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0955" windowHeight="9465" tabRatio="807"/>
  </bookViews>
  <sheets>
    <sheet name="Приложение 6.1" sheetId="11" r:id="rId1"/>
    <sheet name="Приложение 6.2" sheetId="8" r:id="rId2"/>
    <sheet name="Приложение 6.3" sheetId="9" r:id="rId3"/>
    <sheet name="приложение  7.1" sheetId="1" r:id="rId4"/>
    <sheet name="приложение  7.2" sheetId="5" r:id="rId5"/>
    <sheet name="Приложение 8" sheetId="6" r:id="rId6"/>
    <sheet name="Приложение 9" sheetId="10" r:id="rId7"/>
    <sheet name="Приложение 10" sheetId="15" r:id="rId8"/>
    <sheet name="Приложение 11.1." sheetId="12" r:id="rId9"/>
    <sheet name="Приложение 11.2." sheetId="13" r:id="rId10"/>
    <sheet name="Приложение 13" sheetId="14"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3" hidden="1">'приложение  7.1'!$A$18:$WUV$385</definedName>
    <definedName name="_xlnm._FilterDatabase" localSheetId="4" hidden="1">'приложение  7.2'!$A$18:$W$386</definedName>
    <definedName name="_xlnm._FilterDatabase" localSheetId="8" hidden="1">'Приложение 11.1.'!$A$20:$P$1945</definedName>
    <definedName name="_xlnm._FilterDatabase" localSheetId="0" hidden="1">'Приложение 6.1'!$A$18:$WUL$385</definedName>
    <definedName name="Irtysh">[1]иртышская!$A$5:$G$42</definedName>
    <definedName name="KTP">'[2]5'!#REF!</definedName>
    <definedName name="kW_а_ген1">#REF!</definedName>
    <definedName name="kW_а_ген3">#REF!</definedName>
    <definedName name="line">'[2]5'!#REF!</definedName>
    <definedName name="qr110to10">'[3]баланс квадраты ПЭС'!#REF!</definedName>
    <definedName name="qr110to35">'[3]баланс квадраты ПЭС'!#REF!</definedName>
    <definedName name="qr220to10_2">'[3]баланс квадраты ПЭС'!#REF!</definedName>
    <definedName name="qr220to110">'[3]баланс квадраты ПЭС'!#REF!</definedName>
    <definedName name="qr220to35">'[3]баланс квадраты ПЭС'!#REF!</definedName>
    <definedName name="qr35to10">'[3]баланс квадраты ПЭС'!#REF!</definedName>
    <definedName name="Razd1End">#REF!</definedName>
    <definedName name="Razd1Start">#REF!</definedName>
    <definedName name="Razd2End">#REF!</definedName>
    <definedName name="Razd2Start">#REF!</definedName>
    <definedName name="Razd3Start">#REF!</definedName>
    <definedName name="Razd4End">#REF!</definedName>
    <definedName name="Razd4Start">#REF!</definedName>
    <definedName name="Razd5End">#REF!</definedName>
    <definedName name="Razd5Start">#REF!</definedName>
    <definedName name="Razd6End">#REF!</definedName>
    <definedName name="Razd6Start">#REF!</definedName>
    <definedName name="Razd7End">#REF!</definedName>
    <definedName name="Razd7Start">#REF!</definedName>
    <definedName name="rsk_list">'[4]Служебный лист'!$B$21:$B$31</definedName>
    <definedName name="targets">'[4]Служебный лист'!$B$34:$B$48</definedName>
    <definedName name="tavrich">[1]таврическая!$A$4:$G$31</definedName>
    <definedName name="ВЫР">'[5]Баланс по ТЭЦ-1'!$J$6</definedName>
    <definedName name="ДатаТекст">'[6]Титульный лист С-П'!#REF!</definedName>
    <definedName name="_xlnm.Print_Titles" localSheetId="3">'приложение  7.1'!#REF!</definedName>
    <definedName name="_xlnm.Print_Titles" localSheetId="8">'Приложение 11.1.'!$15:$20</definedName>
    <definedName name="_xlnm.Print_Titles">#REF!</definedName>
    <definedName name="ктр">'[2]5'!#REF!</definedName>
    <definedName name="мДата">[5]Настройки!$B$8</definedName>
    <definedName name="НБд">'[5]Баланс по ТЭЦ-1'!$N$381</definedName>
    <definedName name="о_165">#REF!</definedName>
    <definedName name="о_166">#REF!</definedName>
    <definedName name="о_167">#REF!</definedName>
    <definedName name="о_168">#REF!</definedName>
    <definedName name="о_170">#REF!</definedName>
    <definedName name="о_171">#REF!</definedName>
    <definedName name="о_224">#REF!</definedName>
    <definedName name="о_225">#REF!</definedName>
    <definedName name="о_235">#REF!</definedName>
    <definedName name="о_236">#REF!</definedName>
    <definedName name="о_249">#REF!</definedName>
    <definedName name="о_250">#REF!</definedName>
    <definedName name="о_251">#REF!</definedName>
    <definedName name="о_252">#REF!</definedName>
    <definedName name="о_531">#REF!</definedName>
    <definedName name="о_532">#REF!</definedName>
    <definedName name="о_533">#REF!</definedName>
    <definedName name="о_553">#REF!</definedName>
    <definedName name="о_555i">#REF!</definedName>
    <definedName name="о_556">[1]таврическая!$G$7</definedName>
    <definedName name="о_557">[1]таврическая!$G$9</definedName>
    <definedName name="о_мв10ат1i">#REF!</definedName>
    <definedName name="о_мв10ат2i">#REF!</definedName>
    <definedName name="о_шсов220">[1]иртышская!$G$18</definedName>
    <definedName name="_xlnm.Print_Area" localSheetId="3">'приложение  7.1'!#REF!</definedName>
    <definedName name="_xlnm.Print_Area" localSheetId="4">'приложение  7.2'!$A$1:$AO$389</definedName>
    <definedName name="_xlnm.Print_Area" localSheetId="8">'Приложение 11.1.'!$A$1:$N$2057</definedName>
    <definedName name="ОТДАЧА">'[5]Баланс по ТЭЦ-1'!$J$99</definedName>
    <definedName name="Отдача_ГРУ">'[5]Баланс по ТЭЦ-1'!$J$120</definedName>
    <definedName name="Отдача110">'[5]Баланс по ТЭЦ-1'!$J$100</definedName>
    <definedName name="ОтпВСеть">#REF!</definedName>
    <definedName name="п_165">#REF!</definedName>
    <definedName name="п_166">#REF!</definedName>
    <definedName name="п_167">#REF!</definedName>
    <definedName name="п_168">#REF!</definedName>
    <definedName name="п_170">#REF!</definedName>
    <definedName name="п_171">#REF!</definedName>
    <definedName name="п_224">#REF!</definedName>
    <definedName name="п_225">#REF!</definedName>
    <definedName name="п_235">#REF!</definedName>
    <definedName name="п_236">#REF!</definedName>
    <definedName name="п_249">#REF!</definedName>
    <definedName name="п_250">#REF!</definedName>
    <definedName name="п_251">#REF!</definedName>
    <definedName name="п_252">#REF!</definedName>
    <definedName name="п_531">#REF!</definedName>
    <definedName name="п_532">#REF!</definedName>
    <definedName name="п_533">#REF!</definedName>
    <definedName name="п_553">#REF!</definedName>
    <definedName name="п_555i">#REF!</definedName>
    <definedName name="п_556">[1]таврическая!$G$6</definedName>
    <definedName name="п_557">[1]таврическая!$G$8</definedName>
    <definedName name="п_в15ат1">#REF!</definedName>
    <definedName name="п_в15ат2">#REF!</definedName>
    <definedName name="п_мв10ат1i">#REF!</definedName>
    <definedName name="п_мв10ат2i">#REF!</definedName>
    <definedName name="п_ф6">#REF!</definedName>
    <definedName name="п_ф9">#REF!</definedName>
    <definedName name="п_шсов220">[1]иртышская!$G$17</definedName>
    <definedName name="Потери">#REF!</definedName>
    <definedName name="Потери110">#REF!</definedName>
    <definedName name="Потери6">#REF!</definedName>
    <definedName name="ПотериРУ">#REF!</definedName>
    <definedName name="ПотериТР">#REF!</definedName>
    <definedName name="ПотериТРСН">#REF!</definedName>
    <definedName name="ППЖТ">'[5]Баланс по ТЭЦ-1'!$J$194</definedName>
    <definedName name="ПРИЕМ">'[5]Баланс по ТЭЦ-1'!$J$86</definedName>
    <definedName name="Прием110">'[5]Баланс по ТЭЦ-1'!$J$87</definedName>
    <definedName name="ПРИХОД">'[5]Баланс по ТЭЦ-1'!$J$186</definedName>
    <definedName name="ПрНуж">'[5]Баланс по ТЭЦ-1'!$J$198</definedName>
    <definedName name="СН">'[5]Баланс по ТЭЦ-1'!$J$24</definedName>
    <definedName name="СН_Б">[1]сибирь!$H$16</definedName>
    <definedName name="СН_З">#REF!</definedName>
    <definedName name="СН_И">#REF!</definedName>
    <definedName name="СН_С">#REF!</definedName>
    <definedName name="СН_Т">'[7]табл 1'!#REF!</definedName>
    <definedName name="ФСН">'[5]Баланс по ТЭЦ-1'!$J$58</definedName>
    <definedName name="ФЦН1">'[5]Баланс по ТЭЦ-1'!$J$152</definedName>
    <definedName name="ФЦН2">'[5]Баланс по ТЭЦ-1'!$J$153</definedName>
    <definedName name="ХН">'[5]Баланс по ТЭЦ-1'!$J$68</definedName>
    <definedName name="ы11">'[7]табл 1'!#REF!</definedName>
  </definedNames>
  <calcPr calcId="145621"/>
</workbook>
</file>

<file path=xl/calcChain.xml><?xml version="1.0" encoding="utf-8"?>
<calcChain xmlns="http://schemas.openxmlformats.org/spreadsheetml/2006/main">
  <c r="AQ830" i="10" l="1"/>
  <c r="AP830" i="10"/>
  <c r="W830" i="10"/>
  <c r="V830" i="10"/>
  <c r="M830" i="10"/>
  <c r="L830" i="10"/>
  <c r="AQ829" i="10"/>
  <c r="AP829" i="10"/>
  <c r="AQ828" i="10"/>
  <c r="AP828" i="10"/>
  <c r="M828" i="10"/>
  <c r="L828" i="10"/>
  <c r="AQ827" i="10"/>
  <c r="AP827" i="10"/>
  <c r="AO827" i="10"/>
  <c r="AN827" i="10"/>
  <c r="AM827" i="10"/>
  <c r="AL827" i="10"/>
  <c r="AK827" i="10"/>
  <c r="AJ827" i="10"/>
  <c r="AI827" i="10"/>
  <c r="AH827" i="10"/>
  <c r="AG827" i="10"/>
  <c r="AF827" i="10"/>
  <c r="AE827" i="10"/>
  <c r="AD827" i="10"/>
  <c r="AC827" i="10"/>
  <c r="AB827" i="10"/>
  <c r="AA827" i="10"/>
  <c r="Z827" i="10"/>
  <c r="Y827" i="10"/>
  <c r="X827" i="10"/>
  <c r="W827" i="10"/>
  <c r="V827" i="10"/>
  <c r="U827" i="10"/>
  <c r="T827" i="10"/>
  <c r="S827" i="10"/>
  <c r="R827" i="10"/>
  <c r="Q827" i="10"/>
  <c r="P827" i="10"/>
  <c r="O827" i="10"/>
  <c r="N827" i="10"/>
  <c r="M827" i="10"/>
  <c r="L827" i="10"/>
  <c r="K827" i="10"/>
  <c r="J827" i="10"/>
  <c r="I827" i="10"/>
  <c r="H827" i="10"/>
  <c r="G827" i="10"/>
  <c r="F827" i="10"/>
  <c r="E827" i="10"/>
  <c r="D827" i="10"/>
  <c r="AQ826" i="10"/>
  <c r="AP826" i="10"/>
  <c r="W826" i="10"/>
  <c r="V826" i="10"/>
  <c r="M826" i="10"/>
  <c r="L826" i="10"/>
  <c r="AQ825" i="10"/>
  <c r="AP825" i="10"/>
  <c r="W825" i="10"/>
  <c r="V825" i="10"/>
  <c r="M825" i="10"/>
  <c r="L825" i="10"/>
  <c r="AQ824" i="10"/>
  <c r="AP824" i="10"/>
  <c r="W824" i="10"/>
  <c r="V824" i="10"/>
  <c r="AQ823" i="10"/>
  <c r="AP823" i="10"/>
  <c r="W823" i="10"/>
  <c r="V823" i="10"/>
  <c r="AQ822" i="10"/>
  <c r="AP822" i="10"/>
  <c r="W822" i="10"/>
  <c r="V822" i="10"/>
  <c r="AQ821" i="10"/>
  <c r="AP821" i="10"/>
  <c r="W821" i="10"/>
  <c r="V821" i="10"/>
  <c r="AQ820" i="10"/>
  <c r="AP820" i="10"/>
  <c r="W820" i="10"/>
  <c r="V820" i="10"/>
  <c r="AQ819" i="10"/>
  <c r="AP819" i="10"/>
  <c r="W819" i="10"/>
  <c r="V819" i="10"/>
  <c r="AQ818" i="10"/>
  <c r="AP818" i="10"/>
  <c r="W818" i="10"/>
  <c r="V818" i="10"/>
  <c r="AQ817" i="10"/>
  <c r="AP817" i="10"/>
  <c r="W817" i="10"/>
  <c r="V817" i="10"/>
  <c r="AQ816" i="10"/>
  <c r="AP816" i="10"/>
  <c r="W816" i="10"/>
  <c r="V816" i="10"/>
  <c r="AQ815" i="10"/>
  <c r="AP815" i="10"/>
  <c r="W815" i="10"/>
  <c r="V815" i="10"/>
  <c r="AQ814" i="10"/>
  <c r="AP814" i="10"/>
  <c r="W814" i="10"/>
  <c r="V814" i="10"/>
  <c r="AQ813" i="10"/>
  <c r="AP813" i="10"/>
  <c r="W813" i="10"/>
  <c r="V813" i="10"/>
  <c r="AQ812" i="10"/>
  <c r="AP812" i="10"/>
  <c r="W812" i="10"/>
  <c r="V812" i="10"/>
  <c r="AQ811" i="10"/>
  <c r="AP811" i="10"/>
  <c r="W811" i="10"/>
  <c r="V811" i="10"/>
  <c r="AQ810" i="10"/>
  <c r="AP810" i="10"/>
  <c r="W810" i="10"/>
  <c r="V810" i="10"/>
  <c r="AQ809" i="10"/>
  <c r="AP809" i="10"/>
  <c r="W809" i="10"/>
  <c r="V809" i="10"/>
  <c r="AQ808" i="10"/>
  <c r="AP808" i="10"/>
  <c r="W808" i="10"/>
  <c r="V808" i="10"/>
  <c r="AQ807" i="10"/>
  <c r="AP807" i="10"/>
  <c r="W807" i="10"/>
  <c r="V807" i="10"/>
  <c r="AQ806" i="10"/>
  <c r="AP806" i="10"/>
  <c r="W806" i="10"/>
  <c r="V806" i="10"/>
  <c r="AQ805" i="10"/>
  <c r="AP805" i="10"/>
  <c r="W805" i="10"/>
  <c r="V805" i="10"/>
  <c r="AQ804" i="10"/>
  <c r="AP804" i="10"/>
  <c r="W804" i="10"/>
  <c r="V804" i="10"/>
  <c r="AQ803" i="10"/>
  <c r="AP803" i="10"/>
  <c r="W803" i="10"/>
  <c r="V803" i="10"/>
  <c r="AQ802" i="10"/>
  <c r="AP802" i="10"/>
  <c r="W802" i="10"/>
  <c r="V802" i="10"/>
  <c r="AQ801" i="10"/>
  <c r="AP801" i="10"/>
  <c r="W801" i="10"/>
  <c r="V801" i="10"/>
  <c r="AQ800" i="10"/>
  <c r="AP800" i="10"/>
  <c r="W800" i="10"/>
  <c r="V800" i="10"/>
  <c r="AQ799" i="10"/>
  <c r="AP799" i="10"/>
  <c r="W799" i="10"/>
  <c r="V799" i="10"/>
  <c r="AQ798" i="10"/>
  <c r="AP798" i="10"/>
  <c r="W798" i="10"/>
  <c r="V798" i="10"/>
  <c r="AQ797" i="10"/>
  <c r="AP797" i="10"/>
  <c r="W797" i="10"/>
  <c r="V797" i="10"/>
  <c r="AQ796" i="10"/>
  <c r="AP796" i="10"/>
  <c r="W796" i="10"/>
  <c r="V796" i="10"/>
  <c r="AQ795" i="10"/>
  <c r="AP795" i="10"/>
  <c r="W795" i="10"/>
  <c r="V795" i="10"/>
  <c r="AQ794" i="10"/>
  <c r="AP794" i="10"/>
  <c r="W794" i="10"/>
  <c r="V794" i="10"/>
  <c r="M794" i="10"/>
  <c r="L794" i="10"/>
  <c r="AQ793" i="10"/>
  <c r="AP793" i="10"/>
  <c r="W793" i="10"/>
  <c r="V793" i="10"/>
  <c r="AQ792" i="10"/>
  <c r="AP792" i="10"/>
  <c r="W792" i="10"/>
  <c r="V792" i="10"/>
  <c r="M792" i="10"/>
  <c r="L792" i="10"/>
  <c r="AQ791" i="10"/>
  <c r="AP791" i="10"/>
  <c r="W791" i="10"/>
  <c r="V791" i="10"/>
  <c r="M791" i="10"/>
  <c r="L791" i="10"/>
  <c r="AQ790" i="10"/>
  <c r="AP790" i="10"/>
  <c r="W790" i="10"/>
  <c r="V790" i="10"/>
  <c r="M790" i="10"/>
  <c r="L790" i="10"/>
  <c r="AQ789" i="10"/>
  <c r="AP789" i="10"/>
  <c r="W789" i="10"/>
  <c r="V789" i="10"/>
  <c r="M789" i="10"/>
  <c r="L789" i="10"/>
  <c r="AQ788" i="10"/>
  <c r="AP788" i="10"/>
  <c r="W788" i="10"/>
  <c r="V788" i="10"/>
  <c r="M788" i="10"/>
  <c r="L788" i="10"/>
  <c r="AQ787" i="10"/>
  <c r="AP787" i="10"/>
  <c r="W787" i="10"/>
  <c r="V787" i="10"/>
  <c r="M787" i="10"/>
  <c r="L787" i="10"/>
  <c r="AQ786" i="10"/>
  <c r="AP786" i="10"/>
  <c r="W786" i="10"/>
  <c r="V786" i="10"/>
  <c r="M786" i="10"/>
  <c r="L786" i="10"/>
  <c r="AQ785" i="10"/>
  <c r="AP785" i="10"/>
  <c r="W785" i="10"/>
  <c r="V785" i="10"/>
  <c r="M785" i="10"/>
  <c r="L785" i="10"/>
  <c r="AQ784" i="10"/>
  <c r="AP784" i="10"/>
  <c r="W784" i="10"/>
  <c r="V784" i="10"/>
  <c r="M784" i="10"/>
  <c r="L784" i="10"/>
  <c r="AQ783" i="10"/>
  <c r="AP783" i="10"/>
  <c r="W783" i="10"/>
  <c r="V783" i="10"/>
  <c r="M783" i="10"/>
  <c r="L783" i="10"/>
  <c r="AQ782" i="10"/>
  <c r="AP782" i="10"/>
  <c r="W782" i="10"/>
  <c r="V782" i="10"/>
  <c r="M782" i="10"/>
  <c r="L782" i="10"/>
  <c r="AQ781" i="10"/>
  <c r="AP781" i="10"/>
  <c r="W781" i="10"/>
  <c r="V781" i="10"/>
  <c r="M781" i="10"/>
  <c r="L781" i="10"/>
  <c r="AQ780" i="10"/>
  <c r="AP780" i="10"/>
  <c r="W780" i="10"/>
  <c r="V780" i="10"/>
  <c r="M780" i="10"/>
  <c r="L780" i="10"/>
  <c r="AQ779" i="10"/>
  <c r="AP779" i="10"/>
  <c r="W779" i="10"/>
  <c r="V779" i="10"/>
  <c r="M779" i="10"/>
  <c r="L779" i="10"/>
  <c r="AQ778" i="10"/>
  <c r="AP778" i="10"/>
  <c r="W778" i="10"/>
  <c r="V778" i="10"/>
  <c r="M778" i="10"/>
  <c r="L778" i="10"/>
  <c r="AQ777" i="10"/>
  <c r="AP777" i="10"/>
  <c r="W777" i="10"/>
  <c r="V777" i="10"/>
  <c r="M777" i="10"/>
  <c r="L777" i="10"/>
  <c r="AQ776" i="10"/>
  <c r="AP776" i="10"/>
  <c r="W776" i="10"/>
  <c r="V776" i="10"/>
  <c r="M776" i="10"/>
  <c r="L776" i="10"/>
  <c r="AQ775" i="10"/>
  <c r="AP775" i="10"/>
  <c r="W775" i="10"/>
  <c r="V775" i="10"/>
  <c r="M775" i="10"/>
  <c r="L775" i="10"/>
  <c r="AQ774" i="10"/>
  <c r="AP774" i="10"/>
  <c r="W774" i="10"/>
  <c r="V774" i="10"/>
  <c r="M774" i="10"/>
  <c r="L774" i="10"/>
  <c r="AQ773" i="10"/>
  <c r="AP773" i="10"/>
  <c r="W773" i="10"/>
  <c r="V773" i="10"/>
  <c r="M773" i="10"/>
  <c r="L773" i="10"/>
  <c r="AQ772" i="10"/>
  <c r="AP772" i="10"/>
  <c r="W772" i="10"/>
  <c r="V772" i="10"/>
  <c r="M772" i="10"/>
  <c r="L772" i="10"/>
  <c r="AQ771" i="10"/>
  <c r="AP771" i="10"/>
  <c r="W771" i="10"/>
  <c r="V771" i="10"/>
  <c r="M771" i="10"/>
  <c r="L771" i="10"/>
  <c r="C771" i="10"/>
  <c r="AQ770" i="10"/>
  <c r="AP770" i="10"/>
  <c r="W770" i="10"/>
  <c r="V770" i="10"/>
  <c r="M770" i="10"/>
  <c r="L770" i="10"/>
  <c r="C770" i="10"/>
  <c r="AQ769" i="10"/>
  <c r="AP769" i="10"/>
  <c r="W769" i="10"/>
  <c r="V769" i="10"/>
  <c r="M769" i="10"/>
  <c r="L769" i="10"/>
  <c r="C769" i="10"/>
  <c r="AQ768" i="10"/>
  <c r="AP768" i="10"/>
  <c r="W768" i="10"/>
  <c r="V768" i="10"/>
  <c r="M768" i="10"/>
  <c r="L768" i="10"/>
  <c r="C768" i="10"/>
  <c r="AQ767" i="10"/>
  <c r="AP767" i="10"/>
  <c r="W767" i="10"/>
  <c r="V767" i="10"/>
  <c r="M767" i="10"/>
  <c r="L767" i="10"/>
  <c r="AQ766" i="10"/>
  <c r="AP766" i="10"/>
  <c r="W766" i="10"/>
  <c r="V766" i="10"/>
  <c r="M766" i="10"/>
  <c r="L766" i="10"/>
  <c r="M765" i="10"/>
  <c r="L765" i="10"/>
  <c r="AQ764" i="10"/>
  <c r="AP764" i="10"/>
  <c r="AP763" i="10" s="1"/>
  <c r="AP762" i="10" s="1"/>
  <c r="W764" i="10"/>
  <c r="V764" i="10"/>
  <c r="M764" i="10"/>
  <c r="L764" i="10"/>
  <c r="AQ763" i="10"/>
  <c r="AO763" i="10"/>
  <c r="AN763" i="10"/>
  <c r="AM763" i="10"/>
  <c r="AL763" i="10"/>
  <c r="AK763" i="10"/>
  <c r="AJ763" i="10"/>
  <c r="AI763" i="10"/>
  <c r="AH763" i="10"/>
  <c r="AG763" i="10"/>
  <c r="AF763" i="10"/>
  <c r="AE763" i="10"/>
  <c r="AD763" i="10"/>
  <c r="AC763" i="10"/>
  <c r="AB763" i="10"/>
  <c r="AA763" i="10"/>
  <c r="Z763" i="10"/>
  <c r="Y763" i="10"/>
  <c r="X763" i="10"/>
  <c r="W763" i="10"/>
  <c r="V763" i="10"/>
  <c r="U763" i="10"/>
  <c r="T763" i="10"/>
  <c r="S763" i="10"/>
  <c r="R763" i="10"/>
  <c r="Q763" i="10"/>
  <c r="P763" i="10"/>
  <c r="O763" i="10"/>
  <c r="N763" i="10"/>
  <c r="K763" i="10"/>
  <c r="J763" i="10"/>
  <c r="I763" i="10"/>
  <c r="H763" i="10"/>
  <c r="G763" i="10"/>
  <c r="F763" i="10"/>
  <c r="E763" i="10"/>
  <c r="M763" i="10" s="1"/>
  <c r="D763" i="10"/>
  <c r="L763" i="10" s="1"/>
  <c r="AQ762" i="10"/>
  <c r="AO762" i="10"/>
  <c r="AN762" i="10"/>
  <c r="AM762" i="10"/>
  <c r="AL762" i="10"/>
  <c r="AK762" i="10"/>
  <c r="AJ762" i="10"/>
  <c r="AI762" i="10"/>
  <c r="AH762" i="10"/>
  <c r="AG762" i="10"/>
  <c r="AF762" i="10"/>
  <c r="AE762" i="10"/>
  <c r="AD762" i="10"/>
  <c r="AC762" i="10"/>
  <c r="AB762" i="10"/>
  <c r="AA762" i="10"/>
  <c r="Z762" i="10"/>
  <c r="Y762" i="10"/>
  <c r="X762" i="10"/>
  <c r="W762" i="10"/>
  <c r="V762" i="10"/>
  <c r="U762" i="10"/>
  <c r="T762" i="10"/>
  <c r="S762" i="10"/>
  <c r="R762" i="10"/>
  <c r="Q762" i="10"/>
  <c r="P762" i="10"/>
  <c r="O762" i="10"/>
  <c r="N762" i="10"/>
  <c r="K762" i="10"/>
  <c r="J762" i="10"/>
  <c r="I762" i="10"/>
  <c r="H762" i="10"/>
  <c r="G762" i="10"/>
  <c r="F762" i="10"/>
  <c r="E762" i="10"/>
  <c r="M762" i="10" s="1"/>
  <c r="D762" i="10"/>
  <c r="L762" i="10" s="1"/>
  <c r="L18" i="10" s="1"/>
  <c r="AQ761" i="10"/>
  <c r="AP761" i="10"/>
  <c r="W761" i="10"/>
  <c r="V761" i="10"/>
  <c r="AQ760" i="10"/>
  <c r="AP760" i="10"/>
  <c r="W760" i="10"/>
  <c r="V760" i="10"/>
  <c r="AQ759" i="10"/>
  <c r="AP759" i="10"/>
  <c r="W759" i="10"/>
  <c r="V759" i="10"/>
  <c r="AQ758" i="10"/>
  <c r="AP758" i="10"/>
  <c r="W758" i="10"/>
  <c r="V758" i="10"/>
  <c r="AQ757" i="10"/>
  <c r="AP757" i="10"/>
  <c r="W757" i="10"/>
  <c r="V757" i="10"/>
  <c r="AQ756" i="10"/>
  <c r="AP756" i="10"/>
  <c r="W756" i="10"/>
  <c r="V756" i="10"/>
  <c r="AQ755" i="10"/>
  <c r="AP755" i="10"/>
  <c r="W755" i="10"/>
  <c r="V755" i="10"/>
  <c r="AQ754" i="10"/>
  <c r="AP754" i="10"/>
  <c r="W754" i="10"/>
  <c r="V754" i="10"/>
  <c r="AQ753" i="10"/>
  <c r="AP753" i="10"/>
  <c r="W753" i="10"/>
  <c r="V753" i="10"/>
  <c r="AQ752" i="10"/>
  <c r="AP752" i="10"/>
  <c r="W752" i="10"/>
  <c r="V752" i="10"/>
  <c r="AQ751" i="10"/>
  <c r="AP751" i="10"/>
  <c r="W751" i="10"/>
  <c r="V751" i="10"/>
  <c r="AQ750" i="10"/>
  <c r="AP750" i="10"/>
  <c r="W750" i="10"/>
  <c r="V750" i="10"/>
  <c r="AQ749" i="10"/>
  <c r="AP749" i="10"/>
  <c r="W749" i="10"/>
  <c r="V749" i="10"/>
  <c r="AQ748" i="10"/>
  <c r="AP748" i="10"/>
  <c r="W748" i="10"/>
  <c r="V748" i="10"/>
  <c r="AQ747" i="10"/>
  <c r="AP747" i="10"/>
  <c r="W747" i="10"/>
  <c r="V747" i="10"/>
  <c r="AQ746" i="10"/>
  <c r="AP746" i="10"/>
  <c r="W746" i="10"/>
  <c r="V746" i="10"/>
  <c r="AQ745" i="10"/>
  <c r="AP745" i="10"/>
  <c r="W745" i="10"/>
  <c r="V745" i="10"/>
  <c r="AQ744" i="10"/>
  <c r="AP744" i="10"/>
  <c r="W744" i="10"/>
  <c r="V744" i="10"/>
  <c r="AQ743" i="10"/>
  <c r="AP743" i="10"/>
  <c r="W743" i="10"/>
  <c r="V743" i="10"/>
  <c r="W742" i="10"/>
  <c r="V742" i="10"/>
  <c r="W741" i="10"/>
  <c r="V741" i="10"/>
  <c r="W740" i="10"/>
  <c r="V740" i="10"/>
  <c r="W739" i="10"/>
  <c r="V739" i="10"/>
  <c r="W738" i="10"/>
  <c r="V738" i="10"/>
  <c r="W737" i="10"/>
  <c r="V737" i="10"/>
  <c r="W736" i="10"/>
  <c r="V736" i="10"/>
  <c r="W735" i="10"/>
  <c r="V735" i="10"/>
  <c r="W734" i="10"/>
  <c r="V734" i="10"/>
  <c r="W733" i="10"/>
  <c r="V733" i="10"/>
  <c r="W732" i="10"/>
  <c r="V732" i="10"/>
  <c r="W731" i="10"/>
  <c r="V731" i="10"/>
  <c r="W730" i="10"/>
  <c r="V730" i="10"/>
  <c r="W729" i="10"/>
  <c r="V729" i="10"/>
  <c r="W728" i="10"/>
  <c r="V728" i="10"/>
  <c r="W727" i="10"/>
  <c r="V727" i="10"/>
  <c r="W726" i="10"/>
  <c r="V726" i="10"/>
  <c r="W725" i="10"/>
  <c r="V725" i="10"/>
  <c r="W724" i="10"/>
  <c r="V724" i="10"/>
  <c r="W723" i="10"/>
  <c r="V723" i="10"/>
  <c r="W722" i="10"/>
  <c r="V722" i="10"/>
  <c r="W721" i="10"/>
  <c r="V721" i="10"/>
  <c r="W720" i="10"/>
  <c r="V720" i="10"/>
  <c r="W719" i="10"/>
  <c r="V719" i="10"/>
  <c r="W718" i="10"/>
  <c r="V718" i="10"/>
  <c r="W717" i="10"/>
  <c r="V717" i="10"/>
  <c r="W716" i="10"/>
  <c r="V716" i="10"/>
  <c r="W715" i="10"/>
  <c r="V715" i="10"/>
  <c r="W714" i="10"/>
  <c r="V714" i="10"/>
  <c r="W713" i="10"/>
  <c r="V713" i="10"/>
  <c r="W712" i="10"/>
  <c r="V712" i="10"/>
  <c r="W711" i="10"/>
  <c r="V711" i="10"/>
  <c r="W710" i="10"/>
  <c r="V710" i="10"/>
  <c r="W709" i="10"/>
  <c r="V709" i="10"/>
  <c r="W708" i="10"/>
  <c r="V708" i="10"/>
  <c r="W707" i="10"/>
  <c r="V707" i="10"/>
  <c r="W706" i="10"/>
  <c r="V706" i="10"/>
  <c r="W705" i="10"/>
  <c r="V705" i="10"/>
  <c r="W704" i="10"/>
  <c r="V704" i="10"/>
  <c r="W703" i="10"/>
  <c r="V703" i="10"/>
  <c r="W702" i="10"/>
  <c r="V702" i="10"/>
  <c r="W701" i="10"/>
  <c r="V701" i="10"/>
  <c r="W700" i="10"/>
  <c r="V700" i="10"/>
  <c r="W699" i="10"/>
  <c r="V699" i="10"/>
  <c r="W698" i="10"/>
  <c r="V698" i="10"/>
  <c r="W697" i="10"/>
  <c r="V697" i="10"/>
  <c r="W696" i="10"/>
  <c r="V696" i="10"/>
  <c r="W695" i="10"/>
  <c r="V695" i="10"/>
  <c r="W694" i="10"/>
  <c r="V694" i="10"/>
  <c r="W693" i="10"/>
  <c r="V693" i="10"/>
  <c r="W692" i="10"/>
  <c r="V692" i="10"/>
  <c r="W691" i="10"/>
  <c r="V691" i="10"/>
  <c r="W690" i="10"/>
  <c r="V690" i="10"/>
  <c r="W689" i="10"/>
  <c r="V689" i="10"/>
  <c r="W688" i="10"/>
  <c r="V688" i="10"/>
  <c r="W687" i="10"/>
  <c r="V687" i="10"/>
  <c r="W686" i="10"/>
  <c r="V686" i="10"/>
  <c r="W685" i="10"/>
  <c r="V685" i="10"/>
  <c r="W684" i="10"/>
  <c r="V684" i="10"/>
  <c r="W683" i="10"/>
  <c r="V683" i="10"/>
  <c r="W682" i="10"/>
  <c r="V682" i="10"/>
  <c r="W681" i="10"/>
  <c r="V681" i="10"/>
  <c r="W680" i="10"/>
  <c r="V680" i="10"/>
  <c r="W679" i="10"/>
  <c r="V679" i="10"/>
  <c r="W678" i="10"/>
  <c r="V678" i="10"/>
  <c r="W677" i="10"/>
  <c r="V677" i="10"/>
  <c r="W676" i="10"/>
  <c r="V676" i="10"/>
  <c r="W675" i="10"/>
  <c r="V675" i="10"/>
  <c r="W674" i="10"/>
  <c r="V674" i="10"/>
  <c r="W673" i="10"/>
  <c r="V673" i="10"/>
  <c r="W672" i="10"/>
  <c r="V672" i="10"/>
  <c r="W671" i="10"/>
  <c r="V671" i="10"/>
  <c r="W670" i="10"/>
  <c r="V670" i="10"/>
  <c r="W669" i="10"/>
  <c r="V669" i="10"/>
  <c r="W668" i="10"/>
  <c r="V668" i="10"/>
  <c r="W667" i="10"/>
  <c r="V667" i="10"/>
  <c r="W666" i="10"/>
  <c r="V666" i="10"/>
  <c r="W665" i="10"/>
  <c r="V665" i="10"/>
  <c r="W664" i="10"/>
  <c r="V664" i="10"/>
  <c r="W663" i="10"/>
  <c r="V663" i="10"/>
  <c r="AQ662" i="10"/>
  <c r="AP662" i="10"/>
  <c r="W662" i="10"/>
  <c r="V662" i="10"/>
  <c r="AQ661" i="10"/>
  <c r="AP661" i="10"/>
  <c r="W661" i="10"/>
  <c r="V661" i="10"/>
  <c r="AQ660" i="10"/>
  <c r="AP660" i="10"/>
  <c r="W660" i="10"/>
  <c r="V660" i="10"/>
  <c r="AQ659" i="10"/>
  <c r="AP659" i="10"/>
  <c r="W659" i="10"/>
  <c r="V659" i="10"/>
  <c r="AQ658" i="10"/>
  <c r="AP658" i="10"/>
  <c r="W658" i="10"/>
  <c r="V658" i="10"/>
  <c r="AQ657" i="10"/>
  <c r="AP657" i="10"/>
  <c r="W657" i="10"/>
  <c r="V657" i="10"/>
  <c r="AQ656" i="10"/>
  <c r="AP656" i="10"/>
  <c r="W656" i="10"/>
  <c r="V656" i="10"/>
  <c r="AQ655" i="10"/>
  <c r="AP655" i="10"/>
  <c r="W655" i="10"/>
  <c r="V655" i="10"/>
  <c r="AQ654" i="10"/>
  <c r="AP654" i="10"/>
  <c r="W654" i="10"/>
  <c r="V654" i="10"/>
  <c r="AQ653" i="10"/>
  <c r="AP653" i="10"/>
  <c r="W653" i="10"/>
  <c r="V653" i="10"/>
  <c r="AQ652" i="10"/>
  <c r="AP652" i="10"/>
  <c r="W652" i="10"/>
  <c r="V652" i="10"/>
  <c r="AQ651" i="10"/>
  <c r="AP651" i="10"/>
  <c r="W651" i="10"/>
  <c r="V651" i="10"/>
  <c r="AQ650" i="10"/>
  <c r="AP650" i="10"/>
  <c r="W650" i="10"/>
  <c r="V650" i="10"/>
  <c r="AQ649" i="10"/>
  <c r="AP649" i="10"/>
  <c r="W649" i="10"/>
  <c r="V649" i="10"/>
  <c r="AQ648" i="10"/>
  <c r="AP648" i="10"/>
  <c r="W648" i="10"/>
  <c r="V648" i="10"/>
  <c r="AQ647" i="10"/>
  <c r="AP647" i="10"/>
  <c r="W647" i="10"/>
  <c r="V647" i="10"/>
  <c r="W646" i="10"/>
  <c r="V646" i="10"/>
  <c r="W645" i="10"/>
  <c r="V645" i="10"/>
  <c r="W644" i="10"/>
  <c r="V644" i="10"/>
  <c r="W643" i="10"/>
  <c r="V643" i="10"/>
  <c r="W642" i="10"/>
  <c r="V642" i="10"/>
  <c r="W641" i="10"/>
  <c r="V641" i="10"/>
  <c r="W640" i="10"/>
  <c r="V640" i="10"/>
  <c r="W639" i="10"/>
  <c r="V639" i="10"/>
  <c r="W638" i="10"/>
  <c r="V638" i="10"/>
  <c r="W637" i="10"/>
  <c r="V637" i="10"/>
  <c r="W636" i="10"/>
  <c r="V636" i="10"/>
  <c r="W635" i="10"/>
  <c r="V635" i="10"/>
  <c r="W634" i="10"/>
  <c r="V634" i="10"/>
  <c r="W633" i="10"/>
  <c r="V633" i="10"/>
  <c r="W632" i="10"/>
  <c r="V632" i="10"/>
  <c r="W631" i="10"/>
  <c r="V631" i="10"/>
  <c r="W630" i="10"/>
  <c r="V630" i="10"/>
  <c r="W629" i="10"/>
  <c r="V629" i="10"/>
  <c r="AQ628" i="10"/>
  <c r="AP628" i="10"/>
  <c r="W628" i="10"/>
  <c r="V628" i="10"/>
  <c r="AQ627" i="10"/>
  <c r="AP627" i="10"/>
  <c r="W627" i="10"/>
  <c r="V627" i="10"/>
  <c r="AQ626" i="10"/>
  <c r="AP626" i="10"/>
  <c r="W626" i="10"/>
  <c r="V626" i="10"/>
  <c r="AQ625" i="10"/>
  <c r="AP625" i="10"/>
  <c r="W625" i="10"/>
  <c r="V625" i="10"/>
  <c r="W624" i="10"/>
  <c r="V624" i="10"/>
  <c r="W623" i="10"/>
  <c r="V623" i="10"/>
  <c r="W622" i="10"/>
  <c r="V622" i="10"/>
  <c r="W621" i="10"/>
  <c r="V621" i="10"/>
  <c r="W620" i="10"/>
  <c r="V620" i="10"/>
  <c r="W619" i="10"/>
  <c r="V619" i="10"/>
  <c r="W618" i="10"/>
  <c r="V618" i="10"/>
  <c r="W617" i="10"/>
  <c r="V617" i="10"/>
  <c r="W616" i="10"/>
  <c r="V616" i="10"/>
  <c r="W615" i="10"/>
  <c r="V615" i="10"/>
  <c r="W614" i="10"/>
  <c r="V614" i="10"/>
  <c r="W613" i="10"/>
  <c r="V613" i="10"/>
  <c r="W612" i="10"/>
  <c r="V612" i="10"/>
  <c r="W611" i="10"/>
  <c r="V611" i="10"/>
  <c r="W610" i="10"/>
  <c r="V610" i="10"/>
  <c r="W609" i="10"/>
  <c r="V609" i="10"/>
  <c r="W608" i="10"/>
  <c r="V608" i="10"/>
  <c r="W607" i="10"/>
  <c r="V607" i="10"/>
  <c r="W606" i="10"/>
  <c r="V606" i="10"/>
  <c r="W605" i="10"/>
  <c r="V605" i="10"/>
  <c r="W604" i="10"/>
  <c r="V604" i="10"/>
  <c r="W603" i="10"/>
  <c r="V603" i="10"/>
  <c r="W602" i="10"/>
  <c r="V602" i="10"/>
  <c r="W601" i="10"/>
  <c r="V601" i="10"/>
  <c r="W600" i="10"/>
  <c r="V600" i="10"/>
  <c r="W599" i="10"/>
  <c r="V599" i="10"/>
  <c r="W598" i="10"/>
  <c r="V598" i="10"/>
  <c r="W597" i="10"/>
  <c r="V597" i="10"/>
  <c r="W596" i="10"/>
  <c r="V596" i="10"/>
  <c r="W595" i="10"/>
  <c r="V595" i="10"/>
  <c r="W594" i="10"/>
  <c r="V594" i="10"/>
  <c r="W593" i="10"/>
  <c r="V593" i="10"/>
  <c r="W592" i="10"/>
  <c r="V592" i="10"/>
  <c r="W591" i="10"/>
  <c r="V591" i="10"/>
  <c r="W590" i="10"/>
  <c r="V590" i="10"/>
  <c r="W589" i="10"/>
  <c r="V589" i="10"/>
  <c r="W588" i="10"/>
  <c r="V588" i="10"/>
  <c r="W587" i="10"/>
  <c r="V587" i="10"/>
  <c r="W586" i="10"/>
  <c r="V586" i="10"/>
  <c r="W585" i="10"/>
  <c r="V585" i="10"/>
  <c r="W584" i="10"/>
  <c r="V584" i="10"/>
  <c r="W583" i="10"/>
  <c r="V583" i="10"/>
  <c r="W582" i="10"/>
  <c r="V582" i="10"/>
  <c r="W581" i="10"/>
  <c r="V581" i="10"/>
  <c r="W580" i="10"/>
  <c r="V580" i="10"/>
  <c r="W579" i="10"/>
  <c r="V579" i="10"/>
  <c r="W578" i="10"/>
  <c r="V578" i="10"/>
  <c r="W577" i="10"/>
  <c r="V577" i="10"/>
  <c r="W576" i="10"/>
  <c r="V576" i="10"/>
  <c r="W575" i="10"/>
  <c r="V575" i="10"/>
  <c r="W574" i="10"/>
  <c r="V574" i="10"/>
  <c r="W573" i="10"/>
  <c r="V573" i="10"/>
  <c r="W572" i="10"/>
  <c r="V572" i="10"/>
  <c r="W571" i="10"/>
  <c r="V571" i="10"/>
  <c r="W570" i="10"/>
  <c r="V570" i="10"/>
  <c r="W569" i="10"/>
  <c r="V569" i="10"/>
  <c r="W568" i="10"/>
  <c r="V568" i="10"/>
  <c r="W567" i="10"/>
  <c r="V567" i="10"/>
  <c r="W566" i="10"/>
  <c r="V566" i="10"/>
  <c r="W565" i="10"/>
  <c r="V565" i="10"/>
  <c r="W564" i="10"/>
  <c r="V564" i="10"/>
  <c r="W563" i="10"/>
  <c r="V563" i="10"/>
  <c r="W562" i="10"/>
  <c r="V562" i="10"/>
  <c r="W561" i="10"/>
  <c r="V561" i="10"/>
  <c r="W560" i="10"/>
  <c r="V560" i="10"/>
  <c r="W559" i="10"/>
  <c r="V559" i="10"/>
  <c r="W558" i="10"/>
  <c r="V558" i="10"/>
  <c r="W557" i="10"/>
  <c r="V557" i="10"/>
  <c r="W556" i="10"/>
  <c r="V556" i="10"/>
  <c r="W555" i="10"/>
  <c r="V555" i="10"/>
  <c r="W554" i="10"/>
  <c r="V554" i="10"/>
  <c r="W553" i="10"/>
  <c r="V553" i="10"/>
  <c r="W552" i="10"/>
  <c r="V552" i="10"/>
  <c r="W551" i="10"/>
  <c r="V551" i="10"/>
  <c r="W550" i="10"/>
  <c r="V550" i="10"/>
  <c r="W549" i="10"/>
  <c r="V549" i="10"/>
  <c r="W548" i="10"/>
  <c r="V548" i="10"/>
  <c r="W547" i="10"/>
  <c r="V547" i="10"/>
  <c r="W546" i="10"/>
  <c r="V546" i="10"/>
  <c r="W545" i="10"/>
  <c r="V545" i="10"/>
  <c r="W544" i="10"/>
  <c r="V544" i="10"/>
  <c r="W543" i="10"/>
  <c r="V543" i="10"/>
  <c r="W542" i="10"/>
  <c r="V542" i="10"/>
  <c r="W541" i="10"/>
  <c r="V541" i="10"/>
  <c r="AQ540" i="10"/>
  <c r="AP540" i="10"/>
  <c r="W540" i="10"/>
  <c r="V540" i="10"/>
  <c r="AQ539" i="10"/>
  <c r="AP539" i="10"/>
  <c r="W539" i="10"/>
  <c r="V539" i="10"/>
  <c r="AQ538" i="10"/>
  <c r="AP538" i="10"/>
  <c r="W538" i="10"/>
  <c r="V538" i="10"/>
  <c r="AQ537" i="10"/>
  <c r="AP537" i="10"/>
  <c r="W537" i="10"/>
  <c r="V537" i="10"/>
  <c r="AQ536" i="10"/>
  <c r="AP536" i="10"/>
  <c r="W536" i="10"/>
  <c r="V536" i="10"/>
  <c r="AQ535" i="10"/>
  <c r="AP535" i="10"/>
  <c r="W535" i="10"/>
  <c r="V535" i="10"/>
  <c r="AQ534" i="10"/>
  <c r="AP534" i="10"/>
  <c r="W534" i="10"/>
  <c r="V534" i="10"/>
  <c r="AQ533" i="10"/>
  <c r="AP533" i="10"/>
  <c r="W533" i="10"/>
  <c r="V533" i="10"/>
  <c r="AQ532" i="10"/>
  <c r="AP532" i="10"/>
  <c r="W532" i="10"/>
  <c r="V532" i="10"/>
  <c r="AQ531" i="10"/>
  <c r="AP531" i="10"/>
  <c r="W531" i="10"/>
  <c r="V531" i="10"/>
  <c r="AQ530" i="10"/>
  <c r="AP530" i="10"/>
  <c r="W530" i="10"/>
  <c r="V530" i="10"/>
  <c r="AQ529" i="10"/>
  <c r="AP529" i="10"/>
  <c r="W529" i="10"/>
  <c r="V529" i="10"/>
  <c r="AQ528" i="10"/>
  <c r="AP528" i="10"/>
  <c r="W528" i="10"/>
  <c r="V528" i="10"/>
  <c r="AQ527" i="10"/>
  <c r="AP527" i="10"/>
  <c r="W527" i="10"/>
  <c r="V527" i="10"/>
  <c r="AQ526" i="10"/>
  <c r="AP526" i="10"/>
  <c r="W526" i="10"/>
  <c r="V526" i="10"/>
  <c r="AQ525" i="10"/>
  <c r="AP525" i="10"/>
  <c r="W525" i="10"/>
  <c r="V525" i="10"/>
  <c r="AQ524" i="10"/>
  <c r="AP524" i="10"/>
  <c r="W524" i="10"/>
  <c r="V524" i="10"/>
  <c r="AQ523" i="10"/>
  <c r="AP523" i="10"/>
  <c r="W523" i="10"/>
  <c r="V523" i="10"/>
  <c r="AQ522" i="10"/>
  <c r="AP522" i="10"/>
  <c r="W522" i="10"/>
  <c r="V522" i="10"/>
  <c r="AQ521" i="10"/>
  <c r="AP521" i="10"/>
  <c r="W521" i="10"/>
  <c r="V521" i="10"/>
  <c r="AQ520" i="10"/>
  <c r="AP520" i="10"/>
  <c r="W520" i="10"/>
  <c r="V520" i="10"/>
  <c r="AQ519" i="10"/>
  <c r="AP519" i="10"/>
  <c r="W519" i="10"/>
  <c r="V519" i="10"/>
  <c r="AQ518" i="10"/>
  <c r="AP518" i="10"/>
  <c r="W518" i="10"/>
  <c r="V518" i="10"/>
  <c r="AQ517" i="10"/>
  <c r="AP517" i="10"/>
  <c r="W517" i="10"/>
  <c r="V517" i="10"/>
  <c r="AQ516" i="10"/>
  <c r="AP516" i="10"/>
  <c r="W516" i="10"/>
  <c r="V516" i="10"/>
  <c r="AQ515" i="10"/>
  <c r="AP515" i="10"/>
  <c r="W515" i="10"/>
  <c r="V515" i="10"/>
  <c r="AQ514" i="10"/>
  <c r="AP514" i="10"/>
  <c r="W514" i="10"/>
  <c r="V514" i="10"/>
  <c r="AQ513" i="10"/>
  <c r="AP513" i="10"/>
  <c r="W513" i="10"/>
  <c r="V513" i="10"/>
  <c r="AQ512" i="10"/>
  <c r="AP512" i="10"/>
  <c r="W512" i="10"/>
  <c r="V512" i="10"/>
  <c r="AQ511" i="10"/>
  <c r="AP511" i="10"/>
  <c r="W511" i="10"/>
  <c r="V511" i="10"/>
  <c r="AQ510" i="10"/>
  <c r="AP510" i="10"/>
  <c r="W510" i="10"/>
  <c r="V510" i="10"/>
  <c r="AQ509" i="10"/>
  <c r="AP509" i="10"/>
  <c r="W509" i="10"/>
  <c r="V509" i="10"/>
  <c r="AQ508" i="10"/>
  <c r="AP508" i="10"/>
  <c r="W508" i="10"/>
  <c r="V508" i="10"/>
  <c r="AQ507" i="10"/>
  <c r="AP507" i="10"/>
  <c r="W507" i="10"/>
  <c r="V507" i="10"/>
  <c r="AQ506" i="10"/>
  <c r="AP506" i="10"/>
  <c r="W506" i="10"/>
  <c r="V506" i="10"/>
  <c r="AQ505" i="10"/>
  <c r="AP505" i="10"/>
  <c r="W505" i="10"/>
  <c r="V505" i="10"/>
  <c r="AQ504" i="10"/>
  <c r="AP504" i="10"/>
  <c r="W504" i="10"/>
  <c r="V504" i="10"/>
  <c r="AQ503" i="10"/>
  <c r="AP503" i="10"/>
  <c r="W503" i="10"/>
  <c r="V503" i="10"/>
  <c r="AQ502" i="10"/>
  <c r="AP502" i="10"/>
  <c r="W502" i="10"/>
  <c r="V502" i="10"/>
  <c r="AQ501" i="10"/>
  <c r="AP501" i="10"/>
  <c r="W501" i="10"/>
  <c r="V501" i="10"/>
  <c r="AQ500" i="10"/>
  <c r="AP500" i="10"/>
  <c r="W500" i="10"/>
  <c r="V500" i="10"/>
  <c r="AQ499" i="10"/>
  <c r="AP499" i="10"/>
  <c r="W499" i="10"/>
  <c r="V499" i="10"/>
  <c r="AQ498" i="10"/>
  <c r="AP498" i="10"/>
  <c r="W498" i="10"/>
  <c r="V498" i="10"/>
  <c r="AQ497" i="10"/>
  <c r="AP497" i="10"/>
  <c r="W497" i="10"/>
  <c r="V497" i="10"/>
  <c r="AQ496" i="10"/>
  <c r="AP496" i="10"/>
  <c r="W496" i="10"/>
  <c r="V496" i="10"/>
  <c r="AQ495" i="10"/>
  <c r="AP495" i="10"/>
  <c r="W495" i="10"/>
  <c r="V495" i="10"/>
  <c r="W494" i="10"/>
  <c r="V494" i="10"/>
  <c r="W493" i="10"/>
  <c r="V493" i="10"/>
  <c r="W492" i="10"/>
  <c r="V492" i="10"/>
  <c r="W491" i="10"/>
  <c r="V491" i="10"/>
  <c r="W490" i="10"/>
  <c r="V490" i="10"/>
  <c r="W489" i="10"/>
  <c r="V489" i="10"/>
  <c r="W488" i="10"/>
  <c r="V488" i="10"/>
  <c r="W487" i="10"/>
  <c r="V487" i="10"/>
  <c r="W486" i="10"/>
  <c r="V486" i="10"/>
  <c r="W485" i="10"/>
  <c r="V485" i="10"/>
  <c r="W484" i="10"/>
  <c r="V484" i="10"/>
  <c r="W483" i="10"/>
  <c r="V483" i="10"/>
  <c r="W482" i="10"/>
  <c r="V482" i="10"/>
  <c r="W481" i="10"/>
  <c r="V481" i="10"/>
  <c r="W480" i="10"/>
  <c r="V480" i="10"/>
  <c r="W479" i="10"/>
  <c r="V479" i="10"/>
  <c r="W478" i="10"/>
  <c r="V478" i="10"/>
  <c r="W477" i="10"/>
  <c r="V477" i="10"/>
  <c r="W476" i="10"/>
  <c r="V476" i="10"/>
  <c r="W475" i="10"/>
  <c r="V475" i="10"/>
  <c r="W474" i="10"/>
  <c r="V474" i="10"/>
  <c r="W473" i="10"/>
  <c r="V473" i="10"/>
  <c r="W472" i="10"/>
  <c r="V472" i="10"/>
  <c r="W471" i="10"/>
  <c r="V471" i="10"/>
  <c r="W470" i="10"/>
  <c r="V470" i="10"/>
  <c r="W469" i="10"/>
  <c r="V469" i="10"/>
  <c r="W468" i="10"/>
  <c r="V468" i="10"/>
  <c r="W467" i="10"/>
  <c r="V467" i="10"/>
  <c r="W466" i="10"/>
  <c r="V466" i="10"/>
  <c r="W465" i="10"/>
  <c r="V465" i="10"/>
  <c r="W464" i="10"/>
  <c r="V464" i="10"/>
  <c r="W463" i="10"/>
  <c r="V463" i="10"/>
  <c r="W462" i="10"/>
  <c r="V462" i="10"/>
  <c r="W461" i="10"/>
  <c r="V461" i="10"/>
  <c r="W460" i="10"/>
  <c r="V460" i="10"/>
  <c r="W459" i="10"/>
  <c r="V459" i="10"/>
  <c r="W458" i="10"/>
  <c r="V458" i="10"/>
  <c r="W457" i="10"/>
  <c r="V457" i="10"/>
  <c r="W456" i="10"/>
  <c r="V456" i="10"/>
  <c r="W455" i="10"/>
  <c r="V455" i="10"/>
  <c r="W454" i="10"/>
  <c r="V454" i="10"/>
  <c r="W453" i="10"/>
  <c r="V453" i="10"/>
  <c r="W452" i="10"/>
  <c r="V452" i="10"/>
  <c r="W451" i="10"/>
  <c r="V451" i="10"/>
  <c r="W450" i="10"/>
  <c r="V450" i="10"/>
  <c r="W449" i="10"/>
  <c r="V449" i="10"/>
  <c r="W448" i="10"/>
  <c r="V448" i="10"/>
  <c r="W447" i="10"/>
  <c r="V447" i="10"/>
  <c r="W446" i="10"/>
  <c r="V446" i="10"/>
  <c r="W445" i="10"/>
  <c r="V445" i="10"/>
  <c r="W444" i="10"/>
  <c r="V444" i="10"/>
  <c r="W443" i="10"/>
  <c r="V443" i="10"/>
  <c r="W442" i="10"/>
  <c r="V442" i="10"/>
  <c r="W441" i="10"/>
  <c r="V441" i="10"/>
  <c r="W440" i="10"/>
  <c r="V440" i="10"/>
  <c r="W439" i="10"/>
  <c r="V439" i="10"/>
  <c r="W438" i="10"/>
  <c r="V438" i="10"/>
  <c r="W437" i="10"/>
  <c r="V437" i="10"/>
  <c r="W436" i="10"/>
  <c r="V436" i="10"/>
  <c r="W435" i="10"/>
  <c r="V435" i="10"/>
  <c r="W434" i="10"/>
  <c r="V434" i="10"/>
  <c r="W433" i="10"/>
  <c r="V433" i="10"/>
  <c r="W432" i="10"/>
  <c r="V432" i="10"/>
  <c r="W431" i="10"/>
  <c r="V431" i="10"/>
  <c r="W430" i="10"/>
  <c r="V430" i="10"/>
  <c r="W429" i="10"/>
  <c r="V429" i="10"/>
  <c r="W428" i="10"/>
  <c r="V428" i="10"/>
  <c r="W427" i="10"/>
  <c r="V427" i="10"/>
  <c r="W426" i="10"/>
  <c r="V426" i="10"/>
  <c r="W425" i="10"/>
  <c r="V425" i="10"/>
  <c r="W424" i="10"/>
  <c r="V424" i="10"/>
  <c r="W423" i="10"/>
  <c r="V423" i="10"/>
  <c r="W422" i="10"/>
  <c r="V422" i="10"/>
  <c r="W421" i="10"/>
  <c r="V421" i="10"/>
  <c r="W420" i="10"/>
  <c r="V420" i="10"/>
  <c r="W419" i="10"/>
  <c r="V419" i="10"/>
  <c r="W418" i="10"/>
  <c r="V418" i="10"/>
  <c r="W417" i="10"/>
  <c r="V417" i="10"/>
  <c r="W416" i="10"/>
  <c r="V416" i="10"/>
  <c r="W415" i="10"/>
  <c r="V415" i="10"/>
  <c r="W414" i="10"/>
  <c r="V414" i="10"/>
  <c r="AQ413" i="10"/>
  <c r="AP413" i="10"/>
  <c r="W413" i="10"/>
  <c r="V413" i="10"/>
  <c r="AQ412" i="10"/>
  <c r="AP412" i="10"/>
  <c r="W412" i="10"/>
  <c r="V412" i="10"/>
  <c r="AQ411" i="10"/>
  <c r="AP411" i="10"/>
  <c r="W411" i="10"/>
  <c r="V411" i="10"/>
  <c r="AQ410" i="10"/>
  <c r="AP410" i="10"/>
  <c r="W410" i="10"/>
  <c r="V410" i="10"/>
  <c r="AQ409" i="10"/>
  <c r="AP409" i="10"/>
  <c r="W409" i="10"/>
  <c r="V409" i="10"/>
  <c r="AQ408" i="10"/>
  <c r="AP408" i="10"/>
  <c r="W408" i="10"/>
  <c r="V408" i="10"/>
  <c r="AQ407" i="10"/>
  <c r="AP407" i="10"/>
  <c r="W407" i="10"/>
  <c r="V407" i="10"/>
  <c r="AQ406" i="10"/>
  <c r="AP406" i="10"/>
  <c r="W406" i="10"/>
  <c r="V406" i="10"/>
  <c r="AQ405" i="10"/>
  <c r="AP405" i="10"/>
  <c r="W405" i="10"/>
  <c r="V405" i="10"/>
  <c r="AQ404" i="10"/>
  <c r="AP404" i="10"/>
  <c r="W404" i="10"/>
  <c r="V404" i="10"/>
  <c r="AQ403" i="10"/>
  <c r="AP403" i="10"/>
  <c r="W403" i="10"/>
  <c r="V403" i="10"/>
  <c r="AQ402" i="10"/>
  <c r="AP402" i="10"/>
  <c r="W402" i="10"/>
  <c r="V402" i="10"/>
  <c r="AQ401" i="10"/>
  <c r="AP401" i="10"/>
  <c r="W401" i="10"/>
  <c r="V401" i="10"/>
  <c r="AQ400" i="10"/>
  <c r="AP400" i="10"/>
  <c r="W400" i="10"/>
  <c r="V400" i="10"/>
  <c r="AQ399" i="10"/>
  <c r="AP399" i="10"/>
  <c r="W399" i="10"/>
  <c r="V399" i="10"/>
  <c r="AQ398" i="10"/>
  <c r="AP398" i="10"/>
  <c r="W398" i="10"/>
  <c r="V398" i="10"/>
  <c r="AQ397" i="10"/>
  <c r="AP397" i="10"/>
  <c r="W397" i="10"/>
  <c r="V397" i="10"/>
  <c r="AQ396" i="10"/>
  <c r="AP396" i="10"/>
  <c r="W396" i="10"/>
  <c r="V396" i="10"/>
  <c r="AQ395" i="10"/>
  <c r="AP395" i="10"/>
  <c r="W395" i="10"/>
  <c r="V395" i="10"/>
  <c r="AQ394" i="10"/>
  <c r="AP394" i="10"/>
  <c r="W394" i="10"/>
  <c r="V394" i="10"/>
  <c r="AQ393" i="10"/>
  <c r="AP393" i="10"/>
  <c r="W393" i="10"/>
  <c r="V393" i="10"/>
  <c r="AQ392" i="10"/>
  <c r="AP392" i="10"/>
  <c r="W392" i="10"/>
  <c r="V392" i="10"/>
  <c r="AQ391" i="10"/>
  <c r="AP391" i="10"/>
  <c r="W391" i="10"/>
  <c r="V391" i="10"/>
  <c r="AQ390" i="10"/>
  <c r="AP390" i="10"/>
  <c r="W390" i="10"/>
  <c r="V390" i="10"/>
  <c r="AQ389" i="10"/>
  <c r="AP389" i="10"/>
  <c r="W389" i="10"/>
  <c r="V389" i="10"/>
  <c r="AQ388" i="10"/>
  <c r="AP388" i="10"/>
  <c r="W388" i="10"/>
  <c r="V388" i="10"/>
  <c r="W387" i="10"/>
  <c r="V387" i="10"/>
  <c r="W386" i="10"/>
  <c r="V386" i="10"/>
  <c r="W385" i="10"/>
  <c r="V385" i="10"/>
  <c r="W384" i="10"/>
  <c r="V384" i="10"/>
  <c r="W383" i="10"/>
  <c r="V383" i="10"/>
  <c r="W382" i="10"/>
  <c r="V382" i="10"/>
  <c r="W381" i="10"/>
  <c r="V381" i="10"/>
  <c r="W380" i="10"/>
  <c r="V380" i="10"/>
  <c r="W379" i="10"/>
  <c r="V379" i="10"/>
  <c r="W378" i="10"/>
  <c r="V378" i="10"/>
  <c r="W377" i="10"/>
  <c r="V377" i="10"/>
  <c r="W376" i="10"/>
  <c r="V376" i="10"/>
  <c r="W375" i="10"/>
  <c r="V375" i="10"/>
  <c r="W374" i="10"/>
  <c r="V374" i="10"/>
  <c r="W373" i="10"/>
  <c r="V373" i="10"/>
  <c r="W372" i="10"/>
  <c r="V372" i="10"/>
  <c r="W371" i="10"/>
  <c r="V371" i="10"/>
  <c r="W370" i="10"/>
  <c r="V370" i="10"/>
  <c r="W369" i="10"/>
  <c r="V369" i="10"/>
  <c r="W368" i="10"/>
  <c r="V368" i="10"/>
  <c r="W367" i="10"/>
  <c r="V367" i="10"/>
  <c r="W366" i="10"/>
  <c r="V366" i="10"/>
  <c r="W365" i="10"/>
  <c r="V365" i="10"/>
  <c r="W364" i="10"/>
  <c r="V364" i="10"/>
  <c r="W363" i="10"/>
  <c r="V363" i="10"/>
  <c r="W362" i="10"/>
  <c r="V362" i="10"/>
  <c r="W361" i="10"/>
  <c r="V361" i="10"/>
  <c r="W360" i="10"/>
  <c r="V360" i="10"/>
  <c r="W359" i="10"/>
  <c r="V359" i="10"/>
  <c r="W358" i="10"/>
  <c r="V358" i="10"/>
  <c r="W357" i="10"/>
  <c r="V357" i="10"/>
  <c r="W356" i="10"/>
  <c r="V356" i="10"/>
  <c r="AQ354" i="10"/>
  <c r="AP354" i="10"/>
  <c r="W354" i="10"/>
  <c r="V354" i="10"/>
  <c r="AQ353" i="10"/>
  <c r="AP353" i="10"/>
  <c r="W353" i="10"/>
  <c r="V353" i="10"/>
  <c r="AQ352" i="10"/>
  <c r="AP352" i="10"/>
  <c r="W352" i="10"/>
  <c r="V352" i="10"/>
  <c r="AQ351" i="10"/>
  <c r="AP351" i="10"/>
  <c r="W351" i="10"/>
  <c r="V351" i="10"/>
  <c r="AQ350" i="10"/>
  <c r="AP350" i="10"/>
  <c r="W350" i="10"/>
  <c r="V350" i="10"/>
  <c r="AQ349" i="10"/>
  <c r="AP349" i="10"/>
  <c r="W349" i="10"/>
  <c r="V349" i="10"/>
  <c r="AQ348" i="10"/>
  <c r="AP348" i="10"/>
  <c r="W348" i="10"/>
  <c r="V348" i="10"/>
  <c r="AQ347" i="10"/>
  <c r="AP347" i="10"/>
  <c r="W347" i="10"/>
  <c r="V347" i="10"/>
  <c r="W346" i="10"/>
  <c r="V346" i="10"/>
  <c r="W345" i="10"/>
  <c r="V345" i="10"/>
  <c r="W344" i="10"/>
  <c r="V344" i="10"/>
  <c r="W343" i="10"/>
  <c r="V343" i="10"/>
  <c r="W342" i="10"/>
  <c r="V342" i="10"/>
  <c r="W341" i="10"/>
  <c r="V341" i="10"/>
  <c r="W340" i="10"/>
  <c r="V340" i="10"/>
  <c r="W339" i="10"/>
  <c r="V339" i="10"/>
  <c r="AQ338" i="10"/>
  <c r="AP338" i="10"/>
  <c r="W338" i="10"/>
  <c r="V338" i="10"/>
  <c r="AQ337" i="10"/>
  <c r="AP337" i="10"/>
  <c r="W337" i="10"/>
  <c r="V337" i="10"/>
  <c r="AQ336" i="10"/>
  <c r="AP336" i="10"/>
  <c r="W336" i="10"/>
  <c r="V336" i="10"/>
  <c r="W335" i="10"/>
  <c r="V335" i="10"/>
  <c r="W334" i="10"/>
  <c r="V334" i="10"/>
  <c r="W333" i="10"/>
  <c r="V333" i="10"/>
  <c r="W332" i="10"/>
  <c r="V332" i="10"/>
  <c r="W331" i="10"/>
  <c r="V331" i="10"/>
  <c r="AQ330" i="10"/>
  <c r="AP330" i="10"/>
  <c r="W330" i="10"/>
  <c r="V330" i="10"/>
  <c r="AQ329" i="10"/>
  <c r="AP329" i="10"/>
  <c r="W329" i="10"/>
  <c r="V329" i="10"/>
  <c r="AQ328" i="10"/>
  <c r="AP328" i="10"/>
  <c r="W328" i="10"/>
  <c r="V328" i="10"/>
  <c r="AQ327" i="10"/>
  <c r="AP327" i="10"/>
  <c r="W327" i="10"/>
  <c r="V327" i="10"/>
  <c r="AQ326" i="10"/>
  <c r="AP326" i="10"/>
  <c r="W326" i="10"/>
  <c r="V326" i="10"/>
  <c r="AQ325" i="10"/>
  <c r="AP325" i="10"/>
  <c r="W325" i="10"/>
  <c r="V325" i="10"/>
  <c r="AQ324" i="10"/>
  <c r="AP324" i="10"/>
  <c r="W324" i="10"/>
  <c r="V324" i="10"/>
  <c r="AQ323" i="10"/>
  <c r="AP323" i="10"/>
  <c r="W323" i="10"/>
  <c r="V323" i="10"/>
  <c r="AQ322" i="10"/>
  <c r="AP322" i="10"/>
  <c r="W322" i="10"/>
  <c r="V322" i="10"/>
  <c r="AQ321" i="10"/>
  <c r="AP321" i="10"/>
  <c r="W321" i="10"/>
  <c r="V321" i="10"/>
  <c r="AQ320" i="10"/>
  <c r="AP320" i="10"/>
  <c r="W320" i="10"/>
  <c r="V320" i="10"/>
  <c r="AQ319" i="10"/>
  <c r="AP319" i="10"/>
  <c r="W319" i="10"/>
  <c r="V319" i="10"/>
  <c r="AQ318" i="10"/>
  <c r="AP318" i="10"/>
  <c r="W318" i="10"/>
  <c r="V318" i="10"/>
  <c r="AQ317" i="10"/>
  <c r="AP317" i="10"/>
  <c r="W317" i="10"/>
  <c r="V317" i="10"/>
  <c r="AQ316" i="10"/>
  <c r="AP316" i="10"/>
  <c r="W316" i="10"/>
  <c r="V316" i="10"/>
  <c r="AQ315" i="10"/>
  <c r="AP315" i="10"/>
  <c r="W315" i="10"/>
  <c r="V315" i="10"/>
  <c r="AQ314" i="10"/>
  <c r="AP314" i="10"/>
  <c r="W314" i="10"/>
  <c r="V314" i="10"/>
  <c r="AQ313" i="10"/>
  <c r="AP313" i="10"/>
  <c r="W313" i="10"/>
  <c r="V313" i="10"/>
  <c r="AQ312" i="10"/>
  <c r="AP312" i="10"/>
  <c r="W312" i="10"/>
  <c r="V312" i="10"/>
  <c r="AQ311" i="10"/>
  <c r="AP311" i="10"/>
  <c r="W311" i="10"/>
  <c r="V311" i="10"/>
  <c r="AQ310" i="10"/>
  <c r="AP310" i="10"/>
  <c r="W310" i="10"/>
  <c r="V310" i="10"/>
  <c r="AQ309" i="10"/>
  <c r="AP309" i="10"/>
  <c r="W309" i="10"/>
  <c r="V309" i="10"/>
  <c r="AQ308" i="10"/>
  <c r="AP308" i="10"/>
  <c r="W308" i="10"/>
  <c r="V308" i="10"/>
  <c r="AQ307" i="10"/>
  <c r="AP307" i="10"/>
  <c r="W307" i="10"/>
  <c r="V307" i="10"/>
  <c r="AQ306" i="10"/>
  <c r="AP306" i="10"/>
  <c r="W306" i="10"/>
  <c r="V306" i="10"/>
  <c r="AQ305" i="10"/>
  <c r="AP305" i="10"/>
  <c r="W305" i="10"/>
  <c r="V305" i="10"/>
  <c r="AQ304" i="10"/>
  <c r="AP304" i="10"/>
  <c r="W304" i="10"/>
  <c r="V304" i="10"/>
  <c r="AQ303" i="10"/>
  <c r="AP303" i="10"/>
  <c r="W303" i="10"/>
  <c r="V303" i="10"/>
  <c r="AQ302" i="10"/>
  <c r="AP302" i="10"/>
  <c r="W302" i="10"/>
  <c r="V302" i="10"/>
  <c r="AQ301" i="10"/>
  <c r="AP301" i="10"/>
  <c r="W301" i="10"/>
  <c r="V301" i="10"/>
  <c r="AQ300" i="10"/>
  <c r="AP300" i="10"/>
  <c r="W300" i="10"/>
  <c r="V300" i="10"/>
  <c r="AQ299" i="10"/>
  <c r="AP299" i="10"/>
  <c r="W299" i="10"/>
  <c r="V299" i="10"/>
  <c r="AQ298" i="10"/>
  <c r="AP298" i="10"/>
  <c r="W298" i="10"/>
  <c r="V298" i="10"/>
  <c r="AQ297" i="10"/>
  <c r="AP297" i="10"/>
  <c r="W297" i="10"/>
  <c r="V297" i="10"/>
  <c r="AQ296" i="10"/>
  <c r="AP296" i="10"/>
  <c r="W296" i="10"/>
  <c r="V296" i="10"/>
  <c r="AQ295" i="10"/>
  <c r="AP295" i="10"/>
  <c r="W295" i="10"/>
  <c r="V295" i="10"/>
  <c r="AQ294" i="10"/>
  <c r="AP294" i="10"/>
  <c r="W294" i="10"/>
  <c r="V294" i="10"/>
  <c r="AQ293" i="10"/>
  <c r="AP293" i="10"/>
  <c r="W293" i="10"/>
  <c r="V293" i="10"/>
  <c r="AQ292" i="10"/>
  <c r="AP292" i="10"/>
  <c r="W292" i="10"/>
  <c r="V292" i="10"/>
  <c r="AQ291" i="10"/>
  <c r="AP291" i="10"/>
  <c r="W291" i="10"/>
  <c r="V291" i="10"/>
  <c r="AQ290" i="10"/>
  <c r="AP290" i="10"/>
  <c r="W290" i="10"/>
  <c r="V290" i="10"/>
  <c r="AQ289" i="10"/>
  <c r="AP289" i="10"/>
  <c r="W289" i="10"/>
  <c r="V289" i="10"/>
  <c r="AQ288" i="10"/>
  <c r="AP288" i="10"/>
  <c r="W288" i="10"/>
  <c r="V288" i="10"/>
  <c r="AQ287" i="10"/>
  <c r="AP287" i="10"/>
  <c r="W287" i="10"/>
  <c r="V287" i="10"/>
  <c r="AQ286" i="10"/>
  <c r="AP286" i="10"/>
  <c r="W286" i="10"/>
  <c r="V286" i="10"/>
  <c r="AQ285" i="10"/>
  <c r="AP285" i="10"/>
  <c r="W285" i="10"/>
  <c r="V285" i="10"/>
  <c r="AQ284" i="10"/>
  <c r="AP284" i="10"/>
  <c r="W284" i="10"/>
  <c r="V284" i="10"/>
  <c r="AQ283" i="10"/>
  <c r="AP283" i="10"/>
  <c r="W283" i="10"/>
  <c r="V283" i="10"/>
  <c r="AQ282" i="10"/>
  <c r="AP282" i="10"/>
  <c r="W282" i="10"/>
  <c r="V282" i="10"/>
  <c r="AQ281" i="10"/>
  <c r="AP281" i="10"/>
  <c r="W281" i="10"/>
  <c r="V281" i="10"/>
  <c r="AQ280" i="10"/>
  <c r="AP280" i="10"/>
  <c r="W280" i="10"/>
  <c r="V280" i="10"/>
  <c r="AQ279" i="10"/>
  <c r="AP279" i="10"/>
  <c r="W279" i="10"/>
  <c r="V279" i="10"/>
  <c r="AQ278" i="10"/>
  <c r="AP278" i="10"/>
  <c r="W278" i="10"/>
  <c r="V278" i="10"/>
  <c r="AQ277" i="10"/>
  <c r="AP277" i="10"/>
  <c r="W277" i="10"/>
  <c r="V277" i="10"/>
  <c r="AQ276" i="10"/>
  <c r="AP276" i="10"/>
  <c r="W276" i="10"/>
  <c r="V276" i="10"/>
  <c r="AQ275" i="10"/>
  <c r="AP275" i="10"/>
  <c r="W275" i="10"/>
  <c r="V275" i="10"/>
  <c r="AQ274" i="10"/>
  <c r="AP274" i="10"/>
  <c r="W274" i="10"/>
  <c r="V274" i="10"/>
  <c r="AQ273" i="10"/>
  <c r="AP273" i="10"/>
  <c r="W273" i="10"/>
  <c r="V273" i="10"/>
  <c r="AQ272" i="10"/>
  <c r="AP272" i="10"/>
  <c r="W272" i="10"/>
  <c r="V272" i="10"/>
  <c r="AQ271" i="10"/>
  <c r="AP271" i="10"/>
  <c r="W271" i="10"/>
  <c r="V271" i="10"/>
  <c r="AQ270" i="10"/>
  <c r="AP270" i="10"/>
  <c r="W270" i="10"/>
  <c r="V270" i="10"/>
  <c r="AQ269" i="10"/>
  <c r="AP269" i="10"/>
  <c r="W269" i="10"/>
  <c r="V269" i="10"/>
  <c r="AQ268" i="10"/>
  <c r="AP268" i="10"/>
  <c r="W268" i="10"/>
  <c r="V268" i="10"/>
  <c r="AQ267" i="10"/>
  <c r="AP267" i="10"/>
  <c r="W267" i="10"/>
  <c r="V267" i="10"/>
  <c r="AQ266" i="10"/>
  <c r="AP266" i="10"/>
  <c r="W266" i="10"/>
  <c r="V266" i="10"/>
  <c r="AQ265" i="10"/>
  <c r="AP265" i="10"/>
  <c r="W265" i="10"/>
  <c r="V265" i="10"/>
  <c r="AQ264" i="10"/>
  <c r="AP264" i="10"/>
  <c r="W264" i="10"/>
  <c r="V264" i="10"/>
  <c r="AQ263" i="10"/>
  <c r="AP263" i="10"/>
  <c r="W263" i="10"/>
  <c r="V263" i="10"/>
  <c r="AQ262" i="10"/>
  <c r="AP262" i="10"/>
  <c r="W262" i="10"/>
  <c r="V262" i="10"/>
  <c r="AQ261" i="10"/>
  <c r="AP261" i="10"/>
  <c r="W261" i="10"/>
  <c r="V261" i="10"/>
  <c r="AQ260" i="10"/>
  <c r="AP260" i="10"/>
  <c r="W260" i="10"/>
  <c r="V260" i="10"/>
  <c r="AQ259" i="10"/>
  <c r="AP259" i="10"/>
  <c r="W259" i="10"/>
  <c r="V259" i="10"/>
  <c r="AQ258" i="10"/>
  <c r="AP258" i="10"/>
  <c r="W258" i="10"/>
  <c r="V258" i="10"/>
  <c r="AQ257" i="10"/>
  <c r="AP257" i="10"/>
  <c r="W257" i="10"/>
  <c r="V257" i="10"/>
  <c r="AQ256" i="10"/>
  <c r="AP256" i="10"/>
  <c r="W256" i="10"/>
  <c r="V256" i="10"/>
  <c r="AQ255" i="10"/>
  <c r="AP255" i="10"/>
  <c r="W255" i="10"/>
  <c r="V255" i="10"/>
  <c r="AQ254" i="10"/>
  <c r="AP254" i="10"/>
  <c r="W254" i="10"/>
  <c r="V254" i="10"/>
  <c r="AQ253" i="10"/>
  <c r="AP253" i="10"/>
  <c r="W253" i="10"/>
  <c r="V253" i="10"/>
  <c r="AQ252" i="10"/>
  <c r="AP252" i="10"/>
  <c r="W252" i="10"/>
  <c r="V252" i="10"/>
  <c r="AQ251" i="10"/>
  <c r="AP251" i="10"/>
  <c r="W251" i="10"/>
  <c r="V251" i="10"/>
  <c r="AQ250" i="10"/>
  <c r="AP250" i="10"/>
  <c r="W250" i="10"/>
  <c r="V250" i="10"/>
  <c r="AQ249" i="10"/>
  <c r="AP249" i="10"/>
  <c r="W249" i="10"/>
  <c r="V249" i="10"/>
  <c r="AQ248" i="10"/>
  <c r="AP248" i="10"/>
  <c r="W248" i="10"/>
  <c r="V248" i="10"/>
  <c r="AQ247" i="10"/>
  <c r="AP247" i="10"/>
  <c r="W247" i="10"/>
  <c r="V247" i="10"/>
  <c r="AQ246" i="10"/>
  <c r="AP246" i="10"/>
  <c r="W246" i="10"/>
  <c r="V246" i="10"/>
  <c r="AQ245" i="10"/>
  <c r="AP245" i="10"/>
  <c r="W245" i="10"/>
  <c r="V245" i="10"/>
  <c r="AQ244" i="10"/>
  <c r="AP244" i="10"/>
  <c r="W244" i="10"/>
  <c r="V244" i="10"/>
  <c r="AQ243" i="10"/>
  <c r="AP243" i="10"/>
  <c r="W243" i="10"/>
  <c r="V243" i="10"/>
  <c r="AQ242" i="10"/>
  <c r="AP242" i="10"/>
  <c r="W242" i="10"/>
  <c r="V242" i="10"/>
  <c r="AQ241" i="10"/>
  <c r="AP241" i="10"/>
  <c r="W241" i="10"/>
  <c r="V241" i="10"/>
  <c r="AQ240" i="10"/>
  <c r="AP240" i="10"/>
  <c r="W240" i="10"/>
  <c r="V240" i="10"/>
  <c r="AQ239" i="10"/>
  <c r="AP239" i="10"/>
  <c r="W239" i="10"/>
  <c r="V239" i="10"/>
  <c r="AQ238" i="10"/>
  <c r="AP238" i="10"/>
  <c r="W238" i="10"/>
  <c r="V238" i="10"/>
  <c r="AQ237" i="10"/>
  <c r="AP237" i="10"/>
  <c r="W237" i="10"/>
  <c r="V237" i="10"/>
  <c r="AQ236" i="10"/>
  <c r="AP236" i="10"/>
  <c r="W236" i="10"/>
  <c r="V236" i="10"/>
  <c r="AQ235" i="10"/>
  <c r="AP235" i="10"/>
  <c r="W235" i="10"/>
  <c r="V235" i="10"/>
  <c r="AQ234" i="10"/>
  <c r="AP234" i="10"/>
  <c r="W234" i="10"/>
  <c r="V234" i="10"/>
  <c r="AQ233" i="10"/>
  <c r="AP233" i="10"/>
  <c r="W233" i="10"/>
  <c r="V233" i="10"/>
  <c r="AQ232" i="10"/>
  <c r="AP232" i="10"/>
  <c r="W232" i="10"/>
  <c r="V232" i="10"/>
  <c r="AQ231" i="10"/>
  <c r="AP231" i="10"/>
  <c r="W231" i="10"/>
  <c r="V231" i="10"/>
  <c r="AQ230" i="10"/>
  <c r="AP230" i="10"/>
  <c r="W230" i="10"/>
  <c r="V230" i="10"/>
  <c r="AQ229" i="10"/>
  <c r="AP229" i="10"/>
  <c r="W229" i="10"/>
  <c r="V229" i="10"/>
  <c r="AQ228" i="10"/>
  <c r="AP228" i="10"/>
  <c r="W228" i="10"/>
  <c r="V228" i="10"/>
  <c r="AQ227" i="10"/>
  <c r="AP227" i="10"/>
  <c r="W227" i="10"/>
  <c r="V227" i="10"/>
  <c r="AQ226" i="10"/>
  <c r="AP226" i="10"/>
  <c r="W226" i="10"/>
  <c r="V226" i="10"/>
  <c r="AQ225" i="10"/>
  <c r="AP225" i="10"/>
  <c r="W225" i="10"/>
  <c r="V225" i="10"/>
  <c r="AQ224" i="10"/>
  <c r="AP224" i="10"/>
  <c r="W224" i="10"/>
  <c r="V224" i="10"/>
  <c r="AQ223" i="10"/>
  <c r="AP223" i="10"/>
  <c r="W223" i="10"/>
  <c r="V223" i="10"/>
  <c r="AQ222" i="10"/>
  <c r="AP222" i="10"/>
  <c r="W222" i="10"/>
  <c r="V222" i="10"/>
  <c r="AQ221" i="10"/>
  <c r="AP221" i="10"/>
  <c r="W221" i="10"/>
  <c r="V221" i="10"/>
  <c r="AQ220" i="10"/>
  <c r="AP220" i="10"/>
  <c r="W220" i="10"/>
  <c r="V220" i="10"/>
  <c r="AQ219" i="10"/>
  <c r="AP219" i="10"/>
  <c r="W219" i="10"/>
  <c r="V219" i="10"/>
  <c r="AQ218" i="10"/>
  <c r="AP218" i="10"/>
  <c r="W218" i="10"/>
  <c r="V218" i="10"/>
  <c r="AQ217" i="10"/>
  <c r="AP217" i="10"/>
  <c r="W217" i="10"/>
  <c r="V217" i="10"/>
  <c r="AQ216" i="10"/>
  <c r="AP216" i="10"/>
  <c r="W216" i="10"/>
  <c r="V216" i="10"/>
  <c r="AQ215" i="10"/>
  <c r="AP215" i="10"/>
  <c r="W215" i="10"/>
  <c r="V215" i="10"/>
  <c r="AQ214" i="10"/>
  <c r="AP214" i="10"/>
  <c r="W214" i="10"/>
  <c r="V214" i="10"/>
  <c r="AQ213" i="10"/>
  <c r="AP213" i="10"/>
  <c r="W213" i="10"/>
  <c r="V213" i="10"/>
  <c r="AQ212" i="10"/>
  <c r="AP212" i="10"/>
  <c r="W212" i="10"/>
  <c r="V212" i="10"/>
  <c r="AQ211" i="10"/>
  <c r="AP211" i="10"/>
  <c r="W211" i="10"/>
  <c r="V211" i="10"/>
  <c r="AQ210" i="10"/>
  <c r="AP210" i="10"/>
  <c r="W210" i="10"/>
  <c r="V210" i="10"/>
  <c r="AQ209" i="10"/>
  <c r="AP209" i="10"/>
  <c r="W209" i="10"/>
  <c r="V209" i="10"/>
  <c r="AQ208" i="10"/>
  <c r="AP208" i="10"/>
  <c r="W208" i="10"/>
  <c r="V208" i="10"/>
  <c r="AQ207" i="10"/>
  <c r="AP207" i="10"/>
  <c r="W207" i="10"/>
  <c r="V207" i="10"/>
  <c r="AQ206" i="10"/>
  <c r="AP206" i="10"/>
  <c r="W206" i="10"/>
  <c r="V206" i="10"/>
  <c r="AQ205" i="10"/>
  <c r="AP205" i="10"/>
  <c r="AO205" i="10"/>
  <c r="AN205" i="10"/>
  <c r="AM205" i="10"/>
  <c r="AL205" i="10"/>
  <c r="AK205" i="10"/>
  <c r="AJ205" i="10"/>
  <c r="AI205" i="10"/>
  <c r="AH205" i="10"/>
  <c r="AG205" i="10"/>
  <c r="AF205" i="10"/>
  <c r="AE205" i="10"/>
  <c r="AD205" i="10"/>
  <c r="AC205" i="10"/>
  <c r="AB205" i="10"/>
  <c r="AA205" i="10"/>
  <c r="Z205" i="10"/>
  <c r="Y205" i="10"/>
  <c r="X205" i="10"/>
  <c r="W205" i="10"/>
  <c r="V205" i="10"/>
  <c r="U205" i="10"/>
  <c r="T205" i="10"/>
  <c r="S205" i="10"/>
  <c r="R205" i="10"/>
  <c r="Q205" i="10"/>
  <c r="P205" i="10"/>
  <c r="O205" i="10"/>
  <c r="N205" i="10"/>
  <c r="M205" i="10"/>
  <c r="L205" i="10"/>
  <c r="AQ204" i="10"/>
  <c r="AP204" i="10"/>
  <c r="W204" i="10"/>
  <c r="V204" i="10"/>
  <c r="W203" i="10"/>
  <c r="V203" i="10"/>
  <c r="W202" i="10"/>
  <c r="V202" i="10"/>
  <c r="W201" i="10"/>
  <c r="V201" i="10"/>
  <c r="W200" i="10"/>
  <c r="V200" i="10"/>
  <c r="W199" i="10"/>
  <c r="V199" i="10"/>
  <c r="AQ198" i="10"/>
  <c r="AP198" i="10"/>
  <c r="W198" i="10"/>
  <c r="V198" i="10"/>
  <c r="W197" i="10"/>
  <c r="V197" i="10"/>
  <c r="W196" i="10"/>
  <c r="V196" i="10"/>
  <c r="W195" i="10"/>
  <c r="V195" i="10"/>
  <c r="W194" i="10"/>
  <c r="V194" i="10"/>
  <c r="W193" i="10"/>
  <c r="V193" i="10"/>
  <c r="AQ192" i="10"/>
  <c r="AP192" i="10"/>
  <c r="W192" i="10"/>
  <c r="V192" i="10"/>
  <c r="AQ191" i="10"/>
  <c r="AP191" i="10"/>
  <c r="W191" i="10"/>
  <c r="V191" i="10"/>
  <c r="AQ190" i="10"/>
  <c r="AQ185" i="10" s="1"/>
  <c r="AQ172" i="10" s="1"/>
  <c r="AP190" i="10"/>
  <c r="AP185" i="10" s="1"/>
  <c r="AP172" i="10" s="1"/>
  <c r="W190" i="10"/>
  <c r="V190" i="10"/>
  <c r="W189" i="10"/>
  <c r="V189" i="10"/>
  <c r="W188" i="10"/>
  <c r="V188" i="10"/>
  <c r="W187" i="10"/>
  <c r="V187" i="10"/>
  <c r="AQ186" i="10"/>
  <c r="AP186" i="10"/>
  <c r="W186" i="10"/>
  <c r="W185" i="10" s="1"/>
  <c r="W172" i="10" s="1"/>
  <c r="V186" i="10"/>
  <c r="V185" i="10" s="1"/>
  <c r="AO185" i="10"/>
  <c r="AN185" i="10"/>
  <c r="AM185" i="10"/>
  <c r="AL185" i="10"/>
  <c r="AK185" i="10"/>
  <c r="AJ185" i="10"/>
  <c r="AI185" i="10"/>
  <c r="AH185" i="10"/>
  <c r="AG185" i="10"/>
  <c r="AF185" i="10"/>
  <c r="AE185" i="10"/>
  <c r="AD185" i="10"/>
  <c r="AC185" i="10"/>
  <c r="AB185" i="10"/>
  <c r="AA185" i="10"/>
  <c r="Z185" i="10"/>
  <c r="Y185" i="10"/>
  <c r="X185" i="10"/>
  <c r="U185" i="10"/>
  <c r="T185" i="10"/>
  <c r="S185" i="10"/>
  <c r="R185" i="10"/>
  <c r="Q185" i="10"/>
  <c r="P185" i="10"/>
  <c r="O185" i="10"/>
  <c r="N185" i="10"/>
  <c r="L185" i="10"/>
  <c r="J185" i="10"/>
  <c r="I185" i="10"/>
  <c r="H185" i="10"/>
  <c r="G185" i="10"/>
  <c r="M185" i="10" s="1"/>
  <c r="M172" i="10" s="1"/>
  <c r="M18" i="10" s="1"/>
  <c r="F185" i="10"/>
  <c r="W184" i="10"/>
  <c r="V184" i="10"/>
  <c r="W183" i="10"/>
  <c r="V183" i="10"/>
  <c r="W182" i="10"/>
  <c r="V182" i="10"/>
  <c r="W181" i="10"/>
  <c r="V181" i="10"/>
  <c r="W180" i="10"/>
  <c r="V180" i="10"/>
  <c r="AQ179" i="10"/>
  <c r="AP179" i="10"/>
  <c r="W179" i="10"/>
  <c r="V179" i="10"/>
  <c r="V178" i="10" s="1"/>
  <c r="AQ178" i="10"/>
  <c r="AP178" i="10"/>
  <c r="AO178" i="10"/>
  <c r="AN178" i="10"/>
  <c r="AM178" i="10"/>
  <c r="AL178" i="10"/>
  <c r="AK178" i="10"/>
  <c r="AJ178" i="10"/>
  <c r="AI178" i="10"/>
  <c r="AH178" i="10"/>
  <c r="AG178" i="10"/>
  <c r="AF178" i="10"/>
  <c r="AE178" i="10"/>
  <c r="AD178" i="10"/>
  <c r="AC178" i="10"/>
  <c r="AB178" i="10"/>
  <c r="AA178" i="10"/>
  <c r="Z178" i="10"/>
  <c r="Y178" i="10"/>
  <c r="X178" i="10"/>
  <c r="W178" i="10"/>
  <c r="U178" i="10"/>
  <c r="T178" i="10"/>
  <c r="S178" i="10"/>
  <c r="R178" i="10"/>
  <c r="Q178" i="10"/>
  <c r="P178" i="10"/>
  <c r="O178" i="10"/>
  <c r="N178" i="10"/>
  <c r="M178" i="10"/>
  <c r="L178" i="10"/>
  <c r="K178" i="10"/>
  <c r="J178" i="10"/>
  <c r="I178" i="10"/>
  <c r="H178" i="10"/>
  <c r="G178" i="10"/>
  <c r="F178" i="10"/>
  <c r="E178" i="10"/>
  <c r="D178" i="10"/>
  <c r="W177" i="10"/>
  <c r="V177" i="10"/>
  <c r="W176" i="10"/>
  <c r="V176" i="10"/>
  <c r="W175" i="10"/>
  <c r="V175" i="10"/>
  <c r="W174" i="10"/>
  <c r="V174" i="10"/>
  <c r="AQ173" i="10"/>
  <c r="AP173" i="10"/>
  <c r="AO173" i="10"/>
  <c r="AN173" i="10"/>
  <c r="AM173" i="10"/>
  <c r="AL173" i="10"/>
  <c r="AK173" i="10"/>
  <c r="AJ173" i="10"/>
  <c r="AI173" i="10"/>
  <c r="AH173" i="10"/>
  <c r="AG173" i="10"/>
  <c r="AF173" i="10"/>
  <c r="AE173" i="10"/>
  <c r="AD173" i="10"/>
  <c r="AC173" i="10"/>
  <c r="AB173" i="10"/>
  <c r="AA173" i="10"/>
  <c r="Z173" i="10"/>
  <c r="Y173" i="10"/>
  <c r="X173" i="10"/>
  <c r="W173" i="10"/>
  <c r="V173" i="10"/>
  <c r="U173" i="10"/>
  <c r="T173" i="10"/>
  <c r="AO172" i="10"/>
  <c r="AN172" i="10"/>
  <c r="AM172" i="10"/>
  <c r="AL172" i="10"/>
  <c r="AK172" i="10"/>
  <c r="AJ172" i="10"/>
  <c r="AI172" i="10"/>
  <c r="AH172" i="10"/>
  <c r="AG172" i="10"/>
  <c r="AF172" i="10"/>
  <c r="AE172" i="10"/>
  <c r="AD172" i="10"/>
  <c r="AC172" i="10"/>
  <c r="AB172" i="10"/>
  <c r="AA172" i="10"/>
  <c r="Z172" i="10"/>
  <c r="Y172" i="10"/>
  <c r="X172" i="10"/>
  <c r="U172" i="10"/>
  <c r="T172" i="10"/>
  <c r="S172" i="10"/>
  <c r="R172" i="10"/>
  <c r="Q172" i="10"/>
  <c r="P172" i="10"/>
  <c r="O172" i="10"/>
  <c r="N172" i="10"/>
  <c r="L172" i="10"/>
  <c r="K172" i="10"/>
  <c r="J172" i="10"/>
  <c r="I172" i="10"/>
  <c r="H172" i="10"/>
  <c r="G172" i="10"/>
  <c r="F172" i="10"/>
  <c r="E172" i="10"/>
  <c r="D172" i="10"/>
  <c r="AQ171" i="10"/>
  <c r="AP171" i="10"/>
  <c r="W171" i="10"/>
  <c r="V171" i="10"/>
  <c r="C171" i="10"/>
  <c r="W170" i="10"/>
  <c r="V170" i="10"/>
  <c r="AQ168" i="10"/>
  <c r="AP168" i="10"/>
  <c r="AP167" i="10" s="1"/>
  <c r="AP156" i="10" s="1"/>
  <c r="AP152" i="10" s="1"/>
  <c r="W168" i="10"/>
  <c r="V168" i="10"/>
  <c r="C168" i="10"/>
  <c r="AQ167" i="10"/>
  <c r="AO167" i="10"/>
  <c r="AN167" i="10"/>
  <c r="AM167" i="10"/>
  <c r="AL167" i="10"/>
  <c r="AK167" i="10"/>
  <c r="AJ167" i="10"/>
  <c r="AI167" i="10"/>
  <c r="AH167" i="10"/>
  <c r="AG167" i="10"/>
  <c r="AF167" i="10"/>
  <c r="AE167" i="10"/>
  <c r="AD167" i="10"/>
  <c r="AC167" i="10"/>
  <c r="AB167" i="10"/>
  <c r="AA167" i="10"/>
  <c r="Z167" i="10"/>
  <c r="Y167" i="10"/>
  <c r="X167" i="10"/>
  <c r="W167" i="10"/>
  <c r="V167" i="10"/>
  <c r="U167" i="10"/>
  <c r="T167" i="10"/>
  <c r="S167" i="10"/>
  <c r="R167" i="10"/>
  <c r="Q167" i="10"/>
  <c r="P167" i="10"/>
  <c r="O167" i="10"/>
  <c r="N167" i="10"/>
  <c r="M167" i="10"/>
  <c r="L167" i="10"/>
  <c r="K167" i="10"/>
  <c r="J167" i="10"/>
  <c r="I167" i="10"/>
  <c r="H167" i="10"/>
  <c r="G167" i="10"/>
  <c r="F167" i="10"/>
  <c r="E167" i="10"/>
  <c r="D167" i="10"/>
  <c r="W166" i="10"/>
  <c r="V166" i="10"/>
  <c r="W165" i="10"/>
  <c r="V165" i="10"/>
  <c r="W164" i="10"/>
  <c r="V164" i="10"/>
  <c r="W163" i="10"/>
  <c r="V163" i="10"/>
  <c r="AQ162" i="10"/>
  <c r="AP162" i="10"/>
  <c r="AO162" i="10"/>
  <c r="AN162" i="10"/>
  <c r="AM162" i="10"/>
  <c r="AL162" i="10"/>
  <c r="AK162" i="10"/>
  <c r="AJ162" i="10"/>
  <c r="AI162" i="10"/>
  <c r="AH162" i="10"/>
  <c r="AG162" i="10"/>
  <c r="AF162" i="10"/>
  <c r="AE162" i="10"/>
  <c r="AD162" i="10"/>
  <c r="AC162" i="10"/>
  <c r="AB162" i="10"/>
  <c r="AA162" i="10"/>
  <c r="Z162" i="10"/>
  <c r="Y162" i="10"/>
  <c r="X162" i="10"/>
  <c r="W162" i="10"/>
  <c r="V162" i="10"/>
  <c r="U162" i="10"/>
  <c r="T162" i="10"/>
  <c r="S162" i="10"/>
  <c r="R162" i="10"/>
  <c r="Q162" i="10"/>
  <c r="P162" i="10"/>
  <c r="O162" i="10"/>
  <c r="N162" i="10"/>
  <c r="M162" i="10"/>
  <c r="L162" i="10"/>
  <c r="K162" i="10"/>
  <c r="J162" i="10"/>
  <c r="I162" i="10"/>
  <c r="H162" i="10"/>
  <c r="G162" i="10"/>
  <c r="F162" i="10"/>
  <c r="E162" i="10"/>
  <c r="D162" i="10"/>
  <c r="AQ161" i="10"/>
  <c r="AP161" i="10"/>
  <c r="W161" i="10"/>
  <c r="V161" i="10"/>
  <c r="AQ160" i="10"/>
  <c r="AP160" i="10"/>
  <c r="AO160" i="10"/>
  <c r="AN160" i="10"/>
  <c r="AM160" i="10"/>
  <c r="AL160" i="10"/>
  <c r="AK160" i="10"/>
  <c r="AJ160" i="10"/>
  <c r="AI160" i="10"/>
  <c r="AH160" i="10"/>
  <c r="AG160" i="10"/>
  <c r="AF160" i="10"/>
  <c r="AE160" i="10"/>
  <c r="AD160" i="10"/>
  <c r="AC160" i="10"/>
  <c r="AB160" i="10"/>
  <c r="AA160" i="10"/>
  <c r="Z160" i="10"/>
  <c r="Y160" i="10"/>
  <c r="X160" i="10"/>
  <c r="W160" i="10"/>
  <c r="V160" i="10"/>
  <c r="U160" i="10"/>
  <c r="T160" i="10"/>
  <c r="S160" i="10"/>
  <c r="R160" i="10"/>
  <c r="Q160" i="10"/>
  <c r="P160" i="10"/>
  <c r="O160" i="10"/>
  <c r="N160" i="10"/>
  <c r="M160" i="10"/>
  <c r="L160" i="10"/>
  <c r="K160" i="10"/>
  <c r="J160" i="10"/>
  <c r="I160" i="10"/>
  <c r="H160" i="10"/>
  <c r="G160" i="10"/>
  <c r="F160" i="10"/>
  <c r="E160" i="10"/>
  <c r="D160" i="10"/>
  <c r="AQ159" i="10"/>
  <c r="AP159" i="10"/>
  <c r="W159" i="10"/>
  <c r="V159" i="10"/>
  <c r="M159" i="10"/>
  <c r="L159" i="10"/>
  <c r="AQ158" i="10"/>
  <c r="AP158" i="10"/>
  <c r="W158" i="10"/>
  <c r="V158" i="10"/>
  <c r="M158" i="10"/>
  <c r="L158" i="10"/>
  <c r="AQ157" i="10"/>
  <c r="AP157" i="10"/>
  <c r="AO157" i="10"/>
  <c r="AN157" i="10"/>
  <c r="AM157" i="10"/>
  <c r="AL157" i="10"/>
  <c r="AK157" i="10"/>
  <c r="AJ157" i="10"/>
  <c r="AI157" i="10"/>
  <c r="AH157" i="10"/>
  <c r="AG157" i="10"/>
  <c r="AF157" i="10"/>
  <c r="AE157" i="10"/>
  <c r="AD157" i="10"/>
  <c r="AC157" i="10"/>
  <c r="AB157" i="10"/>
  <c r="AA157" i="10"/>
  <c r="Z157" i="10"/>
  <c r="Y157" i="10"/>
  <c r="X157" i="10"/>
  <c r="W157" i="10"/>
  <c r="V157" i="10"/>
  <c r="U157" i="10"/>
  <c r="T157" i="10"/>
  <c r="S157" i="10"/>
  <c r="R157" i="10"/>
  <c r="Q157" i="10"/>
  <c r="P157" i="10"/>
  <c r="O157" i="10"/>
  <c r="N157" i="10"/>
  <c r="M157" i="10"/>
  <c r="L157" i="10"/>
  <c r="K157" i="10"/>
  <c r="J157" i="10"/>
  <c r="I157" i="10"/>
  <c r="H157" i="10"/>
  <c r="G157" i="10"/>
  <c r="F157" i="10"/>
  <c r="E157" i="10"/>
  <c r="D157" i="10"/>
  <c r="AQ156" i="10"/>
  <c r="AO156" i="10"/>
  <c r="AN156" i="10"/>
  <c r="AM156" i="10"/>
  <c r="AL156" i="10"/>
  <c r="AK156" i="10"/>
  <c r="AJ156" i="10"/>
  <c r="AI156" i="10"/>
  <c r="AH156" i="10"/>
  <c r="AG156" i="10"/>
  <c r="AF156" i="10"/>
  <c r="AE156" i="10"/>
  <c r="AD156" i="10"/>
  <c r="AC156" i="10"/>
  <c r="AB156" i="10"/>
  <c r="AA156" i="10"/>
  <c r="Z156" i="10"/>
  <c r="Y156" i="10"/>
  <c r="X156" i="10"/>
  <c r="W156" i="10"/>
  <c r="V156" i="10"/>
  <c r="U156" i="10"/>
  <c r="T156" i="10"/>
  <c r="S156" i="10"/>
  <c r="R156" i="10"/>
  <c r="Q156" i="10"/>
  <c r="P156" i="10"/>
  <c r="O156" i="10"/>
  <c r="N156" i="10"/>
  <c r="M156" i="10"/>
  <c r="L156" i="10"/>
  <c r="K156" i="10"/>
  <c r="J156" i="10"/>
  <c r="I156" i="10"/>
  <c r="H156" i="10"/>
  <c r="G156" i="10"/>
  <c r="F156" i="10"/>
  <c r="E156" i="10"/>
  <c r="D156" i="10"/>
  <c r="W155" i="10"/>
  <c r="V155" i="10"/>
  <c r="M155" i="10"/>
  <c r="L155" i="10"/>
  <c r="AQ154" i="10"/>
  <c r="AP154" i="10"/>
  <c r="AO154" i="10"/>
  <c r="AN154" i="10"/>
  <c r="AM154" i="10"/>
  <c r="AL154" i="10"/>
  <c r="AK154" i="10"/>
  <c r="AJ154" i="10"/>
  <c r="AI154" i="10"/>
  <c r="AH154" i="10"/>
  <c r="AG154" i="10"/>
  <c r="AF154" i="10"/>
  <c r="AE154" i="10"/>
  <c r="AD154" i="10"/>
  <c r="AC154" i="10"/>
  <c r="AB154" i="10"/>
  <c r="AA154" i="10"/>
  <c r="Z154" i="10"/>
  <c r="Y154" i="10"/>
  <c r="X154" i="10"/>
  <c r="W154" i="10"/>
  <c r="V154" i="10"/>
  <c r="U154" i="10"/>
  <c r="T154" i="10"/>
  <c r="S154" i="10"/>
  <c r="R154" i="10"/>
  <c r="AQ153" i="10"/>
  <c r="AP153" i="10"/>
  <c r="AO153" i="10"/>
  <c r="AN153" i="10"/>
  <c r="AM153" i="10"/>
  <c r="AL153" i="10"/>
  <c r="AK153" i="10"/>
  <c r="AJ153" i="10"/>
  <c r="AI153" i="10"/>
  <c r="AH153" i="10"/>
  <c r="AG153" i="10"/>
  <c r="AF153" i="10"/>
  <c r="AE153" i="10"/>
  <c r="AD153" i="10"/>
  <c r="AC153" i="10"/>
  <c r="AB153" i="10"/>
  <c r="AA153" i="10"/>
  <c r="Z153" i="10"/>
  <c r="Y153" i="10"/>
  <c r="X153" i="10"/>
  <c r="W153" i="10"/>
  <c r="V153" i="10"/>
  <c r="U153" i="10"/>
  <c r="T153" i="10"/>
  <c r="S153" i="10"/>
  <c r="R153" i="10"/>
  <c r="Q153" i="10"/>
  <c r="P153" i="10"/>
  <c r="O153" i="10"/>
  <c r="N153" i="10"/>
  <c r="M153" i="10"/>
  <c r="L153" i="10"/>
  <c r="K153" i="10"/>
  <c r="J153" i="10"/>
  <c r="I153" i="10"/>
  <c r="H153" i="10"/>
  <c r="G153" i="10"/>
  <c r="F153" i="10"/>
  <c r="E153" i="10"/>
  <c r="D153" i="10"/>
  <c r="AQ152" i="10"/>
  <c r="AO152" i="10"/>
  <c r="AN152" i="10"/>
  <c r="AM152" i="10"/>
  <c r="AL152" i="10"/>
  <c r="AK152" i="10"/>
  <c r="AJ152" i="10"/>
  <c r="AI152" i="10"/>
  <c r="AH152" i="10"/>
  <c r="AG152" i="10"/>
  <c r="AF152" i="10"/>
  <c r="AE152" i="10"/>
  <c r="AD152" i="10"/>
  <c r="AC152" i="10"/>
  <c r="AB152" i="10"/>
  <c r="AA152" i="10"/>
  <c r="Z152" i="10"/>
  <c r="Y152" i="10"/>
  <c r="X152" i="10"/>
  <c r="W152" i="10"/>
  <c r="V152" i="10"/>
  <c r="U152" i="10"/>
  <c r="T152" i="10"/>
  <c r="S152" i="10"/>
  <c r="R152" i="10"/>
  <c r="Q152" i="10"/>
  <c r="P152" i="10"/>
  <c r="O152" i="10"/>
  <c r="N152" i="10"/>
  <c r="M152" i="10"/>
  <c r="L152" i="10"/>
  <c r="K152" i="10"/>
  <c r="J152" i="10"/>
  <c r="I152" i="10"/>
  <c r="H152" i="10"/>
  <c r="G152" i="10"/>
  <c r="F152" i="10"/>
  <c r="E152" i="10"/>
  <c r="D152" i="10"/>
  <c r="M151" i="10"/>
  <c r="L151" i="10"/>
  <c r="AQ150" i="10"/>
  <c r="AP150" i="10"/>
  <c r="AO150" i="10"/>
  <c r="AN150" i="10"/>
  <c r="AM150" i="10"/>
  <c r="AL150" i="10"/>
  <c r="AK150" i="10"/>
  <c r="AJ150" i="10"/>
  <c r="AI150" i="10"/>
  <c r="AH150" i="10"/>
  <c r="AG150" i="10"/>
  <c r="AF150" i="10"/>
  <c r="AE150" i="10"/>
  <c r="AD150" i="10"/>
  <c r="AC150" i="10"/>
  <c r="AB150" i="10"/>
  <c r="AA150" i="10"/>
  <c r="Z150" i="10"/>
  <c r="Y150" i="10"/>
  <c r="X150" i="10"/>
  <c r="W150" i="10"/>
  <c r="V150" i="10"/>
  <c r="U150" i="10"/>
  <c r="T150" i="10"/>
  <c r="S150" i="10"/>
  <c r="R150" i="10"/>
  <c r="Q150" i="10"/>
  <c r="P150" i="10"/>
  <c r="O150" i="10"/>
  <c r="N150" i="10"/>
  <c r="M150" i="10"/>
  <c r="L150" i="10"/>
  <c r="K150" i="10"/>
  <c r="J150" i="10"/>
  <c r="I150" i="10"/>
  <c r="H150" i="10"/>
  <c r="G150" i="10"/>
  <c r="F150" i="10"/>
  <c r="E150" i="10"/>
  <c r="D150" i="10"/>
  <c r="M149" i="10"/>
  <c r="L149" i="10"/>
  <c r="M148" i="10"/>
  <c r="L148" i="10"/>
  <c r="AQ147" i="10"/>
  <c r="AP147" i="10"/>
  <c r="AO147" i="10"/>
  <c r="AN147" i="10"/>
  <c r="AM147" i="10"/>
  <c r="AL147" i="10"/>
  <c r="AK147" i="10"/>
  <c r="AJ147" i="10"/>
  <c r="AI147" i="10"/>
  <c r="AH147" i="10"/>
  <c r="AG147" i="10"/>
  <c r="AF147" i="10"/>
  <c r="AE147" i="10"/>
  <c r="AD147" i="10"/>
  <c r="AC147" i="10"/>
  <c r="AB147" i="10"/>
  <c r="AA147" i="10"/>
  <c r="Z147" i="10"/>
  <c r="Y147" i="10"/>
  <c r="X147" i="10"/>
  <c r="W147" i="10"/>
  <c r="V147" i="10"/>
  <c r="U147" i="10"/>
  <c r="T147" i="10"/>
  <c r="S147" i="10"/>
  <c r="R147" i="10"/>
  <c r="Q147" i="10"/>
  <c r="P147" i="10"/>
  <c r="O147" i="10"/>
  <c r="N147" i="10"/>
  <c r="M147" i="10"/>
  <c r="L147" i="10"/>
  <c r="K147" i="10"/>
  <c r="J147" i="10"/>
  <c r="I147" i="10"/>
  <c r="H147" i="10"/>
  <c r="G147" i="10"/>
  <c r="F147" i="10"/>
  <c r="E147" i="10"/>
  <c r="D147" i="10"/>
  <c r="AQ146" i="10"/>
  <c r="AP146" i="10"/>
  <c r="AO146" i="10"/>
  <c r="AN146" i="10"/>
  <c r="AM146" i="10"/>
  <c r="AL146" i="10"/>
  <c r="AK146" i="10"/>
  <c r="AJ146" i="10"/>
  <c r="AI146" i="10"/>
  <c r="AH146" i="10"/>
  <c r="AG146" i="10"/>
  <c r="AF146" i="10"/>
  <c r="AE146" i="10"/>
  <c r="AD146" i="10"/>
  <c r="AC146" i="10"/>
  <c r="AB146" i="10"/>
  <c r="AA146" i="10"/>
  <c r="Z146" i="10"/>
  <c r="Y146" i="10"/>
  <c r="X146" i="10"/>
  <c r="W146" i="10"/>
  <c r="V146" i="10"/>
  <c r="U146" i="10"/>
  <c r="T146" i="10"/>
  <c r="S146" i="10"/>
  <c r="R146" i="10"/>
  <c r="Q146" i="10"/>
  <c r="P146" i="10"/>
  <c r="O146" i="10"/>
  <c r="N146" i="10"/>
  <c r="M146" i="10"/>
  <c r="L146" i="10"/>
  <c r="K146" i="10"/>
  <c r="J146" i="10"/>
  <c r="I146" i="10"/>
  <c r="H146" i="10"/>
  <c r="G146" i="10"/>
  <c r="F146" i="10"/>
  <c r="E146" i="10"/>
  <c r="D146" i="10"/>
  <c r="AQ145" i="10"/>
  <c r="AP145" i="10"/>
  <c r="W145" i="10"/>
  <c r="V145" i="10"/>
  <c r="M144" i="10"/>
  <c r="L144" i="10"/>
  <c r="M143" i="10"/>
  <c r="L143" i="10"/>
  <c r="M142" i="10"/>
  <c r="L142" i="10"/>
  <c r="M141" i="10"/>
  <c r="L141" i="10"/>
  <c r="M140" i="10"/>
  <c r="L140" i="10"/>
  <c r="M139" i="10"/>
  <c r="L139" i="10"/>
  <c r="M138" i="10"/>
  <c r="L138" i="10"/>
  <c r="M137" i="10"/>
  <c r="L137" i="10"/>
  <c r="M136" i="10"/>
  <c r="L136" i="10"/>
  <c r="M135" i="10"/>
  <c r="L135" i="10"/>
  <c r="M134" i="10"/>
  <c r="L134" i="10"/>
  <c r="M133" i="10"/>
  <c r="L133" i="10"/>
  <c r="M132" i="10"/>
  <c r="L132" i="10"/>
  <c r="M131" i="10"/>
  <c r="L131" i="10"/>
  <c r="M130" i="10"/>
  <c r="L130" i="10"/>
  <c r="M129" i="10"/>
  <c r="L129" i="10"/>
  <c r="M128" i="10"/>
  <c r="L128" i="10"/>
  <c r="M127" i="10"/>
  <c r="L127" i="10"/>
  <c r="M126" i="10"/>
  <c r="L126" i="10"/>
  <c r="M125" i="10"/>
  <c r="L125" i="10"/>
  <c r="M124" i="10"/>
  <c r="L124" i="10"/>
  <c r="M123" i="10"/>
  <c r="L123" i="10"/>
  <c r="M122" i="10"/>
  <c r="L122" i="10"/>
  <c r="M121" i="10"/>
  <c r="L121" i="10"/>
  <c r="M120" i="10"/>
  <c r="L120" i="10"/>
  <c r="M119" i="10"/>
  <c r="L119" i="10"/>
  <c r="M118" i="10"/>
  <c r="L118" i="10"/>
  <c r="M117" i="10"/>
  <c r="L117" i="10"/>
  <c r="M116" i="10"/>
  <c r="L116" i="10"/>
  <c r="M115" i="10"/>
  <c r="L115" i="10"/>
  <c r="M114" i="10"/>
  <c r="L114" i="10"/>
  <c r="M113" i="10"/>
  <c r="L113" i="10"/>
  <c r="M112" i="10"/>
  <c r="L112" i="10"/>
  <c r="M111" i="10"/>
  <c r="L111" i="10"/>
  <c r="M110" i="10"/>
  <c r="L110" i="10"/>
  <c r="M109" i="10"/>
  <c r="L109" i="10"/>
  <c r="M108" i="10"/>
  <c r="L108" i="10"/>
  <c r="M107" i="10"/>
  <c r="L107" i="10"/>
  <c r="M106" i="10"/>
  <c r="L106" i="10"/>
  <c r="M105" i="10"/>
  <c r="L105" i="10"/>
  <c r="M104" i="10"/>
  <c r="L104" i="10"/>
  <c r="M103" i="10"/>
  <c r="L103" i="10"/>
  <c r="M102" i="10"/>
  <c r="L102" i="10"/>
  <c r="M101" i="10"/>
  <c r="L101" i="10"/>
  <c r="M100" i="10"/>
  <c r="L100" i="10"/>
  <c r="M99" i="10"/>
  <c r="L99" i="10"/>
  <c r="M98" i="10"/>
  <c r="L98" i="10"/>
  <c r="AQ97" i="10"/>
  <c r="AP97" i="10"/>
  <c r="AO97" i="10"/>
  <c r="AN97" i="10"/>
  <c r="AM97" i="10"/>
  <c r="AL97" i="10"/>
  <c r="AK97" i="10"/>
  <c r="AJ97" i="10"/>
  <c r="AI97" i="10"/>
  <c r="AH97" i="10"/>
  <c r="AG97" i="10"/>
  <c r="AF97" i="10"/>
  <c r="AE97" i="10"/>
  <c r="AD97" i="10"/>
  <c r="AC97" i="10"/>
  <c r="AB97" i="10"/>
  <c r="AA97" i="10"/>
  <c r="Z97" i="10"/>
  <c r="Y97" i="10"/>
  <c r="X97" i="10"/>
  <c r="W97" i="10"/>
  <c r="V97" i="10"/>
  <c r="U97" i="10"/>
  <c r="T97" i="10"/>
  <c r="S97" i="10"/>
  <c r="R97" i="10"/>
  <c r="Q97" i="10"/>
  <c r="P97" i="10"/>
  <c r="O97" i="10"/>
  <c r="N97" i="10"/>
  <c r="M97" i="10"/>
  <c r="L97" i="10"/>
  <c r="K97" i="10"/>
  <c r="J97" i="10"/>
  <c r="I97" i="10"/>
  <c r="H97" i="10"/>
  <c r="G97" i="10"/>
  <c r="F97" i="10"/>
  <c r="E97" i="10"/>
  <c r="D97" i="10"/>
  <c r="C97" i="10"/>
  <c r="AQ96" i="10"/>
  <c r="AP96" i="10"/>
  <c r="AO96" i="10"/>
  <c r="AN96" i="10"/>
  <c r="AM96" i="10"/>
  <c r="AL96" i="10"/>
  <c r="AK96" i="10"/>
  <c r="AJ96" i="10"/>
  <c r="AI96" i="10"/>
  <c r="AH96" i="10"/>
  <c r="AG96" i="10"/>
  <c r="AF96" i="10"/>
  <c r="AE96" i="10"/>
  <c r="AD96" i="10"/>
  <c r="AC96" i="10"/>
  <c r="AB96" i="10"/>
  <c r="AA96" i="10"/>
  <c r="Z96" i="10"/>
  <c r="Y96" i="10"/>
  <c r="X96" i="10"/>
  <c r="W96" i="10"/>
  <c r="V96" i="10"/>
  <c r="U96" i="10"/>
  <c r="T96" i="10"/>
  <c r="S96" i="10"/>
  <c r="R96" i="10"/>
  <c r="Q96" i="10"/>
  <c r="P96" i="10"/>
  <c r="O96" i="10"/>
  <c r="N96" i="10"/>
  <c r="M96" i="10"/>
  <c r="L96" i="10"/>
  <c r="K96" i="10"/>
  <c r="J96" i="10"/>
  <c r="I96" i="10"/>
  <c r="H96" i="10"/>
  <c r="G96" i="10"/>
  <c r="F96" i="10"/>
  <c r="E96" i="10"/>
  <c r="D96" i="10"/>
  <c r="AQ95" i="10"/>
  <c r="AP95" i="10"/>
  <c r="W95" i="10"/>
  <c r="V95" i="10"/>
  <c r="M95" i="10"/>
  <c r="L95" i="10"/>
  <c r="AQ94" i="10"/>
  <c r="AP94" i="10"/>
  <c r="W94" i="10"/>
  <c r="V94" i="10"/>
  <c r="AQ93" i="10"/>
  <c r="AP93" i="10"/>
  <c r="W93" i="10"/>
  <c r="V93" i="10"/>
  <c r="AQ92" i="10"/>
  <c r="AP92" i="10"/>
  <c r="U92" i="10"/>
  <c r="W92" i="10" s="1"/>
  <c r="W51" i="10" s="1"/>
  <c r="W36" i="10" s="1"/>
  <c r="W35" i="10" s="1"/>
  <c r="W18" i="10" s="1"/>
  <c r="T92" i="10"/>
  <c r="V92" i="10" s="1"/>
  <c r="V51" i="10" s="1"/>
  <c r="V36" i="10" s="1"/>
  <c r="V35" i="10" s="1"/>
  <c r="S92" i="10"/>
  <c r="R92" i="10"/>
  <c r="Q92" i="10"/>
  <c r="P92" i="10"/>
  <c r="O92" i="10"/>
  <c r="N92" i="10"/>
  <c r="AQ91" i="10"/>
  <c r="AP91" i="10"/>
  <c r="W91" i="10"/>
  <c r="V91" i="10"/>
  <c r="C91" i="10"/>
  <c r="W90" i="10"/>
  <c r="V90" i="10"/>
  <c r="M90" i="10"/>
  <c r="L90" i="10"/>
  <c r="W89" i="10"/>
  <c r="V89" i="10"/>
  <c r="M89" i="10"/>
  <c r="L89" i="10"/>
  <c r="W88" i="10"/>
  <c r="V88" i="10"/>
  <c r="M88" i="10"/>
  <c r="L88" i="10"/>
  <c r="W87" i="10"/>
  <c r="V87" i="10"/>
  <c r="M87" i="10"/>
  <c r="L87" i="10"/>
  <c r="W86" i="10"/>
  <c r="V86" i="10"/>
  <c r="M86" i="10"/>
  <c r="L86" i="10"/>
  <c r="W85" i="10"/>
  <c r="V85" i="10"/>
  <c r="M85" i="10"/>
  <c r="L85" i="10"/>
  <c r="W84" i="10"/>
  <c r="V84" i="10"/>
  <c r="M84" i="10"/>
  <c r="L84" i="10"/>
  <c r="W83" i="10"/>
  <c r="V83" i="10"/>
  <c r="M83" i="10"/>
  <c r="L83" i="10"/>
  <c r="W82" i="10"/>
  <c r="V82" i="10"/>
  <c r="M82" i="10"/>
  <c r="L82" i="10"/>
  <c r="W81" i="10"/>
  <c r="V81" i="10"/>
  <c r="M81" i="10"/>
  <c r="L81" i="10"/>
  <c r="W80" i="10"/>
  <c r="V80" i="10"/>
  <c r="M80" i="10"/>
  <c r="L80" i="10"/>
  <c r="W79" i="10"/>
  <c r="V79" i="10"/>
  <c r="M79" i="10"/>
  <c r="L79" i="10"/>
  <c r="W78" i="10"/>
  <c r="V78" i="10"/>
  <c r="M78" i="10"/>
  <c r="L78" i="10"/>
  <c r="W77" i="10"/>
  <c r="V77" i="10"/>
  <c r="M77" i="10"/>
  <c r="L77" i="10"/>
  <c r="W76" i="10"/>
  <c r="V76" i="10"/>
  <c r="M76" i="10"/>
  <c r="L76" i="10"/>
  <c r="W75" i="10"/>
  <c r="V75" i="10"/>
  <c r="M75" i="10"/>
  <c r="L75" i="10"/>
  <c r="W74" i="10"/>
  <c r="V74" i="10"/>
  <c r="M74" i="10"/>
  <c r="L74" i="10"/>
  <c r="W73" i="10"/>
  <c r="V73" i="10"/>
  <c r="M73" i="10"/>
  <c r="L73" i="10"/>
  <c r="W72" i="10"/>
  <c r="V72" i="10"/>
  <c r="M72" i="10"/>
  <c r="L72" i="10"/>
  <c r="W71" i="10"/>
  <c r="V71" i="10"/>
  <c r="M71" i="10"/>
  <c r="L71" i="10"/>
  <c r="W70" i="10"/>
  <c r="V70" i="10"/>
  <c r="M70" i="10"/>
  <c r="L70" i="10"/>
  <c r="W69" i="10"/>
  <c r="V69" i="10"/>
  <c r="M69" i="10"/>
  <c r="L69" i="10"/>
  <c r="W68" i="10"/>
  <c r="V68" i="10"/>
  <c r="M68" i="10"/>
  <c r="L68" i="10"/>
  <c r="W67" i="10"/>
  <c r="V67" i="10"/>
  <c r="M67" i="10"/>
  <c r="L67" i="10"/>
  <c r="W66" i="10"/>
  <c r="V66" i="10"/>
  <c r="M66" i="10"/>
  <c r="L66" i="10"/>
  <c r="W65" i="10"/>
  <c r="V65" i="10"/>
  <c r="M65" i="10"/>
  <c r="L65"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R64" i="10"/>
  <c r="Q64" i="10"/>
  <c r="P64" i="10"/>
  <c r="O64" i="10"/>
  <c r="N64" i="10"/>
  <c r="M64" i="10"/>
  <c r="L64" i="10"/>
  <c r="K64" i="10"/>
  <c r="J64" i="10"/>
  <c r="I64" i="10"/>
  <c r="H64" i="10"/>
  <c r="G64" i="10"/>
  <c r="F64" i="10"/>
  <c r="E64" i="10"/>
  <c r="D64" i="10"/>
  <c r="AQ63" i="10"/>
  <c r="AP63" i="10"/>
  <c r="AO63" i="10"/>
  <c r="AN63" i="10"/>
  <c r="AM63" i="10"/>
  <c r="AL63" i="10"/>
  <c r="AK63" i="10"/>
  <c r="AJ63" i="10"/>
  <c r="AI63" i="10"/>
  <c r="AH63" i="10"/>
  <c r="AG63" i="10"/>
  <c r="AF63" i="10"/>
  <c r="AE63" i="10"/>
  <c r="AD63" i="10"/>
  <c r="AC63" i="10"/>
  <c r="AB63" i="10"/>
  <c r="AA63" i="10"/>
  <c r="Z63" i="10"/>
  <c r="Y63" i="10"/>
  <c r="X63" i="10"/>
  <c r="W63" i="10"/>
  <c r="V63" i="10"/>
  <c r="U63" i="10"/>
  <c r="T63" i="10"/>
  <c r="S63" i="10"/>
  <c r="R63" i="10"/>
  <c r="Q63" i="10"/>
  <c r="P63" i="10"/>
  <c r="O63" i="10"/>
  <c r="N63" i="10"/>
  <c r="M63" i="10"/>
  <c r="L63" i="10"/>
  <c r="K63" i="10"/>
  <c r="J63" i="10"/>
  <c r="I63" i="10"/>
  <c r="H63" i="10"/>
  <c r="G63" i="10"/>
  <c r="F63" i="10"/>
  <c r="E63" i="10"/>
  <c r="D63" i="10"/>
  <c r="AQ62" i="10"/>
  <c r="AP62" i="10"/>
  <c r="W62" i="10"/>
  <c r="V62" i="10"/>
  <c r="W61" i="10"/>
  <c r="V61" i="10"/>
  <c r="M61" i="10"/>
  <c r="L61" i="10"/>
  <c r="W60" i="10"/>
  <c r="V60" i="10"/>
  <c r="M60" i="10"/>
  <c r="L60" i="10"/>
  <c r="W59" i="10"/>
  <c r="V59" i="10"/>
  <c r="M59" i="10"/>
  <c r="L59" i="10"/>
  <c r="W58" i="10"/>
  <c r="V58" i="10"/>
  <c r="M58" i="10"/>
  <c r="L58" i="10"/>
  <c r="W57" i="10"/>
  <c r="V57" i="10"/>
  <c r="M57" i="10"/>
  <c r="L57" i="10"/>
  <c r="W56" i="10"/>
  <c r="V56" i="10"/>
  <c r="M56" i="10"/>
  <c r="L56" i="10"/>
  <c r="W55" i="10"/>
  <c r="V55" i="10"/>
  <c r="M55" i="10"/>
  <c r="L55" i="10"/>
  <c r="W54" i="10"/>
  <c r="V54" i="10"/>
  <c r="M54" i="10"/>
  <c r="L54"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R53" i="10"/>
  <c r="Q53" i="10"/>
  <c r="P53" i="10"/>
  <c r="O53" i="10"/>
  <c r="N53" i="10"/>
  <c r="M53" i="10"/>
  <c r="L53" i="10"/>
  <c r="K53" i="10"/>
  <c r="J53" i="10"/>
  <c r="I53" i="10"/>
  <c r="H53" i="10"/>
  <c r="G53" i="10"/>
  <c r="F53" i="10"/>
  <c r="E53" i="10"/>
  <c r="D53" i="10"/>
  <c r="AQ52" i="10"/>
  <c r="AP52" i="10"/>
  <c r="AO52" i="10"/>
  <c r="AN52" i="10"/>
  <c r="AM52" i="10"/>
  <c r="AL52" i="10"/>
  <c r="AK52" i="10"/>
  <c r="AJ52" i="10"/>
  <c r="AI52" i="10"/>
  <c r="AH52" i="10"/>
  <c r="AG52" i="10"/>
  <c r="AF52" i="10"/>
  <c r="AE52" i="10"/>
  <c r="AD52" i="10"/>
  <c r="AC52" i="10"/>
  <c r="AB52" i="10"/>
  <c r="AA52" i="10"/>
  <c r="Z52" i="10"/>
  <c r="Y52" i="10"/>
  <c r="X52" i="10"/>
  <c r="W52" i="10"/>
  <c r="V52" i="10"/>
  <c r="U52" i="10"/>
  <c r="T52" i="10"/>
  <c r="S52" i="10"/>
  <c r="R52" i="10"/>
  <c r="Q52" i="10"/>
  <c r="P52" i="10"/>
  <c r="O52" i="10"/>
  <c r="N52" i="10"/>
  <c r="M52" i="10"/>
  <c r="L52" i="10"/>
  <c r="K52" i="10"/>
  <c r="J52" i="10"/>
  <c r="I52" i="10"/>
  <c r="H52" i="10"/>
  <c r="G52" i="10"/>
  <c r="F52" i="10"/>
  <c r="E52" i="10"/>
  <c r="D52" i="10"/>
  <c r="AQ51" i="10"/>
  <c r="AP51" i="10"/>
  <c r="AO51" i="10"/>
  <c r="AN51" i="10"/>
  <c r="AM51" i="10"/>
  <c r="AL51" i="10"/>
  <c r="AK51" i="10"/>
  <c r="AJ51" i="10"/>
  <c r="AI51" i="10"/>
  <c r="AH51" i="10"/>
  <c r="AG51" i="10"/>
  <c r="AF51" i="10"/>
  <c r="AE51" i="10"/>
  <c r="AD51" i="10"/>
  <c r="AC51" i="10"/>
  <c r="AB51" i="10"/>
  <c r="AA51" i="10"/>
  <c r="Z51" i="10"/>
  <c r="Y51" i="10"/>
  <c r="X51" i="10"/>
  <c r="U51" i="10"/>
  <c r="T51" i="10"/>
  <c r="S51" i="10"/>
  <c r="R51" i="10"/>
  <c r="Q51" i="10"/>
  <c r="P51" i="10"/>
  <c r="O51" i="10"/>
  <c r="N51" i="10"/>
  <c r="M51" i="10"/>
  <c r="L51" i="10"/>
  <c r="K51" i="10"/>
  <c r="J51" i="10"/>
  <c r="I51" i="10"/>
  <c r="H51" i="10"/>
  <c r="G51" i="10"/>
  <c r="F51" i="10"/>
  <c r="E51" i="10"/>
  <c r="D51" i="10"/>
  <c r="M50" i="10"/>
  <c r="L50" i="10"/>
  <c r="M49" i="10"/>
  <c r="L49" i="10"/>
  <c r="M48" i="10"/>
  <c r="L48" i="10"/>
  <c r="M47" i="10"/>
  <c r="L47" i="10"/>
  <c r="M46" i="10"/>
  <c r="L46"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R45" i="10"/>
  <c r="Q45" i="10"/>
  <c r="P45" i="10"/>
  <c r="O45" i="10"/>
  <c r="N45" i="10"/>
  <c r="M45" i="10"/>
  <c r="L45" i="10"/>
  <c r="K45" i="10"/>
  <c r="J45" i="10"/>
  <c r="I45" i="10"/>
  <c r="H45" i="10"/>
  <c r="G45" i="10"/>
  <c r="F45" i="10"/>
  <c r="E45" i="10"/>
  <c r="D45" i="10"/>
  <c r="AQ44" i="10"/>
  <c r="AP44" i="10"/>
  <c r="W44" i="10"/>
  <c r="V44" i="10"/>
  <c r="L44" i="10"/>
  <c r="C44" i="10"/>
  <c r="AQ43" i="10"/>
  <c r="AP43" i="10"/>
  <c r="W43" i="10"/>
  <c r="V43" i="10"/>
  <c r="L43" i="10"/>
  <c r="C43" i="10"/>
  <c r="AQ42" i="10"/>
  <c r="AP42" i="10"/>
  <c r="W42" i="10"/>
  <c r="V42" i="10"/>
  <c r="L42" i="10"/>
  <c r="C42" i="10"/>
  <c r="AQ41" i="10"/>
  <c r="AP41" i="10"/>
  <c r="W41" i="10"/>
  <c r="V41" i="10"/>
  <c r="L41" i="10"/>
  <c r="C41" i="10"/>
  <c r="AQ40" i="10"/>
  <c r="AP40" i="10"/>
  <c r="W40" i="10"/>
  <c r="V40" i="10"/>
  <c r="L40" i="10"/>
  <c r="AQ39" i="10"/>
  <c r="AQ37" i="10" s="1"/>
  <c r="AQ36" i="10" s="1"/>
  <c r="AQ35" i="10" s="1"/>
  <c r="AQ18" i="10" s="1"/>
  <c r="AP39" i="10"/>
  <c r="W39" i="10"/>
  <c r="V39" i="10"/>
  <c r="L39" i="10"/>
  <c r="AQ38" i="10"/>
  <c r="AP38" i="10"/>
  <c r="AP37" i="10"/>
  <c r="AO37" i="10"/>
  <c r="AN37" i="10"/>
  <c r="AM37" i="10"/>
  <c r="AL37" i="10"/>
  <c r="AK37" i="10"/>
  <c r="AJ37" i="10"/>
  <c r="AI37" i="10"/>
  <c r="AH37" i="10"/>
  <c r="AG37" i="10"/>
  <c r="AF37" i="10"/>
  <c r="AE37" i="10"/>
  <c r="AD37" i="10"/>
  <c r="AC37" i="10"/>
  <c r="AB37" i="10"/>
  <c r="AA37" i="10"/>
  <c r="Z37" i="10"/>
  <c r="Y37" i="10"/>
  <c r="X37" i="10"/>
  <c r="W37" i="10"/>
  <c r="V37" i="10"/>
  <c r="U37" i="10"/>
  <c r="T37" i="10"/>
  <c r="S37" i="10"/>
  <c r="R37" i="10"/>
  <c r="Q37" i="10"/>
  <c r="P37" i="10"/>
  <c r="O37" i="10"/>
  <c r="N37" i="10"/>
  <c r="M37" i="10"/>
  <c r="L37" i="10"/>
  <c r="K37" i="10"/>
  <c r="J37" i="10"/>
  <c r="I37" i="10"/>
  <c r="H37" i="10"/>
  <c r="G37" i="10"/>
  <c r="F37" i="10"/>
  <c r="E37" i="10"/>
  <c r="D37" i="10"/>
  <c r="AP36" i="10"/>
  <c r="AO36" i="10"/>
  <c r="AN36" i="10"/>
  <c r="AM36" i="10"/>
  <c r="AL36" i="10"/>
  <c r="AK36" i="10"/>
  <c r="AJ36" i="10"/>
  <c r="AI36" i="10"/>
  <c r="AH36" i="10"/>
  <c r="AG36" i="10"/>
  <c r="AF36" i="10"/>
  <c r="AE36" i="10"/>
  <c r="AD36" i="10"/>
  <c r="AC36" i="10"/>
  <c r="AB36" i="10"/>
  <c r="AA36" i="10"/>
  <c r="Z36" i="10"/>
  <c r="Y36" i="10"/>
  <c r="X36" i="10"/>
  <c r="U36" i="10"/>
  <c r="T36" i="10"/>
  <c r="S36" i="10"/>
  <c r="R36" i="10"/>
  <c r="Q36" i="10"/>
  <c r="P36" i="10"/>
  <c r="O36" i="10"/>
  <c r="N36" i="10"/>
  <c r="M36" i="10"/>
  <c r="L36" i="10"/>
  <c r="K36" i="10"/>
  <c r="J36" i="10"/>
  <c r="I36" i="10"/>
  <c r="H36" i="10"/>
  <c r="G36" i="10"/>
  <c r="F36" i="10"/>
  <c r="E36" i="10"/>
  <c r="D36" i="10"/>
  <c r="AP35" i="10"/>
  <c r="AO35" i="10"/>
  <c r="AN35" i="10"/>
  <c r="AM35" i="10"/>
  <c r="AL35" i="10"/>
  <c r="AK35" i="10"/>
  <c r="AJ35" i="10"/>
  <c r="AI35" i="10"/>
  <c r="AH35" i="10"/>
  <c r="AG35" i="10"/>
  <c r="AF35" i="10"/>
  <c r="AE35" i="10"/>
  <c r="AD35" i="10"/>
  <c r="AC35" i="10"/>
  <c r="AB35" i="10"/>
  <c r="AA35" i="10"/>
  <c r="Z35" i="10"/>
  <c r="Y35" i="10"/>
  <c r="X35" i="10"/>
  <c r="U35" i="10"/>
  <c r="T35" i="10"/>
  <c r="S35" i="10"/>
  <c r="R35" i="10"/>
  <c r="Q35" i="10"/>
  <c r="P35" i="10"/>
  <c r="O35" i="10"/>
  <c r="N35" i="10"/>
  <c r="M35" i="10"/>
  <c r="L35" i="10"/>
  <c r="K35" i="10"/>
  <c r="J35" i="10"/>
  <c r="I35" i="10"/>
  <c r="H35" i="10"/>
  <c r="G35" i="10"/>
  <c r="F35" i="10"/>
  <c r="E35" i="10"/>
  <c r="D35" i="10"/>
  <c r="AQ34" i="10"/>
  <c r="AP34" i="10"/>
  <c r="AP32" i="10" s="1"/>
  <c r="AP31" i="10" s="1"/>
  <c r="AP19" i="10" s="1"/>
  <c r="AP18" i="10" s="1"/>
  <c r="W34" i="10"/>
  <c r="V34" i="10"/>
  <c r="L34" i="10"/>
  <c r="C34" i="10"/>
  <c r="C33" i="10"/>
  <c r="AQ32" i="10"/>
  <c r="AO32" i="10"/>
  <c r="AN32" i="10"/>
  <c r="AM32" i="10"/>
  <c r="AL32" i="10"/>
  <c r="AK32" i="10"/>
  <c r="AJ32" i="10"/>
  <c r="AI32" i="10"/>
  <c r="AH32" i="10"/>
  <c r="AG32" i="10"/>
  <c r="AF32" i="10"/>
  <c r="AE32" i="10"/>
  <c r="AD32" i="10"/>
  <c r="AC32" i="10"/>
  <c r="AB32" i="10"/>
  <c r="AA32" i="10"/>
  <c r="Z32" i="10"/>
  <c r="Y32" i="10"/>
  <c r="X32" i="10"/>
  <c r="W32" i="10"/>
  <c r="V32" i="10"/>
  <c r="U32" i="10"/>
  <c r="T32" i="10"/>
  <c r="S32" i="10"/>
  <c r="R32" i="10"/>
  <c r="Q32" i="10"/>
  <c r="P32" i="10"/>
  <c r="O32" i="10"/>
  <c r="N32" i="10"/>
  <c r="M32" i="10"/>
  <c r="L32" i="10"/>
  <c r="K32" i="10"/>
  <c r="J32" i="10"/>
  <c r="I32" i="10"/>
  <c r="H32" i="10"/>
  <c r="G32" i="10"/>
  <c r="F32" i="10"/>
  <c r="E32" i="10"/>
  <c r="D32" i="10"/>
  <c r="AQ31" i="10"/>
  <c r="AO31"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F31" i="10"/>
  <c r="E31" i="10"/>
  <c r="D31" i="10"/>
  <c r="W30" i="10"/>
  <c r="V30"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W28" i="10"/>
  <c r="V28" i="10"/>
  <c r="V27" i="10" s="1"/>
  <c r="AQ27" i="10"/>
  <c r="AP27" i="10"/>
  <c r="AO27" i="10"/>
  <c r="AN27" i="10"/>
  <c r="AM27" i="10"/>
  <c r="AL27" i="10"/>
  <c r="AK27" i="10"/>
  <c r="AJ27" i="10"/>
  <c r="AI27" i="10"/>
  <c r="AH27" i="10"/>
  <c r="AG27" i="10"/>
  <c r="AF27" i="10"/>
  <c r="AE27" i="10"/>
  <c r="AD27" i="10"/>
  <c r="AC27" i="10"/>
  <c r="AB27" i="10"/>
  <c r="AA27" i="10"/>
  <c r="Z27" i="10"/>
  <c r="Y27" i="10"/>
  <c r="X27" i="10"/>
  <c r="W27" i="10"/>
  <c r="U27" i="10"/>
  <c r="T27" i="10"/>
  <c r="AQ26" i="10"/>
  <c r="AP26" i="10"/>
  <c r="W26" i="10"/>
  <c r="V26" i="10"/>
  <c r="AQ25" i="10"/>
  <c r="AP25" i="10"/>
  <c r="W25" i="10"/>
  <c r="V25" i="10"/>
  <c r="AQ24" i="10"/>
  <c r="AP24" i="10"/>
  <c r="W24" i="10"/>
  <c r="V24" i="10"/>
  <c r="AQ23" i="10"/>
  <c r="AP23" i="10"/>
  <c r="W23" i="10"/>
  <c r="V23" i="10"/>
  <c r="AQ22" i="10"/>
  <c r="AP22" i="10"/>
  <c r="W22" i="10"/>
  <c r="V22" i="10"/>
  <c r="V21" i="10" s="1"/>
  <c r="V20" i="10" s="1"/>
  <c r="V19" i="10" s="1"/>
  <c r="AQ21" i="10"/>
  <c r="AP21" i="10"/>
  <c r="AO21" i="10"/>
  <c r="AN21" i="10"/>
  <c r="AM21" i="10"/>
  <c r="AL21" i="10"/>
  <c r="AK21" i="10"/>
  <c r="AJ21" i="10"/>
  <c r="AI21" i="10"/>
  <c r="AH21" i="10"/>
  <c r="AG21" i="10"/>
  <c r="AF21" i="10"/>
  <c r="AE21" i="10"/>
  <c r="AD21" i="10"/>
  <c r="AC21" i="10"/>
  <c r="AB21" i="10"/>
  <c r="AA21" i="10"/>
  <c r="Z21" i="10"/>
  <c r="Y21" i="10"/>
  <c r="X21" i="10"/>
  <c r="W21" i="10"/>
  <c r="U21" i="10"/>
  <c r="T21" i="10"/>
  <c r="S21" i="10"/>
  <c r="R21" i="10"/>
  <c r="Q21" i="10"/>
  <c r="P21" i="10"/>
  <c r="O21" i="10"/>
  <c r="N21" i="10"/>
  <c r="M21" i="10"/>
  <c r="L21" i="10"/>
  <c r="K21" i="10"/>
  <c r="J21" i="10"/>
  <c r="I21" i="10"/>
  <c r="H21" i="10"/>
  <c r="G21" i="10"/>
  <c r="F21" i="10"/>
  <c r="E21" i="10"/>
  <c r="D21" i="10"/>
  <c r="AQ20" i="10"/>
  <c r="AP20" i="10"/>
  <c r="AO20" i="10"/>
  <c r="AN20" i="10"/>
  <c r="AM20" i="10"/>
  <c r="AL20" i="10"/>
  <c r="AK20" i="10"/>
  <c r="AJ20" i="10"/>
  <c r="AI20" i="10"/>
  <c r="AH20" i="10"/>
  <c r="AG20" i="10"/>
  <c r="AF20" i="10"/>
  <c r="AE20" i="10"/>
  <c r="AD20" i="10"/>
  <c r="AC20" i="10"/>
  <c r="AB20" i="10"/>
  <c r="AA20" i="10"/>
  <c r="Z20" i="10"/>
  <c r="Y20" i="10"/>
  <c r="X20" i="10"/>
  <c r="W20" i="10"/>
  <c r="U20" i="10"/>
  <c r="T20" i="10"/>
  <c r="S20" i="10"/>
  <c r="R20" i="10"/>
  <c r="Q20" i="10"/>
  <c r="P20" i="10"/>
  <c r="O20" i="10"/>
  <c r="N20" i="10"/>
  <c r="M20" i="10"/>
  <c r="L20" i="10"/>
  <c r="K20" i="10"/>
  <c r="J20" i="10"/>
  <c r="I20" i="10"/>
  <c r="H20" i="10"/>
  <c r="G20" i="10"/>
  <c r="F20" i="10"/>
  <c r="E20" i="10"/>
  <c r="D20" i="10"/>
  <c r="AQ19" i="10"/>
  <c r="AO19" i="10"/>
  <c r="AN19" i="10"/>
  <c r="AM19" i="10"/>
  <c r="AL19" i="10"/>
  <c r="AK19" i="10"/>
  <c r="AJ19" i="10"/>
  <c r="AI19" i="10"/>
  <c r="AH19" i="10"/>
  <c r="AG19" i="10"/>
  <c r="AF19" i="10"/>
  <c r="AE19" i="10"/>
  <c r="AD19" i="10"/>
  <c r="AC19" i="10"/>
  <c r="AB19" i="10"/>
  <c r="AA19" i="10"/>
  <c r="Z19" i="10"/>
  <c r="Y19" i="10"/>
  <c r="X19" i="10"/>
  <c r="W19" i="10"/>
  <c r="U19" i="10"/>
  <c r="T19" i="10"/>
  <c r="S19" i="10"/>
  <c r="R19" i="10"/>
  <c r="Q19" i="10"/>
  <c r="P19" i="10"/>
  <c r="O19" i="10"/>
  <c r="N19" i="10"/>
  <c r="M19" i="10"/>
  <c r="L19" i="10"/>
  <c r="K19" i="10"/>
  <c r="J19" i="10"/>
  <c r="I19" i="10"/>
  <c r="H19" i="10"/>
  <c r="G19" i="10"/>
  <c r="F19" i="10"/>
  <c r="E19" i="10"/>
  <c r="D19" i="10"/>
  <c r="AO18" i="10"/>
  <c r="AN18" i="10"/>
  <c r="AM18" i="10"/>
  <c r="AL18" i="10"/>
  <c r="AK18" i="10"/>
  <c r="AJ18" i="10"/>
  <c r="AI18" i="10"/>
  <c r="AH18" i="10"/>
  <c r="AG18" i="10"/>
  <c r="AF18" i="10"/>
  <c r="AE18" i="10"/>
  <c r="AD18" i="10"/>
  <c r="AC18" i="10"/>
  <c r="AB18" i="10"/>
  <c r="AA18" i="10"/>
  <c r="Z18" i="10"/>
  <c r="Y18" i="10"/>
  <c r="X18" i="10"/>
  <c r="U18" i="10"/>
  <c r="T18" i="10"/>
  <c r="S18" i="10"/>
  <c r="R18" i="10"/>
  <c r="Q18" i="10"/>
  <c r="P18" i="10"/>
  <c r="O18" i="10"/>
  <c r="N18" i="10"/>
  <c r="K18" i="10"/>
  <c r="J18" i="10"/>
  <c r="I18" i="10"/>
  <c r="H18" i="10"/>
  <c r="G18" i="10"/>
  <c r="F18" i="10"/>
  <c r="E18" i="10"/>
  <c r="D18" i="10"/>
  <c r="V172" i="10" l="1"/>
  <c r="V18" i="10"/>
  <c r="M19" i="6" l="1"/>
  <c r="K19" i="6"/>
  <c r="I19" i="6"/>
  <c r="G19" i="6"/>
  <c r="E19" i="6"/>
  <c r="D19" i="6"/>
  <c r="I125" i="5" l="1"/>
  <c r="M125" i="5"/>
  <c r="I121" i="5"/>
  <c r="M121" i="5"/>
  <c r="N125" i="1"/>
  <c r="F125" i="1"/>
  <c r="N121" i="1"/>
  <c r="F121" i="1" s="1"/>
  <c r="F125" i="11"/>
  <c r="F121" i="11"/>
  <c r="B2760" i="15" l="1"/>
  <c r="B2758" i="15"/>
  <c r="B2750" i="15"/>
  <c r="B2748" i="15"/>
  <c r="B2744" i="15"/>
  <c r="B2756" i="15" s="1"/>
  <c r="B2742" i="15"/>
  <c r="B2739" i="15"/>
  <c r="B2735" i="15"/>
  <c r="B2757" i="15" s="1"/>
  <c r="B2733" i="15"/>
  <c r="B2730" i="15"/>
  <c r="B2755" i="15" s="1"/>
  <c r="B2728" i="15"/>
  <c r="B2726" i="15" s="1"/>
  <c r="B2753" i="15" s="1"/>
  <c r="B2676" i="15"/>
  <c r="B2674" i="15"/>
  <c r="B2666" i="15"/>
  <c r="B2664" i="15"/>
  <c r="B2661" i="15"/>
  <c r="B2657" i="15"/>
  <c r="B2672" i="15" s="1"/>
  <c r="B2655" i="15"/>
  <c r="B2652" i="15"/>
  <c r="B2648" i="15"/>
  <c r="B2644" i="15"/>
  <c r="B2640" i="15"/>
  <c r="B2673" i="15" s="1"/>
  <c r="B2638" i="15"/>
  <c r="B2635" i="15"/>
  <c r="B2671" i="15" s="1"/>
  <c r="B2633" i="15"/>
  <c r="B2631" i="15"/>
  <c r="B2669" i="15" s="1"/>
  <c r="B2581" i="15"/>
  <c r="B2579" i="15"/>
  <c r="B2571" i="15"/>
  <c r="B2569" i="15"/>
  <c r="B2566" i="15"/>
  <c r="B2562" i="15"/>
  <c r="B2577" i="15" s="1"/>
  <c r="B2560" i="15"/>
  <c r="B2557" i="15"/>
  <c r="B2553" i="15"/>
  <c r="B2578" i="15" s="1"/>
  <c r="B2551" i="15"/>
  <c r="B2548" i="15"/>
  <c r="B2576" i="15" s="1"/>
  <c r="B2546" i="15"/>
  <c r="B2544" i="15"/>
  <c r="B2574" i="15" s="1"/>
  <c r="B2494" i="15"/>
  <c r="B2492" i="15"/>
  <c r="B2484" i="15"/>
  <c r="B2482" i="15"/>
  <c r="B2479" i="15"/>
  <c r="B2475" i="15"/>
  <c r="B2490" i="15" s="1"/>
  <c r="B2473" i="15"/>
  <c r="B2470" i="15"/>
  <c r="B2466" i="15"/>
  <c r="B2491" i="15" s="1"/>
  <c r="B2464" i="15"/>
  <c r="B2461" i="15"/>
  <c r="B2489" i="15" s="1"/>
  <c r="B2459" i="15"/>
  <c r="B2457" i="15" s="1"/>
  <c r="B2487" i="15" s="1"/>
  <c r="B2407" i="15"/>
  <c r="B2405" i="15"/>
  <c r="B2397" i="15"/>
  <c r="B2395" i="15"/>
  <c r="B2392" i="15"/>
  <c r="B2388" i="15"/>
  <c r="B2403" i="15" s="1"/>
  <c r="B2386" i="15"/>
  <c r="B2383" i="15"/>
  <c r="B2404" i="15" s="1"/>
  <c r="B2381" i="15"/>
  <c r="B2378" i="15"/>
  <c r="B2402" i="15" s="1"/>
  <c r="B2376" i="15"/>
  <c r="B2374" i="15" s="1"/>
  <c r="B2400" i="15" s="1"/>
  <c r="B2324" i="15"/>
  <c r="B2322" i="15"/>
  <c r="B2314" i="15"/>
  <c r="B2312" i="15"/>
  <c r="B2309" i="15"/>
  <c r="B2305" i="15"/>
  <c r="B2320" i="15" s="1"/>
  <c r="B2303" i="15"/>
  <c r="B2300" i="15"/>
  <c r="B2296" i="15"/>
  <c r="B2321" i="15" s="1"/>
  <c r="B2294" i="15"/>
  <c r="B2291" i="15"/>
  <c r="B2287" i="15"/>
  <c r="B2319" i="15" s="1"/>
  <c r="B2285" i="15"/>
  <c r="B2283" i="15" s="1"/>
  <c r="B2317" i="15" s="1"/>
  <c r="B2233" i="15"/>
  <c r="B2231" i="15"/>
  <c r="B2223" i="15"/>
  <c r="B2221" i="15"/>
  <c r="B2218" i="15"/>
  <c r="B2214" i="15"/>
  <c r="B2229" i="15" s="1"/>
  <c r="B2212" i="15"/>
  <c r="B2209" i="15"/>
  <c r="B2205" i="15"/>
  <c r="B2230" i="15" s="1"/>
  <c r="B2203" i="15"/>
  <c r="B2200" i="15"/>
  <c r="B2196" i="15"/>
  <c r="B2228" i="15" s="1"/>
  <c r="B2194" i="15"/>
  <c r="B2192" i="15" s="1"/>
  <c r="B2226" i="15" s="1"/>
  <c r="B2142" i="15"/>
  <c r="B2140" i="15"/>
  <c r="B2132" i="15"/>
  <c r="B2130" i="15"/>
  <c r="B2126" i="15"/>
  <c r="B2122" i="15"/>
  <c r="B2138" i="15" s="1"/>
  <c r="B2120" i="15"/>
  <c r="B2117" i="15"/>
  <c r="B2139" i="15" s="1"/>
  <c r="B2115" i="15"/>
  <c r="B2112" i="15"/>
  <c r="B2137" i="15" s="1"/>
  <c r="B2110" i="15"/>
  <c r="B2108" i="15" s="1"/>
  <c r="B2135" i="15" s="1"/>
  <c r="B2058" i="15"/>
  <c r="B2056" i="15"/>
  <c r="B2048" i="15"/>
  <c r="B2046" i="15"/>
  <c r="B2043" i="15"/>
  <c r="B2039" i="15"/>
  <c r="B2054" i="15" s="1"/>
  <c r="B2037" i="15"/>
  <c r="B2034" i="15"/>
  <c r="B2055" i="15" s="1"/>
  <c r="B2030" i="15"/>
  <c r="B2028" i="15"/>
  <c r="B2025" i="15"/>
  <c r="B2021" i="15"/>
  <c r="B2017" i="15"/>
  <c r="B2013" i="15"/>
  <c r="B2009" i="15"/>
  <c r="B2005" i="15"/>
  <c r="B2001" i="15"/>
  <c r="B1997" i="15"/>
  <c r="B2053" i="15" s="1"/>
  <c r="B1995" i="15"/>
  <c r="B1993" i="15" s="1"/>
  <c r="B2051" i="15" s="1"/>
  <c r="B1943" i="15"/>
  <c r="B1941" i="15"/>
  <c r="B1933" i="15"/>
  <c r="B1931" i="15"/>
  <c r="B1928" i="15"/>
  <c r="B1924" i="15"/>
  <c r="B1939" i="15" s="1"/>
  <c r="B1922" i="15"/>
  <c r="B1919" i="15"/>
  <c r="B1915" i="15"/>
  <c r="B1940" i="15" s="1"/>
  <c r="B1913" i="15"/>
  <c r="B1910" i="15"/>
  <c r="B1906" i="15"/>
  <c r="B1938" i="15" s="1"/>
  <c r="B1904" i="15"/>
  <c r="B1902" i="15" s="1"/>
  <c r="B1936" i="15" s="1"/>
  <c r="B1852" i="15"/>
  <c r="B1850" i="15"/>
  <c r="B1842" i="15"/>
  <c r="B1840" i="15"/>
  <c r="B1837" i="15"/>
  <c r="B1833" i="15"/>
  <c r="B1829" i="15"/>
  <c r="B1825" i="15"/>
  <c r="B1821" i="15"/>
  <c r="B1817" i="15"/>
  <c r="B1813" i="15"/>
  <c r="B1848" i="15" s="1"/>
  <c r="B1811" i="15"/>
  <c r="B1810" i="15"/>
  <c r="B1808" i="15"/>
  <c r="B1849" i="15" s="1"/>
  <c r="B1806" i="15"/>
  <c r="B1803" i="15"/>
  <c r="B1847" i="15" s="1"/>
  <c r="B1801" i="15"/>
  <c r="B1799" i="15"/>
  <c r="B1845" i="15" s="1"/>
  <c r="B1749" i="15"/>
  <c r="B1747" i="15"/>
  <c r="B1739" i="15"/>
  <c r="B1737" i="15"/>
  <c r="B1734" i="15"/>
  <c r="B1730" i="15"/>
  <c r="B1725" i="15"/>
  <c r="B1721" i="15"/>
  <c r="B1717" i="15"/>
  <c r="B1713" i="15"/>
  <c r="B1709" i="15"/>
  <c r="B1705" i="15"/>
  <c r="B1701" i="15"/>
  <c r="B1745" i="15" s="1"/>
  <c r="B1699" i="15"/>
  <c r="B1696" i="15"/>
  <c r="B1692" i="15"/>
  <c r="B1688" i="15"/>
  <c r="B1746" i="15" s="1"/>
  <c r="B1686" i="15"/>
  <c r="B1683" i="15"/>
  <c r="B1679" i="15"/>
  <c r="B1675" i="15"/>
  <c r="B1671" i="15"/>
  <c r="B1667" i="15"/>
  <c r="B1663" i="15"/>
  <c r="B1659" i="15"/>
  <c r="B1655" i="15"/>
  <c r="B1651" i="15"/>
  <c r="B1647" i="15"/>
  <c r="B1643" i="15"/>
  <c r="B1639" i="15"/>
  <c r="B1635" i="15"/>
  <c r="B1631" i="15"/>
  <c r="B1627" i="15"/>
  <c r="B1623" i="15"/>
  <c r="B1619" i="15"/>
  <c r="B1615" i="15"/>
  <c r="B1611" i="15"/>
  <c r="B1607" i="15"/>
  <c r="B1603" i="15"/>
  <c r="B1599" i="15"/>
  <c r="B1595" i="15"/>
  <c r="B1744" i="15" s="1"/>
  <c r="B1593" i="15"/>
  <c r="B1591" i="15" s="1"/>
  <c r="B1742" i="15" s="1"/>
  <c r="B1541" i="15"/>
  <c r="B1539" i="15"/>
  <c r="B1531" i="15"/>
  <c r="B1529" i="15"/>
  <c r="B1526" i="15"/>
  <c r="B1522" i="15"/>
  <c r="B1518" i="15"/>
  <c r="B1514" i="15"/>
  <c r="B1510" i="15"/>
  <c r="B1506" i="15"/>
  <c r="B1502" i="15"/>
  <c r="B1498" i="15"/>
  <c r="B1537" i="15" s="1"/>
  <c r="B1496" i="15"/>
  <c r="B1493" i="15"/>
  <c r="B1489" i="15"/>
  <c r="B1538" i="15" s="1"/>
  <c r="B1487" i="15"/>
  <c r="B1484" i="15"/>
  <c r="B1480" i="15"/>
  <c r="B1476" i="15"/>
  <c r="B1472" i="15"/>
  <c r="B1468" i="15"/>
  <c r="B1464" i="15"/>
  <c r="B1460" i="15"/>
  <c r="B1456" i="15"/>
  <c r="B1452" i="15"/>
  <c r="B1448" i="15"/>
  <c r="B1444" i="15"/>
  <c r="B1440" i="15"/>
  <c r="B1436" i="15"/>
  <c r="B1432" i="15"/>
  <c r="B1428" i="15"/>
  <c r="B1424" i="15"/>
  <c r="B1420" i="15"/>
  <c r="B1536" i="15" s="1"/>
  <c r="B1418" i="15"/>
  <c r="B1416" i="15" s="1"/>
  <c r="B1534" i="15" s="1"/>
  <c r="B1363" i="15"/>
  <c r="B1361" i="15"/>
  <c r="B1353" i="15"/>
  <c r="B1351" i="15"/>
  <c r="B1348" i="15"/>
  <c r="B1344" i="15"/>
  <c r="B1340" i="15"/>
  <c r="B1336" i="15"/>
  <c r="B1332" i="15"/>
  <c r="B1328" i="15"/>
  <c r="B1359" i="15" s="1"/>
  <c r="B1326" i="15"/>
  <c r="B1319" i="15"/>
  <c r="B1360" i="15" s="1"/>
  <c r="B1315" i="15"/>
  <c r="B1313" i="15"/>
  <c r="B1310" i="15"/>
  <c r="B1306" i="15"/>
  <c r="B1302" i="15"/>
  <c r="B1298" i="15"/>
  <c r="B1294" i="15"/>
  <c r="B1290" i="15"/>
  <c r="B1358" i="15" s="1"/>
  <c r="B1288" i="15"/>
  <c r="B1286" i="15" s="1"/>
  <c r="B1356" i="15" s="1"/>
  <c r="B1226" i="15"/>
  <c r="B1224" i="15"/>
  <c r="B1216" i="15"/>
  <c r="B1233" i="15" s="1"/>
  <c r="B1214" i="15"/>
  <c r="B1211" i="15"/>
  <c r="B1231" i="15" s="1"/>
  <c r="B1209" i="15"/>
  <c r="B1207" i="15" s="1"/>
  <c r="B1229" i="15" s="1"/>
  <c r="B1157" i="15"/>
  <c r="B1155" i="15"/>
  <c r="B1147" i="15"/>
  <c r="B1145" i="15"/>
  <c r="B1142" i="15"/>
  <c r="B1138" i="15"/>
  <c r="B1134" i="15"/>
  <c r="B1130" i="15"/>
  <c r="B1126" i="15"/>
  <c r="B1153" i="15" s="1"/>
  <c r="B1124" i="15"/>
  <c r="B1121" i="15"/>
  <c r="B1154" i="15" s="1"/>
  <c r="B1117" i="15"/>
  <c r="B1113" i="15"/>
  <c r="B1111" i="15"/>
  <c r="B1108" i="15"/>
  <c r="B1104" i="15"/>
  <c r="B1100" i="15"/>
  <c r="B1096" i="15"/>
  <c r="B1092" i="15"/>
  <c r="B1088" i="15"/>
  <c r="B1084" i="15"/>
  <c r="B1152" i="15" s="1"/>
  <c r="B1082" i="15"/>
  <c r="B1080" i="15" s="1"/>
  <c r="B1150" i="15" s="1"/>
  <c r="B1030" i="15"/>
  <c r="B1028" i="15"/>
  <c r="B1020" i="15"/>
  <c r="B1018" i="15"/>
  <c r="B1010" i="15"/>
  <c r="B1006" i="15"/>
  <c r="B1027" i="15" s="1"/>
  <c r="B1004" i="15"/>
  <c r="B1001" i="15"/>
  <c r="B997" i="15"/>
  <c r="B993" i="15"/>
  <c r="B1025" i="15" s="1"/>
  <c r="B991" i="15"/>
  <c r="B989" i="15"/>
  <c r="B1023" i="15" s="1"/>
  <c r="B938" i="15"/>
  <c r="B936" i="15"/>
  <c r="B928" i="15"/>
  <c r="B926" i="15"/>
  <c r="B923" i="15"/>
  <c r="B919" i="15"/>
  <c r="B915" i="15"/>
  <c r="B911" i="15"/>
  <c r="B907" i="15"/>
  <c r="B934" i="15" s="1"/>
  <c r="B905" i="15"/>
  <c r="B902" i="15"/>
  <c r="B898" i="15"/>
  <c r="B894" i="15"/>
  <c r="B890" i="15"/>
  <c r="B886" i="15"/>
  <c r="B935" i="15" s="1"/>
  <c r="B884" i="15"/>
  <c r="B881" i="15"/>
  <c r="B877" i="15"/>
  <c r="B873" i="15"/>
  <c r="B869" i="15"/>
  <c r="B865" i="15"/>
  <c r="B861" i="15"/>
  <c r="B933" i="15" s="1"/>
  <c r="B859" i="15"/>
  <c r="B857" i="15" s="1"/>
  <c r="B931" i="15" s="1"/>
  <c r="B816" i="15"/>
  <c r="B807" i="15"/>
  <c r="B805" i="15"/>
  <c r="B797" i="15"/>
  <c r="B795" i="15"/>
  <c r="B787" i="15"/>
  <c r="B804" i="15" s="1"/>
  <c r="B785" i="15"/>
  <c r="B782" i="15"/>
  <c r="B778" i="15"/>
  <c r="B774" i="15"/>
  <c r="B770" i="15"/>
  <c r="B766" i="15"/>
  <c r="B762" i="15"/>
  <c r="B758" i="15"/>
  <c r="B754" i="15"/>
  <c r="B750" i="15"/>
  <c r="B802" i="15" s="1"/>
  <c r="B746" i="15"/>
  <c r="B744" i="15"/>
  <c r="B742" i="15" s="1"/>
  <c r="B800" i="15" s="1"/>
  <c r="B692" i="15"/>
  <c r="B690" i="15"/>
  <c r="B689" i="15"/>
  <c r="B682" i="15"/>
  <c r="B680" i="15"/>
  <c r="B672" i="15"/>
  <c r="B669" i="15"/>
  <c r="B666" i="15"/>
  <c r="B662" i="15"/>
  <c r="B658" i="15"/>
  <c r="B654" i="15"/>
  <c r="B650" i="15"/>
  <c r="B687" i="15" s="1"/>
  <c r="B648" i="15"/>
  <c r="B646" i="15" s="1"/>
  <c r="B685" i="15" s="1"/>
  <c r="B596" i="15"/>
  <c r="B586" i="15"/>
  <c r="B584" i="15"/>
  <c r="B576" i="15"/>
  <c r="B593" i="15" s="1"/>
  <c r="B574" i="15"/>
  <c r="B571" i="15"/>
  <c r="B567" i="15"/>
  <c r="B563" i="15"/>
  <c r="B559" i="15"/>
  <c r="B555" i="15"/>
  <c r="B551" i="15"/>
  <c r="B547" i="15"/>
  <c r="B543" i="15"/>
  <c r="B539" i="15"/>
  <c r="B591" i="15" s="1"/>
  <c r="B537" i="15"/>
  <c r="B535" i="15"/>
  <c r="B589" i="15" s="1"/>
  <c r="B484" i="15"/>
  <c r="B482" i="15"/>
  <c r="B474" i="15"/>
  <c r="B472" i="15"/>
  <c r="B469" i="15"/>
  <c r="B465" i="15"/>
  <c r="B480" i="15" s="1"/>
  <c r="B461" i="15"/>
  <c r="B458" i="15"/>
  <c r="B457" i="15"/>
  <c r="B454" i="15"/>
  <c r="B453" i="15"/>
  <c r="B451" i="15"/>
  <c r="B448" i="15"/>
  <c r="B444" i="15"/>
  <c r="B440" i="15"/>
  <c r="B481" i="15" s="1"/>
  <c r="B438" i="15"/>
  <c r="B435" i="15"/>
  <c r="B431" i="15"/>
  <c r="B427" i="15"/>
  <c r="B479" i="15" s="1"/>
  <c r="B425" i="15"/>
  <c r="B423" i="15" s="1"/>
  <c r="B477" i="15" s="1"/>
  <c r="B373" i="15"/>
  <c r="B371" i="15"/>
  <c r="B363" i="15"/>
  <c r="B361" i="15"/>
  <c r="B358" i="15"/>
  <c r="B354" i="15"/>
  <c r="B369" i="15" s="1"/>
  <c r="B352" i="15"/>
  <c r="B349" i="15"/>
  <c r="B345" i="15"/>
  <c r="B341" i="15"/>
  <c r="B370" i="15" s="1"/>
  <c r="B339" i="15"/>
  <c r="B336" i="15"/>
  <c r="B332" i="15"/>
  <c r="B328" i="15"/>
  <c r="B368" i="15" s="1"/>
  <c r="B326" i="15"/>
  <c r="B324" i="15" s="1"/>
  <c r="B366" i="15" s="1"/>
  <c r="B274" i="15"/>
  <c r="B272" i="15"/>
  <c r="B271" i="15"/>
  <c r="B264" i="15"/>
  <c r="B262" i="15"/>
  <c r="B254" i="15"/>
  <c r="B249" i="15"/>
  <c r="B269" i="15" s="1"/>
  <c r="B247" i="15"/>
  <c r="B245" i="15"/>
  <c r="B267" i="15" s="1"/>
  <c r="B195" i="15"/>
  <c r="B193" i="15"/>
  <c r="B185" i="15"/>
  <c r="B183" i="15"/>
  <c r="B180" i="15"/>
  <c r="B176" i="15"/>
  <c r="B172" i="15"/>
  <c r="B191" i="15" s="1"/>
  <c r="B170" i="15"/>
  <c r="B167" i="15"/>
  <c r="B163" i="15"/>
  <c r="B192" i="15" s="1"/>
  <c r="B161" i="15"/>
  <c r="B158" i="15"/>
  <c r="B154" i="15"/>
  <c r="B150" i="15"/>
  <c r="B190" i="15" s="1"/>
  <c r="B148" i="15"/>
  <c r="B146" i="15"/>
  <c r="B188" i="15" s="1"/>
  <c r="B76" i="15"/>
  <c r="B74" i="15"/>
  <c r="B66" i="15"/>
  <c r="B64" i="15"/>
  <c r="B56" i="15"/>
  <c r="B52" i="15"/>
  <c r="B73" i="15" s="1"/>
  <c r="B50" i="15"/>
  <c r="B47" i="15"/>
  <c r="B43" i="15"/>
  <c r="B71" i="15" s="1"/>
  <c r="B41" i="15"/>
  <c r="B39" i="15"/>
  <c r="B69" i="15" s="1"/>
  <c r="A65" i="14"/>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64" i="14"/>
  <c r="C1409" i="13"/>
  <c r="E1915" i="12"/>
  <c r="E1914" i="12"/>
  <c r="E1869" i="12"/>
  <c r="E1700" i="12"/>
  <c r="E1699" i="12"/>
  <c r="F1425" i="12"/>
  <c r="E1425" i="12" s="1"/>
  <c r="F1424" i="12" s="1"/>
  <c r="E1424" i="12"/>
  <c r="F1423" i="12"/>
  <c r="E1423" i="12"/>
  <c r="F1344" i="12"/>
  <c r="E1344" i="12"/>
  <c r="F1338" i="12"/>
  <c r="E1338" i="12"/>
  <c r="F1321" i="12"/>
  <c r="E1321" i="12"/>
  <c r="F1318" i="12"/>
  <c r="E1318" i="12"/>
  <c r="E30" i="8" l="1"/>
  <c r="D30" i="8"/>
  <c r="E29" i="8"/>
  <c r="D29" i="8"/>
  <c r="E24" i="8"/>
  <c r="E23" i="8" s="1"/>
  <c r="M23" i="8"/>
  <c r="M31" i="8" s="1"/>
  <c r="L23" i="8"/>
  <c r="L31" i="8" s="1"/>
  <c r="K23" i="8"/>
  <c r="K31" i="8" s="1"/>
  <c r="J23" i="8"/>
  <c r="J31" i="8" s="1"/>
  <c r="I23" i="8"/>
  <c r="I31" i="8" s="1"/>
  <c r="H23" i="8"/>
  <c r="H31" i="8" s="1"/>
  <c r="G23" i="8"/>
  <c r="G31" i="8" s="1"/>
  <c r="F23" i="8"/>
  <c r="F31" i="8" s="1"/>
  <c r="D23" i="8"/>
  <c r="E22" i="8"/>
  <c r="D22" i="8"/>
  <c r="E21" i="8"/>
  <c r="D21" i="8"/>
  <c r="E20" i="8"/>
  <c r="D20" i="8"/>
  <c r="E18" i="8"/>
  <c r="D18" i="8"/>
  <c r="M17" i="8"/>
  <c r="L17" i="8"/>
  <c r="K17" i="8"/>
  <c r="J17" i="8"/>
  <c r="I17" i="8"/>
  <c r="H17" i="8"/>
  <c r="D17" i="8" s="1"/>
  <c r="D8" i="8" s="1"/>
  <c r="G17" i="8"/>
  <c r="E17" i="8" s="1"/>
  <c r="E8" i="8" s="1"/>
  <c r="E16" i="8"/>
  <c r="D16" i="8"/>
  <c r="E15" i="8"/>
  <c r="D15" i="8"/>
  <c r="M8" i="8"/>
  <c r="L8" i="8"/>
  <c r="K8" i="8"/>
  <c r="J8" i="8"/>
  <c r="I8" i="8"/>
  <c r="H8" i="8"/>
  <c r="G8" i="8"/>
  <c r="F8" i="8"/>
  <c r="T385" i="1"/>
  <c r="S385" i="1"/>
  <c r="T384" i="1"/>
  <c r="S384" i="1"/>
  <c r="T383" i="1"/>
  <c r="S383" i="1"/>
  <c r="T382" i="1"/>
  <c r="S382" i="1"/>
  <c r="T381" i="1"/>
  <c r="S381" i="1"/>
  <c r="T380" i="1"/>
  <c r="S380" i="1"/>
  <c r="T379" i="1"/>
  <c r="S379" i="1"/>
  <c r="T378" i="1"/>
  <c r="S378" i="1"/>
  <c r="T377" i="1"/>
  <c r="S377" i="1"/>
  <c r="T376" i="1"/>
  <c r="S376" i="1"/>
  <c r="T375" i="1"/>
  <c r="S375" i="1"/>
  <c r="T374" i="1"/>
  <c r="S374" i="1"/>
  <c r="T372" i="1"/>
  <c r="S372" i="1"/>
  <c r="T371" i="1"/>
  <c r="S371" i="1"/>
  <c r="T370" i="1"/>
  <c r="S370" i="1"/>
  <c r="T369" i="1"/>
  <c r="S369" i="1"/>
  <c r="T368" i="1"/>
  <c r="S368" i="1"/>
  <c r="T367" i="1"/>
  <c r="S367" i="1"/>
  <c r="T364" i="1"/>
  <c r="S364" i="1"/>
  <c r="T363" i="1"/>
  <c r="S363" i="1"/>
  <c r="T362" i="1"/>
  <c r="S362" i="1"/>
  <c r="T361" i="1"/>
  <c r="S361" i="1"/>
  <c r="T360" i="1"/>
  <c r="S360" i="1"/>
  <c r="T359" i="1"/>
  <c r="S359" i="1"/>
  <c r="T358" i="1"/>
  <c r="S358" i="1"/>
  <c r="T357" i="1"/>
  <c r="S357" i="1"/>
  <c r="T356" i="1"/>
  <c r="S356" i="1"/>
  <c r="T355" i="1"/>
  <c r="S355" i="1"/>
  <c r="T354" i="1"/>
  <c r="S354" i="1"/>
  <c r="T353" i="1"/>
  <c r="S353" i="1"/>
  <c r="T352" i="1"/>
  <c r="S352" i="1"/>
  <c r="T351" i="1"/>
  <c r="S351" i="1"/>
  <c r="T350" i="1"/>
  <c r="S350" i="1"/>
  <c r="T349" i="1"/>
  <c r="S349" i="1"/>
  <c r="T348" i="1"/>
  <c r="S348" i="1"/>
  <c r="T347" i="1"/>
  <c r="S347" i="1"/>
  <c r="T346" i="1"/>
  <c r="S346" i="1"/>
  <c r="T345" i="1"/>
  <c r="S345" i="1"/>
  <c r="T344" i="1"/>
  <c r="S344" i="1"/>
  <c r="T343" i="1"/>
  <c r="S343" i="1"/>
  <c r="T342" i="1"/>
  <c r="S342" i="1"/>
  <c r="T341" i="1"/>
  <c r="S341" i="1"/>
  <c r="T340" i="1"/>
  <c r="S340" i="1"/>
  <c r="T339" i="1"/>
  <c r="S339" i="1"/>
  <c r="T338" i="1"/>
  <c r="S338" i="1"/>
  <c r="T337" i="1"/>
  <c r="S337" i="1"/>
  <c r="T336" i="1"/>
  <c r="S336" i="1"/>
  <c r="T335" i="1"/>
  <c r="S335" i="1"/>
  <c r="T334" i="1"/>
  <c r="S334" i="1"/>
  <c r="T333" i="1"/>
  <c r="S333" i="1"/>
  <c r="T332" i="1"/>
  <c r="S332" i="1"/>
  <c r="T331" i="1"/>
  <c r="S331" i="1"/>
  <c r="T330" i="1"/>
  <c r="S330" i="1"/>
  <c r="T329" i="1"/>
  <c r="S329" i="1"/>
  <c r="T328" i="1"/>
  <c r="S328" i="1"/>
  <c r="T327" i="1"/>
  <c r="S327" i="1"/>
  <c r="T326" i="1"/>
  <c r="S326" i="1"/>
  <c r="T325" i="1"/>
  <c r="S325" i="1"/>
  <c r="T324" i="1"/>
  <c r="S324" i="1"/>
  <c r="T323" i="1"/>
  <c r="S323" i="1"/>
  <c r="T322" i="1"/>
  <c r="S322" i="1"/>
  <c r="T321" i="1"/>
  <c r="S321" i="1"/>
  <c r="T320" i="1"/>
  <c r="S320" i="1"/>
  <c r="T319" i="1"/>
  <c r="S319" i="1"/>
  <c r="T318" i="1"/>
  <c r="S318" i="1"/>
  <c r="T317" i="1"/>
  <c r="S317" i="1"/>
  <c r="U316" i="1"/>
  <c r="T316" i="1"/>
  <c r="S316" i="1"/>
  <c r="U315" i="1"/>
  <c r="T315" i="1"/>
  <c r="S315" i="1"/>
  <c r="U314" i="1"/>
  <c r="T314" i="1"/>
  <c r="S314" i="1"/>
  <c r="U313" i="1"/>
  <c r="T313" i="1"/>
  <c r="S313" i="1"/>
  <c r="U312" i="1"/>
  <c r="T312" i="1"/>
  <c r="S312" i="1"/>
  <c r="U311" i="1"/>
  <c r="T311" i="1"/>
  <c r="S311" i="1"/>
  <c r="U310" i="1"/>
  <c r="T310" i="1"/>
  <c r="S310" i="1"/>
  <c r="U309" i="1"/>
  <c r="T309" i="1"/>
  <c r="S309" i="1"/>
  <c r="U308" i="1"/>
  <c r="T308" i="1"/>
  <c r="S308" i="1"/>
  <c r="U307" i="1"/>
  <c r="T307" i="1"/>
  <c r="S307" i="1"/>
  <c r="U306" i="1"/>
  <c r="T306" i="1"/>
  <c r="S306" i="1"/>
  <c r="U305" i="1"/>
  <c r="T305" i="1"/>
  <c r="S305" i="1"/>
  <c r="U304" i="1"/>
  <c r="T304" i="1"/>
  <c r="S304" i="1"/>
  <c r="U303" i="1"/>
  <c r="T303" i="1"/>
  <c r="S303" i="1"/>
  <c r="U302" i="1"/>
  <c r="T302" i="1"/>
  <c r="S302" i="1"/>
  <c r="U301" i="1"/>
  <c r="T301" i="1"/>
  <c r="D301" i="1"/>
  <c r="S301" i="1" s="1"/>
  <c r="U300" i="1"/>
  <c r="T300" i="1"/>
  <c r="S300" i="1"/>
  <c r="U299" i="1"/>
  <c r="T299" i="1"/>
  <c r="U298" i="1"/>
  <c r="T298" i="1"/>
  <c r="S298" i="1"/>
  <c r="U297" i="1"/>
  <c r="T297" i="1"/>
  <c r="S297" i="1"/>
  <c r="U296" i="1"/>
  <c r="T296" i="1"/>
  <c r="S296" i="1"/>
  <c r="U295" i="1"/>
  <c r="T295" i="1"/>
  <c r="S295" i="1"/>
  <c r="U294" i="1"/>
  <c r="T294" i="1"/>
  <c r="S294" i="1"/>
  <c r="U293" i="1"/>
  <c r="T293" i="1"/>
  <c r="S293" i="1"/>
  <c r="U292" i="1"/>
  <c r="T292" i="1"/>
  <c r="S292" i="1"/>
  <c r="U291" i="1"/>
  <c r="T291" i="1"/>
  <c r="S291" i="1"/>
  <c r="U290" i="1"/>
  <c r="T290" i="1"/>
  <c r="S290" i="1"/>
  <c r="U289" i="1"/>
  <c r="T289" i="1"/>
  <c r="S289" i="1"/>
  <c r="U288" i="1"/>
  <c r="T288" i="1"/>
  <c r="S288" i="1"/>
  <c r="U287" i="1"/>
  <c r="T287" i="1"/>
  <c r="S287" i="1"/>
  <c r="U286" i="1"/>
  <c r="T286" i="1"/>
  <c r="S286" i="1"/>
  <c r="U285" i="1"/>
  <c r="T285" i="1"/>
  <c r="S285" i="1"/>
  <c r="U284" i="1"/>
  <c r="T284" i="1"/>
  <c r="S284" i="1"/>
  <c r="U283" i="1"/>
  <c r="T283" i="1"/>
  <c r="S283" i="1"/>
  <c r="U282" i="1"/>
  <c r="T282" i="1"/>
  <c r="S282" i="1"/>
  <c r="U281" i="1"/>
  <c r="T281" i="1"/>
  <c r="S281" i="1"/>
  <c r="U280" i="1"/>
  <c r="T280" i="1"/>
  <c r="S280" i="1"/>
  <c r="U279" i="1"/>
  <c r="T279" i="1"/>
  <c r="S279" i="1"/>
  <c r="U278" i="1"/>
  <c r="T278" i="1"/>
  <c r="S278" i="1"/>
  <c r="U277" i="1"/>
  <c r="T277" i="1"/>
  <c r="S277" i="1"/>
  <c r="U276" i="1"/>
  <c r="T276" i="1"/>
  <c r="S276" i="1"/>
  <c r="U275" i="1"/>
  <c r="T275" i="1"/>
  <c r="S275" i="1"/>
  <c r="U274" i="1"/>
  <c r="T274" i="1"/>
  <c r="S274" i="1"/>
  <c r="U273" i="1"/>
  <c r="T273" i="1"/>
  <c r="S273" i="1"/>
  <c r="U272" i="1"/>
  <c r="T272" i="1"/>
  <c r="S272" i="1"/>
  <c r="U271" i="1"/>
  <c r="T271" i="1"/>
  <c r="S271" i="1"/>
  <c r="U270" i="1"/>
  <c r="T270" i="1"/>
  <c r="S270" i="1"/>
  <c r="U269" i="1"/>
  <c r="T269" i="1"/>
  <c r="S269" i="1"/>
  <c r="U268" i="1"/>
  <c r="T268" i="1"/>
  <c r="S268" i="1"/>
  <c r="U267" i="1"/>
  <c r="T267" i="1"/>
  <c r="S267" i="1"/>
  <c r="U266" i="1"/>
  <c r="T266" i="1"/>
  <c r="S266" i="1"/>
  <c r="U265" i="1"/>
  <c r="T265" i="1"/>
  <c r="S265" i="1"/>
  <c r="U264" i="1"/>
  <c r="T264" i="1"/>
  <c r="S264" i="1"/>
  <c r="U263" i="1"/>
  <c r="T263" i="1"/>
  <c r="S263" i="1"/>
  <c r="U262" i="1"/>
  <c r="T262" i="1"/>
  <c r="S262" i="1"/>
  <c r="U261" i="1"/>
  <c r="T261" i="1"/>
  <c r="S261" i="1"/>
  <c r="U260" i="1"/>
  <c r="T260" i="1"/>
  <c r="S260" i="1"/>
  <c r="U259" i="1"/>
  <c r="T259" i="1"/>
  <c r="S259" i="1"/>
  <c r="U258" i="1"/>
  <c r="T258" i="1"/>
  <c r="S258" i="1"/>
  <c r="U257" i="1"/>
  <c r="T257" i="1"/>
  <c r="S257" i="1"/>
  <c r="U256" i="1"/>
  <c r="T256" i="1"/>
  <c r="S256" i="1"/>
  <c r="U255" i="1"/>
  <c r="T255" i="1"/>
  <c r="S255" i="1"/>
  <c r="U254" i="1"/>
  <c r="T254" i="1"/>
  <c r="S254" i="1"/>
  <c r="U253" i="1"/>
  <c r="T253" i="1"/>
  <c r="S253" i="1"/>
  <c r="U252" i="1"/>
  <c r="T252" i="1"/>
  <c r="S252" i="1"/>
  <c r="U251" i="1"/>
  <c r="T251" i="1"/>
  <c r="S251" i="1"/>
  <c r="U250" i="1"/>
  <c r="T250" i="1"/>
  <c r="S250" i="1"/>
  <c r="U249" i="1"/>
  <c r="T249" i="1"/>
  <c r="S249" i="1"/>
  <c r="U248" i="1"/>
  <c r="T248" i="1"/>
  <c r="S248" i="1"/>
  <c r="U247" i="1"/>
  <c r="T247" i="1"/>
  <c r="S247" i="1"/>
  <c r="U246" i="1"/>
  <c r="T246" i="1"/>
  <c r="S246" i="1"/>
  <c r="U245" i="1"/>
  <c r="T245" i="1"/>
  <c r="S245" i="1"/>
  <c r="U244" i="1"/>
  <c r="T244" i="1"/>
  <c r="S244" i="1"/>
  <c r="U243" i="1"/>
  <c r="T243" i="1"/>
  <c r="S243" i="1"/>
  <c r="U242" i="1"/>
  <c r="T242" i="1"/>
  <c r="S242" i="1"/>
  <c r="U241" i="1"/>
  <c r="T241" i="1"/>
  <c r="S241" i="1"/>
  <c r="U240" i="1"/>
  <c r="T240" i="1"/>
  <c r="S240" i="1"/>
  <c r="U239" i="1"/>
  <c r="T239" i="1"/>
  <c r="S239" i="1"/>
  <c r="U238" i="1"/>
  <c r="T238" i="1"/>
  <c r="S238" i="1"/>
  <c r="U237" i="1"/>
  <c r="T237" i="1"/>
  <c r="S237" i="1"/>
  <c r="U236" i="1"/>
  <c r="T236" i="1"/>
  <c r="S236" i="1"/>
  <c r="U235" i="1"/>
  <c r="T235" i="1"/>
  <c r="S235" i="1"/>
  <c r="U234" i="1"/>
  <c r="T234" i="1"/>
  <c r="S234" i="1"/>
  <c r="U233" i="1"/>
  <c r="T233" i="1"/>
  <c r="S233" i="1"/>
  <c r="U232" i="1"/>
  <c r="T232" i="1"/>
  <c r="S232" i="1"/>
  <c r="U231" i="1"/>
  <c r="T231" i="1"/>
  <c r="S231" i="1"/>
  <c r="U230" i="1"/>
  <c r="T230" i="1"/>
  <c r="S230" i="1"/>
  <c r="U229" i="1"/>
  <c r="T229" i="1"/>
  <c r="S229" i="1"/>
  <c r="U228" i="1"/>
  <c r="T228" i="1"/>
  <c r="S228" i="1"/>
  <c r="U227" i="1"/>
  <c r="T227" i="1"/>
  <c r="S227" i="1"/>
  <c r="U226" i="1"/>
  <c r="T226" i="1"/>
  <c r="S226" i="1"/>
  <c r="U225" i="1"/>
  <c r="T225" i="1"/>
  <c r="S225" i="1"/>
  <c r="U224" i="1"/>
  <c r="T224" i="1"/>
  <c r="S224" i="1"/>
  <c r="U223" i="1"/>
  <c r="T223" i="1"/>
  <c r="S223" i="1"/>
  <c r="U222" i="1"/>
  <c r="T222" i="1"/>
  <c r="S222" i="1"/>
  <c r="U221" i="1"/>
  <c r="T221" i="1"/>
  <c r="S221" i="1"/>
  <c r="U220" i="1"/>
  <c r="T220" i="1"/>
  <c r="S220" i="1"/>
  <c r="U219" i="1"/>
  <c r="T219" i="1"/>
  <c r="S219" i="1"/>
  <c r="U218" i="1"/>
  <c r="T218" i="1"/>
  <c r="S218" i="1"/>
  <c r="U217" i="1"/>
  <c r="T217" i="1"/>
  <c r="S217" i="1"/>
  <c r="U216" i="1"/>
  <c r="T216" i="1"/>
  <c r="S216" i="1"/>
  <c r="U215" i="1"/>
  <c r="T215" i="1"/>
  <c r="S215" i="1"/>
  <c r="U214" i="1"/>
  <c r="T214" i="1"/>
  <c r="S214" i="1"/>
  <c r="U213" i="1"/>
  <c r="T213" i="1"/>
  <c r="S213" i="1"/>
  <c r="U212" i="1"/>
  <c r="T212" i="1"/>
  <c r="S212" i="1"/>
  <c r="U211" i="1"/>
  <c r="T211" i="1"/>
  <c r="S211" i="1"/>
  <c r="U210" i="1"/>
  <c r="T210" i="1"/>
  <c r="S210" i="1"/>
  <c r="U209" i="1"/>
  <c r="T209" i="1"/>
  <c r="S209" i="1"/>
  <c r="U208" i="1"/>
  <c r="T208" i="1"/>
  <c r="S208" i="1"/>
  <c r="U207" i="1"/>
  <c r="T207" i="1"/>
  <c r="S207" i="1"/>
  <c r="U206" i="1"/>
  <c r="T206" i="1"/>
  <c r="S206" i="1"/>
  <c r="U205" i="1"/>
  <c r="T205" i="1"/>
  <c r="S205" i="1"/>
  <c r="U204" i="1"/>
  <c r="T204" i="1"/>
  <c r="S204" i="1"/>
  <c r="U203" i="1"/>
  <c r="T203" i="1"/>
  <c r="S203" i="1"/>
  <c r="U202" i="1"/>
  <c r="T202" i="1"/>
  <c r="S202" i="1"/>
  <c r="U201" i="1"/>
  <c r="T201" i="1"/>
  <c r="S201" i="1"/>
  <c r="U200" i="1"/>
  <c r="T200" i="1"/>
  <c r="S200" i="1"/>
  <c r="U199" i="1"/>
  <c r="T199" i="1"/>
  <c r="S199" i="1"/>
  <c r="U198" i="1"/>
  <c r="T198" i="1"/>
  <c r="S198" i="1"/>
  <c r="U197" i="1"/>
  <c r="T197" i="1"/>
  <c r="S197" i="1"/>
  <c r="U196" i="1"/>
  <c r="T196" i="1"/>
  <c r="S196" i="1"/>
  <c r="U195" i="1"/>
  <c r="T195" i="1"/>
  <c r="S195" i="1"/>
  <c r="U194" i="1"/>
  <c r="T194" i="1"/>
  <c r="S194" i="1"/>
  <c r="U193" i="1"/>
  <c r="T193" i="1"/>
  <c r="S193" i="1"/>
  <c r="U192" i="1"/>
  <c r="T192" i="1"/>
  <c r="S192" i="1"/>
  <c r="U191" i="1"/>
  <c r="T191" i="1"/>
  <c r="S191" i="1"/>
  <c r="U190" i="1"/>
  <c r="T190" i="1"/>
  <c r="S190" i="1"/>
  <c r="U189" i="1"/>
  <c r="T189" i="1"/>
  <c r="S189" i="1"/>
  <c r="U188" i="1"/>
  <c r="T188" i="1"/>
  <c r="S188" i="1"/>
  <c r="U187" i="1"/>
  <c r="T187" i="1"/>
  <c r="S187" i="1"/>
  <c r="U186" i="1"/>
  <c r="T186" i="1"/>
  <c r="S186" i="1"/>
  <c r="U185" i="1"/>
  <c r="T185" i="1"/>
  <c r="S185" i="1"/>
  <c r="U184" i="1"/>
  <c r="T184" i="1"/>
  <c r="S184" i="1"/>
  <c r="U183" i="1"/>
  <c r="T183" i="1"/>
  <c r="S183" i="1"/>
  <c r="U182" i="1"/>
  <c r="T182" i="1"/>
  <c r="S182" i="1"/>
  <c r="U181" i="1"/>
  <c r="T181" i="1"/>
  <c r="S181" i="1"/>
  <c r="U180" i="1"/>
  <c r="T180" i="1"/>
  <c r="S180" i="1"/>
  <c r="U179" i="1"/>
  <c r="T179" i="1"/>
  <c r="S179" i="1"/>
  <c r="U178" i="1"/>
  <c r="T178" i="1"/>
  <c r="S178" i="1"/>
  <c r="U177" i="1"/>
  <c r="T177" i="1"/>
  <c r="S177" i="1"/>
  <c r="U176" i="1"/>
  <c r="T176" i="1"/>
  <c r="S176" i="1"/>
  <c r="U175" i="1"/>
  <c r="T175" i="1"/>
  <c r="S175" i="1"/>
  <c r="U174" i="1"/>
  <c r="T174" i="1"/>
  <c r="S174" i="1"/>
  <c r="U173" i="1"/>
  <c r="T173" i="1"/>
  <c r="S173" i="1"/>
  <c r="U172" i="1"/>
  <c r="T172" i="1"/>
  <c r="S172" i="1"/>
  <c r="U171" i="1"/>
  <c r="T171" i="1"/>
  <c r="S171" i="1"/>
  <c r="U170" i="1"/>
  <c r="T170" i="1"/>
  <c r="S170" i="1"/>
  <c r="U169" i="1"/>
  <c r="T169" i="1"/>
  <c r="S169" i="1"/>
  <c r="U168" i="1"/>
  <c r="T168" i="1"/>
  <c r="S168" i="1"/>
  <c r="U167" i="1"/>
  <c r="T167" i="1"/>
  <c r="S167" i="1"/>
  <c r="U166" i="1"/>
  <c r="T166" i="1"/>
  <c r="S166" i="1"/>
  <c r="U165" i="1"/>
  <c r="T165" i="1"/>
  <c r="S165" i="1"/>
  <c r="U164" i="1"/>
  <c r="T164" i="1"/>
  <c r="S164" i="1"/>
  <c r="U163" i="1"/>
  <c r="T163" i="1"/>
  <c r="S163" i="1"/>
  <c r="U162" i="1"/>
  <c r="T162" i="1"/>
  <c r="S162" i="1"/>
  <c r="U161" i="1"/>
  <c r="T161" i="1"/>
  <c r="S161" i="1"/>
  <c r="U160" i="1"/>
  <c r="T160" i="1"/>
  <c r="S160" i="1"/>
  <c r="U159" i="1"/>
  <c r="T159" i="1"/>
  <c r="S159" i="1"/>
  <c r="U158" i="1"/>
  <c r="T158" i="1"/>
  <c r="S158" i="1"/>
  <c r="U157" i="1"/>
  <c r="T157" i="1"/>
  <c r="S157" i="1"/>
  <c r="U156" i="1"/>
  <c r="T156" i="1"/>
  <c r="S156" i="1"/>
  <c r="U155" i="1"/>
  <c r="T155" i="1"/>
  <c r="S155" i="1"/>
  <c r="U154" i="1"/>
  <c r="T154" i="1"/>
  <c r="S154" i="1"/>
  <c r="U153" i="1"/>
  <c r="T153" i="1"/>
  <c r="S153" i="1"/>
  <c r="U152" i="1"/>
  <c r="T152" i="1"/>
  <c r="S152" i="1"/>
  <c r="U151" i="1"/>
  <c r="T151" i="1"/>
  <c r="S151" i="1"/>
  <c r="U150" i="1"/>
  <c r="T150" i="1"/>
  <c r="S150" i="1"/>
  <c r="U149" i="1"/>
  <c r="T149" i="1"/>
  <c r="S149" i="1"/>
  <c r="U148" i="1"/>
  <c r="T148" i="1"/>
  <c r="S148" i="1"/>
  <c r="U147" i="1"/>
  <c r="T147" i="1"/>
  <c r="S147" i="1"/>
  <c r="U146" i="1"/>
  <c r="T146" i="1"/>
  <c r="S146" i="1"/>
  <c r="U145" i="1"/>
  <c r="T145" i="1"/>
  <c r="S145" i="1"/>
  <c r="U144" i="1"/>
  <c r="T144" i="1"/>
  <c r="S144" i="1"/>
  <c r="U143" i="1"/>
  <c r="T143" i="1"/>
  <c r="S143" i="1"/>
  <c r="U142" i="1"/>
  <c r="T142" i="1"/>
  <c r="S142" i="1"/>
  <c r="U141" i="1"/>
  <c r="T141" i="1"/>
  <c r="S141" i="1"/>
  <c r="U140" i="1"/>
  <c r="T140" i="1"/>
  <c r="S140" i="1"/>
  <c r="U139" i="1"/>
  <c r="T139" i="1"/>
  <c r="S139" i="1"/>
  <c r="U138" i="1"/>
  <c r="T138" i="1"/>
  <c r="S138" i="1"/>
  <c r="U137" i="1"/>
  <c r="T137" i="1"/>
  <c r="S137" i="1"/>
  <c r="U136" i="1"/>
  <c r="T136" i="1"/>
  <c r="S136" i="1"/>
  <c r="U135" i="1"/>
  <c r="T135" i="1"/>
  <c r="S135" i="1"/>
  <c r="U134" i="1"/>
  <c r="T134" i="1"/>
  <c r="S134" i="1"/>
  <c r="U133" i="1"/>
  <c r="T133" i="1"/>
  <c r="S133" i="1"/>
  <c r="U132" i="1"/>
  <c r="T132" i="1"/>
  <c r="S132" i="1"/>
  <c r="U131" i="1"/>
  <c r="T131" i="1"/>
  <c r="S131" i="1"/>
  <c r="U130" i="1"/>
  <c r="T130" i="1"/>
  <c r="S130" i="1"/>
  <c r="U129" i="1"/>
  <c r="T129" i="1"/>
  <c r="S129" i="1"/>
  <c r="U128" i="1"/>
  <c r="T128" i="1"/>
  <c r="S128" i="1"/>
  <c r="U127" i="1"/>
  <c r="T127" i="1"/>
  <c r="S127" i="1"/>
  <c r="U126" i="1"/>
  <c r="T126" i="1"/>
  <c r="S126" i="1"/>
  <c r="U125" i="1"/>
  <c r="T125" i="1"/>
  <c r="S125" i="1"/>
  <c r="U124" i="1"/>
  <c r="T124" i="1"/>
  <c r="S124" i="1"/>
  <c r="U123" i="1"/>
  <c r="T123" i="1"/>
  <c r="S123" i="1"/>
  <c r="U122" i="1"/>
  <c r="T122" i="1"/>
  <c r="S122" i="1"/>
  <c r="U121" i="1"/>
  <c r="T121" i="1"/>
  <c r="S121" i="1"/>
  <c r="U120" i="1"/>
  <c r="T120" i="1"/>
  <c r="S120" i="1"/>
  <c r="U119" i="1"/>
  <c r="T119" i="1"/>
  <c r="S119" i="1"/>
  <c r="U118" i="1"/>
  <c r="T118" i="1"/>
  <c r="S118" i="1"/>
  <c r="U117" i="1"/>
  <c r="T117" i="1"/>
  <c r="S117" i="1"/>
  <c r="U116" i="1"/>
  <c r="T116" i="1"/>
  <c r="S116" i="1"/>
  <c r="U115" i="1"/>
  <c r="T115" i="1"/>
  <c r="S115" i="1"/>
  <c r="U114" i="1"/>
  <c r="T114" i="1"/>
  <c r="S114" i="1"/>
  <c r="U113" i="1"/>
  <c r="T113" i="1"/>
  <c r="D113" i="1"/>
  <c r="S113" i="1" s="1"/>
  <c r="U112" i="1"/>
  <c r="T112" i="1"/>
  <c r="S112" i="1"/>
  <c r="U111" i="1"/>
  <c r="T111" i="1"/>
  <c r="S111" i="1"/>
  <c r="U110" i="1"/>
  <c r="T110" i="1"/>
  <c r="S110" i="1"/>
  <c r="U109" i="1"/>
  <c r="T109" i="1"/>
  <c r="S109" i="1"/>
  <c r="U108" i="1"/>
  <c r="T108" i="1"/>
  <c r="D108" i="1"/>
  <c r="S108" i="1" s="1"/>
  <c r="U107" i="1"/>
  <c r="T107" i="1"/>
  <c r="S107" i="1"/>
  <c r="U106" i="1"/>
  <c r="T106" i="1"/>
  <c r="S106" i="1"/>
  <c r="U105" i="1"/>
  <c r="T105" i="1"/>
  <c r="S105" i="1"/>
  <c r="U104" i="1"/>
  <c r="T104" i="1"/>
  <c r="S104" i="1"/>
  <c r="U103" i="1"/>
  <c r="T103" i="1"/>
  <c r="S103" i="1"/>
  <c r="U102" i="1"/>
  <c r="T102" i="1"/>
  <c r="S102" i="1"/>
  <c r="U101" i="1"/>
  <c r="T101" i="1"/>
  <c r="D101" i="1"/>
  <c r="S101" i="1" s="1"/>
  <c r="U100" i="1"/>
  <c r="T100" i="1"/>
  <c r="S100" i="1"/>
  <c r="U99" i="1"/>
  <c r="T99" i="1"/>
  <c r="S99" i="1"/>
  <c r="U98" i="1"/>
  <c r="T98" i="1"/>
  <c r="S98" i="1"/>
  <c r="U97" i="1"/>
  <c r="T97" i="1"/>
  <c r="S97" i="1"/>
  <c r="U96" i="1"/>
  <c r="T96" i="1"/>
  <c r="S96" i="1"/>
  <c r="U95" i="1"/>
  <c r="T95" i="1"/>
  <c r="S95" i="1"/>
  <c r="U94" i="1"/>
  <c r="T94" i="1"/>
  <c r="S94" i="1"/>
  <c r="U93" i="1"/>
  <c r="T93" i="1"/>
  <c r="S93" i="1"/>
  <c r="U92" i="1"/>
  <c r="T92" i="1"/>
  <c r="S92" i="1"/>
  <c r="U91" i="1"/>
  <c r="T91" i="1"/>
  <c r="S91" i="1"/>
  <c r="U90" i="1"/>
  <c r="T90" i="1"/>
  <c r="S90" i="1"/>
  <c r="U89" i="1"/>
  <c r="T89" i="1"/>
  <c r="S89" i="1"/>
  <c r="U88" i="1"/>
  <c r="T88" i="1"/>
  <c r="S88" i="1"/>
  <c r="U87" i="1"/>
  <c r="T87" i="1"/>
  <c r="S87" i="1"/>
  <c r="U86" i="1"/>
  <c r="T86" i="1"/>
  <c r="S86" i="1"/>
  <c r="U85" i="1"/>
  <c r="T85" i="1"/>
  <c r="S85" i="1"/>
  <c r="U84" i="1"/>
  <c r="T84" i="1"/>
  <c r="S84" i="1"/>
  <c r="U83" i="1"/>
  <c r="T83" i="1"/>
  <c r="S83" i="1"/>
  <c r="U82" i="1"/>
  <c r="T82" i="1"/>
  <c r="S82" i="1"/>
  <c r="U81" i="1"/>
  <c r="T81" i="1"/>
  <c r="S81" i="1"/>
  <c r="U80" i="1"/>
  <c r="T80" i="1"/>
  <c r="S80" i="1"/>
  <c r="U79" i="1"/>
  <c r="T79" i="1"/>
  <c r="S79" i="1"/>
  <c r="U78" i="1"/>
  <c r="T78" i="1"/>
  <c r="S78" i="1"/>
  <c r="U77" i="1"/>
  <c r="T77" i="1"/>
  <c r="S77" i="1"/>
  <c r="U76" i="1"/>
  <c r="T76" i="1"/>
  <c r="S76" i="1"/>
  <c r="U75" i="1"/>
  <c r="T75" i="1"/>
  <c r="S75" i="1"/>
  <c r="U74" i="1"/>
  <c r="T74" i="1"/>
  <c r="S74" i="1"/>
  <c r="U73" i="1"/>
  <c r="T73" i="1"/>
  <c r="S73" i="1"/>
  <c r="U72" i="1"/>
  <c r="T72" i="1"/>
  <c r="S72" i="1"/>
  <c r="U71" i="1"/>
  <c r="T71" i="1"/>
  <c r="S71" i="1"/>
  <c r="U70" i="1"/>
  <c r="T70" i="1"/>
  <c r="S70" i="1"/>
  <c r="U69" i="1"/>
  <c r="T69" i="1"/>
  <c r="S69" i="1"/>
  <c r="U68" i="1"/>
  <c r="T68" i="1"/>
  <c r="S68" i="1"/>
  <c r="U67" i="1"/>
  <c r="T67" i="1"/>
  <c r="S67" i="1"/>
  <c r="U66" i="1"/>
  <c r="T66" i="1"/>
  <c r="S66" i="1"/>
  <c r="U65" i="1"/>
  <c r="T65" i="1"/>
  <c r="S65" i="1"/>
  <c r="U64" i="1"/>
  <c r="T64" i="1"/>
  <c r="S64" i="1"/>
  <c r="U63" i="1"/>
  <c r="T63" i="1"/>
  <c r="S63" i="1"/>
  <c r="U62" i="1"/>
  <c r="T62" i="1"/>
  <c r="S62" i="1"/>
  <c r="U61" i="1"/>
  <c r="T61" i="1"/>
  <c r="S61" i="1"/>
  <c r="U60" i="1"/>
  <c r="T60" i="1"/>
  <c r="S60" i="1"/>
  <c r="U59" i="1"/>
  <c r="T59" i="1"/>
  <c r="S59" i="1"/>
  <c r="U58" i="1"/>
  <c r="T58" i="1"/>
  <c r="S58" i="1"/>
  <c r="U57" i="1"/>
  <c r="T57" i="1"/>
  <c r="S57" i="1"/>
  <c r="U56" i="1"/>
  <c r="T56" i="1"/>
  <c r="S56" i="1"/>
  <c r="U55" i="1"/>
  <c r="T55" i="1"/>
  <c r="S55" i="1"/>
  <c r="U54" i="1"/>
  <c r="T54" i="1"/>
  <c r="S54" i="1"/>
  <c r="U53" i="1"/>
  <c r="T53" i="1"/>
  <c r="S53" i="1"/>
  <c r="U52" i="1"/>
  <c r="T52" i="1"/>
  <c r="S52" i="1"/>
  <c r="U51" i="1"/>
  <c r="T51" i="1"/>
  <c r="S51" i="1"/>
  <c r="U50" i="1"/>
  <c r="T50" i="1"/>
  <c r="S50" i="1"/>
  <c r="U49" i="1"/>
  <c r="T49" i="1"/>
  <c r="S49" i="1"/>
  <c r="U48" i="1"/>
  <c r="T48" i="1"/>
  <c r="S48" i="1"/>
  <c r="U47" i="1"/>
  <c r="T47" i="1"/>
  <c r="S47" i="1"/>
  <c r="U46" i="1"/>
  <c r="T46" i="1"/>
  <c r="S46" i="1"/>
  <c r="U45" i="1"/>
  <c r="T45" i="1"/>
  <c r="S45" i="1"/>
  <c r="U44" i="1"/>
  <c r="T44" i="1"/>
  <c r="S44" i="1"/>
  <c r="U43" i="1"/>
  <c r="T43" i="1"/>
  <c r="S43" i="1"/>
  <c r="U42" i="1"/>
  <c r="T42" i="1"/>
  <c r="S42" i="1"/>
  <c r="U41" i="1"/>
  <c r="T41" i="1"/>
  <c r="S41" i="1"/>
  <c r="U40" i="1"/>
  <c r="T40" i="1"/>
  <c r="S40" i="1"/>
  <c r="U39" i="1"/>
  <c r="T39" i="1"/>
  <c r="S39" i="1"/>
  <c r="U38" i="1"/>
  <c r="T38" i="1"/>
  <c r="S38" i="1"/>
  <c r="U37" i="1"/>
  <c r="T37" i="1"/>
  <c r="S37" i="1"/>
  <c r="U36" i="1"/>
  <c r="T36" i="1"/>
  <c r="S36" i="1"/>
  <c r="U35" i="1"/>
  <c r="T35" i="1"/>
  <c r="S35" i="1"/>
  <c r="U34" i="1"/>
  <c r="T34" i="1"/>
  <c r="S34" i="1"/>
  <c r="U33" i="1"/>
  <c r="T33" i="1"/>
  <c r="S33" i="1"/>
  <c r="U32" i="1"/>
  <c r="T32" i="1"/>
  <c r="S32" i="1"/>
  <c r="U31" i="1"/>
  <c r="T31" i="1"/>
  <c r="S31" i="1"/>
  <c r="U30" i="1"/>
  <c r="T30" i="1"/>
  <c r="S30" i="1"/>
  <c r="U29" i="1"/>
  <c r="T29" i="1"/>
  <c r="S29" i="1"/>
  <c r="U28" i="1"/>
  <c r="T28" i="1"/>
  <c r="S28" i="1"/>
  <c r="U27" i="1"/>
  <c r="T27" i="1"/>
  <c r="S27" i="1"/>
  <c r="U26" i="1"/>
  <c r="T26" i="1"/>
  <c r="S26" i="1"/>
  <c r="U25" i="1"/>
  <c r="T25" i="1"/>
  <c r="S25" i="1"/>
  <c r="U24" i="1"/>
  <c r="T24" i="1"/>
  <c r="S24" i="1"/>
  <c r="U23" i="1"/>
  <c r="T23" i="1"/>
  <c r="S23" i="1"/>
  <c r="U22" i="1"/>
  <c r="T22" i="1"/>
  <c r="S22" i="1"/>
  <c r="U21" i="1"/>
  <c r="T21" i="1"/>
  <c r="S21" i="1"/>
  <c r="U20" i="1"/>
  <c r="T20" i="1"/>
  <c r="S20" i="1"/>
  <c r="U19" i="1"/>
  <c r="T19" i="1"/>
  <c r="S19" i="1"/>
  <c r="U18" i="1"/>
  <c r="T18" i="1"/>
  <c r="S18" i="1"/>
  <c r="D301" i="11"/>
  <c r="D299" i="11" s="1"/>
  <c r="D113" i="11"/>
  <c r="D108" i="11"/>
  <c r="D101" i="11"/>
  <c r="J385" i="11"/>
  <c r="I385" i="11"/>
  <c r="J384" i="11"/>
  <c r="I384" i="11"/>
  <c r="J383" i="11"/>
  <c r="I382" i="11"/>
  <c r="J381" i="11"/>
  <c r="J380" i="11"/>
  <c r="J379" i="11"/>
  <c r="I378" i="11"/>
  <c r="J377" i="11"/>
  <c r="J376" i="11"/>
  <c r="J375" i="11"/>
  <c r="I374" i="11"/>
  <c r="J372" i="11"/>
  <c r="J371" i="11"/>
  <c r="J370" i="11"/>
  <c r="I369" i="11"/>
  <c r="J368" i="11"/>
  <c r="J367" i="11"/>
  <c r="J364" i="11"/>
  <c r="I363" i="11"/>
  <c r="J362" i="11"/>
  <c r="J361" i="11"/>
  <c r="J360" i="11"/>
  <c r="I359" i="11"/>
  <c r="J358" i="11"/>
  <c r="I357" i="11"/>
  <c r="J357" i="11"/>
  <c r="J356" i="11"/>
  <c r="I355" i="11"/>
  <c r="J354" i="11"/>
  <c r="I354" i="11"/>
  <c r="I353" i="11"/>
  <c r="J353" i="11"/>
  <c r="J352" i="11"/>
  <c r="I351" i="11"/>
  <c r="J350" i="11"/>
  <c r="I350" i="11"/>
  <c r="I349" i="11"/>
  <c r="J349" i="11"/>
  <c r="J348" i="11"/>
  <c r="I347" i="11"/>
  <c r="J346" i="11"/>
  <c r="I346" i="11"/>
  <c r="I345" i="11"/>
  <c r="J345" i="11"/>
  <c r="J344" i="11"/>
  <c r="I343" i="11"/>
  <c r="J342" i="11"/>
  <c r="I342" i="11"/>
  <c r="I341" i="11"/>
  <c r="J341" i="11"/>
  <c r="J340" i="11"/>
  <c r="I339" i="11"/>
  <c r="J338" i="11"/>
  <c r="I338" i="11"/>
  <c r="I337" i="11"/>
  <c r="J337" i="11"/>
  <c r="J336" i="11"/>
  <c r="I335" i="11"/>
  <c r="J334" i="11"/>
  <c r="I334" i="11"/>
  <c r="I333" i="11"/>
  <c r="J333" i="11"/>
  <c r="J332" i="11"/>
  <c r="I331" i="11"/>
  <c r="J330" i="11"/>
  <c r="I330" i="11"/>
  <c r="I329" i="11"/>
  <c r="J329" i="11"/>
  <c r="J328" i="11"/>
  <c r="I327" i="11"/>
  <c r="J326" i="11"/>
  <c r="I326" i="11"/>
  <c r="I325" i="11"/>
  <c r="J325" i="11"/>
  <c r="J324" i="11"/>
  <c r="I323" i="11"/>
  <c r="J322" i="11"/>
  <c r="I322" i="11"/>
  <c r="I321" i="11"/>
  <c r="J321" i="11"/>
  <c r="J320" i="11"/>
  <c r="I319" i="11"/>
  <c r="J316" i="11"/>
  <c r="J315" i="11"/>
  <c r="J314" i="11"/>
  <c r="J313" i="11"/>
  <c r="J312" i="11"/>
  <c r="J311" i="11"/>
  <c r="J310" i="11"/>
  <c r="J309" i="11"/>
  <c r="J308" i="11"/>
  <c r="J307" i="11"/>
  <c r="J306" i="11"/>
  <c r="J305" i="11"/>
  <c r="J304" i="11"/>
  <c r="J303" i="11"/>
  <c r="J302" i="11"/>
  <c r="J301" i="11"/>
  <c r="I301" i="11"/>
  <c r="K300" i="11"/>
  <c r="J300" i="11"/>
  <c r="I300" i="11"/>
  <c r="K298" i="11"/>
  <c r="I298" i="11"/>
  <c r="K297" i="11"/>
  <c r="I297" i="11"/>
  <c r="K296" i="11"/>
  <c r="I296" i="11"/>
  <c r="K295" i="11"/>
  <c r="I295" i="11"/>
  <c r="K294" i="11"/>
  <c r="I294" i="11"/>
  <c r="K293" i="11"/>
  <c r="I293" i="11"/>
  <c r="K292" i="11"/>
  <c r="I292" i="11"/>
  <c r="K291" i="11"/>
  <c r="I291" i="11"/>
  <c r="K290" i="11"/>
  <c r="I290" i="11"/>
  <c r="K289" i="11"/>
  <c r="I289" i="11"/>
  <c r="K288" i="11"/>
  <c r="I288" i="11"/>
  <c r="K287" i="11"/>
  <c r="I287" i="11"/>
  <c r="K286" i="11"/>
  <c r="I286" i="11"/>
  <c r="K285" i="11"/>
  <c r="I285" i="11"/>
  <c r="K284" i="11"/>
  <c r="I284" i="11"/>
  <c r="K283" i="11"/>
  <c r="I283" i="11"/>
  <c r="K282" i="11"/>
  <c r="I282" i="11"/>
  <c r="K281" i="11"/>
  <c r="I281" i="11"/>
  <c r="K280" i="11"/>
  <c r="I280" i="11"/>
  <c r="K266" i="11"/>
  <c r="J266" i="11"/>
  <c r="I266" i="11"/>
  <c r="K265" i="11"/>
  <c r="J265" i="11"/>
  <c r="I265" i="11"/>
  <c r="K264" i="11"/>
  <c r="J264" i="11"/>
  <c r="I264" i="11"/>
  <c r="K263" i="11"/>
  <c r="J263" i="11"/>
  <c r="I263" i="11"/>
  <c r="K262" i="11"/>
  <c r="J262" i="11"/>
  <c r="I262" i="11"/>
  <c r="K261" i="11"/>
  <c r="J261" i="11"/>
  <c r="I261" i="11"/>
  <c r="K260" i="11"/>
  <c r="J260" i="11"/>
  <c r="I260" i="11"/>
  <c r="K259" i="11"/>
  <c r="J259" i="11"/>
  <c r="I259" i="11"/>
  <c r="K258" i="11"/>
  <c r="J258" i="11"/>
  <c r="I258" i="11"/>
  <c r="K257" i="11"/>
  <c r="J257" i="11"/>
  <c r="I257" i="11"/>
  <c r="K256" i="11"/>
  <c r="J256" i="11"/>
  <c r="I256" i="11"/>
  <c r="K255" i="11"/>
  <c r="J255" i="11"/>
  <c r="I255" i="11"/>
  <c r="K254" i="11"/>
  <c r="J254" i="11"/>
  <c r="I254" i="11"/>
  <c r="K253" i="11"/>
  <c r="J253" i="11"/>
  <c r="I253" i="11"/>
  <c r="J252" i="11"/>
  <c r="K252" i="11"/>
  <c r="J251"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I188" i="11"/>
  <c r="I187" i="11"/>
  <c r="I186" i="11"/>
  <c r="I185" i="11"/>
  <c r="I184" i="11"/>
  <c r="I183" i="11"/>
  <c r="I182" i="11"/>
  <c r="I181" i="11"/>
  <c r="I180" i="11"/>
  <c r="I179" i="11"/>
  <c r="I178" i="11"/>
  <c r="K177" i="11"/>
  <c r="K176" i="11"/>
  <c r="K175" i="11"/>
  <c r="K174" i="11"/>
  <c r="K173" i="11"/>
  <c r="K172" i="11"/>
  <c r="J172" i="11"/>
  <c r="I172" i="11"/>
  <c r="K171" i="11"/>
  <c r="J171" i="11"/>
  <c r="I171" i="11"/>
  <c r="K170" i="11"/>
  <c r="J170" i="11"/>
  <c r="I170" i="11"/>
  <c r="K169" i="11"/>
  <c r="J169" i="11"/>
  <c r="I169" i="11"/>
  <c r="K168" i="11"/>
  <c r="J168" i="11"/>
  <c r="I168" i="11"/>
  <c r="K167" i="11"/>
  <c r="J167" i="11"/>
  <c r="I167" i="11"/>
  <c r="K166" i="11"/>
  <c r="J166" i="11"/>
  <c r="I166" i="11"/>
  <c r="K165" i="11"/>
  <c r="J165" i="11"/>
  <c r="I165" i="11"/>
  <c r="K164" i="11"/>
  <c r="J164" i="11"/>
  <c r="I164" i="11"/>
  <c r="K163" i="11"/>
  <c r="J163" i="11"/>
  <c r="I163" i="11"/>
  <c r="K162" i="11"/>
  <c r="J162" i="11"/>
  <c r="I162" i="11"/>
  <c r="K161" i="11"/>
  <c r="J161" i="11"/>
  <c r="I161" i="11"/>
  <c r="K160" i="11"/>
  <c r="J160" i="11"/>
  <c r="I160" i="11"/>
  <c r="K159" i="11"/>
  <c r="J159" i="11"/>
  <c r="I159" i="11"/>
  <c r="K158" i="11"/>
  <c r="J158" i="11"/>
  <c r="I158" i="11"/>
  <c r="K157" i="11"/>
  <c r="J157" i="11"/>
  <c r="I157" i="11"/>
  <c r="K156" i="11"/>
  <c r="J156" i="11"/>
  <c r="I156" i="11"/>
  <c r="K155" i="11"/>
  <c r="J155" i="11"/>
  <c r="I155" i="11"/>
  <c r="K154" i="11"/>
  <c r="J154" i="11"/>
  <c r="I154" i="11"/>
  <c r="K153" i="11"/>
  <c r="J153" i="11"/>
  <c r="I153" i="11"/>
  <c r="K152" i="11"/>
  <c r="J152" i="11"/>
  <c r="I152" i="11"/>
  <c r="K151" i="11"/>
  <c r="J151" i="11"/>
  <c r="I151" i="11"/>
  <c r="K150" i="11"/>
  <c r="J150" i="11"/>
  <c r="I150" i="11"/>
  <c r="K149" i="11"/>
  <c r="J149" i="11"/>
  <c r="I149" i="11"/>
  <c r="K148" i="11"/>
  <c r="J148" i="11"/>
  <c r="I148" i="11"/>
  <c r="K147" i="11"/>
  <c r="J147" i="11"/>
  <c r="I147" i="11"/>
  <c r="K146" i="11"/>
  <c r="J146" i="11"/>
  <c r="I146" i="11"/>
  <c r="K145" i="11"/>
  <c r="J145" i="11"/>
  <c r="I145" i="11"/>
  <c r="K144" i="11"/>
  <c r="J144" i="11"/>
  <c r="I144" i="11"/>
  <c r="K143" i="11"/>
  <c r="J143" i="11"/>
  <c r="I143" i="11"/>
  <c r="K142" i="11"/>
  <c r="J142" i="11"/>
  <c r="I142" i="11"/>
  <c r="K141" i="11"/>
  <c r="J141" i="11"/>
  <c r="I141" i="11"/>
  <c r="K140" i="11"/>
  <c r="J140" i="11"/>
  <c r="I140" i="11"/>
  <c r="K139" i="11"/>
  <c r="J139" i="11"/>
  <c r="K138" i="11"/>
  <c r="J138" i="11"/>
  <c r="K137" i="11"/>
  <c r="J137" i="11"/>
  <c r="K136" i="11"/>
  <c r="J136" i="11"/>
  <c r="K135" i="11"/>
  <c r="J135" i="11"/>
  <c r="K134" i="11"/>
  <c r="J134" i="11"/>
  <c r="K133" i="11"/>
  <c r="K132" i="11"/>
  <c r="K131" i="11"/>
  <c r="K130" i="11"/>
  <c r="K129" i="11"/>
  <c r="K128" i="11"/>
  <c r="K127" i="11"/>
  <c r="K126" i="11"/>
  <c r="K125" i="11"/>
  <c r="K124" i="11"/>
  <c r="K123" i="11"/>
  <c r="K122" i="11"/>
  <c r="K121" i="11"/>
  <c r="K120" i="11"/>
  <c r="K119" i="11"/>
  <c r="K118" i="11"/>
  <c r="K117" i="11"/>
  <c r="K116" i="11"/>
  <c r="K115" i="11"/>
  <c r="K114" i="11"/>
  <c r="K113" i="11"/>
  <c r="I113" i="11"/>
  <c r="K112" i="11"/>
  <c r="J112" i="11"/>
  <c r="I112" i="11"/>
  <c r="K111" i="11"/>
  <c r="I111" i="11"/>
  <c r="J111" i="11"/>
  <c r="K110" i="11"/>
  <c r="I110" i="11"/>
  <c r="J110" i="11"/>
  <c r="K109" i="11"/>
  <c r="I109" i="11"/>
  <c r="J109" i="11"/>
  <c r="I108" i="11"/>
  <c r="J108" i="11"/>
  <c r="K108" i="11"/>
  <c r="K107" i="11"/>
  <c r="J107" i="11"/>
  <c r="I107" i="11"/>
  <c r="K106" i="11"/>
  <c r="J106" i="11"/>
  <c r="I106" i="11"/>
  <c r="K105" i="11"/>
  <c r="J105" i="11"/>
  <c r="I105" i="11"/>
  <c r="K104" i="11"/>
  <c r="J104" i="11"/>
  <c r="I104" i="11"/>
  <c r="K103" i="11"/>
  <c r="J103" i="11"/>
  <c r="I103" i="11"/>
  <c r="K102" i="11"/>
  <c r="J102" i="11"/>
  <c r="I102" i="11"/>
  <c r="I101" i="11"/>
  <c r="J101" i="11"/>
  <c r="K100" i="11"/>
  <c r="I100" i="11"/>
  <c r="J100" i="11"/>
  <c r="K99" i="11"/>
  <c r="I99" i="11"/>
  <c r="J99" i="11"/>
  <c r="K98" i="11"/>
  <c r="I98" i="11"/>
  <c r="J98" i="11"/>
  <c r="K97" i="11"/>
  <c r="I97" i="11"/>
  <c r="J97" i="11"/>
  <c r="K96" i="11"/>
  <c r="I96" i="11"/>
  <c r="J96" i="11"/>
  <c r="K95" i="11"/>
  <c r="I95" i="11"/>
  <c r="J95" i="11"/>
  <c r="K94" i="11"/>
  <c r="I94" i="11"/>
  <c r="J94" i="11"/>
  <c r="K93" i="11"/>
  <c r="I93" i="11"/>
  <c r="J93" i="11"/>
  <c r="K92" i="11"/>
  <c r="I92" i="11"/>
  <c r="J92" i="11"/>
  <c r="K91" i="11"/>
  <c r="I91" i="11"/>
  <c r="J91" i="11"/>
  <c r="K90" i="11"/>
  <c r="I90" i="11"/>
  <c r="J90" i="11"/>
  <c r="K89" i="11"/>
  <c r="I89" i="11"/>
  <c r="J89" i="11"/>
  <c r="K88" i="11"/>
  <c r="I88" i="11"/>
  <c r="J88" i="11"/>
  <c r="K87" i="11"/>
  <c r="I87" i="11"/>
  <c r="J87" i="11"/>
  <c r="K86" i="11"/>
  <c r="I86" i="11"/>
  <c r="J86" i="11"/>
  <c r="K85" i="11"/>
  <c r="I85" i="11"/>
  <c r="J85" i="11"/>
  <c r="K84" i="11"/>
  <c r="I84" i="11"/>
  <c r="J84" i="11"/>
  <c r="K83" i="11"/>
  <c r="I83" i="11"/>
  <c r="J83" i="11"/>
  <c r="K82" i="11"/>
  <c r="I82" i="11"/>
  <c r="J82" i="11"/>
  <c r="K81" i="11"/>
  <c r="I81" i="11"/>
  <c r="J81" i="11"/>
  <c r="K80" i="11"/>
  <c r="J80" i="11"/>
  <c r="K79" i="11"/>
  <c r="J79" i="11"/>
  <c r="K78" i="11"/>
  <c r="J78" i="11"/>
  <c r="K77" i="11"/>
  <c r="J77" i="11"/>
  <c r="K76" i="11"/>
  <c r="J76" i="11"/>
  <c r="K75" i="11"/>
  <c r="J75" i="11"/>
  <c r="K74" i="11"/>
  <c r="J74" i="11"/>
  <c r="K73" i="11"/>
  <c r="J73" i="11"/>
  <c r="K72" i="11"/>
  <c r="J72" i="11"/>
  <c r="K71" i="11"/>
  <c r="J71" i="11"/>
  <c r="K70" i="11"/>
  <c r="J70" i="11"/>
  <c r="K69" i="11"/>
  <c r="J69" i="11"/>
  <c r="K68" i="11"/>
  <c r="J68" i="11"/>
  <c r="K67" i="11"/>
  <c r="J67" i="11"/>
  <c r="K66" i="11"/>
  <c r="J66" i="11"/>
  <c r="K65" i="11"/>
  <c r="J65" i="11"/>
  <c r="K64" i="11"/>
  <c r="J64" i="11"/>
  <c r="K63" i="11"/>
  <c r="J63" i="11"/>
  <c r="K62" i="11"/>
  <c r="J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D31" i="8" l="1"/>
  <c r="E31" i="8"/>
  <c r="D299" i="1"/>
  <c r="S299" i="1" s="1"/>
  <c r="K22" i="11"/>
  <c r="J22" i="11"/>
  <c r="I22" i="11"/>
  <c r="K26" i="11"/>
  <c r="J26" i="11"/>
  <c r="I26" i="11"/>
  <c r="K23" i="11"/>
  <c r="J23" i="11"/>
  <c r="I23" i="11"/>
  <c r="K20" i="11"/>
  <c r="J20" i="11"/>
  <c r="I20" i="11"/>
  <c r="K24" i="11"/>
  <c r="J24" i="11"/>
  <c r="I24" i="11"/>
  <c r="K21" i="11"/>
  <c r="J21" i="11"/>
  <c r="I21" i="11"/>
  <c r="K25" i="11"/>
  <c r="J25" i="11"/>
  <c r="I25"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K101" i="11"/>
  <c r="I173" i="11"/>
  <c r="I174" i="11"/>
  <c r="I175" i="11"/>
  <c r="I176" i="11"/>
  <c r="I177" i="11"/>
  <c r="K192" i="11"/>
  <c r="J192" i="11"/>
  <c r="I192" i="11"/>
  <c r="K196" i="11"/>
  <c r="J196" i="11"/>
  <c r="I196" i="11"/>
  <c r="K200" i="11"/>
  <c r="J200" i="11"/>
  <c r="I200" i="11"/>
  <c r="K204" i="11"/>
  <c r="J204" i="11"/>
  <c r="I204" i="11"/>
  <c r="K208" i="11"/>
  <c r="J208" i="11"/>
  <c r="I208" i="11"/>
  <c r="K212" i="11"/>
  <c r="J212" i="11"/>
  <c r="I212"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J173" i="11"/>
  <c r="J174" i="11"/>
  <c r="J175" i="11"/>
  <c r="J176" i="11"/>
  <c r="J177" i="11"/>
  <c r="K179" i="11"/>
  <c r="J179" i="11"/>
  <c r="K181" i="11"/>
  <c r="J181" i="11"/>
  <c r="K183" i="11"/>
  <c r="J183" i="11"/>
  <c r="K185" i="11"/>
  <c r="J185" i="11"/>
  <c r="K187" i="11"/>
  <c r="J187" i="11"/>
  <c r="K189" i="11"/>
  <c r="J189" i="11"/>
  <c r="I189" i="11"/>
  <c r="K193" i="11"/>
  <c r="J193" i="11"/>
  <c r="I193" i="11"/>
  <c r="K197" i="11"/>
  <c r="J197" i="11"/>
  <c r="I197" i="11"/>
  <c r="K201" i="11"/>
  <c r="J201" i="11"/>
  <c r="I201" i="11"/>
  <c r="K205" i="11"/>
  <c r="J205" i="11"/>
  <c r="I205" i="11"/>
  <c r="K209" i="11"/>
  <c r="J209" i="11"/>
  <c r="I209" i="11"/>
  <c r="K213" i="11"/>
  <c r="J213" i="11"/>
  <c r="I213" i="11"/>
  <c r="J113" i="11"/>
  <c r="J114" i="11"/>
  <c r="J115" i="11"/>
  <c r="J116" i="11"/>
  <c r="J117" i="11"/>
  <c r="J118" i="11"/>
  <c r="J119" i="11"/>
  <c r="J120" i="11"/>
  <c r="J121" i="11"/>
  <c r="J122" i="11"/>
  <c r="J123" i="11"/>
  <c r="J124" i="11"/>
  <c r="J125" i="11"/>
  <c r="J126" i="11"/>
  <c r="J127" i="11"/>
  <c r="J128" i="11"/>
  <c r="J129" i="11"/>
  <c r="J130" i="11"/>
  <c r="J131" i="11"/>
  <c r="J132" i="11"/>
  <c r="J133" i="11"/>
  <c r="K190" i="11"/>
  <c r="J190" i="11"/>
  <c r="I190" i="11"/>
  <c r="K194" i="11"/>
  <c r="J194" i="11"/>
  <c r="I194" i="11"/>
  <c r="K198" i="11"/>
  <c r="J198" i="11"/>
  <c r="I198" i="11"/>
  <c r="K202" i="11"/>
  <c r="J202" i="11"/>
  <c r="I202" i="11"/>
  <c r="K206" i="11"/>
  <c r="J206" i="11"/>
  <c r="I206" i="11"/>
  <c r="K210" i="11"/>
  <c r="J210" i="11"/>
  <c r="I210" i="11"/>
  <c r="K178" i="11"/>
  <c r="J178" i="11"/>
  <c r="K180" i="11"/>
  <c r="J180" i="11"/>
  <c r="K182" i="11"/>
  <c r="J182" i="11"/>
  <c r="K184" i="11"/>
  <c r="J184" i="11"/>
  <c r="K186" i="11"/>
  <c r="J186" i="11"/>
  <c r="K188" i="11"/>
  <c r="J188" i="11"/>
  <c r="K191" i="11"/>
  <c r="J191" i="11"/>
  <c r="I191" i="11"/>
  <c r="K195" i="11"/>
  <c r="J195" i="11"/>
  <c r="I195" i="11"/>
  <c r="K199" i="11"/>
  <c r="J199" i="11"/>
  <c r="I199" i="11"/>
  <c r="K203" i="11"/>
  <c r="J203" i="11"/>
  <c r="I203" i="11"/>
  <c r="K207" i="11"/>
  <c r="J207" i="11"/>
  <c r="I207" i="11"/>
  <c r="K211" i="11"/>
  <c r="J211" i="11"/>
  <c r="I211" i="11"/>
  <c r="I267" i="11"/>
  <c r="J267" i="11"/>
  <c r="I269" i="11"/>
  <c r="J269" i="11"/>
  <c r="I271" i="11"/>
  <c r="J271" i="11"/>
  <c r="I273" i="11"/>
  <c r="J273" i="11"/>
  <c r="I275" i="11"/>
  <c r="J275" i="11"/>
  <c r="I277" i="11"/>
  <c r="J277" i="11"/>
  <c r="I279" i="11"/>
  <c r="J279" i="11"/>
  <c r="J318" i="11"/>
  <c r="I318" i="11"/>
  <c r="I214" i="11"/>
  <c r="I215"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K267" i="11"/>
  <c r="K269" i="11"/>
  <c r="K271" i="11"/>
  <c r="K273" i="11"/>
  <c r="K275" i="11"/>
  <c r="K277" i="11"/>
  <c r="K279" i="11"/>
  <c r="J214" i="11"/>
  <c r="J215" i="11"/>
  <c r="J216" i="11"/>
  <c r="J217" i="11"/>
  <c r="J218" i="11"/>
  <c r="J219" i="11"/>
  <c r="J220" i="11"/>
  <c r="J221" i="11"/>
  <c r="J222" i="11"/>
  <c r="J223" i="11"/>
  <c r="J224" i="11"/>
  <c r="J225" i="11"/>
  <c r="J226" i="11"/>
  <c r="J227" i="11"/>
  <c r="J228" i="11"/>
  <c r="J229" i="11"/>
  <c r="J230" i="11"/>
  <c r="J231" i="11"/>
  <c r="J232" i="11"/>
  <c r="J233" i="11"/>
  <c r="J234" i="11"/>
  <c r="J235" i="11"/>
  <c r="J236" i="11"/>
  <c r="J237" i="11"/>
  <c r="J238" i="11"/>
  <c r="J239" i="11"/>
  <c r="J240" i="11"/>
  <c r="J241" i="11"/>
  <c r="J242" i="11"/>
  <c r="J243" i="11"/>
  <c r="J244" i="11"/>
  <c r="J245" i="11"/>
  <c r="J246" i="11"/>
  <c r="J247" i="11"/>
  <c r="J248" i="11"/>
  <c r="J249" i="11"/>
  <c r="J250" i="11"/>
  <c r="I268" i="11"/>
  <c r="J268" i="11"/>
  <c r="I270" i="11"/>
  <c r="J270" i="11"/>
  <c r="I272" i="11"/>
  <c r="J272" i="11"/>
  <c r="I274" i="11"/>
  <c r="J274" i="11"/>
  <c r="I276" i="11"/>
  <c r="J276" i="11"/>
  <c r="I278" i="11"/>
  <c r="J278" i="11"/>
  <c r="K268" i="11"/>
  <c r="K270" i="11"/>
  <c r="K272" i="11"/>
  <c r="K274" i="11"/>
  <c r="K276" i="11"/>
  <c r="K278" i="11"/>
  <c r="J280" i="11"/>
  <c r="J281" i="11"/>
  <c r="J282" i="11"/>
  <c r="J283" i="11"/>
  <c r="J284" i="11"/>
  <c r="J285" i="11"/>
  <c r="J286" i="11"/>
  <c r="J287" i="11"/>
  <c r="J288" i="11"/>
  <c r="J289" i="11"/>
  <c r="J290" i="11"/>
  <c r="J291" i="11"/>
  <c r="J292" i="11"/>
  <c r="J293" i="11"/>
  <c r="J294" i="11"/>
  <c r="J295" i="11"/>
  <c r="J296" i="11"/>
  <c r="J297" i="11"/>
  <c r="J298" i="11"/>
  <c r="K301" i="11"/>
  <c r="K302" i="11"/>
  <c r="K303" i="11"/>
  <c r="K304" i="11"/>
  <c r="K305" i="11"/>
  <c r="K306" i="11"/>
  <c r="K307" i="11"/>
  <c r="K308" i="11"/>
  <c r="K309" i="11"/>
  <c r="K310" i="11"/>
  <c r="K311" i="11"/>
  <c r="K312" i="11"/>
  <c r="K313" i="11"/>
  <c r="K314" i="11"/>
  <c r="K315" i="11"/>
  <c r="K316" i="11"/>
  <c r="J319" i="11"/>
  <c r="J323" i="11"/>
  <c r="J327" i="11"/>
  <c r="J331" i="11"/>
  <c r="J335" i="11"/>
  <c r="J339" i="11"/>
  <c r="J343" i="11"/>
  <c r="J347" i="11"/>
  <c r="J351" i="11"/>
  <c r="J355" i="11"/>
  <c r="I358" i="11"/>
  <c r="J359" i="11"/>
  <c r="I362" i="11"/>
  <c r="J363" i="11"/>
  <c r="I368" i="11"/>
  <c r="J369" i="11"/>
  <c r="I372" i="11"/>
  <c r="J374" i="11"/>
  <c r="I377" i="11"/>
  <c r="J378" i="11"/>
  <c r="I381" i="11"/>
  <c r="J382" i="11"/>
  <c r="I361" i="11"/>
  <c r="I367" i="11"/>
  <c r="I371" i="11"/>
  <c r="I376" i="11"/>
  <c r="I380" i="11"/>
  <c r="I302" i="11"/>
  <c r="I303" i="11"/>
  <c r="I304" i="11"/>
  <c r="I305" i="11"/>
  <c r="I306" i="11"/>
  <c r="I307" i="11"/>
  <c r="I308" i="11"/>
  <c r="I309" i="11"/>
  <c r="I310" i="11"/>
  <c r="I311" i="11"/>
  <c r="I312" i="11"/>
  <c r="I313" i="11"/>
  <c r="I314" i="11"/>
  <c r="I315" i="11"/>
  <c r="I316" i="11"/>
  <c r="I320" i="11"/>
  <c r="I324" i="11"/>
  <c r="I328" i="11"/>
  <c r="I332" i="11"/>
  <c r="I336" i="11"/>
  <c r="I340" i="11"/>
  <c r="I344" i="11"/>
  <c r="I348" i="11"/>
  <c r="I352" i="11"/>
  <c r="I356" i="11"/>
  <c r="I360" i="11"/>
  <c r="I364" i="11"/>
  <c r="I370" i="11"/>
  <c r="I375" i="11"/>
  <c r="I379" i="11"/>
  <c r="I383" i="11"/>
  <c r="K299" i="11" l="1"/>
  <c r="J299" i="11"/>
  <c r="I299" i="11"/>
  <c r="K19" i="11"/>
  <c r="J19" i="11"/>
  <c r="I19" i="11"/>
  <c r="J317" i="11"/>
  <c r="I317" i="11"/>
  <c r="I18" i="11" l="1"/>
  <c r="K18" i="11"/>
  <c r="J18" i="11"/>
  <c r="N319" i="5" l="1"/>
  <c r="O319" i="5"/>
  <c r="P319" i="5"/>
  <c r="Q319" i="5"/>
  <c r="R319" i="5"/>
  <c r="N320" i="5"/>
  <c r="O320" i="5"/>
  <c r="P320" i="5"/>
  <c r="Q320" i="5"/>
  <c r="R320" i="5"/>
  <c r="N321" i="5"/>
  <c r="O321" i="5"/>
  <c r="P321" i="5"/>
  <c r="Q321" i="5"/>
  <c r="R321" i="5"/>
  <c r="N322" i="5"/>
  <c r="O322" i="5"/>
  <c r="P322" i="5"/>
  <c r="Q322" i="5"/>
  <c r="R322" i="5"/>
  <c r="N323" i="5"/>
  <c r="O323" i="5"/>
  <c r="P323" i="5"/>
  <c r="Q323" i="5"/>
  <c r="R323" i="5"/>
  <c r="N324" i="5"/>
  <c r="O324" i="5"/>
  <c r="P324" i="5"/>
  <c r="Q324" i="5"/>
  <c r="R324" i="5"/>
  <c r="N325" i="5"/>
  <c r="O325" i="5"/>
  <c r="P325" i="5"/>
  <c r="Q325" i="5"/>
  <c r="R325" i="5"/>
  <c r="N326" i="5"/>
  <c r="O326" i="5"/>
  <c r="P326" i="5"/>
  <c r="Q326" i="5"/>
  <c r="R326" i="5"/>
  <c r="N327" i="5"/>
  <c r="O327" i="5"/>
  <c r="P327" i="5"/>
  <c r="Q327" i="5"/>
  <c r="R327" i="5"/>
  <c r="N328" i="5"/>
  <c r="O328" i="5"/>
  <c r="P328" i="5"/>
  <c r="Q328" i="5"/>
  <c r="R328" i="5"/>
  <c r="N329" i="5"/>
  <c r="O329" i="5"/>
  <c r="P329" i="5"/>
  <c r="Q329" i="5"/>
  <c r="R329" i="5"/>
  <c r="N330" i="5"/>
  <c r="O330" i="5"/>
  <c r="P330" i="5"/>
  <c r="Q330" i="5"/>
  <c r="R330" i="5"/>
  <c r="N331" i="5"/>
  <c r="O331" i="5"/>
  <c r="P331" i="5"/>
  <c r="Q331" i="5"/>
  <c r="R331" i="5"/>
  <c r="N332" i="5"/>
  <c r="O332" i="5"/>
  <c r="P332" i="5"/>
  <c r="Q332" i="5"/>
  <c r="R332" i="5"/>
  <c r="N333" i="5"/>
  <c r="O333" i="5"/>
  <c r="P333" i="5"/>
  <c r="Q333" i="5"/>
  <c r="R333" i="5"/>
  <c r="N334" i="5"/>
  <c r="O334" i="5"/>
  <c r="P334" i="5"/>
  <c r="Q334" i="5"/>
  <c r="R334" i="5"/>
  <c r="N335" i="5"/>
  <c r="O335" i="5"/>
  <c r="P335" i="5"/>
  <c r="Q335" i="5"/>
  <c r="R335" i="5"/>
  <c r="N336" i="5"/>
  <c r="O336" i="5"/>
  <c r="P336" i="5"/>
  <c r="Q336" i="5"/>
  <c r="R336" i="5"/>
  <c r="N337" i="5"/>
  <c r="O337" i="5"/>
  <c r="P337" i="5"/>
  <c r="Q337" i="5"/>
  <c r="R337" i="5"/>
  <c r="N338" i="5"/>
  <c r="O338" i="5"/>
  <c r="P338" i="5"/>
  <c r="Q338" i="5"/>
  <c r="R338" i="5"/>
  <c r="N339" i="5"/>
  <c r="O339" i="5"/>
  <c r="P339" i="5"/>
  <c r="Q339" i="5"/>
  <c r="R339" i="5"/>
  <c r="N340" i="5"/>
  <c r="O340" i="5"/>
  <c r="P340" i="5"/>
  <c r="Q340" i="5"/>
  <c r="R340" i="5"/>
  <c r="N341" i="5"/>
  <c r="O341" i="5"/>
  <c r="P341" i="5"/>
  <c r="Q341" i="5"/>
  <c r="R341" i="5"/>
  <c r="N342" i="5"/>
  <c r="O342" i="5"/>
  <c r="P342" i="5"/>
  <c r="Q342" i="5"/>
  <c r="R342" i="5"/>
  <c r="N343" i="5"/>
  <c r="O343" i="5"/>
  <c r="P343" i="5"/>
  <c r="Q343" i="5"/>
  <c r="R343" i="5"/>
  <c r="N344" i="5"/>
  <c r="O344" i="5"/>
  <c r="P344" i="5"/>
  <c r="Q344" i="5"/>
  <c r="R344" i="5"/>
  <c r="N345" i="5"/>
  <c r="O345" i="5"/>
  <c r="P345" i="5"/>
  <c r="Q345" i="5"/>
  <c r="R345" i="5"/>
  <c r="N346" i="5"/>
  <c r="O346" i="5"/>
  <c r="P346" i="5"/>
  <c r="Q346" i="5"/>
  <c r="R346" i="5"/>
  <c r="N347" i="5"/>
  <c r="O347" i="5"/>
  <c r="P347" i="5"/>
  <c r="Q347" i="5"/>
  <c r="R347" i="5"/>
  <c r="N348" i="5"/>
  <c r="O348" i="5"/>
  <c r="P348" i="5"/>
  <c r="Q348" i="5"/>
  <c r="R348" i="5"/>
  <c r="N349" i="5"/>
  <c r="O349" i="5"/>
  <c r="P349" i="5"/>
  <c r="Q349" i="5"/>
  <c r="R349" i="5"/>
  <c r="N350" i="5"/>
  <c r="O350" i="5"/>
  <c r="P350" i="5"/>
  <c r="Q350" i="5"/>
  <c r="R350" i="5"/>
  <c r="N351" i="5"/>
  <c r="O351" i="5"/>
  <c r="P351" i="5"/>
  <c r="Q351" i="5"/>
  <c r="R351" i="5"/>
  <c r="N352" i="5"/>
  <c r="O352" i="5"/>
  <c r="P352" i="5"/>
  <c r="Q352" i="5"/>
  <c r="R352" i="5"/>
  <c r="N353" i="5"/>
  <c r="O353" i="5"/>
  <c r="P353" i="5"/>
  <c r="Q353" i="5"/>
  <c r="R353" i="5"/>
  <c r="N354" i="5"/>
  <c r="O354" i="5"/>
  <c r="P354" i="5"/>
  <c r="Q354" i="5"/>
  <c r="R354" i="5"/>
  <c r="N355" i="5"/>
  <c r="O355" i="5"/>
  <c r="P355" i="5"/>
  <c r="Q355" i="5"/>
  <c r="R355" i="5"/>
  <c r="N356" i="5"/>
  <c r="O356" i="5"/>
  <c r="P356" i="5"/>
  <c r="Q356" i="5"/>
  <c r="R356" i="5"/>
  <c r="N357" i="5"/>
  <c r="O357" i="5"/>
  <c r="P357" i="5"/>
  <c r="Q357" i="5"/>
  <c r="R357" i="5"/>
  <c r="N358" i="5"/>
  <c r="O358" i="5"/>
  <c r="P358" i="5"/>
  <c r="Q358" i="5"/>
  <c r="R358" i="5"/>
  <c r="N359" i="5"/>
  <c r="O359" i="5"/>
  <c r="P359" i="5"/>
  <c r="Q359" i="5"/>
  <c r="R359" i="5"/>
  <c r="N360" i="5"/>
  <c r="O360" i="5"/>
  <c r="P360" i="5"/>
  <c r="Q360" i="5"/>
  <c r="R360" i="5"/>
  <c r="N361" i="5"/>
  <c r="O361" i="5"/>
  <c r="P361" i="5"/>
  <c r="Q361" i="5"/>
  <c r="R361" i="5"/>
  <c r="N362" i="5"/>
  <c r="O362" i="5"/>
  <c r="P362" i="5"/>
  <c r="Q362" i="5"/>
  <c r="R362" i="5"/>
  <c r="N363" i="5"/>
  <c r="O363" i="5"/>
  <c r="P363" i="5"/>
  <c r="Q363" i="5"/>
  <c r="R363" i="5"/>
  <c r="N364" i="5"/>
  <c r="O364" i="5"/>
  <c r="P364" i="5"/>
  <c r="Q364" i="5"/>
  <c r="R364" i="5"/>
  <c r="N365" i="5"/>
  <c r="O365" i="5"/>
  <c r="P365" i="5"/>
  <c r="Q365" i="5"/>
  <c r="R365" i="5"/>
  <c r="N366" i="5"/>
  <c r="O366" i="5"/>
  <c r="P366" i="5"/>
  <c r="Q366" i="5"/>
  <c r="R366" i="5"/>
  <c r="N367" i="5"/>
  <c r="O367" i="5"/>
  <c r="P367" i="5"/>
  <c r="Q367" i="5"/>
  <c r="R367" i="5"/>
  <c r="N368" i="5"/>
  <c r="O368" i="5"/>
  <c r="P368" i="5"/>
  <c r="Q368" i="5"/>
  <c r="R368" i="5"/>
  <c r="N371" i="5"/>
  <c r="O371" i="5"/>
  <c r="P371" i="5"/>
  <c r="Q371" i="5"/>
  <c r="R371" i="5"/>
  <c r="N372" i="5"/>
  <c r="O372" i="5"/>
  <c r="P372" i="5"/>
  <c r="Q372" i="5"/>
  <c r="R372" i="5"/>
  <c r="N374" i="5"/>
  <c r="O374" i="5"/>
  <c r="P374" i="5"/>
  <c r="Q374" i="5"/>
  <c r="R374" i="5"/>
  <c r="N376" i="5"/>
  <c r="O376" i="5"/>
  <c r="P376" i="5"/>
  <c r="Q376" i="5"/>
  <c r="R376" i="5"/>
  <c r="N377" i="5"/>
  <c r="O377" i="5"/>
  <c r="P377" i="5"/>
  <c r="Q377" i="5"/>
  <c r="R377" i="5"/>
  <c r="N378" i="5"/>
  <c r="O378" i="5"/>
  <c r="P378" i="5"/>
  <c r="Q378" i="5"/>
  <c r="R378" i="5"/>
  <c r="N379" i="5"/>
  <c r="O379" i="5"/>
  <c r="P379" i="5"/>
  <c r="Q379" i="5"/>
  <c r="R379" i="5"/>
  <c r="N380" i="5"/>
  <c r="O380" i="5"/>
  <c r="P380" i="5"/>
  <c r="Q380" i="5"/>
  <c r="R380" i="5"/>
  <c r="N381" i="5"/>
  <c r="O381" i="5"/>
  <c r="P381" i="5"/>
  <c r="Q381" i="5"/>
  <c r="R381" i="5"/>
  <c r="N382" i="5"/>
  <c r="O382" i="5"/>
  <c r="P382" i="5"/>
  <c r="Q382" i="5"/>
  <c r="R382" i="5"/>
  <c r="N383" i="5"/>
  <c r="O383" i="5"/>
  <c r="P383" i="5"/>
  <c r="Q383" i="5"/>
  <c r="R383" i="5"/>
  <c r="N384" i="5"/>
  <c r="O384" i="5"/>
  <c r="P384" i="5"/>
  <c r="Q384" i="5"/>
  <c r="R384" i="5"/>
  <c r="O318" i="5"/>
  <c r="P318" i="5"/>
  <c r="Q318" i="5"/>
  <c r="R318" i="5"/>
  <c r="E30" i="6" l="1"/>
  <c r="D30" i="6"/>
  <c r="E29" i="6"/>
  <c r="D29" i="6"/>
  <c r="E24" i="6"/>
  <c r="E23" i="6" s="1"/>
  <c r="M23" i="6"/>
  <c r="M31" i="6" s="1"/>
  <c r="L23" i="6"/>
  <c r="L31" i="6" s="1"/>
  <c r="K23" i="6"/>
  <c r="K31" i="6" s="1"/>
  <c r="J23" i="6"/>
  <c r="J31" i="6" s="1"/>
  <c r="I23" i="6"/>
  <c r="I31" i="6" s="1"/>
  <c r="H23" i="6"/>
  <c r="H31" i="6" s="1"/>
  <c r="G23" i="6"/>
  <c r="G31" i="6" s="1"/>
  <c r="F23" i="6"/>
  <c r="F31" i="6" s="1"/>
  <c r="D23" i="6"/>
  <c r="D31" i="6" s="1"/>
  <c r="E22" i="6"/>
  <c r="D22" i="6"/>
  <c r="E21" i="6"/>
  <c r="D21" i="6"/>
  <c r="E20" i="6"/>
  <c r="D20" i="6"/>
  <c r="E18" i="6"/>
  <c r="D18" i="6"/>
  <c r="M17" i="6"/>
  <c r="L17" i="6"/>
  <c r="K17" i="6"/>
  <c r="J17" i="6"/>
  <c r="I17" i="6"/>
  <c r="H17" i="6"/>
  <c r="G17" i="6"/>
  <c r="E17" i="6" s="1"/>
  <c r="E8" i="6" s="1"/>
  <c r="D17" i="6"/>
  <c r="E16" i="6"/>
  <c r="D16" i="6"/>
  <c r="E15" i="6"/>
  <c r="D15" i="6"/>
  <c r="M8" i="6"/>
  <c r="L8" i="6"/>
  <c r="K8" i="6"/>
  <c r="J8" i="6"/>
  <c r="I8" i="6"/>
  <c r="H8" i="6"/>
  <c r="G8" i="6"/>
  <c r="F8" i="6"/>
  <c r="D8" i="6"/>
  <c r="E31" i="6" l="1"/>
  <c r="AJ20" i="5" l="1"/>
  <c r="AJ19" i="5" s="1"/>
  <c r="AE20" i="5"/>
  <c r="AE19" i="5" s="1"/>
  <c r="AE301" i="5"/>
  <c r="AE299" i="5" s="1"/>
  <c r="AJ301" i="5"/>
  <c r="AJ299" i="5" s="1"/>
  <c r="AE18" i="5" l="1"/>
  <c r="AJ18" i="5"/>
  <c r="Q317" i="5"/>
  <c r="O317" i="5"/>
  <c r="N318" i="5"/>
  <c r="O303" i="5"/>
  <c r="P303" i="5"/>
  <c r="Q303" i="5"/>
  <c r="R303" i="5"/>
  <c r="O304" i="5"/>
  <c r="P304" i="5"/>
  <c r="Q304" i="5"/>
  <c r="R304" i="5"/>
  <c r="O305" i="5"/>
  <c r="P305" i="5"/>
  <c r="Q305" i="5"/>
  <c r="R305" i="5"/>
  <c r="O306" i="5"/>
  <c r="P306" i="5"/>
  <c r="Q306" i="5"/>
  <c r="R306" i="5"/>
  <c r="O307" i="5"/>
  <c r="P307" i="5"/>
  <c r="Q307" i="5"/>
  <c r="R307" i="5"/>
  <c r="O308" i="5"/>
  <c r="P308" i="5"/>
  <c r="Q308" i="5"/>
  <c r="R308" i="5"/>
  <c r="O309" i="5"/>
  <c r="P309" i="5"/>
  <c r="Q309" i="5"/>
  <c r="R309" i="5"/>
  <c r="O310" i="5"/>
  <c r="P310" i="5"/>
  <c r="Q310" i="5"/>
  <c r="R310" i="5"/>
  <c r="O311" i="5"/>
  <c r="P311" i="5"/>
  <c r="Q311" i="5"/>
  <c r="R311" i="5"/>
  <c r="O312" i="5"/>
  <c r="P312" i="5"/>
  <c r="Q312" i="5"/>
  <c r="R312" i="5"/>
  <c r="O313" i="5"/>
  <c r="P313" i="5"/>
  <c r="Q313" i="5"/>
  <c r="R313" i="5"/>
  <c r="O314" i="5"/>
  <c r="P314" i="5"/>
  <c r="Q314" i="5"/>
  <c r="R314" i="5"/>
  <c r="O315" i="5"/>
  <c r="P315" i="5"/>
  <c r="Q315" i="5"/>
  <c r="R315" i="5"/>
  <c r="O316" i="5"/>
  <c r="P316" i="5"/>
  <c r="Q316" i="5"/>
  <c r="R316" i="5"/>
  <c r="R302" i="5"/>
  <c r="Q302" i="5"/>
  <c r="P302" i="5"/>
  <c r="O302" i="5"/>
  <c r="O115" i="5"/>
  <c r="P115" i="5"/>
  <c r="Q115" i="5"/>
  <c r="R115" i="5"/>
  <c r="O116" i="5"/>
  <c r="P116" i="5"/>
  <c r="Q116" i="5"/>
  <c r="R116" i="5"/>
  <c r="O117" i="5"/>
  <c r="P117" i="5"/>
  <c r="Q117" i="5"/>
  <c r="R117" i="5"/>
  <c r="O118" i="5"/>
  <c r="P118" i="5"/>
  <c r="Q118" i="5"/>
  <c r="R118" i="5"/>
  <c r="O119" i="5"/>
  <c r="P119" i="5"/>
  <c r="Q119" i="5"/>
  <c r="R119" i="5"/>
  <c r="O120" i="5"/>
  <c r="P120" i="5"/>
  <c r="Q120" i="5"/>
  <c r="R120" i="5"/>
  <c r="O121" i="5"/>
  <c r="P121" i="5"/>
  <c r="Q121" i="5"/>
  <c r="R121" i="5"/>
  <c r="O122" i="5"/>
  <c r="P122" i="5"/>
  <c r="Q122" i="5"/>
  <c r="R122" i="5"/>
  <c r="O123" i="5"/>
  <c r="P123" i="5"/>
  <c r="Q123" i="5"/>
  <c r="R123" i="5"/>
  <c r="O124" i="5"/>
  <c r="P124" i="5"/>
  <c r="Q124" i="5"/>
  <c r="R124" i="5"/>
  <c r="O125" i="5"/>
  <c r="P125" i="5"/>
  <c r="Q125" i="5"/>
  <c r="R125" i="5"/>
  <c r="O126" i="5"/>
  <c r="P126" i="5"/>
  <c r="Q126" i="5"/>
  <c r="R126" i="5"/>
  <c r="O127" i="5"/>
  <c r="P127" i="5"/>
  <c r="Q127" i="5"/>
  <c r="R127" i="5"/>
  <c r="O128" i="5"/>
  <c r="P128" i="5"/>
  <c r="Q128" i="5"/>
  <c r="R128" i="5"/>
  <c r="O129" i="5"/>
  <c r="P129" i="5"/>
  <c r="Q129" i="5"/>
  <c r="R129" i="5"/>
  <c r="O130" i="5"/>
  <c r="P130" i="5"/>
  <c r="Q130" i="5"/>
  <c r="R130" i="5"/>
  <c r="O131" i="5"/>
  <c r="P131" i="5"/>
  <c r="Q131" i="5"/>
  <c r="R131" i="5"/>
  <c r="O132" i="5"/>
  <c r="P132" i="5"/>
  <c r="Q132" i="5"/>
  <c r="R132" i="5"/>
  <c r="O133" i="5"/>
  <c r="P133" i="5"/>
  <c r="Q133" i="5"/>
  <c r="R133" i="5"/>
  <c r="O134" i="5"/>
  <c r="P134" i="5"/>
  <c r="Q134" i="5"/>
  <c r="R134" i="5"/>
  <c r="O135" i="5"/>
  <c r="P135" i="5"/>
  <c r="Q135" i="5"/>
  <c r="R135" i="5"/>
  <c r="O136" i="5"/>
  <c r="P136" i="5"/>
  <c r="Q136" i="5"/>
  <c r="R136" i="5"/>
  <c r="O137" i="5"/>
  <c r="P137" i="5"/>
  <c r="Q137" i="5"/>
  <c r="R137" i="5"/>
  <c r="O138" i="5"/>
  <c r="P138" i="5"/>
  <c r="Q138" i="5"/>
  <c r="R138" i="5"/>
  <c r="O139" i="5"/>
  <c r="P139" i="5"/>
  <c r="Q139" i="5"/>
  <c r="R139" i="5"/>
  <c r="O140" i="5"/>
  <c r="P140" i="5"/>
  <c r="Q140" i="5"/>
  <c r="R140" i="5"/>
  <c r="O141" i="5"/>
  <c r="P141" i="5"/>
  <c r="Q141" i="5"/>
  <c r="R141" i="5"/>
  <c r="O142" i="5"/>
  <c r="P142" i="5"/>
  <c r="Q142" i="5"/>
  <c r="R142" i="5"/>
  <c r="O143" i="5"/>
  <c r="P143" i="5"/>
  <c r="Q143" i="5"/>
  <c r="R143" i="5"/>
  <c r="O144" i="5"/>
  <c r="P144" i="5"/>
  <c r="Q144" i="5"/>
  <c r="R144" i="5"/>
  <c r="O145" i="5"/>
  <c r="P145" i="5"/>
  <c r="Q145" i="5"/>
  <c r="R145" i="5"/>
  <c r="O146" i="5"/>
  <c r="P146" i="5"/>
  <c r="Q146" i="5"/>
  <c r="R146" i="5"/>
  <c r="O147" i="5"/>
  <c r="P147" i="5"/>
  <c r="Q147" i="5"/>
  <c r="R147" i="5"/>
  <c r="O148" i="5"/>
  <c r="P148" i="5"/>
  <c r="Q148" i="5"/>
  <c r="R148" i="5"/>
  <c r="O149" i="5"/>
  <c r="P149" i="5"/>
  <c r="Q149" i="5"/>
  <c r="R149" i="5"/>
  <c r="O150" i="5"/>
  <c r="P150" i="5"/>
  <c r="Q150" i="5"/>
  <c r="R150" i="5"/>
  <c r="O151" i="5"/>
  <c r="P151" i="5"/>
  <c r="Q151" i="5"/>
  <c r="R151" i="5"/>
  <c r="O152" i="5"/>
  <c r="P152" i="5"/>
  <c r="Q152" i="5"/>
  <c r="R152" i="5"/>
  <c r="O153" i="5"/>
  <c r="P153" i="5"/>
  <c r="Q153" i="5"/>
  <c r="R153" i="5"/>
  <c r="O154" i="5"/>
  <c r="P154" i="5"/>
  <c r="Q154" i="5"/>
  <c r="R154" i="5"/>
  <c r="O155" i="5"/>
  <c r="P155" i="5"/>
  <c r="Q155" i="5"/>
  <c r="R155" i="5"/>
  <c r="O156" i="5"/>
  <c r="P156" i="5"/>
  <c r="Q156" i="5"/>
  <c r="R156" i="5"/>
  <c r="O157" i="5"/>
  <c r="P157" i="5"/>
  <c r="Q157" i="5"/>
  <c r="R157" i="5"/>
  <c r="O158" i="5"/>
  <c r="P158" i="5"/>
  <c r="Q158" i="5"/>
  <c r="R158" i="5"/>
  <c r="O159" i="5"/>
  <c r="P159" i="5"/>
  <c r="Q159" i="5"/>
  <c r="R159" i="5"/>
  <c r="O160" i="5"/>
  <c r="P160" i="5"/>
  <c r="Q160" i="5"/>
  <c r="R160" i="5"/>
  <c r="O161" i="5"/>
  <c r="P161" i="5"/>
  <c r="Q161" i="5"/>
  <c r="R161" i="5"/>
  <c r="O162" i="5"/>
  <c r="P162" i="5"/>
  <c r="Q162" i="5"/>
  <c r="R162" i="5"/>
  <c r="O163" i="5"/>
  <c r="P163" i="5"/>
  <c r="Q163" i="5"/>
  <c r="R163" i="5"/>
  <c r="O164" i="5"/>
  <c r="P164" i="5"/>
  <c r="Q164" i="5"/>
  <c r="R164" i="5"/>
  <c r="O165" i="5"/>
  <c r="P165" i="5"/>
  <c r="Q165" i="5"/>
  <c r="R165" i="5"/>
  <c r="O166" i="5"/>
  <c r="P166" i="5"/>
  <c r="Q166" i="5"/>
  <c r="R166" i="5"/>
  <c r="O167" i="5"/>
  <c r="P167" i="5"/>
  <c r="Q167" i="5"/>
  <c r="R167" i="5"/>
  <c r="O168" i="5"/>
  <c r="P168" i="5"/>
  <c r="Q168" i="5"/>
  <c r="R168" i="5"/>
  <c r="O169" i="5"/>
  <c r="P169" i="5"/>
  <c r="Q169" i="5"/>
  <c r="R169" i="5"/>
  <c r="O170" i="5"/>
  <c r="P170" i="5"/>
  <c r="Q170" i="5"/>
  <c r="R170" i="5"/>
  <c r="O171" i="5"/>
  <c r="P171" i="5"/>
  <c r="Q171" i="5"/>
  <c r="R171" i="5"/>
  <c r="O172" i="5"/>
  <c r="P172" i="5"/>
  <c r="Q172" i="5"/>
  <c r="R172" i="5"/>
  <c r="O173" i="5"/>
  <c r="P173" i="5"/>
  <c r="Q173" i="5"/>
  <c r="R173" i="5"/>
  <c r="O174" i="5"/>
  <c r="P174" i="5"/>
  <c r="Q174" i="5"/>
  <c r="R174" i="5"/>
  <c r="O175" i="5"/>
  <c r="P175" i="5"/>
  <c r="Q175" i="5"/>
  <c r="R175" i="5"/>
  <c r="O176" i="5"/>
  <c r="P176" i="5"/>
  <c r="Q176" i="5"/>
  <c r="R176" i="5"/>
  <c r="O177" i="5"/>
  <c r="P177" i="5"/>
  <c r="Q177" i="5"/>
  <c r="R177" i="5"/>
  <c r="O178" i="5"/>
  <c r="P178" i="5"/>
  <c r="Q178" i="5"/>
  <c r="R178" i="5"/>
  <c r="O179" i="5"/>
  <c r="P179" i="5"/>
  <c r="Q179" i="5"/>
  <c r="R179" i="5"/>
  <c r="O180" i="5"/>
  <c r="P180" i="5"/>
  <c r="Q180" i="5"/>
  <c r="R180" i="5"/>
  <c r="O181" i="5"/>
  <c r="P181" i="5"/>
  <c r="Q181" i="5"/>
  <c r="R181" i="5"/>
  <c r="O182" i="5"/>
  <c r="P182" i="5"/>
  <c r="Q182" i="5"/>
  <c r="R182" i="5"/>
  <c r="O183" i="5"/>
  <c r="P183" i="5"/>
  <c r="Q183" i="5"/>
  <c r="R183" i="5"/>
  <c r="O184" i="5"/>
  <c r="P184" i="5"/>
  <c r="Q184" i="5"/>
  <c r="R184" i="5"/>
  <c r="O185" i="5"/>
  <c r="P185" i="5"/>
  <c r="Q185" i="5"/>
  <c r="R185" i="5"/>
  <c r="O186" i="5"/>
  <c r="P186" i="5"/>
  <c r="Q186" i="5"/>
  <c r="R186" i="5"/>
  <c r="O187" i="5"/>
  <c r="P187" i="5"/>
  <c r="Q187" i="5"/>
  <c r="R187" i="5"/>
  <c r="O188" i="5"/>
  <c r="P188" i="5"/>
  <c r="Q188" i="5"/>
  <c r="R188" i="5"/>
  <c r="O189" i="5"/>
  <c r="P189" i="5"/>
  <c r="Q189" i="5"/>
  <c r="R189" i="5"/>
  <c r="O190" i="5"/>
  <c r="P190" i="5"/>
  <c r="Q190" i="5"/>
  <c r="R190" i="5"/>
  <c r="O191" i="5"/>
  <c r="P191" i="5"/>
  <c r="Q191" i="5"/>
  <c r="R191" i="5"/>
  <c r="O192" i="5"/>
  <c r="P192" i="5"/>
  <c r="Q192" i="5"/>
  <c r="R192" i="5"/>
  <c r="O193" i="5"/>
  <c r="P193" i="5"/>
  <c r="Q193" i="5"/>
  <c r="R193" i="5"/>
  <c r="O194" i="5"/>
  <c r="P194" i="5"/>
  <c r="Q194" i="5"/>
  <c r="R194" i="5"/>
  <c r="O195" i="5"/>
  <c r="P195" i="5"/>
  <c r="Q195" i="5"/>
  <c r="R195" i="5"/>
  <c r="O196" i="5"/>
  <c r="P196" i="5"/>
  <c r="Q196" i="5"/>
  <c r="R196" i="5"/>
  <c r="O197" i="5"/>
  <c r="P197" i="5"/>
  <c r="Q197" i="5"/>
  <c r="R197" i="5"/>
  <c r="O198" i="5"/>
  <c r="P198" i="5"/>
  <c r="Q198" i="5"/>
  <c r="R198" i="5"/>
  <c r="O199" i="5"/>
  <c r="P199" i="5"/>
  <c r="Q199" i="5"/>
  <c r="R199" i="5"/>
  <c r="O200" i="5"/>
  <c r="P200" i="5"/>
  <c r="Q200" i="5"/>
  <c r="R200" i="5"/>
  <c r="O201" i="5"/>
  <c r="P201" i="5"/>
  <c r="Q201" i="5"/>
  <c r="R201" i="5"/>
  <c r="O202" i="5"/>
  <c r="P202" i="5"/>
  <c r="Q202" i="5"/>
  <c r="R202" i="5"/>
  <c r="O203" i="5"/>
  <c r="P203" i="5"/>
  <c r="Q203" i="5"/>
  <c r="R203" i="5"/>
  <c r="O204" i="5"/>
  <c r="P204" i="5"/>
  <c r="Q204" i="5"/>
  <c r="R204" i="5"/>
  <c r="O205" i="5"/>
  <c r="P205" i="5"/>
  <c r="Q205" i="5"/>
  <c r="R205" i="5"/>
  <c r="O206" i="5"/>
  <c r="P206" i="5"/>
  <c r="Q206" i="5"/>
  <c r="R206" i="5"/>
  <c r="O207" i="5"/>
  <c r="P207" i="5"/>
  <c r="Q207" i="5"/>
  <c r="R207" i="5"/>
  <c r="O208" i="5"/>
  <c r="P208" i="5"/>
  <c r="Q208" i="5"/>
  <c r="R208" i="5"/>
  <c r="O209" i="5"/>
  <c r="P209" i="5"/>
  <c r="Q209" i="5"/>
  <c r="R209" i="5"/>
  <c r="O210" i="5"/>
  <c r="P210" i="5"/>
  <c r="Q210" i="5"/>
  <c r="R210" i="5"/>
  <c r="O211" i="5"/>
  <c r="P211" i="5"/>
  <c r="Q211" i="5"/>
  <c r="R211" i="5"/>
  <c r="O212" i="5"/>
  <c r="P212" i="5"/>
  <c r="Q212" i="5"/>
  <c r="R212" i="5"/>
  <c r="O213" i="5"/>
  <c r="P213" i="5"/>
  <c r="Q213" i="5"/>
  <c r="R213" i="5"/>
  <c r="O214" i="5"/>
  <c r="P214" i="5"/>
  <c r="Q214" i="5"/>
  <c r="R214" i="5"/>
  <c r="O215" i="5"/>
  <c r="P215" i="5"/>
  <c r="Q215" i="5"/>
  <c r="R215" i="5"/>
  <c r="O216" i="5"/>
  <c r="P216" i="5"/>
  <c r="Q216" i="5"/>
  <c r="R216" i="5"/>
  <c r="O217" i="5"/>
  <c r="P217" i="5"/>
  <c r="Q217" i="5"/>
  <c r="R217" i="5"/>
  <c r="O218" i="5"/>
  <c r="P218" i="5"/>
  <c r="Q218" i="5"/>
  <c r="R218" i="5"/>
  <c r="O219" i="5"/>
  <c r="P219" i="5"/>
  <c r="Q219" i="5"/>
  <c r="R219" i="5"/>
  <c r="O220" i="5"/>
  <c r="P220" i="5"/>
  <c r="Q220" i="5"/>
  <c r="R220" i="5"/>
  <c r="O221" i="5"/>
  <c r="P221" i="5"/>
  <c r="Q221" i="5"/>
  <c r="R221" i="5"/>
  <c r="O222" i="5"/>
  <c r="P222" i="5"/>
  <c r="Q222" i="5"/>
  <c r="R222" i="5"/>
  <c r="O223" i="5"/>
  <c r="P223" i="5"/>
  <c r="Q223" i="5"/>
  <c r="R223" i="5"/>
  <c r="O224" i="5"/>
  <c r="P224" i="5"/>
  <c r="Q224" i="5"/>
  <c r="R224" i="5"/>
  <c r="O225" i="5"/>
  <c r="P225" i="5"/>
  <c r="Q225" i="5"/>
  <c r="R225" i="5"/>
  <c r="O226" i="5"/>
  <c r="P226" i="5"/>
  <c r="Q226" i="5"/>
  <c r="R226" i="5"/>
  <c r="O227" i="5"/>
  <c r="P227" i="5"/>
  <c r="Q227" i="5"/>
  <c r="R227" i="5"/>
  <c r="O228" i="5"/>
  <c r="P228" i="5"/>
  <c r="Q228" i="5"/>
  <c r="R228" i="5"/>
  <c r="O229" i="5"/>
  <c r="P229" i="5"/>
  <c r="Q229" i="5"/>
  <c r="R229" i="5"/>
  <c r="O230" i="5"/>
  <c r="P230" i="5"/>
  <c r="Q230" i="5"/>
  <c r="R230" i="5"/>
  <c r="O231" i="5"/>
  <c r="P231" i="5"/>
  <c r="Q231" i="5"/>
  <c r="R231" i="5"/>
  <c r="O232" i="5"/>
  <c r="P232" i="5"/>
  <c r="Q232" i="5"/>
  <c r="R232" i="5"/>
  <c r="O233" i="5"/>
  <c r="P233" i="5"/>
  <c r="Q233" i="5"/>
  <c r="R233" i="5"/>
  <c r="O234" i="5"/>
  <c r="P234" i="5"/>
  <c r="Q234" i="5"/>
  <c r="R234" i="5"/>
  <c r="O235" i="5"/>
  <c r="P235" i="5"/>
  <c r="Q235" i="5"/>
  <c r="R235" i="5"/>
  <c r="O236" i="5"/>
  <c r="P236" i="5"/>
  <c r="Q236" i="5"/>
  <c r="R236" i="5"/>
  <c r="O237" i="5"/>
  <c r="P237" i="5"/>
  <c r="Q237" i="5"/>
  <c r="R237" i="5"/>
  <c r="O238" i="5"/>
  <c r="P238" i="5"/>
  <c r="Q238" i="5"/>
  <c r="R238" i="5"/>
  <c r="O239" i="5"/>
  <c r="P239" i="5"/>
  <c r="Q239" i="5"/>
  <c r="R239" i="5"/>
  <c r="O240" i="5"/>
  <c r="P240" i="5"/>
  <c r="Q240" i="5"/>
  <c r="R240" i="5"/>
  <c r="O241" i="5"/>
  <c r="P241" i="5"/>
  <c r="Q241" i="5"/>
  <c r="R241" i="5"/>
  <c r="O242" i="5"/>
  <c r="P242" i="5"/>
  <c r="Q242" i="5"/>
  <c r="R242" i="5"/>
  <c r="O243" i="5"/>
  <c r="P243" i="5"/>
  <c r="Q243" i="5"/>
  <c r="R243" i="5"/>
  <c r="O244" i="5"/>
  <c r="P244" i="5"/>
  <c r="Q244" i="5"/>
  <c r="R244" i="5"/>
  <c r="O245" i="5"/>
  <c r="P245" i="5"/>
  <c r="Q245" i="5"/>
  <c r="R245" i="5"/>
  <c r="O246" i="5"/>
  <c r="P246" i="5"/>
  <c r="Q246" i="5"/>
  <c r="R246" i="5"/>
  <c r="O247" i="5"/>
  <c r="P247" i="5"/>
  <c r="Q247" i="5"/>
  <c r="R247" i="5"/>
  <c r="O248" i="5"/>
  <c r="P248" i="5"/>
  <c r="Q248" i="5"/>
  <c r="R248" i="5"/>
  <c r="O249" i="5"/>
  <c r="P249" i="5"/>
  <c r="Q249" i="5"/>
  <c r="R249" i="5"/>
  <c r="O250" i="5"/>
  <c r="P250" i="5"/>
  <c r="Q250" i="5"/>
  <c r="R250" i="5"/>
  <c r="O251" i="5"/>
  <c r="P251" i="5"/>
  <c r="Q251" i="5"/>
  <c r="R251" i="5"/>
  <c r="O252" i="5"/>
  <c r="P252" i="5"/>
  <c r="Q252" i="5"/>
  <c r="R252" i="5"/>
  <c r="O253" i="5"/>
  <c r="P253" i="5"/>
  <c r="Q253" i="5"/>
  <c r="R253" i="5"/>
  <c r="O254" i="5"/>
  <c r="P254" i="5"/>
  <c r="Q254" i="5"/>
  <c r="R254" i="5"/>
  <c r="O255" i="5"/>
  <c r="P255" i="5"/>
  <c r="Q255" i="5"/>
  <c r="R255" i="5"/>
  <c r="O256" i="5"/>
  <c r="P256" i="5"/>
  <c r="Q256" i="5"/>
  <c r="R256" i="5"/>
  <c r="O257" i="5"/>
  <c r="P257" i="5"/>
  <c r="Q257" i="5"/>
  <c r="R257" i="5"/>
  <c r="O258" i="5"/>
  <c r="P258" i="5"/>
  <c r="Q258" i="5"/>
  <c r="R258" i="5"/>
  <c r="O259" i="5"/>
  <c r="P259" i="5"/>
  <c r="Q259" i="5"/>
  <c r="R259" i="5"/>
  <c r="O260" i="5"/>
  <c r="P260" i="5"/>
  <c r="Q260" i="5"/>
  <c r="R260" i="5"/>
  <c r="O261" i="5"/>
  <c r="P261" i="5"/>
  <c r="Q261" i="5"/>
  <c r="R261" i="5"/>
  <c r="O262" i="5"/>
  <c r="P262" i="5"/>
  <c r="Q262" i="5"/>
  <c r="R262" i="5"/>
  <c r="O263" i="5"/>
  <c r="P263" i="5"/>
  <c r="Q263" i="5"/>
  <c r="R263" i="5"/>
  <c r="O264" i="5"/>
  <c r="P264" i="5"/>
  <c r="Q264" i="5"/>
  <c r="R264" i="5"/>
  <c r="O265" i="5"/>
  <c r="P265" i="5"/>
  <c r="Q265" i="5"/>
  <c r="R265" i="5"/>
  <c r="O266" i="5"/>
  <c r="P266" i="5"/>
  <c r="Q266" i="5"/>
  <c r="R266" i="5"/>
  <c r="O267" i="5"/>
  <c r="P267" i="5"/>
  <c r="Q267" i="5"/>
  <c r="R267" i="5"/>
  <c r="O268" i="5"/>
  <c r="P268" i="5"/>
  <c r="Q268" i="5"/>
  <c r="R268" i="5"/>
  <c r="O269" i="5"/>
  <c r="P269" i="5"/>
  <c r="Q269" i="5"/>
  <c r="R269" i="5"/>
  <c r="O270" i="5"/>
  <c r="P270" i="5"/>
  <c r="Q270" i="5"/>
  <c r="R270" i="5"/>
  <c r="O271" i="5"/>
  <c r="P271" i="5"/>
  <c r="Q271" i="5"/>
  <c r="R271" i="5"/>
  <c r="O272" i="5"/>
  <c r="P272" i="5"/>
  <c r="Q272" i="5"/>
  <c r="R272" i="5"/>
  <c r="O273" i="5"/>
  <c r="P273" i="5"/>
  <c r="Q273" i="5"/>
  <c r="R273" i="5"/>
  <c r="O274" i="5"/>
  <c r="P274" i="5"/>
  <c r="Q274" i="5"/>
  <c r="R274" i="5"/>
  <c r="O275" i="5"/>
  <c r="P275" i="5"/>
  <c r="Q275" i="5"/>
  <c r="R275" i="5"/>
  <c r="O276" i="5"/>
  <c r="P276" i="5"/>
  <c r="Q276" i="5"/>
  <c r="R276" i="5"/>
  <c r="O277" i="5"/>
  <c r="P277" i="5"/>
  <c r="Q277" i="5"/>
  <c r="R277" i="5"/>
  <c r="O278" i="5"/>
  <c r="P278" i="5"/>
  <c r="Q278" i="5"/>
  <c r="R278" i="5"/>
  <c r="O279" i="5"/>
  <c r="P279" i="5"/>
  <c r="Q279" i="5"/>
  <c r="R279" i="5"/>
  <c r="O280" i="5"/>
  <c r="P280" i="5"/>
  <c r="Q280" i="5"/>
  <c r="R280" i="5"/>
  <c r="O281" i="5"/>
  <c r="P281" i="5"/>
  <c r="Q281" i="5"/>
  <c r="R281" i="5"/>
  <c r="O282" i="5"/>
  <c r="P282" i="5"/>
  <c r="Q282" i="5"/>
  <c r="R282" i="5"/>
  <c r="O283" i="5"/>
  <c r="P283" i="5"/>
  <c r="Q283" i="5"/>
  <c r="R283" i="5"/>
  <c r="O284" i="5"/>
  <c r="P284" i="5"/>
  <c r="Q284" i="5"/>
  <c r="R284" i="5"/>
  <c r="O285" i="5"/>
  <c r="P285" i="5"/>
  <c r="Q285" i="5"/>
  <c r="R285" i="5"/>
  <c r="O286" i="5"/>
  <c r="P286" i="5"/>
  <c r="Q286" i="5"/>
  <c r="R286" i="5"/>
  <c r="O287" i="5"/>
  <c r="P287" i="5"/>
  <c r="Q287" i="5"/>
  <c r="R287" i="5"/>
  <c r="O288" i="5"/>
  <c r="P288" i="5"/>
  <c r="Q288" i="5"/>
  <c r="R288" i="5"/>
  <c r="O289" i="5"/>
  <c r="P289" i="5"/>
  <c r="Q289" i="5"/>
  <c r="R289" i="5"/>
  <c r="O290" i="5"/>
  <c r="P290" i="5"/>
  <c r="Q290" i="5"/>
  <c r="R290" i="5"/>
  <c r="O291" i="5"/>
  <c r="P291" i="5"/>
  <c r="Q291" i="5"/>
  <c r="R291" i="5"/>
  <c r="O292" i="5"/>
  <c r="P292" i="5"/>
  <c r="Q292" i="5"/>
  <c r="R292" i="5"/>
  <c r="O293" i="5"/>
  <c r="P293" i="5"/>
  <c r="Q293" i="5"/>
  <c r="R293" i="5"/>
  <c r="O294" i="5"/>
  <c r="P294" i="5"/>
  <c r="Q294" i="5"/>
  <c r="R294" i="5"/>
  <c r="O295" i="5"/>
  <c r="P295" i="5"/>
  <c r="Q295" i="5"/>
  <c r="R295" i="5"/>
  <c r="O296" i="5"/>
  <c r="P296" i="5"/>
  <c r="Q296" i="5"/>
  <c r="R296" i="5"/>
  <c r="O297" i="5"/>
  <c r="P297" i="5"/>
  <c r="Q297" i="5"/>
  <c r="R297" i="5"/>
  <c r="O298" i="5"/>
  <c r="P298" i="5"/>
  <c r="Q298" i="5"/>
  <c r="R298" i="5"/>
  <c r="R114" i="5"/>
  <c r="Q114" i="5"/>
  <c r="P114" i="5"/>
  <c r="O114" i="5"/>
  <c r="O110" i="5"/>
  <c r="P110" i="5"/>
  <c r="Q110" i="5"/>
  <c r="R110" i="5"/>
  <c r="O111" i="5"/>
  <c r="P111" i="5"/>
  <c r="Q111" i="5"/>
  <c r="R111" i="5"/>
  <c r="R109" i="5"/>
  <c r="Q109" i="5"/>
  <c r="P109" i="5"/>
  <c r="O109" i="5"/>
  <c r="O103" i="5"/>
  <c r="P103" i="5"/>
  <c r="Q103" i="5"/>
  <c r="R103" i="5"/>
  <c r="O104" i="5"/>
  <c r="P104" i="5"/>
  <c r="Q104" i="5"/>
  <c r="R104" i="5"/>
  <c r="O105" i="5"/>
  <c r="P105" i="5"/>
  <c r="Q105" i="5"/>
  <c r="R105" i="5"/>
  <c r="O106" i="5"/>
  <c r="P106" i="5"/>
  <c r="Q106" i="5"/>
  <c r="R106" i="5"/>
  <c r="O107" i="5"/>
  <c r="P107" i="5"/>
  <c r="Q107" i="5"/>
  <c r="R107" i="5"/>
  <c r="R102" i="5"/>
  <c r="Q102" i="5"/>
  <c r="P102" i="5"/>
  <c r="O102" i="5"/>
  <c r="O22" i="5"/>
  <c r="P22" i="5"/>
  <c r="Q22" i="5"/>
  <c r="R22" i="5"/>
  <c r="O23" i="5"/>
  <c r="P23" i="5"/>
  <c r="Q23" i="5"/>
  <c r="R23" i="5"/>
  <c r="O24" i="5"/>
  <c r="P24" i="5"/>
  <c r="Q24" i="5"/>
  <c r="R24" i="5"/>
  <c r="O25" i="5"/>
  <c r="P25" i="5"/>
  <c r="Q25" i="5"/>
  <c r="R25" i="5"/>
  <c r="O26" i="5"/>
  <c r="P26" i="5"/>
  <c r="Q26" i="5"/>
  <c r="R26" i="5"/>
  <c r="O27" i="5"/>
  <c r="P27" i="5"/>
  <c r="Q27" i="5"/>
  <c r="R27" i="5"/>
  <c r="O28" i="5"/>
  <c r="P28" i="5"/>
  <c r="Q28" i="5"/>
  <c r="R28" i="5"/>
  <c r="O29" i="5"/>
  <c r="P29" i="5"/>
  <c r="Q29" i="5"/>
  <c r="R29" i="5"/>
  <c r="O30" i="5"/>
  <c r="P30" i="5"/>
  <c r="Q30" i="5"/>
  <c r="R30" i="5"/>
  <c r="O31" i="5"/>
  <c r="P31" i="5"/>
  <c r="Q31" i="5"/>
  <c r="R31" i="5"/>
  <c r="O32" i="5"/>
  <c r="P32" i="5"/>
  <c r="Q32" i="5"/>
  <c r="R32" i="5"/>
  <c r="O33" i="5"/>
  <c r="P33" i="5"/>
  <c r="Q33" i="5"/>
  <c r="R33" i="5"/>
  <c r="O34" i="5"/>
  <c r="P34" i="5"/>
  <c r="Q34" i="5"/>
  <c r="R34" i="5"/>
  <c r="O35" i="5"/>
  <c r="P35" i="5"/>
  <c r="Q35" i="5"/>
  <c r="R35" i="5"/>
  <c r="O36" i="5"/>
  <c r="P36" i="5"/>
  <c r="Q36" i="5"/>
  <c r="R36" i="5"/>
  <c r="O37" i="5"/>
  <c r="P37" i="5"/>
  <c r="Q37" i="5"/>
  <c r="R37" i="5"/>
  <c r="O38" i="5"/>
  <c r="P38" i="5"/>
  <c r="Q38" i="5"/>
  <c r="R38" i="5"/>
  <c r="O39" i="5"/>
  <c r="P39" i="5"/>
  <c r="Q39" i="5"/>
  <c r="R39" i="5"/>
  <c r="O40" i="5"/>
  <c r="P40" i="5"/>
  <c r="Q40" i="5"/>
  <c r="R40" i="5"/>
  <c r="O41" i="5"/>
  <c r="P41" i="5"/>
  <c r="Q41" i="5"/>
  <c r="R41" i="5"/>
  <c r="O42" i="5"/>
  <c r="P42" i="5"/>
  <c r="Q42" i="5"/>
  <c r="R42" i="5"/>
  <c r="O43" i="5"/>
  <c r="P43" i="5"/>
  <c r="Q43" i="5"/>
  <c r="R43" i="5"/>
  <c r="O44" i="5"/>
  <c r="P44" i="5"/>
  <c r="Q44" i="5"/>
  <c r="R44" i="5"/>
  <c r="O45" i="5"/>
  <c r="P45" i="5"/>
  <c r="Q45" i="5"/>
  <c r="R45" i="5"/>
  <c r="O46" i="5"/>
  <c r="P46" i="5"/>
  <c r="Q46" i="5"/>
  <c r="R46" i="5"/>
  <c r="O47" i="5"/>
  <c r="P47" i="5"/>
  <c r="Q47" i="5"/>
  <c r="R47" i="5"/>
  <c r="O48" i="5"/>
  <c r="P48" i="5"/>
  <c r="Q48" i="5"/>
  <c r="R48" i="5"/>
  <c r="O49" i="5"/>
  <c r="P49" i="5"/>
  <c r="Q49" i="5"/>
  <c r="R49" i="5"/>
  <c r="O50" i="5"/>
  <c r="P50" i="5"/>
  <c r="Q50" i="5"/>
  <c r="R50" i="5"/>
  <c r="O51" i="5"/>
  <c r="P51" i="5"/>
  <c r="Q51" i="5"/>
  <c r="R51" i="5"/>
  <c r="O52" i="5"/>
  <c r="P52" i="5"/>
  <c r="Q52" i="5"/>
  <c r="R52" i="5"/>
  <c r="O53" i="5"/>
  <c r="P53" i="5"/>
  <c r="Q53" i="5"/>
  <c r="R53" i="5"/>
  <c r="O54" i="5"/>
  <c r="P54" i="5"/>
  <c r="Q54" i="5"/>
  <c r="R54" i="5"/>
  <c r="O55" i="5"/>
  <c r="P55" i="5"/>
  <c r="Q55" i="5"/>
  <c r="R55" i="5"/>
  <c r="O56" i="5"/>
  <c r="P56" i="5"/>
  <c r="Q56" i="5"/>
  <c r="R56" i="5"/>
  <c r="O57" i="5"/>
  <c r="P57" i="5"/>
  <c r="Q57" i="5"/>
  <c r="R57" i="5"/>
  <c r="O58" i="5"/>
  <c r="P58" i="5"/>
  <c r="Q58" i="5"/>
  <c r="R58" i="5"/>
  <c r="O59" i="5"/>
  <c r="P59" i="5"/>
  <c r="Q59" i="5"/>
  <c r="R59" i="5"/>
  <c r="O60" i="5"/>
  <c r="P60" i="5"/>
  <c r="Q60" i="5"/>
  <c r="R60" i="5"/>
  <c r="O61" i="5"/>
  <c r="P61" i="5"/>
  <c r="Q61" i="5"/>
  <c r="R61" i="5"/>
  <c r="O62" i="5"/>
  <c r="P62" i="5"/>
  <c r="Q62" i="5"/>
  <c r="R62" i="5"/>
  <c r="O63" i="5"/>
  <c r="P63" i="5"/>
  <c r="Q63" i="5"/>
  <c r="R63" i="5"/>
  <c r="O64" i="5"/>
  <c r="P64" i="5"/>
  <c r="Q64" i="5"/>
  <c r="R64" i="5"/>
  <c r="O65" i="5"/>
  <c r="P65" i="5"/>
  <c r="Q65" i="5"/>
  <c r="R65" i="5"/>
  <c r="O66" i="5"/>
  <c r="P66" i="5"/>
  <c r="Q66" i="5"/>
  <c r="R66" i="5"/>
  <c r="O67" i="5"/>
  <c r="P67" i="5"/>
  <c r="Q67" i="5"/>
  <c r="R67" i="5"/>
  <c r="O68" i="5"/>
  <c r="P68" i="5"/>
  <c r="Q68" i="5"/>
  <c r="R68" i="5"/>
  <c r="O69" i="5"/>
  <c r="P69" i="5"/>
  <c r="Q69" i="5"/>
  <c r="R69" i="5"/>
  <c r="O70" i="5"/>
  <c r="P70" i="5"/>
  <c r="Q70" i="5"/>
  <c r="R70" i="5"/>
  <c r="O71" i="5"/>
  <c r="P71" i="5"/>
  <c r="Q71" i="5"/>
  <c r="R71" i="5"/>
  <c r="O72" i="5"/>
  <c r="P72" i="5"/>
  <c r="Q72" i="5"/>
  <c r="R72" i="5"/>
  <c r="O73" i="5"/>
  <c r="P73" i="5"/>
  <c r="Q73" i="5"/>
  <c r="R73" i="5"/>
  <c r="O74" i="5"/>
  <c r="P74" i="5"/>
  <c r="Q74" i="5"/>
  <c r="R74" i="5"/>
  <c r="O75" i="5"/>
  <c r="P75" i="5"/>
  <c r="Q75" i="5"/>
  <c r="R75" i="5"/>
  <c r="O76" i="5"/>
  <c r="P76" i="5"/>
  <c r="Q76" i="5"/>
  <c r="R76" i="5"/>
  <c r="O77" i="5"/>
  <c r="P77" i="5"/>
  <c r="Q77" i="5"/>
  <c r="R77" i="5"/>
  <c r="O78" i="5"/>
  <c r="P78" i="5"/>
  <c r="Q78" i="5"/>
  <c r="R78" i="5"/>
  <c r="O79" i="5"/>
  <c r="P79" i="5"/>
  <c r="Q79" i="5"/>
  <c r="R79" i="5"/>
  <c r="O80" i="5"/>
  <c r="P80" i="5"/>
  <c r="Q80" i="5"/>
  <c r="R80" i="5"/>
  <c r="O81" i="5"/>
  <c r="P81" i="5"/>
  <c r="Q81" i="5"/>
  <c r="R81" i="5"/>
  <c r="O82" i="5"/>
  <c r="P82" i="5"/>
  <c r="Q82" i="5"/>
  <c r="R82" i="5"/>
  <c r="O83" i="5"/>
  <c r="P83" i="5"/>
  <c r="Q83" i="5"/>
  <c r="R83" i="5"/>
  <c r="O84" i="5"/>
  <c r="P84" i="5"/>
  <c r="Q84" i="5"/>
  <c r="R84" i="5"/>
  <c r="O85" i="5"/>
  <c r="P85" i="5"/>
  <c r="Q85" i="5"/>
  <c r="R85" i="5"/>
  <c r="O86" i="5"/>
  <c r="P86" i="5"/>
  <c r="Q86" i="5"/>
  <c r="R86" i="5"/>
  <c r="O87" i="5"/>
  <c r="P87" i="5"/>
  <c r="Q87" i="5"/>
  <c r="R87" i="5"/>
  <c r="O88" i="5"/>
  <c r="P88" i="5"/>
  <c r="Q88" i="5"/>
  <c r="R88" i="5"/>
  <c r="O89" i="5"/>
  <c r="P89" i="5"/>
  <c r="Q89" i="5"/>
  <c r="R89" i="5"/>
  <c r="O90" i="5"/>
  <c r="P90" i="5"/>
  <c r="Q90" i="5"/>
  <c r="R90" i="5"/>
  <c r="O91" i="5"/>
  <c r="P91" i="5"/>
  <c r="Q91" i="5"/>
  <c r="R91" i="5"/>
  <c r="O92" i="5"/>
  <c r="P92" i="5"/>
  <c r="Q92" i="5"/>
  <c r="R92" i="5"/>
  <c r="O93" i="5"/>
  <c r="P93" i="5"/>
  <c r="Q93" i="5"/>
  <c r="R93" i="5"/>
  <c r="O94" i="5"/>
  <c r="P94" i="5"/>
  <c r="Q94" i="5"/>
  <c r="R94" i="5"/>
  <c r="O95" i="5"/>
  <c r="P95" i="5"/>
  <c r="Q95" i="5"/>
  <c r="R95" i="5"/>
  <c r="O96" i="5"/>
  <c r="P96" i="5"/>
  <c r="Q96" i="5"/>
  <c r="R96" i="5"/>
  <c r="O97" i="5"/>
  <c r="P97" i="5"/>
  <c r="Q97" i="5"/>
  <c r="R97" i="5"/>
  <c r="O98" i="5"/>
  <c r="P98" i="5"/>
  <c r="Q98" i="5"/>
  <c r="R98" i="5"/>
  <c r="O99" i="5"/>
  <c r="P99" i="5"/>
  <c r="Q99" i="5"/>
  <c r="R99" i="5"/>
  <c r="O100" i="5"/>
  <c r="P100" i="5"/>
  <c r="Q100" i="5"/>
  <c r="R100" i="5"/>
  <c r="O21" i="5"/>
  <c r="P21" i="5"/>
  <c r="Q21" i="5"/>
  <c r="R21" i="5"/>
  <c r="N303" i="5"/>
  <c r="N304" i="5"/>
  <c r="N305" i="5"/>
  <c r="N306" i="5"/>
  <c r="N307" i="5"/>
  <c r="N308" i="5"/>
  <c r="N309" i="5"/>
  <c r="N310" i="5"/>
  <c r="N311" i="5"/>
  <c r="N312" i="5"/>
  <c r="N313" i="5"/>
  <c r="N314" i="5"/>
  <c r="N315" i="5"/>
  <c r="N316"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114" i="5"/>
  <c r="N111" i="5"/>
  <c r="N110" i="5"/>
  <c r="N109" i="5"/>
  <c r="N103" i="5"/>
  <c r="N104" i="5"/>
  <c r="N105" i="5"/>
  <c r="N106" i="5"/>
  <c r="N107" i="5"/>
  <c r="N102" i="5"/>
  <c r="N100"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21" i="5"/>
  <c r="O301" i="5" l="1"/>
  <c r="O299" i="5" s="1"/>
  <c r="N317" i="5"/>
  <c r="N244" i="5"/>
  <c r="N113" i="5" s="1"/>
  <c r="P301" i="5"/>
  <c r="P299" i="5" s="1"/>
  <c r="P317" i="5"/>
  <c r="R301" i="5"/>
  <c r="R299" i="5" s="1"/>
  <c r="Q301" i="5"/>
  <c r="Q299" i="5" s="1"/>
  <c r="R317" i="5"/>
  <c r="N302" i="5"/>
  <c r="N301" i="5" s="1"/>
  <c r="N299" i="5" s="1"/>
  <c r="O113" i="5"/>
  <c r="P113" i="5"/>
  <c r="Q113" i="5"/>
  <c r="R113" i="5"/>
  <c r="N108" i="5"/>
  <c r="O108" i="5"/>
  <c r="P108" i="5"/>
  <c r="Q108" i="5"/>
  <c r="R108" i="5"/>
  <c r="R101" i="5"/>
  <c r="Q101" i="5"/>
  <c r="P101" i="5"/>
  <c r="O101" i="5"/>
  <c r="N101" i="5"/>
  <c r="N20" i="5"/>
  <c r="O20" i="5"/>
  <c r="P20" i="5"/>
  <c r="Q20" i="5"/>
  <c r="R20" i="5"/>
  <c r="P19" i="5" l="1"/>
  <c r="P18" i="5" s="1"/>
  <c r="O19" i="5"/>
  <c r="O18" i="5" s="1"/>
  <c r="Q19" i="5"/>
  <c r="Q18" i="5" s="1"/>
  <c r="R19" i="5"/>
  <c r="R18" i="5" s="1"/>
  <c r="N19" i="5"/>
  <c r="N18" i="5" l="1"/>
</calcChain>
</file>

<file path=xl/comments1.xml><?xml version="1.0" encoding="utf-8"?>
<comments xmlns="http://schemas.openxmlformats.org/spreadsheetml/2006/main">
  <authors>
    <author>Илина Надырова</author>
  </authors>
  <commentList>
    <comment ref="A761" authorId="0">
      <text>
        <r>
          <rPr>
            <b/>
            <sz val="9"/>
            <color indexed="81"/>
            <rFont val="Tahoma"/>
            <family val="2"/>
            <charset val="204"/>
          </rPr>
          <t>Илина Надырова:</t>
        </r>
        <r>
          <rPr>
            <sz val="9"/>
            <color indexed="81"/>
            <rFont val="Tahoma"/>
            <family val="2"/>
            <charset val="204"/>
          </rPr>
          <t xml:space="preserve">
Расторгнут</t>
        </r>
      </text>
    </comment>
    <comment ref="A765" authorId="0">
      <text>
        <r>
          <rPr>
            <b/>
            <sz val="9"/>
            <color indexed="81"/>
            <rFont val="Tahoma"/>
            <family val="2"/>
            <charset val="204"/>
          </rPr>
          <t>Илина Надырова:</t>
        </r>
        <r>
          <rPr>
            <sz val="9"/>
            <color indexed="81"/>
            <rFont val="Tahoma"/>
            <family val="2"/>
            <charset val="204"/>
          </rPr>
          <t xml:space="preserve">
Расторгнут</t>
        </r>
      </text>
    </comment>
    <comment ref="A1439" authorId="0">
      <text>
        <r>
          <rPr>
            <b/>
            <sz val="9"/>
            <color indexed="81"/>
            <rFont val="Tahoma"/>
            <family val="2"/>
            <charset val="204"/>
          </rPr>
          <t>Илина Надырова:</t>
        </r>
        <r>
          <rPr>
            <sz val="9"/>
            <color indexed="81"/>
            <rFont val="Tahoma"/>
            <family val="2"/>
            <charset val="204"/>
          </rPr>
          <t xml:space="preserve">
РАСТОРГНУТ</t>
        </r>
      </text>
    </comment>
    <comment ref="A1443" authorId="0">
      <text>
        <r>
          <rPr>
            <b/>
            <sz val="9"/>
            <color indexed="81"/>
            <rFont val="Tahoma"/>
            <family val="2"/>
            <charset val="204"/>
          </rPr>
          <t>Илина Надырова:</t>
        </r>
        <r>
          <rPr>
            <sz val="9"/>
            <color indexed="81"/>
            <rFont val="Tahoma"/>
            <family val="2"/>
            <charset val="204"/>
          </rPr>
          <t xml:space="preserve">
РАСТОРГНУТ</t>
        </r>
      </text>
    </comment>
    <comment ref="A1447" authorId="0">
      <text>
        <r>
          <rPr>
            <b/>
            <sz val="9"/>
            <color indexed="81"/>
            <rFont val="Tahoma"/>
            <family val="2"/>
            <charset val="204"/>
          </rPr>
          <t>Илина Надырова:</t>
        </r>
        <r>
          <rPr>
            <sz val="9"/>
            <color indexed="81"/>
            <rFont val="Tahoma"/>
            <family val="2"/>
            <charset val="204"/>
          </rPr>
          <t xml:space="preserve">
РАСТОРГНУТ</t>
        </r>
      </text>
    </comment>
    <comment ref="A1451" authorId="0">
      <text>
        <r>
          <rPr>
            <b/>
            <sz val="9"/>
            <color indexed="81"/>
            <rFont val="Tahoma"/>
            <family val="2"/>
            <charset val="204"/>
          </rPr>
          <t>Илина Надырова:</t>
        </r>
        <r>
          <rPr>
            <sz val="9"/>
            <color indexed="81"/>
            <rFont val="Tahoma"/>
            <family val="2"/>
            <charset val="204"/>
          </rPr>
          <t xml:space="preserve">
РАСТОРГНУТ</t>
        </r>
      </text>
    </comment>
  </commentList>
</comments>
</file>

<file path=xl/sharedStrings.xml><?xml version="1.0" encoding="utf-8"?>
<sst xmlns="http://schemas.openxmlformats.org/spreadsheetml/2006/main" count="26299" uniqueCount="2801">
  <si>
    <t>Утверждаю:</t>
  </si>
  <si>
    <t>Генеральный директор 
ОАО "Кубаньэнерго"</t>
  </si>
  <si>
    <t>________________________А.И. Гаврилов</t>
  </si>
  <si>
    <t>М.П.</t>
  </si>
  <si>
    <t>№№</t>
  </si>
  <si>
    <t>Наименование объекта</t>
  </si>
  <si>
    <t xml:space="preserve">Остаток стоимости на начало года * </t>
  </si>
  <si>
    <t>Осталось профинансировать по результатам отчетного периода *</t>
  </si>
  <si>
    <t>1 кв</t>
  </si>
  <si>
    <t>2 кв</t>
  </si>
  <si>
    <t>3 кв</t>
  </si>
  <si>
    <t>4 кв</t>
  </si>
  <si>
    <t>план</t>
  </si>
  <si>
    <t>-</t>
  </si>
  <si>
    <t xml:space="preserve">ВСЕГО, </t>
  </si>
  <si>
    <t>Техническое перевооружение и реконструкция</t>
  </si>
  <si>
    <t>1.1</t>
  </si>
  <si>
    <t>Энергосбережение и повышение энергетической эффективности</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</si>
  <si>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</si>
  <si>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</si>
  <si>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</si>
  <si>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</si>
  <si>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</si>
  <si>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</si>
  <si>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</si>
  <si>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</si>
  <si>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</si>
  <si>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</si>
  <si>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</si>
  <si>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</si>
  <si>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</si>
  <si>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</si>
  <si>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</si>
  <si>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</si>
  <si>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</si>
  <si>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</si>
  <si>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</si>
  <si>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</si>
  <si>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</si>
  <si>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</si>
  <si>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</si>
  <si>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</si>
  <si>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</si>
  <si>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</si>
  <si>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</si>
  <si>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</si>
  <si>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</si>
  <si>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</si>
  <si>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</si>
  <si>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</si>
  <si>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</si>
  <si>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</si>
  <si>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</si>
  <si>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</si>
  <si>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</si>
  <si>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</si>
  <si>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</si>
  <si>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</si>
  <si>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</si>
  <si>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</si>
  <si>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</si>
  <si>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</si>
  <si>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</si>
  <si>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</si>
  <si>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</si>
  <si>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</si>
  <si>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</si>
  <si>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</si>
  <si>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</si>
  <si>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</si>
  <si>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</si>
  <si>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</si>
  <si>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</si>
  <si>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</si>
  <si>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</si>
  <si>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</si>
  <si>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</si>
  <si>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</si>
  <si>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</si>
  <si>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</si>
  <si>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</si>
  <si>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</si>
  <si>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</si>
  <si>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</si>
  <si>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</si>
  <si>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</si>
  <si>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</si>
  <si>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</si>
  <si>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</si>
  <si>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</si>
  <si>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</si>
  <si>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</si>
  <si>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</si>
  <si>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</si>
  <si>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</si>
  <si>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</si>
  <si>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</si>
  <si>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</si>
  <si>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1.2</t>
  </si>
  <si>
    <t>Создание систем противоаварийной и режимной автоматики</t>
  </si>
  <si>
    <t>1.2.1</t>
  </si>
  <si>
    <t>1.2.2</t>
  </si>
  <si>
    <t>1.2.3</t>
  </si>
  <si>
    <t>1.2.4</t>
  </si>
  <si>
    <t>1.2.5</t>
  </si>
  <si>
    <t>1.2.6</t>
  </si>
  <si>
    <t>1.3</t>
  </si>
  <si>
    <t xml:space="preserve">Создание систем телемеханики  и связи </t>
  </si>
  <si>
    <t>1.3.1</t>
  </si>
  <si>
    <t>1.3.2</t>
  </si>
  <si>
    <t>1.3.3</t>
  </si>
  <si>
    <t>1.4</t>
  </si>
  <si>
    <t>Установка устройств регулирования напряжения и компенсации реактивной мощности</t>
  </si>
  <si>
    <t>1.5</t>
  </si>
  <si>
    <t>Прочее техническое перевооружение и реконструкция</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</si>
  <si>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</si>
  <si>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</si>
  <si>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</si>
  <si>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</si>
  <si>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</si>
  <si>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</si>
  <si>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</si>
  <si>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</si>
  <si>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</si>
  <si>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</si>
  <si>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</si>
  <si>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</si>
  <si>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</si>
  <si>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</si>
  <si>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</si>
  <si>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</si>
  <si>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</si>
  <si>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</si>
  <si>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</si>
  <si>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</si>
  <si>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</si>
  <si>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</si>
  <si>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</si>
  <si>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</si>
  <si>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</si>
  <si>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</si>
  <si>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</si>
  <si>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</si>
  <si>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</si>
  <si>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</si>
  <si>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</si>
  <si>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</si>
  <si>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</si>
  <si>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</si>
  <si>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</si>
  <si>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</si>
  <si>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</si>
  <si>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</si>
  <si>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</si>
  <si>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</si>
  <si>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</si>
  <si>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</si>
  <si>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</si>
  <si>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</si>
  <si>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</si>
  <si>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</si>
  <si>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</si>
  <si>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</si>
  <si>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</si>
  <si>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</si>
  <si>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</si>
  <si>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</si>
  <si>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</si>
  <si>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</si>
  <si>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</si>
  <si>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</si>
  <si>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</si>
  <si>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</si>
  <si>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</si>
  <si>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</si>
  <si>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</si>
  <si>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</si>
  <si>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</si>
  <si>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</si>
  <si>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</si>
  <si>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</si>
  <si>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</si>
  <si>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</si>
  <si>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</si>
  <si>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</si>
  <si>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</si>
  <si>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</si>
  <si>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</si>
  <si>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</si>
  <si>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</si>
  <si>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</si>
  <si>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</si>
  <si>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</si>
  <si>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</si>
  <si>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</si>
  <si>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</si>
  <si>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</si>
  <si>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</si>
  <si>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</si>
  <si>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</si>
  <si>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</si>
  <si>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</si>
  <si>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</si>
  <si>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</si>
  <si>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</si>
  <si>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</si>
  <si>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</si>
  <si>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</si>
  <si>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</si>
  <si>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</si>
  <si>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</si>
  <si>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</si>
  <si>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</si>
  <si>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</si>
  <si>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1.5.100</t>
  </si>
  <si>
    <t>2</t>
  </si>
  <si>
    <t>Новое строительство</t>
  </si>
  <si>
    <t>2.1</t>
  </si>
  <si>
    <t>2.2.</t>
  </si>
  <si>
    <t>Прочее новое строительство</t>
  </si>
  <si>
    <t>2.2.1</t>
  </si>
  <si>
    <t>Справочно:</t>
  </si>
  <si>
    <t>Оплата процентов за привлеченные кредитные ресурсы</t>
  </si>
  <si>
    <t>* - в ценах отчетного года</t>
  </si>
  <si>
    <t>** - план, согласно утвержденной инвестиционной программе</t>
  </si>
  <si>
    <t>Освоено 
(закрыто актами 
выполненных работ)
млн.рублей</t>
  </si>
  <si>
    <t>Введено оформлено актами ввода в эксплуатацию)
млн.рублей</t>
  </si>
  <si>
    <t>Отклонение ***</t>
  </si>
  <si>
    <t>млн.рублей</t>
  </si>
  <si>
    <t>%</t>
  </si>
  <si>
    <t>в том числе за счет</t>
  </si>
  <si>
    <t>всего</t>
  </si>
  <si>
    <t>за отчетный 
квартал</t>
  </si>
  <si>
    <t>за отчетный квартал</t>
  </si>
  <si>
    <t>уточнения стоимости по результатам утвержденной ПСД</t>
  </si>
  <si>
    <t>уточнения стоимости по результатм закупочных процедур</t>
  </si>
  <si>
    <t>"______"________________________2014 г.</t>
  </si>
  <si>
    <t>факт</t>
  </si>
  <si>
    <t>Объем финансирования
2013 год</t>
  </si>
  <si>
    <t>Причины отклонений</t>
  </si>
  <si>
    <t>Прочие объекты</t>
  </si>
  <si>
    <t>3.1</t>
  </si>
  <si>
    <t>3.2</t>
  </si>
  <si>
    <t>3.3</t>
  </si>
  <si>
    <t>3.6</t>
  </si>
  <si>
    <t>3.7</t>
  </si>
  <si>
    <t>3.9</t>
  </si>
  <si>
    <t>3.10</t>
  </si>
  <si>
    <t>3.11</t>
  </si>
  <si>
    <t>3.12</t>
  </si>
  <si>
    <t>3.13</t>
  </si>
  <si>
    <t>3.14</t>
  </si>
  <si>
    <t>3.15</t>
  </si>
  <si>
    <t>3.16</t>
  </si>
  <si>
    <t>3.17</t>
  </si>
  <si>
    <t>3.18</t>
  </si>
  <si>
    <t>3.19</t>
  </si>
  <si>
    <t>3.20</t>
  </si>
  <si>
    <t>3.21</t>
  </si>
  <si>
    <t>3.22</t>
  </si>
  <si>
    <t>3.23</t>
  </si>
  <si>
    <t>3.24</t>
  </si>
  <si>
    <t>3.25</t>
  </si>
  <si>
    <t>3.26</t>
  </si>
  <si>
    <t>3.29</t>
  </si>
  <si>
    <t>"______"________________________2013 г.</t>
  </si>
  <si>
    <t>Наименование объекта*</t>
  </si>
  <si>
    <t>ФЭС</t>
  </si>
  <si>
    <t>С/П</t>
  </si>
  <si>
    <t>Генерирующие объекты</t>
  </si>
  <si>
    <t xml:space="preserve">Подстанции </t>
  </si>
  <si>
    <t>Линии электропередачи</t>
  </si>
  <si>
    <t>Иные
объекты</t>
  </si>
  <si>
    <t>год ввода в эксплуатацию</t>
  </si>
  <si>
    <t>Нормативный срок службы, лет</t>
  </si>
  <si>
    <t>мощность, МВт</t>
  </si>
  <si>
    <t>тепловая энергия,
Гкал/час</t>
  </si>
  <si>
    <t>Количество и марка силовых трансформаторов, шт</t>
  </si>
  <si>
    <t>Мощность, МВА</t>
  </si>
  <si>
    <t>год ввода в эксплуа-тацию</t>
  </si>
  <si>
    <t>Тип опор</t>
  </si>
  <si>
    <t>Марка кабеля</t>
  </si>
  <si>
    <t>протяженность, км</t>
  </si>
  <si>
    <t>Всего</t>
  </si>
  <si>
    <t>ПИР</t>
  </si>
  <si>
    <t>СМР</t>
  </si>
  <si>
    <t>оборудование и материалы</t>
  </si>
  <si>
    <t>прочие</t>
  </si>
  <si>
    <t xml:space="preserve"> АМ 110, ПМ 110, УС110</t>
  </si>
  <si>
    <t>АСКП 240/39</t>
  </si>
  <si>
    <t>ТДТН-25000/110 /35/10 У1-1 шт.</t>
  </si>
  <si>
    <t xml:space="preserve"> -</t>
  </si>
  <si>
    <t>СВ</t>
  </si>
  <si>
    <t>СИП</t>
  </si>
  <si>
    <t>АПВПУ</t>
  </si>
  <si>
    <t>ТДТН 25000/110/35/10У1-1шт.                             ТДТН 25000/110/У1-1шт.</t>
  </si>
  <si>
    <t>ТРДН -2х25</t>
  </si>
  <si>
    <t>ТРДН -2х16+1х40</t>
  </si>
  <si>
    <t>специальные многогранные УМ220, ПМ220</t>
  </si>
  <si>
    <t>AACSR Z 251</t>
  </si>
  <si>
    <t>ТМГ, ТМГСУ, 34 шт</t>
  </si>
  <si>
    <t xml:space="preserve"> АПвПу2г-1х300/35-10, АПвПу2г-1х185/35-10</t>
  </si>
  <si>
    <t>ТМГ-10/0,4-У1, 4 шт.</t>
  </si>
  <si>
    <t>АПвПу2г-1х185/25-10</t>
  </si>
  <si>
    <t>ТМГ-10/0,4-У1, 3 шт.</t>
  </si>
  <si>
    <t>ТМГ-10/0,4-У1, 1 шт.</t>
  </si>
  <si>
    <t>АПвПу2г-1х185/25-10, АНХАМК-WM 3х150+621</t>
  </si>
  <si>
    <t>ТМГ-10/0,4-У1, 2 шт.</t>
  </si>
  <si>
    <t>АПвПу2г-1х185/35-10, АПвВнг-LS-1х185/35-10</t>
  </si>
  <si>
    <t>АПвПу-10-3(1х185/35)</t>
  </si>
  <si>
    <t>АПвПу2г-10-3(1х185/35)</t>
  </si>
  <si>
    <t>ТМГ, ТМГСУ, 8 шт</t>
  </si>
  <si>
    <t>ТМГ11 /10/У1, ТМГСУ11 /10/У1, 38 шт</t>
  </si>
  <si>
    <t xml:space="preserve"> АПвПу2г-10 </t>
  </si>
  <si>
    <t>ТМГСУ11-400/10-У1 10/0,4, 2 шт</t>
  </si>
  <si>
    <t xml:space="preserve"> АПвПу2г-10 1х240/50</t>
  </si>
  <si>
    <t>ТМГ11-400/10-У1, 2 шт</t>
  </si>
  <si>
    <t xml:space="preserve"> АПвПу2г- 1х240/50-10</t>
  </si>
  <si>
    <t xml:space="preserve"> АПвПу2г- 1х150/35-10</t>
  </si>
  <si>
    <t>ТМГ11-630/10/0,4 У1, 2 шт</t>
  </si>
  <si>
    <t xml:space="preserve">  АПвПу2г- 1х150/35-10, АПвПу2г- 1х240/50-10</t>
  </si>
  <si>
    <t>ТМГ11-400/10/У1 10/0,4, 2 шт</t>
  </si>
  <si>
    <t xml:space="preserve">  АПвПу2г-10 1х150/35, АПвПу2г-10 1х240/50</t>
  </si>
  <si>
    <t>ТМГСУ11-250/10/У1, 2 шт</t>
  </si>
  <si>
    <t xml:space="preserve"> АПвПу2г 1х150/35-10</t>
  </si>
  <si>
    <t>ТМГ11-400/10/У1, 2 шт</t>
  </si>
  <si>
    <t xml:space="preserve"> АПвПу2г-10 1х150/35</t>
  </si>
  <si>
    <t>ТМГ11-630/10-У1, 2 шт</t>
  </si>
  <si>
    <t>АСБл-10</t>
  </si>
  <si>
    <t xml:space="preserve"> АПвПу2г-10 1х150/35, АПвПу2г-10 1х240/50</t>
  </si>
  <si>
    <t xml:space="preserve"> АПвПу2г-1х150/35-10</t>
  </si>
  <si>
    <t>ТМГ11-630/10/У1, 2 шт</t>
  </si>
  <si>
    <t xml:space="preserve"> АПвПу2г-10 1х150/35, СИП-3 1х70</t>
  </si>
  <si>
    <t>ТМГ11-1000/10/У1, 2 шт</t>
  </si>
  <si>
    <t>ТМГ, ТМГСУ, 60 шт</t>
  </si>
  <si>
    <t>ТМГ, ТМГСУ, 13 шт</t>
  </si>
  <si>
    <t>ТМГ, ТМГСУ, 40 шт</t>
  </si>
  <si>
    <t>ТМГ, ТМГСУ, 76 шт</t>
  </si>
  <si>
    <t xml:space="preserve"> АПвПу2г, АПвВнг,  АПвБбШв-1</t>
  </si>
  <si>
    <t>ТМГ-6/0,4-У1, 2 шт.</t>
  </si>
  <si>
    <t xml:space="preserve"> АПвПу2г-1х500/35-10, АПвПу2г-1х240/35-10, АПвВнг-1х500/35-10</t>
  </si>
  <si>
    <t>ТМГ-6/0,4-У1, 3 шт.</t>
  </si>
  <si>
    <t xml:space="preserve"> АПвПу2г-1х500/35-10, АПвПу2г-1х240/35-10, АПвВнг-1х500/35-10, АПвВнг-LS-1х240/25-10</t>
  </si>
  <si>
    <t xml:space="preserve"> АПвБбШв-1 4х120, АПвПу2г-1х185/35-10</t>
  </si>
  <si>
    <t xml:space="preserve"> АПвБбШв-1 4х70, 4х150, АПвПу2г-10 1х150/25</t>
  </si>
  <si>
    <t xml:space="preserve"> АВБбШенг-LS-1 4х95, АПвПу2г-10 1х150/25</t>
  </si>
  <si>
    <t xml:space="preserve"> АПвБбШв-1 4х150, АПвПу2г-10 1х150/25, 1х240/35</t>
  </si>
  <si>
    <t xml:space="preserve"> АПвПу2г-10 1х185/35-10</t>
  </si>
  <si>
    <t>ТМГ11-6/0,4, 2 шт.</t>
  </si>
  <si>
    <t>ТМГ11-630/6/0,4, 2 шт.</t>
  </si>
  <si>
    <t xml:space="preserve"> АПвБбШв-1 4х35, 4х120, 4х185, АПвПу2г-1х185/35-10</t>
  </si>
  <si>
    <t xml:space="preserve"> АПвБбШв-1 4х120, АПвПу2г-10 1х185</t>
  </si>
  <si>
    <t xml:space="preserve"> АПвБбШв-1 4х120, ААБл-6 3х150, ААБл-1 4х120, АПвПу2г-1х185/35-10, 1х240/35-10</t>
  </si>
  <si>
    <t>ТМГ11-1000/6/0,4, 2 шт.</t>
  </si>
  <si>
    <t xml:space="preserve"> АПвБбШв-1 4х120, АПвПу2г-1х185/25-10</t>
  </si>
  <si>
    <t xml:space="preserve"> АПвПу2г-1х185/35-10</t>
  </si>
  <si>
    <t>АПвБбШв-1 4х70, 4х120, АПвПу2г-1х150/25-10</t>
  </si>
  <si>
    <t>ТМГ11-6/0,4-У1, 2 шт.</t>
  </si>
  <si>
    <t>АПвПу2г-1х150/35-10</t>
  </si>
  <si>
    <t>ТМГ-400/10/0,4-У1, 2 шт.</t>
  </si>
  <si>
    <t>АПвПу2г, 1х150/25-10, 1х240/25-10</t>
  </si>
  <si>
    <t>ТМГ11-400/6/0,4-У1, 2 шт.</t>
  </si>
  <si>
    <t>АПвПу2г-1х150/25-10</t>
  </si>
  <si>
    <t>ТМГ11-630/10/0,4-У1, 2 шт.</t>
  </si>
  <si>
    <t>АСБ 3х70-10, 3х120-10</t>
  </si>
  <si>
    <t>АПвПу2г-1х240/25-10</t>
  </si>
  <si>
    <t>ТМГ11-630/6/0,4-У1, 2 шт.</t>
  </si>
  <si>
    <t>ТМГ11-10/0,4-У1, 6 шт.</t>
  </si>
  <si>
    <t>АПвПу2г-10 1х150/35, 1х240/50</t>
  </si>
  <si>
    <t>ТМГ11-10/0,4-У1, 2 шт.</t>
  </si>
  <si>
    <t xml:space="preserve"> АПвПу2г-1х240/50-10, АПвВнг-LS(B)-1х240/50-10</t>
  </si>
  <si>
    <t>АСБ 3х95-10, 3х120-10</t>
  </si>
  <si>
    <t>ТМГ11-6/0,4-У1, 4 шт.</t>
  </si>
  <si>
    <t>АПвПу2г-1х185/35-10, АПвБбШв-1 4х150, 4х120</t>
  </si>
  <si>
    <t>АПвПу2г-1х150/25-10, АПвБбШв-1 4х70, 4х120</t>
  </si>
  <si>
    <t>АСБ-10, ААБл-1, АСБ-1,</t>
  </si>
  <si>
    <t>АПвПу2г-1х240/25-10, 1х150/25-10, ААБл 3х120, 3х185</t>
  </si>
  <si>
    <t>АПвПу2г-10 1х150/25, 1х240/25</t>
  </si>
  <si>
    <t>ТМГ-СЭЩ-630/6/0,4-У1, 2 шт.</t>
  </si>
  <si>
    <t>ТМГ11-1000/10-У1, 2 шт.</t>
  </si>
  <si>
    <t>АПвПу2г 1х150/35-10 (В4), 1х240/50-10</t>
  </si>
  <si>
    <t>АПвПу2г-10 1х150/35, 1х240/35</t>
  </si>
  <si>
    <t>ААБл-3х120-10, ЦААБ-3х120-10, АВБбШнг 4х50-1, 4х70-1, 4х95-1, 4х120-1</t>
  </si>
  <si>
    <t>ТМГ, ТМГСУ, 88 шт</t>
  </si>
  <si>
    <t>ТДТН-25000/110 У1, 2 шт</t>
  </si>
  <si>
    <t>У110</t>
  </si>
  <si>
    <t>АС</t>
  </si>
  <si>
    <t>ТРДН -2х40</t>
  </si>
  <si>
    <t>У220-2, ПС220-6</t>
  </si>
  <si>
    <t>2.2.2</t>
  </si>
  <si>
    <t>2.2.3</t>
  </si>
  <si>
    <t>2.2.4</t>
  </si>
  <si>
    <t>2.2.5</t>
  </si>
  <si>
    <t>AACSR Z 251, AACSR Z 339</t>
  </si>
  <si>
    <t>2.2.6</t>
  </si>
  <si>
    <t>ТРДН-40000/110-80-ВМУ1 - 2 шт.</t>
  </si>
  <si>
    <t>2.2.7</t>
  </si>
  <si>
    <t>2.2.8</t>
  </si>
  <si>
    <t>15 070 кв. м.</t>
  </si>
  <si>
    <t>2.2.9</t>
  </si>
  <si>
    <t>2.2.10</t>
  </si>
  <si>
    <t>2.2.11</t>
  </si>
  <si>
    <t>2.2.12</t>
  </si>
  <si>
    <t>2.2.13</t>
  </si>
  <si>
    <t>2.2.14</t>
  </si>
  <si>
    <t>2.2.15</t>
  </si>
  <si>
    <t>СМР+ПИР. Реконструкция сети 110 кВ, прилегающей к ПС 220 кВ "Бужора" -  ст. Анапская (1-й и 2-й этапы)</t>
  </si>
  <si>
    <t>2013</t>
  </si>
  <si>
    <t>Реконструкция ПС 110 кВ "Анапская " с заменой Т-2 16,0 МВА на 25,0 МВА (2-й  Пусковой комплекс)</t>
  </si>
  <si>
    <t>2014</t>
  </si>
  <si>
    <t>СМР+ПИР. Замена трансформатора 35/10 кВ Т-1 (10 МВА) ПС 35/10 кВ "Пионерская" на трансформатор 110/35/10 кВ 16 МВА</t>
  </si>
  <si>
    <t>СМР. Реконструкция ПС 35 кВ "Аэропорт" с заменой трансформатора Т-2 4,0 МВА на 6,3 МВА (1 этап) (СМР).</t>
  </si>
  <si>
    <t>СМР. Реконструкция и тех перевооружение ПС 110/10/6 кВ «Мацеста»</t>
  </si>
  <si>
    <t>СМР. Реконструкция ВЛ-6 кВ ТП-485-ТП-348, ТП-422. Сочинского РРЭС</t>
  </si>
  <si>
    <t>ПИР. Реконструкция ВЛ 10 кВ Д191-Д180 Дагомысского РЭС  (инв. №28224)</t>
  </si>
  <si>
    <t>ПИР. Реконструкция ВЛ 10 кВ Д143-Д96 Дагомысского РЭС (инв. №26563)</t>
  </si>
  <si>
    <t>СМР. Реконструкция ВЛ 10 кВ Д190-Д187 Дагомысского РЭС  (инв. №24160)</t>
  </si>
  <si>
    <t>ПИР. Реконструкция ВЛ 10 кВ Д190-Д187 Дагомысского РЭС  (инв. №24160)</t>
  </si>
  <si>
    <t>СМР. Реконструкция ВЛ 10 кВ Г7-Д68/Д70 Дагомысского РЭС (инв. №26564)</t>
  </si>
  <si>
    <t>ПИР. Реконструкция ВЛ 10 кВ Г7-Д68/Д70 Дагомысского РЭС (инв. №26564)</t>
  </si>
  <si>
    <t>ПИР. Реконструкция ВЛ 10 кВ Д99-Д52 Дагомысского РЭС (инв. №26572)</t>
  </si>
  <si>
    <t>ПИР. Реконструкция ВЛ 10 кВ Д193-Д153 Дагомысского РЭС (инв. №26540)</t>
  </si>
  <si>
    <t>СМР. Реконструкция ВЛ 10 кВ ПС "Дагомыс" ф.Д15-Д217 Дагомысского РЭС (инв. №26654)</t>
  </si>
  <si>
    <t>ПИР. Реконструкция ВЛ 10 кВ ПС "Дагомыс" ф.Д15-Д217 Дагомысского РЭС (инв. №26654)</t>
  </si>
  <si>
    <t>СМР. Реконструкция ВЛ 10 кВ ф.КМ4-РП20 Адлерского РЭС (инв. №21820)</t>
  </si>
  <si>
    <t>ПИР. Реконструкция ВЛ 10 кВ ф.КМ4-РП20 Адлерского РЭС (инв. №21820)</t>
  </si>
  <si>
    <t>СМР. Реконструкция ВЛ 10 кВ ф.Км5 А260\А457\А290 Адлерского РЭС (инв. №21126)</t>
  </si>
  <si>
    <t>ПИР. Реконструкция ВЛ 10 кВ ф.Км5 А260\А457\А290 Адлерского РЭС (инв. №21126)</t>
  </si>
  <si>
    <t>ПИР. Реконструкция ВЛ 10 кВ А148-А188 Адлерского РЭС (инв. №21160)</t>
  </si>
  <si>
    <t>СМР. Реконструкция ВЛ 10 кВ ф. М24/10 - Х255 Хостинского РЭС  (инв. №23002)</t>
  </si>
  <si>
    <t>ПИР. Реконструкция ВЛ 10 кВ ф. М24/10 - Х255 Хостинского РЭС  (инв. №23002)</t>
  </si>
  <si>
    <t>ПИР. Реконструкция ВЛ 10 кВ Д75-Д205 Дагомысского РЭС (инв. №26628)</t>
  </si>
  <si>
    <t>ПИР. Реконструкция ВЛ 10 кВ  Д83-Д230 Дагомысского РЭС (инв. №20115)</t>
  </si>
  <si>
    <t>ПИР. Реконструкция ВЛ 10 кВ С470-С538 Сочинского РЭС (инв. №26166)</t>
  </si>
  <si>
    <t>ПИР. Реконструкция ВЛ 10 кВ С552-С12 Сочинского РЭС (инв. №26662)</t>
  </si>
  <si>
    <t>СМР. Перевод нагрузок с ПС "Туапсе-Город" на ПС "Туапсе Терминал"</t>
  </si>
  <si>
    <t>ПИР. Перевод нагрузок с ПС "Туапсе-Город" на ПС "Туапсе Терминал"</t>
  </si>
  <si>
    <t>ПИР. Разукрупнение ВЛ 0,4 кВ ТП-А49 ф. "Мостовая" Адлерского РЭС (инв. №20594)</t>
  </si>
  <si>
    <t>ПИР. Разукрупнение ВЛ 0,4 кВ ТП-А93 ф. "Поселок"  Адлерского РЭС (инв. №20558)</t>
  </si>
  <si>
    <t>ПИР. Разукрупнение ВЛ 0,4 кВ ТП-А288 ф. "Пасека" Адлерского РЭС (инв. №20547)</t>
  </si>
  <si>
    <t>ПИР. Разукрупнение ВЛ 0,4 кВ ТП-А376 ф. "Полянская" Адлерского РЭС (инв. №20617)</t>
  </si>
  <si>
    <t>СМР. Разукрупнение ВЛ 0,4 кВ Д136 ф. "Поселок" Дагомысского РЭС (инв. №26112)</t>
  </si>
  <si>
    <t>ПИР. Разукрупнение ВЛ 0,4 кВ Д136 ф. "Поселок" Дагомысского РЭС (инв. №26112)</t>
  </si>
  <si>
    <t>СМР. Разукрупнение ВЛ 0,4 кВ Д151 ф. "Поселок" Дагомысского РЭС (инв. №26070)</t>
  </si>
  <si>
    <t>ПИР. Разукрупнение ВЛ 0,4 кВ Д151 ф. "Поселок" Дагомысского РЭС (инв. №26070)</t>
  </si>
  <si>
    <t>СМР. Разукрупнение ВЛ 0,4 кВ Д167 ф."Магазин" Дагомысского РЭС (инв. №26058)</t>
  </si>
  <si>
    <t>ПИР. Разукрупнение ВЛ 0,4 кВ Д167 ф."Магазин" Дагомысского РЭС (инв. №26058)</t>
  </si>
  <si>
    <t>СМР. Разукрупнение ВЛ 0,4 кВ Д167 ф."Солох-аул" Дагомысского РЭС (инв. №26058)</t>
  </si>
  <si>
    <t>ПИР. Разукрупнение ВЛ 0,4 кВ Д167 ф."Солох-аул" Дагомысского РЭС (инв. №26058)</t>
  </si>
  <si>
    <t>СМР. Разукрупнение ВЛ 0,4 кВ Д60 ф. "Дет.сад" Дагомысского РЭС (инв. №26145)</t>
  </si>
  <si>
    <t>ПИР. Разукрупнение ВЛ 0,4 кВ Д60 ф. "Дет.сад" Дагомысского РЭС (инв. №26145)</t>
  </si>
  <si>
    <t>ПИР. Разукрупнение ВЛ 0,4 кВ С86 ф."Стрельбище" Дагомысского РЭС (инв. №26106)</t>
  </si>
  <si>
    <t>ПИР. Разукрупнение ВЛ 0,4 кВ Д134 ф. "Контора" Дагомысского РЭС (инв. №26110)</t>
  </si>
  <si>
    <t>СМР. Разукрупнение ВЛ 0,4 кВ от ТП-114 Дагомысского РЭС (инв. №26107)</t>
  </si>
  <si>
    <t>ПИР. Разукрупнение ВЛ 0,4 кВ от ТП-114 Дагомысского РЭС (инв. №26107)</t>
  </si>
  <si>
    <t>СМР. Разукрупнение ВЛ 0,4 кВ от ТП-88 Дагомысского РЭС (инв. №26135)</t>
  </si>
  <si>
    <t>ПИР. Разукрупнение ВЛ 0,4 кВ от ТП-88 Дагомысского РЭС (инв. №26135)</t>
  </si>
  <si>
    <t>СМР. Разукрупнение ВЛ 0,4 кВ от ТП Д-45 Дагомысского РЭС (инв. №26168)</t>
  </si>
  <si>
    <t>ПИР. Разукрупнение ВЛ 0,4 кВ от ТП Д-45 Дагомысского РЭС (инв. №26168)</t>
  </si>
  <si>
    <t>ПИР. Разукрупнение ВЛ 0,4 кВ Д136 ф. "Контора" Дагомысского РЭС (инв. №26112)</t>
  </si>
  <si>
    <t>СМР. Разукрупнение ВЛ 0,4 кВ ТП-65 ф. "Поселок" Дагомысского РЭС (инв. №26094)</t>
  </si>
  <si>
    <t>ПИР. Разукрупнение ВЛ 0,4 кВ ТП-65 ф. "Поселок" Дагомысского РЭС (инв. №26094)</t>
  </si>
  <si>
    <t>ПИР. Разукрупнение ВЛ 0,4 кВ от ТП-А49 ф. "Магазин" Адлерского РЭС (инв. №20594)</t>
  </si>
  <si>
    <t>ПИР. Разукрупнение ВЛ 0,4 кВ от ТП-А277 ф. "Гумария" Адлерского РЭС (инв. №20614)</t>
  </si>
  <si>
    <t>СМР. Реконструкция КЛ-10 кВ Ф-Ю305-А364 (инв. №2245) Адлерского РРЭС</t>
  </si>
  <si>
    <t>СМР Реконструкция КЛ-10 кВ РП-59 – ТП-А478 с переключением в ТП-А364 «А» Адлерского РРЭС (0,43 км)</t>
  </si>
  <si>
    <t>СМР. Реконструкция КЛ-10 кВ ТП-А463 – ТП363 с переключением в ТП-А478 Адлерского РРЭС (0.68 км)</t>
  </si>
  <si>
    <t>СМР. Реконструкция КВЛ 10 кВ Сочинских электрических сетей - Реконструкция КЛ 6 кВ Ф-П2-РП-79, Ф-П15-РП-79
Сочинского РРЭС</t>
  </si>
  <si>
    <t>ПИР. Реконструкция КЛ 6 кВ Ф.П19-РП32 (Б) Сочинского РЭС (инв. №23877)</t>
  </si>
  <si>
    <t>ПИР. Реконструкция КЛ 6 кВ Ф.П26-РП32 (А) Сочинского РЭС (инв. №23878)</t>
  </si>
  <si>
    <t>ПИР. Реконструкция КЛ 6 кВ Ф.П26-РП32 (Б) Сочинского РЭС (инв. №23878)</t>
  </si>
  <si>
    <t>СМР. Реконструкция КЛ 6 кВ ТП530-ТП260 Сочинского РЭС (инв. №24100)</t>
  </si>
  <si>
    <t>ПИР. Реконструкция КЛ 6 кВ ТП530-ТП260 Сочинского РЭС (инв. №24100)</t>
  </si>
  <si>
    <t>СМР. Реконструкция КЛ 6 кВ РП6-530 Сочинского РЭС (инв. №23865)</t>
  </si>
  <si>
    <t>ПИР. Реконструкция КЛ 6 кВ РП6-530 Сочинского РЭС (инв. №23865)</t>
  </si>
  <si>
    <t>ПИР. Реконструкция КЛ 6 кВ Ф.П9-623 Сочинского РЭС (инв. №23947)</t>
  </si>
  <si>
    <t>СМР. Реконструкция КЛ 6 кВ РП 48– ТП А241 Сочинского РЭС (инв. №22256)</t>
  </si>
  <si>
    <t>ПИР. Реконструкция КЛ 6 кВ РП 48– ТП А241 Сочинского РЭС (инв. №22256)</t>
  </si>
  <si>
    <t>ПИР. Реконструкция КЛ 6 кВ РП2-341 Сочинского РЭС (инв. №23882)</t>
  </si>
  <si>
    <t>СМР. Реконструкция КЛ 10 кВ Ф.Ю8– РП58 (А) Адлерского РЭС  (инв. №22993)</t>
  </si>
  <si>
    <t>ПИР. Реконструкция КЛ 10 кВ Ф.Ю8– РП58 (А) Адлерского РЭС  (инв. №22993)</t>
  </si>
  <si>
    <t>СМР. Реконструкция КЛ 10 кВ Ф.Ю8– РП58 (Б) Адлерского РЭС (инв. №22993)</t>
  </si>
  <si>
    <t>ПИР. Реконструкция КЛ 10 кВ Ф.Ю8– РП58 (Б) Адлерского РЭС (инв. №22993)</t>
  </si>
  <si>
    <t>ПИР. Реконструкция КЛ 6 кВ Ф.П7-РП40 Сочинского РЭС (инв. №22219)</t>
  </si>
  <si>
    <t>ПИР. Реконструкция КЛ 6 кВ Ф.П8-РП40 Сочинского РЭС (инв. №22218)</t>
  </si>
  <si>
    <t>СМР. «АИИС КУЭ  Кущёвского РЭС филиала ОАО "Кубаньэнерго" Ленинградских электрических сетей». (0,2-0,4 кВ)</t>
  </si>
  <si>
    <t>СМР. «АИИС КУЭ бытовых потребителей Адлерского района г.Сочи (2 этап)». (0,2-0,4 кВ)</t>
  </si>
  <si>
    <t>СМР.  «АСКУЭ  «Большой Сочи». (0,2-0,4 кВ)</t>
  </si>
  <si>
    <t>СМР. Реконструкция системы противоаварийной автоматики в Сочинском энергорайоне Кубанской энергосистемы с учетом ввода объектов электроэнергетики и развитием инфраструктуры для проведения Олимпийских игр 2014 года</t>
  </si>
  <si>
    <t>СМР+ПИР. Реконструкция устройств РЗА сети 110 кВ, прилегающих к ПС 220 кВ "Крымская". (ПС 110 кВ "Крымская ПТФ", ПС 110 кВ "Первомайская", ПС 110 кВ "Новороссийская", ПС 110 кВ "Геленджик")</t>
  </si>
  <si>
    <t>СМР. Реконструкция РЗА сети 110 кВ на транзитах Сочинская ТЭС-ПС 220 Псоу с установкой быстродействующих защит. (ПИР 2009).- МО г. Сочи</t>
  </si>
  <si>
    <t>СМР. Оснащение РУ 6-10кВ ПС 110кВ Сочинского энергорайона (12ПС) быстродействующими защитами от дуговых замыканий</t>
  </si>
  <si>
    <t>СМР. АПНУ Сочинского энергорайона  - МО г. Сочи</t>
  </si>
  <si>
    <t>СМР. Оснащение подстанций 110 кВ устройствами РЗА, ПА, телемеханики и связи для выдачи мощности Адлерской ТЭС по ВЛ 110 кВ</t>
  </si>
  <si>
    <t>Телемеханизация РП (6-10) кв филиала ОАО «Кубаньэнерго» Сочинские ЭС, в составе: РП20, РП21, РП23, РП31, РП37, РП55, РП86, РП97, ТРП46, ТРП8, ТРП-Д61, ТРП94, ТРП96, РП Д-61, РП-1, РП-19, РП-40, РП-52н, РП-56, РП-84, РП-98, РП-35Н, РП-3н, РП-5, РП Х-4, РП Х-57, РП 18»</t>
  </si>
  <si>
    <t>Реконструкция сети радиосвязи ОДС 110 кВ, ОДС 6-10 кВ в Сочинских электрических сетях</t>
  </si>
  <si>
    <t>СМР. Организация каналов связи и телемеханики, модернизация и расширение ССПИ ОАО"Кубаньэнерго" (РРЛС Краснодар-Славянск н/к)</t>
  </si>
  <si>
    <t>СМР+ПИР. Реконструкция ПС 110/35/10-6 кВ Джемете (с заменой Т1 и Т3 16 МВА на 25 МВА, реконструкция ОРУ 110, реконструкция КРУН 10 Кв)</t>
  </si>
  <si>
    <t>СМР. Реконструкция ПС 110 кВ  Небуг с заменой трансформаторов 6,3 МВА на 2*25 МВА, заменой оборудования, разработкой проекта (1-й этап)</t>
  </si>
  <si>
    <t>СМР. Расширение ПС-110 кВ "Мацеста" с установкой Т-3 40 МВА</t>
  </si>
  <si>
    <t>СМР. Реконструкция РДП Сочинского ПЭС - МО г. Сочи</t>
  </si>
  <si>
    <t>Воздушные линии (110 кВ) для выдачи мощности от Сочинской ТЭС до подстанции "Мацеста", от подстанции "Мацеста" до подстанции "Хоста", от подстанции "Хоста" до Краснополянской ГЭС, от Краснополянской ГЭС до Сочинской ТЭС (проектные и изыскательские работы, реконструкция)</t>
  </si>
  <si>
    <t>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(1 этап)</t>
  </si>
  <si>
    <t>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(1 этап)</t>
  </si>
  <si>
    <t>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(1 этап)</t>
  </si>
  <si>
    <t>Воздушные линии (110 кВ) от подстанции "Псоу" до подстанции "Южная", от подстанции "Южная" до подстанции "Адлер" (проектные и изыскательские работы, реконструкция) (1 этап)</t>
  </si>
  <si>
    <t>Воздушная линия (110 кВ) двухцепная от подстанции "Шепси" до подстанции "Дагомыс" (проектные и изыскательские работы, реконструкция). I этап</t>
  </si>
  <si>
    <t>"Воздушные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II этап</t>
  </si>
  <si>
    <t>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(2 этап)</t>
  </si>
  <si>
    <t>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(2 этап)</t>
  </si>
  <si>
    <t>"Воздушные линии (110 кВ) от подстанции "Псоу" до подстанции "Южная", от подстанции "Южная" до подстанции "Адлер" (проектные и изыскательские работы, реконструкция)" Этап 2</t>
  </si>
  <si>
    <t>"Воздушная линия (110 кВ) двухцепная от подстанции "Шепси" до подстанции "Дагомыс" (проектные и изыскательские работы, реконструкция)" Этап 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</si>
  <si>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в том числе: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</si>
  <si>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1 этап в том числе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</si>
  <si>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1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</si>
  <si>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Строительство ТП-К39н, ТП-К31н, ТП-К67н с реконструкцией питающих КЛ.</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</si>
  <si>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Реконструкция ТП-К37, ТП-К1 на напряжение 10 кВ с реконструкцией питающих КЛ.</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</si>
  <si>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Строительство КВЛ 10 кВ ТП-К213 - К174н, К20 - К143; реконструкция ТП-К20, строительство ТП-К174н, реконструкция КВЛ 6 кВ К63 - К143 в КЛ10 кВ К20 - К143.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</si>
  <si>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Реконструкция КВЛ 6 кВ в КВЛ 10 кВ ТП К64-К65, реконструкция ТП-К65.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</si>
  <si>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Реконструкция КЛ 6 кВ в КЛ 10 кВ РП-12 - К61 - РП185, реконструкция РП-12 и ТП К61.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</si>
  <si>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Реконструкция КЛ 6 кВ в КЛ 10 кВ К68-К69, К69-К71п, реконструкция ТП К68, строительство ТП К69н.</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</si>
  <si>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Почтовое отделение в пос Красная Поляна (проектные и изыскательские работы, строительство).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</si>
  <si>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II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</si>
  <si>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в том числе: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</si>
  <si>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1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</si>
  <si>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Больница №3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</si>
  <si>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0.4-10кВ Адлерского  РРЭС. Первая очередь. Поликлиника №2 (филиал №2)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</si>
  <si>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Стоматология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</si>
  <si>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Станция скорой помощи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</si>
  <si>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№49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</si>
  <si>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№53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</si>
  <si>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I этап. Детский сад №55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</si>
  <si>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№107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</si>
  <si>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№92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</si>
  <si>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Детский сад №93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</si>
  <si>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№25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</si>
  <si>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№26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</si>
  <si>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№27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</si>
  <si>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№31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</si>
  <si>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№49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</si>
  <si>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№66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</si>
  <si>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Средняя школа №67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</si>
  <si>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Администрация Молдовского сельского округа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</si>
  <si>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Прокуратура по Адлерскому району г.Сочи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</si>
  <si>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Служба управления ФСБ по Адлерскому району г.Сочи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</si>
  <si>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"Водоканал" лаборатория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</si>
  <si>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Насосная подкачки ОАО "Адлеркурорт"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</si>
  <si>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Адлерское отделение ОАО "Горгаз"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</si>
  <si>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Котельная №10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</si>
  <si>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Первая очередь. АТС №46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</si>
  <si>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II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</si>
  <si>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Хостинского РРЭС в том числе: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</si>
  <si>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Хостинского РРЭС. 1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</si>
  <si>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Хостинского РРЭС. II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</si>
  <si>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"Хоста" до ПС 110 кВ "Верещагинская"). II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</si>
  <si>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в том числе: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</si>
  <si>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1 этап</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</si>
  <si>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Строительство и реконструкция КВЛ 6 кВ от ПС 110/6 кВ "Верещагинская" со строительством БРТП "Объездная".</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</si>
  <si>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Строительство и реконструкция КВЛ 6 кВ от ПС 110/6 кВ «Верещагинская» со строительством БРТП «Стадион».</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</si>
  <si>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 Сочи Детская горбольница ТП-287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</si>
  <si>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Инфекционная больница ТП-147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</si>
  <si>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 Сочи Онкологический диспансер ТП-25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</si>
  <si>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 Сочи. Городская больница №4 ТП-426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</si>
  <si>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Городская поликлиника № 1 ТП-200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</si>
  <si>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 Сочи Перинатальный центр, Роддом и консультация ТП-36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</si>
  <si>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Станция скорой медицинской помощи ТП-443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</si>
  <si>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Кож.-вен. Диспансер ТП-192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</si>
  <si>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МУЗ г.Сочи Станция переливания крови ТП-359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</si>
  <si>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Нач. школа Детсад №85 ТП-67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</si>
  <si>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МУП ДУ Детсад №33 ТП-236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</si>
  <si>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23 ТРП-32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</si>
  <si>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Гимназия "Европейская школа" ТП-269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</si>
  <si>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Нач. школа Детсад №80 ТП-433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</si>
  <si>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Школа-интернат № 2 ТП-261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</si>
  <si>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Сочинский колледж поликультурного образования ТП-258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</si>
  <si>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7 ТП-11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</si>
  <si>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24 ТП-257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</si>
  <si>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12 ТП-309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</si>
  <si>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Средняя школа № 10 ТП-166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</si>
  <si>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Гимназия №44 ТП-425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</si>
  <si>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МОУ Гимназия №8 ТП-37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</si>
  <si>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Гос. Дача "Бочаров ручей" ТП-53, 230, 562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</si>
  <si>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Гос. Дача "Ривьера" ТП-185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</si>
  <si>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Сочинский теле-радио-передающий центр ТП-189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</si>
  <si>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Сочинский Главпочтамт, станция и управление МТС ТП-148, 169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</si>
  <si>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Прокуратура Краснодарского края ТП-305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</si>
  <si>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Управление по делам ГО и ЧС г. Сочи ТП-109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</si>
  <si>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Служба управления ФСБ г. Сочи по Краснодарскому краю ТП-34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</si>
  <si>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ОГПС г. Сочи ТП-176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</si>
  <si>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УВД г.Сочи ТП-196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</si>
  <si>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ГУ ОВО при ОВД Хостинского района ТП-167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</si>
  <si>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ГУ  ОВО при ОВД Центрального района ТП-427.</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</si>
  <si>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Управление ФС РФ по наркоконтролю по Краснодарскому краю ТП-217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</si>
  <si>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Завод ЗСМ стройматериалов ТРП-24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</si>
  <si>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Красная ТП-342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</si>
  <si>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Дмитриева ТП-292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</si>
  <si>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Ландышевая ТП-514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</si>
  <si>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с/х Октябрьский ТП-361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</si>
  <si>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Насосная Теплосети ТП-90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</si>
  <si>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Котельная № 3 ТП-137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</si>
  <si>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Котельная № 1 ТП-28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</si>
  <si>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Котельная № 22 ТП-506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</si>
  <si>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Первая очередь. Распределительная городская электрическая сеть (проектные и изыскательские работы, реконструкция и строительство). ЦТП на Вишнёвой ТП-457 (внешнее электроснабжение).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</si>
  <si>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II этап</t>
  </si>
  <si>
    <t>Подстанция "Верещагинская" (110 кВ) с заходами линий электропередачи (проектные и изыскательские работы, реконструкция)</t>
  </si>
  <si>
    <t xml:space="preserve"> Выполнить реконструкцию ВЛ 110 кВ Небуг-Ольгинка - вынос участка ВЛ 110 кВ в пролетах опор № 73-77 протяженностью порядка 0,8 км из зоны паводка</t>
  </si>
  <si>
    <t xml:space="preserve">СМР. Реконструкция ОРУ 110 кВ ПС 110 заменой ошинвки 110 кВ транзита Шепси-Дагомыс-Псоу </t>
  </si>
  <si>
    <t>СМР. Реконструкция и расширение ПС-110 кВ "Хоста"</t>
  </si>
  <si>
    <t>2012</t>
  </si>
  <si>
    <t>СМР+ПИР. Реконструкция ПС 110  кВ "Адлер"</t>
  </si>
  <si>
    <t>СМР+ПИР. Реконструкция ПС 110 кВ  "Кудепста"</t>
  </si>
  <si>
    <t>СМР+ПИР. Реконструкция ПА на ПС 110 кВ Мацеста.</t>
  </si>
  <si>
    <t>СМР+ПИР. Замена аккумуляторной батарей и ВАЗП на ПС 110 кВ Адлер.</t>
  </si>
  <si>
    <t>СМР+ПИР. Реконструкция ПС-110 кВ "Пасечная" (замена выключателей ММО на элегазовые)</t>
  </si>
  <si>
    <t>СМР+ПИР. Оснащение КРУ-6-10 кВ ПС 110 кВ Туапсе город, Ольгинка, Ново-Михайловская защитами от дуговых замыканий</t>
  </si>
  <si>
    <t>СМР. Реконструкция ПС 110/10 кВ "Ольгинка" с установкой трансформаторов 2х25 МВА;Строительство открытого РУ-110 кВ с элегазовыми выключателями, ошиновки 110 кВ; строительство РУ-10 кВ, реконструкция телемеханики (ТМ), релейной защиты и автоматики (РЗА) 1 ЭТАП</t>
  </si>
  <si>
    <t>СМР+ПИР. Оснащение КРУ 6-10 кВ ПС 110 кВ Архипо-Осиповка Юго-Западных ЭС устройствами защиты от дуговых замыканий</t>
  </si>
  <si>
    <t>СМР+ПИР.Оснащение КРУ 6-10 кВ подстанций Юго-Западных ЭС устройствами защиты от дуговых замыканий
ПС 110 кВ Солнечная и Южная,
ПС 35 кВ Красный октябрь и Мингрельская.</t>
  </si>
  <si>
    <t>СМР+ПИР. Замена шин и ошиновок ОРУ-110 кВ ПС 110/35/6 кВ "Тоннельная"</t>
  </si>
  <si>
    <t>СМР. Выполнить замену аккумуляторной батареи и подзарядных агрегатов на ПС 110 кВ Пасечная</t>
  </si>
  <si>
    <t>СМР. Выполнить замену аккумуляторной батареи и подзарядных агрегатов на ПС 110 кВ Кудепста</t>
  </si>
  <si>
    <t>СМР. Реконструкция ПС 110 кВ "Альпийская" с заменой трансформа-тора 16 МВА на 25 МВА и установка второго трансформатора 25 МВА, с реконструкцией ОРУ-110 кВ и заходом ВЛ-110 кВ - МО г. Сочи</t>
  </si>
  <si>
    <t xml:space="preserve">СМР. Реконструкция и техперевооружение ПС 110/6  кВ "Сочи" (замена трансформатора Т1 и Т2 25 МВА на 2х40 МВА),  2 пусковой комплекс. </t>
  </si>
  <si>
    <t>ПИР. Реконструкция ПС 35 кВ "Аэропорт" с заменой трансформатора Т-2 4,0 МВА на 6,3 МВА (1 этап).</t>
  </si>
  <si>
    <t>Реконструкция и техперевооружение ПС 110/10 кВ "Южная". Проведение государственной экспертизы.</t>
  </si>
  <si>
    <t>СМР. Реконструкция ПС 110/35/6-10 кВ "Южная". Этап: Установка секции шин 10 кВ Т-3</t>
  </si>
  <si>
    <t xml:space="preserve">Погашение кредиторской задолженности прошлых периодов по договорам подряда. Задолженность по договорам реструктуризации (ТП)                                                                                                                                                                                                                                         </t>
  </si>
  <si>
    <t>СМР. Реконструкция  РП-18</t>
  </si>
  <si>
    <t xml:space="preserve">СМР. Реконструкция ВЛ 10 кВ КРН-279-158/286/201 (Дагомысский РЭС, п.Солох-Аул) с заменой голого провода на универсальный самонесущий кабель </t>
  </si>
  <si>
    <t>СМР. Реконструкция ВЛ 10 кВ Д158-Д167 (Дагомысский РЭС, п.Солох-Аул) с заменой голого провода на универсальный самонесущий кабель</t>
  </si>
  <si>
    <t>СМР. Реконструкция КТП 6-10 кВ</t>
  </si>
  <si>
    <t>ПИР. Вынос воздушных линий ВЛ 0,4кВ в х. Коржевский, от КР3-380 Ф-2 в пролётах опор 1/1 -1/7, 2 – 3, 8/1 – 8/5, 2/1- 2/6, 3/1 – 3/6, 9/1 – 9/8.   Ф-4 в пролетах опор. 4/1 – 4/6. 1/1- 1/7, 2/1-2/5, 3/1- 3/5, 1/8 -1/11, 5/1 -5/6, 7/1 -7/6. с территорий  частных домовладений. (Анастасиевский СУ)</t>
  </si>
  <si>
    <t>СМР+ПИР. Реконструкция КЛ-6 кВ ф.П24 - ТП225 Сочинского РЭС</t>
  </si>
  <si>
    <t>СМР+ПИР. Реконструкция КЛ-6 кВ 174 - 309 Сочинского РЭС</t>
  </si>
  <si>
    <t>СМР+ПИР. Реконструкция КЛ-10 кВ ф.Ю319 - А19 Адлерского РЭС</t>
  </si>
  <si>
    <t>Реконструкция КЛ-10 кВ А182 - А247 Адлерского РЭС</t>
  </si>
  <si>
    <t>СМР. Реконструкция КЛ 6 кВ ТП-А250 - ТП-А345</t>
  </si>
  <si>
    <t>СМР+ПИР. Реконструкция КЛ 6 кВ Ф.П19-РП32 (А) Сочинского РЭС</t>
  </si>
  <si>
    <t>СМР. Создание интегрированного комплекса оперативного мониторинга безапасности (ИКОМБ) Олимпийских объектов</t>
  </si>
  <si>
    <t xml:space="preserve">Приобретение трансформаторной подстанции КТП-ПНвв-160/10/0,4 кВ общей площадью 12,5 кв.м и внутриплощадных электрических сетей  с КТП-ПНвв 160/10/0,4 кВ протяженностью 281 м., расположенных по адресу ул. Мира, д. 1/7 в п.г.п. Новомихайловский, Туапсинского района </t>
  </si>
  <si>
    <t>Оборудование не входящее в сметы строек (Доп.эмиссия акций)</t>
  </si>
  <si>
    <t>Приобретение автотранспорта и спецтехники (2013-2015)</t>
  </si>
  <si>
    <t>2015</t>
  </si>
  <si>
    <t>Приобретение программно-аппратных комплексов, необходимых для выполнения функций по технологическому управлению в Сочинских ЭС и Юго-Западным ЭС в соответствии с Перечнем программных комплексов</t>
  </si>
  <si>
    <t>Приобретение комплекта инструмента для монтажа провода СИП</t>
  </si>
  <si>
    <t>Приобретение комплектов заземлений для установки с земли</t>
  </si>
  <si>
    <t>Комплектация проверочной аппаратурой СРЗА (Ретом-30кА в полном комплекте)</t>
  </si>
  <si>
    <t>Приобретение персональных устройств контроля движения на основе ГЛОНАСС (трекеры- 43 шт) для персонала ОВБ  Сочинских электрических сетей.</t>
  </si>
  <si>
    <t>Приобретение мобильной САЦ</t>
  </si>
  <si>
    <t>Друкомплектование ПС Сочи блоками защиты Sepam</t>
  </si>
  <si>
    <t>Комплектация проверочной аппаратурой (РЕТОМ-21 - 3 шт.;РЕТОМ-61 - 2 шт.; РЕТОМ-ВЧ - 2 шт.).</t>
  </si>
  <si>
    <t>Оснащение  производственных участков Сочинских ЭС,  переносными фиксирующими приборами импульсного типа для дистанционного определения мест повреждения</t>
  </si>
  <si>
    <t>Оснащение  производственных участков Юго-Западных ЭС,  переносными фиксирующими приборами импульсного типа для дистанционного определения мест повреждения</t>
  </si>
  <si>
    <t>Приобретение жилых вагончиков для размещения привлеченного оперативного персонала на ПС 110 кВ на период проведения Тестовых соревнований и Олимпийских игр 2014 г.</t>
  </si>
  <si>
    <t>Приобретение ДЭС для резервирования электроснабжения потребителей Юго-Западного энергорайона при отключениях в сети ОАО "Кубаньэнерго"</t>
  </si>
  <si>
    <t>Приобретение тепловизора для обследование ВЛ и оборудования ПС</t>
  </si>
  <si>
    <t>Приобретение автогидроподъемников</t>
  </si>
  <si>
    <t>Приобретение электролаборатории</t>
  </si>
  <si>
    <t>Приобретение экскаваторов погрузчиков</t>
  </si>
  <si>
    <t>Приобретение погрузчика</t>
  </si>
  <si>
    <t>Приобретение бригадных автомобилей</t>
  </si>
  <si>
    <t>Приобретение бригадных автомобилей (полубортовой)</t>
  </si>
  <si>
    <t>Приобретение автомобилей для ОВБ</t>
  </si>
  <si>
    <t>Приобретение тракторного прицепа</t>
  </si>
  <si>
    <t>Приобретение самосвала</t>
  </si>
  <si>
    <t>Приобретение седельного тягача</t>
  </si>
  <si>
    <t>Приобретение низкорамного прицепа</t>
  </si>
  <si>
    <t>Доукомплектовать аварийный запас, в том числе в связи с вводом новых типов оборудования и устройств РЗА.</t>
  </si>
  <si>
    <t xml:space="preserve">Погашение кредиторской задолженности прошлых периодов по договорам подряда. Задолженность по договорам реструктуризации (Амортизация)                                                                                                                                                                                                                                         </t>
  </si>
  <si>
    <t>СМР. Техническое перевооружение газовой котельной, расположенной по адресу: Ленинградский район, ст. Ленинградская, ул. 302 Дивизии 6</t>
  </si>
  <si>
    <t>НИОКР</t>
  </si>
  <si>
    <t>Реконструкция ПС 110 кВ Пасечная. Этап 1. Выполнение противооползневых мероприятий</t>
  </si>
  <si>
    <t>Оснащение инженерно-техническими средствами охраны линейных объектов олимпийского значения на територии Сочинского энергорайона</t>
  </si>
  <si>
    <t>СМР+ПИР. Реконструкция сети аварийного освещения на ПС-Головинка с переводом на питание от постоянного тока.</t>
  </si>
  <si>
    <t>СМР+ПИР. Внедрение защит ближнего резервирования тр-ров на 12 ПС</t>
  </si>
  <si>
    <t>СМР+ПИР. Установка регистраторов аварийных событий типа РЕМИ на ПС 110 кВ Новомихайловка, Лермонтово, Небуг.</t>
  </si>
  <si>
    <t>СМР+ПИР. Оснащение ЛЭП 110-35 кВ устройствами определения мест повреждений</t>
  </si>
  <si>
    <t>СМР+ПИР. Оснащение защитами ближнего резервирования тр-ров на ПС 110 кВ Береговая и Архипо-Осиповка</t>
  </si>
  <si>
    <t>СМР+ПИР. Оснащение защитами ближнего резервирования тр-ров на 4 ПС  Новороссийск, Джигинская, Холмская, Варениковская</t>
  </si>
  <si>
    <t>Организация выполнения мероприятий, влияющих на прохождение ОЗП 2012/2013 по предписаниям Ростехнадзора</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</si>
  <si>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  реконструкция)</t>
  </si>
  <si>
    <t>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t>
  </si>
  <si>
    <t xml:space="preserve">СМР. Строительство ПС 110/10/6 кВ "Туапсе-терминал" с двумя  трансформаторами 2*40 МВА, ОРУ-110 кВ, ЗРУ 4 СШ (2-10 кВ, 2-6 кВ), с 2-х цепным заходом от ВЛ 110 кВ "Шепси-Туапсе-тяговая" </t>
  </si>
  <si>
    <t xml:space="preserve">Кабельные и воздушные линии (110 кВ) для выдачи мощности от Сочинской ТЭС до подстанции "Сочи" (проектные и изыскательские работы, строительство)        </t>
  </si>
  <si>
    <t>Кабельные и воздушные линии (110 кВ) для выдачи мощности от Сочинской ТЭС до подстанции "Хоста" (проектные и изыскательские работы, строительство)</t>
  </si>
  <si>
    <t>Подстанция "Бытха" (110 кВ) с заходами линий электропередачи (проектные и изыскательские работы, строительство)</t>
  </si>
  <si>
    <t>Подстанция "Бочаров Ручей" (110 кВ) с заходами линий электропередачи (проектные и изыскательские работы, строительство)</t>
  </si>
  <si>
    <t>Производственная база обслуживания Краснополянского участка электросетей и подстанций (проектные и изыскательские работы, строительство)</t>
  </si>
  <si>
    <t>СМР. Переходный пункт 110 кВ для подключения КЛ 110 кВ от КРУЭ 110 кВ Туапсинского НПЗ к ВЛ 110 кВ "Шепси - Туапсе тяговая 2-я цепь"</t>
  </si>
  <si>
    <t>Объекты технологического присоединения мощностью свыше 15 кВт.</t>
  </si>
  <si>
    <t>Объекты технологического присоединения мощностью до 15 кВт.</t>
  </si>
  <si>
    <t xml:space="preserve">Строительство ВЛ 6-0,4 кВ с установклй 2-х КТП </t>
  </si>
  <si>
    <t>СМР+ПИР. Строительство двух КЛ-10 кВ от разных секций шин РУ-10 кв ПС 110/10 кВ "Изумрудная" до РП-117п</t>
  </si>
  <si>
    <t>СМР Строительство КЛ-6 кВ ТП-422-ТП-358 Р. Сочинского РРЭС</t>
  </si>
  <si>
    <t>СМР+ПИР. Строительство РП 23 Адлерского РЭС</t>
  </si>
  <si>
    <t>ЮЗЭС</t>
  </si>
  <si>
    <t>С</t>
  </si>
  <si>
    <t>СочЭС</t>
  </si>
  <si>
    <t>П</t>
  </si>
  <si>
    <t>ЛенЭС</t>
  </si>
  <si>
    <t>СлЭС</t>
  </si>
  <si>
    <t>КЭС</t>
  </si>
  <si>
    <t>ИА</t>
  </si>
  <si>
    <t>ИА/СочЭС/ЮЗЭС</t>
  </si>
  <si>
    <t>ИА/СочЭС</t>
  </si>
  <si>
    <t>ИА/ЮЗЭС</t>
  </si>
  <si>
    <t>Отчет об исполнении основных этапов работ по реализации инвестиционной программы компании в отчетном году
(представляется ежеквартально)</t>
  </si>
  <si>
    <t>Плановый объем финансирования, млн. руб.*</t>
  </si>
  <si>
    <t>Фактически профинансировано, млн. руб.</t>
  </si>
  <si>
    <t>Оклонение фактической стоимости работ от плановой стоимости, млн. руб.</t>
  </si>
  <si>
    <t>Фактически освоено (закрыто актами выполненных работ), млн. руб.</t>
  </si>
  <si>
    <t>Технические характеристики объектов (Техническое перевооружение и реконструкция,Новое строительство))</t>
  </si>
  <si>
    <t>Приложение  № 7.1
к приказу Минэнерго России</t>
  </si>
  <si>
    <t>Оборудование, не входящее в сметы строек</t>
  </si>
  <si>
    <t xml:space="preserve">Объекты технологического присоединения мощностью свыше 750 кВт. </t>
  </si>
  <si>
    <t>Объекты технологического присоединения мощностью от 100 до 750 кВт.</t>
  </si>
  <si>
    <t>Реконструкция ПС 110/35/10 кВ "Хаджох".  Майкопский район, п. Хаджох</t>
  </si>
  <si>
    <t>Строительство ПС 110/10 кВ "Лаго-Наки" с двумя трансформаторами 10 МВА</t>
  </si>
  <si>
    <t>Строительство 2-х КЛ-10 кВ со строительством 2БКРП на напряжение 10 кВ  для подключения энергопринимающих устройств (2БКТП-10/0,4 кВ),ООО «Стройэлектр, 1201237  агентский договор</t>
  </si>
  <si>
    <t>Организация цифровых каналов связи и передачи данных ПС 110 кВ "Афипская-КраснодарскийЭС" для оперативного управления сетью 110 кВ</t>
  </si>
  <si>
    <t>Организация каналов связи и телемеханики, модернизация и расширение ССПИ ОАО "Кубаньэнерго". Телемеханизация ПС "Афипская"</t>
  </si>
  <si>
    <t>СМР. Реконструкция сети 110 кВ, прилегающей к ПС 220 кВ "Яблоновская" (протяженностью 0,5 км) - Тахтамукайский район п. Яблоновский</t>
  </si>
  <si>
    <t>Реконструкция электроснабжения Юго-Восточной части ст. Васюринской Динского района. (1 этап) - Динской район ст. Васюринская</t>
  </si>
  <si>
    <t>ПИР.Строительство ВЛ 0,4-10 кВ с установкой новых ТП для электроснабжения п.Никитино Мостовского района</t>
  </si>
  <si>
    <t>Объекты по результатам инвентаризации Тихорецких ЭС(Здания ЗТП 61 шт.)</t>
  </si>
  <si>
    <t xml:space="preserve">Переустройство ВЛ 110-35, 10-0,4 кВ Тихорецких ЭС на участке км 1207-1227 автомобильной дороги                                                                                                                                                                                                                                </t>
  </si>
  <si>
    <t>Строительство здания с/у Тихорецкого РРЭС с гаражом на 2 бокса и навесом для хранения оборудования в ст. Фастовецкая Тихорецкого район</t>
  </si>
  <si>
    <t>Реконструкция ПС110 кВ "Геленджик", (2-ой пуск.комплекс) с заменой оборудования</t>
  </si>
  <si>
    <t>ПИР. Реконструкция ВЛ 110 кВ Геленджик-Дивноморская с заменой провода на большее сечение</t>
  </si>
  <si>
    <t>Строительство ПС 110/10 кВ "Прасковеевка" с установкой трансформатора 10 МВА и заходом ВЛ 110 кВ 24 км</t>
  </si>
  <si>
    <t>Строительство ПС 110/10 кВ "Сухой порт" сзаходами ВЛ 110 кВ</t>
  </si>
  <si>
    <t>Реконструкция ПС 110кВ"Анапская"с установкой Т3 мощностью 25 МВА и заменой Т2 16 МВА на 25 МВА</t>
  </si>
  <si>
    <t xml:space="preserve">Строительство ПС 110кВ"Первомайская" с заходом ВЛ 110кВ </t>
  </si>
  <si>
    <t>Проектирование автоматики предотвращения нарушения устойчивости Юго-Западного района</t>
  </si>
  <si>
    <t>Материалы приобретённые для подключения по договору ТП льготной группы заявителей с мощностью до 15 кВт. (выпадающие заходы).</t>
  </si>
  <si>
    <t>Оборудования вход. в смету строек 07 счет</t>
  </si>
  <si>
    <t>Строительство ТРП 2х1000 кВА в поселке Небуг (8-мь линейных ячеек, с вакуумными или злегазовыми выключателями) с питаюшими КВЛ 10 кВ</t>
  </si>
  <si>
    <t>Строит.двух КЛ 10кВ от РУ 10кВ ПС 110/6кВ"Альпийская" до РУ 10кВ "Университет" (эт.1. КЛ 10кВ ПС "Альпийская"-ПС "Верещагинская")</t>
  </si>
  <si>
    <t>Строит. РП-77н, РП-311 с питающ.линиями 10 кВ для электроснаб. многофункц-ного торгово-развлек-ного комплекса в Центральном районег.Сочи</t>
  </si>
  <si>
    <t xml:space="preserve">Реконструкция ПС-110 кВ "Родниковая" </t>
  </si>
  <si>
    <t>Земельные участки под ВЛ 110кВ Джубгинская ТЭС  - Архипо-Осиповка</t>
  </si>
  <si>
    <t>Земельные участки под ВЛ 110кВ Джубгинская ТЭС  - Лермонтово</t>
  </si>
  <si>
    <t>Расходы будующих периодов (командировочные)</t>
  </si>
  <si>
    <t>Приобретение земельных участков</t>
  </si>
  <si>
    <t>Строительство 2х одноцепных ВЛ 110 кВ Вышестеблиевская 220 - Волна с каналами связи ВОЛС, ВЧ (Темрюкский РРЭС - СлЭС), ЦППС Темрюкского РРЭС в ст. Вышестеблиевской, п. Волна Темрюкского района</t>
  </si>
  <si>
    <t>Товарный знак</t>
  </si>
  <si>
    <t>Автоматизированная Система ПоддержкиБизнес Процессов Раскрытия Информации(АСПБПРИ)000000015</t>
  </si>
  <si>
    <t>Незавершенное строительство промбазы по ул. Демуса</t>
  </si>
  <si>
    <t>Незавершенное строительство  комплекс производ. Зданий ОАО «Кубаньэнерго» (с инженерными  коммуникациями  и площадочными дорогами) по ул.Демуса,50</t>
  </si>
  <si>
    <t>Реконструкция ПС 110/6/6 кВ "ЗТВС" с заменой силового трансформатора</t>
  </si>
  <si>
    <t>АдЭС</t>
  </si>
  <si>
    <t>ЛабЭС</t>
  </si>
  <si>
    <t>ТихЭС</t>
  </si>
  <si>
    <t>все филиалы</t>
  </si>
  <si>
    <t>АрмЭС</t>
  </si>
  <si>
    <t xml:space="preserve">СМР. Реконструкция ВЛ 110кВ Гостагаевская-Джемете </t>
  </si>
  <si>
    <t>СМР. Реконструкция ПС 110/35/6-10 кВ "Южная". Этап: Установка секции шин 10 кВ Т-3 12000016</t>
  </si>
  <si>
    <t>Реконструкция  ПС 110/35/10кВ "Апшеронская"(Агентский договор №407/30-1981 с ЗАО ПДК "Апшеронск")</t>
  </si>
  <si>
    <t>Реконструкция  ПС 110/10кВ "Ерик"(Агентский договор №407/30-1981 с ЗАО ПДК "Апшеронск")</t>
  </si>
  <si>
    <t>Реконструкция отходящих ВЛ-0,4 кВ от КТП Нп-1 № 134 с заменой провода на СИП, заменой существующей КТП на КТПН киоскового типа и установкой дополнительной КТП, ст. Темнолесская Апшеронского района</t>
  </si>
  <si>
    <t>Реконструкция ПС 110/35/6кВ "АТЭЦ" с переустановкой масляного выключателя МВ-110кВ "Тепличная 1 цепь"типа МКП-110М на элегазовый выключатель типа ВЭБ-110-40/2500 УХЛ1</t>
  </si>
  <si>
    <t>Реконструкция ПС 110/35/10кВ "Дивная" (2 этап)</t>
  </si>
  <si>
    <t>Установка системы охранной периметральной сигнализации и контроля доступа ПС 35/10кВ "Венцы"</t>
  </si>
  <si>
    <t xml:space="preserve">«Замена токоограничивающих реакторов 6 кВ на ПС 110/6-10 кВ «Северо-Восточная», 1302667  </t>
  </si>
  <si>
    <t xml:space="preserve">«Реконструкция ПС 35/10 кВ «Агроном-II» с установкой Т-2, напряжением 35/10 кВ, мощностью 2,5 МВА», 1302668  </t>
  </si>
  <si>
    <t>Строительство ПС 110/10 кВ "Ангарская" с трансформаторами 2х25 МВА и заходами ВЛ-110 кВ</t>
  </si>
  <si>
    <t xml:space="preserve">Реконструкция ВЛ-10 кВ И-9 ТП 10/0,4 И9-839 и отходящих ВЛ-0,4 кВ в пос. Яблоновском Тахтамукайского района Республики Адыгея, 1302655  </t>
  </si>
  <si>
    <t xml:space="preserve">Реконструкция ВЛ-10 кВ СЕ-9 в ст. Северской Северского района, 1302660  </t>
  </si>
  <si>
    <t xml:space="preserve">Реконструкция ВЛ-10 кВ Ш-10  в а. Панахес Тахтамукайского района Республики Адыгея, 1302647  </t>
  </si>
  <si>
    <t xml:space="preserve">Реконструкция ПС 110/35/10 кВ "Водохранилище" с установкой блочно-модульного здания КРУ-10 кВ, 1302639  </t>
  </si>
  <si>
    <t xml:space="preserve">Реконструкция ТП 10/0,4 И9-704 и отходящих ВЛ-0,4 кВ в пос. Яблоновском Тахтамукайского района Республики Адыгея, 1302656  </t>
  </si>
  <si>
    <t xml:space="preserve">Реконструкция ТП-10/0,4 кВ АД7-118 и отходящих ВЛ-0,4 кВ в г. Адыгейске Теучежского района Республики Адыгея, 1302642  </t>
  </si>
  <si>
    <t xml:space="preserve">Реконструкция ТП-10/0,4 кВ АД8-100 и отходящих ВЛ-0,4 кВ в г. Адыгейске Теучежского района Республики Адыгея, 1302645  </t>
  </si>
  <si>
    <t xml:space="preserve">Реконструкция ТП-10/0,4 кВ АД8-24 и отходящих ВЛ-0,4 кВ в г. Адыгейске Теучежского района Республики Адыгея, 1302643  </t>
  </si>
  <si>
    <t xml:space="preserve">Реконструкция ТП-10/0,4 кВ АД8-26 и отходящих ВЛ-0,4 кВ в г. Адыгейске Теучежского района Республики Адыгея, 1302644  </t>
  </si>
  <si>
    <t xml:space="preserve">Реконструкция ТП-10/0,4 кВ Ш10-305 и отходящих ВЛ-0,4 кВ в а. Панахес Тахтамукайского района Республики Адыгея, 1302648  </t>
  </si>
  <si>
    <t xml:space="preserve">Реконструкция ТП-10/0,4 кВ Э2-255 в пос. Энем Тахтамукайского района Республики Адыгея, 1302649  </t>
  </si>
  <si>
    <t xml:space="preserve">Строительство ПС 110/35/10 кВ "Адыгейская" с заходами ВЛ 110 кВ, 1302640  </t>
  </si>
  <si>
    <t>Восстановление ВЛ 110 кВ "Восточная-Пенайская, Восточная-Пролетарий" (27 км)</t>
  </si>
  <si>
    <t>Строительство площадок для размещения модульных мобильных подстанций</t>
  </si>
  <si>
    <t>Строительство КЛ 6кВ РП79-С588 СРРЭС</t>
  </si>
  <si>
    <t xml:space="preserve">Источники финансирования инвестиционной программы на 2013 год, млн. рублей </t>
  </si>
  <si>
    <t>Источник финансирования</t>
  </si>
  <si>
    <t>Объем финансирования
 [отчетный год]</t>
  </si>
  <si>
    <t>план*</t>
  </si>
  <si>
    <t>факт **</t>
  </si>
  <si>
    <t>Собственные средства</t>
  </si>
  <si>
    <t>1.1.</t>
  </si>
  <si>
    <t>Прибыль, направляемая на инвестиции:</t>
  </si>
  <si>
    <t>1.1.1.</t>
  </si>
  <si>
    <t>в том числе инвестиционная составляющая в тарифе</t>
  </si>
  <si>
    <t>1.1.2.</t>
  </si>
  <si>
    <t xml:space="preserve">в том числе прибыль со свободного сектора </t>
  </si>
  <si>
    <t>1.1.3.</t>
  </si>
  <si>
    <t>в том числе от технологического присоединения (для электросетевых компаний)</t>
  </si>
  <si>
    <t>1.1.3.1.</t>
  </si>
  <si>
    <t>в том числе от технологического присоединения генерации</t>
  </si>
  <si>
    <t>1.1.3.2.</t>
  </si>
  <si>
    <t>в том числе от технологического присоединения потребителей</t>
  </si>
  <si>
    <t>1.2.</t>
  </si>
  <si>
    <t>Амортизация</t>
  </si>
  <si>
    <t>1.3.</t>
  </si>
  <si>
    <t>Возврат НДС</t>
  </si>
  <si>
    <t>1.4.</t>
  </si>
  <si>
    <t>Прочие собственные средства</t>
  </si>
  <si>
    <t>1.4.1</t>
  </si>
  <si>
    <t>в т.ч. Средства от доп. эмиссии акций</t>
  </si>
  <si>
    <t>1.4.2</t>
  </si>
  <si>
    <t>в т.ч. НИОКР</t>
  </si>
  <si>
    <t>1.4.3</t>
  </si>
  <si>
    <t>в т.ч.Технологическое присоединения мощностью до 15 кВт.</t>
  </si>
  <si>
    <t>1.4.4</t>
  </si>
  <si>
    <t>в т.ч. Прочие собственные</t>
  </si>
  <si>
    <t>2.</t>
  </si>
  <si>
    <t xml:space="preserve">Привлеченные средства, в т.ч.: </t>
  </si>
  <si>
    <t>2.1.</t>
  </si>
  <si>
    <t>Кредиты</t>
  </si>
  <si>
    <t>Облигационные займы</t>
  </si>
  <si>
    <t>2.3.</t>
  </si>
  <si>
    <t>Займы организаций</t>
  </si>
  <si>
    <t>2.4.</t>
  </si>
  <si>
    <t>Бюджетное финансирование</t>
  </si>
  <si>
    <t>2.5.</t>
  </si>
  <si>
    <t>Средства внешних инвесторов</t>
  </si>
  <si>
    <t>2.6.</t>
  </si>
  <si>
    <t>Прочие привлеченные средства</t>
  </si>
  <si>
    <t>2.7.</t>
  </si>
  <si>
    <t>Технологическое присоединения мощностью свыше 15 кВт.</t>
  </si>
  <si>
    <t>ВСЕГО источников финансирования</t>
  </si>
  <si>
    <t>* план в соответствии с утвержденной инвестиционной программой</t>
  </si>
  <si>
    <t>** накопленным итогом за год</t>
  </si>
  <si>
    <t xml:space="preserve">Исполняющий обязанности </t>
  </si>
  <si>
    <t>заместителя генерального директора по капитальному строительству</t>
  </si>
  <si>
    <t>Ю.В. Протасов</t>
  </si>
  <si>
    <t>Начальник департамента капитального строительства</t>
  </si>
  <si>
    <t>М.Б. Меркулов</t>
  </si>
  <si>
    <t>Начальник управления инвестиций</t>
  </si>
  <si>
    <t>Р.В. Тыртышный</t>
  </si>
  <si>
    <t>3.8</t>
  </si>
  <si>
    <t>3.27</t>
  </si>
  <si>
    <t>3.28</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</si>
  <si>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</si>
  <si>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</si>
  <si>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</si>
  <si>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</si>
  <si>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</si>
  <si>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</si>
  <si>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</si>
  <si>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</si>
  <si>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</si>
  <si>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</si>
  <si>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</si>
  <si>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</si>
  <si>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</si>
  <si>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</si>
  <si>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</si>
  <si>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</si>
  <si>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</si>
  <si>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</si>
  <si>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</si>
  <si>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</si>
  <si>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</si>
  <si>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</si>
  <si>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</si>
  <si>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</si>
  <si>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</si>
  <si>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</si>
  <si>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</si>
  <si>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</si>
  <si>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</si>
  <si>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</si>
  <si>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</si>
  <si>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</si>
  <si>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</si>
  <si>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</si>
  <si>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</si>
  <si>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</si>
  <si>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 xml:space="preserve">ТДТН 25000/110/35/10У1-1шт.    </t>
  </si>
  <si>
    <t>У110-2; УС110-6</t>
  </si>
  <si>
    <t>АС185/29</t>
  </si>
  <si>
    <t>296 шт - СВ-95 71 шт - СВ-105 12 шт - СВ-110</t>
  </si>
  <si>
    <t>3,3 км - АС-70/11     0,5 км- АС-50/8   23,4 км - СИП-2А</t>
  </si>
  <si>
    <t>АСБл  3х240</t>
  </si>
  <si>
    <t>4х0,4</t>
  </si>
  <si>
    <t xml:space="preserve"> СВ 110-5               СВ95-3</t>
  </si>
  <si>
    <t>CИП-2 сеч.3х70+1х70мм2, СИП 3 1*70</t>
  </si>
  <si>
    <t>Земельные участки под КВЛ (110 кВ) для выдачи мощности от Сочинской ТЭС до подстанции "Хоста" (строительство)</t>
  </si>
  <si>
    <t>Строительство КЛ6 Кв Р6-РП22 на пересечении транспортной развязки "Краснодарского кольца"</t>
  </si>
  <si>
    <t>Реконструкция ограждения ПС-110 кВ Кепша с устройством предотвращения размытия</t>
  </si>
  <si>
    <t>По решению Штаба по безопасности электроснабжения потребителей Республики Адыгея дополнительно к плану выполнен этап реконструкции ПС110кВ "Хаджох" (иное)</t>
  </si>
  <si>
    <t>Оформление ИРД для организации строительства в последующие годы (отвод лесного участка ) иное.</t>
  </si>
  <si>
    <t>По финансированию и освоению :Исполнение обязательств по технологическому присоединению (ТП)  ЗАО ПДК "Апшеронск" согласно договора ТП №21200-08-000919-4 от 1.10.2008</t>
  </si>
  <si>
    <t>Выполнение дополнительных мероприятий по реконструкции энергообъектов (протокол заседания штаба по безопасности электроснабжения Администрации Краснодарского края от 27.12.2013 №472013-Ш) иное</t>
  </si>
  <si>
    <t>погашение кредиторской задолженности</t>
  </si>
  <si>
    <t xml:space="preserve">Комплектация внеплановых объектов для исполнения хозспособом обязательств по заключенным договорам ТП льготной группы  лиц по  ПП РФ от 29.12.2011 №1178 п.87, Методические указания по определению размера платы за технологическое присоединение, утвержденные Приказом ФСТ РФ от 30.11.2010 №365-э/5
 </t>
  </si>
  <si>
    <t>профинансирована централизованная поставка оборудования входящего в сметы строительства (сч.07 КТП), поставленного для ТП льготных заявителей (выпадающие доходы).</t>
  </si>
  <si>
    <t>В части освоения перевыполнение связано с приёмкой по актам работ фактически выполненых в конце 2012 года. В части финансирования погашение кредиторской задолженности прошлых лет</t>
  </si>
  <si>
    <t>Невыполнение плана финансирования и освоения вызвано не выделекнием денежных средств.</t>
  </si>
  <si>
    <t>погашение кредиторской задолженности прошлого года, подрядной организации</t>
  </si>
  <si>
    <t>Выполнение дополнительных мероприятий для прохождения ОЗП 2013/2014 по решению КИ КЭ от 27.12.2013 № 24-КИ</t>
  </si>
  <si>
    <t>Выполнено дополнительно по решению Штаба по безопасности электроснабжения потребителей Республики Адыгея дополнительно к плану. (иное)</t>
  </si>
  <si>
    <t>исполнение поручения начальника Референтуры Президента РФ по внутренней политике Василевской Е.И., данных на видиоприеме 1 марта 2011 года, об обеспечении в 2011 году электроснабжением жилых домов, расположенных в пос. Никитино Мостовского района (иное)</t>
  </si>
  <si>
    <t xml:space="preserve">Не выполнение плана финансирования и освоения связано с задержкой поставки оборудования-маршрутизаторов, и связанным с этим не завершением монтажа автоматизированной системы коммерческого учёта электроэнергии. (иное). </t>
  </si>
  <si>
    <t>Не проведены торги в связи с отсутствием участников (специализированные работы по природному газу)</t>
  </si>
  <si>
    <t>Невыполнение плана финансирования вызвано не выделекнием денежных средств.</t>
  </si>
  <si>
    <t>Погашение кредиторской задолженности прошлых лет.</t>
  </si>
  <si>
    <t>Приобретение земельных участков под опоры для эксплуатации ВЛ110кВ "Вышестеблиевская 220-Волна", введённой в эксплуатацию в 2011 году (иное)</t>
  </si>
  <si>
    <t>Предварительное оформление ИРД и отвода земельных участков под объект ТП с ОАО "Таманьнефтегаз"</t>
  </si>
  <si>
    <t>Арендная плата за земельный участок под незавершённым строительством объектом</t>
  </si>
  <si>
    <t xml:space="preserve">По финансированию и освоению - исполнение обязательств по заключённому соглашению о компенсации Автобанстроем затрат КЭ на переустройство ВЛ и агентскому договору  </t>
  </si>
  <si>
    <t>Не выполнение по освоению капитальных вложений и финансированию связаны с задержкой в оформлении исходно-разрешительной документации, из-за уточнения трасс заходов ВЛ и внесение  изменений в акт выбора трассы по требованиям новых землепользователей (смена собственников ОПХ "Анапа" и Анапский Сельхозтехникум).</t>
  </si>
  <si>
    <t xml:space="preserve">Невыполнение по финансированию  и освоению кап. вложений связано с отсутствием ПСД (задержка  разработки проекта выноса газопроводов с расширяемой территории ПС, вынос которого входит в состав1 ПК). </t>
  </si>
  <si>
    <t xml:space="preserve"> В связи с предупреждением администрации МО г-к Анапа об ограничении отключений сетей Кубаньэнерго в ОЗП, организовано досрочное выполнение работ с опережением графика.</t>
  </si>
  <si>
    <t>Не выполнение по финансированию и освоению капвложений связано с экономией за счёт применения имеющегося в наличии оборудования. Работы выполнены  полностью. Объект введен в эксплуатацию  в сентябре  2013 г. (иное)</t>
  </si>
  <si>
    <t xml:space="preserve"> Не выполнение по финансированию связано с экономией за счёт выполнения работ хозспособом и применения имеющегося в наличии оборудования. Перевыполнение по освоению капвложений обусловлено консолидацией выполнения СМР и ПИР для оформления ввода в эксплуатацию. (иное)</t>
  </si>
  <si>
    <t>Отклонение по финансированию нет. По освоению - связано с  консолидацией выполнения ПИР и СМР для оформления ввода в эксплуатацию. (иное)</t>
  </si>
  <si>
    <t>Позднее проведение торгово-закупочных процедур из-за отсутствия участников торгов - не выполнение по финансированию и освоению.</t>
  </si>
  <si>
    <t>По финансированию отклонений нет (незначительно). По освоению уточнена цена поставляемого оборудования.</t>
  </si>
  <si>
    <t>отклонения практически отсутствуют</t>
  </si>
  <si>
    <t>Не выполнение по освоению связано с поздним проведением торгов, из-за отсутствия претендентов.</t>
  </si>
  <si>
    <t>Значительная экономия по результатам торгов и снижения прочих затрат при проведении централизаванной закупки и при заключении договора.</t>
  </si>
  <si>
    <t xml:space="preserve">Отклонения по финансированию связано с погашением кредиторской задолженности прошлых лет. </t>
  </si>
  <si>
    <t>Выполнение обязательств по заключённому договору ТП</t>
  </si>
  <si>
    <t>Погашение кредиторской задолженности осуществляется по согласованному подрядной организацией  графику соглащения о её реструктуризации</t>
  </si>
  <si>
    <t>Позднее представление актов выполненных проектных работ после устранения замечаний в проекте</t>
  </si>
  <si>
    <t>Не выполнение связано с экономией при проведении торгов. Объект введен в эксплуатацию  в декабре  2013 г</t>
  </si>
  <si>
    <t>Отклонений нет</t>
  </si>
  <si>
    <t>Невыполнение плана вызвано отказом администрации г.Сочи в выдаче разрешения на разрытие, в связи с подготовкой к олимпийским играм.</t>
  </si>
  <si>
    <t>Погашена кредиторская задолженность и приняты после устранения замечаний работы выполненные в 2012 году.</t>
  </si>
  <si>
    <t>Не выделение денежных средств, обуловило перенос выполнения работ на последующие годы.</t>
  </si>
  <si>
    <t>Не выполнение финансирования и освоения вызвано изменением объемов работ, в результате изменения технических условий (решений). По согласованию с ОАО Россети срок завершения работ перенесен на 30.06.2014г.</t>
  </si>
  <si>
    <t>По финансированию отклонения практически отсутствуют.По освоению - задержка в оформлении документов</t>
  </si>
  <si>
    <t>Выкуплены земельные участки под опоры заходов ВЛ 110кВ к Джубгинской ТЭС</t>
  </si>
  <si>
    <t>Выкуплены земельные участки под опоры заходов КЛ 110кВ к Сочинской ТЭС</t>
  </si>
  <si>
    <t>По освоению и вводу в эксплуатацию - приобретены по согласованию Россетей в 2012 году световые башни, по линии ГО и ЧС, оборудование РЗА, оргтехника. По финансированию - оплата поставленного оборудования.</t>
  </si>
  <si>
    <t xml:space="preserve">Оборудование по направлениям деятельности, приобретено и введено в эксплуатацию на основные средства одной строкой отчёта. (иное)  </t>
  </si>
  <si>
    <t>перевыполнение по финансированию и освоению обусловлено усилением Сочинских Э.С. автотранспртными средствами, в том числе и на период проведения олимпийских и паралимпийских игр</t>
  </si>
  <si>
    <t>Экономия при централизаванной закупки и заключении договора поставки.</t>
  </si>
  <si>
    <t>По финансированию отклонений нет. По освоению - задержка в оформлении приходных документов</t>
  </si>
  <si>
    <t>отклонений нет</t>
  </si>
  <si>
    <t>По финансированию экономия при централизаванной закупки и заключении договора поставки. По освоению - задержка в оформлении приходных документов</t>
  </si>
  <si>
    <t>Позднее проведение торгово-закупочных процедур на поставку и отсутствие заключённого договора.</t>
  </si>
  <si>
    <t>Погашение кредиторской задолженности. По освоению отклонение незначительно (уточнена цена поставляемого оборудования).</t>
  </si>
  <si>
    <t>Не выделение денежных средств на оплату поставки (авансового платеж).</t>
  </si>
  <si>
    <t>по финансированию отклонений нет. По освоению получена спецавтотехника Сочинским Э.С. для повышения надежности электроснабжения потребителей в период проведения зимних олимпийских игр</t>
  </si>
  <si>
    <t>По финансированию - при организации проведения торгов была уточнена стоимость оборудования. По освоению - задержка в оформлении приходных документов на поставленное оборудование.</t>
  </si>
  <si>
    <t xml:space="preserve">Погашение кредиторской задолженности, с целью предупреждения доведения проблемы до суда общей юрисдикции и арбитражного </t>
  </si>
  <si>
    <t>затраты нематериального характера по НИОКРУ</t>
  </si>
  <si>
    <t>Позднее заключение договора</t>
  </si>
  <si>
    <t>Позднее представление актов выполненных работ</t>
  </si>
  <si>
    <t>Невыполнение плана вызвано экономией в связи реализацией объекта хозяйственным способом</t>
  </si>
  <si>
    <t>В связи с поздним заключением договора, учитывая длительность изготовления оборудования и по согласованию с ОАО Россети, объект перенесен на 2014 год</t>
  </si>
  <si>
    <t>Невыполнение плана вызвано экономией в связи выполнением работ на объекте хозяйственным способом</t>
  </si>
  <si>
    <t>Позднее проведение торгово-закупочных процедур и позднее заключение договора</t>
  </si>
  <si>
    <t>Не выполнения плана вызвано изменением объемов работ, в результате изменения технических решений, корректировкой ПСД с экономией, согласованной государственной экспертизой. Работы завершены, объект введен в эксплуатацию</t>
  </si>
  <si>
    <t>Не выполнения плана вызвано изменением объемов работ, в результате изменения технических решений, корректировкой ПСД, согласованной государственной экспертизой. Кроме того не выполнено строительство захода ВЛ110кВ, оказавшегося в русле реки Туапсинка, расширяемого ТНПЗ. В 2014 г. планируется включение в ИПР строительства захода линии на ПС с учётом выноса из русла реки.</t>
  </si>
  <si>
    <t>Позднее представление актов выполненных работ из-за отсутствия дополнительных соглашений к договорам на СМР согласно изменившимся техническим решениям.</t>
  </si>
  <si>
    <t>По финансированию погашение кредиторской задолженности. По освоению досрочное выполнение работ подрядчиком для устранения ранее допущенного отставания.</t>
  </si>
  <si>
    <t>Не выполнения вызвано с изменением технических условий (решений), с экономией финансовых средств.</t>
  </si>
  <si>
    <t xml:space="preserve">Исполнение обязательств по заключенному договору ТП(станд.ставка), выполнен ПИР на установку ячек 10 кВ ПС "Военгородок" (2 шт.) для подключения энергопринимающих устройств ООО "Стройинвест"
 </t>
  </si>
  <si>
    <t xml:space="preserve">По освоению - выполнение обязательства ОАО "Кубаньэнерго" по заключённым договорам ТП, с учётом проведённой заявителем оплаты. По финансированию - погашение кредиторской задолженности прошлых лет, для предупреждения обращений в судебные органы </t>
  </si>
  <si>
    <t>Дополнительное к плану мероприятие выполнено для обеспечения ввода в эксплуатацию олипийского объекта ОАО "Кубаньэнерго" п.152 Программы.</t>
  </si>
  <si>
    <t>Дополнительный объект выполнен для устранения последствий подтопления территории ПС110 "Кепша" после плолиных дождей (стихийное бедствие)</t>
  </si>
  <si>
    <t>Позднее представление актов выполненных в 2012 году работ</t>
  </si>
  <si>
    <t>По олимпийскому объекту затраты на оформление Разрешения Минрегионразвития РФ на реконструкцию и ввод в эксплуатацию.</t>
  </si>
  <si>
    <t>Дополнительный к плану объект выполнен по поручению Россетей для установки арендных ММПС, предназначенных обеспечить резервирование электроснабжения олимпийских игр.</t>
  </si>
  <si>
    <t>капитальные вложения в нематериальные активы. Инициатор и ответственный-юридический отдел</t>
  </si>
  <si>
    <t>капитальные вложения в нематериальные активы. Инициатор и ответственный-департамент информационных технологий</t>
  </si>
  <si>
    <t>Провена в 1-м квартале оплата аренды земельного участка под незавершённым строительством объектом, впоследствии проданным.</t>
  </si>
  <si>
    <t>По согласованию с Россетями осуществлено внеплановое финансирование для обеспечения электроснабжения олимпийских объектов. (иное)</t>
  </si>
  <si>
    <t>Невыполнение плана вызвано невозможностью выполнения работ в связи с ограничением филиалом СО ЕЭС Кубанское РДУ в предоставлении отключений действующего оборудования. По согласованию с ОАО Россети срок завершения работ перенесен на 30.06.2014 г.</t>
  </si>
  <si>
    <t xml:space="preserve">Погашена кредиторская задолженность. </t>
  </si>
  <si>
    <t>По финансированию отклонений нет. По освоению принята завершающая часть работ объекта ИПР 2012 года, после устранения замечаний.</t>
  </si>
  <si>
    <t xml:space="preserve">Невыполнение плана вызвано невозможностью выполнения работ в связи с ограничением администрацией города Сочи отключений действующего оборудования, в связи с подготовкой к проведению зимних олимпийских игр. </t>
  </si>
  <si>
    <t>Изменение графика оплаты при изменении условий заключённого договора,после корректировки проеекта, связанной с поручением Россети значительно увеличить площадь покрытия радиосвязью.</t>
  </si>
  <si>
    <t>Недоосвоение вызвано не выделение денежных средств, поздней оплатой аванса предусмотренного контрактом и как следствие задержка начала реализации СМР.</t>
  </si>
  <si>
    <t>Превышение плана вызвано необходимостью досрочного выполнения работ для обеспечения получения паспорта готовности  к ОЗП</t>
  </si>
  <si>
    <t>Превышение плана вызвано необходимостью досрочного завершения работ для обеспечения получения паспорта готовности  к ОЗП</t>
  </si>
  <si>
    <t>Позднее представление актов выполненных работ, согласно изменившимся техническим решениям проекта после получения повторного положительному заключению государственной экспертизы.</t>
  </si>
  <si>
    <t>Не выполнение в результате экономии по итогам торгов и заключённых договоров.</t>
  </si>
  <si>
    <t xml:space="preserve">Позднее заключение дополнительных соглашений с подрядными организациями на изменение стоимости договоров, задержка перезаводки кабелей и работ по благоустройству прилегающих территорий из-за проведения тестовых соревнований перед олимпийскими играми. </t>
  </si>
  <si>
    <t>Превышение финансирования связано с оплатой кредиторской задолженности.</t>
  </si>
  <si>
    <t>Изменение объемов работ, в результате изменения технических условий, для ускорения выноса опор ВЛ110кВ из зоны паводка</t>
  </si>
  <si>
    <t>Не выполнение вызвано ограничением филиалом СО ЕЭС Кубансое РДУ отключений действующей ВЛ для выполнения работ. (иное).</t>
  </si>
  <si>
    <t>Из-за не выделения денежных средств погашение кредиторской задолженности осуществляется по согласованному подрядной организацией  графику соглащения о её реструктуризации</t>
  </si>
  <si>
    <t xml:space="preserve">По финансированию - позднее представление актов выполненных работ. По освоению - отклонений практически нет. </t>
  </si>
  <si>
    <t>Невыполнение плана финансирования вызвано экономией связанной с выполнением работ на объекте хозяйственным способом с применением имеющегося в наличии оборудования</t>
  </si>
  <si>
    <t>Невыполнение плана связано с тем, что не проведены торги из-за отсутствия претендентов (подрядные организации задействованы на объектах олимпийского строительства)</t>
  </si>
  <si>
    <t>Перевыполнение плана финансирования связано с выплатой аванса подрядной организации на приобретение оборудования и материалов. Недоосвоение вызвано поздней оплатой аванса предусмотренного контрактом и как следствие задержка начала реализации СМР. (иное)</t>
  </si>
  <si>
    <t>Отклонений нет.</t>
  </si>
  <si>
    <t>По финансированию отклонений нет. По освоению - выполнены мероприятия для оформления ввода построенного в 2012 году объекта в эксплуатацию</t>
  </si>
  <si>
    <t>Не выполнение вызвано ограничением филиалом СО ЕЭС Кубансое РДУ отключений действующего оборудования подстанции для выполнения работ. (иное).</t>
  </si>
  <si>
    <t xml:space="preserve">Не выполнение связано с невыделением денежных средств, погашение кредиторской задолженности перенесено на более поздний период по согласованому подрядными организациями и поставщиками графику. </t>
  </si>
  <si>
    <t>По согласованию с ОАО Россети реализация инвестиционного проекта перенесена на 2014 год (иное)</t>
  </si>
  <si>
    <t xml:space="preserve">Внеплановые объекты для исполнения обязательств по заключенным договорам ТП льготной группы  лиц по  ПП РФ от 29.12.2011 №1178 п.87, Методические указания по определению размера платы за технологическое присоединение, утвержденные Приказом ФСТ РФ от 30.11.2010 №365-э/5
 </t>
  </si>
  <si>
    <t xml:space="preserve">По освоению - выполнение обязательства ОАО "Кубаньэнерго" по заключённому договору ТП, с учётом проведённой заявителем оплаты. По финансированию - погашение кредиторской задолженности прошлых лет, для предупреждения обращений в судебные органы </t>
  </si>
  <si>
    <t>По финансированию отклонений нет. Перевыполнение плана освоения связано с уточнением объемов проектирования после согласования и утверждения ТЗ и заключения договора.</t>
  </si>
  <si>
    <t>Погашение кредиторской задолженности в соответствии с графиком соглашения о её реструктуризации</t>
  </si>
  <si>
    <t>По финансированию погашение кредиторской задолженности в соответствии с графиком соглашения о её реструктуризации. По освоению - после устранения замечаний приняты по актам работы фактически выполненные в 2012г.</t>
  </si>
  <si>
    <t>Приложение  № 6.1
к приказу Минэнерго России</t>
  </si>
  <si>
    <t>Отчет об исполнении инвестиционной программы за 2013 г., млн. рублей 
(представляется ежеквартально)</t>
  </si>
  <si>
    <t>Приложение  № 9</t>
  </si>
  <si>
    <t>к приказу Минэнерго России</t>
  </si>
  <si>
    <t>от «___»________2010 г. №____</t>
  </si>
  <si>
    <t>Отчет о вводах/выводах объектов
за  2013 г.</t>
  </si>
  <si>
    <t>Утверждаю</t>
  </si>
  <si>
    <t>Генеральный директор ОАО "Кубаньэнерго"</t>
  </si>
  <si>
    <t>А.И. Гаврилов____________________(подпись)</t>
  </si>
  <si>
    <t>«___»________ 20__ года</t>
  </si>
  <si>
    <t>Филиал</t>
  </si>
  <si>
    <t>№ п/п</t>
  </si>
  <si>
    <t>Наименование проекта</t>
  </si>
  <si>
    <t>Ввод мощностей</t>
  </si>
  <si>
    <t>Вывод мощностей</t>
  </si>
  <si>
    <t>1 кв. 2013 г.</t>
  </si>
  <si>
    <t>2 кв. 2013 г.</t>
  </si>
  <si>
    <t>3 кв. 2013 г.</t>
  </si>
  <si>
    <t>4 кв. 2013 г.</t>
  </si>
  <si>
    <t>2013 г.</t>
  </si>
  <si>
    <t>Км</t>
  </si>
  <si>
    <t>МВА</t>
  </si>
  <si>
    <t>Важнейшие проекты</t>
  </si>
  <si>
    <t>ТПиР объектов 35-330 кВ</t>
  </si>
  <si>
    <t>Воздушные линии 110кВ (ВН)</t>
  </si>
  <si>
    <t>СМР. Реконструкция сети 110 кВ, прилегающей к ПС 220 кВ "Бужора" -  ст. Анапская (1-й и 2-й этапы)</t>
  </si>
  <si>
    <t>ВЛ-110 кв "Анапская-Сукко" Реконструкция сети 110 кВ, прилегающей к ПС 220 кВ "Бужора" -  ст. Анапская (1-й и 2-й этапы)</t>
  </si>
  <si>
    <t>ВЛ-35 кВ "Анапская-Котлома"Реконструкция сети 110 кВ, прилегающей к ПС 220 кВ "Бужора" -  ст. Анапская (1-й и 2-й этапы)</t>
  </si>
  <si>
    <t xml:space="preserve">ВЛ-1 10 кВ «Джемете-Анапская»Реконструкция сети 110 кВ, прилегающей к ПС 220 кВ "Бужора" -  ст. Анапская ( 2-й этап) </t>
  </si>
  <si>
    <t xml:space="preserve">ВЛ 110 кВ _ «Раевская -Анапская» Реконструкция сети 110 кВ, прилегающей к ПС 220 кВ "Бужора" -  ст. Анапская ( 2-й этап) </t>
  </si>
  <si>
    <t>ПС 110кВ (ВН)</t>
  </si>
  <si>
    <t>СчЭС</t>
  </si>
  <si>
    <t>3</t>
  </si>
  <si>
    <t>Прочие производственные и хозяйственные объекты</t>
  </si>
  <si>
    <t xml:space="preserve">Новое строительство объектов 35-330 кВ </t>
  </si>
  <si>
    <t xml:space="preserve">Воздушные линии 110кВ (ВН) </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</si>
  <si>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t>
  </si>
  <si>
    <t>Программы особой важности (федеральные и др.)</t>
  </si>
  <si>
    <t>1</t>
  </si>
  <si>
    <t>ВЛ 110кВ</t>
  </si>
  <si>
    <t>Кабельные линии 110кВ (ВН)</t>
  </si>
  <si>
    <t>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(2 этап)</t>
  </si>
  <si>
    <t>Воздушные линии (110 кВ) от подстанции "Псоу" до подстанции "Южная", от подстанции "Южная" до подстанции "Адлер" (проектные и изыскательские работы, реконструкция) (2 этап)</t>
  </si>
  <si>
    <t>Воздушная линия (110 кВ) двухцепная от подстанции "Шепси" до подстанции "Дагомыс" (проектные и изыскательские работы, реконструкция) 2 этап</t>
  </si>
  <si>
    <t>Кабельные линии 3-10кВ (СН1)</t>
  </si>
  <si>
    <t>3.1.</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</si>
  <si>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Краснополянского РРЭС 1 этап в том числе</t>
  </si>
  <si>
    <t>3.2.</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</si>
  <si>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в том числе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</si>
  <si>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I этап в том числе</t>
  </si>
  <si>
    <t>3.3.</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</si>
  <si>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Хостинского РРЭС в том числе</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</si>
  <si>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Хостинского РРЭС I этап</t>
  </si>
  <si>
    <t>3.4.</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</si>
  <si>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"Хоста" до ПС 110 кВ "Верещагинская") 2 этап</t>
  </si>
  <si>
    <t>3.5.</t>
  </si>
  <si>
    <t>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кВ "Бочаров ручей") в том числе</t>
  </si>
  <si>
    <t>Новое строительство объектов 35-330кВ</t>
  </si>
  <si>
    <t>Программы</t>
  </si>
  <si>
    <t>Новое строительство объектов 35-330 кВ</t>
  </si>
  <si>
    <t>ПС 110-330 кВ (ВН)</t>
  </si>
  <si>
    <t>Строительство ПС 110/10/6 кВ "Туапсе-терминал" с двумя  трансформаторами 2*40 МВА, ОРУ-110 кВ, ЗРУ 4 СШ (2-10 кВ, 2-6 кВ), с 2-х цепным заходом от ВЛ 110 кВ Шепси-Туапсе-тяговая 1 (2)</t>
  </si>
  <si>
    <t>Воздушные Линии 110-330 кВ (ВН)</t>
  </si>
  <si>
    <t>ВЛ 35-110кВ</t>
  </si>
  <si>
    <t>Вынос оп. № 73-77 ВЛ-110кВ "Небуг-Ольгинка" из зоны паводка</t>
  </si>
  <si>
    <t>Кабельные Линии 10 кВ (СН2)</t>
  </si>
  <si>
    <t>ЛнЭС</t>
  </si>
  <si>
    <t>КЛ 10кВ</t>
  </si>
  <si>
    <t>Реконструкция ПС 110/35/10 кВ "Хаджох"</t>
  </si>
  <si>
    <t xml:space="preserve"> Реконструкция ПС 110/35/10-6 кВ Джемете (с заменой Т1 и Т3 16 МВА на 25 МВА, реконструкция ОРУ 110, реконструкция КРУН 10 Кв)</t>
  </si>
  <si>
    <t>Реконструкции ПС 110 кВ "Анапская" с установкой Т-3, мощностью 25,0 МВА и заменой Т2 16 МВА на 25 МВА», (2- пусковой комплекс) (1-й этап)</t>
  </si>
  <si>
    <t>ПС 35 кВ (СН1)</t>
  </si>
  <si>
    <t xml:space="preserve">Реконструкция ПС 35/10 кВ «Агроном-II» 
с установкой Т-2, напряжением 35/10 кВ, 
мощностью 2,5 МВА»
</t>
  </si>
  <si>
    <t>Технологическое присоединение</t>
  </si>
  <si>
    <t>4.1.</t>
  </si>
  <si>
    <t>АрЭС</t>
  </si>
  <si>
    <t>Установка на ПС 110/6/6кВ "Радуга" линейной ячейки КРУ-6кВ, строительство кабельной линии 6 кВ (свыше 670кВт)</t>
  </si>
  <si>
    <t>Электроснабжение жилой застройки (ж.к. Надежда)",расположенного по адресу: РФ, Краснодарский край, р-н. Крымский, г. Крымск, в Юго-Западной части г. Крымска вдоль автодороги Крымск-Джигинка", 1 этап строительства ВЛ-10 кВ</t>
  </si>
  <si>
    <t xml:space="preserve">Строительство 2-х КЛ-10 кВ со строительством
2БКРП на напряжение 10 кВ  для подключения
энергопринимающих устройств (2БКТП-10/0,4кВ),
ООО «Стройэлектросевкавмонтаж», расположенного
по адресу: Краснодарский край, г. Краснодар, ул. Лавочкина
</t>
  </si>
  <si>
    <t>4.2.</t>
  </si>
  <si>
    <t>ТмЭС</t>
  </si>
  <si>
    <t>Строительство линии 0,4 кВ от ТП-10/0,4 кВ ПС-5-266 до границ земельного участка по адресу: Брюховецкий район, с. Переясловская, ул. Масловского, д. 1/А (ТУ № 87-Б от 05.06.2012 заявитель - ООО "АМОСтрой")</t>
  </si>
  <si>
    <t xml:space="preserve">Строительство
КЛ-10 кВ ПС 110/10 кВ "Аэропорт" - жилой комплекс
"Пересвет-Карасунский
</t>
  </si>
  <si>
    <t xml:space="preserve">Строительство 4-х КЛ-10 кВ для подключения
энергопринимающих устройств (2БРТП-10/0,4кВ)
ООО "Платан-С", расположенного по адресу:
Краснодарский край, г. Краснодар, ул. Пушкина, д. 14"
</t>
  </si>
  <si>
    <t xml:space="preserve">Строительство ВЛ-10 кВ на территории с. Абрау-Дюрсо по договору ТП № 20104-12-00086380-1 заявитель ООО «Территория Абрау-Дюрсо» - стандартизированная ставка </t>
  </si>
  <si>
    <t xml:space="preserve">Строительство КЛ-10 кВ и установка КРУ-10 кВ в ПСТ/110/10кВ "Тонкий мыс" по договору тех. присоединения 20105-12-00075630-1, заявитель ООО "Старт-Инвест» </t>
  </si>
  <si>
    <t>ТхЭС</t>
  </si>
  <si>
    <t>Установка ячейки КРУН-10 кВ на ПС 35/10 кА «Сосыка» (Договор ТП от 09.04.2012 №20604-12-000008-1</t>
  </si>
  <si>
    <t>4.3.</t>
  </si>
  <si>
    <t>Объекты технологического присоединения мощностью от 15 до 100 кВт.</t>
  </si>
  <si>
    <t>Строительство ВЛЗ-10 кВ от фидера ВС-2 опора № 5/6 с установкой КТП-10/0,4 кВ с трансформатором 100 кВА, строительство ВЛИ-0,4 кВ от проектируемой КТП</t>
  </si>
  <si>
    <t xml:space="preserve">Строительство ВЛЗ-10 кВ от фидера СЕ-2 опора №102/1-3 с установкой КТП-10/0,4 кВ с трансформатором 63 кВА, для подключения энергопринимающих устройств, 1200843  </t>
  </si>
  <si>
    <t xml:space="preserve">Строительство ВЛИ 0,4 кВ от ТП 10/0,4 кВ И-12-726 для подключения энергопринимающего устройства (дорожного сервиса) гр. Ешугова Р.Б., расположенного п, 1200356  </t>
  </si>
  <si>
    <t xml:space="preserve">Строительство ВЛИ-0,4 кВ от ТП-10/0,4 кВ
АД3-105 для подключения энергопринимающего
устройства (Отдела пенсионного фонда РФ ГУ в
г.Адыгейске РА), расположенного по адресу: Республика
Адыгея, г. Адыгейск, пр-кт им. Ленина д. 31А
</t>
  </si>
  <si>
    <t>Строительство участка ВЛИ-0,4 кВ от КТП 10/0,4 кВ ПР-7-319 до границы участка заявителя в п. Забойский Славянского района, согласно технологическому присоединению по ТУ № 765-12/сс от 08.06.2012, выданным Сидоренко Е.П. Максимальная присоединяемая мощность  - 65 кВт.</t>
  </si>
  <si>
    <t>Строительство участка    ВЛИ-0,4 кВ от КТП 10/0,4кВ ГЛ-5-1034 до границы участка заявителя в ст. Голубицкая Темрюкского района согласно технолог.присоединению по ТУ № 778-12/сс от 09.07.2012, выданным Гнутовой Е.П. Максимальная присоединяемая мощность - 45 кВт</t>
  </si>
  <si>
    <t>Техническое перевооружение  КТП 10/0,4кВ К-9-794  в станице Полтавской, Красноармейского района, согласно технологическому присоединению по техническим условиям  №1439-10/вд, выданным ИП Кучинский С.В. Максимальная присоединяемая  мощность 20 кВт</t>
  </si>
  <si>
    <t xml:space="preserve">Строительство ТП-10/0,4 кВ, участка ВЛЗ-10 кВ, ВЛ-10 кВ, Т-6 до проектируемой ТП 10/0,4 кВ до вводно-распределительного устройства (ВРУ) объекта заявителя в городе Темрюк, Темрюкского района, согласно технологическому присоединению по техническим условиям №992-12/сс от 17.08.2012, выданным ООО "Стремление" . Максимальная присоединяемая мощность - 69 кВт. (Договор ТП № 20901-12-00081462-1 от 17.08.2012) </t>
  </si>
  <si>
    <t>Проектирование и строительство ВЛЗ-10 кВ от ВЛ-10 ТМ-7 ТП-10/0,4 кВ в станице Тамань, Темрюкского района согласно технологическому присоединению по техническим условиям №817-11 от 06.07.2011, выданным МБУЗ Центральная районная больница муниципального образования, Темрюкский район. Максимальная присоединяемая мощность -134,8 кВт. (Договор ТП № 20901-11-00038476-1 от 06.07.2011)</t>
  </si>
  <si>
    <t>Строительство ВЛЗ-10 кВ от ВЛ-10 Ф-5, ТП-10/0,4 кВ в поселке Сенном, Темрюкского района согласно технологическму присоединению по техническим условиям № 1748-12/сс от 016.06.2011, выданным ЗАО "Тандер". Максимальная присоединяемая мощность - 60 кВт. (Договор ТП № 20901-11-00062920-1 от 06.06.2011)</t>
  </si>
  <si>
    <t>Внешнее электроснабжение жилого дома по адресу: г.Сочи, ул. Клубничная, д 110</t>
  </si>
  <si>
    <t xml:space="preserve"> Строительство ВЛЗ-10 кВ от ВЛ-10 кВ КН-2 до гриниц земельных участков по адресу: Каневской район, ст. Каневская, ул. Горького д.81 (ТУ № 44-К от 01.06.2012 заявитель ООО Кубрента")" ВЛЗ-10 кВ -  0,2 км</t>
  </si>
  <si>
    <t xml:space="preserve"> Строиельство участка ВЛ 10 кВ, КТП 10/0,4 кв х. Воскресенский( договор ТП 20102-11-00051836-1 от 03.11.2011 заявитель ООО"Митчел-Сервис"</t>
  </si>
  <si>
    <t>Строительство участка ВЛ-10 кВ, КТП 10/0,4 кВ и ВЛ-0,4 кВ от проектируемой ТП-10/0,4 кВ до границ земельного участка по адресу: Геленджикский район, с. Архипо-Осиповка, ул. Санаторная, б/н (Договор  ТП №20105-10-00010159-2 от 08.06.2010г.) заявитель - муниципальное учреждение "Муниципальное управление капитального строительства"»</t>
  </si>
  <si>
    <t>Строительство ВЛ 6 кВ от опоры № 8-3 на территории г.Крымска  Крымского района по договору ТП № 20103-13-00124962-1, заявитель ООО "КРАФТ"</t>
  </si>
  <si>
    <t>Строительство ВЛ 6  кВ от оп. №46 ВЛ6 кВ Ф-85 по адресу: Краснодарский край  Апшеронский район , х.Годовников , ул.Мира 36 а</t>
  </si>
  <si>
    <t>Строительство ВЛ10кВ от ВЛ 10кВ "ОР-1" с установкой КТП 10/0,4кВ в х.Лосево Кавказского района.(свыше 15кВт)</t>
  </si>
  <si>
    <t>Стр-во ВЛ 10кВ от ВЛ 10кВ "МА-3" и ВЛ 0,4кВ с установкой КТП 10/0,4кВ в а.Кургоковский Успенского района.(свыше 15кВт)</t>
  </si>
  <si>
    <t>Строительство ВЛИ-0,4 кВ от ТП ТР-7-737 ст. Терновская Тихорецкого района» (Договор ТП от 03.08.2012 №20605-12-000140 ЗАО «Тендер»)</t>
  </si>
  <si>
    <t>4.4.</t>
  </si>
  <si>
    <t xml:space="preserve">Строительство ВЛ-0,4кВ проводом СИП от КТП 10/0,4кВ Бд8-356/250 кВА по адресу: Майкопский район, в северной части п. Тульского 
</t>
  </si>
  <si>
    <t xml:space="preserve">Строительство ВЛ-0,4кВ проводом СИП от оп. №1/10, ВЛ-0,4кВ №3 отходящей от КТП 10/0,4кВ Т1-880/160кВА до точки присоединения по адресу: Майкопский район, п. Тульский, ул. Шоссейная, 54 </t>
  </si>
  <si>
    <t>Строительство ВЛ-0,4кВ проводом СИП от КТП 10/0,4кВ Т-5-897/160кВА по адресу: Майкопский район, 100 м на юго-восток от п. Цветочного</t>
  </si>
  <si>
    <t>Строительство ВЛ-0,4кВ проводом СИП от оп. №2 ВЛ-0,4кВ №1 от КТП 10/0,4кВ   Нп-1-227/100 кВА по адресу: Краснодарский край, Апшеронский район, п. Мезмай, ул. Нагорная, 23</t>
  </si>
  <si>
    <t xml:space="preserve">Строительство КТПН 10/0,4 кВ с отходящей ВЛ-0,4 кВ, подключаемой к ВЛ 10 кВ Чм-101 пер. Черкесский 32/а, строение 2, п.Гавердовский, г.Майкоп </t>
  </si>
  <si>
    <t xml:space="preserve">Строительство КТП 10/0,4кВ с отходящей ВЛ-0,4кВ, подключаемой к ВЛ 10кВ от оп. № 130 Пп-3. Краснодарский край, Белореченский район, х. Кубанский, ул. Казачья, 54 </t>
  </si>
  <si>
    <t>Реконструкция ВЛ-0,4кВ №2 от ЗТПП 10/0,4кВ Рн7-263/250кВА (замена провода в пролете опор №1 - №2/13 А): Краснодарский край, Белореченский район,ст. Рязанская, ул. Первомайская, 112 "А"</t>
  </si>
  <si>
    <t>Строительство КТПН 10/0,4кВ с отходящей ВЛ-0,4кВ, подключаемой к ВЛ-10 кВ Нп-3 по адресу: ул. Матющенко 17/а, 18, ст. Нижегородская,  Апшеронский р, (выпадающие доходы  до 15 кВт)</t>
  </si>
  <si>
    <t>Строительство КТП 10/0,4кВ с отходящей ВЛ-0,4кВ, подключаемой к ВЛ 10кВ от оп. №7 Рн-3. Краснодарский край, Белореченский район, ст.Рязанская, ул. Дружная,3</t>
  </si>
  <si>
    <t>Строительство КТП 10/0,4кВ с отходящей ВЛ-0,4кВ, подключаемой к ВЛ 10кВ от оп. № 8-64 Пш-7. Краснодарский край, Белореченский район, п. Заречный, ул. Комарова, б/н, участок №3, участок №33(выпадающие доходы до 15 кВт)</t>
  </si>
  <si>
    <t xml:space="preserve">Строительство КТП 10/0,4кВ с отходящей ВЛ-0,4кВ, подключаемой к ВЛ 10кВ от оп. № 16 Кс-2. Краснодарский край, Белореченский район, п. Молодежный, ул. Короткая, 5, 9 </t>
  </si>
  <si>
    <t>Строительство участка ВЛ-10кВ подключаемой к ВЛ-10кВ Чм-101 до точки присоединения по адресу: Республика Адыгея, г. Майкоп, ул. Степная, 178/г</t>
  </si>
  <si>
    <t>Строительство ВЛ-10 кВ от оп. № 73 ВЛ-10 кВ Т-3 до точки присоединения по адресу: Республика Адыгея, Майкопский  район, х. Причтовский, ул. Благодатная, 8</t>
  </si>
  <si>
    <t xml:space="preserve">Строительство КТПН 10/0,4 кВ с отходящей ВЛ-0,4 кВ, подключаемой к ВЛ 10 кВ от оп. № 8-6 В-1. Краснодарский край, Белореченский район, с. Великовечное, ул. Восточная, 1/21, 2/24, ул. Светлая, 2/4 </t>
  </si>
  <si>
    <t>Строительство ВЛ-0,4кВ проводом СИП от оп.3/9 ВЛ-0,4 кВ №3 КТП 10/0,4 кВ С-1-88/400 кВА по адресу: Майкопский район, а. Мафэхабль, Республики,30; Абадзехская, 17</t>
  </si>
  <si>
    <t xml:space="preserve">Строительство КТПН 10/0,4 кВ с отходящей ВЛ-0,4 кВ, подключаемой к ВЛ 10 кВ Чм-101 по адресу: Республика Адыгея, г. Майкоп, х. Гавердовский, ул. Шевченко 50,34,48,26,28,32,40,44, пер. Богатырский 35, ул. Октябрьская 45,50, пер. Песчаный 49,33, ул. Пятницкая 30,51,47,52,39,25   </t>
  </si>
  <si>
    <t>Строительство ВЛ-0,4кВ проводом СИП от оп. №7/9, ВЛ-0,4кВ №2 отходящей от КТП 10/0,4кВ См1-102/250кВА до точки присоединения по адресу: Апшеронский район, ст. Самурская, ул. Приречная, 19</t>
  </si>
  <si>
    <t>Строительство ВЛ 0,4 кВ проводом СИП от РУ 0,4 кВ КТП 10/0,4 кВ В1-20/160 кВА до точки присоединения по адресу: Белореченский район, с.Великовечное</t>
  </si>
  <si>
    <t>Строительство КТПН 10/0,4кВ с отходящими ВЛ-0,4кВ по адресу: Краснодарский край, Апшеронский район, ст. Черниговская</t>
  </si>
  <si>
    <t>Строительство КТПН 10/0,4кВ с отходящими ВЛ-0,4кВ подключаемой к ВЛ-10кВ Нп-3 по адресу: Краснодарский край, Апшеронский район, ст. Нижегородская</t>
  </si>
  <si>
    <t xml:space="preserve">Строительство ВЛ-0,4кВ проводом СИП от оп. №11, ВЛ-0,4 кВ №2 отходящей от КТП 10/0,4 кВ Нп1-223/160 кВА до точки присоединения по адресу: Апшеронский район, п. Мезмай, ул. Железнодорожная 45 </t>
  </si>
  <si>
    <t>Строительство ВЛ-0,4кВ проводом СИП от оп. №9 "а" ВЛ 0,4кВ №2 от КТП 10/0,4кВ Дх-3-660/160кВА по адресу: Республика Адыгея, Майкопский район, с. Новопрохладное. ул. Нагорная, 25 "А"</t>
  </si>
  <si>
    <t>Строительство ВЛ-0,4кВ проводом СИП отходящей от КТП 10/0,4кВ Т5-349/63кВА до точки присоединения по адресу: Республика Адыгея, Майкопский район, п. Тульский, пересечение ул. Шоссейной с дорогой п. Тульский - п. Цветочный</t>
  </si>
  <si>
    <t>Строительство ВЛ-0,4кВ проводом СИП от оп. №2/15, ВЛ-0,4кВ №2 отходящей от КТП 10/0,4кВ Хм3-686/250кВА до точки присоединения по адресу: Республика Адыгея, Майкопский район,  с. Хамышки, ул. Южная 19</t>
  </si>
  <si>
    <t>Реконструкция ВЛ-0,4кВ №1 проводом СИП от КТП 10/0,4кВ Пз2-686/250кВА до оп. № 6/4 Краснодарский край, Белореченский район, п. Родники, ул. Казачья 9</t>
  </si>
  <si>
    <t>Реконструкция ВЛ - 0,4 кВ № 1 от КТП 10/0,4 кВ Пз2 - 686/250 кВА до оп. № 8/1 Б: Краснодарский край, Белореченский район, п. Родники, ул. Яблоневая, 38</t>
  </si>
  <si>
    <t xml:space="preserve">Реконструкция ВЛ 0,4 кВ №2 от КТП 10/0,4 кВ Е9-14/160 кВА( замена провода от РУ 0,4 кВ до оп.№18) по адресу Краснодарский край , Апшеронский район, п.Ерик, ул.Куйбышева 18 </t>
  </si>
  <si>
    <t>Реконструкция ВЛ-0,4кВ №2 от КТП 10/0,4кВ Е9-15/160кВА (замена провода от РУ 0,4кв до оп. №18): Краснодарский край, Апшеронский район, п. Ерик, ул. Куйбышева,5</t>
  </si>
  <si>
    <t>Строительство ВЛ-0,4кВ проводом СИП от КТП 10/0,4кВ Е-3-28/63кВА до точки присоединения по адресу: Краснодарский край, Апшеронский район, Кубанское с/п.</t>
  </si>
  <si>
    <t>Строительство ВЛ 0,4 кВ проводом СИП отходящей от КТП 10/0,4 кВ Шк2-674/30 кВА до точки присоединения по адресу: Краснодарский край, Белореченский район, с.Школьное, ул. Спортивная</t>
  </si>
  <si>
    <t>Строительство КТПН 10/0,4 кВ с отходящей ВЛ-0,4 кВ, подключаемой к ВЛ 10 кВ В-1, оп. № 4 по адресу: Краснодарский край, Белореченский район, с. Великовечное</t>
  </si>
  <si>
    <t>Строительство ВЛ-0,4 кВ проводом СИП до точки присоединения по адресу: Белореченский район, п. Заречный, ул. Весенняя, 1,23,34,36</t>
  </si>
  <si>
    <t>Строительство ВЛ 10 кВ, КТПН 10/0,4 кВ с отходящей ВЛ-0,4кВ, от ВЛ-10 кВ Зр-3 оп.№4 до точки присоединения: Краснодарский край, Белореченский район, п.Южный</t>
  </si>
  <si>
    <t>Строительство ВЛ-0,4 кВ проводом СИП от КТП 10/0,4 кВ Зр-3-284/100 до точки присоединения по адресу: Краснодарский край, Белореченский район, п.Южный</t>
  </si>
  <si>
    <t>Строительство ВЛ-0,4кВ проводм СИП от КТП 10/0,4кВ Пш-7-437/25 кВА до точки присоединения: Белореченский район, п.Южный, ул.Международная, 28</t>
  </si>
  <si>
    <t>Строительство ВЛ-0,4 кВ проводом СИП от оп. №1/12 ВЛ 0,4 кВ №1 от КТП 10/0,4 кВ Е3-8/100 кВА по адресу: Краснодарский край, Апшеронский район, с.Вперед, ул.Железнодорожная, 38</t>
  </si>
  <si>
    <t>Строительство ВЛ-10 кВ Сд-7, оп. №108, по адресу: Республика Адыгея, Майкопский район, ст. Курджипская</t>
  </si>
  <si>
    <t>Строительство ВЛ-0,4 кВ проводом СИП, от оп. №5 ВЛ-0,4 кВ №2  Зр3-284 по адресу: Краснодарский край, Белореченский район, п.Южный, ул.Прохладная, 5.</t>
  </si>
  <si>
    <t xml:space="preserve">Строительство ВЛ-0,4 кВ проводом СИП от КТП 10/0,4 кВ Хт-3-527/40 кВА и замена силового трансформатора в ТП 10/0,4 кВ Хт-3-527/40 кВА. г. Майкоп. ст. Ханская, ул. Ленина №137 </t>
  </si>
  <si>
    <t>Строительство участка ВЛ-10кВ подключаемой к ВЛ-10кВ Дх-3, строительсвтво КТПН 10/0,4кВ с отходящей ВЛ-0,4кВ по адресу: Республика Адыгея, Майкопский район, 2км на юго-восток от ст. Даховской</t>
  </si>
  <si>
    <t>Реконструкция ВЛ-0,4кВ №2 от КТП 10/0,4 кВ Г5-96/400 кВА до оп. №1/11: Республика Адыгея, Гиагинский район, ст.Гиагинская, ул.Новая, 204</t>
  </si>
  <si>
    <t>Реконструкция ВЛ - 0,4 кВ № 1 от КТП 10/0,4 кВ Г7-88/400 кВА до оп. № 20, № 2/5 «б»: Республика Адыгея, Гиагинский район, ст. Гиагинская, ул. Братская  26, 109</t>
  </si>
  <si>
    <t>Реконструкция ВЛ-0,4кВ №1 от КТП 10/0,4 кВ Рн7-270/250 кВА до оп. №16: Краснодарский край, Белореченский район, ст.Рязанская, ул.Нагорная, 19</t>
  </si>
  <si>
    <t>Реконструкция ВЛ 0,4кВ ф.2 от ТП 10/0,4кВ "У1-202/63 кВА" в ст.Удобная Отрадненского района</t>
  </si>
  <si>
    <t>Реконструкция ВЛ 0,4кВ ф.1 от ТП 10/0,4кВ "БЛ5-917/60кВА" в х.Чайкин Отрадненского района</t>
  </si>
  <si>
    <t xml:space="preserve">Реконструкция и новое строительство  ВЛ 0,4кВ ф.2 от ТП 10/0,4кВ "БИ6-232/250кВА" в п.Восход Новокубанского  района </t>
  </si>
  <si>
    <t>Реконструкция ВЛ 0,4кВ ф.2 ТП 10/0,4кВ ПП5-918/160кВА в п.Мичуринский Успенского района. (выпадающие доходы)</t>
  </si>
  <si>
    <t xml:space="preserve">Реконструкция ВЛ 0,4кВ ф.2от ТП 10/0,4кВ "УС5-1204/250 кВА" в с.Успенское Успенского района. (выпадающие доходы) </t>
  </si>
  <si>
    <t xml:space="preserve"> Реконструкция ВЛ-0,4 кВ ф.1  от ТП 10/0,4кВ О6-О1 в с.Отрадная Отрадненского района  (выпадающие доходы)</t>
  </si>
  <si>
    <t xml:space="preserve">.Реконструкция ВЛ 0,4 кВ ф.2 ТП 10/0,4 кВ "ПВ3-382/160кВА" в ст.Передовая Отрадненского района .  (выпадающие доходы)                                 </t>
  </si>
  <si>
    <t xml:space="preserve">Реконструкция ВЛ-0,4кВ ф.1 от ТП 10/0,4 кВ "ПВ3-369/100кВА" в ст.Передовая Отрадненского района.                               (выпадающие доходы)                               </t>
  </si>
  <si>
    <t xml:space="preserve"> Реконструкция ВЛ 0,4кВ ф.1от ТП 10/0,4кВ "ПР4-431/160 кВА" в п.Фортштадт Новокубанского района   (выпадающие доходы)  </t>
  </si>
  <si>
    <t xml:space="preserve">Реконструкция ВЛ 0,4 кВ ф.3 ТП 10/0,4 кВ "ПО5-799/63кВА" в х.Трактовый Отрадненского района . (выпадающие доходы)                                    </t>
  </si>
  <si>
    <t>Реконструкция ВЛ 0,4кВ ф.3 от ТП 10/0,4кВ «ПО5-803» в ст.Попутная Отрадненского района  (выпадающие доходы)</t>
  </si>
  <si>
    <t xml:space="preserve">Реконструкция ВЛ-0,4кВ ф.1 от ТП 10/0,4 кВ "УБ9-1093/100кВА" в х.Новенький Успенского района. (выпадающие доходы)                                                 </t>
  </si>
  <si>
    <t>Реконструкция ВЛ-0,4кВ ф.1 от ТП 10/0,4кВ "УС5-1166/100кВА" в с.Успенское Успенского района</t>
  </si>
  <si>
    <t>Реконструкция ВЛ 0,4кВ ф.1 от ТП 10/0,4кВ "УС 3-1302/250кВА" в с.Успенское Успенского района</t>
  </si>
  <si>
    <t>Реконструкция и строительство ВЛ-0,4кВ ф.2 от ТП 10/0,4кВ "МР6-1316/63кВА" в г.Армавир</t>
  </si>
  <si>
    <t>Стр-во ВЛ 0,4кВ от ТП 10/0,4кВ "УС8-1167/100кВА" в с.Успенское Успенского. (выпадающие доходы)</t>
  </si>
  <si>
    <t>Строительство ВЛ 10 кВ от ВЛ 10кВ "КН-13" и ВЛ 0,4кВ с установкой КТП 10/0,4кВ  в х.Шефкоммуна,Новокубанского р-на.   (выпадающие доходы)</t>
  </si>
  <si>
    <t xml:space="preserve">Строительство ВЛ 0,4кВ от ВЛ 0,4кВ ф.1 ТП 10/0,4кВ "ДИ3-1179/100кВА"  в г.Армавир ,х.Первомайский </t>
  </si>
  <si>
    <t xml:space="preserve">Строительство ВЛ 0,4кВ от ТП 10/0,4кВ "ТС7-1049/63кВА" в х.Воронежский Успенского  р-на. </t>
  </si>
  <si>
    <t>Строительство ВЛ 0,4кВ от ТП 10/0,4кВ "ПР4-507/160кВА" в ст.Прочноокопская Новокубанского  р-на (выпадающие доходы)</t>
  </si>
  <si>
    <t xml:space="preserve">Строительство ВЛ 0,4кВ от ВЛ 0,4кВ ф.2 ТП 10/0,4кВ "ГЛ5-525/2*100 кВА" в п.Глубокий Новокубанского района </t>
  </si>
  <si>
    <t xml:space="preserve">Строительство ВЛ 0,4кВ от ВЛ 0,4кВ ф.1 ТП 10/0,4кВ "ГЛ5-922/250 кВА" в п.Глубокий Новокубанского района </t>
  </si>
  <si>
    <t>Реконструкция ТП 10/0,4 кВ "МР6-1195/100кВА" и отходящей от нее ВЛ-0,4кВ ф.3 в с.Вольное Успенского района</t>
  </si>
  <si>
    <t xml:space="preserve">Реконструкция и новое стр-во ВЛ 0,4кВ ф.2 от ТП 10/0,4Кв "МР6-1110/100кВА" в с.Вольное Успенского р-на."    </t>
  </si>
  <si>
    <t>Рек-ция ВЛ 0,4кВ ф.1от ТП 10/0,4кВ "03-12/250кВА в ст.Отрадная Отрадненского р-на.</t>
  </si>
  <si>
    <t xml:space="preserve">Строительство ВЛ 10кВот ВЛ 10кВ,"МР-6", реконструкция и новое стр-во ВЛ 0,4кВ с установкой КТП 10/0,4кВ в с.Вольное Успенского р-на." </t>
  </si>
  <si>
    <t xml:space="preserve">Строительство ВЛ 0,4кВ от ТП 10/0,4кВ "ПО9-889/100кВА" в х.Садовый  Отрадненского р-на. </t>
  </si>
  <si>
    <t xml:space="preserve">Строительство ВЛ 0,4кВ от ТП 10/0,4кВ МР6-1112/160кВА"  в с.Вольное, Успенского района </t>
  </si>
  <si>
    <t>Реконструкция ВЛ 0,4кВ ф.3 от ТП 10/0,4кВ «МТ1-224» в х.Хлопонин Отрадненского района  (выпадающие доходы)</t>
  </si>
  <si>
    <t xml:space="preserve">Реконструкция ТП 10/0,4кВ «О3-12/100кВА» и отходящих от нее ВЛ-0,4кВ ф.1 и ф.2  в ст.Отрадная Отрадненского района </t>
  </si>
  <si>
    <t>Рек-ция ВЛ 0,4 КВ ф.3 от ТП 10/0,4кВ "МР6-1116/160кВА" в с.Вольное Успенского р-на.</t>
  </si>
  <si>
    <t>Реконструкция ВЛ0,4кВ ф.1от ТП 10/0,4кВ "БЛ7-907/160 кВА" в с.Благодарное  Отрадненского района</t>
  </si>
  <si>
    <t>Реконструкция ВЛ 0,4кВ ф.3 от ТП 10/0,4кВ "У1-254/100кВА" в ст.Удобная  Отрадненского р-на</t>
  </si>
  <si>
    <t xml:space="preserve">Реконструкция ТП 10/0,4 кВ "КК5-883/160кВА" с заменой силового трансформатора.  Кавказский р-н        </t>
  </si>
  <si>
    <t xml:space="preserve">Реконструкция  ТП 10/0,4кВ "УР3-989/60кВА" с заменой силового оборудования.(п.Южный Отрадненского р-на. </t>
  </si>
  <si>
    <t xml:space="preserve">Реконструкция ТП 10/0,4 кВ "МИ9-535/63кВА" с заменой силового трансформатора.  Кавказский р-н      </t>
  </si>
  <si>
    <t xml:space="preserve">Строительство и реконструкция ВЛ 10кВ от ПС 110/35/10кВ "Речная", строительство ТП 10/0,4кВ, строительство и реконструкция ВЛ 0,4кВ в п.Прикубанский Новокубанского района   </t>
  </si>
  <si>
    <t xml:space="preserve">Строительство и реконструкция ВЛ 0,4кВ от ТП 10/0.4кВ "ОТ7-970/160кВА" в п.Урупский Отрадненского р-на  </t>
  </si>
  <si>
    <t>Реконструкция ВЛ 0,4кВ ф.1 от ТП 10/0,4кВ "КО3-970/100кВА" с.Коноково Успенского района</t>
  </si>
  <si>
    <t>Реконструкция и новон строительство ВЛ 0,4кВ  от ТП 10/0,4кВ "МР6-1380/160 кВА" в с.Вольное Успенского района</t>
  </si>
  <si>
    <t>Реконструкция ВЛ 0,4кВ ф.2 от ТП 10/0,4кВ "НЛ7-1153/60 кВА" в ст.Николаевская Успенского района</t>
  </si>
  <si>
    <t>Реконструкция ВЛ-0,4кВ ф.1 от ТП 10/0,4 кВ "ОК1-386/160кВА" в с.Отрадо-Кубанское Гулькевического  района</t>
  </si>
  <si>
    <t xml:space="preserve">Реконструкция и строительство ВЛ 0,4кВ от ТП 10/0,4кВ "МР6-1195/100кВА" в с.Вольное Успенского р-на. </t>
  </si>
  <si>
    <t xml:space="preserve">Реконструкция ВЛ 0,4кВ ф.4 от ТП 10/0,4кВ "КО3-973/160 кВА" в с.Коноково Успенского района. </t>
  </si>
  <si>
    <t>Реконструкция ТП 10/0,4 кВ "О3-18/100кВА" в ст.Отрадная Отрадненского района</t>
  </si>
  <si>
    <t xml:space="preserve">Реконструкция ТП 10/0,4 кВ "О6-116/100кВА" с заменой силового трансформатора </t>
  </si>
  <si>
    <t>Замена ТП10/0,4кВ"О6-57/100кВА" с заменой силового трансформатора</t>
  </si>
  <si>
    <t xml:space="preserve">Строительство ВЛ 10кВ от ВЛ 10кВ "З-7" и ВЛ 0,4кВ с установкой КТП 10/0,4кВ КТП 10/0,4кВ в п.Прикубанский  Новокубанского района </t>
  </si>
  <si>
    <t xml:space="preserve">Строительство новой ВЛ-0,4кВ от ТП 10/0,4 кВ "З7-495/100кВА" в п.Прикубанский Новокубанского района </t>
  </si>
  <si>
    <t xml:space="preserve">Строительство ВЛ 0,4кВ от ТП 10/0,4кВ "УС1-1370/160кВА" в с.Успенское Успенского района .  </t>
  </si>
  <si>
    <t xml:space="preserve">Строительство ВЛ-0,4кВ от ТП 10/0,4кВ «ПО5-793/160кВА в ст.Попутная Отрадненского района  </t>
  </si>
  <si>
    <t>Замена силового трансформатора в КТП 10/0,4 кВ ДН-12-108 250 кВА на 400 кВа для подключения энергопринимающего устройства (б/с Билайн) ООО «ВымпелКо"</t>
  </si>
  <si>
    <t>Замена силового трансформатора в КТП 10/0,4 кВ СК-5-774 160 кВА на 250 кВа для подключения энергопринимающего устройства (уличного освещения)</t>
  </si>
  <si>
    <t xml:space="preserve">Замена провода от опоры № 1 до № 10 л-4 от КТП-10/0,4 кВ СК-5-753 для подключения энергопринимающего устройства (жилой дом), гр. Онзуль Н. А. </t>
  </si>
  <si>
    <t>Замена провода в пролете опор № 1 - № 8 ВЛИ-0,4 кВ л-2 от ТП 10/0,4 кВ КУ-3-917 для подключения энергопринимающего устройства (жилой дом), гр. Зверево</t>
  </si>
  <si>
    <t>Замена КТП-10/0,4 кВ ЕЛ-2-933 с силовым трансформатором 16 кВА на трансформатор 250 кВА, для подключения энергопринимающих устройств (жилой дом)</t>
  </si>
  <si>
    <t xml:space="preserve">Замена силового трансформатора 250 кВА в ТП-10/0,4 кВ ЕЛ-5-816 на трансформатор 400 кВА, для подключения энергпринмающего устройства (магазин) гр.Хрис </t>
  </si>
  <si>
    <t>Замена трансформатора на КТП-10/0,4 кВ СК-9-758 с 160 на 250 кВа, а также замена провода на большее сечение ВЛ-0,4 кВ л-3 СК-9-758 для подключения эне</t>
  </si>
  <si>
    <t>Замена трансформатора на КТП-10/0,4 кВ Д-7-1077с 100 на 160 кВа, а также замена провода на большее сечение ВЛ-0,4 кВ л-3 Д-7-1077 для подключения эне</t>
  </si>
  <si>
    <t>Установка трансформатора большей мощности на КТП-10/0,4 кВ ПЛ7-1064, для электроснабжения автокемпинга расположенного по ул. Степной ст. Пластуновской</t>
  </si>
  <si>
    <t>Установка силового трансформатора в КТП СМ1-792 для электроснабжения базавой станции сотовой связи в с. Шабановское Северского района</t>
  </si>
  <si>
    <t xml:space="preserve">Замена силового трансформатора  100 кВА на 160 кВА в КТП-10/0,4 кВ ПЛ-7-1021  для подключения энергопринимающего устройства (жилой дом), гр. Гребенюк , 1201055  </t>
  </si>
  <si>
    <t xml:space="preserve">Замена силового трансформатора 60 кВА в ТП-10/0,4 кВ ПЛ-11-1125 на трансформатор 100 кВА, для подключения энергопринимающего устройства (жилой дом), 1200348  </t>
  </si>
  <si>
    <t>Замена силового трансформатора  100 кВА на 160 кВА в КТП-10/0,4 кВ СТМ-9-418  для подключения энергопринимающего устройства (жилой дом), гр. Бондаренко М. В., расположенного по адресу: Краснодарский край, Динской район, ст. Старомышастовская, ул. Чапаева, д. 26А 1201058</t>
  </si>
  <si>
    <t>Замена силового трасформатора 100 кВа на 160 кВА в КТП-10/0,4 кВ НТ-6-303 для подключения энергопринимающего устройства (жилой дом), гр. Андреевой Е.А., расположенного по адресу: Краснодарский край, Динской район, ст. Новотитаровская, ул. Свободная, д. 4/2     1201064</t>
  </si>
  <si>
    <t>Замена провода от опоры № 16 до опоры № 19 л-1 ВЛ-0,4 кВ от ТП-10/0,4 кВ НС3-102-818 для подключения энергопринимающего устройства (жилой дом), 
гр. Райской Н. Н., расположенного по адресу: Краснодарский край, г. Краснодар, ст. Елизаветинская, проезд Солнечный, д. 22   1201024</t>
  </si>
  <si>
    <t>Замена силового трансформатора 100 кВА в ТП-6/0,4 кВ СМ-3-521 на трансформатор 160 кВА, для подключения энергопринимающих устройств (жилой дом), расположенных по ул. им. Хлеборобная в ст. Смоленская Северского района.   1200362</t>
  </si>
  <si>
    <t>Замена силового трансформатора 160 кВА в ТП-10/0,4 кВ СХ-3-420 на трансформатор 250 кВА, для подключения энергопринимающих устройств (жилой дом), гр. Малиновского А. А., расположенных по ул. Октябрьская в пгт. Афипская Северского района.   1200545</t>
  </si>
  <si>
    <t>Замена силового трансформатора 40 кВА в ТП-10/0,4 кВ СМ-5-567 на трансформатор 100 кВА, для подключения энергопринимающих устройств (станция сотовой связи), ОАО «Мобильные ТелеСистемы», расположенный в ст. Смоленской Северского района   1200846</t>
  </si>
  <si>
    <t>Замена силового трансформатора на ТП-6/0,4 кВ А3-444 со 180 на 250 кВА для подключения энергопринимающего устройства (автосалона) гр. Майорова С.В., расположенного на ФАД Краснодар - Новоросийск  пгт. Афипском Северского района   1200206</t>
  </si>
  <si>
    <t>Замена силового трансформатора в КТП-10/0,4 кВ ИЛ-2-312 с трансформатором 100 кВА на трансформатор 160 кВА для подключения энергопринимающего устройства (жилой дом) гр. Матвеева А.П., расположенного по ул. Лермонтова в пгт. Ильский Северского района  1200325</t>
  </si>
  <si>
    <t>Замена провода в пролете опор № 1 - № 1-7а ВЛ-0,4 кВ л-2 от КТП-10/0,4 кВ АГР-1-120 для подключения энергопринимающих устройств (магазин), гр. Филип, 1200857</t>
  </si>
  <si>
    <t>Замена провода в пролете опор № 1 - № 21 ВЛИ-0,4 кВ л-2 от ТП 10/0,4 кВ НС-3-102-929 для подключения энергопринимающего устройства (жилой дом), гр. Ду, 1200854</t>
  </si>
  <si>
    <t xml:space="preserve">Замена провода ВЛ-0,4 кВ л-1 от ТП-10/0,4 кВ СХ-3-406 до опоры № 4 для подключения энергопринимающих устройств (нежилое помещение), ЗАО «Сбербанк Росс, 1200860  </t>
  </si>
  <si>
    <t xml:space="preserve">Замена провода от опоры № 1 до № 2-9В л-1 от КТП-10/0,4 кВ НС3-102-929 для подключения энергопринимающего устройства (жилой дом), гр. Медведевой Т.В.,, 1201032  </t>
  </si>
  <si>
    <t xml:space="preserve">Замена провода от опоры № 1 до № 4-3 л-1 от КТП-10/0,4 кВ КУ-3-919 для подключения энергопринимающего устройства (жилой дом), гр. Юдинцевой Н. Т., рас, 1201029  </t>
  </si>
  <si>
    <t xml:space="preserve">Замена трансформатора на КТП-10/0,4 кВ О5-197 с 63 на 100 кВА, а также  замена провода на большее сечение ВЛ-0,4 кВ л-1 О5-197 для подключения энергоп, 1200199  </t>
  </si>
  <si>
    <t xml:space="preserve">Замена трансформатора на КТП-6/0,4 кВ НД66-625 для подключения энергопринемающего устройства (жилой дом) гр. Гурковского Е.В., расположенного по ул. Ч, 1200197  </t>
  </si>
  <si>
    <t>Замена силового трансформатора  100 кВА на 160 кВА в КТП-10/0,4 кВ АГ-11-1068  для подключения энергопринимающего устройства (жилой дом), гр. Чабан С. Е., расположенного по адресу: Краснодарский край, Динской район, ст. Динская, пер. Есенина, д. 9  1201041</t>
  </si>
  <si>
    <t>Замена провода от ТП-10/0,4 кВ СК-5-755 до опоры № 9 л-1 ВЛ-0,4 кВ с заменой силового трансформатора  100 кВА на 160 кВА в КТП-10/0,4 кВ СК-5-755 для подключения энергопринимающего устройства (жилой дом), гр. Матияшевской И.В., расположенного по адресу: Краснодарский край, г.Краснодар, ст. Старокорсунская, ул. Чапаева д.180    1201054</t>
  </si>
  <si>
    <t>Замена провода от ТП-10/0,4 кВ ЕЛ2-933 до опоры № 11 л-2 ВЛ-0,4 кВ с заменой деревянных опор, с заменой силового трансформатора  160 кВА на 250 кВА в КТП-10/0,4 кВ ЕЛ2-933 для подключения энергопринимающего устройства (жилой дом), гр. Шакула, гр.Орлова Л.Н., расположенных по адресам: Краснодарский край, г. Краснодар, ст.Елизаветинская,  ул.Шевченко д.107, 117   1201074</t>
  </si>
  <si>
    <t>Замена силового трансформатора в КТП 10/0,4 кВ Э-2-253 250 кВА на 400 кВа для подключения энергопринимающего устройства (спортивный комплекс) ИП Хатит А.А., расположенного по ул. Перова, п. Энем, Тахтамукайский район, Республика Адыгея   1200203</t>
  </si>
  <si>
    <t>Строительство ВЛ-10 кВ, ВЛ-0,4 кВ с установкой ТП-10/0,4 кВ для подключения энергопринимающего устройства (магазин) гр. Козулиной Э.А., расположенного, 1200414</t>
  </si>
  <si>
    <t xml:space="preserve">Строительство ВЛИ-0,4 кВ от опоры № 2-8 л-1 от ТП-10/0,4 кВ ТМ-4-600 для подключения энергопринимающего устройства (жилой дом), гр. Позднеевой Л. В., , 1200869  </t>
  </si>
  <si>
    <t xml:space="preserve">Строительство ВЛИ-0,4 кВ от опоры № 7 л-2 от ТП-10/0,4 кВ СК-2-1275 для подключения энергопринимающего устройства (жилой дом), гр. Гончаровой М. А., р, 1201010  </t>
  </si>
  <si>
    <t>Строительство ВЛИ-0,4 кВ от существующей КТП Э-2-253 для подключения энергопринимающего устройства (уличное освещение), расположенного на автомобильно, 1200363</t>
  </si>
  <si>
    <t xml:space="preserve">Строительство ВЛ-0,4 кВ от КТП-10/0,4 кВ СК2-1275 до строящихся жилых домов гр. Акопян Т. И.; Белорекова В.П. по ул. Спортивной ст. Старокорсунской Ди, 1200387  </t>
  </si>
  <si>
    <t>ЛбЭС</t>
  </si>
  <si>
    <t>Строительство отпайки от ВЛИ 0,4 кВ от опоры № 1 ВЛ-0,4 кВ Л-1 от КТП «Ш-9-254» в с.Шедок, Мостовского района, Краснодарского края»</t>
  </si>
  <si>
    <t>Строительство отпайки ВЛИ 0,4 кВ по ул. Казачьей в г. Лабинске</t>
  </si>
  <si>
    <t>Строительство отпайки от ВЛ 0,4 кВ «М-14-80», Л-1 в п.Мостовском, ул.Набережная, 64 А/5</t>
  </si>
  <si>
    <t>Строительство ВЛИ-0,4 кВ в п. Мостовском по ул. Кирова"</t>
  </si>
  <si>
    <t>Строительство участка ВЛИ-0,4 кВ в г. Лабинске по ул. Минеральная,21</t>
  </si>
  <si>
    <t>Строительство ВЛЗ-10 кВ, КТПП, ВЛИ-0,4 кВ в г. Лабинске, ул. Егорова,12</t>
  </si>
  <si>
    <t>Строительство ВЛЗ-10кВ, КТП, ВЛИ-0,4 кВ в г. Лабинске по ул. Минеральная,ул. Коммерческая</t>
  </si>
  <si>
    <t xml:space="preserve">Реконструкция ВЛИ-0,4 кВ Ун-7-543 Л-2 в ст. Унароково по ул. Кравченко,21 </t>
  </si>
  <si>
    <t>Строительство ВЛЗ-10 кВ, КТП, ВЛИ-0,4 кВ в ст. Темиргоевская, пер. Ростовский 1. Курганинский район</t>
  </si>
  <si>
    <t>Строительство участка ВЛИ-0,4 кВ в с. Соленое по ул. Заречная, 5 в Мостовском районе</t>
  </si>
  <si>
    <t>Строительство участка ВЛИ-0,4 кВ в с. Соленое,по ул. Лесная,49-а с восстановлением полнофазного режима ВЛ-0,4 кВ Л-1 33-334 Л-2</t>
  </si>
  <si>
    <t>Строительство участка ВЛИ 0,4кВ от опоры №1-7 ВЛ 0,4кВ Л-2 КТП 10/0,4кВ Ш-3-432 до объекта протяженностью 0,2км в Щербиновском районе, с. Шабельское</t>
  </si>
  <si>
    <t>Строительство ВЛ 0,4кВ Л-3 от КТП  Ек-9-561 протяженностью 0,07км в х. Любимов Щербиновского района</t>
  </si>
  <si>
    <t>Строительство КТП 10/0,4кВ, строительство участка ВЛЗ 10кВ от опоры №8-8 Кх-1 до проектируемой КТП протяженностью 0,07км. Строительство ВЛИ 0,4кВ от проектируемой КТП 10/0,4кВ до объекта протяженностью 0,5 км в районе ул. Раздольной в п.  Морском  Ейского района</t>
  </si>
  <si>
    <t>Строительство КТП 10/0,4 кВ, строительство участка ВЛ-10 кВ от опоры №2-7 По-9 до проектируемой КТП протяженностью (ориентировочно) 0,145 км, строительство участка ВЛИ-0,4 кВ от проектируемой КТП 10/0,4 до объекта, протяженностью (ориентировочно) 0,3 км в районе ул. Садовой, п. Краснофлотский, Ейского района.</t>
  </si>
  <si>
    <t xml:space="preserve">Строительство участка ВЛИ-0,4 кВ от КТП 10/0,4 кВ до объекта, протяженностью (ориентировочно) 0,3 км в районе 
ул. Пролетарской, п. Краснофлотский, Ейского района </t>
  </si>
  <si>
    <t>ВЛ 0,4кВ.</t>
  </si>
  <si>
    <t>ВЛ 10кВ</t>
  </si>
  <si>
    <t>Реконструкция Вл 0,4кВ Л-3 от КТП См-20-73 с заменой голого провода на СИП2 3*70+1*70 – 0,5км в ст. Староминской Староминской район.</t>
  </si>
  <si>
    <t>Реконструкция ВЛ 0,4кВ Л-2 от ЗТП Л-9-7П с заменой голого провода на СИП2 3*70+1*70 - 0,4км в ст. Ленинградская Ленинградского района.</t>
  </si>
  <si>
    <t xml:space="preserve">Строительство участка ВЛИ-0,4 кВ от оп. №2/5 Л4 КТП-По9-117 до объекта, по адресу: Ейский район, п. Краснофлотский, ул. Пролетарская, 115 </t>
  </si>
  <si>
    <t>Строительство участка ВЛИ-0,4 кВ Л-1 от оп.3 Л1 КТП-Д3-560 до объекта, по адресу: Ейский район, ст. Должанская, 
пер. Морской, 46</t>
  </si>
  <si>
    <t>Строительство участка ВЛИ-0,4 кВ от оп. 15 ВЛ-0,4 Л4 КТП-Лг1-5 до объекта, по адресу: Ленинградский район, ст. Ленинградская, пер. Базарный, 6</t>
  </si>
  <si>
    <t>Реконструкция участка ВЛ-0,4 кВ от КТП Л-11-66 до опоры № 1-4 по адресу Ленинградский район, ст.Ленинградская, пер. Западный 54</t>
  </si>
  <si>
    <t>Реконструкция участка ВЛ-0,4 кВ от КТП Лг-6-116 до опоры №18 по адресу Ленинградский район, ст. Ленинградская, ул. Победы 48</t>
  </si>
  <si>
    <t>Строительство участка ВЛИ-0,4 кВ от КТП Рщ-5-15 по адресу: Ленинградский район, ст. Ленинградская ул. Северная, 105а.</t>
  </si>
  <si>
    <t>Строительство ВЛ-0,4 кВ от КТП Ясн-1-331 по адресу: х. Шиловка, ул. Шоссейная. Ейский район.</t>
  </si>
  <si>
    <t>Строительство участка ВЛИ-0,4 кВ от опоры №10 ВЛ-0,4 кВ КТП Кх-3-192 по адресу: Ейский район. С. Кухаревка, ул. Гоголя ,1а.</t>
  </si>
  <si>
    <t>Реконструкция участка ВЛ-0,4 кВ Л-2 от КТП Лг-1-55 до объекта, протяженностью 0,4 км в ст. Ленинградской. ул. Братская. Ленинградского района</t>
  </si>
  <si>
    <t>Реконструкция участка ВЛ-0,4 кВ Л-3 от КТП Кт-2-324, протяженностью 0,64 км в ст. Кисляковской, ул. Почтовая, Кущевского района. Замена автоматического выключателя АВ-10 на автоматический выключатель необходимого номинала</t>
  </si>
  <si>
    <t xml:space="preserve">Строительство КТП 10/0,4 кВ, строительство участка ВЛ-10 кВ от опоры №2-7 По-9 до проектируемой КТП протяженностью (ориентировочно) 0,19 км, строительство участка ВЛИ-0,4 кВ от проектируемой КТП 10/0,4 кВ до объекта, протяженностью (ориентировочно) 0,36 км в районе ул. Казачья п.Краснофлотского, Ейского района </t>
  </si>
  <si>
    <t xml:space="preserve">Строительство участка ВЛИ -0,4 кВ проводом СИП от КТП Л-13-178, протяженностью (ориентировочно) 0,38 км в 
ст. Ленинградской Ленинградского района </t>
  </si>
  <si>
    <t>Строительство участка ВЛИ -0,4 кВ проводом СИП от КТП Н-5-630, протяженностью (ориентировочно) 0,25 км в ст. Старощербиновской, Старощербиновского района.</t>
  </si>
  <si>
    <t xml:space="preserve">Строительство участка ВЛИ-0,4 кВ от опоры №2/9 Л-4 КТП Лг-3-209 до объекта протяженностью 0,04 км, по адресу: Ленинградский район, ст. Ленинградская, ул. Короткая, 1-Б. </t>
  </si>
  <si>
    <t xml:space="preserve">Замена силового трансформатора на КТП 10/0,4 кВ Д-5-757 мощностью 100 кВА на трансформатор мощностью 160 кВА. Реконструкция участка ВЛ-0,4 кВ от КТП 10/0,4 кВ Д-5-757, с заменой провода А-16 на СИП 3*70+1*54,6 от КТП 10/0,4 кВ Д-5-757 до опоры №12 протяженностью 0,44 км., по адресу: Ейский район, ст. Должанская, ул. Калинина,326. </t>
  </si>
  <si>
    <t>Замена силового трансформатора на КТП 10/0,4 кВ Ур-2-806 мощностью 30 кВА на трансформатор мощностью 63 кВА. Строительство участка ВЛИ-0,4 кВ от КТП 10/0,4 кВ Ур-2-806 до объекта протяженностью 0,08 км., по адресу: Ейский район, с. Воронцовка, ул. Северная,6.</t>
  </si>
  <si>
    <t xml:space="preserve">Реконструкция участка ВЛ-0,4 кВ Л-2 от КТП Д-3-517 в части замены провода с А-16 на СИП 3*70+1*54,6 от опоры №8 до опоры №11 протяженностью 0,12 км, по адресу: Ейский район, ст. Должанская, пер. Советов, 12а. </t>
  </si>
  <si>
    <t xml:space="preserve">Реконструкция участка ВЛ-0,4 кВ Л-2 в части замены провода с А-16 на СИП 3*70+1*54,6 от КТП Д-3-517до опоры №8 протяженностью 0,32 км., по адресу: Ейский район, ст. Должанская, угол ул. Октябрьской и пер. Советов, 29. </t>
  </si>
  <si>
    <t>Замена провода Кл-10 Э-6 на СИП 3*50 от опоры 66 до КТП Э-6-93 протяженностью 0,1 км. Замена силового трансформатора в КТП Э-6-93 на мощность 400 кВА. Строительство участка ВЛИ-0,4 кВ Л-7 проводом СИП 3*95+1*120 от КТП Э-6-93 до объекта протяженностью 0,3 км по адресу: Кущевский район, ст. Кущевская, пер. Первомайский. 93а</t>
  </si>
  <si>
    <t>Реконструкция участка ВЛ-0,4 кВ Л-3 от КТП Л-13-17 до опоры № 17. Строительство ВЛ-0,4 кВ Л-3 от КТП-Л-13-17 опоры №17 до объекта по адресу Ленинградский район, ст.Ленинградская, ул. Пушкина 257</t>
  </si>
  <si>
    <t>Реконструкция участка ВЛИ-0,4 кВ Л2 от ЗТП-Л9-7П до опоры №1-3, по адресу: Ленинградский район, ст. Ленинградская, ул. Крестьянская, 194</t>
  </si>
  <si>
    <t xml:space="preserve">Строительство участка ВЛИ-0,4 кВ от опоры №1 Л-2 КТП Кх-7-53 до объекта, протяженностью 0,328 км, по адресу: Ейский район, с. Кухаревка, ул. Гагарина, 37 </t>
  </si>
  <si>
    <t>Строительство КТП 10/0,4 кВ. Строительство участка ВЛЗ-10 кВ Стп-11 от опоры 36 до проектируемой КТП. Строительство участка линии ВЛИ-0,4 кВ Л2 от проектируемой КТП до объекта по адресу: Кущевский район, ст. Кущевская, ул. Привольная 12 пер. Войкова 12, 20</t>
  </si>
  <si>
    <t>Строительство участка ВЛ-0,4 кВ Л-3 от проектируемой КТП до объекта, по адресу: Кущевский район, ст. Кущевская, 
ул. Кленовая, 9</t>
  </si>
  <si>
    <t xml:space="preserve">Строительство участка ВЛИ-0,4 кВ от проектируемой КТП до объекта, протяженностью 0,15 км, по адресу: Ейский район, п. Краснофлотский ул. Солнечная,154 </t>
  </si>
  <si>
    <t>Строительство участка ВЛИ-0,4 кВ от ЗТП Л-9-7П по адресу: Ленинградский район, ст. Ленинградская, пер. Кооперативный.2/1.</t>
  </si>
  <si>
    <t>Строительство КТП 10/0,4 кВ с трансформатором ТМГ 400 кВА 10/0,4 кВ по адресу Ленинградский район, ст. Ленинградская, ул. Набережная, 94</t>
  </si>
  <si>
    <t>Строительство участка ВЛИ-0,4 кВ от оп. №2Б  ВЛ-0,4 кВ фидер1  КТП 10/0,4кВ МИ-1-81 в х. Трудобеликовский  Красноармейского района,  согласно технологическому присоединению по техническим условиям  №1873-11/вд от 26.01.2012, выданным  Бабич Е.И. Максимальная присоединяемая  мощность - 5 кВт</t>
  </si>
  <si>
    <t>Строительство участка ВЛИ-0,4кВ от КТП 10/0,4 кВ  К-8-669 фидер 3 до оп. №1-/5,  в станице Полтавской, Красноармейского района, согласно технологическому присоединению по техническим условиям №472-11/вд от 10.06.2011, выданным ОАО "Роспечать" Краснодарского края, влице директора Славянского филиала Данько Г.Г. Максимальная присоединяемая мощность 3 кВт" (Договор ТП №40903-11-00034643-1 от 10.06.2011)</t>
  </si>
  <si>
    <t>Строительство участка ВЛИ-0,4 кВ от   КТП 10/0,4кВ О-6-20 мощностью 63 кВА  в поселке Рисоопытный  Красноармейского района,  согласно технологическому присоединению по техническим условиям  №115-12/вд от 01.03.2012, выданным  Колесникову В.В. Максимальная присоединяемая  мощность - 15 кВт. (Договор ТП № 10903-12-00067614-1 от 01.03.2012)</t>
  </si>
  <si>
    <t>Техническое перевооружение  КТП 10/0,4кВ К-14-675  в станице Полтавской, Красноармейского района, согласно технологическому присоединению по техническим условиям № 467-11/вд, выданным Дерипас А.С. Максимальная присоединяемая мощность 15 кВт. (Договор ТП № 40903-11-00035319-1 от 23.05.2011)</t>
  </si>
  <si>
    <t>Техническое перевооружение  КТП 10/0,4кВ М-8-962  в станице Марьянской, Красноармейского района, согласно технологическому присоединению по техническим условиям № 376-11/вд, выданным Сенной Е.Н. максимальная присоединяемая мощность 15 кВт</t>
  </si>
  <si>
    <t>Строительство участка ВЛИ -0,4 кВ от оп. №6 ВЛ-0,4 кВ фидер 1 КТП 10/0,4 кВ МИ-1-81 в хуторе Трудобеликовский Красноармейского района, согласно технологиескому присоединению по техническим условиям № 304-12/вд от 10.04.2012, выданным Макарец Р.В. Максимальная присоединяемая мощность - 9 кВт. (Договор ТП № 10903-12-00071122-1 от 10.04.2012)</t>
  </si>
  <si>
    <t>Замена силового трансформатора мощностью 100 кВА на силовой трансформатор  мощностью 160 кВА  в КТП 10/0,4кВ КИ-3-780  в станице Полтавская Красноармейского района согласно технологическому присоединению  по техническим условиям  №959-12/вд от 14.06.2012, выданным Воробъеву Г.А. Максимальная присоединяемая мощность -  9 кВт</t>
  </si>
  <si>
    <t>Строительство участка ВЛ-10кВ Б-8, КТП 10/0,4кВ,  ВЛИ-0,4кВ от проектируемой   КТП 10/0,4 кВ,  в х.Бараниковский, Славянского района, согласно технологическому присоединению по техническим условиям №1600-11/вд от 13.01.2012, выданным Савченко Е.Г.; №1606-11/вд от 12.01.2012, выданным Трошину Ф.А., №1604-11/вд от 12.01.2012, выданным Храпко А.Н.; № 1607-11/вд от 16.01.2012, выданным Резник О.А.; №1605-11/вд от 16.01.2012, выданнымГарагатая В.И.; №1601-11/вд от 13.01.2012, выданным Люкову Д.А.;№1608-11/вд от 13.01.2012, выданным Люковой В.Ф. Максимальная присоединяемая мощность по каждому объекту - 9 кВт</t>
  </si>
  <si>
    <t>Строительство участка ВЛИ-0,4 кВ КТП 10/0,4 кВ П-2-198  до границы участка заявителя  в станице Петровская Славянского района  согласно технологическому присоединению по техническим условиям  №1619-11/вд от 21.03.2012, выданным  Ягудиной Е.Н.  Максимальная присоединяемая  мощность - 15 кВт. (Договор ТП №10902-11-00060564-1 от 21.03.2012)</t>
  </si>
  <si>
    <t>Строительство участка ВЛ-10кВ ЗП-9, КТП 10/0,4кВ,  ВЛИ-0,4кВ от проектируемой   КТП 10/0,4 кВ,  в п. Кучугуры, Темрюкского района,  согласно технологическому присоединению по техническим условиям №1703-11/вд от 09.12.2011, выданным Булатовой Л. И.; № 1704-11/вд от 05.12.2011, выданным Лысенок А.К. Максимальная присоединяемая  мощность по каждому объекту - 15 кВт</t>
  </si>
  <si>
    <t>Строительство участка ВЛИ-0,4 кВ от опоры №10  ВЛ-0,4 кВ фидер№1  КТП 10/0,4кВ В-5-855 до границы участка заявителя в станице Вышестеблиевская  Темрюкского района,  согласно технологическому присоединению по техническим условиям  №1062-12/вд от 12.07.2012, выданным  Степанову П.В. Максимальная присоединяемая  мощность - 7 кВт.  (Договор ТП № 40901-12-00083004-1 от 12.07.2012)</t>
  </si>
  <si>
    <t>Строительство участка ВЛИ-0,4 кВ от опоры №1/3  ВЛ-0,4 кВ фидер1  КТП 10/0,4кВ О-6-17 в поселке Октябрьский  Красноармейского района,  согласно технологическому присоединению по техническим условиям  №354-12/вд от 13.04.2012, выданным  Овсянниковой Т.В.  Максимальная присоединяемая  мощность - 15 кВт</t>
  </si>
  <si>
    <t>Строительство участка ВЛИ-0,4 кВ от опоры №6  ВЛ-0,4 кВ фидер2  КТП 10/0,4кВ КИ-7-624 в станице Полтавская Красноармейского района,  согласно технологическому присоединению по техническим условиям  №942-12/вд от 14.06.2012, выданным  Кузьмин И.А. Максимальная присоединяемая  мощность - 9 кВт</t>
  </si>
  <si>
    <t>Замена силового трансформатора мощностью 160 кВА на силовой трансформатор  мощностью 250 кВА  в КТП 10/0,4кВ К-8-667  в станице Полтавская Красноармейского района согласно технологическому присоединению  по техническим условиям  №079-12/вд от 14.03.2012, выданным ИП Борсук О.И . Максимальная присоединяемая мощность -  15 кВ. (Договор ТП №40903-12-00065896-1 от 14.03.2012)</t>
  </si>
  <si>
    <t>Монтаж двух дополнительных фазных  проводов на  ВЛ-0,4 кВ фидер 4 от КТП 10/0,4кВ M-5-917 от опоры  №11  до опоры  №1/2, строительство ВЛ-0,4 кВ от опоры №1/2 до границы участка заявителя в станице Марьянская Красноармейского района  согласно технологическому присоединению по техническим условиям  № 1162-12/вд от 03.08.2012, выданным  Айрапетян В.Б. Максимальная присоединяемая  мощность - 9 кВт. (Договор ТП №10903-12-00087336-1 от 03.08.2012)</t>
  </si>
  <si>
    <t xml:space="preserve">Строительство ТП 10/0,4 кВ, участка ВЛ-10 кВ и техническое перевооружение  ВЛ-0,4кВ кВ фидер 2 от КТП ЗП-9-578 с переводом нагрузок   на проектируемую ТП 10/0,4 кВ в п.Кучугуры,  Темрюкского района,  согласно технологическому  присоединению  по техническим условиям  №1771-11/вд от 17.01.2012, выданным Бриске Людмиле Александровне. Общая максимальная присоединяемая  мощность 15 кВт. </t>
  </si>
  <si>
    <t>Строительство участка ВЛИ-0,4 кВ от оп. №3/12  ВЛ-0,4 кВ фидер1  КТП 10/0,4кВ МИ-7-59 в ЗАО «Мичурина»,  Красноармейского района,  согласно технологическому присоединению по техническим условиям  №045-12/вд от 07.02.2012, выданным Бочаровой Н.В.Максимальная присоединяемая  мощность - 5 кВт</t>
  </si>
  <si>
    <t>Строительство участка ВЛИ-0,4 кВ от опоры №9 ВЛ-0,4 кВ фидер 2 КТП 10/0,4кВ МИ-1-645, в х. Трудобеликовский Красноармейского района, согласно ТУ №667-12/вд от 06.06.2012, выданным Головко И.В. (договор ТП №10903-12-00076850-1 от 06.6.2012)</t>
  </si>
  <si>
    <t>Строительство участка ВЛИ-0,4 кВ от опоры №10  ВЛ-0,4 кВ фидер1  от КТП 10/0,4кВ НС-6-939 до границы участка заявителя в садоводческом товариществе Хуторок" Славянского района  согласно технологическому присоединению по техническим условиям  №836-12/вд от 01.06.2012, выданным  Осауленко Л.А. Максимальная присоединяемая  мощность - 5 кВт". (Договор ТП № 10902-12-00079688-1 от 01.06.2012)</t>
  </si>
  <si>
    <t>Строительство участка ВЛ-10кВ Ф-5, КТП 10/0,4кВ, ВЛИ-0,4кВ от проектируемой КТП 10/0,4 кВ в поселке Приморский Темрюкского р-на согласно ТУ№888-12/вд от 04.06.2012, выданным Хуторной Е.И., №887-12/вд от 04.06.2012, выданным Спасибенко В.А. Суммарная максимальная присоединяемая мощность - 15кВт. (Договор ТП № 10901-12-00079726-1 от 04.06.2012, №10901-12-00079760-1 от 04.06.2012)</t>
  </si>
  <si>
    <t xml:space="preserve">Строительство участка  ВЛИ-0,4кВ от проектируемой ВЛИ-0,4кВ до границы участка №27 заявителя  в поселке Приморский Темрюкского района  согласно технологическому присоединению по техническим условиям №883-12/вд от 30.05.2012, выданным ГоркуновуА.И. Максимальная присоединяемая  мощность - 5 кВт. (Договор ТП № 10901-12-00079610-1 от 30.06.2012) </t>
  </si>
  <si>
    <t>Установка силового трансформатора мощностью 160 кВА в КТП 10/0,4 кВ С-15-26 в СТД "Приазовец" Славянского района, согласно технологическому присоединению по техническим условиям № 263-03-10 от 09.04.2010, выданным Ильенко А.И.; № 264-03-10 от 09.04.2010, выданным Бойко Л.В. Общая максимальная присоединяемая мощность 15 кВт (по 5 кВт на каждого заявителя)</t>
  </si>
  <si>
    <t>Строительство  ВЛ-0,4кВ от РУ-0,4кВ  проектируемой   ТП 10/0,4 кВ по техническому заданию №151/вд до границы участка заявителя в поселке Веселовка Темрюкского района,  согласно технологическому присоединению по техническим условиям №1273-12/вд от 31.07.2012 , выданным Щербань В.Н. максимальная присоединяемая мощность - 15 кВт.(Договор ТП № 40901-12-00087606-1 от 31.07.2012)</t>
  </si>
  <si>
    <t>Строительство ТП 10/0,4кВ, участка ВЛ-10кВ НМ-1 до проектируемой ТП 10/0,4 кВ, техническое перевооружение ВЛ-0,4 кВ Ф2 от КТП 10/0,4 НМ-1-107 кВ, с заменой неизолированного провода на СИП и переводом нагрузок на проектируемую ТП 10/0,4 кВ, монтаж дополнительного фазного провода от опоры №17 до опоры №26 и до опоры №2/2 ВЛ-0,4 кВ Ф-2 от КТП 10/0,4 НМ-1-107 кВ в ст. Новомышастовской Красноармейского района согласно технологическому присоединению по техническим условиям № 368-12/вд от 17.04.2012, выданным Балакардашевой Л.М., №372-12/вд от 17.04.2012, выданным Андрейкиной О.В., №366-12/вд от 24.04.2012, выданным Жук Н.С., № 645-12/вд от 17.05.2012, выданным Багриенко В.В., № 653/12/вд от 15.05.2012. выданным Булдаковой Н.К., № 369-12/вд от 16.05.2012, выданным Ермоленко М.В., №364-12/вд от 15.05.2012, выданным Сынопят Н.П., № 371-12/вд от 15.05.2012, выданным Клиновой О.И., №663-12/вд от 05.06.2012, выданным Лесникову И.И. Максимальная присоединяемая мощность по каждому объекту - 5 кВт". (договор ТП № 10903-12-00071178-1 от 17.14.2012, № 10903-12-00071166-1 от 17.04.2012, №10903-12-00071192-1 от 24.04.2012, №10903-12-00076307-1 от 17.05.2012, № 10903-12-00076306-1 от 15.05.2012, №10903-12-11171186-1 от 16.05.2012, 10903-12-00071196-1 от 15.05.2012, № 10903-12-00076036-1 от 05.06.2012. № 10903-12-00071152-1 от 15.05.2012)</t>
  </si>
  <si>
    <t>Установка силового трансформатора мощностью 250 кВА в КТП 10/0,4кВ ГЛ-5-692 в ст.Голубицкой, Темрюкского района, согласно технологическому присоединению по техническим условиям №188-11/вд, выданным Занину В.Н. Максимальная присоединяемая мощность 5 кВт (договор ТП №10901-11-00030310-1 от 15.03.2011).</t>
  </si>
  <si>
    <t xml:space="preserve"> Строительство трансформаторной подстанции и ВЛИ-0,4 кВ от КТП ВЛ-10 кВ ЧМ-3 пос.Волна, Темрюкского района, согласно технологическим присоединениям по техническим условиям №505-11/вд от 29.04.2011, выданным Лариной Н.А.; №573-11/вд 23.05.2011, выданным Черказъяну А.З. Общая максимальная присоединяемая мощность 12 кВт. (дог. ТП № 10901-11-00035961-1 от 23.05.2011).</t>
  </si>
  <si>
    <t>Строительство участка ВЛИ-0,4кВ от оп. №1/10 ВЛ-0,4кВ фидер 2 от КТП 10/0,4кВ РД-3-360,  в хут. Белый, Темрюкского района,  согласно технологическому присоединению по техническим условиям  №1568-11/вд, выданным  Алексееву А.В.
Максимальная присоединяемая  мощность 3 кВт. (Договор ТП №10901-11-00054068-1 от 01.11.2011)</t>
  </si>
  <si>
    <t>Строительство участка ВЛИ-0,4 кВ от опоры №2/6  ВЛ-0,4 кВ фидер1  КТП 10/0,4кВ П-6-747 до границы участка заявителя в станице Петровская Славянского района  согласно технологическому присоединению по техническим условиям  №1401-12/вд от 07.08.2012, выданным Баранник Т.Н. Максимальная присоединяемая  мощность - 9 кВт. (Договор ТП №40902-12-00088968-1 от 07.08.2012)</t>
  </si>
  <si>
    <t>Строительство участка ВЛИ-0,4 кВ от опоры №22  ВЛ-0,4 кВ фидер 3  КТП 10/0,4кВ СТ-9-450  до границы участка заявителя в поселке Старотитаровская Темрюкского района  согласно технологическому присоединению по техническим условиям  №1493-12/вд от 19.11.2012, выданным  Белкиной Л.И. Максимальная присоединяемая мощность - 15 кВт. (Договор ТП № 10901-12-00092180-1 от 19.11.2012)</t>
  </si>
  <si>
    <t>Строительство участка ВЛИ-0,4кВ от РУ-0,4кВ КТП 10/0,4кВ П-3-325 до границы участка заявителя  в станице Петровская  Славянского района согласно технологическому присоединению по техническим условиям  №1456-12/вд от 03.12.2012, выданным  Белякову В.А. Максимальная присоединяемая  мощность - 15 кВт. (Договор ТП № 40902-12-00100924-1 от 03.12.2012)</t>
  </si>
  <si>
    <t>Строительство участка ВЛИ-0,4 кВ КТП 10/0,4 кВ П-5-984 до границы участка заявителя  в станице Петровская Славянского района  согласно технологическому присоединению по техническим условиям  №1013-12/вд от 02.07.2012, выданным  Белякову В.А. Максимальная присоединяемая  мощность - 14 кВт. ( договр ТП № 10902-12-00082138-1 от 02.07.2012)</t>
  </si>
  <si>
    <t>Замена силового трансформатора мощностью 100 кВА на силовой трансформатор  мощностью 160 кВА  в КТП 10/0,4кВ Ф-5-495  в поселке Приморский Темрюкского района согласно технологическому присоединению  по техническим условиям  №1576-12/вд от 19.10.2012, выданным Боросиди К.А. Максимальная присоединяемая мощность -  15 кВт. (Договор ТП №40901-12-00095890-1 от 19.10.2012)</t>
  </si>
  <si>
    <t>Техническое перевооружение участка   ВЛ-0,4кВ  фидер 2  от КТП 10/0,4 кВ СГ-11-862  до опоры №12, строительство участка ВЛИ-0,4 кВ от опоры №12 до границы участка заявителя в хуторе Прикубанский Славянского района  согласно технологическому присоединению по техническим условиям №826-12/вд от 18.07.2012, выданным Братко И.В. Максимальная присоединяемая  мощность  - 15 кВт. (Договор ТП № 10902-12-00080956-1 от 18.07.2012)</t>
  </si>
  <si>
    <t>Строительство участка ВЛИ-0,4 кВ от оп. №2/3 ВЛ-0,4кВ фидер 2 от      КТП 10/0,4кВ КУ-3-166  в пос. Красный Октябрь  Темрюкского района,  согласно технологическому присоединению по техническим условиям  №1762-11/вд от 26.12.2011, выданным  Воробьевой О.Н. Максимальная присоединяемая  мощность 9 кВт. (Договор ТП №10901-11-00061504 от 26.12.2011)</t>
  </si>
  <si>
    <t>Строительство участка ВЛИ-0,4кВ от проектируемой ВЛИ-0,4 кВ  (техническое задание №136/вд от 04.05.2012) до границ  участков заявителей   в станице Марьянская Красноармейского района  согласно технологическому присоединению по техническим условиям: №943-12/вд от 03.07.2012, выданным Гурину С.Г., №945-12/вд от 07.06.2012, выданным Гутовской Н.И.,  №946-12/вд от 31.07.2012, выданным  Нефёдову Г.Н., №948-12/вд от 03.07.2012, выданным Моторному М.В., №950-12/вд от 03.07.2012, выданным Моторному Р.В., №318-12/вд от 17.05.2012, выданным Пятницкой Ю.Е., №1507-12/вд от    выданным Агарковой Н.В.  Суммарная максимальная присоединяемая  мощность  - 53 кВт". (Договор ТП № 10903-12-00080806-1 от 03.07.2012; №10903-12-00080792-1 от 07.06.2012; № 10903-12-00080790-1 от 31.07.2012; № 10903-12-00080766-1 ОТ 03.07.2012; № 10903-12-00080762-1 от 03.07.2012; №10903-12-00075248-1 от 17.05.2012; 10903-12-00092678-1 от 11.09.2012)</t>
  </si>
  <si>
    <t>Строительство участка ВЛ-10кВ М-7, КТП 10/0,4кВ,  ВЛИ-0,4кВ от проектируемой   КТП 10/0,4 кВ до границы участка заявителя  в станице Марьянская Красноармейского района  согласно технологическому присоединению по техническим условиям № 1791-11/вд от 22.03.2012, выданным  Евжику Я.Д.;  №1792-11/вд, выданным Усанову Ю.Н.; №1793-11/вд, выданным  Безруковой А.М.;  №1794-11/вд, выданным  Маногаровой О.А.;  №1795-11/вд, выданным  Сидоровой А.В; №1797-11/вд, выданным  Каратыш Я.В.;  №1799-11/вд, выданным   Денисенко В.М., №1800-11/вд, выданным Зборомирская З.В.; №1801-11/вд, выданным  Амелину А.Н;   №1802-11/вд от 09.03.2012, выданным  Зайцевой Я.В.Максимальная присоединяемая  мощность по каждому объекту - 9 кВт».  (Договор ТП № 10903-12-00081668-1 от 22.06.2012; №10903-12-00081600-1 от 14.06.2012; №10903-12-00080652-1 от 14.06.2012; №10903-12-00080670-1 от 07.06.2012)</t>
  </si>
  <si>
    <t>Строительство  участка ВЛИ-0,4 кВ от опоры №7 ВЛ-0,4кВ от  КТП  10/0,4 кВ А-1-410  до границы участка заявителя в станице Анастасиевская Славянского района  согласно технологическому присоединению по техническим условиям  №2350-12/вд от 17.12.2012, выданным ЗАО «Телеком Евразия». Максимальная присоединяемая  мощность - 5 кВт. (Договор ТП № 40902-12-00104468-1 от 17.12.2012)</t>
  </si>
  <si>
    <t>Строительство КТП 10/0,4кВ в габаритах 400кВА с силовым трансформатором 160кВА взамен КТП 10/0,4кВ ГЛ-5-904/100 кВА  в станице Голубицкая Темрюкского района  согласно технологическому присоединению по техническим условиям №1588-12/вд  от 17.09.2012, выданным  потребительскому кооперативу «Золотая Рыбка». Максимальная присоединяемая  мощность -95 кВт (Договор ТП № 20901-12-00093356-1 от 17.09.2012)</t>
  </si>
  <si>
    <t>Строительство КТП  с силовым трансформатором 25кВА от ВЛ-10кВ    В-5, строительство ВЛИ-0,4кВ от проектируемой КТП 10/0,4кВ до границы участка заявителя   в станице Вышестеблиевская Темрюкского района  согласно технологическому присоединению по техническим условиям №2247-12/вд   от 28 .09.2012, выданным ИП Русских Г.В. Максимальная присоединяемая мощность  - 15 кВт. (Договор ТП №40901-12-00093690-1 от 28.09.2012)</t>
  </si>
  <si>
    <t>Техническое перевооружение участка ВЛ-0,4 кВ Ф-1 от КТП 10/0,4кВ Ц-8-538 до опоры №1/4, строительство участка ВЛИ - 0,4кВ от опоры №1/4 до границ участков заявителей в границах плана ЗАО АФ "Сад-Гигант", Славянского района согласно технологическому присоединению по техническим условиям №019-12/вд от 18.04.2012, выданным Корягину В.Е.; №016-12/вд от 10.04.2012, выданным Кислая Н.А.; №017-12/вд от 11.04.2012, выданным Матвиевскому Д.А.; №018-12/вд от 10.04.2012, выданным Рева Ф.Н.; № 015-12/вд от 10.04.2012, выданным Уткиной А.В. Общая максимальная мощность - 30кВт. (Договор ТП № 10902-12-00072104-1 от 10.04.2012; № 10902-12-00072070-1 от 10.04.2012;№40902-12-00071778 от 11.04.2012; № 10902-12-00072098 от 10.04.2012; №10902-12-00072064 от 18.04.2012)</t>
  </si>
  <si>
    <t>Строительство участка ВЛ-10кВ МИ-1, КТП 10/0,4кВ,  ВЛИ-0,4кВ от проектируемой   КТП 10/0,4 кВ,  в хуторе Трудобеликовском, Красноармейского района, согласно технологическому присоединению по техническим условиям № 979-11/вд от 15.09.2011, выданным Ковальчук С.Н. Максимальная присоединяемая мощность 5 кВт". (Договор ТП №10903-11-00043272-1 от 15.09.2011)</t>
  </si>
  <si>
    <t>Строительство участка ВЛИ-0,4 кВ от   КТП 10/0,4кВ ЗП-9-570 мощностью 160кВА  в пос. Кучугуры  Темрюкского района, согласно технологическому присоединению по техническим условиям №1812-11/вд от 19.01.2012, выданным Конончук Г.В.; №1814-11/вд от 119.01.2012, выданным Козаковой В.Н. Максимвльная присоединяемая мощность по каждому объекту - 15кВт". (договор ТП №10901-11-00062850-1 от 19.01.2012; №10901-11-00062856-1 от 19.01.2012)</t>
  </si>
  <si>
    <t>Проектирование и строительство участка ВЛИ-0,4 кВ от опоры №21  ВЛ-0,4 кВ фидер 2  КТП 10/0,4кВ ГН-1-629 в поселке Голубая Нива  Славянского района,  согласно технологическому присоединению по техническим условиям  №2102-12/вд от 27.11.2012, выданным  Линник Р.Г. Максимальная присоединяемая  мощность - 4,0 кВт. (Договор ТП №40902-12-00100344-1 от 27.11.2012)</t>
  </si>
  <si>
    <t>Строительство участка ВЛИ-0,4кВ от опоры №1 ВЛ-0,4кВ фидер 4 от      КТП 10/0,4кВ А-5-843  в поселке За Родину  Темрюкского района,  согласно технологическому присоединению по техническим условиям  №1749-11/вд от 10.02.2012, выданным  Максимову А.В. Максимальная присоединяемая  мощность 5 кВт.(Договор ТП №10901-11-00063404-1 от 10.02.2012)</t>
  </si>
  <si>
    <t>Строительство КТП 10/0,4кВ в габаритах 630кВА с силовым трансформатором 400кВА взамен КТП 10/0,4кВ НС-6-511/250 кВА  в г.Славянске-на-Кубани Славянского района  согласно технологическому присоединению по техническим условиям №1362-12/вд/о  от 13.08.2012, выданным Марахиной Е.В.;  №2239-12/вд  от 14.12.2012,  выданным Чернокоз И.И.; №1392-12/вд от 17.12.2012, выданным Иванчук А.С. Суммарная  максимальная присоединяемая  мощность - 9 кВт. (дополнение к ТЗ №180/вд) (Договор ТП № 40902-12-00089582-1 от 13.08.2012; № 40902-12-00102854-1 от 14.12.2012; № 40902-12-00102868-1 от 17.12.2012 )</t>
  </si>
  <si>
    <t>Строительство участка ВЛ-10 кВ М-8, КТП 10/0,4кВ,  ВЛИ-0,4кВ от проектируемой   КТП 10/0,4 кВ до границы участка заявителя  в станице Марьянская Красноармейского района  согласно технологическому присоединению по техническим условиям №1105-12/вд от 03.07.2012, выданным Мусиенко И.В. Максимальная присоединяемая  мощность - 5 кВт. (Договор ТП № 10903-12-00083596-1 от 03.07.2012)</t>
  </si>
  <si>
    <t>Строительство участка ВЛИ-0,4 кВ от РУ-0,4 кВ Ф-3 КТП 10/0,4кВ Ф-4-618 в поселке Сенной  Темрюкского района,  согласно технологическому присоединению по техническим условиям  №374-12/вд от 09.04.2012, выданным  Ниценко И.Н.  Максимальная присоединяемая  мощность - 9 кВт. (Договор ТП № 10901-12-00071564-1 от 09.04.2012)</t>
  </si>
  <si>
    <t>Строительство ТП 10/0,4 кВ, участка ВЛ-10 кВ от ВЛ-10 кВ МИ-4 до проетируемой,  техническое перевооружение  ВЛ-0,4кВ кВ фидер 2 от КТП 10/0,4 кВ МИ-4-184 с переводом нагрузок   на проектируемую ТП 10/0,4 кВ в хуторе Зеленский Красноармейского района  согласно технологическому  присоединению  по техническим условиям  №1123-12/вд от 30.07.2012, выданным ОАО Мобильные ТелеСистемы".Максимальная присоединяемая  мощность - 15 кВт". (Договор ТП № 40903-12-00084558 от 30.07.2012)</t>
  </si>
  <si>
    <t>Строительство участка ВЛИ-0,4 кВ от опоры №1/5  ВЛ-0,4 кВ фидер2  КТП 10/0,4кВ СК-9-378 до границы участка заявителя в поселке Стрелка Темрюкского района,  согласно технологическому присоединению по техническим условиям  №870-12/вд от 10.09.2012, выданным  Оганесян Г.Г. Максимальная присоединяемая  мощность - 9 кВт. (Договор ТП № 10901-12-00082130-1 от 10.09.2012)</t>
  </si>
  <si>
    <t>Техническое перевооружение участка ВЛ-0,4 кВ Ф-1 от КТП 10/0,4кВ Ц-8-538  до опоры №4/1, строительство участка   ВЛИ-0,4кВ от опоры №4/1до границ участков заявителей в границах плана ЗАО  АФ Сад-Гигант", Славянского района согласно технологическому присоединению по техническим условиям  №280-12/вд от 19.04.2012, выданным Лахно Н.А..; №1209-12/вд от 10.04.2012, выданным Павлюк В.В. Максимальная присоединяемая мощность каждого объекта  - 5 кВт. (Договор ТП № 40902-12-00072082-1 от 19.04.2012; № 40902-12-00087190-1 от 02.08.2012)</t>
  </si>
  <si>
    <t>Строительство участка ВЛИ-0,4 кВ от опоры №15  ВЛ-0,4 кВ фидер2  от КТП 10/0,4кВ Ц-6-956 до границы участка заявителя в поселке Совхозный Славянского района,  согласно технологическому присоединению по техническим условиям  №417-12/вд от 07.06.2012, выданным  Пашко Г.И. Максимальная присоединяемая  мощность - 7,5 кВт. (Договор ТП № 10902-12-00080958-1 от 07.06.2012)</t>
  </si>
  <si>
    <t>Строительство участка ВЛИ-0,4кВ от опоры №2 ВЛ-0,4кВ фидер 2 от  КТП 10/0,4кВ А-1-409 до границы участка заявителя  в станице Анастасиевская  Славянского района согласно технологическому присоединению по техническим условиям  №1948-12/вд от 23.11.2012, выданным  Со А.А. Максимальная присоединяемая  мощность - 5 кВт.(Договор ТП №10902-11-00099156-1 от 23.11.2012)</t>
  </si>
  <si>
    <t>Строительство участка ВЛИ-0,4кВ от опоры №25 ВЛ-0,4кВ фидер 1 от  КТП 10/0,4кВ ЧМ-9-948  в поселке Волна  Темрюкского района,  согласно технологическому присоединению по техническим условиям  №026-12/вд от 07.02.2012, выданным  Соболевской Т.В.  Максимальная присоединяемая  мощность 8 кВт.(Договор ТП №10901-12-00065680 от 07.02.2012)</t>
  </si>
  <si>
    <t>Строительство участка ВЛИ-0,4кВ от опоры №5/3 ВЛ-0,4кВ фидер 1 от КТП 10/0,4кВ Ф-6-518  в поселке Сенной  Темрюкского района,  согласно технологическому присоединению по техническим условиям  №196-12/вд от 14.03.2012, выданным Стельмах Н.В. Максимальная присоединяемая  мощность 5 кВт.(Договор ТП №10901-12-00068090-1 от 14.03.2012)</t>
  </si>
  <si>
    <t>Строительство участка ВЛИ-0,4 кВ от опоры №16  ВЛ-0,4 кВ фидер1  КТП 10/0,4кВ ИВ-5-223 в станице Ивановская Красноармейского района,  согласно технологическому присоединению по техническим условиям  №1149-12/вд от 30.07.2012, выданным  Степанову П.В. Максимальная присоединяемая  мощность - 5 кВт. (Договор ТП № 40903-10-00014035-1 от 30.07.2012)</t>
  </si>
  <si>
    <t>Строительство участка ВЛИ-0,4кВ от опоры №1 ВЛ-0,4кВ фидер 1 от  КТП 10/0,4кВ ГЛ-3-138  до границы участка заявителя  в станице Голубицкая Темрюкского района согласно технологическому присоединению по техническим условиям  №2062-12/вд от 16.11.2012, выданным  Стопченко А.А. Максимальная присоединяемая  мощность - 15 кВт. (Договор ТП № 40901-11-00099830-1 от 16.11.2012)</t>
  </si>
  <si>
    <t>Строительство участка ВЛ-10 кВ от ВЛ-10 кВ Т-12, ТП 10/0,4кВ,  ВЛИ-0,4кВ от проектируемой   ТП 10/0,4 кВ до границы участка заявителя  в городе Темрюк Темрюкского района  согласно технологическому присоединению по техническим условиям №171-12/вд от 30.05.2012, выданным Торлопову А.Б.Максимальная присоединяемая  мощность - 15 кВт. (Договор ТП № 10901-12-00078044-1 от 30.05.2012)</t>
  </si>
  <si>
    <t>Строительство участка ВЛИ-0,4кВ от опоры №1/7 ВЛ-0,4кВ фидер 4 от  КТП 10/0,4кВ ТМ-2-187   в станице Тамань  Темрюкского района,  согласно технологическому присоединению по техническим условиям  №1815-11/вд от 01.03.2012, выданным  Усаеновой А.А. Максимальная присоединяемая  мощность 5 кВт. (Договор ТП №10901-12-00063456-1 от 01.03.2012)</t>
  </si>
  <si>
    <t>Строительство  ВЛИ-0,4 кВ от КТП  10/0,4 кВ М-2-493 до границы участка заявителя  в станице Марьянская Красноармейского района  согласно технологическому присоединению по техническим условиям  №1161-12/вд от 07.08.2012, выданным  Цын Д.А. Максимальная присоединяемая  мощность - 9 кВт. (Договор ТП № 10903-12-00087322-1 от 07.08.2012)</t>
  </si>
  <si>
    <t>Строительство участка ВЛИ-0,4 кВ от   опоры №7 ВЛ-0,4кВ фидер 3 от КТП10/0,4кВ А-3-635 в станице Ахтанизовская Темрюкского района, согласно технологическому присоединению по техническим условиям №150-12/вд от 16.03.2012, выданным Чесноковой Г.И. Максимальная присоединяемая мощность 5 кВ</t>
  </si>
  <si>
    <t>Техническое перевооружение участка ВЛ-0,4кВ фидер-1 от КТП 10/0,4кВ П-7-344 до опоры №6 в станице Петровская Славянского района согласно технологическому присоединению по техническим условиям №1666-12/вд от 18.10.2012, выданным Фоменко А.Н. Максимальная присоединяемая мощность - 7 кВт. (Договор ТП № 10902-12-00096704-1 от 18.10.2012)</t>
  </si>
  <si>
    <t>Монтаж одного дополнительного фазного  провода на  ВЛ-0,4 кВ фидер 1 от КТП 10/0,4кВ КИ-7-802 от опоры  № 1  до опоры  №8 в станице Полтавская Красноармейского района  согласно технологическому присоединению по техническим условиям  № 727-12/вд от 14.06.2012, выданным  Кутлашовой Н.Н. Максимальная присоединяемая  мощность - 9 кВт.(Договор ТП №10903-12-00080626-1 от 14.06.2012)</t>
  </si>
  <si>
    <t>Монтаж одного дополнительного фазного  провода на  ВЛ-0,4 кВ фидер 1 от КТП 10/0,4кВ Б-8-981 от опоры  № 14  до опоры  № 1/7, строительство участка ВЛИ-0,4 кВ от опоры №1/7  ВЛ-0,4 кВ фидер 1 от КТП 10/0,4кВ Б-8-91до границы участка заявителя в хуторе Бараниковский Славянского района  согласно технологическому присоединению по техническим условиям  № 835-12/вд от 07.06.2012, выданным  Клопову О.Н. Максимальная присоединяемая мощность-15кВт. (Договор ТП №40902-12-00080620-1 от 07.06.2012)</t>
  </si>
  <si>
    <t>Строительство участка ВЛИ-0,4 кВ от опоры №2А  ВЛ-0,4 кВ фидер1  от КТП 10/0,4кВ КИ-7-526  до границы участка заявителя в станице Полтавская Красноармейского района,  согласно технологическому присоединению по техническим условиям  №1169-11/вд от 25.08.2011, выданным  Чумовской Т.П. Максимальная присоединяемая  мощность - 5 кВт. (Договор ТП № 10903-11-00044835-1 от 25.08.2012)</t>
  </si>
  <si>
    <t>Строительство  участка ВЛИ-0,4 кВ от опоры №1/2 ВЛ-0,4 кВ фидер 1 от  КТП  10/0,4 кВ СТ-9-328  до границы участка заявителя в станице Старотитаровская Темрюкского района  согласно технологическому присоединению по техническим условиям  №2045-12/вд от 06.12.2012, выданным Бережной Е.А. Максимальная присоединяемая  мощность - 15 кВт. (Договор ТП №10901-12-00099598-1 от 06.12.2012)</t>
  </si>
  <si>
    <t xml:space="preserve">Проектирование и строительство участка ВЛИ-0,4 кВ от опоры №3/9  ВЛ-0,4 кВ фидер 1  КТП 10/0,4кВ КУ-11-47 в станице Курчанская  Темрюкского района,  согласно технологическому присоединению по техническим условиям  №2014-12/вд от 22.11.2012, выданным Богданову Н.Ф. Максимальная присоединяемая  мощность - 15 кВт. (Договор ТП №10901-12-00099600-1 от 22.11.2012) </t>
  </si>
  <si>
    <t>Строительство участка ВЛИ-0,4 кВ от опоры №1/13  ВЛ-0,4 кВ фидер 3  от КТП 10/0,4кВ СГ-11-862 до границы участка заявителя   в хуторе Прикубанский  Славянского района,  согласно технологическому присоединению по техническим условиям  №1938-12/вд от 27.11.2012,выданным  Володиной Т.В. Максимальная присоединяемая  мощность - 5 кВт. (Договор ТП № 10902-12-00099622-1 от 27.11.2012)</t>
  </si>
  <si>
    <t xml:space="preserve">Строительство  участка ВЛИ-0,4 кВ от  КТП  10/0,4 кВ А-5-632  до границы участка заявителя в поселке Пересыпь Темрюкского  района  согласно технологическому присоединению по техническим условиям  №2174-12/вд от 25.12.2012, выданным Евсиковой С.В. Максимальная присоединяемая  мощность - 15 кВт. (Договор ТП № 10901-12-00102392-1 от 25.12.2012), по техническим условиям № 2175-12/вд от 21.01.2013, выданным Водолазскому В.И. Максимальная присоединяемая  мощность  - 15 кВт. (Договор ТП № 0901-12-00103304-1 от 14.01.2013) </t>
  </si>
  <si>
    <t>Строительство участка ВЛИ-0,4кВ от РУ-0,4кВ КТП 10/0,4кВ ГН-1-700 до границы участка заявителя  в п. Голубая Нива  Славянского района согласно технологическому присоединению по техническим условиям  №2086-12/вд от20.12.2012, выданным  Сорокотягиной Н.С.;  № 2078-12/вд от 05.12.2012, выданным Жабицкому С.И.Максимальная присоединяемая  мощность - 14 кВт. (Договор ТП № 20902-12-00103926-1 от 20.12.2012; №40902-12-00100244-1 от 05.12.2012)</t>
  </si>
  <si>
    <t>Строительство  ВЛИ-0,4 кВ фидер №1 от   КТП 10/0,4кВ КИ-7-418 мощностью 60кВА  в станице Полтавская  Красноармейского района,  согласно технологическому присоединению по техническим условиям  № 623-12/вд от 29.05.2012, выданным Кануновой Н.Ф.; №613-12/вд от 05.06.2012, выданным Чабанец В.П.; №069-12/вд от 12.07.2012, выданным Журбенко И.В., №066-12/вд от 10.07.2012, выданным Метельскому В.В.; №056-12/вд от 14.08.2012, выданным Чиркову Г.А. Максимальная присоединяемая  мощность по каждому объекту - 3 кВт. (Договор ТП № 10903-12-00075856-1 от 05.06.2012; 10903-12-00083452-1 от 12.07.2012; 10903-12-00083408-1 от 10.07.2012; 10903-12-00076272-1 от 29.05.2012; 10903-12-00083356-1 от 14.08.2012)</t>
  </si>
  <si>
    <t>Строительство участка ВЛ-10кВ К-1, КТП 10/0,4кВ,  ВЛИ-0,4кВ от проектируемой   КТП 10/0,4 кВ до границы участка заявителя  в станице Полтавская Красноармейского района  согласно технологическому присоединению по техническим условиям № 2181-12/вд от 29.11.2012, выданным  Линцову А.А. Максимальная присоединяемая  мощность - 15 кВт. (Договор ТП № 40903-12-00101390-1 от 29.11.2012)</t>
  </si>
  <si>
    <t>Строительство участка ВЛИ-0,4 кВ от опоры №1/8  ВЛ-0,4 кВ фидер 1  КТП 10/0,4кВ О-4-11 в поселке Октябрьский  Красноармейского района,  согласно технологическому присоединению по техническим условиям  №2149-12/вд от 11.10.2012, выданным  Майстренко А.А. Максимальная присоединяемая мощность - 15 кВт. (Договор ТП № 10903-12-00096156-1 от 11.10.2012)</t>
  </si>
  <si>
    <t>Строительство  участка ВЛИ-0,4 кВ от опоры №4 существующей ВЛ-0,4 кВ фидер 1 от  КТП  10/0,4 кВ ГЛ-3-1181  до шкафа учета электроэнергии (ШУЭ) объекта заявителя в станице Голубицкая Темрюкского района  согласно технологическому присоединению по техническим условиям  №1935-12/вд от 30.11.2012, выданным Мищенко Г.В. Максимальная присоединяемая  мощность - 9 кВт. (Договор ТП № 10901-12-00100972-1 от 30.11.2012).</t>
  </si>
  <si>
    <t>Строительство участка ВЛ-10кВ Т-6, КТП 10/0,4кВ, ВЛИ - 0,4кВ от проектируемой ТП 10/0,4 кВ до границы участка заявителя в городе Темрюк, Темрюкского района, согласно технологическому присоединению по техническим условиям №862-12/вд от 19.06.2012, выданным Никонову С.С. Максимальная присоединяемая мощность - 5кВт (Договор ТП №10901-12-00079772 от 19.06.2012)</t>
  </si>
  <si>
    <t>Техническое перевооружение участка   ВЛ-0,4кВ  фидер 1  от КТП 10/0,4 кВ ИЛ-1-561  до опоры №14, замена силового трансформатора мощностью 100кВА на трансформатор мощностью 160кВА  в поселке  Ильич Темрюкского района  согласно технологическому присоединению по техническим условиям №2204-12/вд от 06.12.2012, выданным Орёл Ю.В.Максимальная присоединяемая  мощность  - 15 кВт. (Договор ТП № 10901-12-00102084-1 от 06.12.2012).</t>
  </si>
  <si>
    <t>Строительство участка ВЛИ-0,4 кВ от опоры №2  ВЛ-0,4 кВ фидер 1  от КТП 10/0,4кВ П-2-813 в станице Петровская Славянского района,  согласно технологическому присоединению по техническим условиям  №1571-12/вд от 05.10.2012, выданным  Павлову О.Л. Максимальная присоединяемая  мощность - 6 кВт. (Договор ТП №10902-12-00093670-1 от 05.10.2012)</t>
  </si>
  <si>
    <t>Техническое перевооружение с заменой трансформатором 100кВА на 160кВ в  КТП 10/0,4кВ К-9-650 и техническое перевооружение участка ВЛ-0,4кВ фидер 4 от КТП К-9-650 до опоры №13 с созданием полнопроводной сети, монтаж ответвления 0,38кВ от опоры №13 ВЛ-0,4кВ от КТП К-9-650 до шкафа учета электроэнергии (ШУЭ) объекта заявителя   в станице Красноармейская Красноармейского района  согласно технологическому присоединению по техническим условиям №1627-12/вд  от 24.12.2012, выданным Панькову Н.В. Максимальная присоединяемая  мощность - 8 кВт. (Договор ТП № 10903-12-00095284-1 от 24.12.2012)</t>
  </si>
  <si>
    <t>Строительство участка ВЛИ-0,4 кВ от опоры №15  ВЛ-0,4 кВ фидер3  от КТП 10/0,4кВ ИВ-5-530  до границы участка заявителя в станице Ивановская Красноармейского района,  согласно технологическому присоединению по техническим условиям  №1557-12/вд от 23.08.2012, выданным  Санникову Ю.В. Максимальная присоединяемая  мощность - 5 кВт. (Договор ТП № 10903-12-00090692-1 от 23.08.2012)</t>
  </si>
  <si>
    <t>Строительство  ВЛИ-0,4 кВ от КТП  10/0,4 кВ МИ-1-50 до границы участка заявителя  в хуторе Трудобеликовский Красноармейского района  согласно технологическому присоединению по техническим условиям  №1256-12/вд от 07.08.2012, выданным  Сарахману О.В. Максимальная присоединяемая  мощность - 5 кВт. (Договор ТП № 10903-12-00088266-1 от 07.08.2012)</t>
  </si>
  <si>
    <t>Замена силового трансформатора мощностью 160 кВА на силовой трансформатор  мощностью 250 кВА  в КТП 10/0,4кВ М-5-937  в станице Марьянская Красноармейского района согласно технологическому присоединению  по техническим условиям  №1525-12/вд от 27.09.2012, выданным Силкиной Е.С. Максимальная присоединяемая мощность -  9 кВт. (Договор ТП № 10903-12-00092708-1 от 27.09.2012)</t>
  </si>
  <si>
    <t>Строительство ТП 10/0,4 кВ, участков ВЛ-10 кВ, ВЛИ-0,4 кВ и техническое перевооружение  ВЛ-0,4кВ кВ фидер 5 от КТП 10/0,4 кВ ЗП-9-573 с переводом нагрузок   на проектируемую ТП 10/0,4 кВ в п.Кучугуры  Темрюкского района  согласно технологическому  присоединению  по техническим условиям  №798-12/вд от 06.06.2012, выданным Синицину О.В. Максимальная присоединяемая  мощность - 15 кВт.  (Договор ТП № 10901-12-0078876 от 06.06.2012)</t>
  </si>
  <si>
    <t>Строительство участка ВЛИ-0,4кВ от РУ-0,4кВ КТП 10/0,4кВ ГН-1-700 до границы участка заявителя  в п. Голубая Нива  Славянского района согласно технологическому присоединению по техническим условиям  №2355.1-12/вд от 10.01.2013 (Степанов Н.В.), №2355.2-12/вд от 10.01.2013 (Салдаева Н.В.). Максимальная присоединяемая  мощность по каждому заявителю - 10 кВт. (Договор ТП № 40902-12-00106162-1 от 10.01.2013; № 40902-12-00106624-1 от 10.01.2013)</t>
  </si>
  <si>
    <t>Техническое перевооружение КТП 10/0,4кВ МИ-1-91 с заменой силового трансформатора мощностью 100кВА на силовой трансформатор мощностью 160кВА, техническое перевооружение ВЛ-0,4кВ фидер 3 от КТП 10/0,4кВ МИ-1-91 в хуторе Трудобеликовский Красноармейского района согласно технологическому присоединеню по техническим условиям №1655-12/вд от 22.11.2012, выданным Медведевой Е.Н., №1656-12/вд от 22.11.2012, выданным Копытовой Н.А., №1657-12/вд от 22.11.2012, выданным Копытовой А.Н., №1658-12/вд от 22.11.2012, выданным Сяброву В.А. Максимальная присоединяемая мощность каждого заявителя - 15кВт. (Договор ТП №10903-12-0097394-1 от 22.11.2012 (Медведева Е.Н.), №10903-12-0097424-1 от 22.11.2012 (Копытова Н.А.), №10903-12-00097408-1 от 22.11.2012 (Копытова А.Н.), 10903-12-00097438-1 от 22.11.2012 (Сябров В.А.)</t>
  </si>
  <si>
    <t>Техническое перевооружение участка   ВЛ-0,4кВ  фидер 1  от КТП 10/0,4 кВ П-3-325  до опоры №2/1, замена силового трансформатора мощностью 63 кВА на трансформатор мощностью 100 кВА  в станице Петровская Славянского района  согласно технологическому присоединению по техническим условиям №2205-12/вд от 07.12.2012, выданным Цепкало М.П. Максимальная присоединяемая  мощность  - 15 кВт. (Договор ТП №10901-12-00102768-1 от 07.12.2012)</t>
  </si>
  <si>
    <t>Строительство  участка ВЛИ-0,4 кВ от существующей ВЛ-0,4 кВ фидер 1 от  КТП  10/0,4 кВ К-9-806  до границы участка заявителя  в станице Полтавская  Красноармейского района  согласно технологическому присоединению по техническим условиям  №2086-12/вд от 29.11.2012, выданным  Шарапову А.П. Максимальная присоединяемая  мощность - 5 кВт. (Договор ТП № 10903-12-00100184-1 от 29.11.2012)</t>
  </si>
  <si>
    <t>Строительство участка ВЛИ-0,4кВ от опоры №4 ВЛ-0,4кВ фидер 1 от КТП 10/0,4кВ ИЛ-5-563 в поселке Ильич Темрюкского р-на, согласно ТУ №857-12/вд от 05.06.2012, выданным Шибанову Д.П. Максимальная присоединяемая мощность 5 кВТ. (Договор ТП №10901-12-00079664-1 от 05.06.2012)</t>
  </si>
  <si>
    <t>Строительство участка ВЛИ-0,4кВ от опоры №6 ВЛ-0,4кВ фидер 3 от КТП 10/0,4кВ ИЛ-5-975 до границы участка заявителя в поселке Ильич Темрюкского района, согласно технологическому присоединению по техническим условиям №860-12/вд от 05.06.2012, выданным Шибанову Д.П. Максимальная присоединяемая мощность 10 кВт. (договор ТП №10901-12-00079806-1 от 05.06.2012).</t>
  </si>
  <si>
    <t>Строительство участка ВЛИ-0,4кВ от КТП 10/0,4кВ Т-10-4  до границы участка заявителя  в городе Темрюк  Темрюкского района согласно технологическому присоединению по техническим условиям  №2082-12/вд от 23.11.2012, выданным  Шишкину Р.Ю. Максимальная присоединяемая  мощность - 6 кВт. (Договор ТП № 10901-11-00100172-1 от 23.11.2012)</t>
  </si>
  <si>
    <t>Строительство участка ВЛ-10 кВ от ВЛ-10 кВ НС-9, ТП 10/0,4кВ, ВЛИ-0,4кВ от проектируемой ТП 10/0,4 кВ до границы участков заявителей в станице Старонижестеблиевская Красноармейского района согласно технологическому присоединению по техническим условиям №1283-12/вд от 04.10.2012, выданным Щербак Г.П.;№1282-12/вд от 04.10.2012,выданным Заремба Л.И. Максимальная присоединяемая мощность каждого заявителя - 5 кВт (Договор ТП №10903-12-00087662-1 от 04.10.2012, №10903-12-00087666-1 от 04.10.2012)</t>
  </si>
  <si>
    <t>Строительство участка ВЛ-10 кВ от ВЛ-10 кВ А-5, ТП 10/0,4 кВ,  ВЛИ-0,4 кВ от проектируемой   ТП 10/0,4 кВ до границы участка заявителя в станице Ахтанизовская Темрюкского  района  согласно технологическому присоединению по техническим условиям № 2303-12/вд от 31.01.2013, выданным Снигиревой Е.А. Максимальная присоединяемая  мощность - 15 кВт. (Договор ТП № 10901-13-00107142-1 от 31.01.2013)</t>
  </si>
  <si>
    <t>Строительство участка   ВЛИ-0,4 кВ от РУ-0,4 кВ КТП 10/0,4 кВ СК-9-378  до границы участка заявителя  в поселке Стрелка  Темрюкского района  согласно технологическому присоединению по техническим условиям № 299-13/вд от 16.04.2013, выданным Ленчевскому М.А. Суммарная максимальная присоединяемая  мощность  - 15 кВт. (Договор ТП № 40901-13-00114386-1 от 16.04.2013)</t>
  </si>
  <si>
    <t>Строительство участка ВЛ-10кВ от ВЛ-10 кВ ГЛ-3, ТП 10/0,4 кВ,  ВЛИ-0,4 кВ от проектируемой   ТП 10/0,4 кВ до границы участка заявителя в станице Голубицкая Темрюкского  района  согласно технологическому присоединению по техническим условиям №1807-12/вд от 27.12.2012, выданным Колыско Л.М.   Максимальная присоединяемая  мощность - 15 кВт. (Договор ТП № 10901-12-00103150-1 от 27.12.2012)</t>
  </si>
  <si>
    <t>Замена силового трансформатора мощностью 63 кВА на силовой трансформатор мощностью 100 кВА в КТП 10/0,4 кВ А-5-612 в п. "За Родину" Темрюкского района согласно технологическому присоединению по техническим условиям №1582-12/вд от 21.11.2012, выданным Полканову В.А. Максимальная присоединяемая мощность - 15 кВт. (Договор ТП № 10903-12-00095230-1 от 21.11.2012)</t>
  </si>
  <si>
    <t>Строительство КТП 10/0,4кВ в габаритах 400кВА с силовым трансформатором 250кВА взамен КТП 10/0,4кВ М-2-493/160 кВА  в станице Марьянская Красноармейского района  согласно технологическому присоединению по техническим условиям №1514-12/вд/о  от 28.09.2012, выданным ООО "Фирма Недра". Максимальная присоединяемая мощность - 15 кВт. (Договор ТП № 40903-12-00093704-1 от 28.09.2012).</t>
  </si>
  <si>
    <t>Техническое перевооружение ВЛ-0,4 кВ фидер 2 от КТП К-9-779 до опоры №6А, техническое перевооружение КТП 10/0,4 кВ К-9-779 с заменой силового трансформатора мощностью 160  кВА на силовой трансформатор  мощностью  250  кВА  в станице Полтавская Красноармейского района согласно технологическому присоединению  по техническим условиям  №2458-12/вд от 31.01.2013, выданным Галкину С.Ф..Максимальная присоединяемая мощность -  15 кВт. (Договор ТП № 10903-13-00106884-1 от 31.01.2013)</t>
  </si>
  <si>
    <t>Техническое перевооружение КТП 10/0,4кВ КИ-5-639 с заменой силового трансформатора мощностью 160 кВА на силовой трансформатор  мощностью 250 кВА, техническое перевооружение ВЛ-0,4кВ фидер 4 от КТП 10/0,4кВ КИ-5-639 в ст. Полтавской  Красноармейского района согласно технологическому присоединению  по техническим условиям  №2201-12/вд от 14.12.2012, выданным Дерявко А.М. (Договор ТП № 10903-12-00103684-1 от 14.12.2012)</t>
  </si>
  <si>
    <t>Техническое перевооружение КТП 10/0,4 кВ М-5-938  с заменой силового трансформатора мощностью 160  кВА на силовой трансформатор  мощностью 250 кВА  в станице Марьянская  Красноармейского района согласно технологическому присоединению  по техническим условиям № 767-13/вд от 23.04.2013, выданным Фроленко Е.В. Максимальная присоединяемая мощность -  15 кВт. (Договор ТП № 40903-13-00118338-1 от 23.04.2013)</t>
  </si>
  <si>
    <t>Техническое перевооружение с заменой силового трансформатора мощностью 100  кВА на силовой трансформатор  мощностью 160  кВА  в КТП 10/0,4 кВ КИ-7-700 в станице  Полтавская Красноармейского района согласно технологическому присоединению  по техническим условиям  №2293-12/вд от 11.01.2013, выданным Василенко С.Л. Максимальная присоединяемая мощность -  5  кВт. (Договор ТП № 10903-12-00104488-1 от 11.01.2013)</t>
  </si>
  <si>
    <t xml:space="preserve">Техническое перевооружение с заменой трансформатором 100кВА на 160кВ в  КТП 10/0,4кВ ГЛ-5-154  в станице Голубицкая Темрюкского района  согласно технологическому присоединению по техническим условиям №2060-12/вд  от 11.12.2012, выданным Сороке А.Б.  Максимальная присоединяемая  мощность - 15 кВт. (Договор ТП №10901-12-00100178-1 от 11.12.2012) </t>
  </si>
  <si>
    <t>Техническое перевооружение участка   ВЛ-0,4кВ  фидер 3  от КТП 10/0,4 кВ СТ-5-290  до опоры №5  в станице Старотитаровская Темрюкского района  согласно технологическому присоединению по техническим условиям №2097-12/вд от 06.12.2012, выданным Мойса О.А.  Максимальная присоединяемая  мощность  - 5 кВт. (Договор ТП № 10901-12-00100758-1 от 06.12.2012).</t>
  </si>
  <si>
    <t>Строительство участка ВЛИ-0,4 кВ от опоры № 4/14 ВЛ-0,4 кВ фидер 2 от КТП 10/0,4 кВ П-6-537 до границы участка заявителя в станице Петровская Славянского района  согласно технологическому присоединению по техническим условиям  № 016-13/вд от 05.02.2013, выданным Гзирян Д.Н.  Максимальная присоединяемая  мощность  -  15 кВт. (Договор ТП №10902-13-00107206-1 от 05.02.2013)</t>
  </si>
  <si>
    <t xml:space="preserve">Строительство участка ВЛИ-0,4 кВ от опоры №6  ВЛ-0,4 кВ фидер1  КТП 6/0,4кВ КУ-5-117 до ШУЭ, установленного на границе участка заявителя, в станице Курчанская Темрюкского района,  согласно технологическому присоединению по техническим условиям  №1537-12/вд от 17.09.2012, выданным  Котовой Н.Н. Максимальная присоединяемая  мощность - 5 кВт.(Договор ТП № 10901-12-00092718-1 от 17.09.2012) </t>
  </si>
  <si>
    <t>Строительство участка ВЛИ-0,4 кВ от опоры № 8  ВЛ-0,4 кВ фидер 1 от КТП ПБ-1-900  до границы участка заявителя в поселке Кучугуры Славянского района  согласно технологическому присоединению по техническим условиям  № 2316-12/вд от 22.01.2013, выданным Зубареву Ю.П.  Максимальная присоединяемая  мощность  - 10 кВт. (Договор ТП № 40902-12-00104458-1 от 22.01.2013)</t>
  </si>
  <si>
    <t>Строительство  участка ВЛИ-0,4 кВ от опоры №6  ВЛ-0,4кВ фидер 2  от  КТП  10/0,4 кВ Т-6-21  до границы участка заявителя в городе Темрюк Темрюкского  района  согласно технологическому присоединению по техническим условиям  №2040-12/вд от 04.12.2012, выданным  Юркину А.В. Максимальная присоединяемая  мощность - 15 кВт. (Договор ТП № 40901-12-00099796-1 от 04.12.2012)</t>
  </si>
  <si>
    <t>Строительство участка ВЛИ-0,4 кВ от опоры №3  ВЛ-0,4 кВ фидер 1  КТП 10/0,4кВ ЗП-9-577 до границы участка заявителя в поселке Кучугуры Темрюкского района  согласно технологическому присоединению по техническим условиям  №1977-12/вд от 16.11.2012, выданным  Васильевой Л.П. Максимальная присоединяемая  мощность - 15 кВт. (Договор ТП № 10901-12-00099150-1 от 16.11.2012)</t>
  </si>
  <si>
    <t>Строительство участка ВЛИ-0,4 кВ от  опоры №7 ВЛ-0,4 кВ фидер 3 от КТП 10/0,4 кВ М-8-988  до проектируемой дополнительной опоры  №7Б в станице Марьянская Красноармейского района   согласно технологическому присоединению по техническим условиям  №074-13/вд от 05.02.2013, выданным  Кобылкиной Н.В.Максимальная присоединяемая  мощность -  5 кВт. (Договор ТП №10903-13-00108254-1 от 05.02.2013)</t>
  </si>
  <si>
    <t>СчЭс</t>
  </si>
  <si>
    <t>Внешнее электроснабжение садового дома по адресу: Краснодарский край, МО город Сочи, Хостинский район, урочище «Дальний  качан», с/т «Персик», участок № 19</t>
  </si>
  <si>
    <t>УЛЭС</t>
  </si>
  <si>
    <t>Реконструкция ВЛ-0,4 кВ фидер-2 от опоры №7 до опоры №12А ТП 10/0,4 кВ «ЛЦ11-347/63 кВА» с заменой голого провода на СИП-2  по договору №10804-12-00080006-1 от 01.06.2012 г. Заявитель – Кузнецова Л.В. Усть-Лабинский район, ст. Ладожская, ул. Мира, 4А</t>
  </si>
  <si>
    <t xml:space="preserve">Реконструкция ВЛ-0,4 кВ от РУ-0,4 кВ до опоры №12-1/1-4 фидера-2 ТП 10/0,4 кВ «ВР11-128/60 кВА» с заменой голого провода на СИП-2 по договору №10804-12-00089216-1 от 13.08.2012 г.
Заявитель – Милейко Виктор Андреевич.
</t>
  </si>
  <si>
    <t xml:space="preserve">Реконструкция ВЛ-0,4 кВ фидер-2 от опоры №6 до опоры №16 ТП 10/0,4 кВ «ЛЦ5-405/160 кВА» с заменой автомата А-0,4 кВ на фидере 2 100 А на 120 А 
по договору №10804-12-00091742-1 от 17.09.2012 г.
Заявитель – Тубольцев Евгений Викторович.
</t>
  </si>
  <si>
    <t>Реконструкция ВЛ-0,4 кВ от опоры № 15 до опоры № 20 фидер-1 ТП10/0,4 кВ «ВР13-95/315 кВА» с заменой голого провода на СИП-2 по договору №10804-12-00090496-1 от 06.09.2012 г.
Заявитель – Сушко Вячеслав Владимирович, Махинов В.Б, Карева Т.Н.</t>
  </si>
  <si>
    <t xml:space="preserve">Реконструкция ВЛ-0,4 кВ от опоры № 12 до опоры № 18 фидер-3 ТП10/0,4 кВ «ВН7-36/100 кВА» с заменой голого провода на СИП-2 по договору №40803-12-00092628-1 от 03.09.2012 г.
Заявитель – Керопян Марина Сергеевна.
</t>
  </si>
  <si>
    <t>Реконструкция ВЛ 0,4 кВ ф.1 от ТП БР 3-505 с заменой голого провода на СИП-2 от А-0,4 кВ ф.1 до до оп.№ 1-1. Замена трансформатора 30 кВА на трансформатор 40 кВА в ТП 10/0,4 кВ БР 3-505 по договору№ 10804-12-00083126-1 от 26.06.2012.                                                                                           Заявитель Набока С.А. х.Северский (Болговское с/п), дом №13.</t>
  </si>
  <si>
    <t xml:space="preserve">Реконструкция ВЛ-0,4 кВ от опоры № 1-3 до опоры № 1-6 фидер-2 ТП10/0,4 кВ «БП-1-702/160 кВА» с заменой голого провода на СИП-2 по договору №10801-12-00094212-2 от 19.09.2012 г.
Заявитель – Периханян Самвел Вазгенович.  
</t>
  </si>
  <si>
    <t xml:space="preserve">Реконструкция ВЛ-0,4 кВ от опоры № 1-7 до опоры №5-3А фидера-1  ТП 10/0,4 кВ «БВ3-710/160 кВА» с заменой голого провода на  СИП-2 по договору № 10801-12-00092320-1 от 18.09.2012 г.
Заявитель – Антонцев Игорь Николаевич.   </t>
  </si>
  <si>
    <t>Реконструкция ВЛ-0,4 кВ фидер-1 от РУ-0,4 кВ ТП 10/0,4 кВ «БР1-580/160 кВА» до опоры №13А с заменой голого провода на СИП-2  по договору №10804-12-00092144-1 от 3.09.2012 г. 
Заявитель – Пономарев Вячеслав Иванович.</t>
  </si>
  <si>
    <t>Реконструкция участка линии ВЛ 0,4 кВ от оп. №2 до оп. №11 фидера -3 ТП 10/0,4 кВ "ЛЦ5-340/160 кВА" с заменой силового трансформатора 160 кВА на 250 кВА для технологического присоединения энергопринимающих устройств жилого дома ул. Красная, 370 в ст.Ладожская Усть-Лабинского района по договору №10804-12-00081756-1 от 19.06.2012 г. Заявитель –Бобров Николай Николаевич.</t>
  </si>
  <si>
    <t>Реконструкция ВЛ-0,4 кВ от опоры № 1 до опоры № 20 фидер-1 ТП10/0,4 кВ «НБ3-438/60 кВА с заменой голого провода на СИП-2 по договору №10801-12-00080580-1 от 21.06.2012 г. Выселковский р-н, ст.Новобейсугская, ул.Калинина, 25. Заявитель – Шестаков Виктор Васильевич</t>
  </si>
  <si>
    <t>Реконструкция участка линии ВЛ 0,4 кВ фидера-1 от ТП 10/0,4 кВ "НВ-3-235/60кВА" до анкерной опоры №14, с заменой провода А-16 на СИП 2 для технологического присоединения энергопринимающих устройств жилого дома, ул. Степная, х.Чернобабов Тбилисского р-на. по договору № 10830-12-00090136-1 от 21.08.2012. Заявитель-Кудаев Станислав Федорович</t>
  </si>
  <si>
    <t>Реконструкция участка линии ВЛ-0,4 кВ фидера-1 от ТП 10/0,4 кВ "ЛЦ-7-343/100 кВА до опоры №5 для технологического присоединения энергопринимающих устройств жилого дома, пер. Кубанский, 11, ст. Ладожская Усть-Лабинского района. По договору №10804-12-00083656-1. Заявитель: Петрова Наталья Васильевна</t>
  </si>
  <si>
    <t xml:space="preserve">Строительство ВЛ-0,4 кВ от опоры №26  до опоры №26А фидера-1 ТП 10/0,4 кВ «СГ-7-228/100 кВА» с монтажом СИП-2, с установкой дополнительной опоры №26А по договору №40802-12-00090106-1 от 17.08.2012 г.
Заявитель – Довженко Дмитрий Александрович.
</t>
  </si>
  <si>
    <t xml:space="preserve">Строительство ВЛ-0,4 кВ от ТП 10/0,4 кВ «ТБ-15-632/160 кВА» с установкой дополнительных опор №1-10, 1-11, монтажом провода СИП-2 от опоры №1-9 до опоры №1-11 по договору № 10803-12-00089512-1 от 14.08.2012 г.
Заявитель – Прохорова Наталья Геннадьевна.   
</t>
  </si>
  <si>
    <t>Строительство ВЛ-0,4 кВ фидер-4 от ТП 10/0,4 кВ «ЛЦ11-435/160 кВА» с совместным подвесом с ВЛ-10 кВ «ЛЦ-11» от опоры №44А/1 до опоры №46А/5 с переходом на ВЛ-0,4 кВ ф-1 до поры «15/6 проводом СИП-2 по договору №10804-12-00090394-1 от 09.08.2012 г. 
Заявитель – Чуприна Наталья Александровна.</t>
  </si>
  <si>
    <t>Строительство ВЛ 0,4 фидер 3 ТП 10/0,4 ВР 15-268  до оп 1-7б  до  проектируемой оп.1-7е с монтажем СИП 2, реконструкция ВЛ кВ от ТП ВР 15-268 до оп.1-7б с заменой голого провода на СИП-2 по договору №10804-12-00083372 от 19.06.2012 г. Заявитель Головинов Геннадий Иванович. ст Воронежская, ул. Садовая, 313.</t>
  </si>
  <si>
    <t xml:space="preserve">Строительство ВЛ-0,4 кВ от опоры № 11 до опоры № 12 фидер-1 ТП10/0,4 кВ «ДР-3-152/100 кВА» с монтажом СИП-2 по договору №10801-12-00094178-1 от 18.09.2012 г.
Заявитель – Кузина Нина Ивановна.  
</t>
  </si>
  <si>
    <t xml:space="preserve">Строительство ВЛ-0,4 кВ от опоры № 1-6 до опоры № 1-6А фидер-1 ТП10/0,4 кВ «Г-35-234/160 кВА» с монтажом СИП-2 по договору №40801-12-00094162-1 от 18.09.2012 г. Реконструкция ф-1 ТП10/0,4 кВ «Г-35-234/160 кВА» с разделением фидера-1 на два фидера (отпайку 1-1 выполнить отдельным фидером-3) от ТП10/0,4 кВ «Г35-234/160 кВА» до опоры №1-6 с заменой голого провода на СИП-2.
Заявитель – Немцев Александр Николаевич.  
</t>
  </si>
  <si>
    <t xml:space="preserve">Строительство ВЛ-0,4 кВ от опоры № 2-4В до опоры № 2-4Д фидер-2 ТП 10/0,4 кВ «ВЦ4-187/160 кВА» с монтажом СИП-2 по договору № 10801-12-00095276-1 от 26.09.2012 г.
Заявитель – Багдасарян Сос Эдикович  
</t>
  </si>
  <si>
    <t>Строительство ВЛ-0,4 кВ фидер – 1 ТП 10/0,4 кВ «ЛЦ-7-463/100 кВА» от опоры №2-11 до земельного участка заявителя с монтажом СИП-2 по договору № 10804-12-00105612-1 от 21.12.2012 г. Усть-Лабинский р-н ст.Ладожская пер.Мира, 9А. Заявитель – Никитина Мария Федоровна.</t>
  </si>
  <si>
    <t xml:space="preserve">Строительство ВЛ-0,4 кВ от опоры № 16 ТП 10/0,4 кВ «ВЦ4-186/100 кВА» до границ земельного участка заявителя с монтажом СИП-2 по договору № 10801-12-00092262-1 от 28.09.2012 г.
Заявитель – Айрапетян Гарик Рафикович.   
</t>
  </si>
  <si>
    <t>Реконструкция ВЛ-0,4 кВ от ТП 10/0,4 кВ «РПУ11-21/63 кВА» по дог.№10804-12-00101502-1 от 19.11.2012 г.Заявитель – Веселов Николай Николаевич.</t>
  </si>
  <si>
    <t>Реконструкция ВЛ-0,4 кВ ф.-3 от ТП «ВН1-287/100 кВА» по дог.№ 10803-12-00100422-1 от 9.11.12 г. Заяв.- Васькова Елена Анатольевна. х.Северокубанский</t>
  </si>
  <si>
    <t>Реконструкция ВЛ-0,4 кВ фидер -2 от ТП 10/0,4 кВ «ДЯ5-484/100 кВА»по дог.№40802-12-00098426-1-Тыщенко А.И.,дог.№40820-12-00098420-1 -Скорик Т.В</t>
  </si>
  <si>
    <t xml:space="preserve">Реконструкция ВЛ-0,4 кВ фидер-1 от ТП «ВС1-384/100 кВА» по дог.№ 10804-12-00101164-1 от 16.11.12 г. Заявитель– Шершнева Майя Валерьевна. ст.Восточная </t>
  </si>
  <si>
    <t>Реконструкция ВЛ-0,4 кВ фидер-1 от ТП «КЦ-6-199/63 кВА  до опоры №18 по дог. № 10802-12-00106116-1 от 17.01.2013 г. Заяв.– Колесников П.Ю. г.Кореновск</t>
  </si>
  <si>
    <t xml:space="preserve">Реконструкция ВЛ-0,4 кВ фидер-1 от ТП «РД2-261/100 кВА»по дог.№ 10802-12-00103668-1от26.12.12 г. Заявител –Юрченко В.А Кореновск.р-н,ст. Платнировская,   </t>
  </si>
  <si>
    <t>Реконструкция ВЛ-0,4 кВ фидер-1 от ТП «ТБ7-16/160 кВА» по дог.№ 10803-12-00098890-1от 26.10.12 г. Заяв.–Пашина Лидия Александровна. ст.Тбилисская</t>
  </si>
  <si>
    <t xml:space="preserve">Реконструкция ВЛ-0,4 кВ фидер-1 ТП «КМ-5-685/100 кВА» от опоры №1-8 по дог.№ 10802-12-00103130-1 от 10.12.12 г. Заяв.– Рогалев П.П. пос.Комсомольский, 1300320  </t>
  </si>
  <si>
    <t>Реконструкция ВЛ-0,4 кВ фидер-1 ТП 10/0,4 кВ «ЛЦ8-449/30 кВА» по дог.№ 10804-12-00098110-1 от 30.10.2012 г. Заяв.– Калугина М.Г. п.Вимовец,</t>
  </si>
  <si>
    <t xml:space="preserve">Реконструкция ВЛ-0,4 кВ фидер-2 от ТП «СГ5-217/100 кВА»  до опоры №2 по дог. № 10802-12-00106402-1 от 16.01.2013 г. Заявитель – Шмидт М.В. г.Кореновск, </t>
  </si>
  <si>
    <t xml:space="preserve">Реконструкция ВЛ-0,4 кВ фидер-2 от ТП 10/0,4 кВ «ЖВ-5-737/40 кВА» Заяв.–Витько Г.А., Витько Т.И., Морозов А.В., Михайленко А.Н.х. Казаче-Малеванный. </t>
  </si>
  <si>
    <t xml:space="preserve">Реконструкция ВЛ-0,4 кВ фидер-4 ТП «СГ3-203/160 кВА» по дог.№10802-12-00103106-1от 14.12.12 г Заяв.–Якушова М.Н. Кореновский район,ст.Сергиевская. </t>
  </si>
  <si>
    <t xml:space="preserve">Реконструкция КТП 10/0,4 кВ «ЛЦ-14-302/250 кВА» .Строит-во доп. фидера ВЛ-0,4 кВ о КТП10/0,4 кВ «ЛЦ-14-302» дог.№10404-12-00099234-1.Заяв.Сорокин Д.А., </t>
  </si>
  <si>
    <t xml:space="preserve">Реконструкция ВЛ 0,4 кВ ф. 1 от ТП ЛЦ 5-392 от ТП до оп.2-9 дог.№ 10804-12-00106788-1.Заяв.Троегубов В.К. ст.Ладожская. </t>
  </si>
  <si>
    <t xml:space="preserve">РеконструкцияВЛ-0,4 кВ ф.-4 от оп.№2-12 до оп. № 4-5 ТП10/0,4 кВ«ТБ-15-540/250 кВА»по дог.№10803-12-00103620-1от 6.12.12 г.Заяв. –Рогов Г.В.Тбилилисская, </t>
  </si>
  <si>
    <t xml:space="preserve">Строительство ВЛ-0,4 кВ ф.2 от проектируемой ТП до опоры №45 с монтажом провода СИП-2, строительство ВЛ-10 кВ «БЦ-10» Заяв.–Цурканенко В.С.с Первомайское, 1300335  </t>
  </si>
  <si>
    <t xml:space="preserve">Строительство ВЛ-0,4 кВ фидер – 1 -ТП 10/0,4 кВ «ВЦ-4-186/100 кВА» по дог.№ 10801-12-00096762-1 от 24.10.2012 г.Заяв.–Максина Светлана Александровна  </t>
  </si>
  <si>
    <t xml:space="preserve">Строительство ВЛ-0,4 кВ фидер – 1 КТП 10/0,4 кВ «ДР-9-182/160 кВА» № 10801-12-00097436-1 от 20.11.2012 г.Заявитель – Гончаров Константин Валентинович, </t>
  </si>
  <si>
    <t xml:space="preserve">Строительство ВЛ-0,4 кВ фидер-1 ТП «ДР9-182/160 кВА»дог.№ 10801-12-00102068-1 от 12.12.2012 г. Заяв.– Борисенко Д.С.,ст. Выселки. </t>
  </si>
  <si>
    <t xml:space="preserve">Строительство ВЛ-0,4 кВ фидер-1 ТП «РЗ9-26/100 кВА»по дог.№ 40802-12-00101912-1 от 28.12.2012 г. Заяв.– ОАО «КореновскРайГаз» ст. Раздольная, </t>
  </si>
  <si>
    <t>Строительство ВЛ-0,4 кВ фидер-1 ТП «ЭТ3-39/180 кВА» от опоры №15 № 10802-12-00103264-1 от 10.12.2012 г. Заявитель – Печерский А.П. г.Кореновск.</t>
  </si>
  <si>
    <t xml:space="preserve">Строительство ВЛ-0,4 кВ фидер-3 ТП «ДР5-62/250 кВА» по дог.№ 10801-12-00097194-1 от 06.11.2012 г. Заявитель – Тупикова Любовь Николаевна. ст.Выселки,  </t>
  </si>
  <si>
    <t>Строительство участка  линии ВЛ 10 кВ от опоры 1-31 "РПУ-9" по дог.№ 40804-13-00117720-1от 08.04.13.Заяв.– И/П Брилев Сергей Иванович. г.Усть-Лабинск</t>
  </si>
  <si>
    <t xml:space="preserve">Реконструкция ТП 10/0,4 кВ «ТБ7-53/250 кВА»дог.№40803-12-00101704-1от23.11.12 г.Заяв.– ООО «555»; дог.№40803-12-00101680-1от23.11.12 г.Заяв.Попов Н.В., </t>
  </si>
  <si>
    <t>Реконструкция ВЛ-0,4 кВ ф.-1 от ТП «СУ3-139/100 кВА» опоры №27 с зам.голого пров.на СИП-2.Заяв.-Завгородний А.Г.по дог№ 10804-13-00114122 от 14.03.13г, с. Суворовское Усть-Лабинского р-на.</t>
  </si>
  <si>
    <t>Реконструкция ВЛ-0,4 кВ ф.-2 КТП «ЗР5-292/100 кВА» от оп.№1-8 до оп.проектируемой №1-10 дог. № 10803-12-00103746-1 Заяв.-Нагнибеда Н.П.,ст.Ловлинская, Тбилисского р-на.</t>
  </si>
  <si>
    <t>Реконструкция ВЛ-0,4 кВ ф.-2 ТП «СГ3-203/160 кВА»от оп. №5 до оп. №1-4 по дог№40802-12-00104932-1.Заяв.-Администрац.Сергиевского с.п. Кореновского р-на</t>
  </si>
  <si>
    <t>Реконструкция ВЛ-0,4 кВ ф.2 ТП «ЗР5-189/160 кВА» от оп.№10 до оп.№10Апо дог.№ 40803-13-00113164-1от18.03.2013 г.Заяв.-Бахорикова И.П.ст. Ловлинская, Тбилисского р-на.</t>
  </si>
  <si>
    <t>Реконструкция ВЛ-0,4 кВ фидер-1 от ТП «СУ3-139/100 кВА» с заменой голого провода на СИП-2 до оп. №18 по дог.№ 10804-13-00107304-1.Заяв.-Томашвили. С. Суворовское Усть-Лабинского р-на.</t>
  </si>
  <si>
    <t>Реконструкция ВЛ-0,4 кВ фидер-1 от ТП «СУ7-148/40 кВА» .Заяв.– Бондаренко А.А. по дог.№ 10804-12-00104508-1 от 13.03.2013 гС. Суворовское Усть-Лабинского р-на.</t>
  </si>
  <si>
    <t>Реконструкция ВЛ-0,4 кВ фидер-1 от ТП «ЭТ3-79П/100 кВА» до опоры №13 по дог.№ 10802-13-00114776-1 от 28.03.2013 г. Заяв.-Ершова Е.В.г. Кореновск.</t>
  </si>
  <si>
    <t>Реконструкция ВЛ-0,4 кВ фидер-2 от ТП «ВР-11-138/160 кВА»  от опоры №14 до опоры №17.Заяв.– Джумартов М.Д. по дог.№ 10804-12-00103798-1 ст.Воронежская Усть-Лабинского р-на.</t>
  </si>
  <si>
    <t>Реконструкция ВЛ-0,4 кВ фидер-2 от ТП «ЖВ-5-736/30 кВА»  до опоры 16 ,строительство ВЛ-0,4 кВ от ТП «ЖВ-5-736,Заяв.- Кубарев А.В, Мартыненко И.В Кореновский р-н.</t>
  </si>
  <si>
    <t>Реконструкция ВЛ-0,4 кВ фидер-2 от ТП «ПВ3-301/100 кВА»  до оп.№17по дог.№ 10802-13-00111410-1 от 5.03.2013 г. Заявитель – Шепель Н.В.ст. Платнировская Кореновского р-на.</t>
  </si>
  <si>
    <t>Реконструкция ВЛ-0,4 кВ фидер-2 ТП «ТБ15-129/160 кВА» с монтажом дополнительного фидера проводом СИП-2 от ТП 10/0,4 кВ.Заяв.- Позоян С.А.ст.Тбилисская</t>
  </si>
  <si>
    <t>Реконструкция ВЛ-0,4 кВ фидер-3 от ТП «ПВ5-327/100 кВА» до оп. №1-10 по дог. № 10802-13-00108876-1 от11.02.2013 г.Заяв.-Труфанов С.И.ст. Платнировская Кореновского р-на.</t>
  </si>
  <si>
    <t xml:space="preserve">Реконструкция ВЛ-0,4 кВ фидер-3 от ТП 10/0,4 кВ «ВР-11-240/100 кВА»  до опоры №5-8.Заявитель – Дручевский Д.Н.ст.Воронежская Усть-Лабинского р-на. </t>
  </si>
  <si>
    <t>Реконструкция ВЛ-0,4 кВ фидер-3 ТП «ВР11-30/100 кВА» от опоры №8 до участка заявителя.Заяв.-Костюкова Е.А. , дог.№ 10804-12-00103758-1 ст.Воронежская Усть-Лабинского р-на.</t>
  </si>
  <si>
    <t>Реконструкция ВЛ-0,4 кВ фидер-3 ТП «ПВ-5-332/160 кВА»отТП до опоры №28А.по дог. №10802-12-00106940-1.Заяв.-Звягин В.Н.ст.Платнировская Кореновского р-на.</t>
  </si>
  <si>
    <t>Реконструкция ВЛ-0,4 кВ фидер-4 ТП «ТБ11-6/160 кВА» от опоры №4-3 до оп. №5-4 по дог.№ 40803-13-00111572-1от 22.02.2013 г. Заяв.-Гук Л.Ф.ст.Тбилисская</t>
  </si>
  <si>
    <t>Реконструкция ВЛ-0,4 кВ фидер-5  ТП «ВР-11-269/250 кВА» от опоры №16 до опоры №18.Заяв.– Колесников С.Н. по дог.№ 10804-13-00109038-1от 19.02.2013 г ст.Воронежская Усть-Лабинского р-на.</t>
  </si>
  <si>
    <t>Реконструкция ТП 10/0,4 кВ «ВР13-97/160 кВА» с зам. тр-ра 160 кВА на 250 кВА по дог. №40804-12-00107090-1 от 21.01.2013 г. Заяв. –ЗАО "Агрокомплекс ст.Воронежская Усть-Лабинского р-на.</t>
  </si>
  <si>
    <t>Реконструкция ТП 10/0,4 кВ «ЖВ-5-736/30кВА» с заменой тр-ра 30 кВА на 63 кВА по дог.№ 10802-12-00106978-1.Заяв.-Григорьева Е.Н.х. Казаче-Малеваный, Кореновский р-н.</t>
  </si>
  <si>
    <t>Реконструкция ТП 10/0,4 кВ «ЖВ3-701/60кВА» с заменой тр-ра 60 кВА на 100 кВА по дог.№10802-12-00106390-1 от 16.01.13 г. Заяв.-Пеньков А.А.ст.Журавская Кореновского р-на.</t>
  </si>
  <si>
    <t xml:space="preserve">Реконструкция ТП 10/0,4 кВ «ПВ-5-304/100 кВА» с заменой тр-ра 100 кВА на 160 кВА,по дог.№40802-13-00108896-1. Заяв.– Курилко Н.М., ст.Платнировская </t>
  </si>
  <si>
    <t>Реконструкция участка линии ВЛ 0,4 кВ фидер-1 от КТП 10/0,4 кВ "ВС3-387/320 кВА" до опоры №8Гпо договору №40804-13-00116432-1ЗАО "Телеком Евразия" ст. Восточная Усть-Лабинского р-на.</t>
  </si>
  <si>
    <t>Реконструкция ВЛ 0,4 кВ Ф2 ТП"ЛЦ7-410/250кВА от опоры2-2 до опоры 2-5 по дог.10804-12-00097382-1 от 24.10.12,ст.Ладожская.Заяв.-Михайленко А.А.</t>
  </si>
  <si>
    <t>Реконструкция ВЛ 0,4кВ Ф,1 от ТП10/0,4кВ"БР 6-548/40" от опоры№2 до опоры №8 по дог.№10804-12-0009524-1 от 08.10.12 х.Согласный .Заяв.-Мурусак П.И</t>
  </si>
  <si>
    <t>Реконструкция ВЛ 0,4кВ Ф.1 от КТП "ЛЦ11-318/160" до опоры 17/17 по дог.10804-12-00103238-1 от 18.12.12 ст.Ладожская. Заяв.-Ноженко Н.Н.</t>
  </si>
  <si>
    <t>Реконструкция ВЛ 0,4кВ Ф.1 ТП"ЛЦ11-359/160" от ТП до опоры 1-20 по дог.№10804-12-00106798-1 от 29.12.12 ст.ладожская.Заяв.-Гулидов А.А.</t>
  </si>
  <si>
    <t>Реконструкция ВЛ-0,4 кВ «РПН5-752/100 кВА» по дог. №10804-12-00094806-1 от 14.11.2012 г.Заявитель-Объедков Алексей Петрович, х.Заречный,ул.Школьная,3</t>
  </si>
  <si>
    <t>Реконструкция ВЛ-0,4 кВ от опоры № 3 до опоры № 14 фидер-3 ТП10/0,4 кВ «РПН5-752/100 кВА»дог.№10804-12-00097672-1Заяв.-Зацепин В.И.х.Заречный</t>
  </si>
  <si>
    <t>Реконструкция ВЛ0,4кВ Ф.1 от ТП10/0,4кВ"ЛЦ5-339/250кВА от опоры№1 до опоры№3 по дог.№10804-12-00106782-1 от 29.12.12 ст.Ладожская.Заяв.-Кузнецов Е.О</t>
  </si>
  <si>
    <t>Реконструкция ВЛ0,4кВ Ф.1ЗТП 10/0,4кВ "ЛЦ5-333/400кВА от ЗТП до опоры№11 по дог.10804-12-00100948-1 от 14.11.12 ст.Ладожская.Заяв.Высоцкая Н.В.</t>
  </si>
  <si>
    <t>Реконструкция ВЛ0,4кВ Ф.2 от ТП 10/0,4 кВ СУ1-127 от опоры1-1 до опоры№1-4/1-3А по дог.№10804-12-000995514-1от18.10.12 Заяв.-Рощина С.А. с.Суворовское</t>
  </si>
  <si>
    <t>Реконструкция ВЛ0,4кВ Ф.4 ТР ЛЦ5-388/160 до уч-ка заявителя по дог.10804-12-000998428-1 от 22.10.12.ст.Ладожская.Заявитель-Маслова Ю.К.</t>
  </si>
  <si>
    <t>Реконструкция ТП 10/0,4 кВ «РПН-5-752/100 кВА» по договору №10804-12-00098202-1 от 19.10.2012 г.Заявитель – Исакин Андрей Николаевич</t>
  </si>
  <si>
    <t>Реконструкция ТП 10/0,4 кВ «СГ7-228/100 кВА» по дог.№10802-12-00090282-1 от 02.10.2012 г.Заявитель – Мартыщенко В.С. Кореновский район,х. Нижний</t>
  </si>
  <si>
    <t>Строительство ВЛ-0,4 кВ ф.1 ТП «ЭТ1-84/160 кВА» от оп.№10 до земельн.уч-ка заяв-я по дог.№ 10802-13-00112652-1 от 19.03.2013 г. Заяв.-Помогалов В.Н п.Южный Кореновского р-на.</t>
  </si>
  <si>
    <t>Строительство ВЛ-0,4 кВ фидер-4 от ТП «ЖУ-3-537/160 кВА» до опоры №5, по дог.№10802-12-00106962-1 от 28.01.2013 г.Заяв.-Гулямов Ш.Х.Х.п.Журавский</t>
  </si>
  <si>
    <t>Строительство ВЛ-10 кВ «НБ-3» от опоры №28, строительство ТП 10/0,4 кВ с трансформатором мощностью 40 кВА,Заяв. –Чуприна И.А.дог.№ 10802-12-00107472-1. Кореновский р-н.</t>
  </si>
  <si>
    <t>Строительство ВЛ-10 кВ от опоры №5-32 «ПВ-11» до земельного участка с заявителя,дог.№ 10802-12-00106304-1 от 17.01.2013,Заяв.-Воробьев В.М.х.Левченко Кореновского р-на.</t>
  </si>
  <si>
    <t>Строительство КТП 10/0,4 кВ мощностью 40 кВА от проектируемой опоры ВЛ-10 кВ "ПВ-5".Заявитель – Круглый Е.А., Лебедь И.А. ст. Платнировская Кореновского р-на.</t>
  </si>
  <si>
    <t>Строительство ВЛ 0,4кВ Ф.4 с монтажем СИП2 от КТП10/0,4кВ"ЛЦ5-340/160" по дог.10804-12-00095252-1 от 05.10.12 ст.Ладожская.Заяв.-Кухтинова Е.В.</t>
  </si>
  <si>
    <t>Строительство ВЛ-0,4 кВ от оп.№1-3 до оп. №1-4 ф.1отТП10/0,4 кВ«РПН1-810/100 кВА». дог.№10804-12-00095634-1от05.10.12 г.Заяв.–Петухова Н.Г.х.Заречный</t>
  </si>
  <si>
    <t>Строительство КТП 10/0,4 кВ мощностью 25 кВА от проектир-й опоры ВЛ-10 кВ "ВС-11" №40804-13-00113994-1 от11.03.13 г.Заяв.– И/П Унанян С.Р.ст.Восточная,</t>
  </si>
  <si>
    <t xml:space="preserve">Замена голого пров.на СИПна уч-ке линии ВЛ-0,4 кВ ф.-2 отТП 10/0,4 кВ «ЭТ3-92/100 кВА».по дог.№10802-13-00129804-1от 09.07.13 .Заяв.-Жигалов В.Э., 1301833  </t>
  </si>
  <si>
    <t>Замена голого провода на СИП на уч-ке линии ВЛ-0,4кВф.-1 отТП 10/0,4 кВ«ДЯ5-482/250 кВА» до оп.№ 6-1по дог.№ 40802-13-00118502-1.Заяв- И\П Кушнир Н.И., 1301196</t>
  </si>
  <si>
    <t xml:space="preserve">Рек-я уч-ка линии ВЛ-0,4 кВ с зам.гол.пров.на СИПна уч-ке линии ВЛ-0,4 кВ ф.2 отТП 10/0,4кВ«РЗ9-147/160 кВА» дог.№10802-13-00128576-1 З.-Мурашкин Д.Н., 1301758  </t>
  </si>
  <si>
    <t>Реконструкция ВЛ-0,4 кВ от ТП «ЛЦ-11-317/160 кВА»  до опоры №3-10/2А.Заявитель – Червонящий А.Г.дог.№ 10804-13-00107692-1 от 25.01.2013 г., 1300454</t>
  </si>
  <si>
    <t xml:space="preserve">Реконструкция ВЛ-0,4 кВ от ТП «ЛЦ-7-359/250 кВА»  до опоры №1-8 по дог.№ 10804-13-00113592-1 от 11.03.2013 г.Заяв.-Трухачева В.К.ст.Ладожская, 1300779  </t>
  </si>
  <si>
    <t xml:space="preserve">Реконструкция ВЛ-0,4 кВ с зам.гол. пров.на СИП на уч-ке линии ВЛ-0,4 кВ от ТП ПВ-5-238.по дог.№40802-13-00123972-1от 06.05.13 г.Заяв.-Калина В.В., 1301562 </t>
  </si>
  <si>
    <t xml:space="preserve">Реконструкция ВЛ-0,4 кВ с зам.гол.пров. на СИПна уч-ке линии ВЛ-0,4 кВ от ТП 10/0,4 кВ«ПВ9-325/40 кВА»по дог.№10802-13-00121582-1.Заяв.-Сидоренко В.Н., 1301425  </t>
  </si>
  <si>
    <t>Реконструкция ВЛ-0,4 кВ с замен.гол. пров.на СИП на уч-ке линии ВЛ-0,4 кВ отТП10/0,4 кВ «КЦ6-199/63 кВА»по дог.№10802-13-00123098-1.Заяв.-Диденко А.В., 1301413</t>
  </si>
  <si>
    <t xml:space="preserve">Реконструкция ВЛ-0,4 кВ ф-2 от ТП «ПВ-5-327/100 кВА» до опор №9, 4 по дог.№ 10802-13-00114928-1; №10802-13-00114922-1.Заяв.-Брода В.П.Вишневецкая Т.В., 1300812  </t>
  </si>
  <si>
    <t xml:space="preserve">Реконструкция ВЛ-0,4 кВ ф-2 от ТП «РД4-363/160 кВА» до оп.№3-5 с заменой гол. провода на СИП-2 по дог.№10802-13-00117282 от03.04.13. Заяв.-Афонин А.В., 1300808  </t>
  </si>
  <si>
    <t xml:space="preserve">Реконструкция ВЛ-0,4 кВ ф.-1отТП«КМ5-639/100 кВА» до оп.№8 зам.гол. пров.на СИП-2, по дог.№ 40802-13-00116298-1.Заяв.-Администрация Новоберезанск.с/п, 1300805 </t>
  </si>
  <si>
    <t xml:space="preserve">Реконструкция ВЛ-0,4 кВ ф.-2 с заменой провода на СИП 2А от ТП 10/0,4 кВ «НБ3-623/400 кВА» до оп. №1 по договору № 10802-13-0012004.Заяв.-Юрков И.А., 1301216  </t>
  </si>
  <si>
    <t xml:space="preserve">Реконструкция ВЛ-0,4 кВ ф.2 от опоры№20 до опоры№25 ТП 10/0,4 кВ «ЮБ7-424/160 кВА», дог.№10801-12-00101208-1от12.12.12 г.Заяв.–Алиев А.Р.п.Гражданский, 1300317  </t>
  </si>
  <si>
    <t>Реконструкция ВЛ-0,4 кВ ф.2 от ТП «ЛЦ-5-337/315 кВА» до оп.№14 зам.гол. пров.на СИП-2 по дог.№ 10804-13-00114402-1от 18.03.2013 г. Заяв.-Катукова В.И., 1300801</t>
  </si>
  <si>
    <t xml:space="preserve">Реконструкция ВЛ-0,4 кВ ф.7  ТП «ВЦ3-129/630 кВА»от оп.№16 до оп.№19 с заменой гол.провода на ИП-2 дог.№10801-13-00111632-1Заяв.-Корнев А.Н.ст.Выселки, 1300776  </t>
  </si>
  <si>
    <t xml:space="preserve">Реконструкция ВЛ-0,4 кВ фидер-1  ТП «БВ-3-712/100 кВА от опоры №6 до опоры №1-13 по дог.№ 10801-13-00114666-1.Заяв.-Мерзлякова Н.И.ст.Березанская, 1300791  </t>
  </si>
  <si>
    <t xml:space="preserve">Реконструкция ВЛ-0,4 кВ фидер-1 от КТП «ЛЦ-11-435/160 кВА» до оп.№8Апо дог.№ 40804-12-00107738-1 от 18.03.2013 г. Заяв.-ИП Цуканов В.В.ст. Ладожская, 1300786 </t>
  </si>
  <si>
    <t>Реконструкция ВЛ-0,4 кВ фидер-2 от ТП «ЛЦ5-335/250кВА» до опоры №8-2а по дог.№ 10804-13-00118514-1 от 21.05.2013 г. Заяв.-Посохов В.И., 1301399</t>
  </si>
  <si>
    <t xml:space="preserve">Реконструкция ВЛ-0,4 кВ фидер-2 от ТП 10/0,4 кВ «КМ5-635/100 кВА» до опоры №1 по договору № 40802-13-00122178-1 от 20.05.2013 г. Заявитель – Исычко ОВ, 1301209  </t>
  </si>
  <si>
    <t xml:space="preserve">Реконструкция ВЛ-0,4 кВ фидер-3 от ТП "КМ-5-632/400 кВА" до опоры № 2/2 по дог.№ 40802-13-00108776-1 от 26.04.2013 г. Заяв.-ОАО "Вымпел-Коммуникации", 1301397  </t>
  </si>
  <si>
    <t xml:space="preserve">Реконструкция ВЛ-0,4 кВ фидер-3 ТП «ДР7-14/250 кВА» от опоры № 12 до опоры №12Гпо дог.№ 40801-13-00114512-1.Заяв.-Гнатенко В.Г.ст.Выселки, 1300792  </t>
  </si>
  <si>
    <t xml:space="preserve">Реконструкция ВЛ-0,4 кВ фидер-3 ТП «СГ5-231/60 кВА» с заменой голого провода на СИП-2 от ТП «СГ5-231» до опоры №7.Заяв.– Петросян Д.Г.ст.Сергиевская, 1300813  </t>
  </si>
  <si>
    <t xml:space="preserve">Реконструкция ВЛ-0,4 кВ фидер-4 от ТП «КР3-54/250  кВА» до опоры №14А по дог.№ 10804-13-00115224-1.Заяв.-Иванов В.И. ст.Кирпильская, 1300785  </t>
  </si>
  <si>
    <t xml:space="preserve">Реконструкция ВЛ-0,4 кВ фидер-4 от ТП «ЛЦ5-340/160 кВА» до опоры №3-5 дог.№ 10804-12-00103694-1 от 25.01.2013 г. Заявитель – Клыкова В.Д.ст. Ладожская, 1300768  </t>
  </si>
  <si>
    <t xml:space="preserve">Реконструкция ВЛ-0,4 кВ фидер-4 ТП «ВР9-89/100 кВА» по дог.№ 10804-12-00099898-1от15.11.12 г. Заяв.–Волченко П.С.Усть-Лабинский район, ст. Воронежская, 1300340  </t>
  </si>
  <si>
    <t>Реконструкция ТП 10/0,4 кВ «ВР-11-269/160 кВА» дог.№10404-12-00099168-1 от 30.10.2012 г.Заявитель – Гриценко Андрей Васильевич., 1300310</t>
  </si>
  <si>
    <t>Реконструкция ТП с заменой силов.трансф-ра в ТП 10/0,4 кВ «ПВ3-303/160 кВА» на 250 кВА.по дог.№10802-13-00123972-1 от 05.06.13.Заяв.-Латынин И.А., 1301412</t>
  </si>
  <si>
    <t xml:space="preserve">Реконструкция уч-ка линии ВЛ 0,4 кВ ф.1от ТП 10/0,4 кВ"ЛЦ11-347/100кВА" до оп.№9 дог.№ 10804-13-00113614- от 11.03.13 Заяв.-Тунгатов Д.Н. ст.Ладожская, 1302317  </t>
  </si>
  <si>
    <t>Реконструкция уч-ка линии ВЛ-0,4 от оп.№ 15/8 до оп №2-4 ф.1 ТП 10/0,4 кВ«ЛЦ11-390/100» кВА дог.№ 10804-13-00120886-1 от 06.05.13 Заяв.-Денисенко О.Н., 1301195</t>
  </si>
  <si>
    <t xml:space="preserve">Реконструкция уч-ка линии ВЛ-0,4кВ ф.1с замен.гол.пров.на СИП ТП 10/0,4 кВ «ЛЦ11-390/100 кВА»по дог.№10804-13-00123856-1от31.05.13г.Заяв.Завирюха Л.А., 1301428  </t>
  </si>
  <si>
    <t>Реконструкция уч-ка линии ВЛ-0,4кВф.2 отТП 10/0,4 кВ ТП 10/0,4 кВ «ЛЦ7-410/250 кВА» до оп.№18.по дог.-№ 10804-1300121086-1 14.05.13 г.Заяв-Пензев А.А., 1301212</t>
  </si>
  <si>
    <t xml:space="preserve">Реконструкция участка линии ВЛ-0,4 кВ ф.2 от ТП 10/0,4 кВ «ЛЦ5-335/250 кВА»до оп. № 3- 9Б по дог.№ 10804-13-00117430-1 от 16.04.13 г.Заяв.-Чалиян В.Р., 1301193  </t>
  </si>
  <si>
    <t xml:space="preserve">Строит-во ВЛ-10 кВ «НБ-3». Проектир-е и строит-во ТП 10/0,4 кВ от ВЛ-10 кВ «НБ-3».по дог.№40802-13-00123088-1 от 05.06.13 г.Заяв.-Коновалов А.М., 1301414  </t>
  </si>
  <si>
    <t xml:space="preserve">Строит-во ВЛ-10 кВ«ПВ-7» от оп.№ 34.Строит-во ТП 10/0,4 кВ100 кВА. Замена гол.пров. на СИПотТП 10/0,4 кВ«ПВ5-327/100кВА»Заяв-Гасанов М.Ф.О,Броев А.В.О, 1301194  </t>
  </si>
  <si>
    <t>Строит-во нового ф.ВЛ-0,4 кВ от ТП «ЛЦ5-326/160 кВА» с совместным подвесом от ТП «ЛЦ5-326» до оп.№10 по дог.№ 10804-13-00121636-1 Заяв.-Марутян Э.Ш., 1301398</t>
  </si>
  <si>
    <t xml:space="preserve">Строит-во уч-ка линии ВЛ-0,4 кВ(отпайки)от оп.№ 13 ф.-2 ТП 10/0,4 кВ«РЗ9-33/100 кВА»по дог.№ 40802-13-00122536-1.Заяв.ОАО"Вымпел-Коммуникации", 1301433  </t>
  </si>
  <si>
    <t xml:space="preserve">Строит-во участка линии от опоры №1-71 ВЛ-10 кВ от «КЦ-7». Строит-во КТП 10/0,4 кВ.по дог.№ 10802-13-00122292-1от 20.05.13 г. Заяв.-Короченская О.Н., 1301215  </t>
  </si>
  <si>
    <t xml:space="preserve">Строительство ВЛ-0,4 кВ от ТП «ЛЦ-12-309/25 кВА» .Заявители – Сватеев, Синоцкий, Икорская, Безгин, Чигрик, Попович, Михайлов, Непринцева, п. Вимовец, 1300453  </t>
  </si>
  <si>
    <t xml:space="preserve">Строительство ВЛ-0,4 кВ фидер-1 ТП «ДР9-182/160 кВА» от оп.№2-9 до зем. уч-ка заявителя по дог.№ 10801-13-00111350-1.Заяв.-Подгаевская Л.В.ст. Высекли, 1300799  </t>
  </si>
  <si>
    <t xml:space="preserve">Строительство ВЛ-0,4 кВ фидер-5 от КТП «ВР13-94/160 кВА»дог.№ 10804-12-00098770-1.Заяв.– Веретеник В.Г.ст.Воронежская, 1300334  </t>
  </si>
  <si>
    <t xml:space="preserve">Строительство КТП 10/0,4 кВ от проектируемой опоры ВЛ-10 кВ "ЛЦ-5" мощностью 100 кВА по дог.№40804-12-00107652-1,Заяв.-ИП Рогов В.В.ст.Ладожская, 1300449  </t>
  </si>
  <si>
    <t xml:space="preserve">Строительство участка линии ВЛ 10кВ"РЦ-1" от опоры №208, строительство КТП10/0,4 кВ,ст.Бузиновская.Заявители – Ли К.Л., Цой Е.А, Цой Н.С, 1301182 </t>
  </si>
  <si>
    <t>Строительство участка ВЛ-0,4кВ на территории Раевского сельского округа (договор ТП № 10104-10-00024464-1  от 17.01.2011 заявитель Рощин Игорь Александрович)</t>
  </si>
  <si>
    <t>Строительство ВЛ-0.4 от ТП Ра-1-З06 в ст. Натухаевская согласно договора ТП . 10104-11-00062164-1 заявитель Розвезев А.Н.</t>
  </si>
  <si>
    <t>Строительство участка ВЛ-0,4 кВ от ТП  Э-1-218 в ст. Холмская согласно договора ТП.10101-11-00051704-1 заявитель Шрамов В. Н.</t>
  </si>
  <si>
    <t>Строительство участка ВЛ 0,4 кВ от ТП ВА-9-646 в ст.Варениковская на основании договора на ТП №10103-12-00072432-1 заявитель Стаценко Н.И.</t>
  </si>
  <si>
    <t xml:space="preserve">Строительство участка ВЛ-0,4 кВ  в ст. Федоровская (Договор ТП № 10101-11-00056810-1 от 26.11.2011  заявитель Варивода Е.А., договор ТП № 10101-11-00056798-1 от 26.11.2011 заявитель Варивода А.С., договор ТП № 10101-11-00057334-1 от 26.11.2011 заявитель Руденко О.Ф., договор ТП № 10101-11-00061626-1 от 21.01.2012 заявитель ИП Друзина А.И., договор ТП № 10101-11-00060406-1 от 21.01.2012 заявитель Громов С.М., договор ТП № 10101-11-00058990-1 от 26.12.2011 заявитель Чернега В.В., договор ТП № 10101-11-00060416-1 от 26.12.2011 заявитель Громов М.С., договор ТП № 10101-11-00060426-1 от 21.01.2012 заявитель Абакаров А.М., договор ТП № 10101-11-00060440-1 от 26.12.2011 заявитель Склярова Н.Н., договор ТП № 10101-11-00060554-1 от 21.01.2012 заявитель Руденко Д.А., договор ТП № 10101-11-00060526-1 от 28.02.2012 заявитель Руденко О.А.)» -выпадающие доходы
</t>
  </si>
  <si>
    <t>Строительство участковВЛ-0,4 кВ от ТП Ах-7-154в ст. Эриванской согласно договора ТП №10101-12-00092534-1 заявитель Копачев Г.К.</t>
  </si>
  <si>
    <t xml:space="preserve">Строительство участка ВЛ-0,4кВ от существующей ТП ВА-11-568 пр.4 опоры №2-4, Крымского района, в ст.Варениковской, ул. Кубанская, № 9 согласно  договора ТП № 10103-12-00078708-1 от 14.06.2012 г. заявитель Бендега А.Г.»  -выпадающие доходы   </t>
  </si>
  <si>
    <t>Строительство участка ВЛ-0,4 кВ ТП АП-5-197 в п. Су-Псех, согласно договора № 10102-12-00095646-1. Заявитель Михайлова М.А., № 10102-12-00085472-1 заявитель Баканова Т.И.» -выпадающие доходы</t>
  </si>
  <si>
    <t>Строительство ВЛ-10 кВ на территории 
Варениковского сельского поселения
 Крымского района согласно договору 
№40103-12-00086308-1 от 08.08.2012, 
заявитель ООО «Кубань-Биофикс.»</t>
  </si>
  <si>
    <t xml:space="preserve">Строительство участка ВЛ-0,4 кВ от опоры Н1 1 ТП С-5-106 в п. Варваровка, согласно договору ТП №10102-12-00098640-1, заявитель Захаров Е.В., ТП №10102-12-00098648-1, заявитель Захаров Е.В., ТП №10102-12-00104164-1, заявитель Рашитов Ф.Ф.- </t>
  </si>
  <si>
    <t>Строительство ВЛ-0,4 кВ, ТП Ра-1-323, пр. №1, в ст. Натухаевская, согласно договору № 10104-12-00104050-1, заявитель Рыбалко Т.А., № 10104-13-00114184-1, заявитель Желтырев Д.Ю. -</t>
  </si>
  <si>
    <t xml:space="preserve">Строительство ВЛ-10 кВ, КТП-10/0,4 и ВЛ-0,4 кВ в с. Неберджаевская заявитель Таратухин А.Н. договор на ТП № 10103-11-00029986-1, Медведев С.Ю. ТП № 10103-11-00030035-1, Медведев А.Ю. ТП № 10103-11-00030047-1, Голубятников П.Е. ТП № 10103-11-00029695-1, Масляк А.В. ТП № 10103-1100029701-1 от 06.04.2011 - </t>
  </si>
  <si>
    <t>Строительство участка ВЛ-10 кВ, КТП-10/0,4 кВ и ВЛ-0,4 кВ в ст. Раевская для заявителей: Никольский И.А., Борисенко Л.В., Пантелеева Т.Ю., Куприянова Л.Н.</t>
  </si>
  <si>
    <t xml:space="preserve">Строительство участка ВЛ-0,4 кВ от КТП Э-1-208, в ст. Холмская на основании договора, ТП № 10101-11-00061102-1, заявитель Бабаханов М.В. </t>
  </si>
  <si>
    <t>Строительство участка ВЛ-0,4 кВ от ТПХ25-403 ст. Холмская согласно договору ТП №10101-12-00091206-1заявитель Гуренко А.В</t>
  </si>
  <si>
    <t>Строительство участка ВЛ-0,4 кВ от ТПХ25-417, реконструкция ТПХ25-417 в ст. Холмская    согласно договорам ТП №10101-12-00104024-1,  №10101-12-00104040-1, заявитель Орлов А.В</t>
  </si>
  <si>
    <t>Строительство участка ВЛ-0,4 кВ от ТПЭ1-218 в ст. Холмская согласно договору ТП № 40101-12-00105654-1 заявитель Янко И.Э.</t>
  </si>
  <si>
    <t>Строительство участка ВЛ-0,4 кВ, п.Виноградный, ул.Жасминовая согласно  договору ТП №10102-12-00091062-1, заявитель  Имамова М.И</t>
  </si>
  <si>
    <t xml:space="preserve">Реконструкция участка ВЛ 0,4 кВ ТП КТ-3-54 пр.4, х.Усатова Балка, ул. Родниковая,  1К  по договору ТП № 10102-12-00096716-1 ,заявитель Кокирца А.А. </t>
  </si>
  <si>
    <t>Строительство ВЛ-10 кВ  в районе опоры № 2, ВЛ 0,4 кВ, пр.№2 ТП Ра9-326 «Ра-9», ст. Натухаевская, по договору ТП № 10104-12-00097502-1,  заявитель Чухрий М.В., по договору ТП №104-12-00090824-1, заявитель Усачев А.В.</t>
  </si>
  <si>
    <t xml:space="preserve">Реконструкция участка ВЛ-0,4 кВ от оп. 3-12 ТП Рк-8-243   в ст-ца Раевская, г. Новороссийск, ул. Мира, 10,  согласно договора  N10104-12-00097626-1, </t>
  </si>
  <si>
    <t xml:space="preserve">Реконструкция ВЛ-0,4 кВ от ТП Ц 1-78 фидер №2 ст.Новопокровская Новопокровского района (Договора ТП от 10.05.2012 №10603-12-000045-1, ТП от 10.05.2012 №10603-12-000044-1) </t>
  </si>
  <si>
    <t>Реконструкция ВЛ 0,4 кВ от ТП НП 1-10 по улице Краснопартизанская, Григорьева, Ленина с установкой дополнительной КТП 10/0,4кВ ст.Новопокровская (Договоры ТП от 21.02.2012 №20603-12-000004-1, от 13.03.2012 №10603-12-000025-1, от 13.03.2012 №10603-12-000011-1, от 11.04.2012 №10603-12-000040-1)</t>
  </si>
  <si>
    <t>Строительство ВЛ-0,4кВ от ТП ТР 7-710 ст. Терновская  Тихорецкого района (Договор ТП от 29.03.2012 №20605-12-000033-1)</t>
  </si>
  <si>
    <t>Строительство ВЛИ-0,4 кВ от ТП Е-5-505 ст. Еремизино-Борисовская Тихорецкого района» (Договор ТП от 28.06.2012 №10605-12-000133-1)</t>
  </si>
  <si>
    <t>Строительство ВЛИ-0,4 кВ от ТП Е-5-505 ст. Еремизино-Борисовская Тихорецкого района» (Договор ТП от 29.06.2012 №10605-12-000141)</t>
  </si>
  <si>
    <t>Строительство ВЛИ-0,4 кВ от ТП Л-7—1066 п. Октябрьский Павловского района» (Договор ТП от 31.05.2012 №10604-12-000107-1)</t>
  </si>
  <si>
    <t>Строительство ВЛИ-0,4 кВ от ТП НС-18-3-262 ст. Ильинская Новопокровского района» (Договор ТП от 25.06.2012 №10605-12-000053-1)</t>
  </si>
  <si>
    <t>Строительство ВЛИ-0,4 кВ от ТП Р-7—1030 ст. Новорождественская Тихорецкого района» (Договор ТП от 21.06.2012 №20605-12-000128-1)</t>
  </si>
  <si>
    <t>Строительство ВЛИ-0,4 кВ от ТП Ю-7-1090 п. Пригородный Тихорецкого района» (Договор ТП от 14.03.2012 №10605-12-000026-1)</t>
  </si>
  <si>
    <t>Строительство ВЛИ-0,4 кВ от ТП Р-7—147 ст. Новорождественская Тихорецкого района» (Договор ТП от 15.06.2012 №10605-12-000115-1)</t>
  </si>
  <si>
    <t>Строительство ВЛИ-0,4 кВ от ТП Р-7—108 фидер №4 ст. Новорождественская Тихорецкого района» (Договора ТП от 28.05.2012 №20605-12-000096-1,от 28.05.2012 №20605-12-000089-1)</t>
  </si>
  <si>
    <t>Строительство ВЛИ-0,4 кВ от ТП А-7-88 с реконструкцией ВЛ 0,4 кВ от ТП А-7-88 п. Большевик Тихорецкого района» (Договор ТП от 13.07.2012 №10605-12-000160-1)</t>
  </si>
  <si>
    <t>Строительство ВЛИ-0,4 кВ от ТП А-7-64 с реконструкцией ВЛ 0,4 кВ от ТП А-7-64 ст. Алексеевская Тихорецкого района» (Договор ТП от 28.06.2012 №10605-12-000138)</t>
  </si>
  <si>
    <t>Строительство ВЛИ-0,4 кВ от ТП Ю-7-916 с реконструкцией ВЛ 0,4 кВ от ТП Ю-7-916 п. Пригородный Тихорецкого района» (Договор ТП от 24.05.2012 №20605-12-000102)</t>
  </si>
  <si>
    <t>Строительство ВЛИ-0,4 кВ от ТП НС-7-2 с реконструкцией ВЛ 0,4 кВ от ТП НС-7-2 ст. Новосергиевская Крыловского района» (Договоры ТП от 21.08.2012 №10602-12-000077, от 21.08.2012 №10602-12-000078, от 21.08.2012 №10602-12-000076)</t>
  </si>
  <si>
    <t>Реконструкция ВЛ 0,4 кВ от ТП П-3-101 ст. Павловская Павловского района (Вып.доходы)</t>
  </si>
  <si>
    <t xml:space="preserve"> Строительство ВЛ 10 кВ, ВЛИ -0,4 кВ с установкой КТП 10/0,4 кВ ст. Атаманская Павловского района ( Договор ТП от 17.05.2012 №20604-12-000056-1)</t>
  </si>
  <si>
    <t>Строительство ВЛ 10 кВ  с установкой КТП 10/0,4 кВ ст.Новолеушковская Павловского района  (Договор ТП от 29.08.2012 №20604-12-000132-1 )</t>
  </si>
  <si>
    <t>Строительство ВЛИ-0,4 кВ от ТП Р-7-289 ст. Новорождественская Тихорецкого района» (Договоры ТП от 08.08.2012 №10605-12-000179, от 08.08.2012 №10605-12-000182)</t>
  </si>
  <si>
    <t>Строительство ВЛИ-0,4 кВ от ТП НП-1-34 с реконструкцией ВЛ 0,4 кВ от ТП НП-1-34 ст. Новопокровская Новопокровского района» (Договор ТП от 16.05.2012 №20603-12-000052)</t>
  </si>
  <si>
    <t>Строительство ВЛИ-0,4 кВ от ТП НЛ-1-814 с реконструкцией ВЛ 0,4 кВ от ТП НЛ-1-814 ст. Новолеушковская Павловского района» (Договор ТП от 20.08.2012 №10604-12-000220)</t>
  </si>
  <si>
    <t>Строительство ВЛИ-0,4 кВ от ТП НП-1-1040 с реконструкцией ВЛ 0,4 кВ от ТП НП-1-1040 ст. Новопластуновская Павловского района» (Договор ТП от 11.07.2012 №10604-12-000162)</t>
  </si>
  <si>
    <t>Строительство ВЛИ-0,4 кВ от ТП П-3-5 с реконструкцией ВЛ 0,4 кВ от ТП П-3-5 ст. Павловская Павловского района» (Договор ТП от 16.08.2012 №10604-12-000224)</t>
  </si>
  <si>
    <t>Строительство ВЛИ-0,4 кВ от ТП Т-5-15 с реконструкцией ВЛ 0,4 кВ от ТП Т-5-15 ст. Павловская Павловского района» (Договор ТП от 06.08.2012 №10604-12-000171)</t>
  </si>
  <si>
    <t>Строительство ВЛИ 0,4 кВ от ТП Т 3-12 с реконструкцией ВЛ 0,4 кВ от ТП Т 3-12 ст.Павловская  Павловского района"      (Договор ТП от 16.08.2012 №10604-12-000204)</t>
  </si>
  <si>
    <t>Строительство ВЛИ 0,4 кВ от ТП П 7-1 с реконструкцией  ВЛ 0,4 от ТП П 7-1 ст. Павловская Павловского района (Договоры ТП от 15.10.2012 №20604-12-000305, от 30.08.2012 №10604-12-000124-1)</t>
  </si>
  <si>
    <t>Строительство ВЛИ-0,4 кВ от ТП З-3-315 с реконструкцией ВЛ 0,4 кВ от ТП З-3-315 ст. Архангельская Тихорецкого района» (Договоры ТП от 25.07.2012 №10605-12-000169 Пилюгин А.А., от 19.07.2012 №10605-12-000168</t>
  </si>
  <si>
    <t xml:space="preserve">Строительство ВЛИ-0,4 кВ от ТП З-3-302 с реконструкцией ВЛ 0,4 кВ от ТП З-3-302 ст. Архангельская Тихорецкого района» (Договор ТП от 30.07.2012 №10605-12-000165 </t>
  </si>
  <si>
    <t xml:space="preserve">Строительство ВЛИ-0,4 кВ от ТП З-3-306 с реконструкцией ВЛ 0,4 кВ от ТП З-3-306 ст. Архангельская Тихорецкого района» (Договор ТП от 30.07.2012 №10605-12-000162 </t>
  </si>
  <si>
    <t>Строительство ВЛИ 0,4 кВ от ТП А-5-154 с реконструкцией  ВЛ 0,4 от ТП А 5-154 ст. Атамановская Павловского района (Договор ТП от 31.08.2012 №20604-12-000235)</t>
  </si>
  <si>
    <t>Строительство ВЛИ 0,4 кВ от ТП ЕК 1-314 с реконструкцией  ВЛ 0,4 от ТП ЕК 1-314 хутор Казачий Крыловского района (Договор ТП от 31.08.2012 №10602-12-000081)</t>
  </si>
  <si>
    <t>Строительство ВЛИ 0,4 кВ от ТП Ц 5-159 с реконструкцией ВЛ 0,4 кВ от ТП Ц 5-159   ст. Новопокровская Новопокровского  района"  (Договор  ТП от 15.11.2012 №20603-12-000128)</t>
  </si>
  <si>
    <t>Строительство ВЛИ 0,4 кВ от ТП З 3-317 с реконструкцией ВЛ 0,4 кВ от ТП З 3-317  ст. Архангельская Тихорецкого  района"  (Договор  ТП от 07.12.2012 №10605-12-000276)</t>
  </si>
  <si>
    <t>Строительство ВЛИ 0,4 кВ от ТП З 9-643 с реконструкцией ВЛ 0,4 кВ от ТП З 9-643 п. Новопокровский Новопокровского  района  (Договор  ТП от 10.12.2012 №10603-12-000146)</t>
  </si>
  <si>
    <t>Строительство ВЛИ 0,4 кВ от ТП НП 6-63 с реконструкцией  ВЛ 0,4 кВ от ТП НП 6-63 ст. Новопокровская Новопокровского района (Договор ТП от 17.10.2012 №10603-12-000113)</t>
  </si>
  <si>
    <t>Строительство ВЛИ 0,4 кВ от ТП П 7-36 с реконструкцией ВЛ 0,4 кВ от ТП П 7-36  Тихорецкий  район"  (Договор  ТП от 13.12.2012 №20605-12-000269)</t>
  </si>
  <si>
    <t>Строительство ВЛИ 0,4 кВ от ТП СЛ 9-983 с реконструкцией ВЛ 0,4 кВ от ТП СЛ 9-983  ст. Старолеушковская Павловского  района"  (Договор  ТП от 11.12.2012 №10604-12-000395)</t>
  </si>
  <si>
    <t>Строительство ВЛИ 0,4 кВ от ТП Ф 7-13 с реконструкцией ВЛ 0,4 кВ от ТП Ф 7-13 Тихорецкий  район"  (Договоры  ТП от 13.12.2012 №20605-12-000270, №20605-12-000267)</t>
  </si>
  <si>
    <t>Строительство ВЛИ 0,4 кВ от ТП Ц 5-8 с реконструкцией ВЛ 0,4 кВ от ТП Ц 5-8 ст.Новопокровская Новопокровского района"  (Договор  ТП от 05.12.2012 №10603-12-000139)</t>
  </si>
  <si>
    <t>Строительство ВЛИ 0,4 кВ от ТП НС 18-3-262 с реконструкцией ВЛ 0,4 кВ от ТП НС 18-3-262 ст. Ильинская Новопокровского  района"  (Договор  ТП от 29.11.2012 №10603-12-000132)</t>
  </si>
  <si>
    <t>Строительство ВЛИ 0,4 кВ от ТП И 7-209 с реконструкцией ВЛ 0,4 кВ от ТП И 7-209 ст. Ильинская Красноармейский Новопокровского района (Договор ТП от 25.12.2012 № 20603-12-000123)</t>
  </si>
  <si>
    <t>Строительство ВЛИ 0,4 кВ от ТП П 5-440 с реконструкцией ВЛ 0,4 кВ от ТП П 5-440 п. Незамаевский Новопокровского района (Договор ТП от 17.01.2013 № 10603-12-000148)</t>
  </si>
  <si>
    <t>Строительство ВЛИ 0,4 кВ от ТП М 5-557 с реконструкцией ВЛ 0,4 кВ от ТП М 5-557 п. Малокубанский Новопокровского района (Договор ТП от 09.01.2013 № 10603-12-000149)</t>
  </si>
  <si>
    <t xml:space="preserve"> Строительство ВЛИ 0,4 кВ от ТП Е 7-335 с реконструкцией ВЛ 0,4 кВ от ТП Е 7-335 ст. Калниболотская Новопокровский район (Договор ТП от 30.01.2013 №10603-12-000175)</t>
  </si>
  <si>
    <t>Строительство ВЛИ 0,4 кВ от ТП Е 7-341 с реконструкцией ВЛ 0,4 кВ от ТП Е 7-341 ст. Калниболотская Новопокровский район (Договор ТП от 09.01.2013 №10603-12-000147)</t>
  </si>
  <si>
    <t>Реконструкция СКТП 10/0,4 кВ, ВЛ -0,4 кВ от СКТП ЕК-9-260 фидер №6 ст. Крыловская Крыловский район» (Договоры ТП от 2529.05.2012 №10602-12-000044-1,от 28.05.2012 №10602-12-000042-1, от 28.05.202 №10602-12-000041-1, от 28.05.2012 №10602-12-000043-1, от 28.05.2012 №10602-12-000045-1,</t>
  </si>
  <si>
    <t>Строительство ВЛИ-0,4 кВ с установкой КТП 10/0, кВ ст. Октябрьская Крыловского района» (Договоры ТП от 11.07.2012 №10602-12-000060, от 11.07.2012 №10602-12-000059, от 18.07.2012 №10602-12-0000062, от 18.07.2012 №10602-12-000061)</t>
  </si>
  <si>
    <t>Строительство ВЛИ 0,4 кВ ст.Октябрьская Крыловский район (Договоры ТП от 10.01.2013 №10602-12-000131, от 15.01.2013 №10602-12-000129, от 09.01.2013 №10602-12-000126, от 11.01..2013 №10602-12-000130, от 09.01.2013 №10602-12-000127, от 10.01.2013 №10602-12-000128)</t>
  </si>
  <si>
    <t>Строительство ВЛИ 0,4 кВ от ТП ЕК 9-278 с реконструкцией ВЛ 0,4 кВ от ТП ЕК 9-278    ст. Крыловская Крыловского  района"  (Договор  ТП от 27.11.2012 №10602-12-000107)</t>
  </si>
  <si>
    <t>Строительство ВЛИ 0,4 кВ от ТП ЕК 3-326 с реконструкцией ВЛ 0,4 кВ от ТП ЕК 3-326  ст.Крыловская Крыловского района"  (Договор  ТП от 20.12.2012 №10602-12-000122)</t>
  </si>
  <si>
    <t>Строительство ВЛИ 0,4 кВ от ТП НИ 5-713 с реконструкцией ВЛ 0,4 кВ от ТП НИ 5-713 ст.Новоивановская Новопокровский район (Договор ТП от 18.01.2013 №10603-12-000168)</t>
  </si>
  <si>
    <t xml:space="preserve">Реконструкция ТП 10/0,4 кВ З-9-643 со строительством ВЛИ-0,4 кВ от З-9-643 п. Новопокровский Новопокроского района» (Договор ТП от 31.07.2012 №10603-12-000080 </t>
  </si>
  <si>
    <t>Строительство ВЛ 10 кВ НП-11, ВЛИ 0,4 кВ с установкой КТП 10/0,4 кВ ст. Новопокровская Новопокровского района (Договор ТП от 26.11.2012 №20603-12-000140)</t>
  </si>
  <si>
    <t>Строительство ВЛ 10 кВ НП-11, ВЛИ 0,4 кВ с установкой КТП 10/0,4 кВ ст. Новопокровская Новопокровского района (Договор ТП от 17.09.2012 №10603-12-000070-1)</t>
  </si>
  <si>
    <t>Строительство ВЛ 10 кВ НЛ-2, ВЛИ 0,4 кВ с установкой КТП 10/0,4 кВ х. Первомайский Павловского района (Договор ТП от 08.11.2012 №10604-12-000317)</t>
  </si>
  <si>
    <t>Строительство ВЛИ 0,4 кВ от ТП А 1-86 с реконструкцией  ВЛ 0,4 от ТП А 1-86 ст.Краснооктябрьская Тихорецкого района (Договор ТП от 08.11.2012 №10605-12-000263)</t>
  </si>
  <si>
    <t>Строительство ВЛИ 0,4 кВ от ТП А 7-64 с реконструкцией ВЛ 0,4 кВ от ТП А 7-64 ст. Алексеевская Тихорецкого района (Договор ТП от 31.10.2012 №10605-12-000227)</t>
  </si>
  <si>
    <t>Строительство ВЛИ 0,4 кВ от КТП Б 4-158 х. Ленинское Возрождение Тихорецкого района (Договор ТП от 19.10.2012 №20605-12-000226)</t>
  </si>
  <si>
    <t>Строительство ВЛИ 0,4 кВ от ТП ТР 7-710 с реконструкцией ВЛ 0,4 кВ от ТП ТР 7-710  ст.  Терновская Тихорецкого  района"  (Договор  ТП от 26.11.2012 №10605-12-000274)</t>
  </si>
  <si>
    <t>Строительство ВЛИ 0,4 кВ от ТП В 1-53 с реконструкцией ВЛ 0,4 кВ от ТП В 1-53 п. Восточный Тихорецкий район (Договор ТП от 14.01.2013 №10605-12-000311)</t>
  </si>
  <si>
    <t>Строительство ВЛ 10 кВ Ф-9 с установкой КТП 10/0,4 кВ ст.Фастовецкая Тихорецкого района                                                                                                                                              (Договор ТП от 14.08.2012 №10605-12-000181 )</t>
  </si>
  <si>
    <t>Строительство ВЛ-10 кВ В-5 с установкой КТП 10/0,4 кВ п. Парковый Тихорецкого района» (Договор ТП от 09.07.2012 №20605-12-000151)</t>
  </si>
  <si>
    <t>Строительство ВЛИ 0,4 кВ от ТП З 3-327 с реконструкцией ВЛ 0,4 кВ от ТП З 3-327 ст.Архангельская Тихорецкий район (Договор ТП от 29.01.2013 №10605-12-000309)</t>
  </si>
  <si>
    <t>Строительство ВЛИ 0,4 кВ от КТП С 1-27 с реконструкцией КТП 10/0,4 кВ С 1-27, ВЛИ-0,4 кВ от КТП С 1-27 с. Белая Глина Белоглинский район  (Договор  ТП от 25.02.2013 №10601-13-000004)</t>
  </si>
  <si>
    <t>Строительство ВЛИ 0,4 кВ от КТП С 1-14 с реконструкцией  ВЛ 0,4 от КТП С 1-14 село Белая Глина Белоглинского района (Договор ТП от 03.09.2012 №10601-12-000081)</t>
  </si>
  <si>
    <t>Строительство ВЛИ-0,4 кВ от ТП ТР-7-711 ст. Терновская Тихорецкого района» (Договор ТП от 16.07.2012 №10605-12-000170 )</t>
  </si>
  <si>
    <t>Строительство ВЛ 10 кВ, ВЛИ 0,4 кВ с установкой КТП 10/0,4 кВ ст. Павловская Павловского района  (Вып.доходы)</t>
  </si>
  <si>
    <t>Строительство ВЛ 10кВ КЛ-3, ВЛИ 0,4кВ с установкой КТП 10/0,4 кВ ст. Калниболотская Новопокровского района"                                                                                                                                                                              (Договор  ТП от 21.12.2012 №10603-12-000163)</t>
  </si>
  <si>
    <t>Строительство ВЛИ 0,4 кВ от ТП НП 6-98 с реконструкцией ВЛ 0,4 кВ от ТП НП 6-98 ст. Новопокровская Новопокровского района (Договоры ТП от 17.01.2013 № 10603-12-000159, от 17.01.2013 №10603-12-000162)</t>
  </si>
  <si>
    <t>Строительство ВЛИ 0,4 кВ от ТП Е 1-343 с реконструкцией ВЛ 0,4 кВ от ТП Е 1-343 ст. Калниболотская Новопокровский район (Договор ТП от 08.02.2013 №10603-13-000001)</t>
  </si>
  <si>
    <t>Строительство ВЛ 10 кВ Л-5 с установкой КТП 10/0,4 кВ ст.Новопокровская Новопокровского района                                                                                                                                              (Договор ТП от 18.06.2012 №20603-12-000066-1 )</t>
  </si>
  <si>
    <t>Строительство ВЛИ 0,4 кВ от ТП МТ 3-151 с реконструкцией ВЛ 0,4 кВ от ТП МТ 3-151 ст. Новопокровская Новопокровского района (Договоры ТП от 16.01.2013 № 10603-12-000158, от 15.01.2013 №20603-12-000150)</t>
  </si>
  <si>
    <t>Строительство ВЛИ 0,4 кВ от ТП И 5-247 с реконструкцией ВЛ 0,4 кВ от ТП И 5-247 ст.Ильинская Новопокровский район (Договор ТП от 18.01.2013 №10603-12-000166)</t>
  </si>
  <si>
    <t>Строительство ВЛИ 0,4 кВ от ТП Ф 8-15 с реконструкцией ВЛ 0,4 кВ от ТП Ф 8-15 ст. Фастовецкая Тихорецкий район (Договор ТП от 01.02.2013 №10605-13-000005)</t>
  </si>
  <si>
    <t>Строительство ВЛИ 0,4 кВ от ТП Т 1-218 с реконструкцией ВЛ 0,4 кВ от ТП Т 1-218 ст. Павловская  Павловский район (Договор ТП от 25.01.2013 №20604-12-000437)</t>
  </si>
  <si>
    <t>Строительство ВЛИ 0,4 кВ от ТП Т 1-343 с реконструкцией  ВЛ 0,4 от ТП Т 1-343 ст. Павловская Павловского района (Договоры ТП от 27.09.2012 №20604-12-000286, от 27.09.2012 №20604-12-000285)</t>
  </si>
  <si>
    <t>Строительство ВЛИ 0,4 кВ от ТП КЛ 5-397 с  реконструкцией ВЛ 0,4 кВ от ТП КЛ 5-397 ст. Калниболотская Новопокровский район (Договор ТП от 22.02.2013 №20603-12-000096)</t>
  </si>
  <si>
    <t>Строительство ВЛИ 0,4 кВ от ТП НИ 3-708 с  реконструкцией ВЛ 0,4 кВ от ТП НИ 3-708 ст. Новоивановская Новопокровский район (Договор ТП от 26.02.2013 №10603-12-000181)</t>
  </si>
  <si>
    <t>Строительство ВЛИ 0,4 кВ от ТП Ц 5-87 с  реконструкцией ВЛ 0,4 кВ от ТП Ц 5-87 ст. Новопокровская Новопокровский район (Договор ТП от 25.02.2013 №20603-12-000180)</t>
  </si>
  <si>
    <t>Строительство ВЛЗ-10 кВ от ВЛ-10 кВ БР-6, ТП-10/0,4 кВ , ВЛИ-0,4 кВ от проектируемой ТП-10/0,4 кВ до границ земельного участка по адресу: - Приморско-Ахтарский район, х. им. Тамаровского, в районе бывшего села Лиманное, участок № 1 (ТУ № 105-ПА от 28.12.2012 заявитель - Чащевой О.А.); Приморско-Ахтарский район, х. им Тамаровского, ул. Школьная, д. 28 (ТУ № 106-ПА от 09.01.2013 заявитель - Полудин В.А.); Приморско-Ахтарский район, х. им. Тамаровского, в районе бывшего села Лиманное, участок № 3(ТУ № 108-ПА от 09.01.2013 заявитель - Лоза Л.И.); Приморско-Ахтарский район, х. им. Тамаровского, в районе бывшего села Лиманное, участок № 2 (ТУ № 109-ПА от 09.01.2013 заявитель Артюнов Ю.В.); Приморско-Ахтарский район, х. им. Тамаровского, в районе бывшего села Лиманное, участок № 4 (ТУ № 107-ПА от 09.01.2013 заявитель Левченко Д.А.)</t>
  </si>
  <si>
    <t>Реконструкция ТП-10/0,4 кВ О-11-321 с увеличением трансформаторной мощности. (ТУ № 15-ПА от 20.03.2013 заявитель - Пеннер А.И., Приморско-Ахтарский район, ст.Ольгинская, ул.Почтовая, д.17/1)</t>
  </si>
  <si>
    <t>Строительство линии 0,4 кВ от опоры № 9 фидера № 2 ТП СД-1-73 до границ земельного участка по адресу: - Приморско-Ахтарский район, х. Садки, ул. Чапаева,д. 1/6 (ТУ № 6-ПА от 06.03.2013 заявитель - Басов В.П.); - Приморско Ахтарский район, х. Садки, ул. Чапаева, д. 1/1 (ТУ № 5-ПА от 06.03.2013 заявитель - Балагурова В.М.)</t>
  </si>
  <si>
    <t>Строительство линии 0,4 кВ от опоры № 17 линии № 2 ТП П-2-16 до границ земельного участка по адресу: - Приморско - Ахтарский район, г. Приморско - Ахтарск, ул. Фестивальная, д. 16/1 (ТУ № 13-ПА от 18.02.2013 заявитель - Вороная О.П.)</t>
  </si>
  <si>
    <t xml:space="preserve">Строительство линии 0,4 кВ от ТП ПВ-5-272 до границ земельного участка по адресу: -Каневской район, северо-восточнее х. Труд, на расстоянии 5 км, участок № 1 ( ТУ № 15-К от 06.03.2013 заявитель - Чуприна Е.С.);-Каневской район, северо-восточнее х. Труд, на расстоянии 5 км, участок № 1 А ( ТУ № 154-К от 06.03.2013 заявитель - Скромец Ю.А.);-Каневской район, северо-восточнее х. Труд, на расстоянии 5 км, участок № 11 ( ТУ № 13-К от 11.03.2013 заявитель - Герасименко В.В.);-Каневской район, северо-восточнее х. Труд, на расстоянии 9 км, участок № 9 ( ТУ № 16-К от 20.03.2013 заявитель - Гончарь А.А.); </t>
  </si>
  <si>
    <t xml:space="preserve">Строительство линии 0,4 кВ от опоры № 12 линии № 2 ТП ВЗ-7-1073 до границ земельного участка по адресу: Каневской район, ст. Каневская, ул. Юбилейная, д.56 (ТУ № 9-К от 01.04.2013 заявитель Мороз А.Ю.) </t>
  </si>
  <si>
    <t>Строительство ВЛЗ-10 кВ от ВЛ-10 кВ Т-7, ТП-10/0,4 кВ, ВЛИ-0,4 кВ от проектируемой ТП-10/0,4 кВ до границ земельных участков по адресу: -Тимашевский район, г.Тимашевск, СОТ "Волна", линия 2 (ТУ № 86-Т от 23.07.2012 заявитель -- Данилкин С.Ю.)</t>
  </si>
  <si>
    <t>Реконструкция ВЛ-0,4 кВ с заменой голого провода на провод типа СИП-2А от опоры № 1 ТП-10/0,4 кВ РПН-1-20 до опоры № 1/5 линии № 1 ТП РПН-1-20 до границ земельного участка по адресу: Брюховецкий район, ст. Брюховецкая, ул. Крупская, д.22 (ТУ № 202-Б от 29.01.2013 заявитель - Абыякин Д.Д.)"</t>
  </si>
  <si>
    <t xml:space="preserve">Строительство линии 0,4 кВ от ТП БП-3-58 до границ земельного участка по адресу: - Калининский район, ст. Бойко-Понура, ул. Степная, д. 34 (ТУ № 8-КЛ от 01.03.2013 заявитель - Ломейко П.П.) </t>
  </si>
  <si>
    <t>Строительство ВЛЗ-10 кВ от ВЛ-10 кВ ПС-7, ТП-10/0,4 кВ, ВЛИ-0,4 кВ от проектируемой ТП-10/0,4 кВ до границ земельного участка по адресу: Брюховецкий район, в границах плана землепользования СПК "Заря" (ТУ № 141-Б от 13.09.2012 заявитель - Момот В.И.), Брюховецкий район, в границах плана землепользования СПК "Заря" (ТУ № 142-Б от13.09.2012 заявитель - Момот В.И.)</t>
  </si>
  <si>
    <t xml:space="preserve">Строительство ВЛЗ-10 кВ Б-8, ТП-10/0,4 кВ от проектируемой ТП-10/0,4 кВ до границ земельного участка по адресу: Брюховецкий район, ст. Брюховецкая у автодороги Краснодар-Ейск, км 81+100(слева).(ТУ № 124-Б от 11.09.2012 заявитель _прищепа Ю.П.) Брюховецкий район, ст. Брюховецкая у автодороги Краснодар-Ейск 81+498-81+523 (слева) (ТУ № 123-Б от 02.10.2012 заявитель - Озеров В.В.). Брюховецкий район, ст. Брюховецкий район у автодороги Краснодар-Ейск, км 81+498-81+410 (слева). (ТУ № 160-Б от 26.10.2012 заявитель - Вальц Ю.А.) </t>
  </si>
  <si>
    <t xml:space="preserve">Реконструкция участка ВЛ-0,4 кВ линии 8 ТП-10/0,4 кВ ПРС-1-511 до границ земельного участка по адресу: Брюховецкий район, ст Брюховецкая, ул. Кошевого д. 107 (ТУ № 157-Б от 22.10.2012 заявитель - Пушков С.С.) </t>
  </si>
  <si>
    <t>Строительство ВЛЗ-10 кв от ВЛ-10 кВ БД-1, ТП-10/0,4 кВ, ВЛИ-0,4 кВ от проектируемой ТП-10/0,4 кВ до границ земельного участка по адресу: Приморско-Ахтарский район, х. Морозовский, ул. Тельмана д.54/1 (ТУ № 85-ПА от 05.12.2012 заявитель - Никифоров С.Ю.); Приморско-Ахтарский район, х. Морозовский, ул. Тельмана д.62/1 (ТУ № 86-ПА от 05.12.2012 заявитель - Губко И.В.); Приморско-Ахтарский район, х. Морозовский, ул. Тельмана д.54 (ТУ № 87-ПА от 05.12.2012 заявитель - Шендриков В.И.);</t>
  </si>
  <si>
    <t xml:space="preserve">Строительство ВЛЗ-10 кВ от ВЛ-10 кВ БР-4, ТП-10/0,4 кВ, ВЛ-0,4 кВ от проектируемой ТП-10/0,4 кВ до границ земельного участка по адресу: Приморско-Ахтарский район, ст. Бриньковская, западная часть ст-ца. Бриньковская, участок 3 (ТУ № 84-ПА от 05.12.2012 заявитель - Щербина Т.П.);Приморско-Ахтарский район, ст. Бриньковская, западная часть ст-ца. Бриньковская, участок 1 (ТУ № 83-ПА от 05.12.2012 заявитель - Шмойлов Н.А.);Приморско-Ахтарский район, ст. Бриньковская, западная часть ст-ца. Бриньковская, участок 2 (ТУ № 82-ПА от 05.12.2012 заявитель - Савенко А.И.) </t>
  </si>
  <si>
    <t xml:space="preserve">Строительство ВЛЗ-10 кВ от ВЛ-10 кВ ВЗ-8, ТП-10/0,4 кВ, ВЛИ-0,4 кВ от проектируемой ТП-10/0,4 кВ до границ земельного участка по адресу: -Каневской район, ст.Каневская, пер. Звездный д.40 (ТУ № 130-К от 25.11.2012 заявитель - Гринь Е.В.); Каневской район, ст.Каневская, пер. Звездный д.23 (ТУ № 133-К от 23.11.2012 заявитель - Кусля Е.В.); Каневской район, ст.Каневская, пер. Звездный д.25 (ТУ № 134-К от 27.11.2012 заявитель - Будков Г.В.); Каневской район, ст.Каневская, пер. Звездный д. 29 (ТУ № 132-К от 07.12.2012 заявитель - Черкашин Е.А.); Каневской район, ст.Каневская, пер. Звездный д.46 (ТУ № 131-К от 28.11.2012 заявитель - Кирилов В.А.); Каневской район, ст.Каневская, пер. Звездный д.31 (ТУ № 129-К от 27.11.2012 заявитель - Свистун Д.Н.); Каневской район, ст.Каневская, пер. Звездный д.44 (ТУ № 128-К от 25.11.2012 заявитель - Холоша М.В.); </t>
  </si>
  <si>
    <t xml:space="preserve">Строительство линии 0,4 кВ от ТП РЗ-9-227 до границ земельного участка по адресу: Калининский район, ст. Старовеличковская, вдоль автодороги Калининская-Новотиторовская, км 5+6970 (ТУ № 4-КЛ от 06.02.2013 заявитель - Леус С.И.) </t>
  </si>
  <si>
    <t xml:space="preserve">Строительство ВЛЗ-10 кВ от ВЛ-10 кВ К-3, ТП-10/0,4 кВ, ВЛИ-0,4 кВ от проектируемой ТП-10/0,4 кВ до границ земельного участка по адресу: -Каневской район, ст.Стародеревянковская, ул.Солнечная д.2 (ТУ №93-К от 14.08.2012 заявитель -- Некрасова З.А.) -Каневской район, ст.Стародеревянковская, ул.Солнечная д.5 (ТУ №92-К от 20.08.2012 заявитель -- Касторная И.Д.) -Каневской район, ст.Стародеревянковская, ул.Солнечная д.13 (ТУ № 95-К от 24.08.2012 заявитель -- Алтухов А.Н.) -Каневской район, ст.Стародеревянковская, ул.Солнечная д.6 (ТУ №94-К от 23.08.2012 заявитель -- Горбачук Д.А.) </t>
  </si>
  <si>
    <t xml:space="preserve">Строительство линии 0,4 кВ от проектируемой к строительству участка линии 0,4 кВ от ТП-10/0,4 кВ К-9-1070 до границ земельного участка по адресу: Каневской район, с. Стародеревяньковская, ул. Тургенева д. 7 (ТУ № 103-К от 14.09.2012 заявитель - Шавлач И.Н.) </t>
  </si>
  <si>
    <t>Строительство линии 0,4 кВ от ТП-10/0,4кВ ВЗ-7-1080 до границ земельного участка по адресу: Каневской район с. Каневская, ул. Продольная, д. 47 (ТУ №  86-К от 27.07.2012 заявитель - Мальцев А.А.)</t>
  </si>
  <si>
    <t>Строительство ВЛЗ-10 кВ от ВЛ-10кВ СД-1, ТП-10/0,4 кВ, ВЛИ-0,4 кВ от проектируемой ТП-10/0,4 кВ до границ земельных участков по адресу: -Приморско-Ахтарский район, г. Приморско-Ахтарск, х. Садки ул. Нахимова д. 64/4 (ТУ № 44-ПА от 30.07.2012 заявитель-Ильченко И.А.) -Приморско-Ахтарский район, г. Приморско-Ахтарск, х. Садки ул. Нахимова д. 64/3 (ТУ № 43-ПА от 30.07.2012 заявитель-Ильченко В.А.)  -Приморско-Ахтарский район, г. Приморско-Ахтарск, х. Садки ул. Нахимова д. 82 (ТУ № 45-ПА от 10.08.2012 заявитель-Пожидаев Ю.Н.)</t>
  </si>
  <si>
    <t>Строительство ВЛЗ-10 кВ от ВЛ-10 кВ ВЗ-8, ТП-10/0,4 кВ, ВЛИ-0,4 кВ от проектируемой ТП-10/0,4 кВ до границ земельного участка по адресу: -Каневской район, ст.Каневская, ул.Звездная д.2 корп.ж (ТУ № 66-К от 20.07.2012 заявитель -- Сердюков Р.А.) -Каневской район, ст.Каневская, ул.Звездная д.34 (ТУ № 67-К от 16.07.2012 заявитель -- Титаренко Н.А.)</t>
  </si>
  <si>
    <t>Строительство участка линии 0,4 кВ от опоры 4 фидер № 4 ТП СД-1-231 до границ земельного участка по адресу: Приморско-Ахтарский район п. Садки, ул. Кирова д. 28/13 (ТУ № 54-ПА от 09.10.2012 заявитель  - Облогин Д.А.)</t>
  </si>
  <si>
    <t>Строительство линии 0,4 кВ от ТП БД-1-182 до границ земельного участка по адресу: Приморско-Ахтарский район х. Морозовский, ул. Набережная д. 35 (ТУ № 68-ПА от 03.12.2012 заявитель -- Виканов М.М.)</t>
  </si>
  <si>
    <t>КТП</t>
  </si>
  <si>
    <t xml:space="preserve">Строительство ВЛЗ-10 кВ, строительство КТП-10/0,4 кВ, строительство ВЛ-0,4 кВ от проектируемой ТП до границ земельного участка по адресу: Тимашевский район ст. Медведовская, ул. Чонгарская д.16 О (ТУ № 13-Т от 13.04.2012 заявитель - Байбара О.В.) </t>
  </si>
  <si>
    <t>Строительство ВЛИ-0,4 кВ от участка линии 0,4 кВ ф. 2 от ТП-10/0,4 кВ ТЦ-3-68 до границ земельного участка по адресу: - Тимашевский район, г. Тимашевск, СОТ. Приречье-1 линия 5 д. уч. 19 (ТУ № 124-Т от 18.10.2012 заявитель - Сехно А.А.)</t>
  </si>
  <si>
    <t xml:space="preserve">Строительство линии 0,4 кВ от ТП М-15-862 до границ земельного участка по адресу: Тимашевский район, ст. Медведовская, ул. Еременко д. 158 ( ТУ № 151-Т от 21.01.2013 заявитель – Савина Л.С.) </t>
  </si>
  <si>
    <t xml:space="preserve">Реконструкция участка линии 0,4 кВ от ТП Р-11-424 до опоры № 6А линии № 2 ТП Р-11-424 до границ земельного участка  по адресу: Тимашевский район, ст. Роговская, ул д. 125 (ТУ № 112-Т от 28.09.2012 заявитель Первушин В.В.) </t>
  </si>
  <si>
    <t xml:space="preserve"> Строительство ВЛИ-0,4 кВ от участка линии 0,4 кВ ф. 2 от ТП -10/0,4кВ М-15-862 до границ земельного участка по адресу: Тимашевский район, ст. Медведовская, ул. Молодежная, д.23 (ТУ № 121-Т от 15.10.2012 заявитель - Смолин Ю.Ю. )</t>
  </si>
  <si>
    <t>Строительство линии 0,4 кв от ВЛ-0,4 кВ КЦ-3-791 линия № 3 до границ земельного участка по адресу: Тимашевский район, х. Беднягина, ул. Зеленая, д. 55 (ТУ № 129-Т от 29.10.2012 заявитель - Коновалов В.А.) Тимашевский район, х. Беднягина, ул. Зеленая, д. 85 (ТУ № 130-Т от 29.10.2012 заявитель Солодовникова О.А.)</t>
  </si>
  <si>
    <t xml:space="preserve">Строительство линии 0,4 кВ от фидера №2 ТП П-7-109 до границ земельного участка по адресу: Приморско-Ахтарский район г. Приморско-Ахтарск, снт.Ветеран, линия 14 д.уч.2 (ТУ №69-ПА от 26.11.2012 заявитель - Буцай А.П.) </t>
  </si>
  <si>
    <t xml:space="preserve">Строительство линии 0,4 кВ от фидера №2 ТП-10/0,4 кВ НС-2-7-600 до границ земельного участка по адресу: Калининский район ст. Калининская, ул. Куйбышева, д. 5 корп. А (ТУ № 64-КЛ от 19.11.2012 заявитель -- Немова Н.В.) </t>
  </si>
  <si>
    <t>Строительство линии 0,4 кВ от ТП КЛ-1-168 до границ земельного участка по адресу: - Калининский район, ст. Калининская ул. Школьная д.27 корпус А (ТУ № 70-КЛ от 25.12.2012 заявитель Фоменко Г.Ф.); Калининский район, ст. Калининская ул. Школьная д.27 корпус Б (ТУ № 71-КЛ от 25.12.2012 заявитель - Фоменко И.Г.)</t>
  </si>
  <si>
    <t xml:space="preserve">Строительство ВЛЗ-10 кВ от ВЛ-10 кВ МД-1, ТП-10/0,4 кВ, ВЛИ-0,4 кВ от проектируемой ТП-10/0,4 кв до границ земельного участка по адресу: Тимашевский район, ст. Медведовская, ул. Ипподромная д. 14 ( ТУ № 100-Т от 13.09.2012 заявитель  - Туркмн В.С.); Тимашевский район, ст. Медведовская, ул. Ипподромная д. 15 ( ТУ № 101-Т от 17.08.2012 заявитель  - Трищилов С.В.); Тимашевский район, ст. Медведовская, ул. Ипподромная д.4 (ТУ № 102-Т от 24.08.2012 заявитель - Чирко И.В.); Тимашевский район, ст. Медведовская, ул. Ипподромная д. 10 ( ТУ № 104-Т от 24.08.2012 заявитель - Миненко В.Т.); Тимашевский район, ст. Медведовская, ул. Ипподромная д. 8 ( ТУ № 108-Т от 05.09.2012 заявитель - Дядюрин А.В.); Тимашевский район, ст. Медведовская, ул Сорокина д.136 (ТУ № 110-Т от 22.10.2012 заявитель - Скрынник Д.А.) </t>
  </si>
  <si>
    <t>Распределительные сети</t>
  </si>
  <si>
    <t>Строительство, ТПиР ТП и ВЛЭП, КЛЭП не связанное с тех.присоединением</t>
  </si>
  <si>
    <t>Реконструкция КТП 6-10 кВСочинчких ЭС</t>
  </si>
  <si>
    <t>СМР. Перегрузок с ПС Туапсе-Город на ПС Туапсе Терминал</t>
  </si>
  <si>
    <t xml:space="preserve">СМР+ПИР. Реконструкция КЛ 6 кВ Ф.П19-РП32  Сочинского РЭС </t>
  </si>
  <si>
    <t>ВЛ 0,4кВ</t>
  </si>
  <si>
    <t>Строительство ВЛИ-0,4 кВ от существующей КТП-10/0,4 кВ ПН-8-584 для подключения энергопринимающего устройства (б/с сотовой связи) ОАО «ВымпелКом», расположенного по ул. Кирова в ауле Ассоколай Теучежского района Республики Адыгея</t>
  </si>
  <si>
    <t xml:space="preserve">Строительство ВЛ-0,4 кВ от существующей
КТП-10/0,4 кВ АД3-143 для подключения
энергопринимающих устройств (полевого стана)
ООО «Рамазан» расположенных в Теучежском
 районе Республики Адыгея
</t>
  </si>
  <si>
    <t xml:space="preserve">Строительство ВЛИ-0,4 кВ от ТП-10/0,4 кВ
ШЧ-9-592 для подключения энергопринимающего
устройства (дорожный сервис) гр. Халаште Л.Т.,
расположенного в х. Шевченко Теучежского района
</t>
  </si>
  <si>
    <t xml:space="preserve">Строительство  ВЛИ-0,4 кВ л-3 от ТП-10/0,4 кВ
ЛВ-2-210 для подключения энергопринимающего
устройства (жилой дом), гр. Сарибекян Е. В.,
расположенного по ул. Гоголя в с. Львовское
Северского района
</t>
  </si>
  <si>
    <t xml:space="preserve">Строительство  ВЛИ-0,4 кВ л-3 от ТП-6/0,4кВ
НД-68-616 для подключения энергопринимающего
устройства (жилой дом), гр. Степанькова С.А.,
расположенного по ул. Карасунская в х.Оазис
Северского района
</t>
  </si>
  <si>
    <t xml:space="preserve">Строительство ВЛИ-0,4 кВ Л-4 от ТП-10/0,4 кВ
СХ-3-424 от опоры № 2 до опоры № 2-6 с заменой
опор от опоры № 2-1 до опоры № 2-7 для подключения
энергопринимающего устройства (жилой дом)
гр. Белоусовой Л.В.,расположенного по ул.Первомайской
в пгт. Афипский Северского района
</t>
  </si>
  <si>
    <t xml:space="preserve">Строительство ВЛИ-0,4 кВ от опоры № 5-5
л-2 ВЛ-0,4 кВ от ТП 10/0,4 кВ ИЛ-2-376 для
подключения энергопринимающих устройства
(жилой дом), гр. Донец С.В., расположенного
в пгт. Ильский Северского района
</t>
  </si>
  <si>
    <t xml:space="preserve">Строительство ВЛИ-0,4 кВ от опоры № 2-4
л-2 ВЛ-0,4 кВ от ТП-10/0,4 кВ И-141-109 для
подключения энергопринимающего устройства
(жилой дом), гр. Шульга А. В., расположенного
по адресу: Краснодарский край, Северский район,
ст. Азовская, ул. Восточная,16г
</t>
  </si>
  <si>
    <t xml:space="preserve">Строительство ВЛИ-0,4 кВ совместным подвесом
по опорам ВЛ-10 кВ фидер ВЦ-7 от ТП-10/0,4 кВ
ВЦ-7-586 для подключения энергопринимающего
устройства (жилой дом) гр. Густовой Л.Г.,
расположенного в х. Копанской г. Краснодар
</t>
  </si>
  <si>
    <t xml:space="preserve">Строительство ВЛИ-0,4 кВ от опоры № 2-3
л-4 от КТП-10/0,4 кВ СК-5-753 с заменой провода
от опоры № 1 до № 2-3 л-4 от КТП-10/0,4 кВ
СК-5-753 для подключения энергопринимающего
устройства (жилой дом), гр. Гришина С. М.,
расположенный по адресу: Краснодарский край,
г. Краснодар, ст. Старокорсунская, ул. Школьная, д.9/1
</t>
  </si>
  <si>
    <t xml:space="preserve">Строительство ВЛИ-0,4 кВ от опоры № 3-21 л-3
от КТП-10/0,4 кВ ВЦ-7-806 с заменой провода от
опоры № 1 до № 3-21 л-3 от КТП-10/0,4 кВ ВЦ-7-806
для подключения энергопринимающего устройства
(жилой дом), гр. Казакова А. И., расположенный по
адресу: Краснодарский край, г. Краснодар, 
х. Копанской, ул. Брусничная, д.705
</t>
  </si>
  <si>
    <t xml:space="preserve">Строительство ВЛИ-0,4 кВ от опоры № 1-14 л-3
от КТП-10/0,4 кВ КУ-3-821 с заменой провода от
опоры № 1 до № 1-14 л-3 от КТП-10/0,4 кВ КУ-3-821
для подключения энергопринимающего устройства
(жилой дом), гр. Медяник Т. Е., расположенный по
адресу: Краснодарский край, Динской район,
п. Южный, ул. Совхозная, д.2
</t>
  </si>
  <si>
    <t>Реконструкция ТП-10/0,4 кВ АД7-118 и отходящих ВЛ-0,4 кВ в г. Адыгейске Теучежского района Республики Адыгея</t>
  </si>
  <si>
    <t>Реконструкция ТП-10/0,4 кВ АД8-24 и отходящих ВЛ-0,4 кВ в г. Адыгейске Теучежского района Республики Адыгея</t>
  </si>
  <si>
    <t>Реконструкция ТП-10/0,4 кВ АД8-26 и отходящих ВЛ-0,4 кВ в г. Адыгейске Теучежского района Республики Адыгея</t>
  </si>
  <si>
    <t>Реконструкция ТП-10/0,4 кВ АД8-100 и отходящих ВЛ-0,4 кВ в г. Адыгейске Теучежского района Республики Адыгея</t>
  </si>
  <si>
    <t>Реконструкция ВЛ 10 кВ Ш-10 в а. Панахес Тахтамукайского района Республики Адыгея</t>
  </si>
  <si>
    <t>Реконструкция ТП-10\0,4 кВ  Ш-10-305 и отходящих ВЛ 0,4 кВ в а. Панахес Тахтамукайского района Республики Адыгея</t>
  </si>
  <si>
    <t xml:space="preserve">Реконструкция ТП-10/0,4 кВ Э2-255 в пос. 
Энем Тахтамукайского района Республики Адыгея
</t>
  </si>
  <si>
    <t xml:space="preserve">Реконструкция ВЛ-10 кВ И-9, ТП-10/0,4 кВ 
И9-839 и отходящих ВЛ-0,4 кВ в пос. Яблоновском 
Тахтамукайского района Республики Адыгея
</t>
  </si>
  <si>
    <t xml:space="preserve">Реконструкция ТП-10/0,4 кВ И9-704 и отходящих 
ВЛ-0,4 кВ в пос. Яблоновском Тахтамукайского
 района Республики Адыгея
</t>
  </si>
  <si>
    <t xml:space="preserve">Реконструкция ВЛ-10 кВ СЕ-9
 в ст. Северской Северского района
</t>
  </si>
  <si>
    <t>ВЛ 0,4кВ в Отрадненском районе</t>
  </si>
  <si>
    <t>ВЛ 0,4кВ от КТП "МР 6-1108" в Успенском районе</t>
  </si>
  <si>
    <t>Приобретение электросетевых активов, земельных участков и прочих объектов</t>
  </si>
  <si>
    <t>Вывод основных фондов (Замена силового трансформатора Т-1 на ПС 110/6 Ейск-2)</t>
  </si>
  <si>
    <t>Трансформатор 35/10 кВ мощностью 2,5 МВА из резервного фонда УЛЭС</t>
  </si>
  <si>
    <t>Приложение  № 6.3</t>
  </si>
  <si>
    <t>План</t>
  </si>
  <si>
    <t>Факт</t>
  </si>
  <si>
    <t xml:space="preserve">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t>
  </si>
  <si>
    <t>ПИР. Замена трансформатора 35/10 кВ Т-1 (10 МВА) ПС 35/10 кВ "Пионерская" на трансформатор 110/35/10 кВ 16 МВА</t>
  </si>
  <si>
    <t>ПИР. Реконструкция ПС 35 кВ Аэропорт с заменой трансформаторов Т-1 4,0 МВА и Т-2 4,0 МВА на 2х6,3 МВА</t>
  </si>
  <si>
    <t>СМР Строительство КЛ-6 кВ ТП-422-ТП-385 Р. Сочинского РРЭС</t>
  </si>
  <si>
    <t>СМР. Реконструкция КВЛ 10 кВ Сочинских электрических сетей - Реконструкция КЛ 6 кВ Ф-П2-РП-79, Ф-П15-РП-79Сочинского РРЭС</t>
  </si>
  <si>
    <t>Приложение  № 11.1.</t>
  </si>
  <si>
    <t>от «___»________2010 г. №114</t>
  </si>
  <si>
    <t>Отчет ОАО "Кубаньэнерго" об исполнении сетевых графиков строительства объектов за 2013 г.</t>
  </si>
  <si>
    <t xml:space="preserve">  _________________________А.И. Гаврилов</t>
  </si>
  <si>
    <t>(подпись)</t>
  </si>
  <si>
    <t>«___»________ 2013 года</t>
  </si>
  <si>
    <t>Отчетный период за  2013 год.</t>
  </si>
  <si>
    <t>по состоянию на 01.01.2014 г.</t>
  </si>
  <si>
    <t>№ пункта укрупненного сетевого графика</t>
  </si>
  <si>
    <t>Наименование этапов основных работ (с учетом подготовительного периода до начала строительства) по общему сетевому графику *</t>
  </si>
  <si>
    <t>Сроки выполнения задач по укрупненному сетевому графику</t>
  </si>
  <si>
    <t>Процент исполнения работ за весь период (%)</t>
  </si>
  <si>
    <t>Процент выполнения за отчетный период (%)</t>
  </si>
  <si>
    <t>Причины невыполнения</t>
  </si>
  <si>
    <t>Предложения по корректирующим мероприятиям по устранению отставания</t>
  </si>
  <si>
    <t>начало</t>
  </si>
  <si>
    <t>окончание</t>
  </si>
  <si>
    <t xml:space="preserve"> Реконструкция ПС 110 кВ  Небуг с заменой трансформаторов 6,3 МВА на 2*25 МВА, заменой оборудования, разработкой проекта (1-й этап)</t>
  </si>
  <si>
    <t>Предпроектный и проектный этап</t>
  </si>
  <si>
    <t>Получение заявки на ТП</t>
  </si>
  <si>
    <t>Разработка и выдача ТУ на ТП</t>
  </si>
  <si>
    <t>Заключение договора на разработку проетной документации</t>
  </si>
  <si>
    <t>Разработка рабочей документации</t>
  </si>
  <si>
    <t>1.5.</t>
  </si>
  <si>
    <t>Утверждение проектной документации</t>
  </si>
  <si>
    <t>1.6.</t>
  </si>
  <si>
    <t>Получение положительного заключения государственной экспертизы на проектную документацию</t>
  </si>
  <si>
    <t>Организационный этап</t>
  </si>
  <si>
    <t>Заключение договора  подряда (допсоглашения к договору)</t>
  </si>
  <si>
    <t>Получение правоустанавливающих документов для выделения земельного участка под строительство</t>
  </si>
  <si>
    <t>Получение разрешительной документации для реализации СВМ</t>
  </si>
  <si>
    <t>Сетевое строительство (реконструкция) и пусконаладочные работы</t>
  </si>
  <si>
    <t>Подготовка площадки строительства для подстанций, трассы – для ЛЭП</t>
  </si>
  <si>
    <t>Поставка основного оборудования</t>
  </si>
  <si>
    <t>Монтаж основного оборудования</t>
  </si>
  <si>
    <t xml:space="preserve"> </t>
  </si>
  <si>
    <t>Пусконаладочные работы</t>
  </si>
  <si>
    <t>Завершение строительства</t>
  </si>
  <si>
    <t>Испытания и ввод в эксплуатацию</t>
  </si>
  <si>
    <t xml:space="preserve">Комплексное опробование оборудования </t>
  </si>
  <si>
    <t>Оформление (подписание) актов об осуществлении технологического присоединения к электрическим сетям</t>
  </si>
  <si>
    <t xml:space="preserve">Получение разрешения на ввод объекта в эксплуатацию. </t>
  </si>
  <si>
    <t xml:space="preserve"> Ввод в эксплуатацию объекта сетевого строительства</t>
  </si>
  <si>
    <t>Реконструкция ОРУ 110 кВ ПС 110 заменой ошинвки 110 кВ транзита Шепси-Дагомыс-Псоу</t>
  </si>
  <si>
    <t xml:space="preserve"> Реконструкция КЛ 6 кВ Ф.П19-РП32 (А) Сочинского РЭС (инв. №23877)</t>
  </si>
  <si>
    <t>Реконструкция системы противоаварийной автоматики в Сочинском энергорайоне Кубанской энергосистемы с учетом ввода объектов электроэнергетики и развитием инфраструктуры для проведения Олимпийских игр 2014 года</t>
  </si>
  <si>
    <t xml:space="preserve"> «АСКУЭ  «Большой Сочи». (0,2-0,4 кВ)</t>
  </si>
  <si>
    <t>Реконструкция КЛ 6 кВ ТП530-ТП260 Сочинского РЭС (инв. №24100)</t>
  </si>
  <si>
    <t>Реконструкция КЛ 6 кВ РП6-530 Сочинского РЭС (инв. №23865)</t>
  </si>
  <si>
    <t xml:space="preserve"> Реконструкция КЛ 6 кВ РП 48– ТП А241 Сочинского РЭС (инв. №22256)</t>
  </si>
  <si>
    <t xml:space="preserve"> Реконструкция КЛ 10 кВ Ф.Ю8– РП58 (А) Адлерского РЭС  (инв. №22993)</t>
  </si>
  <si>
    <t>Реконструкция КЛ 10 кВ Ф.Ю8– РП58 (Б) Адлерского РЭС (инв. №22993)</t>
  </si>
  <si>
    <t>«АИИС КУЭ бытовых потребителей Адлерского района г.Сочи (2 этап)». (0,2-0,4 кВ)</t>
  </si>
  <si>
    <t>Создание интегрированного комплекса оперативного мониторинга безапасности (ИКОМБ) Олимпийских объектов</t>
  </si>
  <si>
    <t>Реконструкция РП-18</t>
  </si>
  <si>
    <t>Реконструкция ВЛ 10 кВ Д190-Д187 Дагомысского РЭС  (инв. №24160)</t>
  </si>
  <si>
    <t>Реконструкция ВЛ 10 кВ Г7-Д68/Д70 Дагомысского РЭС (инв. №26564)</t>
  </si>
  <si>
    <t>Реконструкция ВЛ 10 кВ ПС "Дагомыс" ф.Д15-Д217 Дагомысского РЭС (инв. №26654)</t>
  </si>
  <si>
    <t>Реконструкция ВЛ 10 кВ ф.КМ4-РП20 Адлерского РЭС (инв. №21820)</t>
  </si>
  <si>
    <t>Реконструкция ВЛ 10 кВ ф.Км5 А260\А457\А290 Адлерского РЭС (инв. №21126)</t>
  </si>
  <si>
    <t>Реконструкция ВЛ 10 кВ ф. М24/10 - Х255 Хостинского РЭС  (инв. №23002)</t>
  </si>
  <si>
    <t>Разукрупнение ВЛ 0,4 кВ Д151 ф. "Поселок" Дагомысского РЭС (инв. №26070)</t>
  </si>
  <si>
    <t xml:space="preserve"> Разукрупнение ВЛ 0,4 кВ Д167 ф."Магазин" Дагомысского РЭС (инв. №26058)</t>
  </si>
  <si>
    <t>Разукрупнение ВЛ 0,4 кВ Д167 ф."Солох-аул" Дагомысского РЭС (инв. №26058)</t>
  </si>
  <si>
    <t>Разукрупнение ВЛ 0,4 кВ Д60 ф. "Дет.сад" Дагомысского РЭС (инв. №26145)</t>
  </si>
  <si>
    <t>Разукрупнение ВЛ 0,4 кВ от ТП-114 Дагомысского РЭС (инв. №26107)</t>
  </si>
  <si>
    <t>Разукрупнение ВЛ 0,4 кВ от ТП-88 Дагомысского РЭС (инв. №26135)</t>
  </si>
  <si>
    <t>Разукрупнение ВЛ 0,4 кВ от ТП Д-45 Дагомысского РЭС (инв. №26168)</t>
  </si>
  <si>
    <t>Разукрупнение ВЛ 0,4 кВ ТП-65 ф. "Поселок" Дагомысского РЭС (инв. №26094)</t>
  </si>
  <si>
    <t xml:space="preserve">Строительство ПС 110/10/6 кВ "Туапсе-терминал" с двумя  трансформаторами 2*40 МВА, ОРУ-110 кВ, ЗРУ 4 СШ (2-10 кВ, 2-6 кВ), с 2-х цепным заходом от ВЛ 110 кВ "Шепси-Туапсе-тяговая" </t>
  </si>
  <si>
    <t>Реконструкция ПС 110  кВ "Адлер"</t>
  </si>
  <si>
    <t>Реконструкция ПС 110 кВ  "Кудепста"</t>
  </si>
  <si>
    <t>Реконструкция ПА на ПС 110 кВ Мацеста.</t>
  </si>
  <si>
    <t>Замена аккумуляторной батарей и ВАЗП на ПС 110 кВ Адлер.</t>
  </si>
  <si>
    <t>Реконструкция ПС-110 кВ "Пасечная" (замена выключателей ММО на элегазовые)</t>
  </si>
  <si>
    <t>Оснащение КРУ-6-10 кВ ПС 110 кВ Туапсе город, Ольгинка, Ново-Михайловская защитами от дуговых замыканий</t>
  </si>
  <si>
    <t>Реконструкция ПС 110/10 кВ "Ольгинка" с установкой трансформаторов 2х25 МВА;Строительство открытого РУ-110 кВ с элегазовыми выключателями, ошиновки 110 кВ; строительство РУ-10 кВ, реконструкция телемеханики (ТМ), релейной защиты и автоматики (РЗА) 1 ЭТАП</t>
  </si>
  <si>
    <t xml:space="preserve">Реконструкция и техперевооружение ПС 110/6  кВ "Сочи" (замена трансформатора Т1 и Т2 25 МВА на 2х40 МВА),  2 пусковой комплекс. </t>
  </si>
  <si>
    <t>Переходный пункт 110 кВ для подключения КЛ 110 кВ от КРУЭ 110 кВ Туапсинского НПЗ к ВЛ 110 кВ "Шепси - Туапсе тяговая 2-я цепь"</t>
  </si>
  <si>
    <t>Перевод нагрузок с ПС "Туапсе-Город" на ПС "Туапсе Терминал"</t>
  </si>
  <si>
    <t xml:space="preserve"> Разукрупнение ВЛ 0,4 кВ Д136 ф. "Поселок" Дагомысского РЭС (инв. №26112)</t>
  </si>
  <si>
    <t>Реконструкция КЛ-6 кВ ф.П24 - ТП225 Сочинского РЭС</t>
  </si>
  <si>
    <t>Реконструкция КЛ-6 кВ 174 - 309 Сочинского РЭС</t>
  </si>
  <si>
    <t>Реконструкция КЛ-10 кВ ф.Ю319 - А19 Адлерского РЭС</t>
  </si>
  <si>
    <t>Строительство двух КЛ-10 кВ от разных секций шин РУ-10 кв ПС 110/10 кВ "Изумрудная" до РП-117п</t>
  </si>
  <si>
    <t>Строительство РП 23 Адлерского РЭС</t>
  </si>
  <si>
    <t>Реконструкция сети аварийного освещения на ПС-Головинка с переводом на питание от постоянного тока.</t>
  </si>
  <si>
    <t>Внедрение защит ближнего резервирования тр-ров на 12 ПС</t>
  </si>
  <si>
    <t>Установка регистраторов аварийных событий типа РЕМИ на ПС 110 кВ Новомихайловка, Лермонтово, Небуг.</t>
  </si>
  <si>
    <t>№ 117 Подстанция "Бочаров ручей" (110 кВ) с заходами линий электропередачи (проектные и изыскательские работы, строительство)</t>
  </si>
  <si>
    <t>Получено разрешение Минрегиона России на ввод объекта в эксплуатацию. Для ввода объекта в основные фонды необходимо завершение по смежным олимпийским объектам (неготовность питающих линий 110 кВ), работы по которым завершены в декабре 2013 г.</t>
  </si>
  <si>
    <t>Ввод в эксплуатацию объекта сетевого строительства</t>
  </si>
  <si>
    <t>№ 126 Подстанция "Верещагинская" (110 кВ) с заходами линий электропередачи (проектные и изыскательские работы, реконструкция)</t>
  </si>
  <si>
    <t>не требуется</t>
  </si>
  <si>
    <t>№ 127 Подстанция «Бытха» (110 кВ) с заходами линий электропередачи (проектные и изыскательские работы, строительство)</t>
  </si>
  <si>
    <t>Заключение договора на разработку проектной документации</t>
  </si>
  <si>
    <t>№137 "Производственная база обслуживания Краснополянского участка электросетей и подстанций"</t>
  </si>
  <si>
    <t>Получено разрешение Минрегиона России на ввод объекта в эксплуатацию. Для ввода объекта в основные фонды необходимо устранений замечаний к внутренней отделке помещений</t>
  </si>
  <si>
    <t>№ 145 Кабельные и воздушные линии (110 кВ) от Сочинской ТЭС для выдачи мощности до подстанции «Сочи» (проектные и изыскательские работы, строительство)</t>
  </si>
  <si>
    <t xml:space="preserve">Несвоевременное получение подрядной организацией положительного заключения государственной экспертизы по откорректированной проектно-сметной документации, в связи с отсутствием утвержденной откорректированной документацией по планировке территории, что повлекло сдвиг сроков по формированию технического плана, получению ЗОС, ЗЭК. </t>
  </si>
  <si>
    <t xml:space="preserve">№ 146 Кабельные и воздушные линии (110 кВ) для выдачи мощности от Сочинской ТЭС до подстанции "Хоста" (проектные и изыскательские работы, строительство) </t>
  </si>
  <si>
    <t>№152а Распределительная городская электрическая сеть (проектные и изыскательские работы, реконструкция и строительство) Краснополянский РРЭС этап 1</t>
  </si>
  <si>
    <t xml:space="preserve"> - </t>
  </si>
  <si>
    <t>В рамках исполнения решений протокола от 22.04.2013 № ДК-П9-96пр совещания под руководством Заместителя Председателя Правительства РФ Козака Д.Н. по п. 152 Программы подписано дополнительное соглашение к соглашению об организации реконструкции олимпийских объектов федерального значения, предусматривающее изменение сроков реализации проектов.
В соответствии с поручением Правительства РФ от 25.09.2013 №ДК-П9-6873 разработан график ликвидации отставаний «дорожная карта» со сроком ввода объекта в эксплуатацию – январь 2014.</t>
  </si>
  <si>
    <t>№152а Распределительная городская электрическая сеть (проектные и изыскательские работы, реконструкция и строительство) 
Краснополянский РРЭС этап 2</t>
  </si>
  <si>
    <t>№152б Распределительная городская электрическая сеть (проектные и изыскательские работы, реконструкция и строительство) 
Адлерский РРЭС этап 1</t>
  </si>
  <si>
    <t>№152б Распределительная городская электрическая сеть (проектные и изыскательские работы, реконструкция и строительство) 
Адлерский РРЭС этап 2</t>
  </si>
  <si>
    <t>Длительное предоставление земельных участков (зона ответственности ГК "Олимпстрой"). Прогнозный срок выполнения - январь 2014 г.</t>
  </si>
  <si>
    <t>№152в Распределительная городская электрическая сеть (проектные и изыскательские работы, реконструкция и строительство) 
Хостинский РРЭС этап 1</t>
  </si>
  <si>
    <t>№152в Распределительная городская электрическая сеть (проектные и изыскательские работы, реконструкция и строительство) 
Хостинский РРЭС этап 2</t>
  </si>
  <si>
    <t>№152 г Распределительная городская электрическая сеть (проектные и изыскательские работы,  реконструкция и строительство) 
Сочинский РРЭС (Хоста - Верещагинская) этап 1</t>
  </si>
  <si>
    <t>№152 г Распределительная городская электрическая сеть (проектные и изыскательские работы,  реконструкция и строительство) Сочинский РРЭС (Хоста - Верещагинская) этап 2</t>
  </si>
  <si>
    <t>Срыв срока по этапу «Утверждение документации по планировке территории» повлек за собой несвоевременное выполнение этапа «Заключение государственной экспертизы», «Утверждение проектной документации»</t>
  </si>
  <si>
    <t>Согласно заключенному соглашению с ГК "Олимпстрой" дата получения заключений экспертизы - 20.10.2013.</t>
  </si>
  <si>
    <t xml:space="preserve"> №152 д Распределительная городская электрическая сеть (проектные и изыскательские работы, реконструкция и строительство) 
Сочинский РРЭС (Верещагинская -Бочаров Ручей) этап 1</t>
  </si>
  <si>
    <t>№152 д Распределительная городская электрическая сеть (проектные и изыскательские работы, реконструкция и строительство) 
Сочинский РРЭС (Верещагинская -Бочаров Ручей) этап 2</t>
  </si>
  <si>
    <t xml:space="preserve">№ 154 Воздушные линии (110 кВ) для выдачи мощности от Сочинской ТЭС до подстанции "Мацеста", от подстанции "Мацеста" до подстанции "Хоста", от подстанции "Хоста" до Краснополянской ГЭС, от Краснополянской ГЭС до Сочинской ТЭС (проектные и изыскательские работы, реконструкция) </t>
  </si>
  <si>
    <t xml:space="preserve">Несвоевременное юридическое предоставление земельного участка Заказчику повлекло сдвиг сроков по формированию технического плана. Кроме того, несвоевременное получение проектной организацией положительного заключения государственной экспертизы по откорректированной проектно-сметной документации повлияло на получение ЗОС. </t>
  </si>
  <si>
    <t>№ 155 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Этап 1</t>
  </si>
  <si>
    <t>№ 155 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Этап 2</t>
  </si>
  <si>
    <t>№ 156 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Этап 1</t>
  </si>
  <si>
    <t>Несвоевременное юридическое предоставление земельного участка Заказчику (30.09.2013) повлекло сдвиг сроков по формированию технического плана, который входит в комплект документов, необходимых для получения разрешения на ввод</t>
  </si>
  <si>
    <t>№ 156 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Этап 2</t>
  </si>
  <si>
    <t>Длительное формирование технического плана повлияло на срок предоставления пакета документов для получения разрешения на ввод объекта в эксплуатацию</t>
  </si>
  <si>
    <t xml:space="preserve"> № 157 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Этап 1</t>
  </si>
  <si>
    <t xml:space="preserve">Несвоевременное юридическое предоставление земельного участка Заказчику (19.09.2013) повлекло сдвиг сроков по формированию технического плана, который входит в комплект документов, необходимых для получения разрешения на ввод. Наличие замечаний Государственного строительного надзора </t>
  </si>
  <si>
    <t>№ 157 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Этап 2</t>
  </si>
  <si>
    <t>№ 158 Воздушные линии (110 кВ) от подстанции "Псоу" до подстанции "Южная", от подстанции "Южная" до подстанции "Адлер" (проектные и изыскательские работы, реконструкция)  Этап 1</t>
  </si>
  <si>
    <t xml:space="preserve">Несвоевременное получение проектной организацией положительного заключения государственной экспертизы по откорректированной проектно-сметной документации повлияло на получение ЗОС. </t>
  </si>
  <si>
    <t xml:space="preserve"> № 158 Воздушные линии (110 кВ) от подстанции "Псоу" до подстанции "Южная", от подстанции "Южная" до подстанции "Адлер" (проектные и изыскательские работы, реконструкция)  Этап 2</t>
  </si>
  <si>
    <t xml:space="preserve">Несвоевременное юридическое предоставление земельного участка Заказчику (30.09.2013) повлекло сдвиг сроков по формированию технического плана, который входит в комплект документов, необходимых для получения разрешения на ввод.  </t>
  </si>
  <si>
    <t xml:space="preserve"> № 159 Воздушная линия (110 кВ) двухцепная от подстанции "Шепси" до подстанции "Дагомыс" (проектные и изыскательские работы, реконструкция) Этап 1</t>
  </si>
  <si>
    <t>Длительное предоставление земельных участков (зона ответственности ГК "Олимпстрой")</t>
  </si>
  <si>
    <t xml:space="preserve">Несвоевременное юридическое предоставление земельного участка Заказчику (30.09.2013). На основании полного комплекта документов по землеотводу  разрабатывается технический план, который входит в комплект документов, необходимых для получения разрешения на ввод.  </t>
  </si>
  <si>
    <t>№ 159 Воздушная линия (110 кВ) двухцепная от подстанции "Шепси" до подстанции "Дагомыс" (проектные и изыскательские работы, реконструкция) Этап 2</t>
  </si>
  <si>
    <t>Сложные погодные условия в г. Сочи в сентябре месяце (проливные дожди, шквалистый ветер, селевые потоки) привели к размыванию подъездных дорог и затоплению ряда участков трассы КВЛ-110 кВ, реконструируемых по 2 этапу пункта 159 Программы, что привело к невыполнению комплексного опробования в установленные сроки.</t>
  </si>
  <si>
    <t xml:space="preserve">Несвоевременное получение проектной организацией положительного заключения государственной экспертизы  по откорректированной проектно-сметной документации, в связи с отсутствием утвержденной откорректированной документацией по планировке территории, что повлекло сдвиг сроков по формированию технического плана, получению ЗОС, ЗЭК. </t>
  </si>
  <si>
    <t>"Реконструкция сети 110 кВ, прилегающей к проектируемой ПС 220 кВ "Бужора" -  ст. Анапская "</t>
  </si>
  <si>
    <t>Предпроектный и проектный этап 1 и 2-ой этап</t>
  </si>
  <si>
    <t>Заключение договора на разработку проетной документации 1-й и 2-й этапы</t>
  </si>
  <si>
    <t>Разработка рабочей документации 1-й и 2-й этапы</t>
  </si>
  <si>
    <t>100% (1-й этап)</t>
  </si>
  <si>
    <t>Утверждение проектной документации 1-й этап</t>
  </si>
  <si>
    <t xml:space="preserve">Утверждение проектной документации 2-й этап </t>
  </si>
  <si>
    <t>1.7.</t>
  </si>
  <si>
    <t>Получение положительного заключения государственной экспертизы на проектную документацию 1-й этап</t>
  </si>
  <si>
    <t>1.8.</t>
  </si>
  <si>
    <t>Получение положительного заключения государственной экспертизы на проектную документацию 2-й этап</t>
  </si>
  <si>
    <t>Заключение договора  подряда (допсоглашения к договору)1-й этап</t>
  </si>
  <si>
    <t xml:space="preserve">Заключение договора  подряда (допсоглашения к договору)2-й этап </t>
  </si>
  <si>
    <t>Подготовка площадки строительства для подстанций, трассы – для ЛЭП 1-й этап</t>
  </si>
  <si>
    <t>Подготовка площадки строительства для подстанций, трассы – для ЛЭП 2-й этап</t>
  </si>
  <si>
    <t xml:space="preserve">Поставка основного оборудования 1-й этап </t>
  </si>
  <si>
    <t>Поставка основного оборудования 2-ой этап</t>
  </si>
  <si>
    <t>Монтаж основного оборудования 1-й этап</t>
  </si>
  <si>
    <t>3.6.</t>
  </si>
  <si>
    <t>Монтаж основного оборудования 2-й этап</t>
  </si>
  <si>
    <t>3.7.</t>
  </si>
  <si>
    <t>Пусконаладочные работы 1-й этап</t>
  </si>
  <si>
    <t>3.8.</t>
  </si>
  <si>
    <t>Пусконаладочные работы 2-й этап</t>
  </si>
  <si>
    <t>3.9.</t>
  </si>
  <si>
    <t>Завершение строительства1-й этап</t>
  </si>
  <si>
    <t>3.10.</t>
  </si>
  <si>
    <t>Завершение строительства2-й этап</t>
  </si>
  <si>
    <t>Комплексное опробование оборудования 1-й этап</t>
  </si>
  <si>
    <t>Комплексное опробование оборудования 2-й этап</t>
  </si>
  <si>
    <t>Получение разрешения на ввод объекта в эксплуатацию1-й этап</t>
  </si>
  <si>
    <t>4.5.</t>
  </si>
  <si>
    <t>Получение разрешения на ввод объекта в эксплуатацию. 2-й этап</t>
  </si>
  <si>
    <t>4.6.</t>
  </si>
  <si>
    <t xml:space="preserve"> Ввод в эксплуатацию объекта сетевого строительства 1-й этап</t>
  </si>
  <si>
    <t>4.7.</t>
  </si>
  <si>
    <t xml:space="preserve"> Ввод в эксплуатацию объекта сетевого строительства2-й этап</t>
  </si>
  <si>
    <t xml:space="preserve">Наименование инвестиционного проекта: "Реконструкция ПС 110/35/10-6 кВ "Джемете" с заменой Т1 16 МВА на 25 МВА, с заменой Т3 10 МВА на 25 МВА, реконструкция ОРУ 110, реконструкция КРУН 10 кВ." </t>
  </si>
  <si>
    <t>Разработка рабочей документации 1 пк</t>
  </si>
  <si>
    <t>Разработка рабочей документации 2 пк</t>
  </si>
  <si>
    <t>Утверждение проектной документации 1 пк</t>
  </si>
  <si>
    <t>Утверждение проектной документации 2 пк</t>
  </si>
  <si>
    <t>Не своевременная оплата ОАО "Тяжпромэлектропроект" за проектные работы ОАО "Анапагоргаз", по выносу газопровода с территории ПС</t>
  </si>
  <si>
    <t>Получение положительного заключения государственной экспертизы на проектную документацию 1 и 2 ПК</t>
  </si>
  <si>
    <t>Заключение договора  подряда (допсоглашения к договору) 1 ПК</t>
  </si>
  <si>
    <t>Заключение договора  подряда (допсоглашения к договору) 2 ПК</t>
  </si>
  <si>
    <t>Подготовка площадки строительства для подстанций,   1 пк</t>
  </si>
  <si>
    <t>Подготовка площадки строительства для подстанций  2 пк</t>
  </si>
  <si>
    <t>Газопровод с расширяемой части территории 2 п.к. не вынесен</t>
  </si>
  <si>
    <t xml:space="preserve">Поставка основного оборудования 1 ПК </t>
  </si>
  <si>
    <t>Поставка основного оборудования 2 ПК</t>
  </si>
  <si>
    <t xml:space="preserve">Монтаж основного оборудования 1 ПК </t>
  </si>
  <si>
    <t>Монтаж основного оборудования 2 ПК</t>
  </si>
  <si>
    <t>Пусконаладочные работы 1 ПК</t>
  </si>
  <si>
    <t>Пусконаладочные работы 2 ПК</t>
  </si>
  <si>
    <t>Завершение строительства 1 ПК</t>
  </si>
  <si>
    <t>Завершение строительства 2 ПК</t>
  </si>
  <si>
    <t>Комплексное опробование оборудования 1 ПК</t>
  </si>
  <si>
    <t>Комплексное опробование оборудования  2 пк</t>
  </si>
  <si>
    <t xml:space="preserve">Наименование инвестиционного проекта: Реконструкция ПС 110 кВ "Анапская " с заменой Т-2 16,0 МВА на 25,0 МВА (2  Пусковой комплекс)»  </t>
  </si>
  <si>
    <t>март 10, окт.12</t>
  </si>
  <si>
    <t xml:space="preserve">   Из-за отсутствия правоустанавливающих документов на землю экспертиза проекта и получение разрешения на строительство не оформлялись. </t>
  </si>
  <si>
    <t>В течение текущего года оформить на Общество дополнительную территорию не предоставляется возможным, в связи со сменой собственника Анапского сельхозтехникума (по ПП РФ 2011 года, с федеральной на краевую).</t>
  </si>
  <si>
    <t>Приложение  № 11.2</t>
  </si>
  <si>
    <t>от «24» марта 2010 г. №114</t>
  </si>
  <si>
    <t xml:space="preserve">Контрольные этапы реализации ОАО "Кубаньэнерго" инвестиционного проекта </t>
  </si>
  <si>
    <t xml:space="preserve">(только по важнейшим инвестиционным проектам) </t>
  </si>
  <si>
    <t>Отчетный период 2013 год.</t>
  </si>
  <si>
    <t>по состоянию на  01.01.2014 г.</t>
  </si>
  <si>
    <t>Наименование</t>
  </si>
  <si>
    <t>Тип</t>
  </si>
  <si>
    <t>Реконструкция ПС 110 кВ  Небуг с заменой трансформаторов 6,3 МВА на 2*25 МВА, заменой оборудования, разработкой проекта (1-й этап)</t>
  </si>
  <si>
    <t>Реконструкция КЛ 6 кВ Ф.П19-РП32 (Б) Сочинского РЭС (инв. №23877)</t>
  </si>
  <si>
    <t>№ 117 Подстанция «Бочаров Ручей» (110 кВ) с заходами линий электропередачи 
(проектные и изыскательские работы, строительство)</t>
  </si>
  <si>
    <t>Апрель 2011 - Июль 2011</t>
  </si>
  <si>
    <t>Получение разрешения на строительство</t>
  </si>
  <si>
    <t>Сентябрь 2011 - Октябрь 2011</t>
  </si>
  <si>
    <t>Март 2012 - Март 2013</t>
  </si>
  <si>
    <t>Апрель 2012 - Май 2013</t>
  </si>
  <si>
    <t>Июнь 12 - Май 13</t>
  </si>
  <si>
    <t>Получение разрешения на ввод объекта в эксплуатацию</t>
  </si>
  <si>
    <t>№ 126 Подстанция «Верещагинская» (110 кВ) с заходами линии электропередачи 
(проектные и изыскательские работы, строительство)</t>
  </si>
  <si>
    <t>Не требуется</t>
  </si>
  <si>
    <t>Сентябрь 2012 - Ноябрь 2012</t>
  </si>
  <si>
    <t>Октябрь 2012 - Январь 2013</t>
  </si>
  <si>
    <t>Декабрь 2012 - Март 2013</t>
  </si>
  <si>
    <t>Январь 2013 - Февраль 2013</t>
  </si>
  <si>
    <t>№ 127 Подстанция «Бытха» (110 кВ) с заходами линий электропередачи 
(проектные и изыскательские работы, строительство)</t>
  </si>
  <si>
    <t>Июль 2008 - Октябрь 2010</t>
  </si>
  <si>
    <t>Сентябрь 2010 - Октябрь 2010</t>
  </si>
  <si>
    <t>Октябрь 2010 - Февраль 2011</t>
  </si>
  <si>
    <t>Август 2011 - Декабрь 2011</t>
  </si>
  <si>
    <t>Сентябрь 2011 - Март 2013</t>
  </si>
  <si>
    <t>Февраль 2013 - Март 2013</t>
  </si>
  <si>
    <t>№ 145 Кабельные и воздушные линии (110 кВ) от Сочинской ТЭС для выдачи мощности до подстанции «Сочи» (проектные и изыскательские работы, строительство) Этап 1</t>
  </si>
  <si>
    <t>Май 2010 - Июнь 2010</t>
  </si>
  <si>
    <t>Апрель 2010 - Сентябрь 2010</t>
  </si>
  <si>
    <t>Июль 2010 - Февраль 2011</t>
  </si>
  <si>
    <t>№ 146 Кабельные и воздушные линии (110 кВ) для выдачи мощности от Сочинской ТЭС до подстанции «Хоста» (проектные и изыскательские работы, строительство) Этап 1.</t>
  </si>
  <si>
    <t>Апрель 2010- Сентябрь 2010</t>
  </si>
  <si>
    <t>Июль 2010 - Апрель 2013</t>
  </si>
  <si>
    <t>Апрель 2013 - Май 2013</t>
  </si>
  <si>
    <t>№152а Распределительная городская электрическая сеть (проектные и изыскательские работы, 
реконструкция и строительство) Краснополянский РРЭС этап 1</t>
  </si>
  <si>
    <t>Октябрь 2011- Ноябрь 2012</t>
  </si>
  <si>
    <t>Июль 2012 - Декабрь 2012</t>
  </si>
  <si>
    <t>Декабрь 2012 - Ноябрь 2013</t>
  </si>
  <si>
    <t>№152а Распределительная городская электрическая сеть (проектные и изыскательские работы, 
реконструкция и строительство) Краснополянский РРЭС этап 2</t>
  </si>
  <si>
    <t>Март 2012 - Июнь 2013</t>
  </si>
  <si>
    <t>Март 2012 - Ноябрь 2013</t>
  </si>
  <si>
    <t>№152б Распределительная городская электрическая сеть (проектные и изыскательские работы, 
реконструкция и строительство) Адлерский РРЭС этап 1</t>
  </si>
  <si>
    <t>Сентябрь 2011 - Октябрь 2012</t>
  </si>
  <si>
    <t>Июнь 2012 - Декабрь 2012</t>
  </si>
  <si>
    <t>Июнь 2012 - Ноябрь 2013</t>
  </si>
  <si>
    <t>№152б Распределительная городская электрическая сеть (проектные и изыскательские работы, 
реконструкция и строительство) Адлерский РРЭС этап 2</t>
  </si>
  <si>
    <t>Март 2013 - Июнь 2013</t>
  </si>
  <si>
    <t>Март 2013 - Ноябрь 2013</t>
  </si>
  <si>
    <t>№152в Распределительная городская электрическая сеть (проектные и изыскательские работы, реконструкция и строительство) Хостинский РРЭС этап 1</t>
  </si>
  <si>
    <t>№152в Распределительная городская электрическая сеть (проектные и изыскательские работы, реконструкция и строительство) Хостинский РРЭС этап 2</t>
  </si>
  <si>
    <t>№152 г Распределительная городская электрическая сеть (проектные и изыскательские работы,  реконструкция и строительство) Сочинский РРЭС (Хоста - Верещагинская) этап 1</t>
  </si>
  <si>
    <t xml:space="preserve">  -</t>
  </si>
  <si>
    <t>Октябрь 2011 - Ноябрь 2011</t>
  </si>
  <si>
    <t>Октябрь 2011 - Декабрь 2011</t>
  </si>
  <si>
    <t>Декабрь2012 - Март 2013</t>
  </si>
  <si>
    <t>Март 2013 - Июль 2013</t>
  </si>
  <si>
    <t xml:space="preserve"> №152 д Распределительная городская электрическая сеть (проектные и изыскательские работы, реконструкция и строительство) Сочинский РРЭС (Верещагинская -Бочаров Ручей) этап 1</t>
  </si>
  <si>
    <t>Август 2011 - Апрель 2013</t>
  </si>
  <si>
    <t xml:space="preserve"> Сентябрь2012 - Июль 2013</t>
  </si>
  <si>
    <t xml:space="preserve"> Сентябрь2012 - Ноябрь 2013</t>
  </si>
  <si>
    <t>Ноярь 2012 - Ноябрь 2013</t>
  </si>
  <si>
    <t xml:space="preserve"> №152 д Распределительная городская электрическая сеть (проектные и изыскательские работы, реконструкция и строительство) Сочинский РРЭС (Верещагинская -Бочаров Ручей)  этап 2</t>
  </si>
  <si>
    <t>Март 2013-Ноябрь 2013</t>
  </si>
  <si>
    <t>Июль 2013 - Ноябрь 2013</t>
  </si>
  <si>
    <t>№ 154 Воздушные линии (110 кВ) для выдачи мощности от Сочинской ТЭС до подстанции "Мацеста", от подстанции "Мацеста" до подстанции "Хоста", от подстанции "Хоста" до Краснополянской ГЭС, от Краснополянской ГЭС до Сочинской ТЭС (проектные и изыскательские работы, реконструкция) Этап 1</t>
  </si>
  <si>
    <t>Февраль 2012 - Апрель 2012</t>
  </si>
  <si>
    <t>Январь 2012 - Март 2012</t>
  </si>
  <si>
    <t>Апрель 2012 - Апрель 2013</t>
  </si>
  <si>
    <t xml:space="preserve"> № 155 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1 этап</t>
  </si>
  <si>
    <t>Март 2012 - Апрель 2012</t>
  </si>
  <si>
    <t>Январь 2012 - Апрель 2012</t>
  </si>
  <si>
    <t xml:space="preserve"> № 155 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2 этап</t>
  </si>
  <si>
    <t>Июль 2012 - Август 2012</t>
  </si>
  <si>
    <t>Август 2012 - Июль 2013</t>
  </si>
  <si>
    <t>Сентябрь 2012 - Сентябрь 2013</t>
  </si>
  <si>
    <t>№ 156 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1 этап</t>
  </si>
  <si>
    <t>Декабрь 2011 - Март 2012</t>
  </si>
  <si>
    <t>Январь 2012 - Май 2012</t>
  </si>
  <si>
    <t>Январь 2012 - Сентябрь 2012</t>
  </si>
  <si>
    <t>Сентябрь 2012 - Октябрь 2012</t>
  </si>
  <si>
    <t>№ 156 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2 этап</t>
  </si>
  <si>
    <t>Август 2012 - Июнь 2013</t>
  </si>
  <si>
    <t>Сентябрь 2012 - Август 2013</t>
  </si>
  <si>
    <t>Август 2013 - Сентябрь 2013</t>
  </si>
  <si>
    <t>№ 157 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1 этап</t>
  </si>
  <si>
    <t>Декабрь 2011 - Июнь 2012</t>
  </si>
  <si>
    <t>Июль 2012 - Июль 2013</t>
  </si>
  <si>
    <t>Июль 2013 - Август 2013</t>
  </si>
  <si>
    <t>№ 157 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2 этап</t>
  </si>
  <si>
    <t>Июль 2012 - Сентябрь 2012</t>
  </si>
  <si>
    <t>Январь 2012 - Июль 2012</t>
  </si>
  <si>
    <t>Октябрь 2012 - Июнь 2013</t>
  </si>
  <si>
    <t>Июнь 2013 - Август 2013</t>
  </si>
  <si>
    <t>Февраль 2012 - Март 2012</t>
  </si>
  <si>
    <t>Апрель 2012 - Ноябрь 2012</t>
  </si>
  <si>
    <t>№ 158 Воздушные линии (110 кВ) от подстанции "Псоу" до подстанции "Южная", от подстанции "Южная" до подстанции "Адлер" (проектные и изыскательские работы, реконструкция)  Этап 2</t>
  </si>
  <si>
    <t>Август 2012 - Октябрь 2012</t>
  </si>
  <si>
    <t>№ 159 Воздушная линия (110 кВ) двухцепная от подстанции "Шепси" до подстанции "Дагомыс" (проектные и изыскательские работы, реконструкция) Этап 1</t>
  </si>
  <si>
    <t>Не  требуется</t>
  </si>
  <si>
    <t>Март 2012 - Июнь 2012</t>
  </si>
  <si>
    <t>Декабрь 2011 - Февраль 2013</t>
  </si>
  <si>
    <t>Июль 2012 - Сентябрь 2013</t>
  </si>
  <si>
    <t>Июнь 2012 - Январь 2013</t>
  </si>
  <si>
    <t>Август 2012 - Сентябрь 2013</t>
  </si>
  <si>
    <t xml:space="preserve"> "Реконструкция сети 110 кВ, прилегающей к проектируемой ПС 220 кВ "Бужора" -  ст. Анапская " (1-й и 2-й этапы)</t>
  </si>
  <si>
    <t>октябрь 2009- октябрь 2009</t>
  </si>
  <si>
    <t>март 2010-апрель 2010</t>
  </si>
  <si>
    <t>октябрь 2010-ноябрь 2010</t>
  </si>
  <si>
    <t>февраль 2013-май 2013</t>
  </si>
  <si>
    <t>авугст 2013- июнь 2014</t>
  </si>
  <si>
    <t>апрель2012-апрель2012</t>
  </si>
  <si>
    <t>февраль 2013- июнь 2013</t>
  </si>
  <si>
    <t>ноябрь 2010- август 2013</t>
  </si>
  <si>
    <t>май 2012-июнь 2012</t>
  </si>
  <si>
    <t>май 2013-июнь 2013</t>
  </si>
  <si>
    <t>май 2012-июль 2013</t>
  </si>
  <si>
    <t>июнь 2012-июнь 2012</t>
  </si>
  <si>
    <t>июнь 2013-ноябрь 2013</t>
  </si>
  <si>
    <t>июнь 2012-июнь 2013</t>
  </si>
  <si>
    <t>май 2012-апрель 2014</t>
  </si>
  <si>
    <t>июьн 2012-ноябрь 2012</t>
  </si>
  <si>
    <t>июнь  2012- май 2014</t>
  </si>
  <si>
    <t>октябрь 2012-январь 2013</t>
  </si>
  <si>
    <t>январь 2014- июнь 2014</t>
  </si>
  <si>
    <t>декабрь 2012- февраль 2013</t>
  </si>
  <si>
    <t>февраль 2014- июнь 2014</t>
  </si>
  <si>
    <t>апрель20123-сентябрь 2013</t>
  </si>
  <si>
    <t>ноябрь 2013-июль 2014</t>
  </si>
  <si>
    <t>ноябрь 2013-август 2014</t>
  </si>
  <si>
    <t>март 2014- октябрь 2014</t>
  </si>
  <si>
    <t>декабрь 2013-декабрь 2013</t>
  </si>
  <si>
    <t xml:space="preserve"> Ввод в эксплуатацию объекта сетевого строительства21-й этап</t>
  </si>
  <si>
    <t>апрель 2014- июнь 2014</t>
  </si>
  <si>
    <t>Наименование инвестиционного проекта: " Реконструкция ПС 110/35/10-6 кВ "Джемете" с заменой Т1 16 МВА на 25 МВА, с заменой Т3 10 МВА на 25 МВА, реконструкция ОРУ 110, реконструкция КРУН 10 кВ." (1-й и 2-й этапы)</t>
  </si>
  <si>
    <t>октябрь 2009-октябрь 2009</t>
  </si>
  <si>
    <t>май.2011-июль 2011</t>
  </si>
  <si>
    <t>июль.2011 -июьн 2012</t>
  </si>
  <si>
    <t>июль 2011 март 2013</t>
  </si>
  <si>
    <t>сентябрь 2012-октябрь 2012</t>
  </si>
  <si>
    <t>апрель 2013 - февраль 2014</t>
  </si>
  <si>
    <t>май 2013 апрель 2014</t>
  </si>
  <si>
    <t>декабрь 2012-декабрь 2012</t>
  </si>
  <si>
    <t>ноябрь 2013-март 2014</t>
  </si>
  <si>
    <t>март 2012  июль 2013</t>
  </si>
  <si>
    <t>февраль 2013 -май 2013</t>
  </si>
  <si>
    <t>январь.2014-февраль 2014</t>
  </si>
  <si>
    <t>февраль 2013-иай 2013</t>
  </si>
  <si>
    <t>март.2014-май 2014</t>
  </si>
  <si>
    <t>апрель 2013-май 2013</t>
  </si>
  <si>
    <t>апрель 2014-июнь 2014</t>
  </si>
  <si>
    <t>май 2013-май 2013</t>
  </si>
  <si>
    <t>июнь 2014-июль 2014</t>
  </si>
  <si>
    <t>июль 2014 - август 2014</t>
  </si>
  <si>
    <t>май 2013-2013-иай 2013</t>
  </si>
  <si>
    <t>ноябрь 2013-ноябрь 2013</t>
  </si>
  <si>
    <t xml:space="preserve"> август 2014-сентябрь 2014</t>
  </si>
  <si>
    <t>сентябьр 2007-декабрь 2007</t>
  </si>
  <si>
    <t>сентябьр 2007-октябрь 2008</t>
  </si>
  <si>
    <t>01январь 2010-март 2010, октябрь 2012</t>
  </si>
  <si>
    <t>01.10.2012 - декабрь 2012</t>
  </si>
  <si>
    <t>январь 2013-  март 2013</t>
  </si>
  <si>
    <t>август 2013-декабрь 2013</t>
  </si>
  <si>
    <t>октябрь2013- март 2014</t>
  </si>
  <si>
    <t>февраль.2014 апрель 2014</t>
  </si>
  <si>
    <t>май 2014-июнь 2014</t>
  </si>
  <si>
    <t>май 2014- май 2014</t>
  </si>
  <si>
    <t>май 2014- июнь 2014</t>
  </si>
  <si>
    <t>июнь2014- июнь 2014</t>
  </si>
  <si>
    <t>Приложение  № 13</t>
  </si>
  <si>
    <t>Отчет ОАО "Кубаньэнерго" о техническом состоянии объекта
за 2013 г.</t>
  </si>
  <si>
    <t>№ 
п/п</t>
  </si>
  <si>
    <t>Наименование направления/
проекта 
инвестиционной 
программы</t>
  </si>
  <si>
    <t>Технические характеристики</t>
  </si>
  <si>
    <t>Сроки реализации проекта</t>
  </si>
  <si>
    <t>Наличие исходно-разрешительной документации</t>
  </si>
  <si>
    <t>мощность, 
МВт, МВА</t>
  </si>
  <si>
    <t>выработка, млн.кВт/ч</t>
  </si>
  <si>
    <t>длина 
ВЛ,
км</t>
  </si>
  <si>
    <t>Год начала
строительства</t>
  </si>
  <si>
    <t>Год ввода в 
эксплуатацию</t>
  </si>
  <si>
    <t>Утвержденная  
проектно-сметная 
документация
(+;-)</t>
  </si>
  <si>
    <t>Заключение 
Главгос
экспертизы 
России (+;-)</t>
  </si>
  <si>
    <t>Оформленный 
в соответствии 
с законо
дательством 
землеотвод (+;-)</t>
  </si>
  <si>
    <t>Разрешение 
на строи
тельство (+;-)</t>
  </si>
  <si>
    <t xml:space="preserve"> +</t>
  </si>
  <si>
    <t>не треб</t>
  </si>
  <si>
    <t xml:space="preserve"> Реконструкция КЛ 6 кВ Ф.П19-РП32 (Б) Сочинского РЭС (инв. №23877)</t>
  </si>
  <si>
    <t xml:space="preserve"> Реконструкция КЛ 6 кВ Ф.П26-РП32 (А) Сочинского РЭС (инв. №23878)</t>
  </si>
  <si>
    <t>Реконструкция КЛ 6 кВ Ф.П26-РП32 (Б) Сочинского РЭС (инв. №23878)</t>
  </si>
  <si>
    <t>Реконструкция КЛ 6 кВ Ф.П9-623 Сочинского РЭС (инв. №23947)</t>
  </si>
  <si>
    <t>Реконструкция КЛ 6 кВ РП2-341 Сочинского РЭС (инв. №23882)</t>
  </si>
  <si>
    <t>Реконструкция КЛ 6 кВ Ф.П7-РП40 Сочинского РЭС (инв. №22219)</t>
  </si>
  <si>
    <t xml:space="preserve"> Реконструкция КЛ 6 кВ Ф.П8-РП40 Сочинского РЭС (инв. №22218)</t>
  </si>
  <si>
    <t>Реконструкция РП-1, РП-18 и РП-52</t>
  </si>
  <si>
    <t>Реконструкция ВЛ 10 кВ Д191-Д180 Дагомысского РЭС  (инв. №28224)</t>
  </si>
  <si>
    <t>Реконструкция ВЛ 10 кВ Д143-Д96 Дагомысского РЭС (инв. №26563)</t>
  </si>
  <si>
    <t>Реконструкция ВЛ 10 кВ Д99-Д52 Дагомысского РЭС (инв. №26572)</t>
  </si>
  <si>
    <t>Реконструкция ВЛ 10 кВ Д193-Д153 Дагомысского РЭС (инв. №26540)</t>
  </si>
  <si>
    <t>Реконструкция ВЛ 10 кВ А148-А188 Адлерского РЭС (инв. №21160)</t>
  </si>
  <si>
    <t>Реконструкция ВЛ 10 кВ Д75-Д205 Дагомысского РЭС (инв. №26628)</t>
  </si>
  <si>
    <t>Реконструкция ВЛ 10 кВ  Д83-Д230 Дагомысского РЭС (инв. №20115)</t>
  </si>
  <si>
    <t>Реконструкция ВЛ 10 кВ С470-С538 Сочинского РЭС (инв. №26166)</t>
  </si>
  <si>
    <t>Реконструкция ВЛ 10 кВ С552-С12 Сочинского РЭС (инв. №26662)</t>
  </si>
  <si>
    <t>Разукрупнение ВЛ 0,4 кВ С86 ф."Стрельбище" Дагомысского РЭС (инв. №26106)</t>
  </si>
  <si>
    <t>Разукрупнение ВЛ 0,4 кВ Д134 ф. "Контора" Дагомысского РЭС (инв. №26110)</t>
  </si>
  <si>
    <t>Разукрупнение ВЛ 0,4 кВ Д136 ф. "Контора" Дагомысского РЭС (инв. №26112)</t>
  </si>
  <si>
    <t xml:space="preserve">Строительство заходов ВЛ 110 кВ на Джубгинскую ТЭС. Участок ВЛ 110 кВ от Джубгинской ТЭС до ПС 110 кВ «Архипо-Осиповка» с реконструкцией ПС 110 кВ «Архипо-Осиповка». </t>
  </si>
  <si>
    <t>+</t>
  </si>
  <si>
    <t>Строительство заходов ВЛ 110 кВ на Джубгинскую ТЭС.  Участок ВЛ 110 кВ от Джубгинской ТЭС до ПС 110 кВ «Джубга» и «Лермонтово» с реконструкцией ПС 110 кВ «Джубга» и «Лермонтово</t>
  </si>
  <si>
    <t>Подстанция "Бочаров Ручей" (110 кВ) с заходами линий электропередачи (строительство)</t>
  </si>
  <si>
    <t>Подстанция "Верещагинская" (110 кВ) с заходами линий электропередачи (реконструкция)</t>
  </si>
  <si>
    <t>Подстанция "Бытха" (110 кВ) с заходами линий электропередачи (строительство)</t>
  </si>
  <si>
    <t>Производственная база обслуживания Краснополянского участка электросетей и подстанций (строительство)</t>
  </si>
  <si>
    <t>Кабельные и воздушные линии (110 кВ) для выдачи мощности от Сочинской ТЭС до подстанции "Сочи" (строительство)</t>
  </si>
  <si>
    <t>Кабельные и воздушные линии (110 кВ) для выдачи мощности от Сочинской ТЭС до подстанции "Хоста" (строительство)</t>
  </si>
  <si>
    <t>Распределительная городская электрическая сеть - Краснополянский РРЭС 1 этап</t>
  </si>
  <si>
    <t>Распределительная городская электрическая сеть - Краснополянский РРЭС 2 этап</t>
  </si>
  <si>
    <t>Распределительная городская электрическая сеть - Адлерский РРЭС 1 этап</t>
  </si>
  <si>
    <t>Распределительная городская электрическая сеть - Адлерский РРЭС 2 этап</t>
  </si>
  <si>
    <t>Распределительная городская электрическая сеть - Хостинский РРЭС 1 этап</t>
  </si>
  <si>
    <t>Распределительная городская электрическая сеть - Хостинский РРЭС 2 этап</t>
  </si>
  <si>
    <t>Распределительная городская электрическая сеть - Сочинский РРЭС (Хоста-Верещагинская) 1 этап</t>
  </si>
  <si>
    <t>Распределительная городская электрическая сеть - Сочинский РРЭС (Хоста-Верещагинская) 2 этап</t>
  </si>
  <si>
    <t>Распределительная городская электрическая сеть - Сочинский РРЭС (Верещагинская-Бочаров Ручей) 1 этап</t>
  </si>
  <si>
    <t>Распределительная городская электрическая сеть - Сочинский РРЭС (Верещагинская-Бочаров Ручей) 2 этап</t>
  </si>
  <si>
    <t>Воздушные линии (110 кВ) для выдачи мощности от Сочинской ТЭС до подстанции «Мацеста», от подстанции «Мацеста» до подстанции «Хоста», от подстанции «Хоста» до Краснополянской ГЭС, от Краснополянской ГЭС до Сочинской ТЭС (реконструкция)</t>
  </si>
  <si>
    <t>Воздушные линии (110 кВ) для выдачи мощности от Сочинской ТЭС до подстанции «Верещагинская», от подстанции «Верещагинская» до подстанции «Дагомыс» (реконструкция) 1 этап</t>
  </si>
  <si>
    <t>Воздушные линии (110 кВ) для выдачи мощности от Сочинской ТЭС до подстанции «Верещагинская», от подстанции «Верещагинская» до подстанции «Дагомыс» (реконструкция) 2 этап</t>
  </si>
  <si>
    <t>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(реконструкция) 1 этап</t>
  </si>
  <si>
    <t>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(реконструкция) 2 этап</t>
  </si>
  <si>
    <t>Воздушные линии (110 кВ) от подстанции «Псоу» до подстанции «Адлер», от  подстанции «Адлер» до подстанции «Кудепста», от подстанции «Кудепста» до подстанции «Хоста» (реконструкция) 1 этап</t>
  </si>
  <si>
    <t>Воздушные линии (110 кВ) от подстанции «Псоу» до подстанции «Адлер», от  подстанции «Адлер» до подстанции «Кудепста», от подстанции «Кудепста» до подстанции «Хоста» (реконструкция) 2 этап</t>
  </si>
  <si>
    <t>Воздушная линия (110 кВ) от подстанции «Псоу» до подстанции «Южная» и от подстанции «Южная» до подстанции «Адлер» (реконструкция) 1 этап</t>
  </si>
  <si>
    <t>Воздушная линия (110 кВ) от подстанции «Псоу» до подстанции «Южная» и от подстанции «Южная» до подстанции «Адлер» (реконструкция) 2 этап</t>
  </si>
  <si>
    <t>Воздушные линии (110 кВ) от подстанции «Шепси» до подстанции «Дагомыс» (реконструкция) 1 этап</t>
  </si>
  <si>
    <t>Воздушные линии (110 кВ) от подстанции «Шепси» до подстанции «Дагомыс» (реконструкция) 2 этап</t>
  </si>
  <si>
    <t>Заходы линий электропередач (110 кВ) для выдачи мощности Адлерской ТЭС до существующей линии от ПС «Южная» до ПС «Адлер» (строительство)</t>
  </si>
  <si>
    <t>Реконструкция сети 110 кВ, прилегающей к проектируемой ПС 220 кВ "Бужора" -  ст. Анапская " (1-й и 2-й этапы)</t>
  </si>
  <si>
    <t xml:space="preserve">1-й этап-2013 г.                                                           2-й этап -2014 г.             </t>
  </si>
  <si>
    <t xml:space="preserve"> + </t>
  </si>
  <si>
    <t xml:space="preserve">1-й этап +                    2-й этап - </t>
  </si>
  <si>
    <t xml:space="preserve">Реконструкция ПС 110/35/10-6 кВ "Джемете" с заменой Т1 16 МВА на 25 МВА, с заменой Т3 10 МВА на 25 МВА, реконструкция ОРУ 110, реконструкция КРУН 10 кВ." </t>
  </si>
  <si>
    <t xml:space="preserve"> Реконструкция ПС 110 кВ "Анапская " с заменой Т-2 16,0 МВА на 25,0 МВА (2  Пусковой комплекс)»  </t>
  </si>
  <si>
    <t>Приложение  № 10</t>
  </si>
  <si>
    <t>Отчет ОАО "Кубаньэнерго" о ходе реализации олимпийского проекта 
(за 12 месяцев 2013 г.)</t>
  </si>
  <si>
    <t xml:space="preserve">   </t>
  </si>
  <si>
    <t>п.117 «Подстанция «Бочаров Ручей» (110 кВ) с заходами линий электропередачи (проектные и изыскательские работы, строительство)»</t>
  </si>
  <si>
    <t>Местоположение объекта (субъект РФ, населенный пункт)</t>
  </si>
  <si>
    <t>Краснодарский край, г. Сочи, Центральный район на пересечении улиц Волжская и Анапская, примыкает к улицам Полтавская и Анапская</t>
  </si>
  <si>
    <t>Тип проекта</t>
  </si>
  <si>
    <t>новое строительство</t>
  </si>
  <si>
    <t>Вводимая мощность (в том числе прирост)</t>
  </si>
  <si>
    <t>Номинальная мощность 80 МВА</t>
  </si>
  <si>
    <t>Срок ввода объекта</t>
  </si>
  <si>
    <t>Июнь 2013 г.</t>
  </si>
  <si>
    <t>Фактическая стадия реализации проекта на отчётную дату</t>
  </si>
  <si>
    <t>Получено разрешение на ввод объекта в эксплуатацию</t>
  </si>
  <si>
    <t>Проектная документация</t>
  </si>
  <si>
    <t>1. Кем, когда принято решение о строительстве объекта (реквизиты документа)</t>
  </si>
  <si>
    <t>Постановление Правительства Российской Федерации от 29 декабря 2007 г. № 991 " О Программе строительства олимпийских объектов и развития города Сочи как горноклиматического курорта</t>
  </si>
  <si>
    <t>2. Кем, когда разработана проектная документация (разработана/не разработана (фактическое состояние), наименование проектной организации, утверждена/не утверждена, год утверждения, реквизиты документа)</t>
  </si>
  <si>
    <t>ЗАО ЭнергоПроект, утверждена 24.06.2011 г.,приказ по ОАО Кубаньэнерго № 512.</t>
  </si>
  <si>
    <t>3. Прохождение проектной документацией государственной экспертизы, утверждение документации (утверждена/не утверждена, наименование ведомства, проводящего экспертизу, когда выдано заключение, реквизиты документа**)</t>
  </si>
  <si>
    <t xml:space="preserve">Заключение ГГЭ от 09.06.2011г. № 433-11/РГЭ-1592/02 , Ростовский филиал ГГЭ 
 </t>
  </si>
  <si>
    <t>Землеотвод</t>
  </si>
  <si>
    <t xml:space="preserve"> - наличие землеотвода (кем, когда утверждено, реквизиты документа)</t>
  </si>
  <si>
    <t xml:space="preserve">Постановления администрации Краснодарского края или Главы города Сочи о предоставлении земельного участка №2199 от 20.12.2010г.; №356 от 05.03.2011г.; №1950 от 27.09.2011г.; №1841 от 08.09.2011г.
Договоры на право пользования земельного участка: 
1. 13-1/5-2536 от 16.02.2011 (по договору аренды 4900006265 от 18.02.2011)
2. 13-1/5-2882 от 01.06.2011 (по договору аренды 4900006442 от 18.05.2011)
3. 13-1/5-3225 от 30.09.2011 (по договору аренды 4900007026 от 29.09.2011)
4. 13-1/5-3191 от 30.09.2011 (по договороу аренды 4900007002 от 22.09.2011)
</t>
  </si>
  <si>
    <t>Исходно-разрешительная документация</t>
  </si>
  <si>
    <t xml:space="preserve"> - наличие разрешения на строительство (кем, когда выдано, реквизиты документа)</t>
  </si>
  <si>
    <t>№ RU22309000-205 от 07.07.2011 г. выдано Министерством регионального развития РФ</t>
  </si>
  <si>
    <t>Прогнозное/ проектное топливо (основное и резервное)</t>
  </si>
  <si>
    <t>Прогнозный объем потребления топлива</t>
  </si>
  <si>
    <t>Топливообеспечение</t>
  </si>
  <si>
    <t>Технологическое присоединение объекта к электрической сети:</t>
  </si>
  <si>
    <t xml:space="preserve"> - заключение договора на технологическое присоединение (с указанием даты технологического присоединения к электрическим сетям)</t>
  </si>
  <si>
    <t>- разработка схемы выдачи мощности</t>
  </si>
  <si>
    <t>- получение технических условий на технологическое присоединение</t>
  </si>
  <si>
    <t>- договор на реализацию СВМ и график реализации СВМ</t>
  </si>
  <si>
    <t>Сметная стоимость проекта в текущих ценах с НДС, млн. руб.</t>
  </si>
  <si>
    <t>Документ, в соответствии с которым определена стоимость проекта</t>
  </si>
  <si>
    <t>СД №434-11/РГЭ-1592/05 от 09.06.2011г.</t>
  </si>
  <si>
    <t>Объем заключенных на отчётную дату договоров по проекту, млн. руб.</t>
  </si>
  <si>
    <t>в том числе</t>
  </si>
  <si>
    <t xml:space="preserve"> - по договорам подряда СМР (в разбивке по каждому подрядчику и по договорам):</t>
  </si>
  <si>
    <t>ОАО "Электроцентромонтаж" № 407/30-1042 от 29.08.2011г., объем заключенного договора  с НДС, млн. руб.</t>
  </si>
  <si>
    <t>% от сметной стоимости проекта</t>
  </si>
  <si>
    <t>оплачено по договору, млн. руб.</t>
  </si>
  <si>
    <t>освоено по договору, млн. руб.</t>
  </si>
  <si>
    <t>ОАО "СКЭРК" №407/30-44 от 30.01.2013, объем заключенного договора с НДС, млн.руб.</t>
  </si>
  <si>
    <t>по договам подряда ПИР (в разбивке по каждому подрядчику и по договорам):</t>
  </si>
  <si>
    <t>ЗАО "ЭнергоПроект" № 407/30-488 от 25.05.2010 г., объем заключенного договора  с НДС, млн. руб.</t>
  </si>
  <si>
    <t>"ЭнергоПроект" ЗАО № 407/30-942 от 20.07.2012 г., объем заключенного договора  с НДС, млн. руб.</t>
  </si>
  <si>
    <t xml:space="preserve"> - по договорам поставки основного оборудования (в разбивке по каждому подрядчику и по договорам):</t>
  </si>
  <si>
    <t>поставка подрядчика</t>
  </si>
  <si>
    <t>объем заключенного договора  с НДС, млн. руб.</t>
  </si>
  <si>
    <t xml:space="preserve"> - по прочим договорам (в разбивке по каждому контрагенту и по договорам)</t>
  </si>
  <si>
    <t>объем заключенных договоров  с НДС, млн. руб.</t>
  </si>
  <si>
    <t>% законтрактованности объекта непосредственно с изготовителями и поставщиками</t>
  </si>
  <si>
    <t xml:space="preserve"> - СМР, %</t>
  </si>
  <si>
    <t xml:space="preserve"> - поставка основного оборудования, %</t>
  </si>
  <si>
    <t xml:space="preserve"> - разработка проектной документации и рабочей документации, %</t>
  </si>
  <si>
    <t>% оплаты по объекту(предоплата)</t>
  </si>
  <si>
    <t>всего оплачено по объекту</t>
  </si>
  <si>
    <t>%  освоения по объекту за отчетный период</t>
  </si>
  <si>
    <t>всего освоено по объекту</t>
  </si>
  <si>
    <t>Участники реализации инвестиционного проекта:</t>
  </si>
  <si>
    <t>- заказчик-застройщик</t>
  </si>
  <si>
    <t>ОАО "КУБАНЬЭНЕРГО"</t>
  </si>
  <si>
    <t>- проектно-изыскательские организации</t>
  </si>
  <si>
    <t>ЗАО "ЭнергоПроект"</t>
  </si>
  <si>
    <t>- технические агенты</t>
  </si>
  <si>
    <t>- подрядчики</t>
  </si>
  <si>
    <r>
      <t>ОАО "Электроцентромонтаж",</t>
    </r>
    <r>
      <rPr>
        <sz val="11"/>
        <color theme="5" tint="0.39997558519241921"/>
        <rFont val="Times New Roman"/>
        <family val="1"/>
        <charset val="204"/>
      </rPr>
      <t xml:space="preserve"> </t>
    </r>
    <r>
      <rPr>
        <sz val="11"/>
        <color theme="1" tint="0.14999847407452621"/>
        <rFont val="Times New Roman"/>
        <family val="1"/>
        <charset val="204"/>
      </rPr>
      <t>ОАО "СКЭРК"</t>
    </r>
  </si>
  <si>
    <t>- поставщики основного оборудования</t>
  </si>
  <si>
    <t>Перечень субподрядных организаций, участвующих в строительстве объекта</t>
  </si>
  <si>
    <t>ООО «НИИ ВОЛНА», ОАО «Южный ИЦЭ», ООО «ТЕЛРОС Интеграция», ООО «Строительство и Инвестиции», ООО «СтройПромБезопасность», ООО «НПФ ЭЛНАП», ООО «Геофонд», ЗАО «ЮгЭнергоПроект», ИП Севостьянов С.И.</t>
  </si>
  <si>
    <t>Количество строительно-монтажного персонала на площадке строительства энергообъекта</t>
  </si>
  <si>
    <t>0 чел.</t>
  </si>
  <si>
    <t xml:space="preserve"> - строительный персонал</t>
  </si>
  <si>
    <t xml:space="preserve"> - монтажный персонал</t>
  </si>
  <si>
    <t>Основное оборудование</t>
  </si>
  <si>
    <t>График поставки основного оборудования</t>
  </si>
  <si>
    <t xml:space="preserve"> - дата поставки</t>
  </si>
  <si>
    <t>март 2012-март 2013</t>
  </si>
  <si>
    <t xml:space="preserve"> - задержки в поставке</t>
  </si>
  <si>
    <t xml:space="preserve"> - причины задержек</t>
  </si>
  <si>
    <t>Фактическое состояние реализации инвестиционного проекта в срок</t>
  </si>
  <si>
    <t>Выполнено:
Получено разрешение Минрегиона России на ввод объекта в эксплуатацию № RU 23309000-206 от 25.06.2013 г</t>
  </si>
  <si>
    <t>Факты и события, влияющие на ход реализации проекта, проблемные вопросы:</t>
  </si>
  <si>
    <t xml:space="preserve"> - выявленные нарушения договоров подряда,</t>
  </si>
  <si>
    <t xml:space="preserve"> - рекламации к заводам - изготовителям и поставщикам,</t>
  </si>
  <si>
    <t xml:space="preserve"> - предписания надзорных органов,</t>
  </si>
  <si>
    <t xml:space="preserve"> - дефицит источников финансирования и др.,</t>
  </si>
  <si>
    <t xml:space="preserve"> - другое (расшифровать)</t>
  </si>
  <si>
    <t>* Если выполняется любой из нижеперечисленных критериев:</t>
  </si>
  <si>
    <t xml:space="preserve">     1. Проекты, финансируемые полностью или частично за счет средств федерального бюджета, и/или включенные в Федеральные целевые программы.</t>
  </si>
  <si>
    <t xml:space="preserve">     2. Объекты выдачи мощности ТЭС, ГЭС, АЭС.</t>
  </si>
  <si>
    <t xml:space="preserve">     3. Генерирующие объекты мощностью свыше 100 МВт.</t>
  </si>
  <si>
    <t xml:space="preserve">     4. Проекты, имеющие федеральное значение (объекты энергоснабжения Олимпиады в г. Сочи, саммита АТЭС в г. Владивосток, ВСТО и др.).</t>
  </si>
  <si>
    <t xml:space="preserve">     5. Проекты сметной стоимостью свыше 3 млрд. руб. (в текущих ценах с НДС)</t>
  </si>
  <si>
    <t xml:space="preserve">     6. Объекты, предусмотренные Генеральной схемой размещения объектов электроэнергетики до 2020 года.</t>
  </si>
  <si>
    <t>** Копии положительного заключения Госэкспертизы по ПСД, сводного сметного расчета  необходимо представить в Минэнерго России</t>
  </si>
  <si>
    <t>п.126 «Подстанция «Верещагинская» (110 кВ) с заходами линий электропередачи (проектные и изыскательские работы, реконструкция)»</t>
  </si>
  <si>
    <t>Краснодарский край, г. Сочи, Центральный район, ул. Комсомольская, 8</t>
  </si>
  <si>
    <t>реконструкция</t>
  </si>
  <si>
    <t>Номинальная мощность 50 МВА</t>
  </si>
  <si>
    <t>Март 2013 г.</t>
  </si>
  <si>
    <t xml:space="preserve">ЗАО "ЮгЭнергоПроект" , утверждена 10.02.2012 г.,приказ по ОАО Кубаньэнерго № 91 </t>
  </si>
  <si>
    <t xml:space="preserve">Заключение ГГЭ № 026-12/РГЭ-18258/03 от 03.02.2012 , Ростовский филиал ГГЭ 
 </t>
  </si>
  <si>
    <t xml:space="preserve">Постановления администрации Краснодарского края или Главы города Сочи о предоставлении земельного участка №595-р от 19.07.2010; №527 от 23.12.2009; № 153 от 18.02.2010, № 365 от 05.04.2010.
Договоры на право пользования земельного участка: 
1. 05-20/5-2226/407/30-1122  от 08.09.2010 (по договору аренды 0000000072/991-613/126)
2. 4900005523/407/30-189 от 25.12.2009
3. 4900005619 от 27.04.2010
4. 4900005765 от 13.05.2010
</t>
  </si>
  <si>
    <t>№ RU23309000-346 от 12.03.2012 г. до 12.09.2012г.  выдано Министерством регионального развития РФ</t>
  </si>
  <si>
    <t>Сметная стоимость проекта в текущих ценах года с НДС, млн. руб.</t>
  </si>
  <si>
    <t xml:space="preserve">СД - №027-12/РГЭ-1825/05 от 03.02.2012г. </t>
  </si>
  <si>
    <t>Стоимость по результатам проведенных закупок с НДС, млн. руб.</t>
  </si>
  <si>
    <t>ООО "Кубаньстройэнерго" дог.№407/30-702 от 30.07.2007, объем заключенного договора с НДС, млн. руб.</t>
  </si>
  <si>
    <t>"Кубаньстройэнерго" ООО № 107/30-1056  от 27.11.2006, объем заключенного договора с НДС, млн. руб.</t>
  </si>
  <si>
    <t>ЗАО "Донэлектромонтаж" дог.№407/30-471 от 27.04.2012, объем заключенного договора с НДС, млн. руб.</t>
  </si>
  <si>
    <t>ООО "Кубаньстройэнерго" дог. № 107/30-880 от25.09.06, объем заключенного договора с НДС, млн. руб.</t>
  </si>
  <si>
    <t>ЗАО "ЮгЭнергоПроект" дог.№407/30-979 от 17.08.2011, объем заключенного договора с НДС, млн. руб.</t>
  </si>
  <si>
    <t>"ТрансТехКомплект" ЗАО № 407/30-1494 МРСК от 14.12.07, объем заключенного договора с НДС, млн. руб.</t>
  </si>
  <si>
    <t>"Кубаньстройэнерго" ООО №107/30-982 от 10.11.2006 г., объем заключенного договора с НДС, млн. руб.</t>
  </si>
  <si>
    <t>"Энерготрансстрой" ЗАО № 107/30-1031 от 28.11.2006 г., объем заключенного договора с НДС, млн. руб.</t>
  </si>
  <si>
    <t>,объем заключенных договоров с НДС, млн. руб.</t>
  </si>
  <si>
    <t>ООО "Кубаньстройэнерго", ЗАО "ЮгЭнергоПроект"</t>
  </si>
  <si>
    <t>ООО "Кубаньстройэнерго",  ЗАО "Донэлектромонтаж"</t>
  </si>
  <si>
    <t>ООО "Кубаньстройэнерго", ЗАО "Энерготрансстрой", ЗАО "Транстехкомплект"</t>
  </si>
  <si>
    <t>ООО «Энергоком»,ЗАО «Энергия», ООО «ЮгЭнергоПроект-Кубань", ООО «ПДБ Энерго», ООО «КубаньПожАудит», ООО «ДорСтройИнжиниринг» ООО ГКПО Промавтоматика"ООО "НПК"Росстроймонтаж"ООО "Экра"ООО "Радиус"ООО "ТЭК Энерган"ООО "Строй-Групп"</t>
  </si>
  <si>
    <t>Силовые трнасформаторы, ячейки КРУН, блок-модули</t>
  </si>
  <si>
    <t>июнь 2008, сентябрь 2012-ноябрь 2012</t>
  </si>
  <si>
    <t>Разрешение Минрегиона России на ввод объекта в эксплуатацию № RU 23309000-185 от 27.03.2013 г.</t>
  </si>
  <si>
    <t>п.137 «Производственная база обслуживания Краснополянского участка электросетей и подстанций (проектные и изыскательские работы, строительство)»</t>
  </si>
  <si>
    <t>Краснодарский край, г. Сочи, Адлерский район, пос. Красная Поляна</t>
  </si>
  <si>
    <t>май 2013 г.</t>
  </si>
  <si>
    <t>ЗАО "ЭнергоПроект" от 29.06.2010 г.,приказ по ОАО Кубаньэнерго № 674.</t>
  </si>
  <si>
    <t xml:space="preserve">Заключение ГГЭ от 19.08.2011 № 525-11/РГЭ-1708/03, Ростовский филиал ГГЭ 
 </t>
  </si>
  <si>
    <t xml:space="preserve">Постановления администрации Краснодарского края или Главы города Сочи о предоставлении земельного участка №527 от 23.12.2009г. Договоры на право пользования земельного участка: 
1. 05-20/5-2047/407/30-554 (по договору аренды 4900005756 от 13.05.2010)
</t>
  </si>
  <si>
    <t>№ RU22309000-233 от 16.09.2011 г. выдано Министерством регионального развития РФ</t>
  </si>
  <si>
    <t xml:space="preserve">Заключение ГГЭ от 19.08.2011г. № 526-11/РГЭ-1708/05, Ростовский филиал ГГЭ </t>
  </si>
  <si>
    <t>ООО "Компания"КурортЭнергоСервис" № 407/30-1206 от 04.10.2011г., объем заключенного договора  с НДС, млн. руб.</t>
  </si>
  <si>
    <t>ЗАО "ЭнергоПроект" № 407/30-674 от 29.06.2010 г.,407/30-1419 от  22.07.2013, объем заключенного договора  с НДС, млн. руб.</t>
  </si>
  <si>
    <t xml:space="preserve">ООО "Компания"КурортЭнергоСервис" </t>
  </si>
  <si>
    <t>ООО "Югспецавтоматика", ООО "Энергострой", ООО "Энергостройпроект", ООО "РосТехСтрой"</t>
  </si>
  <si>
    <t>Строительно-монтажные работы завершены. Получено разрешение Министертсва регионального развития РФ на ввод объекта в эксплуатацию № RU23309000-201 от 31.05.2013</t>
  </si>
  <si>
    <t xml:space="preserve">Необходимость укрепления части склона посредством замены габионной стенки на подпорную, в связи с выявлением оползневого участка и возможным риском развития оползневого процесса вблизи федеральной трассы. Проводятся дополнительные геологические изыскания.
Выполнена корректировка проекта. полчено положительное заключение государственной экспертизы. </t>
  </si>
  <si>
    <t>п. 145 "Кабельные и воздушные линии (110 кВ) для выдачи мощности от Сочинской ТЭС до подстанции "Сочи" (проектные и изыскательские работы, строительство)"</t>
  </si>
  <si>
    <t>Краснодарский край, г. Сочи, Центральный район.</t>
  </si>
  <si>
    <t>Номинальное напряжение 110 кВ.</t>
  </si>
  <si>
    <t>октябрь  2013 г. / факт - декабрь 2013 г.</t>
  </si>
  <si>
    <t>ЗАО ЭнергоПроект, утверждена 27 ноября 2009 г., приказ по ОАО Кубаньэнерго № 621</t>
  </si>
  <si>
    <t>Заключение ГГЭ № 374-11/РГЭ-0860/03 от 16.05.2011г, Ростовский филиал ГГЭ, 
Заключение ГГЭ № 041-12/РГЭ-0860/03 от 15.02.2012 (корректировка 2) Ростовский филиал ГГЭ</t>
  </si>
  <si>
    <t>ДПТ утверждена приказом Министерства регионального развития РФ № 151-ОИ от 28.09.2012, предоставление землеотвода - сентябрь 2013</t>
  </si>
  <si>
    <t>№ RU23309000-246 от 03.10.2011г. выдано Министерством регионального развития РФ</t>
  </si>
  <si>
    <t xml:space="preserve">СД №042-12/РГЭ-0860/05 от 15.02.2012г. </t>
  </si>
  <si>
    <t>ЗАО "ЭнергоПроект" № 407/30-178 от 03.03.2010 г. объем заключенного договора с НДС, млн. руб.</t>
  </si>
  <si>
    <t>ЗАО "ЭнергоПроект" № 407/30-1808 от 19.11.2012 объем заключенного договора с НДС, млн. руб.</t>
  </si>
  <si>
    <t>ООО "Альянс 21век" №407/30-2039 от 17.12.2012 объем заключенного договора с НДС, млн.руб.</t>
  </si>
  <si>
    <t>ЗАО "ЭнергоПроект" № 407/30-823 от 28.08.2009 г., объем заключенного договора с НДС, млн. руб.</t>
  </si>
  <si>
    <t>ЗАО "ЭнергоПроект" № 407/30-1649 от 02.11.2012 г., объем заключенного договора с НДС, млн. руб.</t>
  </si>
  <si>
    <t>ЗАО "ЭнергоПроект" № 407/30-2014 от 06.12.2012 г., объем заключенного договора с НДС, млн. руб.</t>
  </si>
  <si>
    <t xml:space="preserve"> - по договорам поставки основного оборудования (в разбивке по каждому поставщику и по договорам):</t>
  </si>
  <si>
    <t>ЗАО "Полимер-Аппарат" № 407/30-97 от 03.02.2010 г., объем заключенного договора  с НДС, млн. руб.</t>
  </si>
  <si>
    <t>ЗАО "Пауэр Групп" № 407/30-134 от 19.02.2010 г., объем заключенного договора  с НДС, млн. руб.</t>
  </si>
  <si>
    <t>объем заключенных договоров с НДС, млн. руб.</t>
  </si>
  <si>
    <t xml:space="preserve">ОАО "Кубаньэнерго"        </t>
  </si>
  <si>
    <t xml:space="preserve">ЗАО "ЭнергоПроект" </t>
  </si>
  <si>
    <t xml:space="preserve"> ЗАО "ЭнергоПроект"   , ООО "Альянс 21 век"</t>
  </si>
  <si>
    <t xml:space="preserve">ЗАО "Полимер-Аппарат",  ЗАО "Пауэр Групп"         </t>
  </si>
  <si>
    <t>ООО "ГорЭнергоПроект", ООО "Стройэнергосервис-Кубань", ЗАО "ЭФЭСк", ООО "Сочидорстрой", ЗАО "ЮгЭнергоПроект", ООО "ЭФЭСК-Энергоснабкомплект", ЗАО «ЭФЭСк»; ООО "ЮгЭнергоПроект-Вологоград"</t>
  </si>
  <si>
    <t>Ограничители перенапряжения ОПНп-110/800/88-10-111 УХЛ1-П - 156 шт., август 2010 г.; Провод Aero-ZAACSRZ 251 - 42308 м., июнь-ноябрь 2010 г.</t>
  </si>
  <si>
    <t>сентябрь 2010 г.</t>
  </si>
  <si>
    <t>Строительно-монтажные работы завершены. Получено разрешение Минстроя России на ввод объекта в эксплуатацию №RU23309000-001 МС/ОИ от 03.12.2013 г.</t>
  </si>
  <si>
    <t>п. 146 Кабельные и воздушные линии (110 кВ) для выдачи мощности от Сочинской ТЭС до подстанции "Хоста" (проектные и изыскательские работы, строительство)"</t>
  </si>
  <si>
    <t>Краснодарский край    г. Сочи</t>
  </si>
  <si>
    <t>Постановление Правительства Российской Федерации от 29 декабря 2007 г. № 991 "О Программе строительства олимпийских объектов и развития города Сочи как горноклиматического курорта"</t>
  </si>
  <si>
    <t>ЗАО "ЭнергоПроект", утверждена 03.12.09 г., приказ ОАО Кубаньэнерго №639</t>
  </si>
  <si>
    <t xml:space="preserve">Ростовский филиал ГГЭ №486-09/РГЭ-0862/03 от 03.12.2009г.; № 065-12/РГЭ-0862/03 от 07.03.2012г. </t>
  </si>
  <si>
    <t>Факт - октябрь 2013</t>
  </si>
  <si>
    <t>№ RU23309000-247 от 03.10.2011г., до 29.10.2013г. Выдано Министерством регионального развития РФ</t>
  </si>
  <si>
    <t>Заключение ГГЭ № 066-12/РГЭ-0862/05 от 07.03.2012г.</t>
  </si>
  <si>
    <t>ООО "ГК "ЭФЭСк"  дог.№407/30-151 объем заключенного договора с НДС, млн. руб.</t>
  </si>
  <si>
    <t>ООО "Строй Сервис Групп"  дог.№407/30-1100 от 22.05.2013г. ,  объем заключенного договора с НДС, млн. руб.</t>
  </si>
  <si>
    <t>ООО "Центр Галс Сочи" №407/30-1040 от 06.05.2013,  объем заключенного договора с НДС, млн. руб.</t>
  </si>
  <si>
    <t xml:space="preserve"> - по договорам подряда ПИР (в разбивке по каждому подрядчику и по договорам):</t>
  </si>
  <si>
    <t>ЗАО "ЭнергоПроект" № 407/30-824 от 28.08.2009 объем заключенного договора с НДС, млн. руб.</t>
  </si>
  <si>
    <t>ЗАО "ЭнергоПроект" № 407/30-222 от 21.01.2013г., объем заключенного договора с НДС, млн. руб.</t>
  </si>
  <si>
    <t>ООО "ЦЕНТР ГАЛС" № 407/30-575 от  05.04.2010г.,  объем заключенного договора с НДС, млн. руб.</t>
  </si>
  <si>
    <t>ЗАО "Полимер-Аппарат" №407/30-96 от 03.02.2010 г., объем заключенного договора с НДС, млн. руб.</t>
  </si>
  <si>
    <t>ЗАО "Пауэр групп", № 407/30-133 от 19.02.2010 г. объем заключенного договора с НДС, млн. руб.</t>
  </si>
  <si>
    <t>ОАО "Москабельсетьмонтаж", № 407/30-1411 от 14.12.2011 г. объем заключенного договора с НДС, млн. руб. (расторгнут)</t>
  </si>
  <si>
    <t>ООО "НПК "Электрокомплекс", №407/30-294 от 02.04.2010 г. объем заключенного договора с НДС, млн. руб.</t>
  </si>
  <si>
    <t>ЗАО "Полимер Аппарат", №407/30-505 от 23.05.2012 г. объем заключенного договора с НДС, млн. руб.</t>
  </si>
  <si>
    <t>ОАО "Кубаньэнерго"</t>
  </si>
  <si>
    <t xml:space="preserve">ЗАО "ЭнергоПроект",ООО "ЦЕНТР ГАЛС" </t>
  </si>
  <si>
    <t>ООО "ГК ЭФЭСк", ООО "Стро СервисГрупп",ООО "Центр Галс Сочи"</t>
  </si>
  <si>
    <t>ЗАО "Пауэр групп"                                               
ООО"НПК Электрокомплекс"
ЗАО "Полимер-Аппарат",                                                                         
ОАО "Москабельсетьмонтаж"</t>
  </si>
  <si>
    <t>ООО "Стройэнергосервис-Кубань", 
ООО "Сетьстройсервис",         
ЗАО "ЮгЭнергоПроект", ООО  «СС Монолит» , ООО «Вега-Юг» , ООО «Сочидорстрой» , ООО «Охотская СК» , ООО «Росэнергогаз-Юг» , ООО «МегаДрайв» , ООО «Винэя» , ООО «Топаз» , ООО "ЭКО-7", ООО "ЭФЭСК - Энергоснабкомплект"</t>
  </si>
  <si>
    <t>Ограничители перенапряжения ОПНп-110/800/88-10-111 УХЛ1-П - 152 шт., март-апрель 2010 г.; Провод Aero-ZAACSRZ 251 - 45533,93 м., Провод Aero - 11803,5 м.,июнь-ноябрь 2010 г.</t>
  </si>
  <si>
    <t>Строительно-монтажные работы завершены. Получено разрешение Минстроя России на ввод объекта в эксплуатацию№RU23309000-024 МС/ОИ от 12.12.2013 г.</t>
  </si>
  <si>
    <t>п.152 а «Распределительная городская электрическая сеть (проектные и изыскательские работы, реконструкция и строительство) Краснополянский РРЭС» 1 этап</t>
  </si>
  <si>
    <t>новое строительство, реконструкция</t>
  </si>
  <si>
    <t>Номинальная мощность 32,965 МВА, 47, 937 км ЛЭП</t>
  </si>
  <si>
    <t>СМР завершены, выполнено благоустройство, производится перевод нагрузок</t>
  </si>
  <si>
    <t xml:space="preserve">ОАО "Южный инженерный центр энергетики"  от 28.08.2009г № 078.09.25/407/30-714. приказ по ОАО Кубаньэнерго № 422 от 08.09.2010 г. (1.34) № 457 от 02.06.2011 г.; № 492 от  21.10.2010 г.; № 375 от 17.08.2010г.; № 374 от 17.08.2010г.; № 326 от 29.07.2010; № 324 от 29.07.2010г.; № 323 от 29.07.2010г.; № 322 от 29.07.2010г.; № 318 от 29.07.2010г.; № 320 от 29.07.2010г.; № 422 от 08.09.2010г.; № 421 от08.09.2010г.; № 459 от 05.10.2010г.; № 319 от 29.07.2010г.; № 325 от 29.07.2010г.; № 316 от 29.07.2010г.; № 321 от 29.07.2010г.; № 315 от 29.07.2010г.; № 203 от 16.03.2011г.; № 363 от 12.08.2010г.; № 317 от 29.07.2010г.; № 364 от 12.08.2010г.; № 361 от 12.08.2010г.; № 373 от 17.08.2010г.; № 370 от 17.08.2010г.; № 372от 17.08.2010г.; № 538 от 08.11.2010г.; № 371 от 17.08.2010г.; № 314 от 29.07.2010г.; № 180 от 10.03.2011г.; № 259 от 28.06.2010г.
</t>
  </si>
  <si>
    <t xml:space="preserve">Заключение ГГЭ от № 429-10/РГЭ-1135/03 от 15.09.10 г. (1.34) № 358-11/РГЭ-1135/02 от 02.06.2011 г., Ростовский филиал ГГЭ 
 </t>
  </si>
  <si>
    <t xml:space="preserve">Постановления администрации Краснодарского края или Главы города Сочи о предоставлении земельного участка: 1. Договор 16.01.2012 г. № 07-1/3-3728 о переуступке прав и обязанностей по договору о предоставлении земельного участка в пользование на условиях аренды (по договору аренды № 4900007218 от 11.01.2012); 
2. Договор № 07-1/3-3853 от 29.02.2012 г. по договору аренды 4900000325 от 22.02.2012 г.; 
3. Договор № 07-1/3-3976 от 28.04.2012 г. (по договору аренды 4900007425 от 25.04.2012);    
4. Договор № 07-1/3-3975 от 05.05.2012 г. (по договору аренды 4900000349 от 25.04.2012 г.);  
5. Договор № № 07-1/3-4031 от 05.05.2012 г. (по договору аренды 4900007445 от 16.05.2012);  
6. Договор № № 07-1/3-3886 (по договору аренды № 4900000334 от 07.03.2012 г.); 
7. Договор № 07-1/3-3842 от 24.02.2012 г. (по договору аренды № 4900000322от 17.02.2012 г.); 
8. Договор № 07-1/3-4100 от 07.06.2012 г. (по договору аренды от 01.06.2012 г. 346п);
9. Договор № 07-1/3-4119 от 18.06.2012 г. (по договору аренды № 4900007313 от 05.06.2012 г.)                                                                                      10. Договор № 07-1/3-4204 от 03.07.2012 г. (по договору аренды № 4900000375 от 03.07.2012 г.)                                                                                       11. Договор № 07-1/3-4241 от 31.07.2012 г. (по договору аренды № 4900007723 от 27.07.2012 г.)                                                                                                        12. Договор № 07-1/3-4242 от 30.07.2012 г. (по договору аренды № 4900007716 от 27.07.2012 г.)                                                                                       13. Договор № 07-1/3-4240 от 30.07.2012 г. (по договору аренды № 4900007715 от 27.07.2012 г.)                                                                                            14.  Договор № 07-1/3-4238 от 27.07.2012 г. (по договору аренды № 4900007262 от 26.07.2012 г.)                                                                                      15. Договор № 07-1/3-4243 от 27.07.2012 г. (по договору аренды № 4900000380 от 20.07.2012 г.)                                                                                      16. Договор № 07-1/3-4258 от 10.08.2012 г. (по договору аренды № 4900007473 от 09.08.2012 г.) </t>
  </si>
  <si>
    <t xml:space="preserve">RU23309000-378 от 30.05.2012, до 28.02.2013 
RU23309000-396 от 30.06.2012, до 28.02.2013 </t>
  </si>
  <si>
    <t>Сметная стоимость проекта в ценах 2010-2012 года с НДС, млн. руб.</t>
  </si>
  <si>
    <t xml:space="preserve"> СД №359-11/РГЭ-1135/05 от 03.05.2011 г.
№ 435-10/РГЭ-1136/03 от 15.09.10
№ 436-10/РГЭ-1137/03 от 15.09.10
№ 487-10/РГЭ-1178/03 от 15.10.10
№ 282-10/РГЭ-0995/02 от 28.06.10
№ 281-10/РГЭ-0998/02 от 28.06.10
№ 290-10/РГЭ-1002/02 от 01.07.10
№ 236-10/РГЭ-0999/03 от 21.06.10
№ 288-10/РГЭ-1001/02 от 01.07.10
№ 274-10/РГЭ-1000/03 от 24.06.10
№ 375-10/РГЭ-1100/03 от 20.08.10
№ 374-10/РГЭ-1101/03 от 20.08.10
№ 351-10/РГЭ-1009/03 от 02.08.10
№ 314-10/РГЭ-1042/02 от 14.07.10
№ 291-10/РГЭ-1031/03 от 01.07.10
№ 286-10/РГЭ-1033/02 от 01.07.10
№ 283-10/РГЭ-1014/02 от 28.06.10
№ 289-10/РГЭ-1034/02 от 01.07.10
№ 065-11/РГЭ-1390/02 и /05 от 01.02.2010
№ 353-10/РГЭ-1071/02 от 03.08.10
№ 312-10/РГЭ-1065/02 от 13.07.10
№ 485-10/РГЭ-1152/02 от 13.10.10
№ 334-10/РГЭ-1083/02 от 20.07.10
№ 418-10/РГЭ-1114/03 от 08.09.10
№ 491-10/РГЭ-1153/02 от 19.10.10
№ 419-10/РГЭ-1115/03 от 08.10.10.
№ 503-10/РГЭ-1235/02 от 21.10.10
№ 411-10/РГЭ-1113/03 от 01.09.10
№ 277-10/РГЭ-1013/02 от 28.06.10
№099-11/РГЭ-1318/02, СД №099-11/РГЭ-1318/05 от 08.02.2011 г.
№ 209-10/РГЭ-0982/03 от 19.05.10</t>
  </si>
  <si>
    <t>"КурортЭнергоСервис" Компания"  ООО №407/30-343 от 17.03.2010, объем заключенного договора в ценах ______ года с НДС, млн. руб.</t>
  </si>
  <si>
    <t>"КурортЭнергоСервис" Компания"  ООО №407/30-1128- от 10.09.2010, объем заключенного договора в ценах ______ года с НДС, млн. руб.</t>
  </si>
  <si>
    <t>"ЕвроСибЭнерго-инжиниринг" ООО №407/30-1084 от 22.09.2010, объем заключенного договора в ценах ______ года с НДС, млн. руб.</t>
  </si>
  <si>
    <t>"Югэнергомонтаж" ООО №407/30-945 от 13.07.2011, объем заключенного договора в ценах ______ года с НДС, млн. руб.</t>
  </si>
  <si>
    <t xml:space="preserve">"Донэлектромонтаж" ЗАО №407-30-1148 от26.09.2011, объем заключенного договора в ценах ______ года с НДС, млн. руб. </t>
  </si>
  <si>
    <t>"ТеплоЦентрСтрой" ПСК" ООО №407-30-1146  от 26.09.2011, объем заключенного договора в ценах ______ года с НДС, млн. руб.</t>
  </si>
  <si>
    <t>"КраснодарЭлектроСетьМонтаж" ООО №407-30-1147 от26.09.2011 , объем заключенного договора в ценах ______ года с НДС, млн. руб.</t>
  </si>
  <si>
    <t>"Альфа-фасады" ООО №407/30-1618 от 10.09.2012, объем заключенного договора в ценах ______ года с НДС, млн. руб.</t>
  </si>
  <si>
    <t>"ТеплоЦентрСтрой" ПСК" ООО №407-30-1545 от 25.09.2012, объем заключенного договора в ценах ______ года с НДС, млн. руб.</t>
  </si>
  <si>
    <t>ОАО "ЮИЦЭ" № 078.09.25/407/30-714 от 28.08.2009 г., объем заключенного договора в ценах ______ года с НДС, млн. руб.</t>
  </si>
  <si>
    <t>объем заключенного договора в ценах ______ года с НДС, млн. руб.</t>
  </si>
  <si>
    <t>ОАО "Южный инженерный центр энергетики"</t>
  </si>
  <si>
    <t>ООО "Курортэнергосервис", ОАО "ЕвроСиб-инжиниринг", ООО "Югэнергомонтаж", ООО "ПСК "ТеплоЦентрСтрой", ООО "КраснодарЭлектроСетьМонтаж", ЗАО "Донэлектромонтаж", ООО "Альфа Фасады"</t>
  </si>
  <si>
    <t>ООО "Аэрокосмические технологии", ООО "Мари", ООО "Кубаньэкспертиза", ООО "Геодезически фонд", МУП "МИГ", ФГУ  Упрдор "Кубань", ООО "ЭКОЦЕНТ ПРОФИ",  ООО"КраснодарЭлектроСетьМонтаж"</t>
  </si>
  <si>
    <t>Основные СМР завершены.
Подписано дополнительное соглашение с ГК «Олимпстрой» № 5 от 13.09.2013 об установлении новых сроков реализации проекта.
В соответствии с поручением Правительства РФ от 25.09.2013 №ДК-П9-6873 разработана «дорожная карта» со сроком ввода объекта в эксплуатацию – январь 2014.</t>
  </si>
  <si>
    <t>Необходимость проведения повторной ГГЭ и переутверждения ДПТ повлияла на сроки ввода объекта в эксплуатацию.</t>
  </si>
  <si>
    <t>п.152 а «Распределительная городская электрическая сеть (проектные и изыскательские работы, реконструкция и строительство) Краснополянский РРЭС» 2 этап</t>
  </si>
  <si>
    <t>Номинальная мощность 5,43 МВА, 70,56 км ЛЭП</t>
  </si>
  <si>
    <t>ОАО "Южный инженерный центр энергетики"  от 066.11.25/407/30-1225 от 11.10.2011г.</t>
  </si>
  <si>
    <t>Факт - апрель 2013</t>
  </si>
  <si>
    <t>Факт - сентябрь 2013</t>
  </si>
  <si>
    <t xml:space="preserve">№RU22309000-560 от 27.03.2013 г. </t>
  </si>
  <si>
    <t xml:space="preserve">тех.часть № 066-13/РГЭ-2030/03 от 06.02.2013г., 
смет.часть № 067-13/РГЭ-2030/05 от 06.02.2013г.
тех.часть № 157-13/РГЭ-2165/04 от 21.02.2013г., 
смет.часть № 158-13/РГЭ-2165/05 от 21.02.2013г.
тех.часть № 159-13/РГЭ-2166/03 от 22.02.2013г., 
смет.часть №  160-13/РГЭ-2166/05 от 22.02.2013г. 
тех.часть № 098-13/РГЭ-2029/03 от 12.02.2013г., 
смет.часть № 099-13/РГЭ-2029/05 от 12.02.2013г.
тех.часть № 134-13/РГЭ-2028/02 от 15.02.2013г., 
смет.часть  № 135-13/РГЭ-2028/05 от 15.02.2013г.
тех.часть № 122-13/РГЭ-2003/03 от 15.02.2013г., 
смет.часть  №  123-13/РГЭ-2003/05 от 15.02.2013г.
тех.часть №  102-13/РГЭ-2002/03 от 13.02.2013г., 
смет. часть №  103-13/РГЭ-2002/05 от 13.02.2013г.
тех.часть №  092-13/РГЭ-2060/04 от 11.02.2013г., 
смет. часть №  093-13/РГЭ-2060/05 от 11.02.2013г.
тех.часть № 124-13/РГЭ-2043/03 от 15.02.2013г., 
смет. часть № 125-13/РГЭ-2043/05 от 15.02.2013г. 
тех.часть №  112-13/РГЭ- 2007/03 от 15.02.2013г., 
смет.часть №  113-13/РГЭ- 2007/05 от 15.02.2013г.
тех.часть №  061 -13/РГЭ-2052/03 от 04.02.2013г., 
смет. часть №  062 -13/РГЭ-2052/05 от 04.022013г
тех.часть №  063-13/РГЭ-2059/04 от 05.02.2013г., 
смет. часть №  064-13/РГЭ-2059/05 от 05.02.2013г.
тех.часть №  068-13/РГЭ-2000/03 от 06.02.2013г., 
смет. часть №  069-13/РГЭ-2000/05 от 06.02.2013г.
тех.часть № 171-13/РГЭ-2061/03 от 22.02.2013г., 
смет.часть № 172-13/РГЭ-2061/05 от 22.02.2013г. 
тех.часть № 161-13/РГЭ-2177/03 от 22.02.2013г., 
смет. часть № 162-13/РГЭ-2177/05 от 22.02.2013г.
тех.часть №  078-13/РГЭ-2001/03 от 07.02.2013г., 
смет.часть №  079-13/РГЭ-2001/05 от 07.02.2013г. </t>
  </si>
  <si>
    <t>"Телеком-Монтаж-Юг" ООО №407/30-1660 от 25.10.2012, объем заключенного договора в ценах ______ года с НДС, млн. руб.</t>
  </si>
  <si>
    <t>выполнено по договору, млн. руб.</t>
  </si>
  <si>
    <t>"Телеком-Монтаж-Юг" ООО №407/30-1661 от 25.10.2012, объем заключенного договора в ценах ______ года с НДС, млн. руб.</t>
  </si>
  <si>
    <t>"Телеком-Монтаж-Юг" ООО №407/30-1662 от 25.10.2012, объем заключенного договора в ценах ______ года с НДС, млн. руб.</t>
  </si>
  <si>
    <t>"Югэнергомонтаж" ООО №407/30-635 от 21.03.2013, объем заключенного договора в ценах ______ года с НДС, млн. руб.</t>
  </si>
  <si>
    <t>ОАО "Северо-Кавказская энергоремонтная компания" №407/30-1102 от 21.05.2013г. объем заключенного договора в ценах ______ года с НДС, млн. руб.</t>
  </si>
  <si>
    <t>объем заключенного договора в ценах _____ года с НДС, млн. руб.</t>
  </si>
  <si>
    <t>ОАО "ЮИЦЭ" № 066.11.25/407/30-1225 от 11.10.2011 г., объем заключенного договора в ценах ______ года с НДС, млн. руб.</t>
  </si>
  <si>
    <t>Телеком-Монтаж-Юг ООО, "Югэнергоремонт"ООО, ОАО "СКЭРК"</t>
  </si>
  <si>
    <t>ОАО "СКЭРК"</t>
  </si>
  <si>
    <t>23 чел.</t>
  </si>
  <si>
    <t>1. Необходимость в процессе СМР внесения корректировок в проектные решения, связанные со строительством других олимпийских объектов. 
2. Нарушение обязательств ГК «Олимпстрой»  по предоставлению ДПТ привело к срыву сроков получения положительного заключения ГГЭ.</t>
  </si>
  <si>
    <t>п.152 б «Распределительная городская электрическая сеть (проектные и изыскательские работы, реконструкция и строительство) Адлерский РРЭС»  1 этап.</t>
  </si>
  <si>
    <t>Краснодарский край, город Сочи, Адлерский район</t>
  </si>
  <si>
    <t>Номинальная мощность 34,84 МВА</t>
  </si>
  <si>
    <t xml:space="preserve">ООО «КБ-АИС» (№ 407/30-716 от 28.08.2009 г.) приказ по ОАО Кубаньэнерго № 21 от 19.01.2011 г.
№ 437 от 27.05.2011 г. № 431 от 27.05.2011 г. № 321 от 22.04.2011 г.
№ 64 от 28.01.2011 г. № 125 от 17.02.2011 г. № 316 от 22.04.2011 г.
№ 34 от 19.01.2011 г. № 184 от 11.03.2011 г. № 430 от 27.05.2011 г.
№ 32 от 19.01.2011 г. №120 от 17.02.2011 № 641 от 23.12.2010 г.
№ 169 от 055.03.2011 г. № 28 от 19.01.2011 г. №121 от 17.02.2011 г.
№ 23 от 19.01.2011 г. № 35 от 19.01.2011 г. № 183 от 11.03.2011 г.
№ 428 от 27.05.2011 г. № 318 от 22.04.2011 г. № 341 от 28.04.2011 г.
№ 254 от 28.03.2011 г. № 33 от 19.01.2011 г. № 181 от 10.03.2011 г.
№ 429 от 27.05.2011 г. №168 от 05.03.2011 г. № 31 от 19.01.2011 г.
№  334 от 28.04.2011 г. № 253 от 28.03.2011 г. № 252 от 28.03.2011 г.
№ 432 от 27.05.2011 г. № 167 от 05.03.2011 г. № 287 от 11.04.2011 г.
№ 122 от 17.02.2011 г. № 30 от 19.01.2011 г. № 319 от 22.04.2011 г.
№ 248 от 28.03.2011 г. № 342 от 28.04.2011 г. № 250 от 28.03.2011 г.
№ 284 от 11.04.2011 г. № 282 от 11.04.2011 г. № 283 от 11.04.2011 г.
№ 286 от 11.04.2011 г. № 320 от 22.04.2011 г. № 165 от 05.03.2011 г.
</t>
  </si>
  <si>
    <t xml:space="preserve">Заключение ГГЭ № 289-11/РГЭ-1588/03, № 367-11/РГЭ-1486/03, 
№ 290-11/РГЭ-1584/03 от 04.04.2011 г., № 647-10/РГЭ-1301/02 от 20.12.2010 г.
№041-11/РГЭ-1421/03, № 072-11/РГЭ-1582/03, № 098-11/РГЭ-1365/04,  
№ 614-10/РГЭ-1300/02 от 13.12.10, №321-11/РГЭ-1589/03, 
№ 590-10/РГЭ-1325/03 от 07.12.10, №037-11/РГЭ-1392/03,
№ 575-10/РГЭ-1327/03 от 01.12.2010 г., № 079-11/РГЭ-1367/03, 
№ 617-10/РГЭ-1329/02 от 13.12.10, № 051-11/РГЭ-1423/03, 
№ 615-10/РГЭ-1299/02 от 13.12.10, № 618-10/РГЭ-1330/02 от 13.12.10
№ 087-11/РГЭ-1441/02, № 288-11/РГЭ-1587/02 от 04.04.2011 г., 
№ 287-11/РГЭ-1581/04 от 04.04.2011 г., № 315-11/РГЭ-1590/02 от 08.04.2011 г, 
№ 093-11/РГЭ-1438/03, № 599-10/РГЭ-1326/02 от 09.12.10
№ 109-11/РГЭ-1439/03, № 110-11/РГЭ-1440/03, № 040-11/РГЭ-1422/03,
№ 598-10/РГЭ-1328/02 от 09.12.10, № 281-11/РГЭ-1578/02 от 01.04.2011 г., 
№ 183-11/РГЭ-1506/04, №143-11/РГЭ-1475/02, № 327-11/РГЭ-1591/02,
№082-11/РГЭ-1368/03, №272-11/РГЭ-1556/03, № 034-11/РГЭ-1393/03, 
№613-10/РГЭ-1323/02 от 13.12.2010 г., № 293-11/РГЭ-1583/04 от 05.04.2011 г.,
№ 092-11/РГЭ-1442/03, № 282-11/РГЭ-1579/02 от 01.04.2011 г., 
№131-11/РГЭ-1474/02; № 270-11/РГЭ-1555/03, № 276-11/РГЭ-1554/02,          
№ 268-11/РГЭ-1554/04, № 266-11/РГЭ-1551/04 
№ 274-11/РГЭ-1553/02 от 01.04.2011 г., 
№066-11/РГЭ-1370/03, Ростовский филиал ГГЭ </t>
  </si>
  <si>
    <t>Постановления администрации Краснодарского края или Главы города Сочи о предоставлении земельного участка №2131 от 20.10.2011г.; №2067 от 14.10.2011г.; №1997 от 07.10.2011г.; №1490-р от 29.09.2011г.; №2010 от 07.10.2011г.; №2183 от 25.10.2011г.; №2011 от 07.10.2011г.; №2006 от 07.10.2011г.;
Договоры на право пользования земельного участка: 
1. 07-1/3-3879 от 13.03.2012 г. (по договору аренды № 4900007104 от 09.11.2011 г.)
2. 07-1/3-3868 от 06.03.2012 г. (по договору аренды № 4900007075 от 31.10.2011) 
3. 07-1/36-3837 от 27.02.2012 г. (по договору аренды № 4900007061 от 07.12.2011 г.)
4. 13-1/5-3452 от 13.12.2011 г. (по договору аренды 4900000294 от 07.12.2011 г.)                                                                                                                                     5. 13-1/5-3317 от 07.11.2011 (по договору аренды № 4900000275 от 31.10.2011)        6. 07-1/36-3837 от 27.02.2012 г. (по договору аренды № 4900007061 от 07.12.2011 г.)                                                                                                                  7. 13/5-3699 от 29.12.2011 (по договору аренды № 0000002547 22.11.2011г.)     8. 13-1/5-3354 от 15.11.2011 (по договору аренды 4900000278 от  26.10.2011г.)    9. 13-1/5-3331 от 10.11.2011 (по договору аренды 4900007060 от 31.10.2011г.)   
10. 07-1/3-3868 от 06.03.2012 (по договору аренды 4900007075 от 31.10.2011г.)    11. 07-1/3-4070 от 06.06.2012 (по договору аренды 4900007074 от 31.10.2012г.)  12. 07-1/3-4078 от 31.05.2012 (по договору аренды 4900007548 от 30.05.2012г.)  13. 07-1/3-4206 от 16.07.2012 (по договору аренды 4900007681 от 13.07.2012г.)   14. 07-1/3-4045 от 18.05.2012 (по договору аренды 4900000328 от 18.05.2012г.)</t>
  </si>
  <si>
    <t>№ RU23309000-334 от 12 марта 2012г., до 12.09.2012г.</t>
  </si>
  <si>
    <t>№ 629-10/РГЭ-1324/02 от 15.12.10
№ 289-11/РГЭ-1588/03, СД №333-11/РГЭ-1588/05 от 04.04.2011 г.
№ 367-11/РГЭ-1486/03, СД № 368-11/РГЭ-1486/05 от 06.05.2011
№ 290-11/РГЭ-1584/03 от 04.04.2011 г., СД № 292-11/РГЭ-1584/05 от 04.04.2011 г.
№ 647-10/РГЭ-1301/02 от 20.12.2010 г.
№041-11/РГЭ-1421/03, СД №041-11/РГЭ-1421/05 от 25.01.2011 г.
№ 072-11/РГЭ-1582/03, СД №286-11/РГЭ-1582/05 от 01.04.2011
№ 614-10/РГЭ-1300/02 от 13.12.10
№ 098-11/РГЭ-1365/04,  СД № 098-11/РГЭ-1365/05 от 08.02.2011 г.
№321-11/РГЭ-1589/03, СД №330-11/РГЭ-1589/05 от 11.04.2011 г.
№ 590-10/РГЭ-1325/03 от 07.12.10
№037-11/РГЭ-1392/03, СД №037-11/РГЭ-1392/05 от 24.01.11г.
№ 575-10/РГЭ-1327/03 от 01.12.2010 г.
№ 079-11/РГЭ-1367/03, СД №079-11/РГЭ-1367/05 от 03.02.11
№ 617-10/РГЭ-1329/02 от 13.12.10
№ 051-11/РГЭ-1423/03, СД №051-11/РГЭ-1423/05 от 27.01.2011 г.
№ 615-10/РГЭ-1299/02 от 13.12.10
№ 618-10/РГЭ-1330/02 от 13.12.10
№ 087-11/РГЭ-1441/02, СД № 087-11/РГЭ-1441/05 от 04.02.2011 г.
№ 288-11/РГЭ-1587/02 от 04.04.2011 г., СД № 318-11/РГЭ-1587/05 от 11.04.2011 г.
№ 287-11/РГЭ-1581/04 от 04.04.2011 г., СД №291-11/РГЭ-1581/05 от 04.04.2011 г.
№ 315-11/РГЭ-1590/02 от 08.04.2011 г., СД № 319-11/РГЭ-1590/05 от 11.04.2011 г.
№ 093-11/РГЭ-1438/03, СД № 093-11/РГЭ-1438/05 от 07.02.2011 г.
№ 599-10/РГЭ-1326/02 от 09.12.10
№ 109-11/РГЭ-1439/03, СД № 10--11/ргэ-1439/05 от 08.02.2011 г.
№ 110-11/РГЭ-1440/03, СД № 110-11/РГЭ-1440/05 от 08.02.2011 г.
№ 040-11/РГЭ-1422/03, СД №040-11/РГЭ-1422/05 от 25.01.11 г.
№ 598-10/РГЭ-1328/02 от 09.12.10
№ 281-11/РГЭ-1578/02 от 01.04.2011 г., СД № 304-11/РГЭ-1578/05 от 06.04.2011 г.
№ 183-11/РГЭ-1506/04, СД № 183-11/РГЭ-1506/05 от 10.03.2011 г.
№143-11/РГЭ-1475/02, СД №143-11/РГЭ-1475/05 от 18.02.2011 г.
№ 327-11/РГЭ-1591/02, СД №331-11/РГЭ-1591/05 от 12.04.2011 г.
№082-11/РГЭ-1368/03, СД №082-11/РГЭ-1368/05 от 03.02.11 г.
№272-11/РГЭ-1556/03, СД №273-11/РГЭ-1556/05 от 01.04.2011 г.
№ 034-11/РГЭ-1393/03, СД №034-11/РГЭ-1393/05 от 21.01.11
№613-10/РГЭ-1323/02 от 13.12.2010 г.
№ 293-11/РГЭ-1583/04 от 05.04.2011 г., СД № 294-11/РГЭ-1583/05 от 05.04.2011 г.
№ 092-11/РГЭ-1442/03, СД № 092-11/РГЭ-1442/05 от 07.02.2011 г.
№ 282-11/РГЭ-1579/02 от 01.04.2011 г., СД № 305-11/РГЭ-1579/05 от 06.04.2011 г.
№131-11/РГЭ-1474/02; СД №131-11/РГЭ-1474/05 от 16.02.2011 г.
№ 270-11/РГЭ-1555/03, СД №271-11/РГЭ-1555/05 от 01.04.2011 г.
№ 276-11/РГЭ-1554/02,                    СД №277-11/РГЭ-1554/05   от 01.04.2011 г.
№ 268-11/РГЭ-1554/04, СД № 269-11/РГЭ-1552/05  от 01.04.2011 г.
№ 266-11/РГЭ-1551/04 СД №267-11/РГЭ-1551/05 ,  от 01.04.2011 г.
№ 274-11/РГЭ-1553/02 от 01.04.2011 г., СД № 275-11/РГЭ-1553/05 от 01.04.2011 г.
№066-11/РГЭ-1370/03, СД №066-11/РГЭ-1370/05 от 01.02.11 г.</t>
  </si>
  <si>
    <t>ООО "КраснодарЭлектроСетьМонтаж" № 407/30-921 от 05.08.2011г., объем заключенного договора в ценах _____ года с НДС, млн. руб.</t>
  </si>
  <si>
    <t>ООО "МК Спецгидроремонт" № 407/30-1267 от 09.08.2012г., объем заключенного договора в ценах _____ года с НДС, млн. руб.</t>
  </si>
  <si>
    <t>ООО "Стройэлектрогрупп" № 407/30-944 от 10.08.2011г., объем заключенного договора в ценах _____ года с НДС, млн. руб.</t>
  </si>
  <si>
    <t>ООО "МК Спецгидроремонт" № 407/30-1546 от 25.09.2012г., объем заключенного договора в ценах _____ года с НДС, млн. руб.</t>
  </si>
  <si>
    <t>ЗАО "Энергостройсвязь" № 407/30-1172 от 28.09.2011г., объем заключенного договора в ценах _____ года с НДС, млн. руб.</t>
  </si>
  <si>
    <t>ЗАО "Энергостройсвязь" № 407/30-1171 от 28.09.2011г., объем заключенного договора в ценах _____ года с НДС, млн. руб.</t>
  </si>
  <si>
    <t>ООО "МК Спецгидроремонт" № 407/30-43 от 30.01.2013г., объем заключенного договора в ценах _____ года с НДС, млн. руб.</t>
  </si>
  <si>
    <t>ООО "УК "Энергосервис" № 407/30-1173 от 28.09.2011г., объем заключенного договора в ценах _____ года с НДС, млн. руб.</t>
  </si>
  <si>
    <t>ООО "МК "Спецгидроремонт "с" № 407/30-355 от 20.02.2013г., объем заключенного договора в ценах _____ года с НДС, млн. руб.</t>
  </si>
  <si>
    <t>ООО "УК "Энергосервис" № 407/30-951 от 05.08.2011г., объем заключенного договора в ценах _____ года с НДС, млн. руб.</t>
  </si>
  <si>
    <t>ООО "КБ АИС" № 407/30-716 от 28.08.2009 г., объем заключенного договора в ценах ______ года с НДС, млн. руб.</t>
  </si>
  <si>
    <t>ООО "КБ-АИС"</t>
  </si>
  <si>
    <t>ООО «СтройЭлектроГрупп» , ООО «КраснодарЭлектроСетьМонтаж», ЗАО "ЭнергоСтройСвязь", ООО "МК Спецгидроремонт"   ООО "УК "Энергосервис"</t>
  </si>
  <si>
    <t>СЦГМС ЧАМ, ООО «ДорСтройИнжиниринг», ООО «ГеоТоп» ООО "ЭЗОИС-СПб"ООО "ЭЗОИС-Юг"</t>
  </si>
  <si>
    <t xml:space="preserve">Необходимость в процессе СМР внесения корректировок в проектные решения, связанные со строительством других олимпийских объектов. </t>
  </si>
  <si>
    <t>п.152 б «Распределительная городская электрическая сеть (проектные и изыскательские работы, реконструкция и строительство) Адлерский РРЭС» 2 этап</t>
  </si>
  <si>
    <t>Номинальная мощность 62,2 МВА</t>
  </si>
  <si>
    <t xml:space="preserve">ООО «КБ-АИС» (№ 407/30-1230 от 19.10.2011 г.) 
</t>
  </si>
  <si>
    <t>Факт - май 2013</t>
  </si>
  <si>
    <t>План предоставления землеотвода - январь 2014</t>
  </si>
  <si>
    <t>План январь 2014г.</t>
  </si>
  <si>
    <t>285 -13 /ОГЭ-3014/03 от 11.04.13
552-13/ОГЭ-2953/03 от 16.05.13
561-13/ОГЭ-2952/03 от 17.05.13
281-13/ОГЭ-2899/03 от 11.04.13
469-13/ОГЭ-2936/04 от 13.05.13
286-13/ОГЭ-2901/03 от 11.04.13
194-13/ОГЭ-3026/03 от 18.03.13
554-13/ОГЭ-3430/03 от 16.05.13
556-13/ОГЭ-3427/04 от 16.05.13
420-13/ОГЭ-3371/04 от 06.05.13
565-13/ОГЭ-3432/03 от 15.05.13
203-13/ОГЭ-3029/04 от 11.04.13
553-13/ОГЭ-3412/03 от 16.05.13
415-13/ОГЭ-3372/04 от 06.05.13
537-13/ОГЭ-3223/04 от 15.05.13
292-13/ОГЭ-3027/04 от 12.04.13
516-13/ОГЭ-2950/03 от 15.03.13
522-13/ОГЭ-3007/03 от 15.05.13
555-13/ОГЭ-3028/02 от 16.05.13
523-13/ОГЭ-3184/03 от 15.05.13
531-13/ОГЭ-3199/03 от 15.03.13
563-13/ОГЭ-3192/03 от 17.05.13
529-13/ОГЭ-3195/03 от 15.05.13
326-13/ОГЭ-3191/03 от 15.03.13
557-13/ОГЭ-3185/03 от 16.05.13
533-13/ОГЭ-3201/03 от 15.05.13
468-13/ОГЭ-3221/04 от 13.05.13
541-13/ОГЭ-3411/02 от 15.05.13
299-13/ОГЭ-3040/04 от 15.04.13
305-13/ОГЭ-2902/03 от 16.04.13
375-13/ОГЭ-2939/03 от 24.04.13
306-13/ОГЭ-2897/03 от 16.04.13
317-13/ОГЭ-2898/03 от 19.04.13
334-13/ОГЭ-2938/03 от 22.04.13
314-13/ОГЭ-2990/03 от 19.04.13
258-13/ОГЭ-2937/04 от 04.04.13
475-13/ОГЭ-2951/03 от 14.05.13
322-13/ОГЭ-2893/03 от 19.04.13
321-13/ОГЭ-2894/03 от 19.04.13
260-13/ОГЭ-2895/03 от 04.04.13
091-13/ОГЭ-3041/04 от 04.02.13
490-13/ОГЭ-3213/03 от 14.05.13
184-13/ОГЭ-3297/03 от 15.03.13
194-13/ОГЭ-3026/03 от 16.03.13
209-13/ОГЭ-3287/03 от 19.03.13
414-13/ОГЭ-3370/04 от 06.05.13
319-13/ОГЭ-3342/04 от 19.04.13
410-13/ОГЭ-2989/03 от 06.05.13
398-13/ОГЭ-3357/04 от 29.04.13
311-13/ОГЭ-3358/04 от 18.04.13
392-13/ОГЭ-3360/03 от 26.04.13
544-13/ОГЭ-3413/04 от 15.05.13
259-13/ОГЭ-3042/04 от 04.04.13
328-13/ОГЭ-3327/04 от 22.04.13
192-13/ОГЭ-3298/03 от 18.03.13
466-13/ОГЭ-3222/04 от 13.05.13
089-13/ОГЭ-3211/03 от 04.02.13
539-13/ОГЭ-3410/03 от 15.05.13
308-13/ОГЭ-3340/03 от 17.04.13
327-13/ОГЭ-3359/03 от 22.04.13
474-13/ОГЭ-2949/03 от 14.05.13
276-13/ОГЭ-3318/03 от 18.04.13
524-13/ОГЭ-3188/04 от 15.05.13
473-13/ОГЭ-2934/03 от 14.05.13
525-13/ОГЭ-3189/04 от 15.05.13
472-13/ОГЭ-2933/03 от 14.05.13
210-13/ОГЭ-3049/03 от 19.03.13
262-13/ОГЭ-3006/03 от 05.04.13
211-13/ОГЭ-3050/03 от 19.03.13
208-13/ОГЭ-3051/04 от 19.03.13
486-13/ОГЭ-3187/02 от 14.05.13
521-13/ОГЭ-3004/03 от 15.05.13
212-13/ОГЭ-3052/03 от 19.03.13
487-13/ОГЭ-3190/04 от 14.05.13
527-13/ОГЭ-3193/03 от 15.05.13
528-13/ОГЭ-3194/03 от 15.05.13
535-13/ОГЭ-3220/04 от 15.05.13
354-13/ОГЭ-3319/04 от 23.04.13
485-13/ОГЭ-3186/02 от 14.05.13
489-13/ОГЭ-3210/02 от 14.05.13
467-13/ОГЭ-3043/04 от 13.05.13
377-13/ОГЭ-2985/03 от 24.04.13
488-13/ОГЭ-3209/02 от 14.05.13
376-13/ОГЭ-2941/04 от 24.04.13
298-13/ОГЭ-3341/04 от 15.04.13
421-13/ОГЭ-3363/03 от 06.05.13
285-11/РГЭ-1580/05 от 04.04.11
133-11/РГЭ-1487/02 от 16.02.11</t>
  </si>
  <si>
    <t xml:space="preserve"> ООО "ИНВЭНТ-Технострой" №407/30-1790 от 01.11.2012, объем заключенного договора в ценах ______ года с НДС, млн. руб.</t>
  </si>
  <si>
    <t xml:space="preserve">  ООО "ИНВЭНТ-Технострой" №407/30-1876 15.11.2012, объем заключенного договора в ценах ______ года с НДС, млн. руб.</t>
  </si>
  <si>
    <t xml:space="preserve">  ООО "Бизнес Актив" №407/30-1101 15.05.2013, объем заключенного договора в ценах ______ года с НДС, млн. руб. (расторгнут)</t>
  </si>
  <si>
    <t>ООО "Северо-Кавказская энергоремонтная компания" №407/30-1263 от 22.05.2013г.объем заключенного договора в ценах ______ года с НДС, млн. руб.</t>
  </si>
  <si>
    <t>ООО "ИНВЭНТ-Технострой" №407/30-2116 от 25.09.2013г.объем заключенного договора в ценах ______ года с НДС, млн. руб.</t>
  </si>
  <si>
    <t>ООО МК "Спецгидроремонт"№407/30-2032 от 21.10.2013г.объем заключенного договора в ценах ______ года с НДС, млн. руб.</t>
  </si>
  <si>
    <t>ООО "КБ АИС" № 407/30-1230 от 19.10.2011 г., объем заключенного договора в ценах ______ года с НДС, млн. руб.</t>
  </si>
  <si>
    <t>ООО "Горпроект" №407/30-1960 от 05.12.2012, объем заключенного договора в ценах ______ года с НДС, млн. руб.</t>
  </si>
  <si>
    <t>ОАО ТПИ "Омскгражданпроект" № 407/30-1780 от 13.11.2012, объем заключенного договора в ценах ______ года с НДС, млн. руб.</t>
  </si>
  <si>
    <t>ООО "ЦентрЭнергоПроект" №407/30-1833 от 30.11.2012, объем заключенного договора в ценах ______ года с НДС, млн. руб.</t>
  </si>
  <si>
    <t>ООО "КБ АИС" № 407/30-2095 от 07.11.2013 г., объем заключенного договора в ценах ______ года с НДС, млн. руб.</t>
  </si>
  <si>
    <t>ООО "ПМК Холдинг" №407/30-1842 от 10.12.2012г. объем заключенного договора в ценах ______ года с НДС, млн. руб.</t>
  </si>
  <si>
    <t>ЗАО "ЭЗОИС" №407/30-1951 от 18.12.2012г. объем заключенного договора в ценах ______ года с НДС, млн. руб.</t>
  </si>
  <si>
    <t>ЗАО "ЭЗОИС-Юг " №407/30-1341 от 10.07.2013г. объем заключенного договора в ценах ______ года с НДС, млн. руб.</t>
  </si>
  <si>
    <t>дублтрует стр.1136,1715,1346, 1517</t>
  </si>
  <si>
    <t>ООО "ИНВЭНТ-Технострой" №407/30-1694 от 30.08.2013г. объем заключенного договора в ценах ______ года с НДС, млн. руб.</t>
  </si>
  <si>
    <t>ООО МК "Спецгидроремонт" №407/30-2202 от 22.11.2013г. объем заключенного договора в ценах ______ года с НДС, млн. руб.</t>
  </si>
  <si>
    <t>ООО "КБ-АИС", ООО "Горпроект", ОАО ТПИ "Омскгражданпроект", ООО "ЦентрЭнергоПроект"</t>
  </si>
  <si>
    <t xml:space="preserve"> ООО "ИНВЭНТ-Технострой"; ООО "БизнесАктив";ОАО "СКЭРК"; ООО МК "Спецгидроремонт"</t>
  </si>
  <si>
    <t>ООО "ПМК Холдинг", ООО "ЭЗОИС"; ООО "Эзоис -Юг"; ООО "ИНВЭНТ - Технострой"; ООО МК "Спецгидроремонт"</t>
  </si>
  <si>
    <t>ООО "ГеоТоп", ООО "ДорСтройИнжиниринг", СЦГМС ЧАМ,  ООО "МК "Спецгидроремонт", ООО "Кубвньохранкультура", ООО "ИНВЭНТ Северо-Запад"</t>
  </si>
  <si>
    <t>24 чел.</t>
  </si>
  <si>
    <t xml:space="preserve">1 Необходимость в процессе СМР внесения корректировок в проектные решения, связанные со строительством других олимпийских объектов. 
2. Нарушение обязательств ГК «Олимпстрой»  по предоставлению ДПТ привело к срыву сроков получения положительного заключения ГГЭ.
3. Нарушение обязательств ГК «Олимпстрой» по предоставл. земел. уч.
</t>
  </si>
  <si>
    <t>п.152 в «Распределительная городская электрическая сеть (проектные и изыскательские работы, реконструкция и строительство) Хостинский РРЭС» 1 этап</t>
  </si>
  <si>
    <t>г. Сочи, Хостинский р-он</t>
  </si>
  <si>
    <t>12 680 кВА.</t>
  </si>
  <si>
    <t xml:space="preserve">ООО «КБ-АИС» (№407/30-715 28.08.2009 г.) приказ по ОАО Кубаньэнерго № 29 от 19.01.2011 г. № 642 от 24.12.2010 г. № 25 от 19.01.2011 г.
№124 от 17.02.2011 г. № 26 от 19.01.2011 г. № 433 от 27.05.2011 г.
№ 434 от 27.05.2011 г. № 118 от 17.02.2011 г. № 119 от 17.02.2011 г.
№ 23 от 19.01.2011 г. № 65 от 28.01.2011 г. № 22 от 19.01.2011 г.
№ 166 от 05.03.2011 г. № 24 от 19.01.2011 г. № 435 от 27.05.2011 г.
№ 436 от 27.05.2011 г. № 182 от 10.03.2011 г. № 66 от 28.01.2011 г.
</t>
  </si>
  <si>
    <t xml:space="preserve">Заключение ГГЭ № 608-10/РГЭ-1288/03 от 13.12.10
№ 580-10/РГЭ-1297/03 от 02.12.10  № 612-10/РГЭ-1291/02 от 13.12.10
№042-11/РГЭ-1161/02,  № 589-10/РГЭ-1296/03 от 07.12.10
№345-11/РГЭ-1602/03, №322-11/РГЭ-1599/04, №055-11/РГЭ-1162/02, 
№056-11/РГЭ-1419/03, №055-11/РГЭ-1419/05 от 28.01.2011 г.
№ 622-10/РГЭ-1295/03 от 14.12.10  №621-10/РГЭ-1293/02 от 13.12.2010 г.
№607-10/РГЭ-1298/03 от 13.12.10 №083-11/РГЭ-1369/02, 
№ 592-10/РГЭ-1294/02 от 07.12.10, №097-11/РГЭ-1391/03, 
№341-11/РГЭ-1600/04,№ 334-11/РГЭ-1601/03, 
№620-10/РГЭ-1292/02 от 13.12.2010 г., Ростовский филиал ГГЭ </t>
  </si>
  <si>
    <t xml:space="preserve">Постановления администрации Краснодарского края или Главы города Сочи о предоставлении земельного участка №2012 от 07.10.2012г.; №1331 от 07.07.2011г.; №107 от 01.02.2012г.; №1154 от 16.06.2011г.; №1169-р от 25.07.2011г.; №1747-р от 15.11.2011г.; №1601 от 09.08.2011г.; №340 от 28.02.2012г.; №1433 от 19.07.2011г.; №863-р от 02.06.2011г.; №1080-р от 07.07.2011г.; №1242 от 01.07.2011г.; №2009 от 07.10.2011г.; №1378-р от 09.09.2011г.; №472-РП от 29.11.2011г.
Договоры на право пользования земельного участка: 
1. 13-1/5-3229 от 30.09.2011 (по договору аренды № 4900006981 от 29.09.2011)
2. 07-1/3-3814 от 13.02.2012 г. (по договору аренды № 4900007202 от 11.01.2012) 
3. 13-1/5-3127 от 31.08.2011(по договору аренды № 4900006847 от 29.08.2011
4. 07-1/3-3835 от 20.02.2012 г. ( по договору аренды № 4900007284 от 17.02.2012 г.)                                                                                                                                   5. 13-1/5-3201 ОТ 26.09.2011 (по договору аренды № 0000002456 от 01.08.2011)                                                                                                                      6. 07-1/3-3815 от 13.02.2012 (по договору аренды № 4900007260 от 09.02.2012)                                                                                                                  7. 13-1/5-3453 от 14.12.2011 г. (по договору аренды от 07.12.2011 г. № 4900000289)                                                                                                                    8. 13-1/5-3332 от 11.11.2011 г. (по договору аренды от 07.09.2011 г. № 4900006945)                                                                                                                    9. 07-1/3-3856 от 29.02.2012 г. (по договору аренды № 4900007329 от 29.02.2012 г.)                                                                                                                                                                                                                                10. 13-1/5-3080 от 16.08.2011 (по договору аренды № 4900000205 от 12.08.2011)                                                                                                                                                                                                                                      11. 13-1/5-3079 от 19.09.2011 (по договору аренды № 4900006834 от 12.08.2011)                                                                                                                                                                                                                                     
12. 13-1/5-3463 от 19.12.2011 (по договору аренды № 4900000307п от 09.12.2011)  13. 07-1/3-3840 от 22.02.2012 (по договору аренды № 4900000327 от 17.02.2012)  </t>
  </si>
  <si>
    <t>№ RU23309000-251 от 03.10.2011г.</t>
  </si>
  <si>
    <t xml:space="preserve">Заключение ГГЭ СД №042-11/РГЭ-1161/05 от 25.01.11 г.,
СД №346-11/РГЭ-1602/05 от 18.04.11
СД №332-11/РГЭ-1599/05 от 11.04.11
СД №055-11/РГЭ-1162/05 от 28.01.2011 г.
СД №083-11/РГЭ-1369/05 от 03.02.2011 г.
СД 342-11/РГЭ-1600/05 от 18.04.2011
СД №350-11/РГЭ-1601/05 от 13.04.2011 г.                                                             СД № 097-11/РГЭ-1391/05 от 08.02.2011 г., Ростовский филиал ГГЭ </t>
  </si>
  <si>
    <r>
      <rPr>
        <b/>
        <sz val="11"/>
        <rFont val="Times New Roman"/>
        <family val="1"/>
        <charset val="204"/>
      </rPr>
      <t>ООО "ЕвроСибЭнерго-инжиниринг"</t>
    </r>
    <r>
      <rPr>
        <sz val="11"/>
        <rFont val="Times New Roman"/>
        <family val="1"/>
        <charset val="204"/>
      </rPr>
      <t xml:space="preserve"> № 407/30-969 от 12.08.2011г., объем заключенного договора в ценах _____ года с НДС, млн. руб.</t>
    </r>
  </si>
  <si>
    <r>
      <rPr>
        <b/>
        <sz val="11"/>
        <rFont val="Times New Roman"/>
        <family val="1"/>
        <charset val="204"/>
      </rPr>
      <t xml:space="preserve">ООО "Холдинговая компания "УНР 427"  </t>
    </r>
    <r>
      <rPr>
        <sz val="11"/>
        <rFont val="Times New Roman"/>
        <family val="1"/>
        <charset val="204"/>
      </rPr>
      <t xml:space="preserve">  407/30-1043  от  27.06.2012, объем заключенного договора в ценах _____ года с НДС, млн. руб.</t>
    </r>
  </si>
  <si>
    <r>
      <rPr>
        <b/>
        <sz val="11"/>
        <rFont val="Times New Roman"/>
        <family val="1"/>
        <charset val="204"/>
      </rPr>
      <t>ООО ПСК "ТеплоцентрСтрой"</t>
    </r>
    <r>
      <rPr>
        <sz val="11"/>
        <rFont val="Times New Roman"/>
        <family val="1"/>
        <charset val="204"/>
      </rPr>
      <t xml:space="preserve"> № 407/30-789 от 27.06.2012г, объем заключенного договора в ценах____года с НДС, млн.руб.</t>
    </r>
  </si>
  <si>
    <t>ООО "КБ АИС" № 407/30-715 от 28.08.2009 г., объем заключенного договора в ценах ______ года с НДС, млн. руб.</t>
  </si>
  <si>
    <t>ООО "КБ АИС" № 407/30-1088 от 06.05.2013 г., объем заключенного договора в ценах ______ года с НДС, млн. руб.</t>
  </si>
  <si>
    <t>ОАО "ЕвроСиб-инжиниринг", ООО "ПСК "ТеплоЦентрСтрой"</t>
  </si>
  <si>
    <t>ООО «КраснодарЭлектроСетьМонтаж», ООО "АэроТех", ООО "ДорСтройИнжиниринг", ООО "ИнжДорСтрой", ООО "Служба инвентаризации земель", ООО "ГеоТоп";СЦГМС ЧАМ; ООО "Евросибэнергоинжиниринг"</t>
  </si>
  <si>
    <t>п.152 в «Распределительная городская электрическая сеть (проектные и изыскательские работы, реконструкция и строительство) Хостинский РРЭС» 2 этап</t>
  </si>
  <si>
    <t>18 303 кВА.</t>
  </si>
  <si>
    <t xml:space="preserve">ООО «КБ-АИС» (№ 407/30-1231 от 19.10.2011 г.)
</t>
  </si>
  <si>
    <t>получено разрешение на строительство от 23.08.2013 № 23309000-767.</t>
  </si>
  <si>
    <t>482-13/ОГЭ-3175/04 от 11.05.2013
183-13/ОГЭ-3278/03 от 15.03.2013
188-13/ОГЭ-3277/04 от 15.03.2013
274-13/ОГЭ-3347/02 от 09.04.2013
275-13/ОГЭ-3022/03 от 10.04.2013
279-13/ОГЭ-2940/04 от 11.04.2013
301-13/ОГЭ-2954/04 от 16.04.2013
362-13/ОГЭ-2955/05 от 24.04.2013
564-13/ОГЭ-3011/03 от 17.05.2013
316-13/ОГЭ-3013/02 от 19.04.2013
257-13/ОГЭ-2900/03 от 04.04.2013
320-13/ОГЭ-3056/04 от 19.04.2013
186-13/ОГЭ-3279/02 от 15.03.2013
187-13/ОГЭ-3044/03 от 15.03.2013
413-13/ОГЭ-3021/03 от 06.05.2013
417-13/ОГЭ-2924/03 от 06.05.2013
310-13/ОГЭ-3345/03 от 18.04.2013
248-13/ОГЭ-3001/03 от 01.04.2013
047-13/ОГЭ-3177/03 от 25.01.2013
312-13/ОГЭ-3344/03 от 18.04.2013
252-13/ОГЭ-2896/03 от 02.04.2013
480-13/ОГЭ-3015/03 от 14.05.2013
297-13/ОГЭ-3343/03 от 15.04.2013
253-13/ОГЭ-2931/03 от 02.04.2013
273-13/ОГЭ-2930/04 от 09.04.2013
249-13/ОГЭ-2932/04 от 01.04.2013
272-13/ОГЭ-3045/04 от 09.04.2013
182-13/ОГЭ-3048/03 от 15.03.2013
476-13/ОГЭ-3012/04 от 14.05.2013
483-13/ОГЭ-3174/04 от 14.05.2013
481-13/ОГЭ-3054/04 от 14.05.2013
479-13/ОГЭ-3053/04 от 14.05.2013
287-13/ОГЭ-3005/03 от 11.04.2013</t>
  </si>
  <si>
    <t>ООО "МГ-Строй" №407/30-2150 от 20.12.2012г., объем заключенного договора в ценах _____ года с НДС, млн. руб.</t>
  </si>
  <si>
    <t>ООО "Москабельсетьмонтаж" №407/30-1905 от 10.12.2012г., объем заключенного договора в ценах _____ года с НДС, млн. руб. (РАСТОРГНУТ)</t>
  </si>
  <si>
    <t>ОАО "Ставропольсетьэнергоремонт" №407/30-611 от 08.03.2013г., объем заключенного договора в ценах _____ года с НДС, млн. руб.</t>
  </si>
  <si>
    <t>ООО "ПСК ТеплоЦентрСтрой" №407/30-823 от 31.03.2013г., объем заключенного договора в ценах _____ года с НДС, млн. руб.</t>
  </si>
  <si>
    <t>ОАО "СКЭРК" №407/30-1443 от 24.07.2013г, объем заключенного договора в ценах _____ года с НДС, млн. руб.</t>
  </si>
  <si>
    <t>ООО "ПСК ТеплоЦентрСтрой" 407/30-1442 от 24.07.2013г, объем заключенного договора в ценах _____ года с НДС, млн. руб.</t>
  </si>
  <si>
    <t>ООО"ЕвроСибЭнерго-инжиниринг", № 407/30-1296 от 30.03.2013г.объем заключенного договора в ценах _____ года с НДС, млн. руб.</t>
  </si>
  <si>
    <t>ООО "КБ АИС" № 407/30-1231 от 19.10.2011 г., объем заключенного договора в ценах ______ года с НДС, млн. руб.</t>
  </si>
  <si>
    <t>ООО "ПМК Холдинг" № 407/30-1842 от 10.12.2012г.,объем заключенного договора в ценах ______ года с НДС, млн. руб.</t>
  </si>
  <si>
    <t>ЗАО "ЭЗОИС" №407/30-1951 от 18.12.2012г.,объем заключенного договора в ценах ______ года с НДС, млн. руб.</t>
  </si>
  <si>
    <t>ЗАО "ЭЗОИС-Юг" №407/30-1341 от 10.07.2013г.,объем заключенного договора в ценах ______ года с НДС, млн. руб.</t>
  </si>
  <si>
    <t>дублирует стр.917,1136,1517,1715</t>
  </si>
  <si>
    <t>ООО "ПСК Тепло Центр Строй"  №407/30-1403 от 06.06.2013г.,объем заключенного договора в ценах ______ года с НДС, млн. руб.</t>
  </si>
  <si>
    <t>ООО "МГ-Строй"  №407/30-1691 от 30.08.2013г.,объем заключенного договора в ценах ______ года с НДС, млн. руб.</t>
  </si>
  <si>
    <t>ООО "КБ-АИС", ОАО ТПИ "Омскгражданпроект", ООО "ЦентрЭнергоПроект"</t>
  </si>
  <si>
    <t>ООО "МГ-Строй", ОАО "Москабельсетьмонтаж", ОАО Ставропольсетьэнергоремонт", ООО "ПСК ТеплоЦентрСтрой", ООО "ЕвроСибЭнерго-инжиниринг"; ОАО "СКЭРК"</t>
  </si>
  <si>
    <t xml:space="preserve">ООО "ПМК Холдинг", ООО "ЭЗОИС"; ООО "Эзоис -Юг"; ООО "МГ-Строй"; ООО "ПСК Тепло Центр Строй" </t>
  </si>
  <si>
    <t xml:space="preserve">ООО «КраснодарЭлектроСетьМонтаж», ООО "АэроТех", ООО "ДорСтройИнжиниринг", ООО "ИнжДорСтрой", ООО "Служба инвентаризации земель", ООО "ГеоТоп";СЦГМС ЧАМ; </t>
  </si>
  <si>
    <t>26 чел.</t>
  </si>
  <si>
    <t>Необходимость в процессе СМР внесения корректировок в проектные решения, связанные со строительством других олимпийских объектов. 
Нарушение обязательств ГК «Олимпстрой»  по предоставлению ДПТ привело к срыву сроков получения положительного заключения ГГЭ.</t>
  </si>
  <si>
    <t>п.152 г «Распределительная городская электрическая сеть (проектные и изыскательские работы, реконструкция и строительство) Сочинский РРЭС (участок Хоста-Верещагинская)» 1 этап</t>
  </si>
  <si>
    <t xml:space="preserve">Краснодарский край, г. Сочи,            Центральный район.  </t>
  </si>
  <si>
    <t>Номинальная мощность 5,78МВА</t>
  </si>
  <si>
    <t>введен в эксплуатацию</t>
  </si>
  <si>
    <t xml:space="preserve">ОАО "Южный инженерный центр энергетики"
№ 407/30-712  от 28.08.2009г.  приказ по ОАО Кубаньэнерго № 262 от 30.03.2011 г.; № 249 от 28.03.2011 г.; № 261 от 30.03.2011 г.
</t>
  </si>
  <si>
    <t xml:space="preserve">Заключение ГГЭ № 169-11/РГЭ-1496/02; № 165-11/РГЭ-1497/03; № 179-11/РГЭ-1500/02, Ростовский филиал ГГЭ </t>
  </si>
  <si>
    <t xml:space="preserve">Постановления администрации Краснодарского края или Главы города Сочи о предоставлении земельного участка №388 от 04.03.2011г.; №588 от 05.04.2011г.; №890 от 16.05.2011г.; №158 от 08.02.2011г.
Договоры на право пользования земельного участка: 
1. 13-1/5-2781 от 25.05.2011 (по договору аренды 4900006441 от 24.03.2011)
2. 13-1/5-3128 от 02.09.2011 (по договору аренды  № 4900006503 от 20.06.2011) 
3. 13-1/5-3164 от 16.09.2011 (по договору аренды № 4900006975 от 09.09.2011)
4. 13-1/5-2580 от 16.03.2011 (по договору аренды 4900006356 от 15.03.2011)                                                                                                                                   </t>
  </si>
  <si>
    <t>№ RU23309000-250 от 04.10.2011г. до  31.12.2011г.</t>
  </si>
  <si>
    <t xml:space="preserve">Заключение ГГЭ СД № 169-11/РГЭ-1496/05 от 02.03.2011; СД № 165-11/РГЭ-1497/05 от 02.03.2011; СД № 179-11/РГЭ-1500/05 от 05.03.2011, Ростовский филиал ГГЭ </t>
  </si>
  <si>
    <t>ООО "Уралэлектро" № 407/30-955 от 12.08.2011г., объем заключенного договора в ценах _____ года с НДС, млн. руб.</t>
  </si>
  <si>
    <t>ОАО "Южный инженерный центр энергетики" № 407/30-712 от 28.08.2009 г., объем заключенного договора в ценах ______ года с НДС, млн. руб.</t>
  </si>
  <si>
    <t>ООО "Уралэлектро"</t>
  </si>
  <si>
    <t>МУП г. Сочи "Муниципальный институт генплана"</t>
  </si>
  <si>
    <t>Объект введен в эксплуатацию</t>
  </si>
  <si>
    <t>Разрешение на ввод объекта в эксплуатацию № RU23309000-75  получено  31.01.2012 г.  По базовому плану срок ввода объекта в эксплуатацию – 22.12.2011г.</t>
  </si>
  <si>
    <t>п.152 г «Распределительная городская электрическая сеть (проектные и изыскательские работы, реконструкция и строительство) Сочинский РРЭС (участок Хоста-Верещагинская)» 2 этап</t>
  </si>
  <si>
    <t xml:space="preserve">Номинальная мощность 62,13 МВА </t>
  </si>
  <si>
    <t xml:space="preserve">ООО "КБ-АИС"
№ 407/30-1232 от 19.10.2011 г.
</t>
  </si>
  <si>
    <t>Факт октябрь 2013 г.</t>
  </si>
  <si>
    <t>предоставление землеотвода - сентябрь 2013</t>
  </si>
  <si>
    <t>Факт ноябрь 2013г.</t>
  </si>
  <si>
    <t>ООО "ПромСтройБизнес-Монтаж", № 407/30-1844 от 23.11.2012., объем заключенного договора в ценах _____ года с НДС, млн. руб.</t>
  </si>
  <si>
    <t>ООО "Промстройресурс", № 407/30-1915 от 10.12.2012., объем заключенного договора в ценах _____ года с НДС, млн. руб.</t>
  </si>
  <si>
    <t>ООО "Промстройресурс", № 407/30-2018 от 12.11.2012., объем заключенного договора в ценах _____ года с НДС, млн. руб.</t>
  </si>
  <si>
    <t>ООО "ЭнергоСтрой", № 407/30-1389 от 30.08.2012г., объем заключенного договора в ценах _____ года с НДС, млн. руб.</t>
  </si>
  <si>
    <t>ООО "МГ-Строй", № 407/30-1002 от 25.07.2011г., объем заключенного договора в ценах _____ года с НДС, млн. руб.</t>
  </si>
  <si>
    <t>ООО "СВАРОГ", № 407/30-1805 от 17.09.2013г., объем заключенного договора в ценах _____ года с НДС, млн. руб.</t>
  </si>
  <si>
    <t>ООО "КБ АИС" № 407/30-1232 от 19.10.2011 г., объем заключенного договора в ценах ______ года с НДС, млн. руб.</t>
  </si>
  <si>
    <t>ООО "ЦентрЭнергоПроект" №407/30-1833 от 30.11.2012., объем заключенного договора в ценах ______ года с НДС, млн. руб.</t>
  </si>
  <si>
    <t>ООО "КБ-АИС" №407/30-2094 от 07.11.2013., объем заключенного договора в ценах ______ года с НДС, млн. руб.</t>
  </si>
  <si>
    <t>ООО "ПМК Холдинг" №407/30-1842 от 10.12.2012г., объем заключенного договора в ценах ______ года с НДС, млн. руб.</t>
  </si>
  <si>
    <t>ЗАО "ЭЗОИС" № 407/30-1951  от 18.12.2012г., объем заключенного договора в ценах ______ года с НДС, млн. руб.</t>
  </si>
  <si>
    <t>ЗАО "ЭЗОИС - юг" № 407/30-1342  от 10.07.2013г., объем заключенного договора в ценах ______ года с НДС, млн. руб.</t>
  </si>
  <si>
    <t>ЗАО "ЭЗОИС" № 407/30-1766  от 17.09.2013г., объем заключенного договора в ценах ______ года с НДС, млн. руб.</t>
  </si>
  <si>
    <t>ЗАО "ЭЗОИС-Юг" № 407/30-1341 от 10.07.2013г., объем заключенного договора в ценах ______ года с НДС, млн. руб.</t>
  </si>
  <si>
    <t>дублирует стр.917,1136,1715,1517</t>
  </si>
  <si>
    <t>ООО "Промстройресурс" № 407/30-1693 от 30.08.2013г., объем заключенного договора в ценах ______ года с НДС, млн. руб.</t>
  </si>
  <si>
    <t>ООО "КБ-АИС", ООО "ЦентрЭнергоПроект"</t>
  </si>
  <si>
    <t>ООО "ПромСтройБизнес-Монтаж", ООО "Промстройресурс", ООО "ЭнергоСтрой"; ООО "Сварог";ООО "МГ-Строй"</t>
  </si>
  <si>
    <t>ООО "ПМК Холдинг", ООО "ЭЗОИС"; ООО "Эзоис-Юг" ООО "Промстройресурс"</t>
  </si>
  <si>
    <t>ООО "ГеоТоп", ООО "ДорСтройИнжиниринг"ИП Васильцев,ООО "СлавСтрой",ООО "НПА Вира Реалтайм",ООО "КонтинентСтрой",ООО "НВ-Строй",ООО "Строймарин",ООО "Рубеж-РемСтрой",ООО "ППБаза",ООО "ПримБел"</t>
  </si>
  <si>
    <t>161 чел.</t>
  </si>
  <si>
    <t xml:space="preserve">1. Необходимость в процессе СМР внесения корректировок в проектные решения, связанные со строительством других олимпийских объектов. 
2. Нарушение обязательств ГК «Олимпстрой»  по предоставлению ДПТ привело к срыву сроков получения положительного заключения ГГЭ.
3. Нарушение обязательств ГК «Олимпстрой»  по предоставлению земельных участков.
4. Недопустимо низкое качество проектно-сметной документации, разрабатываемой ООО КБ-АИС».
5. Невыполнение своих обязательств ООО «Промстройресурс».
</t>
  </si>
  <si>
    <t>п.152 д «Распределительная городская электрическая сеть (проектные и изыскательские работы, реконструкция и строительство) Сочинский РРЭС (участок Верещагинская – Бочаров ручей)» 1 этап</t>
  </si>
  <si>
    <t xml:space="preserve">Краснодарский край, г. Сочи, Центральный район.  </t>
  </si>
  <si>
    <t xml:space="preserve">Номинальная мощность 98,43 МВА </t>
  </si>
  <si>
    <t xml:space="preserve">ОАО "Южный инженерный центр энергетики"
№ 407/30-713 от 28.08.2009г., № 640 от 23.12.2010 г.
№ 230 от 24.03.2011 г. № 263 от 30.03.2011 г. № 411 от 27.05.2011 г.   № 399 от 27.05.2011 г. № 400 от 27.05.2011 г. № 416 от 27.05.2011 г.
№ 404 от 27.05.2011 г. № 403 от 27.05.2011 г. № 179 от 10.03.2011 г.
№ 229 от 24.03.2011 г. № 409 от 27.05.2011 г. № 231 от 24.03.2011 г.
№ 417 от 27.05.2011 г. № 421 от 27.05.2011 г. № 407 от 27.05.2011 г.
№ 422 от 27.05.2011 г. №405 от 27.05.2011 г. № 413 от 27.05.2011 г.
№ 401 от 27.05.2011 г. № 396 от 27.05.2011 г. № 420 от 27.05.2011 г.
№ 438 от 27.05.2011 г. №188 от 11.03.2011 г. № 269 от 01.04.2011 г.
№ 202 от 16.03.2011 г. № 178 от 10.03.2011 г. № 204 от 16.03.2011 г.
№ 190 от 11.03.2011 г. № 189 от 11.03.2011 г. № 232 от 24.03.2011 г.
№ 207 от 16.03.2011 г. № 285 от 11.04.2011 г. № 205 от 16.03.2011 г.
№ 233 от 24.03.2011 г. № 458 от 02.06.2011  № 337 от 28.04.2011 г.
№ 338 от 28.04.2011 г. № 456 от 02.06.2011 г. № 455 от 02.06.2011 г.
№ 208 от 16.03.2011 г. №186 от 11.03.2011 г. № 187 от 11.03.2011 г.
№ 406 от 27.05.2011 г. № 412 от 27.05.2011 г. № 414 от 27.05.2011 г.
№ 393 от 27.05.2011 г. № 397 от 27.05.2011 г. № 234 от 24.03.2011. г.
№ 408 от 27.05.2011 г. № 237 от 24.03.2011 г. № 410 от 27.05.2011 г.
№ 335 от 28.04.2011 г. № 270 от 01.04.2011 г. № 206 от 16.03.2011 г.
№ 235 от 24.03.2011 г. №394 от 27.05.2011 г. № 424 от 27.05.2011 г.
№ 425 от 27.05.2011 г. № 177 от 10.03.2011 г. № 415 от 27.05.2011 г.
№ 185 от 11.03.2011 г. № 339 от 28.04.2011 г. № 340 от 28.04.2011 г.
№ 236 от 24.03.2011 г. № 176 от 11.03.2011 г. №175 от 10.03.2011 г.
№ 426 от 27.05.2011 г. № 238 от 24.03.2011 г. № 395 от 27.05.2011 г.
№ 427 от 27.05.2011 г. № 398 от 27.05.2011 г. № 402 от 27.05.2011 г.
№ 336 от 28.04.2011 г. № 239 от 24.03.2011 г.
</t>
  </si>
  <si>
    <t xml:space="preserve">Заключение ГГЭ № 561-10/РГЭ-1200/03 от 24.11.10
№ 078-11/РГЭ-1426/03, № 091-11/РГЭ-1427/03, № 175-11/РГЭ-1501/02, 
№ 227-11/РГЭ-1563/03, от 21.03.2011 г., № 175-11/РГЭ-1501/02, 
№ 232-11/РГЭ-1564/03 от 21.03.2011 г., № 214-11/РГЭ-1529/04 от 18.03.2011 г., № 095-11/РГЭ-1472/02, №180-11/РГЭ-1505/04,
№ 226-11/РГЭ-1566/03 от 21.03.2011 г., № 080-11/РГЭ-1468/02, 
№ 101-11/РГЭ-1469/02, № 173-11/РГЭ-1503/03, № 089-11/РГЭ-1470/03, 
№ 186-11/РГЭ-1518/02 от 10.03.2011 г.,   № 208-11/РГЭ-1559/02 от 17.03.2011 г., № 211-11/РГЭ-1516/02 от 17.03.2011 г., № 233-11/РГЭ-1571/02 от 21.03.2011г,  №171-11/РГЭ-1504/04, № 175-11/РГЭ-1501/02, 
№ 175-11/РГЭ-1501/02, №085-11/РГЭ-1459/03, №071-11/РГЭ-1278/03,   
№ 206-11/РГЭ-1576/03 от 17.03.2011 г., № 198-11/РГЭ-1519/02 от 16.03.2011г., № 215-11/РГЭ-1567/04   от 18.03.2011г., 
№ 217-11/РГЭ-1570/02 от 18.03.2011г.,  № 094-11/РГЭ-1462/03,  
№096-11/РГЭ-1448/02, №069-11/РГЭ-1429/02, №086-11/РГЭ-1449/02, 
№111-11/РГЭ-1451/02, № 144-11/РГЭ-1480/02, №100-11/РГЭ-1319/02,  
№ 231-11/РГЭ-1533/05 от 21.03.2011 г., №070-11/РГЭ-1348/03,  
№068-11/РГЭ-1425/02, №068-11/РГЭ-1425/02, №068-11/РГЭ-1425/02,  
№068-11/РГЭ-1425/02, № 127-11/РГЭ-1477/02, № 074-11/РГЭ-1430/02,   
№ 246-11/РГЭ-1561/02 от 23.03.2011 г., №229-11/РГЭ-1560/02 от 21.03.2011 г., №229-11/РГЭ-1560/02 от 21.03.2011 г., № 204-11/РГЭ-1532/03 от 16.03.2011 г., № 228-11/РГЭ-1568/04 от  21.03.2011 г., 
№ 120-11/РГЭ-1483/03, № 104-11/РГЭ-1458/03, №166-11/РГЭ-1498/03
№234-11/РГЭ-1528/04 от 22.03.2011 г., № 187-11/РГЭ-1531/03 от 11.03.2011 г., № 194-11/РГЭ-1527/03 от 15.03.2011 г., № 216-11/РГЭ-1526/02 от 18.03.2011 г.,  № 216-11/РГЭ-1526/02 от 18.03.2011 г., № 216-11/РГЭ-1526/02 от 18.03.2011 г., № 216-11/РГЭ-1526/02 от 18.03.2011 г., № 193-11/РГЭ-1525/02 от 15.03.2011 г. №166-11/РГЭ-1498/03, № 181-11/РГЭ-1524/03  от 05.03.2011, №123-11/РГЭ-1476/02,
№ 207-11/РГЭ-1565/03 от17.03.2011, № 073-11/РГЭ-1428/02,
№182-11/РГЭ-1499/03, №108-11/РГЭ-1450/02, №136-11/РГЭ-1481/02
№172-11/РГЭ-1502/03, № 241-11/РГЭ-1574/02 от 23.03.2011 г.,
№ 209-11/РГЭ-1573/03 от 17.03.2011 г., № 084-11/РГЭ-1465/04,
№236-11/РГЭ-1517/02 от 23.03.2011 г., №105-11/РГЭ-1460/02,
№ 170-11/РГЭ-1495/02, №157-11/РГЭ-1494/03, №103-11/РГЭ-1453/03,
№ 090-11/РГЭ-1463/03, № 081-11/РГЭ-1464/02; №142-11/РГЭ-1479/02,
№ 218-11/РГЭ-1569/02   от 18.03.2011,№185-11/РГЭ-1530/03 от10.03.2011 г, №245-11/РГЭ-1572/03 от 23.03.2011 г.,
№240-11/РГЭ-1558/02 от 23.03.2011 г., №102-11/РГЭ-1471/02
№132-11/РГЭ-1478/02, №114-11/РГЭ-1482/03, Ростовский филиал ГГЭ </t>
  </si>
  <si>
    <t>Постановления администрации Краснодарского края или Главы города Сочи о предоставлении земельного участка 1. 624 от 30.03.2012;
2. 677 от 06.04.2012;
3. 676 от 06.04.2012. Договор на право пользования земельным участком: 3. Договор о переуступке прав № 07-1/3-4022 от 14.05.2012 г. (по договору аренды от 11.04.2012 г. № 4900007386);
4. Договор о переуступке прав № 07-1/3-3954 от 28.04.2012 г. (по договору аренды № 4900007418 от 25.04.2012 г.)  5. Договор о переуступке прав № 07-1/3-4157 от 04.07.2012 г. (по договору аренды № 0000002663 от 04.07.2012 г.) 6. Договор о переуступке прав № 07-1/3-4208 от 20.07.2012 г. (по договору аренды № 4900007671 от 17.07.2012 г.) 7. Договор о переуступке прав № 07-1/3-4158 от 04.07.2012 г. (по договору аренды № 0000002664 от 09.06.2012 г.) 7. Договор о переуступке прав № 07-1/3-4199 от 16.07.2012 г. (по договору аренды № 4900007380 от 11.04.2012 г.)                                                                                                 8. Договор о переуступке прав № 07-1/3-4205 от 20.07.2012 г. (по договору аренды № 4900007369 от 17.07.2012 г.)  9. Договор о переуступке прав № 07-1/3-4231 от 25.07.2012 г. (по договору аренды № 4900007695 от 19.07.2012 г.) 10. Договор о переуступке прав № 07-1/3-4202 от 23.07.2012 г. (по договору аренды № 4900007660 от 17.07.2012 г.)  11.  Договор о переуступке прав № 07-1/3-4230 от 25.07.2012 г. (по договору аренды № 4900000379 от 10.07.2012 г.) 12. Договор о переуступке прав № 07-1/3-4265 от 16.08.2012 г. (по договору аренды № 4900007717 от 13.08.2012 г.) 13. Договор о переуступке прав № 07-1/3-4266 от 16.08.2012 г. (по договору аренды № 4900007578 от 16.08.2012 г.)</t>
  </si>
  <si>
    <t>№ RU23309000-460 от 28.09.2019г. до  30.06.2013г.</t>
  </si>
  <si>
    <t xml:space="preserve">Заключение ГГЭ СД  №078-11/РГЭ-1426/05 от 03.02.11 г.
СД №091-11/РГЭ-1427/05 от 07.02.11 г.
СД № 262-11/РГЭ-1563/05 от 01.04.2011 г.
СД № 263-11/РГЭ-1564/05 от 01.04.2011 г.
СД № 255-11/РГЭ-1529/05 от 01.04.2011 г.
СД № 095-11/РГЭ-1472/05 от 07.02.11 г.
СД №180-11/РГЭ-1505/05 от 05.03.2011
СД № 259-11/РГЭ-1566/05 от 01.04.2011 г.
СД № 080-11/РГЭ-1468/05 от 03.02.11 г.
СД №101-11/РГЭ-1469/05 от 08.02.11 г.
СД №173-11/РГЭ-1503/05 от 03.03.2011
СД №089-11/РГЭ-1470/05 от 04.02.11 г.
СД № 238-11/РГЭ-1518/05 от  23.03.2011 г.
СД № 265-11/РГЭ-1559/05 от 01.04.2011 г.
СД № 237-11/РГЭ-1516/05 от 23.03.2011 г.
СД №349-11/РГЭ-1571/05 от 18.04.2011 г.
СД № 171-11/РГЭ-1504/05 от 03.03.2011
СД №175-11/РГЭ-1501/05 от 04.03.2011
СД № 324-11/РГЭ-1576/05 от 12.04.2011 г.                                                                       СД №239-11/РГЭ-1519/05 от 23.03.2011 г.
СД № 337-11/РГЭ-1567/05 от 14.04.2011 г.
СД № 344-11/РГЭ-1570/05 от 18.04.2011 г.
СД №094-11/РГЭ-1462/05 от 07.02.11 г.
СД №085-11/РГЭ-1459/05 от 04.02.11 г.
СД №071-11/РГЭ-1278/05 от 02.02.11 г.
СД №096-11/РГЭ-1448/05 от 07.02.11 г.
СД №069-11/РГЭ-1429/05 от 02.02.11 г.
СД №086-11/РГЭ-1449/05 от 04.02.11 г.
СД №111-11/РГЭ-1451/05 от 08.02.11 г.
СД №144-11/РГЭ-1480/05 от 18.02.2011
СД №100-11/РГЭ-1319/05 от 08.02.11 г.
СД № 225-11/РГЭ-1533/03 от 21.03.2011 г.
СД №070-11/РГЭ-1348/05 от 02.02.11 г.
СД №068-11/РГЭ-1425/05 от 02.02.11 г.
СД №127-11/РГЭ-1477/05 от 15.02.2011
СД № 279-11/РГЭ-1561/05 от 01.04.2011 г.
СД № 278-11/РГЭ-1560/05 от 01.04.2011 г.
СД № 325-11/РГЭ-1532805 от 12.04.2011 г.
СД №338-11/РГЭ-1568/05 от 14.04.2011 г.
СД №074-11/РГЭ-1430/05, от 02.02.2011 г.
СД №120-11/РГЭ-1483/05, от 11.02.2011 г.
СД №104-11/РГЭ-1458/05, от 08.02.2011 г.
СД № 252-11/РГЭ-1528/05 от 01.04.2011 г.
СД № 261-11/РГЭ-1531/05 01.04.2011 г.
СД № 254-11/РГЭ-1527/05 от 01.04.2011 г.
СД  253-11/РГЭ-1526/05 01.04.2011 г.
СД №248-11/РГЭ-1525/05 от 24.03.2011 г.
СД №166-11/РГЭ-1498/05 от 02.03.2011
СД №249-11/РГЭ-1524/05 от 24.03.2011 г.
СД №123-11/РГЭ-1476/05 от 11.02.2011
СД №251-11/РГЭ-1565/05 от 24.03.2011 г.
СД №073-11/РГЭ-1428/05, от 02.02.2011 г.
СД 182-11/РГЭ-1499/05 от 10.03.2011
СД № 108-11/РГЭ-1450/05 от 08.02.2011
СД № 136-11/РГЭ-1481/05 от 17.02.2011
СД №172-11/РГЭ-1502/05 от 03.03.2011
СД №264-11/РГЭ-1574/05 от 01.04.2011 г.
СД № 256-11/РГЭ-1573/05 от 01.04.2011 г.
СД №084-11/РГЭ-1465/05 от 04.02.2011 г.
СД №258-11/РГЭ-1517/05 от 01.04.2011 г.
СД №105-11/РГЭ-1460/05 от 08.02.2011 г.
СД№170-11/РГЭ-1495/05 от03.03.2011
СД№157-11/РГЭ-1494/05 от01.03.2011
СД №103-11/РГЭ-1453/05 от 08.02.2011
СД №090-11/РГЭ-1463/05 от 04.02.2011 г.
СД №081-11/РГЭ-1464/05 от 03.02.2011 г.
СД №343-11/РГЭ-1569/05 от 18.04.2011 г.
СД №142-11/РГЭ-1479/05 от18.02.2011
СД №260-11/РГЭ-1530/05 от 01.04.2011 г.
СД № 323-11/РГЭ-1572/05 от 12.04.2011 г.
СД №257-11/РГЭ-1558/05 от 01.04.2011 г.
СД №102-11/РГЭ-1471/05 от 08.02.2011
СД №132-11/РГЭ-1478/05 от 16.02.2011
СД №114-11/РГЭ-1482/05 от 10.02.2011, Ростовский филиал ГГЭ 
</t>
  </si>
  <si>
    <t>ООО "МГ-Строй", № 407/30-1435 от 11.09.2012г. объем заключенного договора в ценах _____ года с НДС, млн. руб.</t>
  </si>
  <si>
    <t>ООО "Стройэлектрогрупп" № 407/30-884 от 19.07.2011г., объем заключенного договора в ценах _____ года с НДС, млн. руб.</t>
  </si>
  <si>
    <t>ЗАО "Донэлектромонтаж" № 67/ДЭМ/407/30-954 от 13.08.2011г., объем заключенного договора в ценах _____ года с НДС, млн. руб.</t>
  </si>
  <si>
    <t>ООО "Холдинговая компания "УНР 427"  № 407/30-970 от 12.08.2011г., объем заключенного договора в ценах _____ года с НДС, млн. руб.</t>
  </si>
  <si>
    <t>ООО "Мари" № 407/30-257 от 23.03.2012г., объем заключенного договора в ценах _____ года с НДС, млн. руб.</t>
  </si>
  <si>
    <t>ЗАО "Энергостройсвязь" № 407/30-582 от 12.05.2012г., объем заключенного договора в ценах _____ года с НДС, млн. руб.(РАСТОРГНУТ)</t>
  </si>
  <si>
    <t>ЗАО "Энергостройсвязь" № 407/30-583 от 12.05.2012г., объем заключенного договора в ценах _____ года с НДС, млн. руб.(РАСТОРГНУТ)</t>
  </si>
  <si>
    <t>ООО "Холдинговая компания "УНР 427"  № 407/30-959 от 12.08.2011г., объем заключенного договора в ценах _____ года с НДС, млн. руб.(РАСТОРГНУТ)</t>
  </si>
  <si>
    <t>ООО "МСП", № 407/30-657 от 21.05.2012, объем заключенного договора в ценах _____ года с НДС, млн. руб.(РАСТОРГНУТ)</t>
  </si>
  <si>
    <t>ООО "Промстройресурс" № 407/30-688 от 28.05.2012г., объем заключенного договора в ценах _____ года с НДС, млн. руб.</t>
  </si>
  <si>
    <t xml:space="preserve"> % от сметной стоимости проекта</t>
  </si>
  <si>
    <t>ООО "Максима" № 407/30-594 от 16.04.2012г., объем заключенного договора в ценах _____ года с НДС, млн. руб.</t>
  </si>
  <si>
    <t>ОАО "СКЭРК" № 407/30-1997 от 20.12.2012г., объем заключенного договора в ценах _____ года с НДС, млн. руб.</t>
  </si>
  <si>
    <t>ОАО "СКЭРК" № 407/30-2134 от 20.12.2012г., объем заключенного договора в ценах _____ года с НДС, млн. руб.</t>
  </si>
  <si>
    <t>ООО "Высокие строительные технологии" № 407/30-902 от 19.07.2011г., объем заключенного договора в ценах _____ года с НДС, млн. руб.(РАСТОРГНУТ)</t>
  </si>
  <si>
    <t>ООО "Холдинговая компания "УНР 427" № 407/30-1117 от 15.09.2011г., объем заключенного договора в ценах _____ года с НДС, млн. руб.(РАСТОРГНУТ)</t>
  </si>
  <si>
    <t>ООО "Уралэлектро"  407/30-1104  от 02.09.2011г., объем заключенного договора в ценах _____ года с НДС, млн. руб.(РАСТОРГНУТ)</t>
  </si>
  <si>
    <t>ООО "РубежРемСтрой" № 407/30-1212от 18.05.2013г., объем заключенного договора в ценах _____ года с НДС, млн. руб.</t>
  </si>
  <si>
    <t>ОАО "ЮИЦЭ" № 407/30-713 от 28.08.2009 г., объем заключенного договора в ценах ______ года с НДС, млн. руб.</t>
  </si>
  <si>
    <t>ОАО "ЮИЦЭ" № 076.10.25/407/30-202 от 16.02.2011 г., объем заключенного договора в ценах ______ года с НДС, млн. руб.</t>
  </si>
  <si>
    <t>дублирует стр.1694</t>
  </si>
  <si>
    <t xml:space="preserve"> ЗАО "Группа компаний Электрощит-Самара" №407/30-862 от 02.07.2012г., объем заключенного договора в ценах ______ года с НДС, млн. руб.</t>
  </si>
  <si>
    <t xml:space="preserve"> ООО "ИНВЭНТ -Электро" №407/30-904 от 09.07.2012г., объем заключенного договора в ценах ______ года с НДС, млн. руб.</t>
  </si>
  <si>
    <t>ООО "ПМК Холдинг"  №407/30-1842 от 10.12.2012, объем заключенного договора в ценах ______ года с НДС, млн. руб.</t>
  </si>
  <si>
    <t>ООО "ЭЗОИС - Юг" №407/30-1841 от 10.12.2012г.,  объем заключенного договора в ценах ______ года с НДС, млн. руб.</t>
  </si>
  <si>
    <t>ООО "ЭЗОИС" №407/30-1951 от 18.12.2012г.,  объем заключенного договора в ценах ______ года с НДС, млн. руб.</t>
  </si>
  <si>
    <t>ООО "ЭЗОИС - Юг" №407/30-1341 от10.07.2013г.,  объем заключенного договора в ценах ______ года с НДС, млн. руб.</t>
  </si>
  <si>
    <t>дублирует стр.917,1136,1346,1715</t>
  </si>
  <si>
    <t>ООО "ЭЗОИС - Юг" №407/30-1119 от 24.05.2013г.,  объем заключенного договора в ценах ______ года с НДС, млн. руб.</t>
  </si>
  <si>
    <t>ОАО "СКЭРК" №43/2013407/30-1483 от 06.06.2013г.,  объем заключенного договора в ценах ______ года с НДС, млн. руб.</t>
  </si>
  <si>
    <t>1. Концорциум ООО «Холдинговая компания «УНР 427» и ООО «Головная компания 427 Электра»; 
2. ООО «Стройэлектрогрупп»;
3. ЗАО «Донэлектромонтаж»;
4. ООО "Мари";
5. ЗАО  «Энергостройсвязь»;
6. ООО "МСП" 7. ООО "Промстройресурс";8 ООО "Максима"ЗАО , ООО "Высокие строительные технологии", ОАО "СКЭРК", ООО "РубежРемСтрой"; ООО "МГ-Строй"; ОАО "СКЭРК"</t>
  </si>
  <si>
    <t>ЗАО ГК "Электрощит Самара", ООО "ИНВЭНТ-Электро", ООО "ЭЗОИС", ООО "ЭЗОИС-Юг",ООО "ПМК Холдинг";ОАО "СКЭРК"</t>
  </si>
  <si>
    <t>ООО "Краснодарский отдел Гипрокоммунэнерго", ООО "ИнжГеоСервис", ООО "Алкасар", ООО "Геодезический фонд", ООО "ЭКОЦЕНТР-ПРОФИ", ООО "Аэрокосмические технологии"МУП г. Сочи "Муниципальный институт генплана",ООО "Гео-Комплекс",МУП г. Сочи "Сочитеплоэнерго"</t>
  </si>
  <si>
    <t>72 чел.</t>
  </si>
  <si>
    <t xml:space="preserve">1. Отсутствие предоставленных земельных участков ГК «Олимпстрой» в период подг. работ и начала периода СМР, срок по БП – 01.11.2012.
2. Несвоевременное выполнение работ подрядными организациями (ООО «ВСТ», ООО «Уралэлектро», ООО «УК «Энергосервис»,ООО «УНР-427», ЗАО «Энергостройсвязь», ООО «МСП»).
3. Расторжение с ОАО «Москабельсетьмонтаж» договоров на сумму 689,4 млн. руб. (56 проектов).
4. Необходимость в процессе СМР внесения корректировок в проектные решения, связанные со строительством других олимпийских объектов. 
5. Нарушение обязательств ГК «Олимпстрой»  по предоставл. зем. участков.
</t>
  </si>
  <si>
    <t>п.152 д «Распределительная городская электрическая сеть (проектные и изыскательские работы, реконструкция и строительство) Сочинский РРЭС (участок Верещагинская – Бочаров ручей)» 2 этап</t>
  </si>
  <si>
    <t>строительство, реконструкция</t>
  </si>
  <si>
    <t>ОАО "Южный инженерный центр энергетики"
№ 407/30-1233 от 19.10.2011 г.</t>
  </si>
  <si>
    <t>План январь 2014 г.</t>
  </si>
  <si>
    <t>ООО "Максима" № 407/30-1636 от 29.10.2012г., объем заключенного договора в ценах _____ года с НДС, млн. руб.</t>
  </si>
  <si>
    <t>ООО "Промстройресурс" № 407/30-1917 от 10.12.2012г., объем заключенного договора в ценах _____ года с НДС, млн. руб.</t>
  </si>
  <si>
    <t>ООО "Промстройресурс" № 407/30-1916 от 16.05.2012г., объем заключенного договора в ценах _____ года с НДС, млн. руб.</t>
  </si>
  <si>
    <t>ООО "МГ-Строй" №407/30-2151 от 24.12.2012г., объем заключенного договора в ценах _____ года с НДС, млн. руб.</t>
  </si>
  <si>
    <t>ООО "Москабельсетьмонтаж" №407/30-1849 от 10.12.2012г., объем заключенного договора в ценах _____ года с НДС, млн. руб.(РАСТОРГНУТ)</t>
  </si>
  <si>
    <t>ООО "Москабельсетьмонтаж" №407/30-1850 от 10.12.2012г., объем заключенного договора в ценах _____ года с НДС, млн. руб.(РАСТОРГНУТ)</t>
  </si>
  <si>
    <t>ООО "Москабельсетьмонтаж" №407/30-1851 от 10.12.2012г., объем заключенного договора в ценах _____ года с НДС, млн. руб.(РАСТОРГНУТ)</t>
  </si>
  <si>
    <t>ООО "Москабельсетьмонтаж" №407/30-1852 от 10.12.2012г., объем заключенного договора в ценах _____ года с НДС, млн. руб.(РАСТОРГНУТ)</t>
  </si>
  <si>
    <t>ООО "Москабельсетьмонтаж" №407/30-1853 от 10.12.2012г., объем заключенного договора в ценах _____ года с НДС, млн. руб.(РАСТОРГНУТ)</t>
  </si>
  <si>
    <t>ООО "Москабельсетьмонтаж" №407/30-1854 от 10.12.2012г., объем заключенного договора в ценах _____ года с НДС, млн. руб.(РАСТОРГНУТ)</t>
  </si>
  <si>
    <t>ООО "Москабельсетьмонтаж" №407/30-1855 от 10.12.2012, объем заключенного договора в ценах _____ года с НДС, млн. руб.(РАСТОРГНУТ)</t>
  </si>
  <si>
    <t>ООО "Промстройресурс" № 407/30-762 от 01.04.2013г., объем заключенного договора в ценах _____ года с НДС, млн. руб.</t>
  </si>
  <si>
    <t>ООО "Строймарин" № 407/30-607 от 28.03.2013г., объем заключенного договора в ценах _____ года с НДС, млн. руб.</t>
  </si>
  <si>
    <t>ООО "Строймарин" № 407/30-608 от 28.03.2013г., объем заключенного договора в ценах _____ года с НДС, млн. руб.</t>
  </si>
  <si>
    <t>ООО "Строймарин" № 407/30-609 от 28.03.2013г., объем заключенного договора в ценах _____ года с НДС, млн. руб.</t>
  </si>
  <si>
    <t>ОАО "Ставропольсетьэнергоремонт" № 407/30-610 от 28.03.2013г., объем заключенного договора в ценах _____ года с НДС, млн. руб.</t>
  </si>
  <si>
    <t>ООО "Бизнес Актив" № 407/30-612 от 28.03.2013г., объем заключенного договора в ценах _____ года с НДС, млн. руб.</t>
  </si>
  <si>
    <t>ООО "МГ-Строй" № 407/30-614 от 28.03.2013г., объем заключенного договора в ценах _____ года с НДС, млн. руб.</t>
  </si>
  <si>
    <t>ООО "Строймарин" № 407/30-1787 от 06.09.2013., объем заключенного договора в ценах _____ года с НДС, млн. руб.</t>
  </si>
  <si>
    <t>ООО "Сварог" № 407/30-1806 от 19.09.2013, объем заключенного договора в ценах _____ года с НДС, млн. руб.</t>
  </si>
  <si>
    <t>ООО "Вира Реалтайм" № 407/30-613 от 28.03.2013г., объем заключенного договора в ценах _____ года с НДС, млн. руб.</t>
  </si>
  <si>
    <t>ООО "Вира Реалтайм" № 407/30-1234 от 01.06.2013г., объем заключенного договора в ценах _____ года с НДС, млн. руб.</t>
  </si>
  <si>
    <t>ООО "ЕвроСибЭнерго-инжиниринг"  № 407/30-2457 от 21.11.2013г., объем заключенного договора в ценах _____ года с НДС, млн. руб.</t>
  </si>
  <si>
    <t>ОАО "ЮИЦЭ" № 077.11.25/407/30-1233 от 19.10.2011 г., объем заключенного договора в ценах ______ года с НДС, млн. руб.</t>
  </si>
  <si>
    <t>дублирует стр1494</t>
  </si>
  <si>
    <t>"ЭНЕКС" (ОАО) № 081.13.25/407/30-2062 от 01.11.2013 г., объем заключенного договора в ценах ______ года с НДС, млн. руб.</t>
  </si>
  <si>
    <t>ЗАО "ЭЗОИС" №407/30-1951 от 18.12.2012г., объем заключенного договора в ценах ______ года с НДС, млн. руб.</t>
  </si>
  <si>
    <t>ООО "ПМК Холдинг" №407/30-1842 от 10.12.2012г.,объем заключенного договора в ценах ______ года с НДС, млн. руб.</t>
  </si>
  <si>
    <t>ОАО "Серпуховский конденсаторный завод "КВАР" №407/30-1317 от 04.07.2013г.,объем заключенного договора в ценах ______ года с НДС, млн. руб.</t>
  </si>
  <si>
    <t>ООО "ЭЗОИС-Юг" №407/30-1341 от 10.07.2013г.,объем заключенного договора в ценах ______ года с НДС, млн. руб.</t>
  </si>
  <si>
    <t>дублирует стр.917,1136,1346,1517</t>
  </si>
  <si>
    <t>ЗАО "Группа "СвердловЭлектро" №1116/13/407/30-1213 от 15.05.2013г.,объем заключенного договора в ценах ______ года с НДС, млн. руб.</t>
  </si>
  <si>
    <t>ООО "Бизнес Актив" №407/30-1690 от 06.06.2013г.,объем заключенного договора в ценах ______ года с НДС, млн. руб.</t>
  </si>
  <si>
    <t>ООО "МГ-Строй" №407/30-1691 от 30.08.2013г.,объем заключенного договора в ценах ______ года с НДС, млн. руб.</t>
  </si>
  <si>
    <t>ОАО "Ставропольсетьэнергоремонт" №407/30-1692 от 30.08.2013г.,объем заключенного договора в ценах ______ года с НДС, млн. руб.</t>
  </si>
  <si>
    <t>ООО "Строймарин" №407/30-1662 от 30.08.2013г.,объем заключенного договора в ценах ______ года с НДС, млн. руб.</t>
  </si>
  <si>
    <t>"ЭНЕКС" (ОАО)("Южный инженерный центр энергетики")</t>
  </si>
  <si>
    <t>ООО "Максима", ООО "Промстройресурс", ООО "МГ-Строй", ООО "Вира Реалтайм", ООО"Бизнес Актив" ОАО "Ставропольсетьэнергоремонт", ООО "Строймарин", ООО "Сварог";ООО "ЕвроСибЭнерго-инжиниринг" ,</t>
  </si>
  <si>
    <t>ООО "ПМК Холдинг", ООО "ЭЗОИС",ОАО "Серпуховский конденсаторный завод "КВАР",ООО "ЭЗОИС-Юг",ЗАО "Группа "СвердловЭлектро",ООО "Бизнес Актив",ООО "МГ-Строй",ОАО "Ставропольсетьэнергоремонт",ООО "Строймарин"</t>
  </si>
  <si>
    <t>ООО Краснодарское отделение Гипрокоммунэнерго", МУП ", ООО "Алкасар", ООО "Аэрокосмические технологии", ООО "Геодезический фонд", ООО "Гео Комплекс", ООО "ИнжГеоСервис", МУП "Сочитеплоэнерго", ООО "ЭкоцентрПрофи", ООО "АРКС Энерго", ООО "Строительно-монтажная компания "Стройкомплекс-3", ООО "ПСК "ТеплоЦентрСтрой", ООО Инженерные коммуникации Стоун"ООО "СМУ Энергострой",ООО "КонтинентСтрой",ООО "НПА  Вира Реалтайм"</t>
  </si>
  <si>
    <t>135 чел.</t>
  </si>
  <si>
    <t xml:space="preserve">1. Необходимость в процессе СМР внесения корректировок в проектные решения, связанные со строительством других олимпийских объектов. 
2. Нарушение обязательств ГК «Олимпстрой»  по предоставлению ДПТ привело к срыву сроков получения положительного заключения ГГЭ.
3. Нарушение обязательств ГК «Олимпстрой»  по предоставл. зем. участков.
</t>
  </si>
  <si>
    <t xml:space="preserve">п. 154 «Воздушные линии (110 кВ) для выдачи мощности от Сочинской ТЭС до подстанции "Мацеста", от подстанции "Мацеста" подстанции "Хоста", от подстанции "Хоста" до Краснополянской ГЭС, от Краснополянской ГЭС до Сочинской ТЭС (проектные и изыскательские работы, реконструкция)» </t>
  </si>
  <si>
    <t>Краснодарский край г. Сочи Центральный район, Хостинский район, Адлерский район</t>
  </si>
  <si>
    <t>Октябрь 2013 г. / Факт - Декабрь 2013 г.</t>
  </si>
  <si>
    <t>ЗАО ЭнергоПроект, утверждена 23.11.2011 г.,приказ по ОАО Кубаньэнерго № 1012.</t>
  </si>
  <si>
    <t xml:space="preserve">Заключение ГГЭ № 636-11/РГЭ-1769/03 от 22.11.2011 , Ростовский филиал ГГЭ 
 </t>
  </si>
  <si>
    <t>№ RU23309000-296 от  17.12.2011, выдано Министерством регионального развития РФ</t>
  </si>
  <si>
    <t xml:space="preserve">
СД - № 637-11/РГЭ-1769/05 от 22.11.2011 г., ПД (ИИ) № 636-11/РГЭ-1769/03 от 22.11.2011 г.</t>
  </si>
  <si>
    <t>ООО "ГК ЭФЭСК" № 407/30-1427 от 09.12.2011г., объем заключенного договора  с НДС, млн. руб.</t>
  </si>
  <si>
    <t>ЗАО "ЭнергоПроект" № 407/30-824 от 28.08.2009 г., 407/30-1914 от  22.11.2012, объем заключенного договора  с НДС, млн. руб.</t>
  </si>
  <si>
    <t>ЗАО "РосЭнергоКонтракт" № 407/30-508 от 26.04.2011г., объем заключенного договора  с НДС, млн. руб.</t>
  </si>
  <si>
    <t>ЗАО "Полимер-Аппарат" № 407/30-924 от 05.08.2011г., объем заключенного договора  с НДС, млн. руб.</t>
  </si>
  <si>
    <t xml:space="preserve"> "Северо-Западная энергетическая компания", 407/30-58 от 06.02.2012 г., объем заключенного договора  с НДС, млн. руб.</t>
  </si>
  <si>
    <t>ООО "Электрокомплекс НПК" № 407/30-1406 от 14.12.2011 г., объем заключенного договора  с НДС, млн. руб.</t>
  </si>
  <si>
    <t>ООО "Электрокомплекс НПК" № 407/30-1400 от 14.12.2011 г., объем заключенного договора  с НДС, млн. руб.</t>
  </si>
  <si>
    <t>ЗАО "Полимер-Аппарат" № 407/30-506 от 03.05.2012г., объем заключенного договора  с НДС, млн. руб.</t>
  </si>
  <si>
    <t>ЗАО "Виктан" № 407/30-1407 от 14.12.2011г., объем заключенного договора  с НДС, млн. руб. (расторгнут)</t>
  </si>
  <si>
    <t>ООО "ГК ЭФЭСК"</t>
  </si>
  <si>
    <t>ЗАО "РосЭнергоКонтракт",  ЗАО "Полимер-Аппарат", ООО "Электрокомплекс НПК" , "Северо-Западная энергетическая компания", ООО "Виктан""</t>
  </si>
  <si>
    <t>ООО «Эко-7» ,ООО Арх. Общество Кубани"</t>
  </si>
  <si>
    <t>Ограничители перенапряжения ОПНп-110/800/88-10-111 УХЛ1-П; Провод Aero-ZAACSRZ 251</t>
  </si>
  <si>
    <t>Март 2012 г.</t>
  </si>
  <si>
    <t>Строительно-монтажные работы завершены.
Получено разрешение на ввод объкта в эксплуатацию №RU23309000-023 МС/ОИ от 12.12.2013 г.</t>
  </si>
  <si>
    <t>п. 155 «Воздушные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1 этап</t>
  </si>
  <si>
    <t>Трасса ВЛ проходит в Центральном районе г. Сочи  Краснодарского края от СТЭС-Сочи до ПС «Дагомыс»</t>
  </si>
  <si>
    <t>ЗАО ЭнергоПроект, утверждена 21.11.2011 г.,приказ по ОАО Кубаньэнерго № 999.</t>
  </si>
  <si>
    <t xml:space="preserve">Заключение ГГЭ № 628-11/РГЭ-1767/03 от 18.11.2011 , Ростовский филиал ГГЭ 
 </t>
  </si>
  <si>
    <t>факт - октябрь 2013</t>
  </si>
  <si>
    <t>№ RU22309000-297 от 16.03.2012 выдано Министерством регионального развития РФ</t>
  </si>
  <si>
    <t xml:space="preserve">Заключение ГГЭ № 629-11/РГЭ-1767/05 от 18.11.2011, Ростовский филиал ГГЭ </t>
  </si>
  <si>
    <t>ЗАО "ЭнергоПроект" № 407/30-1541 от 20.12.2011 г., объем заключенного договора  с НДС, млн. руб.</t>
  </si>
  <si>
    <t>ОАО "СКЭРК" №407/30-1918. От 07.12.2012г., объем заключенного договора  с НДС, млн. руб.</t>
  </si>
  <si>
    <t>ЗАО "ЭнергоПроект" № 407/30-225 от 26.02.2010 г., объем заключенного договора  с НДС, млн. руб.</t>
  </si>
  <si>
    <t>ЗАО "ЭнергоПроект" № 407/30-850 от 13.06.2012 г., объем заключенного договора  с НДС, млн. руб.</t>
  </si>
  <si>
    <t>ЗАО "Полимер-Аппарат" № 407/30-75от 15.02.2012г., объем заключенного договора  с НДС, млн. руб.</t>
  </si>
  <si>
    <t>ООО "Электрокомплекс НПК" № 407/30-1401 от 14.12.2011 г., объем заключенного договора  с НДС, млн. руб.</t>
  </si>
  <si>
    <t>ЗАО "ЭнергоПроект" , ОАО "СКЭРК"</t>
  </si>
  <si>
    <t xml:space="preserve">ЗАО "Полимер-Аппарат", ООО "Электрокомплекс НПК" </t>
  </si>
  <si>
    <t>ЗАО «ЮгЭнергоПроект», ООО «Инжзащита», ООО «Строительство и инвестиции», ЗАО «ЮгТопГео» , ЗАО "Сетьстрой", ООО "СтройСеверПлюс", ЗАО МуромЭнергоМаш", ЗАО "ЗВА "Астон-Энергия", ООО "Топаз", ООО "СМУ-40</t>
  </si>
  <si>
    <t>Апрель 2012 г.</t>
  </si>
  <si>
    <t>Строительно-монтажные работы завершены. Получено разрешение на ввод объекта в эксплуатацию №RU23309000-021 МС/ОИ от 10.12.2013 г.</t>
  </si>
  <si>
    <t>п. 155 «Воздушные линии (110 кВ) для выдачи мощности от Сочинской ТЭС до подстанции "Верещагинская", от подстанции "Верещагинская" до подстанции "Дагомыс" (проектные и изыскательские работы, реконструкция)» 2 этап</t>
  </si>
  <si>
    <t>2 этап</t>
  </si>
  <si>
    <t>ЗАО ЭнергоПроект</t>
  </si>
  <si>
    <t xml:space="preserve">Заключение ГГЭ №187-12/РГЭ-1767/03 от 25.06.2012, Ростовский филиал ГГЭ 
 </t>
  </si>
  <si>
    <t>Октябрь 2012 г.</t>
  </si>
  <si>
    <t>№ RU22309000-454 от 31.08.2012 выдано Министерством регионального развития РФ</t>
  </si>
  <si>
    <t xml:space="preserve">Заключение ГГЭ № 188-12/РГЭ-1767/05 от 25.06.2012, Ростовский филиал ГГЭ </t>
  </si>
  <si>
    <t>ООО "РубежРемСтрой"  № 407/30-855 от 25.06.2012 г., объем заключенного договора  с НДС, млн. руб.</t>
  </si>
  <si>
    <t>ООО "Альянс 21 век" №407/30-52 от 31.01.2013г., объем заключенного договора  с НДС, млн. руб.</t>
  </si>
  <si>
    <t>ООО "ПСК "ТеплоЦентрСтрой"  № 407/30-1856 от 19.11.2012г., объем заключенного договора  с НДС, млн. руб.</t>
  </si>
  <si>
    <t>ООО "РубежРемСтрой"  № 407/30-770 от 14.03.2013г., объем заключенного договора  с НДС, млн. руб.</t>
  </si>
  <si>
    <t>ЗАО"Сетьстрой"  № 407/30-1592 от 09.08.2013, , объем заключенного договора  с НДС, млн. руб.</t>
  </si>
  <si>
    <t>ЗАО"Сетьстрой"  № 407/30-969 от 23.04.2013г., объем заключенного договора  с НДС, млн. руб.</t>
  </si>
  <si>
    <t>ООО "Рубеж-РемСтрой" №407/30-1765 от 09.09.2013г., объем заключенного договора  с НДС, млн. руб.</t>
  </si>
  <si>
    <t>ООО "Рубеж-РемСтрой" №407/30-589 от 14/05/2012г., объем заключенного договора  с НДС, млн. руб.</t>
  </si>
  <si>
    <t>ОАО "Москабельсетьмонтаж" № 407/30-1410 от 14.12.2011 г., объем заключенного договора  с НДС, млн. руб.</t>
  </si>
  <si>
    <t>ЗАО "Полимер-Аппарат" № 407/30-228 от 11/02/2013 г., объем заключенного договора  с НДС, млн. руб.</t>
  </si>
  <si>
    <t>строчка дублирует стр.2394</t>
  </si>
  <si>
    <t>ООО "РубежРемСтрой" , ООО "ПСК "ТеплоЦентрСтрой"</t>
  </si>
  <si>
    <t>ОАО "Москабельсетьмонтаж", ЗАО "Сетьстрой"</t>
  </si>
  <si>
    <t>ООО "Эко7", ЗАО "МПСО "ШСС", ООО "СМУ-40",ООО "ЛЭМС", ООО "СУ-7", ООО "Мадар"ООО "Систек"</t>
  </si>
  <si>
    <t>Силовой кабель 110 кВ</t>
  </si>
  <si>
    <t>август 2012-июль 2013</t>
  </si>
  <si>
    <t>Строительно-монтажные работы завершены. Получено разрешение на ввод объекта в эксплуатацию №RU23309000-004 МС/ОИ от 03.12.2013 г.</t>
  </si>
  <si>
    <t>п. 156 «Воздушные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1 этап</t>
  </si>
  <si>
    <t>Трасса ВЛ 110 кВ проходит по центральному району г. Сочи Краснодарского края в направлении пос. Русская Мамайка, заходя на ПС "Родниковая" и ПС "Пасечная", пересекая р. Мамайка следует в район пос. Шаумяновка, далее в направлении пос. Дагомыс, заходит на ПС "Дагомыс-тяг.", затем  пересекая 2 раза р.Дагомыс заходит на ПС "Дагомыс".</t>
  </si>
  <si>
    <t>Октябрь 2013 г. / Факт - Ноябрь 2013 г.</t>
  </si>
  <si>
    <t>ЗАО "Энергосетьстрой СП", утверждена 08.12.2011 г.,приказ по ОАО Кубаньэнерго № 1065.</t>
  </si>
  <si>
    <t xml:space="preserve">Заключение ГГЭ № 1210-11/ГГЭ-7476/05 от 30.11.2011 , Ростовский филиал ГГЭ 
 </t>
  </si>
  <si>
    <t>№ RU23309000-333 от 03.02.2012г., до 03.10.2012г., выдано Министерством регионального развития РФ</t>
  </si>
  <si>
    <t xml:space="preserve">Заключение ГГЭ № 1211-11/ГГЭ-7476/10  от 30.11.2011, Ростовский филиал ГГЭ </t>
  </si>
  <si>
    <t>ЗАО "Сетьстрой" № 407/30-1428от 14.12.2011г., объем заключенного договора  с НДС, млн. руб.</t>
  </si>
  <si>
    <t>ЗАО "Энергосетьстрой СП" № 407/30-1022 от 09.09.2010 г., объем заключенного договора  с НДС, млн. руб.</t>
  </si>
  <si>
    <t>ЗАО "Северо-Западная Энергетическая Компания" № 407/30-59 от 06.02.2012г., объем заключенного договора  с НДС, млн. руб.</t>
  </si>
  <si>
    <t>ООО "Электрокомплекс НПК" № 407/30-1402 от 14.12.2011 г., объем заключенного договора  с НДС, млн. руб.</t>
  </si>
  <si>
    <t>ЗАО "Энергосетьстрой СП"</t>
  </si>
  <si>
    <t>ЗАО "Сетьстрой"</t>
  </si>
  <si>
    <t xml:space="preserve">ОАО "Северо-Западная Энергетическая компания", ООО "Электрокомплекс НПК" </t>
  </si>
  <si>
    <t xml:space="preserve">ООО «Инженерные изыскания», ООО «Центр технологического проектирования» </t>
  </si>
  <si>
    <t>Строительно-монтажные работы завершены. Получено разрешение на ввод объекта в эксплуатацию №RU23309000-295 от 07.11.2013 г.</t>
  </si>
  <si>
    <t>п. 156 «Воздушные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2 этап</t>
  </si>
  <si>
    <t xml:space="preserve">Заключение ГГЭ № 481-12/ГГЭ-7476/05 от 06.06.2012 , Ростовский филиал ГГЭ 
 </t>
  </si>
  <si>
    <t>№ RU23309000-408 от 30.06.2012 г. выдано Министерством регионального развития РФ</t>
  </si>
  <si>
    <t xml:space="preserve">Заключение ГГЭ № 662-12/ГГЭ-7476/10 от 13.07.2012 , Ростовский филиал ГГЭ </t>
  </si>
  <si>
    <t>ЗАО "Сетьстрой" № 407/30-803 от 25.06.2012 г., , объем заключенного договора  с НДС, млн. руб.</t>
  </si>
  <si>
    <t>ЗАО "Сетьстрой"  407/30-1764 от 09.09.2013г. (корректировка), объем заключенного договора  с НДС, млн. руб.</t>
  </si>
  <si>
    <t>ЗАО Энергосетьстрой СП Договор № 407/30-1220 от 01.08.2012., объем заключенного договора  с НДС, млн. руб.</t>
  </si>
  <si>
    <t>ЗАО "ВИКТАН" № 407/30-1408 от 14.12.2011 г., объем заключенного договора  с НДС, млн. руб.</t>
  </si>
  <si>
    <t>ЗАО "Полимер Аппарат" №407/30-2135 от 13.12.2012г., объем заключенного договора  с НДС, млн. руб.</t>
  </si>
  <si>
    <t>ЗАО "ВИКТАН", ЗАО "Полимер Аппарат"</t>
  </si>
  <si>
    <t>ООО "Инженерные изыскания",ООО "Центр технологического проектирования"</t>
  </si>
  <si>
    <t xml:space="preserve">0 чел. </t>
  </si>
  <si>
    <t>Строительно-монтажные работы завершены. Получено разрешение на ввод объекта в эксплуатацию №RU23309000-297 от 14.11.2013 г.</t>
  </si>
  <si>
    <t>п. 157 «Воздушные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1 этап</t>
  </si>
  <si>
    <t>Район предполагаемого строительства проектируемой ВЛ 110 кВ в административном отношении расположен на территории Краснодарского края в пределах п. Хоста, Кудепста.</t>
  </si>
  <si>
    <t>ЗАО "Энергосетьстрой СП", утверждена 08.12.2011 г.,приказ по ОАО Кубаньэнерго № 1066.</t>
  </si>
  <si>
    <t xml:space="preserve">Заключение ГГЭ №1229-11/ГГЭ-7471/05 от 02.12.2011, Ростовский филиал ГГЭ 
 </t>
  </si>
  <si>
    <t>№ RU23309000-332 от 03.02.2012г., до 03.12.2012г., выдано Министерством регионального развития РФ</t>
  </si>
  <si>
    <t xml:space="preserve">Заключение ГГЭ №1230-11/ГГЭ-7471/10 от 02.12.2011, Ростовский филиал ГГЭ </t>
  </si>
  <si>
    <t>ООО "ТеплоЦентрСтрой ПСК" № 407/30-1354 от 02.12.2011г., объем заключенного договора  с НДС, млн. руб.</t>
  </si>
  <si>
    <r>
      <rPr>
        <b/>
        <sz val="11"/>
        <rFont val="Times New Roman"/>
        <family val="1"/>
        <charset val="204"/>
      </rPr>
      <t xml:space="preserve">ООО "АСТРА-Юг" </t>
    </r>
    <r>
      <rPr>
        <sz val="11"/>
        <rFont val="Times New Roman"/>
        <family val="1"/>
        <charset val="204"/>
      </rPr>
      <t>№ 407/30-1516 от 05.08.2013г., объем заключенного договора  с НДС, млн. руб.</t>
    </r>
  </si>
  <si>
    <t>ЗАО "Энергосетьстрой СП" № 407/30-1024 от 09.09.2010 г., объем заключенного договора  с НДС, млн. руб.</t>
  </si>
  <si>
    <t>ЗАО "Энергосетьстрой СП" № 407/30-970 от 05.04.2013 г., объем заключенного договора  с НДС, млн. руб.</t>
  </si>
  <si>
    <t>ЗАО "Северо-Западная Энергетическая Компания" № 407/30-60 от 06.02.2012г., объем заключенного договора  с НДС, млн. руб.</t>
  </si>
  <si>
    <t>ООО "Электрокомплекс НПК" № 407/30-1403 от 14.12.2011 г., объем заключенного договора  с НДС, млн. руб.</t>
  </si>
  <si>
    <t>ООО "ТеплоЦентрСтрой ПСК", ООО "АСТРА-Юг"</t>
  </si>
  <si>
    <t>ООО «Инженерные изыскания», ООО «Центр технологического проектирования» , ООО "СУ-7", ООО "Винэя", ООО "СМУ 40"ОАО "Ивэлэлектроналадка"</t>
  </si>
  <si>
    <t>Строительно-монтажные работы завершены. Получено разрешение на ввод объекта в эксплуатацию №RU23309000-002 МС/ОИ от 03.12.2013 г.</t>
  </si>
  <si>
    <t>п. 157 «Воздушные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2 этап</t>
  </si>
  <si>
    <t xml:space="preserve">Заключение № 487-12/ГГЭ7471/05 от 08.06.2012, Ростовский филиал ГГЭ 
 </t>
  </si>
  <si>
    <t>№ RU23309000-405 от 30.06.2012г., выдано Министерством регионального развития РФ</t>
  </si>
  <si>
    <t xml:space="preserve">Заключение ГГЭ № 665-12/ГГЭ-7471/10 от 13.07.2012 , Ростовский филиал ГГЭ </t>
  </si>
  <si>
    <t>ООО "ТеплоЦентрСтрой ПСК" № 407/30-802 от 25.06.2012 г., объем заключенного договора  с НДС, млн. руб.</t>
  </si>
  <si>
    <t>ООО "Таткабель" № 407/30-1413 от 14.12.2011 г., объем заключенного договора  с НДС, млн. руб.</t>
  </si>
  <si>
    <t>ЗАО "Полимер-Аппарат" № 407/30-228 от 11.02.2013 г., объем заключенного договора  с НДС, млн. руб.</t>
  </si>
  <si>
    <t>строчка дублирует стр.2045</t>
  </si>
  <si>
    <t>ООО "ТеплоЦентрСтрой ПСК"</t>
  </si>
  <si>
    <t xml:space="preserve">ООО "Таткабель", ЗАО "Полимер-Аппарат" </t>
  </si>
  <si>
    <t>Строительно-монтажные работы завершены. Получено разрешение на ввод объекта в эксплуатацию №RU23309000-303 от 20.11.2013 г.</t>
  </si>
  <si>
    <t>п. 158 «Воздушные линии (110 кВ) от подстанции "Псоу" до подстанции "Южная", от подстанции "Южная" до подстанции "Адлер" (проектные и изыскательские работы, реконструкция)» 1 этап</t>
  </si>
  <si>
    <t>Красноадрский край, г. Сочи Адлерский район</t>
  </si>
  <si>
    <t>ЗАО ЭнергоПроект, утверждена 21.11.2011 г.,приказ по ОАО Кубаньэнерго № 1001.</t>
  </si>
  <si>
    <t xml:space="preserve">Заключение ГГЭ №633-11/РГЭ-1768/03 от 21.11.2011, Ростовский филиал ГГЭ 
 </t>
  </si>
  <si>
    <t>Факт -сентябрь 2013</t>
  </si>
  <si>
    <t>№ RU23309000-298 от 16.03.2012 г. выдано Министерством регионального развития РФ</t>
  </si>
  <si>
    <t xml:space="preserve">Заключение ГГЭ №634-11/РГЭ-1768/05 от 21.11.2011, Ростовский филиал ГГЭ </t>
  </si>
  <si>
    <t>"ЭФЭСк" Группа компаний " ООО № 1/407/30-1542 от 20.12.2011, объем заключенного договора  с НДС, млн. руб.</t>
  </si>
  <si>
    <t>ЗАО "ЭнергоПроект" № 407/30-226 от 26.02.2010 г., объем заключенного договора  с НДС, млн. руб.</t>
  </si>
  <si>
    <t>ЗАО "ЭнергоПроект" № 407/30-1848 от 22.11.2012г., объем заключенного договора  с НДС, млн. руб.</t>
  </si>
  <si>
    <t>ЗАО "Полимер-Аппарат" № 407/30-76 от 15.02.2012г., объем заключенного договора  с НДС, млн. руб.</t>
  </si>
  <si>
    <t>ООО "Электрокомплекс НПК" № 407/30-1404 от 14.12.2011 г., объем заключенного договора  с НДС, млн. руб.</t>
  </si>
  <si>
    <t xml:space="preserve"> ООО ГК "ЭФЭСк"</t>
  </si>
  <si>
    <t xml:space="preserve"> ЗАО "Полимер-Аппарат", ООО "Электрокомплекс НПК" </t>
  </si>
  <si>
    <t>ЗАО «ЮгТопГео», ООО «Строительство и инвестиции», ЗАО «ЮгЭнергоПроект» ООО "Ивэлэлектроналадка"</t>
  </si>
  <si>
    <t>0чел.</t>
  </si>
  <si>
    <t>Строительно-монтажные работы завершены. Получено разрешение на ввод объекта в эксплуатацию №RU23309000-321 от 25.11.2013 г.</t>
  </si>
  <si>
    <t>п. 158 «Воздушные линии (110 кВ) от подстанции "Псоу" до подстанции "Южная", от подстанции "Южная" до подстанции "Адлер" (проектные и изыскательские работы, реконструкция)» 2 этап</t>
  </si>
  <si>
    <t>Октябрь 2013 г./ Факт - Ноябрь 2013 г.</t>
  </si>
  <si>
    <t xml:space="preserve">Заключение ГГЭ №136-12/РГЭ-1768/02 от 12.05.2012 , Ростовский филиал ГГЭ 
 </t>
  </si>
  <si>
    <t>№ RU23309000-406 от 30.06.2012. выдано Министерством регионального развития РФ</t>
  </si>
  <si>
    <t xml:space="preserve">Заключение ГГЭ №244-12/РГЭ-1768/05 от 18.07.2012 </t>
  </si>
  <si>
    <t>ООО ПСК «Тепло Центр Строй» № 407/30-804 от 25.06.2012 г., объем заключенного договора  с НДС, млн. руб.</t>
  </si>
  <si>
    <t>ООО "ПСК "ТеплоЦенрСтрой" № 407/30-1809 от 02.11.2012 г., объем заключенного договора  с НДС, млн. руб.</t>
  </si>
  <si>
    <t>ЗАО "ВИКТАН" № 407/30-1409 от 14.12.2011 г.., объем заключенного договора  с НДС, млн. руб.</t>
  </si>
  <si>
    <t>ЗАО "Полимер Аппарат" № 407/30-2136  от 13.12.2012 г., объем заключенного договора  с НДС, млн. руб.</t>
  </si>
  <si>
    <t>ООО ПСК «Тепло Центр Строй»</t>
  </si>
  <si>
    <t>ЗАО "ВИКТАН", ООО "Полимер Аппарат"</t>
  </si>
  <si>
    <t>ЗАО «ЮгЭнергоПроект», ЗАО «ЮгТопГео» ОАО «Ивэлектроналадка»</t>
  </si>
  <si>
    <t>Строительно-монтажные работы завершены. Получено разрешение на ввод объекта в эксплуатацию №RU23309000-305 от 22.11.2013 г.</t>
  </si>
  <si>
    <t>п. 159 «Воздушная линия (110 кВ) двухцепная от подстанции "Шепси" до подстанции "Дагомыс" (проектные и изыскательские работы, реконструкция)» 1 этап</t>
  </si>
  <si>
    <t>Красноадрский край, г. Сочи, Центральный район, Лазаревский район, Туапсинский район.</t>
  </si>
  <si>
    <t>Октябрь 2013 г./ Факт - Декабрь 2013 г.</t>
  </si>
  <si>
    <t>ЗАО ЭнергоПроект, утверждена 30.12.2011 г., приказ по ОАО "Кубаньэнерго" № 1166.</t>
  </si>
  <si>
    <t xml:space="preserve">Заключение ГГЭ № 642-11/РГЭ-1771/04 от 23.11.2011, Ростовский филиал ГГЭ 
 </t>
  </si>
  <si>
    <t>№RU23309000-377 от 23.05.2012 выдано Министерством регионального развития РФ</t>
  </si>
  <si>
    <t xml:space="preserve">Заключение ГГЭ №643-11/РГЭ-1771/05 от 23.11.2011, Ростовский филиал ГГЭ </t>
  </si>
  <si>
    <t>ЗАО "Оптима Энергострой" № 407/30-1336 от 28.11.2011г., объем заключенного договора  с НДС, млн. руб.</t>
  </si>
  <si>
    <t>ЗАО "ЭнергоПроект" № 407/30-1023 от 09.09.2010 г., объем заключенного договора  с НДС, млн. руб.</t>
  </si>
  <si>
    <t>ЗАО "Оптима Энергострой"" № 407/30-2013 от 28.09.2012 г., объем заключенного договора  с НДС, млн. руб.</t>
  </si>
  <si>
    <t>ООО "БТИ, землеустройство, оценка" №407/30-1034 от 06.05.2013 объем заключенного договора  с НДС, млн. руб.</t>
  </si>
  <si>
    <t>ООО "БТИ, землеустройство, оценка" №407/30-1035 от 06.05.2013 объем заключенного договора  с НДС, млн. руб.</t>
  </si>
  <si>
    <t>ЗАО "Северо-Западная Энергетическая Компания" № 407/30-61 от 06.02.2012г., объем заключенного договора  с НДС, млн. руб.</t>
  </si>
  <si>
    <t>ООО "Электрокомплекс НПК" № 407/30-1405 от 14.12.2011 г., объем заключенного договора  с НДС, млн. руб.</t>
  </si>
  <si>
    <t>ЗАО "ЭнергоПроект"; ЗАО "Оптима Энергострой"</t>
  </si>
  <si>
    <t>ЗАО "Оптима Энергострой"</t>
  </si>
  <si>
    <t xml:space="preserve">ОАО "Северо-Западная Энергетическая компания", 
ООО "Электрокомплекс НПК" </t>
  </si>
  <si>
    <t>ОАО «Южный ИЦЭ», ООО «Феникс-2007» , ОАО "Востоксибэлектросетьстрой"</t>
  </si>
  <si>
    <t>Строительно-монтажные работы завершены. Получено разрешение на ввод объекта в эксплуатацию №RU23309000-003 МС/ОИ от 03.12.2013 г.</t>
  </si>
  <si>
    <t>п. 159 «Воздушная линия (110 кВ) двухцепная от подстанции "Шепси" до подстанции "Дагомыс" (проектные и изыскательские работы, реконструкция)» 2 этап</t>
  </si>
  <si>
    <t>Краснодарский край, г. Сочи, Центральный район, Лазаревский район, Туапсинский район.</t>
  </si>
  <si>
    <t xml:space="preserve">Заключение ГГЭ №135-12/РГЭ-1771/03 от 12.05.2012, Ростовский филиал ГГЭ 
 </t>
  </si>
  <si>
    <t>№ RU23309000-407 от 30.06.2012 выдано Министерством регионального развития РФ</t>
  </si>
  <si>
    <t xml:space="preserve">Заключение ГГЭ №242-12/РГЭ-1771/05 от 18.07.2012, Ростовский филиал ГГЭ </t>
  </si>
  <si>
    <t>ООО "ИСК "Союз-Сети" № 407/30-805 от 25.06.2012 г., объем заключенного договора  с НДС, млн. руб.</t>
  </si>
  <si>
    <t>ЗАО "ИСК "Союз-Сети" №407/30-825 от 05.04.2013г. объем заключенного договора  с НДС, млн. руб.</t>
  </si>
  <si>
    <t>ООО "Таткабель" № 407/30-1412 от 14.12.2011 г., объем заключенного договора  с НДС, млн. руб.</t>
  </si>
  <si>
    <t xml:space="preserve">ЗАО "ЭнергоПроект"; </t>
  </si>
  <si>
    <t>ООО "ИСК "Союз-Сети"</t>
  </si>
  <si>
    <t>ООО "Таткабель"</t>
  </si>
  <si>
    <t>ООО, Трест"ТриНити", ООО "СоюзДонСтрой",ООО"ДЭМ 99", ОАО "Ростовэнергоавтотранс", Зао "ЮгЭнергоПроект"</t>
  </si>
  <si>
    <t>96 чел.</t>
  </si>
  <si>
    <t>Строительно-монтажные работы завершены. Получено разрешение на ввод объекта в эксплуатацию №RU23309000-044 МС/ОИ от 26.12.2013 г.</t>
  </si>
  <si>
    <t>Низкие темпы выполнения строительно-монтажных работ подрядной организацией по 2 этапу.</t>
  </si>
  <si>
    <t>1.4.1.1</t>
  </si>
  <si>
    <t>в т.ч. Средства от доп. эмиссии акций (федеральный бюджет)</t>
  </si>
  <si>
    <t>Технические мероприятия в период проведения Олимпийских и Паралимпийских игр 2014 года (Пр 6 к №194пр/4)</t>
  </si>
  <si>
    <t xml:space="preserve"> Технические мероприятия в период проведения Олимпийских и Паралимпийских игр 2014 года (Пр 6 к №194пр/4)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</si>
</sst>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quot;р.&quot;_-;\-* #,##0.00&quot;р.&quot;_-;_-* &quot;-&quot;??&quot;р.&quot;_-;_-@_-"/>
    <numFmt numFmtId="43" formatCode="_-* #,##0.00_р_._-;\-* #,##0.00_р_._-;_-* &quot;-&quot;??_р_._-;_-@_-"/>
    <numFmt numFmtId="164" formatCode="#,##0_);[Red]\(#,##0\)"/>
    <numFmt numFmtId="165" formatCode="#,##0.000"/>
    <numFmt numFmtId="166" formatCode="#,##0_р_."/>
    <numFmt numFmtId="167" formatCode="[$-419]mmmm\ yyyy;@"/>
    <numFmt numFmtId="168" formatCode="#,##0.00_р_."/>
    <numFmt numFmtId="169" formatCode="0.000"/>
    <numFmt numFmtId="170" formatCode="_(* #,##0.00_);_(* \(#,##0.00\);_(* &quot;-&quot;??_);_(@_)"/>
  </numFmts>
  <fonts count="94" x14ac:knownFonts="1">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name val="Times New Roman"/>
      <family val="1"/>
      <charset val="204"/>
    </font>
    <font>
      <sz val="14"/>
      <name val="Times New Roman"/>
      <family val="1"/>
      <charset val="204"/>
    </font>
    <font>
      <sz val="12"/>
      <name val="Times New Roman"/>
      <family val="1"/>
      <charset val="204"/>
    </font>
    <font>
      <b/>
      <sz val="12"/>
      <name val="Times New Roman"/>
      <family val="1"/>
      <charset val="204"/>
    </font>
    <font>
      <b/>
      <sz val="12"/>
      <name val="Arial"/>
      <family val="2"/>
      <charset val="204"/>
    </font>
    <font>
      <sz val="12"/>
      <name val="Arial"/>
      <family val="2"/>
      <charset val="204"/>
    </font>
    <font>
      <b/>
      <i/>
      <sz val="12"/>
      <name val="Arial"/>
      <family val="2"/>
      <charset val="204"/>
    </font>
    <font>
      <b/>
      <i/>
      <sz val="12"/>
      <name val="Times New Roman"/>
      <family val="1"/>
      <charset val="204"/>
    </font>
    <font>
      <sz val="10"/>
      <name val="Helv"/>
      <charset val="204"/>
    </font>
    <font>
      <sz val="10"/>
      <name val="Arial Cyr"/>
      <charset val="204"/>
    </font>
    <font>
      <sz val="11"/>
      <color indexed="8"/>
      <name val="Calibri"/>
      <family val="2"/>
      <charset val="204"/>
    </font>
    <font>
      <sz val="10"/>
      <name val="Arial"/>
      <family val="2"/>
      <charset val="204"/>
    </font>
    <font>
      <sz val="11"/>
      <color theme="1"/>
      <name val="Calibri"/>
      <family val="2"/>
      <scheme val="minor"/>
    </font>
    <font>
      <sz val="8"/>
      <name val="Arial"/>
      <family val="2"/>
      <charset val="204"/>
    </font>
    <font>
      <sz val="12"/>
      <color theme="0"/>
      <name val="Times New Roman"/>
      <family val="1"/>
      <charset val="204"/>
    </font>
    <font>
      <sz val="8"/>
      <name val="Arial"/>
      <family val="2"/>
    </font>
    <font>
      <sz val="11"/>
      <color rgb="FFFF0000"/>
      <name val="Calibri"/>
      <family val="2"/>
      <charset val="204"/>
      <scheme val="minor"/>
    </font>
    <font>
      <b/>
      <sz val="14"/>
      <name val="Times New Roman"/>
      <family val="1"/>
      <charset val="204"/>
    </font>
    <font>
      <sz val="10"/>
      <color theme="1"/>
      <name val="Calibri"/>
      <family val="2"/>
      <charset val="204"/>
      <scheme val="minor"/>
    </font>
    <font>
      <b/>
      <sz val="10"/>
      <name val="Times New Roman"/>
      <family val="1"/>
      <charset val="204"/>
    </font>
    <font>
      <sz val="10"/>
      <color rgb="FFFF0000"/>
      <name val="Calibri"/>
      <family val="2"/>
      <charset val="204"/>
      <scheme val="minor"/>
    </font>
    <font>
      <b/>
      <sz val="12"/>
      <color theme="1"/>
      <name val="Times New Roman"/>
      <family val="1"/>
      <charset val="204"/>
    </font>
    <font>
      <sz val="20"/>
      <name val="Times New Roman"/>
      <family val="1"/>
      <charset val="204"/>
    </font>
    <font>
      <sz val="11"/>
      <name val="Calibri"/>
      <family val="2"/>
      <charset val="204"/>
      <scheme val="minor"/>
    </font>
    <font>
      <sz val="12"/>
      <color theme="1"/>
      <name val="Times New Roman"/>
      <family val="1"/>
      <charset val="204"/>
    </font>
    <font>
      <sz val="11"/>
      <name val="Times New Roman"/>
      <family val="1"/>
      <charset val="204"/>
    </font>
    <font>
      <sz val="16"/>
      <name val="Times New Roman"/>
      <family val="1"/>
      <charset val="204"/>
    </font>
    <font>
      <b/>
      <sz val="11"/>
      <name val="Times New Roman"/>
      <family val="1"/>
      <charset val="204"/>
    </font>
    <font>
      <sz val="18"/>
      <name val="Times New Roman"/>
      <family val="1"/>
      <charset val="204"/>
    </font>
    <font>
      <b/>
      <sz val="18"/>
      <name val="Times New Roman"/>
      <family val="1"/>
      <charset val="204"/>
    </font>
    <font>
      <u/>
      <sz val="18"/>
      <name val="Times New Roman"/>
      <family val="1"/>
      <charset val="204"/>
    </font>
    <font>
      <sz val="11"/>
      <color theme="1"/>
      <name val="Arial Narrow"/>
      <family val="2"/>
      <charset val="204"/>
    </font>
    <font>
      <b/>
      <sz val="12"/>
      <name val="Arial Narrow"/>
      <family val="2"/>
      <charset val="204"/>
    </font>
    <font>
      <sz val="12"/>
      <name val="Arial Narrow"/>
      <family val="2"/>
      <charset val="204"/>
    </font>
    <font>
      <b/>
      <sz val="14"/>
      <color theme="1"/>
      <name val="Calibri"/>
      <family val="2"/>
      <charset val="204"/>
      <scheme val="minor"/>
    </font>
    <font>
      <u/>
      <sz val="10"/>
      <color indexed="12"/>
      <name val="Arial Cyr"/>
      <charset val="204"/>
    </font>
    <font>
      <u/>
      <sz val="10"/>
      <color indexed="12"/>
      <name val="Arial"/>
      <family val="2"/>
      <charset val="204"/>
    </font>
    <font>
      <b/>
      <sz val="10"/>
      <name val="Arial"/>
      <family val="2"/>
      <charset val="204"/>
    </font>
    <font>
      <sz val="10"/>
      <color indexed="8"/>
      <name val="Arial"/>
      <family val="2"/>
      <charset val="204"/>
    </font>
    <font>
      <u/>
      <sz val="10"/>
      <name val="Arial"/>
      <family val="2"/>
      <charset val="204"/>
    </font>
    <font>
      <b/>
      <sz val="14"/>
      <color indexed="8"/>
      <name val="Times New Roman"/>
      <family val="1"/>
      <charset val="204"/>
    </font>
    <font>
      <sz val="10"/>
      <name val="Arial"/>
      <family val="2"/>
    </font>
    <font>
      <sz val="10"/>
      <color theme="1"/>
      <name val="Arial"/>
      <family val="2"/>
      <charset val="204"/>
    </font>
    <font>
      <sz val="9"/>
      <name val="Arial"/>
      <family val="2"/>
      <charset val="204"/>
    </font>
    <font>
      <sz val="10.5"/>
      <name val="Times New Roman"/>
      <family val="1"/>
      <charset val="204"/>
    </font>
    <font>
      <sz val="8"/>
      <name val="Times New Roman"/>
      <family val="1"/>
      <charset val="204"/>
    </font>
    <font>
      <sz val="12"/>
      <color indexed="8"/>
      <name val="Times New Roman"/>
      <family val="1"/>
      <charset val="204"/>
    </font>
    <font>
      <sz val="10"/>
      <name val="Helv"/>
    </font>
    <font>
      <b/>
      <sz val="11"/>
      <color indexed="8"/>
      <name val="Times New Roman"/>
      <family val="1"/>
      <charset val="204"/>
    </font>
    <font>
      <b/>
      <i/>
      <u/>
      <sz val="12"/>
      <name val="Times New Roman"/>
      <family val="1"/>
      <charset val="204"/>
    </font>
    <font>
      <sz val="11"/>
      <color indexed="8"/>
      <name val="Times New Roman"/>
      <family val="1"/>
      <charset val="204"/>
    </font>
    <font>
      <b/>
      <sz val="13"/>
      <color indexed="8"/>
      <name val="Times New Roman"/>
      <family val="1"/>
      <charset val="204"/>
    </font>
    <font>
      <sz val="11"/>
      <color theme="5" tint="0.39997558519241921"/>
      <name val="Times New Roman"/>
      <family val="1"/>
      <charset val="204"/>
    </font>
    <font>
      <sz val="11"/>
      <color theme="1" tint="0.14999847407452621"/>
      <name val="Times New Roman"/>
      <family val="1"/>
      <charset val="204"/>
    </font>
    <font>
      <b/>
      <sz val="11"/>
      <color theme="1"/>
      <name val="Times New Roman"/>
      <family val="1"/>
      <charset val="204"/>
    </font>
    <font>
      <sz val="10"/>
      <name val="Times New Roman"/>
      <family val="1"/>
      <charset val="204"/>
    </font>
    <font>
      <b/>
      <sz val="9"/>
      <color indexed="81"/>
      <name val="Tahoma"/>
      <family val="2"/>
      <charset val="204"/>
    </font>
    <font>
      <sz val="9"/>
      <color indexed="81"/>
      <name val="Tahoma"/>
      <family val="2"/>
      <charset val="204"/>
    </font>
    <font>
      <sz val="11"/>
      <color indexed="9"/>
      <name val="Calibri"/>
      <family val="2"/>
      <charset val="204"/>
    </font>
    <font>
      <sz val="11"/>
      <color indexed="8"/>
      <name val="Calibri"/>
      <family val="2"/>
    </font>
    <font>
      <sz val="11"/>
      <color indexed="9"/>
      <name val="Calibri"/>
      <family val="2"/>
    </font>
    <font>
      <b/>
      <sz val="11"/>
      <color indexed="8"/>
      <name val="Calibri"/>
      <family val="2"/>
    </font>
    <font>
      <sz val="8"/>
      <color indexed="8"/>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9"/>
      <name val="Tahoma"/>
      <family val="2"/>
      <charset val="204"/>
    </font>
    <font>
      <sz val="9"/>
      <name val="Tahoma"/>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rgb="FFFF0000"/>
      <name val="Times New Roman"/>
      <family val="1"/>
      <charset val="204"/>
    </font>
  </fonts>
  <fills count="5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9"/>
      </patternFill>
    </fill>
    <fill>
      <patternFill patternType="solid">
        <fgColor indexed="22"/>
      </patternFill>
    </fill>
    <fill>
      <patternFill patternType="solid">
        <fgColor indexed="43"/>
      </patternFill>
    </fill>
    <fill>
      <patternFill patternType="solid">
        <fgColor indexed="40"/>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26"/>
      </patternFill>
    </fill>
    <fill>
      <patternFill patternType="solid">
        <fgColor indexed="15"/>
      </patternFill>
    </fill>
    <fill>
      <patternFill patternType="solid">
        <fgColor indexed="62"/>
      </patternFill>
    </fill>
    <fill>
      <patternFill patternType="solid">
        <fgColor indexed="43"/>
        <bgColor indexed="64"/>
      </patternFill>
    </fill>
    <fill>
      <patternFill patternType="solid">
        <fgColor indexed="55"/>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0"/>
      </bottom>
      <diagonal/>
    </border>
    <border>
      <left style="thin">
        <color indexed="64"/>
      </left>
      <right style="medium">
        <color indexed="64"/>
      </right>
      <top style="thin">
        <color indexed="64"/>
      </top>
      <bottom style="thin">
        <color indexed="0"/>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0"/>
      </right>
      <top style="medium">
        <color indexed="64"/>
      </top>
      <bottom style="thin">
        <color indexed="64"/>
      </bottom>
      <diagonal/>
    </border>
    <border>
      <left style="thin">
        <color indexed="0"/>
      </left>
      <right style="thin">
        <color indexed="0"/>
      </right>
      <top style="medium">
        <color indexed="64"/>
      </top>
      <bottom style="thin">
        <color indexed="64"/>
      </bottom>
      <diagonal/>
    </border>
    <border>
      <left style="thin">
        <color indexed="0"/>
      </left>
      <right style="medium">
        <color indexed="64"/>
      </right>
      <top style="medium">
        <color indexed="64"/>
      </top>
      <bottom style="thin">
        <color indexed="64"/>
      </bottom>
      <diagonal/>
    </border>
    <border>
      <left style="thin">
        <color indexed="64"/>
      </left>
      <right style="thin">
        <color indexed="0"/>
      </right>
      <top style="thin">
        <color indexed="64"/>
      </top>
      <bottom style="thin">
        <color indexed="64"/>
      </bottom>
      <diagonal/>
    </border>
    <border>
      <left style="thin">
        <color indexed="0"/>
      </left>
      <right style="thin">
        <color indexed="0"/>
      </right>
      <top style="thin">
        <color indexed="64"/>
      </top>
      <bottom style="thin">
        <color indexed="64"/>
      </bottom>
      <diagonal/>
    </border>
    <border>
      <left style="thin">
        <color indexed="0"/>
      </left>
      <right style="medium">
        <color indexed="64"/>
      </right>
      <top style="thin">
        <color indexed="64"/>
      </top>
      <bottom style="thin">
        <color indexed="64"/>
      </bottom>
      <diagonal/>
    </border>
    <border>
      <left style="thin">
        <color indexed="0"/>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0"/>
      </bottom>
      <diagonal/>
    </border>
    <border>
      <left style="medium">
        <color indexed="64"/>
      </left>
      <right style="medium">
        <color indexed="64"/>
      </right>
      <top style="thin">
        <color indexed="0"/>
      </top>
      <bottom style="thin">
        <color indexed="0"/>
      </bottom>
      <diagonal/>
    </border>
    <border>
      <left style="medium">
        <color indexed="64"/>
      </left>
      <right style="medium">
        <color indexed="64"/>
      </right>
      <top style="thin">
        <color indexed="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63556">
    <xf numFmtId="0" fontId="0" fillId="0" borderId="0"/>
    <xf numFmtId="0" fontId="7" fillId="0" borderId="0"/>
    <xf numFmtId="0" fontId="13" fillId="0" borderId="0"/>
    <xf numFmtId="0" fontId="14" fillId="0" borderId="0"/>
    <xf numFmtId="44" fontId="15" fillId="0" borderId="0" applyFont="0" applyFill="0" applyBorder="0" applyAlignment="0" applyProtection="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6" fillId="0" borderId="0"/>
    <xf numFmtId="0" fontId="16" fillId="0" borderId="0"/>
    <xf numFmtId="0" fontId="14" fillId="0" borderId="0"/>
    <xf numFmtId="0" fontId="16" fillId="0" borderId="0"/>
    <xf numFmtId="0" fontId="16"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6"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4" fillId="0" borderId="0"/>
    <xf numFmtId="0" fontId="14" fillId="0" borderId="0"/>
    <xf numFmtId="0" fontId="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1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164" fontId="1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4" fontId="18" fillId="0" borderId="0">
      <alignment vertical="top"/>
    </xf>
    <xf numFmtId="0" fontId="13" fillId="0" borderId="0"/>
    <xf numFmtId="164" fontId="18" fillId="0" borderId="0">
      <alignment vertical="top"/>
    </xf>
    <xf numFmtId="0" fontId="13" fillId="0" borderId="0"/>
    <xf numFmtId="164" fontId="18" fillId="0" borderId="0">
      <alignment vertical="top"/>
    </xf>
    <xf numFmtId="0" fontId="13" fillId="0" borderId="0"/>
    <xf numFmtId="0" fontId="13" fillId="0" borderId="0"/>
    <xf numFmtId="164" fontId="18" fillId="0" borderId="0">
      <alignment vertical="top"/>
    </xf>
    <xf numFmtId="0" fontId="13" fillId="0" borderId="0"/>
    <xf numFmtId="0" fontId="13" fillId="0" borderId="0"/>
    <xf numFmtId="0" fontId="13" fillId="0" borderId="0"/>
    <xf numFmtId="164" fontId="18" fillId="0" borderId="0">
      <alignment vertical="top"/>
    </xf>
    <xf numFmtId="0" fontId="13" fillId="0" borderId="0"/>
    <xf numFmtId="0" fontId="13" fillId="0" borderId="0"/>
    <xf numFmtId="164" fontId="18" fillId="0" borderId="0">
      <alignment vertical="top"/>
    </xf>
    <xf numFmtId="0" fontId="13" fillId="0" borderId="0"/>
    <xf numFmtId="164" fontId="18" fillId="0" borderId="0">
      <alignment vertical="top"/>
    </xf>
    <xf numFmtId="0" fontId="13" fillId="0" borderId="0"/>
    <xf numFmtId="164" fontId="18" fillId="0" borderId="0">
      <alignment vertical="top"/>
    </xf>
    <xf numFmtId="164" fontId="18" fillId="0" borderId="0">
      <alignment vertical="top"/>
    </xf>
    <xf numFmtId="0" fontId="13" fillId="0" borderId="0"/>
    <xf numFmtId="164" fontId="18" fillId="0" borderId="0">
      <alignment vertical="top"/>
    </xf>
    <xf numFmtId="164" fontId="18" fillId="0" borderId="0">
      <alignment vertical="top"/>
    </xf>
    <xf numFmtId="0" fontId="13" fillId="0" borderId="0"/>
    <xf numFmtId="164" fontId="18" fillId="0" borderId="0">
      <alignment vertical="top"/>
    </xf>
    <xf numFmtId="164" fontId="1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4" fontId="18" fillId="0" borderId="0">
      <alignment vertical="top"/>
    </xf>
    <xf numFmtId="0" fontId="13" fillId="0" borderId="0"/>
    <xf numFmtId="164" fontId="18" fillId="0" borderId="0">
      <alignment vertical="top"/>
    </xf>
    <xf numFmtId="0" fontId="13" fillId="0" borderId="0"/>
    <xf numFmtId="0" fontId="13" fillId="0" borderId="0"/>
    <xf numFmtId="164" fontId="18" fillId="0" borderId="0">
      <alignment vertical="top"/>
    </xf>
    <xf numFmtId="0" fontId="13" fillId="0" borderId="0"/>
    <xf numFmtId="0" fontId="13" fillId="0" borderId="0"/>
    <xf numFmtId="0" fontId="13" fillId="0" borderId="0"/>
    <xf numFmtId="164" fontId="1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0" fontId="16" fillId="0" borderId="0"/>
    <xf numFmtId="0" fontId="3" fillId="0" borderId="0"/>
    <xf numFmtId="0" fontId="16" fillId="0" borderId="0"/>
    <xf numFmtId="0" fontId="20" fillId="0" borderId="0"/>
    <xf numFmtId="0" fontId="2" fillId="0" borderId="0"/>
    <xf numFmtId="0" fontId="20" fillId="0" borderId="0"/>
    <xf numFmtId="0" fontId="40" fillId="0" borderId="0" applyNumberFormat="0" applyFill="0" applyBorder="0" applyAlignment="0" applyProtection="0">
      <alignment vertical="top"/>
      <protection locked="0"/>
    </xf>
    <xf numFmtId="0" fontId="7" fillId="0" borderId="0"/>
    <xf numFmtId="0" fontId="1" fillId="0" borderId="0"/>
    <xf numFmtId="0" fontId="14" fillId="0" borderId="0"/>
    <xf numFmtId="0" fontId="17" fillId="0" borderId="0"/>
    <xf numFmtId="0" fontId="7" fillId="0" borderId="0"/>
    <xf numFmtId="0" fontId="16" fillId="0" borderId="0"/>
    <xf numFmtId="0" fontId="17" fillId="0" borderId="0"/>
    <xf numFmtId="0" fontId="7" fillId="0" borderId="0"/>
    <xf numFmtId="0" fontId="15" fillId="0" borderId="0"/>
    <xf numFmtId="0" fontId="17" fillId="0" borderId="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4" fillId="20" borderId="0" applyNumberFormat="0" applyBorder="0" applyAlignment="0" applyProtection="0"/>
    <xf numFmtId="0" fontId="64" fillId="21" borderId="0" applyNumberFormat="0" applyBorder="0" applyAlignment="0" applyProtection="0"/>
    <xf numFmtId="0" fontId="65" fillId="22" borderId="0" applyNumberFormat="0" applyBorder="0" applyAlignment="0" applyProtection="0"/>
    <xf numFmtId="0" fontId="64" fillId="23" borderId="0" applyNumberFormat="0" applyBorder="0" applyAlignment="0" applyProtection="0"/>
    <xf numFmtId="0" fontId="64" fillId="24" borderId="0" applyNumberFormat="0" applyBorder="0" applyAlignment="0" applyProtection="0"/>
    <xf numFmtId="0" fontId="65" fillId="25"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5" fillId="28" borderId="0" applyNumberFormat="0" applyBorder="0" applyAlignment="0" applyProtection="0"/>
    <xf numFmtId="0" fontId="64" fillId="27" borderId="0" applyNumberFormat="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4" fillId="20" borderId="0" applyNumberFormat="0" applyBorder="0" applyAlignment="0" applyProtection="0"/>
    <xf numFmtId="0" fontId="64" fillId="21" borderId="0" applyNumberFormat="0" applyBorder="0" applyAlignment="0" applyProtection="0"/>
    <xf numFmtId="0" fontId="65" fillId="21" borderId="0" applyNumberFormat="0" applyBorder="0" applyAlignment="0" applyProtection="0"/>
    <xf numFmtId="0" fontId="64" fillId="29" borderId="0" applyNumberFormat="0" applyBorder="0" applyAlignment="0" applyProtection="0"/>
    <xf numFmtId="0" fontId="64" fillId="24" borderId="0" applyNumberFormat="0" applyBorder="0" applyAlignment="0" applyProtection="0"/>
    <xf numFmtId="0" fontId="65" fillId="30" borderId="0" applyNumberFormat="0" applyBorder="0" applyAlignment="0" applyProtection="0"/>
    <xf numFmtId="0" fontId="66" fillId="31" borderId="0" applyNumberFormat="0" applyBorder="0" applyAlignment="0" applyProtection="0"/>
    <xf numFmtId="0" fontId="66" fillId="32" borderId="0" applyNumberFormat="0" applyBorder="0" applyAlignment="0" applyProtection="0"/>
    <xf numFmtId="0" fontId="66" fillId="33" borderId="0" applyNumberFormat="0" applyBorder="0" applyAlignment="0" applyProtection="0"/>
    <xf numFmtId="0" fontId="43" fillId="34" borderId="0">
      <alignment horizontal="left" vertical="top"/>
    </xf>
    <xf numFmtId="0" fontId="67" fillId="35" borderId="0">
      <alignment horizontal="center" vertical="center"/>
    </xf>
    <xf numFmtId="4" fontId="68" fillId="36" borderId="80" applyNumberFormat="0" applyProtection="0">
      <alignment vertical="center"/>
    </xf>
    <xf numFmtId="4" fontId="69" fillId="36" borderId="80" applyNumberFormat="0" applyProtection="0">
      <alignment vertical="center"/>
    </xf>
    <xf numFmtId="4" fontId="68" fillId="36" borderId="80" applyNumberFormat="0" applyProtection="0">
      <alignment horizontal="left" vertical="center" indent="1"/>
    </xf>
    <xf numFmtId="0" fontId="68" fillId="36" borderId="80" applyNumberFormat="0" applyProtection="0">
      <alignment horizontal="left" vertical="top" indent="1"/>
    </xf>
    <xf numFmtId="4" fontId="68" fillId="37" borderId="0" applyNumberFormat="0" applyProtection="0">
      <alignment horizontal="left" vertical="center" indent="1"/>
    </xf>
    <xf numFmtId="4" fontId="70" fillId="7" borderId="80" applyNumberFormat="0" applyProtection="0">
      <alignment horizontal="right" vertical="center"/>
    </xf>
    <xf numFmtId="4" fontId="70" fillId="13" borderId="80" applyNumberFormat="0" applyProtection="0">
      <alignment horizontal="right" vertical="center"/>
    </xf>
    <xf numFmtId="4" fontId="70" fillId="38" borderId="80" applyNumberFormat="0" applyProtection="0">
      <alignment horizontal="right" vertical="center"/>
    </xf>
    <xf numFmtId="4" fontId="70" fillId="15" borderId="80" applyNumberFormat="0" applyProtection="0">
      <alignment horizontal="right" vertical="center"/>
    </xf>
    <xf numFmtId="4" fontId="70" fillId="19" borderId="80" applyNumberFormat="0" applyProtection="0">
      <alignment horizontal="right" vertical="center"/>
    </xf>
    <xf numFmtId="4" fontId="70" fillId="39" borderId="80" applyNumberFormat="0" applyProtection="0">
      <alignment horizontal="right" vertical="center"/>
    </xf>
    <xf numFmtId="4" fontId="70" fillId="40" borderId="80" applyNumberFormat="0" applyProtection="0">
      <alignment horizontal="right" vertical="center"/>
    </xf>
    <xf numFmtId="4" fontId="70" fillId="41" borderId="80" applyNumberFormat="0" applyProtection="0">
      <alignment horizontal="right" vertical="center"/>
    </xf>
    <xf numFmtId="4" fontId="70" fillId="14" borderId="80" applyNumberFormat="0" applyProtection="0">
      <alignment horizontal="right" vertical="center"/>
    </xf>
    <xf numFmtId="4" fontId="68" fillId="42" borderId="81" applyNumberFormat="0" applyProtection="0">
      <alignment horizontal="left" vertical="center" indent="1"/>
    </xf>
    <xf numFmtId="4" fontId="70" fillId="43" borderId="0" applyNumberFormat="0" applyProtection="0">
      <alignment horizontal="left" vertical="center" indent="1"/>
    </xf>
    <xf numFmtId="4" fontId="71" fillId="44" borderId="0" applyNumberFormat="0" applyProtection="0">
      <alignment horizontal="left" vertical="center" indent="1"/>
    </xf>
    <xf numFmtId="4" fontId="70" fillId="37" borderId="80" applyNumberFormat="0" applyProtection="0">
      <alignment horizontal="right" vertical="center"/>
    </xf>
    <xf numFmtId="4" fontId="43" fillId="43" borderId="0" applyNumberFormat="0" applyProtection="0">
      <alignment horizontal="left" vertical="center" indent="1"/>
    </xf>
    <xf numFmtId="4" fontId="43" fillId="37" borderId="0" applyNumberFormat="0" applyProtection="0">
      <alignment horizontal="left" vertical="center" indent="1"/>
    </xf>
    <xf numFmtId="0" fontId="16" fillId="44" borderId="80" applyNumberFormat="0" applyProtection="0">
      <alignment horizontal="left" vertical="center" indent="1"/>
    </xf>
    <xf numFmtId="0" fontId="16" fillId="44" borderId="80" applyNumberFormat="0" applyProtection="0">
      <alignment horizontal="left" vertical="top" indent="1"/>
    </xf>
    <xf numFmtId="0" fontId="16" fillId="37" borderId="80" applyNumberFormat="0" applyProtection="0">
      <alignment horizontal="left" vertical="center" indent="1"/>
    </xf>
    <xf numFmtId="0" fontId="16" fillId="37" borderId="80" applyNumberFormat="0" applyProtection="0">
      <alignment horizontal="left" vertical="top" indent="1"/>
    </xf>
    <xf numFmtId="0" fontId="16" fillId="12" borderId="80" applyNumberFormat="0" applyProtection="0">
      <alignment horizontal="left" vertical="center" indent="1"/>
    </xf>
    <xf numFmtId="0" fontId="16" fillId="12" borderId="80" applyNumberFormat="0" applyProtection="0">
      <alignment horizontal="left" vertical="top" indent="1"/>
    </xf>
    <xf numFmtId="0" fontId="16" fillId="43" borderId="80" applyNumberFormat="0" applyProtection="0">
      <alignment horizontal="left" vertical="center" indent="1"/>
    </xf>
    <xf numFmtId="0" fontId="16" fillId="43" borderId="80" applyNumberFormat="0" applyProtection="0">
      <alignment horizontal="left" vertical="top" indent="1"/>
    </xf>
    <xf numFmtId="0" fontId="16" fillId="34" borderId="1" applyNumberFormat="0">
      <protection locked="0"/>
    </xf>
    <xf numFmtId="4" fontId="70" fillId="45" borderId="80" applyNumberFormat="0" applyProtection="0">
      <alignment vertical="center"/>
    </xf>
    <xf numFmtId="4" fontId="72" fillId="45" borderId="80" applyNumberFormat="0" applyProtection="0">
      <alignment vertical="center"/>
    </xf>
    <xf numFmtId="4" fontId="70" fillId="45" borderId="80" applyNumberFormat="0" applyProtection="0">
      <alignment horizontal="left" vertical="center" indent="1"/>
    </xf>
    <xf numFmtId="0" fontId="70" fillId="45" borderId="80" applyNumberFormat="0" applyProtection="0">
      <alignment horizontal="left" vertical="top" indent="1"/>
    </xf>
    <xf numFmtId="4" fontId="70" fillId="43" borderId="80" applyNumberFormat="0" applyProtection="0">
      <alignment horizontal="right" vertical="center"/>
    </xf>
    <xf numFmtId="4" fontId="72" fillId="43" borderId="80" applyNumberFormat="0" applyProtection="0">
      <alignment horizontal="right" vertical="center"/>
    </xf>
    <xf numFmtId="4" fontId="70" fillId="37" borderId="80" applyNumberFormat="0" applyProtection="0">
      <alignment horizontal="left" vertical="center" indent="1"/>
    </xf>
    <xf numFmtId="0" fontId="70" fillId="37" borderId="80" applyNumberFormat="0" applyProtection="0">
      <alignment horizontal="left" vertical="top" indent="1"/>
    </xf>
    <xf numFmtId="4" fontId="73" fillId="46" borderId="0" applyNumberFormat="0" applyProtection="0">
      <alignment horizontal="left" vertical="center" indent="1"/>
    </xf>
    <xf numFmtId="4" fontId="74" fillId="43" borderId="80" applyNumberFormat="0" applyProtection="0">
      <alignment horizontal="right" vertical="center"/>
    </xf>
    <xf numFmtId="0" fontId="75" fillId="0" borderId="0" applyNumberFormat="0" applyFill="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38"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40"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63" fillId="39" borderId="0" applyNumberFormat="0" applyBorder="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6" fillId="11" borderId="82"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7" fillId="35" borderId="83"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78" fillId="35" borderId="82" applyNumberFormat="0" applyAlignment="0" applyProtection="0"/>
    <xf numFmtId="0" fontId="40" fillId="0" borderId="0" applyNumberFormat="0" applyFill="0" applyBorder="0" applyAlignment="0" applyProtection="0">
      <alignment vertical="top"/>
      <protection locked="0"/>
    </xf>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79" fillId="0" borderId="84"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0" fillId="0" borderId="85"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86"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13" applyBorder="0">
      <alignment horizontal="center" vertical="center" wrapText="1"/>
    </xf>
    <xf numFmtId="4" fontId="83" fillId="48" borderId="1" applyBorder="0">
      <alignment horizontal="right"/>
    </xf>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4" fillId="0" borderId="87" applyNumberFormat="0" applyFill="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5" fillId="49" borderId="88" applyNumberFormat="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87" fillId="3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 fillId="0" borderId="0"/>
    <xf numFmtId="0" fontId="1" fillId="0" borderId="0"/>
    <xf numFmtId="0" fontId="1" fillId="0" borderId="0"/>
    <xf numFmtId="0" fontId="1" fillId="0" borderId="0"/>
    <xf numFmtId="0" fontId="16" fillId="0" borderId="0"/>
    <xf numFmtId="0" fontId="16" fillId="0" borderId="0"/>
    <xf numFmtId="0" fontId="14" fillId="0" borderId="0"/>
    <xf numFmtId="0" fontId="14" fillId="0" borderId="0"/>
    <xf numFmtId="0" fontId="14" fillId="0" borderId="0"/>
    <xf numFmtId="0" fontId="16"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7" fillId="0" borderId="0"/>
    <xf numFmtId="0" fontId="16" fillId="0" borderId="0"/>
    <xf numFmtId="0" fontId="16" fillId="0" borderId="0"/>
    <xf numFmtId="0" fontId="16"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8" fillId="7" borderId="0" applyNumberFormat="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4" fillId="45" borderId="89" applyNumberFormat="0" applyFont="0" applyAlignment="0" applyProtection="0"/>
    <xf numFmtId="0" fontId="15" fillId="45" borderId="89" applyNumberFormat="0" applyFon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90" fillId="0" borderId="90"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13"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13" fillId="0" borderId="0"/>
    <xf numFmtId="0" fontId="52" fillId="0" borderId="0"/>
    <xf numFmtId="0" fontId="47" fillId="0" borderId="0"/>
    <xf numFmtId="0" fontId="52" fillId="0" borderId="0"/>
    <xf numFmtId="0" fontId="47" fillId="0" borderId="0"/>
    <xf numFmtId="0" fontId="52" fillId="0" borderId="0"/>
    <xf numFmtId="0" fontId="47"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47"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52" fillId="0" borderId="0"/>
    <xf numFmtId="0" fontId="47"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47" fillId="0" borderId="0"/>
    <xf numFmtId="0" fontId="52" fillId="0" borderId="0"/>
    <xf numFmtId="0" fontId="47"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47"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13" fillId="0" borderId="0"/>
    <xf numFmtId="0" fontId="47" fillId="0" borderId="0"/>
    <xf numFmtId="0" fontId="13" fillId="0" borderId="0"/>
    <xf numFmtId="0" fontId="13" fillId="0" borderId="0"/>
    <xf numFmtId="0" fontId="13" fillId="0" borderId="0"/>
    <xf numFmtId="0" fontId="13" fillId="0" borderId="0"/>
    <xf numFmtId="0" fontId="47" fillId="0" borderId="0"/>
    <xf numFmtId="0" fontId="13" fillId="0" borderId="0"/>
    <xf numFmtId="0" fontId="47" fillId="0" borderId="0"/>
    <xf numFmtId="0" fontId="13"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47" fillId="0" borderId="0"/>
    <xf numFmtId="0" fontId="47" fillId="0" borderId="0"/>
    <xf numFmtId="0" fontId="47" fillId="0" borderId="0"/>
    <xf numFmtId="0" fontId="13" fillId="0" borderId="0"/>
    <xf numFmtId="0" fontId="47" fillId="0" borderId="0"/>
    <xf numFmtId="0" fontId="13" fillId="0" borderId="0"/>
    <xf numFmtId="0" fontId="13"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47" fillId="0" borderId="0"/>
    <xf numFmtId="0" fontId="47" fillId="0" borderId="0"/>
    <xf numFmtId="0" fontId="47" fillId="0" borderId="0"/>
    <xf numFmtId="0" fontId="47" fillId="0" borderId="0"/>
    <xf numFmtId="0" fontId="13"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52" fillId="0" borderId="0"/>
    <xf numFmtId="0" fontId="52" fillId="0" borderId="0"/>
    <xf numFmtId="0" fontId="52" fillId="0" borderId="0"/>
    <xf numFmtId="0" fontId="47"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47"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47" fillId="0" borderId="0"/>
    <xf numFmtId="0" fontId="52" fillId="0" borderId="0"/>
    <xf numFmtId="0" fontId="47" fillId="0" borderId="0"/>
    <xf numFmtId="0" fontId="52" fillId="0" borderId="0"/>
    <xf numFmtId="0" fontId="47" fillId="0" borderId="0"/>
    <xf numFmtId="0" fontId="52"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52"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47" fillId="0" borderId="0"/>
    <xf numFmtId="0" fontId="52"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52" fillId="0" borderId="0"/>
    <xf numFmtId="0" fontId="47" fillId="0" borderId="0"/>
    <xf numFmtId="0" fontId="52" fillId="0" borderId="0"/>
    <xf numFmtId="0" fontId="47" fillId="0" borderId="0"/>
    <xf numFmtId="0" fontId="47" fillId="0" borderId="0"/>
    <xf numFmtId="0" fontId="47" fillId="0" borderId="0"/>
    <xf numFmtId="0" fontId="47" fillId="0" borderId="0"/>
    <xf numFmtId="0" fontId="52" fillId="0" borderId="0"/>
    <xf numFmtId="0" fontId="52" fillId="0" borderId="0"/>
    <xf numFmtId="0" fontId="52" fillId="0" borderId="0"/>
    <xf numFmtId="0" fontId="47" fillId="0" borderId="0"/>
    <xf numFmtId="0" fontId="47" fillId="0" borderId="0"/>
    <xf numFmtId="0" fontId="47" fillId="0" borderId="0"/>
    <xf numFmtId="0" fontId="47" fillId="0" borderId="0"/>
    <xf numFmtId="0" fontId="52" fillId="0" borderId="0"/>
    <xf numFmtId="0" fontId="47" fillId="0" borderId="0"/>
    <xf numFmtId="0" fontId="47" fillId="0" borderId="0"/>
    <xf numFmtId="0" fontId="47" fillId="0" borderId="0"/>
    <xf numFmtId="0" fontId="47" fillId="0" borderId="0"/>
    <xf numFmtId="0" fontId="52" fillId="0" borderId="0"/>
    <xf numFmtId="0" fontId="52" fillId="0" borderId="0"/>
    <xf numFmtId="164" fontId="18" fillId="0" borderId="0">
      <alignment vertical="top"/>
    </xf>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cellStyleXfs>
  <cellXfs count="1162">
    <xf numFmtId="0" fontId="0" fillId="0" borderId="0" xfId="0"/>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vertical="center"/>
    </xf>
    <xf numFmtId="0" fontId="7" fillId="0" borderId="0" xfId="0" applyFont="1" applyFill="1"/>
    <xf numFmtId="0" fontId="2" fillId="0" borderId="0" xfId="58905"/>
    <xf numFmtId="0" fontId="8" fillId="0" borderId="0" xfId="5" applyFont="1" applyFill="1"/>
    <xf numFmtId="2" fontId="7" fillId="0" borderId="0" xfId="5" applyNumberFormat="1" applyFont="1" applyFill="1" applyAlignment="1">
      <alignment wrapText="1"/>
    </xf>
    <xf numFmtId="0" fontId="7" fillId="0" borderId="0" xfId="5" applyFont="1" applyFill="1" applyAlignment="1">
      <alignment horizontal="center"/>
    </xf>
    <xf numFmtId="0" fontId="8" fillId="0" borderId="1" xfId="5" applyFont="1" applyFill="1" applyBorder="1" applyAlignment="1">
      <alignment horizontal="center" vertical="center" wrapText="1"/>
    </xf>
    <xf numFmtId="0" fontId="7" fillId="2" borderId="1" xfId="5" applyFont="1" applyFill="1" applyBorder="1" applyAlignment="1">
      <alignment horizontal="center" vertical="center" wrapText="1"/>
    </xf>
    <xf numFmtId="2" fontId="8" fillId="2" borderId="1" xfId="5" applyNumberFormat="1" applyFont="1" applyFill="1" applyBorder="1" applyAlignment="1">
      <alignment horizontal="left" vertical="center" wrapText="1"/>
    </xf>
    <xf numFmtId="4" fontId="8" fillId="2" borderId="1" xfId="5" applyNumberFormat="1" applyFont="1" applyFill="1" applyBorder="1" applyAlignment="1">
      <alignment horizontal="center" vertical="center" wrapText="1"/>
    </xf>
    <xf numFmtId="0" fontId="2" fillId="0" borderId="0" xfId="58905" applyAlignment="1">
      <alignment wrapText="1"/>
    </xf>
    <xf numFmtId="2" fontId="8" fillId="0" borderId="1" xfId="5" applyNumberFormat="1" applyFont="1" applyFill="1" applyBorder="1" applyAlignment="1">
      <alignment horizontal="left" vertical="center" wrapText="1"/>
    </xf>
    <xf numFmtId="4" fontId="8" fillId="0" borderId="1" xfId="5" applyNumberFormat="1" applyFont="1" applyFill="1" applyBorder="1" applyAlignment="1">
      <alignment horizontal="center" vertical="center" wrapText="1"/>
    </xf>
    <xf numFmtId="0" fontId="7" fillId="0" borderId="1" xfId="5" applyFont="1" applyFill="1" applyBorder="1" applyAlignment="1">
      <alignment horizontal="center" vertical="center" wrapText="1"/>
    </xf>
    <xf numFmtId="2" fontId="7" fillId="0" borderId="1" xfId="5" applyNumberFormat="1" applyFont="1" applyFill="1" applyBorder="1" applyAlignment="1">
      <alignment horizontal="left" vertical="center" wrapText="1"/>
    </xf>
    <xf numFmtId="4" fontId="7" fillId="0" borderId="1" xfId="5" applyNumberFormat="1" applyFont="1" applyFill="1" applyBorder="1" applyAlignment="1">
      <alignment horizontal="center" vertical="center" wrapText="1"/>
    </xf>
    <xf numFmtId="49" fontId="7" fillId="0" borderId="1" xfId="5" applyNumberFormat="1" applyFont="1" applyFill="1" applyBorder="1" applyAlignment="1">
      <alignment horizontal="center" vertical="center" wrapText="1"/>
    </xf>
    <xf numFmtId="2" fontId="7" fillId="0" borderId="1" xfId="58905" applyNumberFormat="1" applyFont="1" applyFill="1" applyBorder="1" applyAlignment="1">
      <alignment horizontal="left" vertical="center" wrapText="1"/>
    </xf>
    <xf numFmtId="16" fontId="8" fillId="0" borderId="1" xfId="5" applyNumberFormat="1" applyFont="1" applyFill="1" applyBorder="1" applyAlignment="1">
      <alignment horizontal="center" vertical="center" wrapText="1"/>
    </xf>
    <xf numFmtId="0" fontId="26" fillId="4" borderId="1" xfId="58905" applyFont="1" applyFill="1" applyBorder="1" applyAlignment="1">
      <alignment vertical="center"/>
    </xf>
    <xf numFmtId="2" fontId="8" fillId="4" borderId="1" xfId="58905" applyNumberFormat="1" applyFont="1" applyFill="1" applyBorder="1" applyAlignment="1">
      <alignment horizontal="left" vertical="center" wrapText="1"/>
    </xf>
    <xf numFmtId="4" fontId="26" fillId="4" borderId="1" xfId="58905" applyNumberFormat="1" applyFont="1" applyFill="1" applyBorder="1" applyAlignment="1">
      <alignment horizontal="center" vertical="center"/>
    </xf>
    <xf numFmtId="2" fontId="2" fillId="0" borderId="0" xfId="58905" applyNumberFormat="1" applyAlignment="1">
      <alignment wrapText="1"/>
    </xf>
    <xf numFmtId="0" fontId="2" fillId="0" borderId="0" xfId="58905" applyAlignment="1">
      <alignment horizontal="center"/>
    </xf>
    <xf numFmtId="2" fontId="2" fillId="0" borderId="0" xfId="58905" applyNumberFormat="1" applyAlignment="1">
      <alignment horizontal="center"/>
    </xf>
    <xf numFmtId="0" fontId="7" fillId="0" borderId="0" xfId="58905" applyFont="1" applyFill="1" applyBorder="1" applyAlignment="1">
      <alignment horizontal="left" vertical="center"/>
    </xf>
    <xf numFmtId="2" fontId="7" fillId="0" borderId="0" xfId="58905" applyNumberFormat="1" applyFont="1" applyAlignment="1">
      <alignment wrapText="1"/>
    </xf>
    <xf numFmtId="4" fontId="2" fillId="0" borderId="0" xfId="58905" applyNumberFormat="1" applyAlignment="1">
      <alignment horizontal="center"/>
    </xf>
    <xf numFmtId="0" fontId="27" fillId="0" borderId="0" xfId="58905" applyFont="1" applyFill="1" applyBorder="1" applyAlignment="1">
      <alignment horizontal="left" vertical="center"/>
    </xf>
    <xf numFmtId="2" fontId="27" fillId="0" borderId="0" xfId="58905" applyNumberFormat="1" applyFont="1" applyFill="1" applyBorder="1" applyAlignment="1">
      <alignment horizontal="center" vertical="center" wrapText="1"/>
    </xf>
    <xf numFmtId="0" fontId="27" fillId="0" borderId="0" xfId="58905" applyFont="1" applyFill="1" applyBorder="1" applyAlignment="1">
      <alignment horizontal="center" vertical="center" wrapText="1"/>
    </xf>
    <xf numFmtId="0" fontId="27" fillId="0" borderId="0" xfId="58905" applyFont="1" applyFill="1"/>
    <xf numFmtId="0" fontId="28" fillId="0" borderId="0" xfId="58905" applyFont="1"/>
    <xf numFmtId="0" fontId="27" fillId="0" borderId="0" xfId="58905" applyFont="1" applyFill="1" applyBorder="1" applyAlignment="1">
      <alignment horizontal="left" vertical="center" wrapText="1"/>
    </xf>
    <xf numFmtId="0" fontId="27" fillId="0" borderId="0" xfId="58905" applyFont="1" applyFill="1" applyBorder="1" applyAlignment="1">
      <alignment horizontal="center" vertical="center"/>
    </xf>
    <xf numFmtId="0" fontId="2" fillId="0" borderId="0" xfId="58905" applyBorder="1"/>
    <xf numFmtId="4" fontId="21" fillId="0" borderId="0" xfId="58905" applyNumberFormat="1" applyFont="1" applyBorder="1" applyAlignment="1">
      <alignment wrapText="1"/>
    </xf>
    <xf numFmtId="4" fontId="2" fillId="0" borderId="0" xfId="58905" applyNumberFormat="1" applyBorder="1" applyAlignment="1">
      <alignment wrapText="1"/>
    </xf>
    <xf numFmtId="0" fontId="2" fillId="0" borderId="0" xfId="58905" applyBorder="1" applyAlignment="1">
      <alignment wrapText="1"/>
    </xf>
    <xf numFmtId="0" fontId="23" fillId="3" borderId="0" xfId="58905" applyFont="1" applyFill="1" applyBorder="1" applyAlignment="1">
      <alignment wrapText="1"/>
    </xf>
    <xf numFmtId="4" fontId="24" fillId="3" borderId="0" xfId="1" applyNumberFormat="1" applyFont="1" applyFill="1" applyBorder="1" applyAlignment="1">
      <alignment horizontal="center" vertical="center" wrapText="1"/>
    </xf>
    <xf numFmtId="0" fontId="25" fillId="3" borderId="0" xfId="58905" applyFont="1" applyFill="1" applyBorder="1" applyAlignment="1">
      <alignment wrapText="1"/>
    </xf>
    <xf numFmtId="4" fontId="2" fillId="0" borderId="0" xfId="58905" applyNumberFormat="1" applyBorder="1"/>
    <xf numFmtId="4" fontId="8" fillId="0" borderId="1" xfId="1" applyNumberFormat="1" applyFont="1" applyFill="1" applyBorder="1" applyAlignment="1">
      <alignment horizontal="center" vertical="center" wrapText="1"/>
    </xf>
    <xf numFmtId="4" fontId="7" fillId="0" borderId="1" xfId="1"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5" fillId="0" borderId="0" xfId="0" applyFont="1" applyFill="1" applyAlignment="1">
      <alignment horizontal="left"/>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7" fillId="0" borderId="0" xfId="0" applyFont="1" applyFill="1" applyBorder="1" applyAlignment="1">
      <alignment horizontal="left" vertical="center" wrapText="1"/>
    </xf>
    <xf numFmtId="4" fontId="7" fillId="0"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4" fontId="8" fillId="0" borderId="1" xfId="5" applyNumberFormat="1" applyFont="1" applyFill="1" applyBorder="1" applyAlignment="1">
      <alignment horizontal="center" vertical="center" wrapText="1"/>
    </xf>
    <xf numFmtId="0" fontId="5" fillId="0" borderId="0" xfId="0" applyFont="1" applyFill="1" applyAlignment="1">
      <alignment horizontal="center"/>
    </xf>
    <xf numFmtId="0" fontId="5" fillId="0" borderId="0" xfId="0" applyFont="1" applyFill="1" applyAlignment="1">
      <alignment vertical="center"/>
    </xf>
    <xf numFmtId="0" fontId="0" fillId="0" borderId="0" xfId="0" applyFill="1"/>
    <xf numFmtId="0" fontId="5" fillId="0" borderId="0" xfId="0" applyFont="1" applyFill="1"/>
    <xf numFmtId="0" fontId="6" fillId="0" borderId="0" xfId="0" applyFont="1" applyFill="1" applyAlignment="1">
      <alignment horizontal="left" vertical="center"/>
    </xf>
    <xf numFmtId="0" fontId="7" fillId="0" borderId="0" xfId="0" applyFont="1" applyFill="1" applyAlignment="1">
      <alignment horizontal="left" vertical="center"/>
    </xf>
    <xf numFmtId="0" fontId="5" fillId="0" borderId="0" xfId="0" applyFont="1" applyFill="1" applyAlignment="1">
      <alignment vertical="center" wrapText="1"/>
    </xf>
    <xf numFmtId="2" fontId="5" fillId="0" borderId="0" xfId="0" applyNumberFormat="1" applyFont="1" applyFill="1" applyAlignment="1">
      <alignment vertical="center" wrapText="1"/>
    </xf>
    <xf numFmtId="4" fontId="7" fillId="0" borderId="0" xfId="0" applyNumberFormat="1" applyFont="1" applyFill="1" applyBorder="1" applyAlignment="1">
      <alignment horizontal="center" vertical="center" wrapText="1"/>
    </xf>
    <xf numFmtId="4" fontId="7" fillId="0" borderId="0" xfId="0" applyNumberFormat="1" applyFont="1" applyFill="1" applyAlignment="1">
      <alignment vertical="center"/>
    </xf>
    <xf numFmtId="4" fontId="6" fillId="0" borderId="0" xfId="0" applyNumberFormat="1" applyFont="1" applyFill="1" applyAlignment="1">
      <alignment vertical="center"/>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7" fillId="0" borderId="1" xfId="0" applyNumberFormat="1" applyFont="1" applyFill="1" applyBorder="1" applyAlignment="1">
      <alignment vertical="center"/>
    </xf>
    <xf numFmtId="10" fontId="8" fillId="0" borderId="1" xfId="4629" applyNumberFormat="1" applyFont="1" applyFill="1" applyBorder="1" applyAlignment="1">
      <alignment horizontal="center" vertical="center" wrapText="1"/>
    </xf>
    <xf numFmtId="0" fontId="7" fillId="0" borderId="1" xfId="0" applyFont="1" applyFill="1" applyBorder="1" applyAlignment="1">
      <alignment vertical="center"/>
    </xf>
    <xf numFmtId="0" fontId="7" fillId="0" borderId="1" xfId="0" applyFont="1" applyFill="1" applyBorder="1" applyAlignment="1">
      <alignment horizontal="left" vertical="center"/>
    </xf>
    <xf numFmtId="49" fontId="9"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58902" applyFont="1" applyFill="1" applyBorder="1" applyAlignment="1">
      <alignment horizontal="left" vertical="center" wrapText="1"/>
    </xf>
    <xf numFmtId="4" fontId="7" fillId="0" borderId="1" xfId="1" applyNumberFormat="1" applyFont="1" applyFill="1" applyBorder="1" applyAlignment="1">
      <alignment horizontal="left" vertical="center" wrapText="1"/>
    </xf>
    <xf numFmtId="49" fontId="11" fillId="0" borderId="1" xfId="0" applyNumberFormat="1" applyFont="1" applyFill="1" applyBorder="1" applyAlignment="1">
      <alignment horizontal="center"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xf>
    <xf numFmtId="0" fontId="12" fillId="0" borderId="0" xfId="0" applyFont="1" applyFill="1" applyAlignment="1">
      <alignment vertical="center"/>
    </xf>
    <xf numFmtId="3" fontId="7" fillId="0" borderId="1" xfId="58903" applyNumberFormat="1" applyFont="1" applyFill="1" applyBorder="1" applyAlignment="1">
      <alignment horizontal="left" vertical="center" wrapText="1"/>
    </xf>
    <xf numFmtId="0" fontId="7" fillId="0" borderId="1" xfId="4632" applyFont="1" applyFill="1" applyBorder="1" applyAlignment="1">
      <alignment horizontal="left" vertical="center" wrapText="1"/>
    </xf>
    <xf numFmtId="0" fontId="7" fillId="0" borderId="0" xfId="5" applyFont="1" applyFill="1" applyAlignment="1">
      <alignment horizontal="left" vertical="center" wrapText="1"/>
    </xf>
    <xf numFmtId="4" fontId="7" fillId="0" borderId="1" xfId="57083" applyNumberFormat="1" applyFont="1" applyFill="1" applyBorder="1" applyAlignment="1">
      <alignment horizontal="left" vertical="center" wrapText="1"/>
    </xf>
    <xf numFmtId="16" fontId="8" fillId="0" borderId="1"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3" fontId="7" fillId="0" borderId="1" xfId="57081" applyNumberFormat="1" applyFont="1" applyFill="1" applyBorder="1" applyAlignment="1">
      <alignment horizontal="left" vertical="center" wrapText="1"/>
    </xf>
    <xf numFmtId="2" fontId="7" fillId="0" borderId="1" xfId="1" applyNumberFormat="1" applyFont="1" applyFill="1" applyBorder="1" applyAlignment="1">
      <alignment horizontal="center" vertical="center" wrapText="1"/>
    </xf>
    <xf numFmtId="4" fontId="7" fillId="0" borderId="1" xfId="5" applyNumberFormat="1" applyFont="1" applyFill="1" applyBorder="1" applyAlignment="1">
      <alignment horizontal="left" vertical="center" wrapText="1"/>
    </xf>
    <xf numFmtId="2" fontId="7" fillId="0" borderId="1" xfId="1" applyNumberFormat="1" applyFont="1" applyFill="1" applyBorder="1" applyAlignment="1">
      <alignment horizontal="left" vertical="center" wrapText="1"/>
    </xf>
    <xf numFmtId="3" fontId="6" fillId="0" borderId="1" xfId="0" applyNumberFormat="1" applyFont="1" applyFill="1" applyBorder="1" applyAlignment="1">
      <alignment horizontal="center" vertical="center"/>
    </xf>
    <xf numFmtId="2" fontId="7" fillId="0" borderId="1" xfId="58903" applyNumberFormat="1" applyFont="1" applyFill="1" applyBorder="1" applyAlignment="1">
      <alignment horizontal="left" vertical="center" wrapText="1"/>
    </xf>
    <xf numFmtId="2" fontId="7" fillId="0" borderId="1" xfId="0" applyNumberFormat="1" applyFont="1" applyFill="1" applyBorder="1" applyAlignment="1">
      <alignment horizontal="left" vertical="center" wrapText="1"/>
    </xf>
    <xf numFmtId="0" fontId="7" fillId="0" borderId="18" xfId="58904" applyNumberFormat="1" applyFont="1" applyFill="1" applyBorder="1" applyAlignment="1">
      <alignment horizontal="justify" vertical="center" wrapText="1"/>
    </xf>
    <xf numFmtId="0" fontId="7" fillId="0" borderId="18" xfId="58904" applyNumberFormat="1" applyFont="1" applyFill="1" applyBorder="1" applyAlignment="1">
      <alignment horizontal="justify" vertical="top" wrapText="1"/>
    </xf>
    <xf numFmtId="0" fontId="30" fillId="0" borderId="18" xfId="58904" applyNumberFormat="1" applyFont="1" applyFill="1" applyBorder="1" applyAlignment="1">
      <alignment horizontal="justify" vertical="top" wrapText="1"/>
    </xf>
    <xf numFmtId="0" fontId="7" fillId="0" borderId="1" xfId="1" applyFont="1" applyFill="1" applyBorder="1" applyAlignment="1">
      <alignment horizontal="center" vertical="center" wrapText="1"/>
    </xf>
    <xf numFmtId="0" fontId="7" fillId="0" borderId="1" xfId="58901" applyFont="1" applyFill="1" applyBorder="1" applyAlignment="1">
      <alignment horizontal="left" vertical="center" wrapText="1"/>
    </xf>
    <xf numFmtId="0" fontId="6" fillId="0" borderId="1" xfId="5"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applyFont="1" applyFill="1" applyAlignment="1">
      <alignment horizontal="left"/>
    </xf>
    <xf numFmtId="0" fontId="7" fillId="0" borderId="0" xfId="0" applyFont="1" applyFill="1" applyAlignment="1">
      <alignment horizontal="center"/>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29" fillId="0" borderId="0" xfId="0" applyFont="1" applyFill="1"/>
    <xf numFmtId="0" fontId="7" fillId="0" borderId="0" xfId="1" applyFont="1" applyFill="1"/>
    <xf numFmtId="0" fontId="8" fillId="0" borderId="0" xfId="1" applyFont="1" applyFill="1"/>
    <xf numFmtId="0" fontId="7" fillId="0" borderId="0" xfId="1" applyFont="1" applyFill="1" applyAlignment="1">
      <alignment horizontal="right"/>
    </xf>
    <xf numFmtId="0" fontId="31" fillId="0" borderId="0" xfId="57083" applyFont="1" applyFill="1" applyAlignment="1">
      <alignment horizontal="left" vertical="center"/>
    </xf>
    <xf numFmtId="0" fontId="31" fillId="0" borderId="0" xfId="0" applyFont="1" applyFill="1" applyAlignment="1">
      <alignment horizontal="right"/>
    </xf>
    <xf numFmtId="0" fontId="33" fillId="0" borderId="0" xfId="0" applyFont="1" applyFill="1" applyAlignment="1">
      <alignment horizontal="right"/>
    </xf>
    <xf numFmtId="0" fontId="33" fillId="0" borderId="0" xfId="0" applyFont="1" applyFill="1" applyAlignment="1">
      <alignment vertical="center"/>
    </xf>
    <xf numFmtId="2" fontId="35" fillId="0" borderId="0" xfId="0" applyNumberFormat="1" applyFont="1" applyFill="1" applyAlignment="1">
      <alignment horizontal="right"/>
    </xf>
    <xf numFmtId="165" fontId="7" fillId="0" borderId="0" xfId="1" applyNumberFormat="1" applyFont="1" applyFill="1"/>
    <xf numFmtId="0" fontId="29" fillId="0" borderId="1" xfId="0" applyFont="1" applyFill="1" applyBorder="1"/>
    <xf numFmtId="0" fontId="8" fillId="0" borderId="1" xfId="1" applyNumberFormat="1" applyFont="1" applyFill="1" applyBorder="1" applyAlignment="1">
      <alignment horizontal="left" vertical="center" wrapText="1"/>
    </xf>
    <xf numFmtId="165" fontId="8" fillId="0" borderId="1" xfId="5" applyNumberFormat="1" applyFont="1" applyFill="1" applyBorder="1" applyAlignment="1">
      <alignment horizontal="center" vertical="center" wrapText="1"/>
    </xf>
    <xf numFmtId="16" fontId="8" fillId="0" borderId="1" xfId="1" applyNumberFormat="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0" fontId="7" fillId="0" borderId="1" xfId="1" applyFont="1" applyFill="1" applyBorder="1" applyAlignment="1">
      <alignment horizontal="left" vertical="center" wrapText="1"/>
    </xf>
    <xf numFmtId="165" fontId="7" fillId="0" borderId="1" xfId="5" applyNumberFormat="1" applyFont="1" applyFill="1" applyBorder="1" applyAlignment="1">
      <alignment horizontal="center" vertical="center" wrapText="1"/>
    </xf>
    <xf numFmtId="165" fontId="7" fillId="0" borderId="1" xfId="1" applyNumberFormat="1" applyFont="1" applyFill="1" applyBorder="1" applyAlignment="1">
      <alignment vertical="top"/>
    </xf>
    <xf numFmtId="165" fontId="7" fillId="0" borderId="1" xfId="1" applyNumberFormat="1" applyFont="1" applyFill="1" applyBorder="1" applyAlignment="1">
      <alignment horizontal="center" vertical="center" wrapText="1"/>
    </xf>
    <xf numFmtId="165" fontId="7" fillId="0" borderId="1" xfId="1" applyNumberFormat="1" applyFont="1" applyFill="1" applyBorder="1" applyAlignment="1">
      <alignment horizontal="center" vertical="center"/>
    </xf>
    <xf numFmtId="165" fontId="29" fillId="0" borderId="1" xfId="0" applyNumberFormat="1" applyFont="1" applyFill="1" applyBorder="1" applyAlignment="1">
      <alignment horizontal="center" vertical="center"/>
    </xf>
    <xf numFmtId="0" fontId="8" fillId="0" borderId="1" xfId="1" applyFont="1" applyFill="1" applyBorder="1" applyAlignment="1">
      <alignment horizontal="left" vertical="center" wrapText="1"/>
    </xf>
    <xf numFmtId="165" fontId="8" fillId="0" borderId="1" xfId="1" applyNumberFormat="1" applyFont="1" applyFill="1" applyBorder="1" applyAlignment="1">
      <alignment vertical="top"/>
    </xf>
    <xf numFmtId="165" fontId="8" fillId="0" borderId="1" xfId="1" applyNumberFormat="1" applyFont="1" applyFill="1" applyBorder="1" applyAlignment="1">
      <alignment horizontal="center" vertical="center" wrapText="1"/>
    </xf>
    <xf numFmtId="0" fontId="7" fillId="0" borderId="1" xfId="1" applyNumberFormat="1" applyFont="1" applyFill="1" applyBorder="1" applyAlignment="1">
      <alignment horizontal="left" vertical="center" wrapText="1"/>
    </xf>
    <xf numFmtId="49" fontId="7" fillId="0" borderId="1" xfId="1" applyNumberFormat="1" applyFont="1" applyFill="1" applyBorder="1" applyAlignment="1">
      <alignment horizontal="center" vertical="center" wrapText="1"/>
    </xf>
    <xf numFmtId="0" fontId="26" fillId="0" borderId="1" xfId="0" applyFont="1" applyFill="1" applyBorder="1"/>
    <xf numFmtId="0" fontId="26" fillId="0" borderId="0" xfId="0" applyFont="1" applyFill="1"/>
    <xf numFmtId="165" fontId="8" fillId="0" borderId="1" xfId="1" applyNumberFormat="1" applyFont="1" applyFill="1" applyBorder="1" applyAlignment="1">
      <alignment horizontal="center" vertical="center"/>
    </xf>
    <xf numFmtId="165" fontId="26" fillId="0" borderId="1" xfId="0" applyNumberFormat="1" applyFont="1" applyFill="1" applyBorder="1" applyAlignment="1">
      <alignment horizontal="center" vertical="center"/>
    </xf>
    <xf numFmtId="0" fontId="8" fillId="0" borderId="1" xfId="58901" applyFont="1" applyFill="1" applyBorder="1" applyAlignment="1">
      <alignment horizontal="left" vertical="center" wrapText="1"/>
    </xf>
    <xf numFmtId="1" fontId="37" fillId="0" borderId="1" xfId="1" applyNumberFormat="1" applyFont="1" applyFill="1" applyBorder="1" applyAlignment="1">
      <alignment horizontal="center" vertical="center" wrapText="1"/>
    </xf>
    <xf numFmtId="0" fontId="38" fillId="0" borderId="1" xfId="58901" applyFont="1" applyFill="1" applyBorder="1" applyAlignment="1">
      <alignment horizontal="left" vertical="center" wrapText="1"/>
    </xf>
    <xf numFmtId="0" fontId="7" fillId="0" borderId="1" xfId="0" applyFont="1" applyFill="1" applyBorder="1" applyAlignment="1">
      <alignment wrapText="1"/>
    </xf>
    <xf numFmtId="0" fontId="7" fillId="0" borderId="1" xfId="0" applyFont="1" applyFill="1" applyBorder="1" applyAlignment="1">
      <alignment vertical="center" wrapText="1"/>
    </xf>
    <xf numFmtId="0" fontId="7" fillId="0" borderId="1" xfId="4632" applyFont="1" applyFill="1" applyBorder="1" applyAlignment="1">
      <alignment vertical="center" wrapText="1"/>
    </xf>
    <xf numFmtId="0" fontId="29" fillId="0" borderId="1" xfId="0" applyFont="1" applyFill="1" applyBorder="1" applyAlignment="1">
      <alignment wrapText="1"/>
    </xf>
    <xf numFmtId="0" fontId="7" fillId="0" borderId="1" xfId="58906" applyNumberFormat="1" applyFont="1" applyFill="1" applyBorder="1" applyAlignment="1">
      <alignment vertical="top" wrapText="1"/>
    </xf>
    <xf numFmtId="0" fontId="29" fillId="0" borderId="1" xfId="0" applyFont="1" applyFill="1" applyBorder="1" applyAlignment="1">
      <alignment horizontal="left" vertical="center" wrapText="1"/>
    </xf>
    <xf numFmtId="0" fontId="7" fillId="0" borderId="3" xfId="0" applyFont="1" applyFill="1" applyBorder="1" applyAlignment="1">
      <alignment vertical="center" wrapText="1"/>
    </xf>
    <xf numFmtId="0" fontId="29" fillId="0" borderId="2" xfId="0" applyFont="1" applyFill="1" applyBorder="1" applyAlignment="1">
      <alignment wrapText="1"/>
    </xf>
    <xf numFmtId="0" fontId="37" fillId="0" borderId="1" xfId="1" applyFont="1" applyFill="1" applyBorder="1" applyAlignment="1">
      <alignment horizontal="center" vertical="center" wrapText="1"/>
    </xf>
    <xf numFmtId="0" fontId="7" fillId="0" borderId="0" xfId="1" applyFont="1" applyFill="1" applyBorder="1" applyAlignment="1">
      <alignment vertical="top"/>
    </xf>
    <xf numFmtId="0" fontId="8" fillId="0" borderId="0" xfId="1" applyFont="1" applyFill="1" applyBorder="1" applyAlignment="1">
      <alignment vertical="top"/>
    </xf>
    <xf numFmtId="0" fontId="7" fillId="0" borderId="0" xfId="1" applyFont="1" applyFill="1" applyBorder="1"/>
    <xf numFmtId="4" fontId="7" fillId="0" borderId="0" xfId="0" applyNumberFormat="1" applyFont="1" applyFill="1" applyAlignment="1">
      <alignment horizontal="center" vertical="center"/>
    </xf>
    <xf numFmtId="4" fontId="7" fillId="0" borderId="0" xfId="0" applyNumberFormat="1" applyFont="1" applyFill="1"/>
    <xf numFmtId="0" fontId="8" fillId="0" borderId="0" xfId="0" applyFont="1" applyFill="1" applyAlignment="1">
      <alignment horizontal="center" vertical="center"/>
    </xf>
    <xf numFmtId="4" fontId="8" fillId="0" borderId="0" xfId="0" applyNumberFormat="1" applyFont="1" applyFill="1" applyAlignment="1">
      <alignment horizontal="center" vertical="center"/>
    </xf>
    <xf numFmtId="4" fontId="5" fillId="0" borderId="0" xfId="0" applyNumberFormat="1" applyFont="1" applyFill="1"/>
    <xf numFmtId="4" fontId="19" fillId="0" borderId="0" xfId="0" applyNumberFormat="1" applyFont="1" applyFill="1"/>
    <xf numFmtId="0" fontId="19" fillId="0" borderId="0" xfId="0" applyFont="1" applyFill="1"/>
    <xf numFmtId="4" fontId="8" fillId="0" borderId="1" xfId="0" applyNumberFormat="1" applyFont="1" applyFill="1" applyBorder="1" applyAlignment="1">
      <alignment horizontal="left" vertical="center" wrapText="1"/>
    </xf>
    <xf numFmtId="4" fontId="7" fillId="0" borderId="1" xfId="0" applyNumberFormat="1" applyFont="1" applyFill="1" applyBorder="1" applyAlignment="1">
      <alignment horizontal="left" vertical="center" wrapText="1"/>
    </xf>
    <xf numFmtId="4" fontId="0" fillId="0" borderId="1" xfId="0" applyNumberFormat="1" applyFill="1" applyBorder="1"/>
    <xf numFmtId="4" fontId="12" fillId="0" borderId="1" xfId="0" applyNumberFormat="1" applyFont="1" applyFill="1" applyBorder="1" applyAlignment="1">
      <alignment horizontal="left" vertical="center" wrapText="1"/>
    </xf>
    <xf numFmtId="4" fontId="12" fillId="0" borderId="1" xfId="0" applyNumberFormat="1" applyFont="1" applyFill="1" applyBorder="1" applyAlignment="1">
      <alignment horizontal="center" vertical="center" wrapText="1"/>
    </xf>
    <xf numFmtId="4" fontId="7" fillId="0" borderId="1" xfId="58901" applyNumberFormat="1" applyFont="1" applyFill="1" applyBorder="1" applyAlignment="1">
      <alignment horizontal="left" vertical="center" wrapText="1"/>
    </xf>
    <xf numFmtId="4"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 fontId="7" fillId="0" borderId="1" xfId="0" applyNumberFormat="1" applyFont="1" applyFill="1" applyBorder="1"/>
    <xf numFmtId="4" fontId="29" fillId="0" borderId="1" xfId="57083" applyNumberFormat="1" applyFont="1" applyFill="1" applyBorder="1" applyAlignment="1">
      <alignment horizontal="center" vertical="center"/>
    </xf>
    <xf numFmtId="3" fontId="7" fillId="0" borderId="1" xfId="1"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7" fillId="0" borderId="1" xfId="58904" applyNumberFormat="1" applyFont="1" applyFill="1" applyBorder="1" applyAlignment="1">
      <alignment horizontal="justify" vertical="center" wrapText="1"/>
    </xf>
    <xf numFmtId="3" fontId="8" fillId="0" borderId="1" xfId="1" applyNumberFormat="1" applyFont="1" applyFill="1" applyBorder="1" applyAlignment="1">
      <alignment horizontal="center" vertical="center" wrapText="1"/>
    </xf>
    <xf numFmtId="0" fontId="7" fillId="0" borderId="1" xfId="58904" applyNumberFormat="1" applyFont="1" applyFill="1" applyBorder="1" applyAlignment="1">
      <alignment horizontal="justify" vertical="top" wrapText="1"/>
    </xf>
    <xf numFmtId="0" fontId="30" fillId="0" borderId="1" xfId="58904" applyNumberFormat="1" applyFont="1" applyFill="1" applyBorder="1" applyAlignment="1">
      <alignment horizontal="justify" vertical="top"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41" fillId="0" borderId="0" xfId="58907" applyFont="1" applyFill="1" applyAlignment="1" applyProtection="1">
      <alignment horizontal="left" vertical="center"/>
    </xf>
    <xf numFmtId="0" fontId="42" fillId="0" borderId="0" xfId="58908" applyFont="1" applyFill="1" applyAlignment="1">
      <alignment horizontal="center" wrapText="1"/>
    </xf>
    <xf numFmtId="0" fontId="43" fillId="0" borderId="0" xfId="58909" applyFont="1" applyFill="1" applyAlignment="1">
      <alignment vertical="center"/>
    </xf>
    <xf numFmtId="0" fontId="16" fillId="0" borderId="0" xfId="58908" applyFont="1" applyFill="1"/>
    <xf numFmtId="0" fontId="16" fillId="0" borderId="0" xfId="58909" applyFont="1" applyFill="1" applyAlignment="1">
      <alignment horizontal="right"/>
    </xf>
    <xf numFmtId="0" fontId="16" fillId="0" borderId="0" xfId="47762" applyFont="1" applyFill="1" applyAlignment="1">
      <alignment horizontal="right"/>
    </xf>
    <xf numFmtId="0" fontId="42" fillId="0" borderId="0" xfId="58908" applyFont="1" applyFill="1"/>
    <xf numFmtId="0" fontId="16" fillId="0" borderId="0" xfId="58908" applyFont="1" applyFill="1" applyAlignment="1">
      <alignment horizontal="right"/>
    </xf>
    <xf numFmtId="0" fontId="42" fillId="0" borderId="0" xfId="58909" applyFont="1" applyFill="1" applyAlignment="1">
      <alignment horizontal="center" wrapText="1"/>
    </xf>
    <xf numFmtId="0" fontId="42" fillId="0" borderId="0" xfId="58909" applyFont="1" applyFill="1" applyAlignment="1">
      <alignment horizontal="center"/>
    </xf>
    <xf numFmtId="0" fontId="16" fillId="0" borderId="0" xfId="58908" applyFont="1" applyFill="1" applyAlignment="1">
      <alignment horizontal="left" wrapText="1"/>
    </xf>
    <xf numFmtId="0" fontId="42" fillId="0" borderId="28" xfId="58908" applyNumberFormat="1" applyFont="1" applyFill="1" applyBorder="1" applyAlignment="1">
      <alignment horizontal="center" vertical="top" wrapText="1"/>
    </xf>
    <xf numFmtId="0" fontId="42" fillId="0" borderId="29" xfId="58908" applyNumberFormat="1" applyFont="1" applyFill="1" applyBorder="1" applyAlignment="1">
      <alignment horizontal="center" vertical="top" wrapText="1"/>
    </xf>
    <xf numFmtId="0" fontId="8" fillId="0" borderId="1" xfId="58910" applyNumberFormat="1" applyFont="1" applyBorder="1" applyAlignment="1">
      <alignment horizontal="center" vertical="top" wrapText="1"/>
    </xf>
    <xf numFmtId="0" fontId="8" fillId="0" borderId="1" xfId="58910" applyFont="1" applyBorder="1" applyAlignment="1">
      <alignment vertical="top" wrapText="1"/>
    </xf>
    <xf numFmtId="0" fontId="8" fillId="0" borderId="1" xfId="58910" applyFont="1" applyBorder="1" applyAlignment="1">
      <alignment horizontal="center" vertical="center" wrapText="1"/>
    </xf>
    <xf numFmtId="0" fontId="7" fillId="0" borderId="1" xfId="58910" applyNumberFormat="1" applyFont="1" applyFill="1" applyBorder="1" applyAlignment="1">
      <alignment horizontal="center" vertical="center" wrapText="1"/>
    </xf>
    <xf numFmtId="0" fontId="7" fillId="0" borderId="4" xfId="58910" applyNumberFormat="1" applyFont="1" applyFill="1" applyBorder="1" applyAlignment="1">
      <alignment horizontal="center" vertical="center" wrapText="1"/>
    </xf>
    <xf numFmtId="0" fontId="7" fillId="0" borderId="4" xfId="58910" applyNumberFormat="1" applyFont="1" applyFill="1" applyBorder="1" applyAlignment="1">
      <alignment horizontal="center" vertical="top" wrapText="1"/>
    </xf>
    <xf numFmtId="0" fontId="7" fillId="0" borderId="1" xfId="58910" applyFont="1" applyBorder="1" applyAlignment="1">
      <alignment vertical="top" wrapText="1"/>
    </xf>
    <xf numFmtId="17" fontId="7" fillId="0" borderId="1" xfId="58910" applyNumberFormat="1" applyFont="1" applyBorder="1" applyAlignment="1">
      <alignment horizontal="center" vertical="center" wrapText="1"/>
    </xf>
    <xf numFmtId="9" fontId="7" fillId="0" borderId="1" xfId="58910" applyNumberFormat="1" applyFont="1" applyFill="1" applyBorder="1" applyAlignment="1">
      <alignment horizontal="center" vertical="center" wrapText="1"/>
    </xf>
    <xf numFmtId="0" fontId="7" fillId="0" borderId="1" xfId="58910" applyNumberFormat="1" applyFont="1" applyFill="1" applyBorder="1" applyAlignment="1">
      <alignment horizontal="center" vertical="top" wrapText="1"/>
    </xf>
    <xf numFmtId="0" fontId="7" fillId="0" borderId="1" xfId="58910" applyFont="1" applyBorder="1" applyAlignment="1">
      <alignment horizontal="justify" vertical="top" wrapText="1"/>
    </xf>
    <xf numFmtId="0" fontId="7" fillId="0" borderId="1" xfId="58910" applyFont="1" applyFill="1" applyBorder="1"/>
    <xf numFmtId="0" fontId="7" fillId="0" borderId="1" xfId="58910" applyFont="1" applyBorder="1" applyAlignment="1">
      <alignment horizontal="center" vertical="center" wrapText="1"/>
    </xf>
    <xf numFmtId="0" fontId="7" fillId="0" borderId="1" xfId="58910" applyFont="1" applyFill="1" applyBorder="1" applyAlignment="1">
      <alignment horizontal="center" vertical="center"/>
    </xf>
    <xf numFmtId="9" fontId="7" fillId="0" borderId="1" xfId="58910" applyNumberFormat="1" applyFont="1" applyFill="1" applyBorder="1" applyAlignment="1">
      <alignment horizontal="center" vertical="center"/>
    </xf>
    <xf numFmtId="17" fontId="7" fillId="0" borderId="1" xfId="58910" applyNumberFormat="1" applyFont="1" applyFill="1" applyBorder="1" applyAlignment="1">
      <alignment horizontal="center" vertical="center"/>
    </xf>
    <xf numFmtId="0" fontId="7" fillId="0" borderId="1" xfId="58910" applyFont="1" applyFill="1" applyBorder="1" applyAlignment="1">
      <alignment vertical="center" wrapText="1"/>
    </xf>
    <xf numFmtId="0" fontId="8" fillId="0" borderId="29" xfId="58910" applyNumberFormat="1" applyFont="1" applyBorder="1" applyAlignment="1">
      <alignment horizontal="center" vertical="top" wrapText="1"/>
    </xf>
    <xf numFmtId="0" fontId="7" fillId="0" borderId="29" xfId="58910" applyFont="1" applyBorder="1" applyAlignment="1">
      <alignment horizontal="justify" vertical="top" wrapText="1"/>
    </xf>
    <xf numFmtId="17" fontId="7" fillId="0" borderId="29" xfId="58910" applyNumberFormat="1" applyFont="1" applyBorder="1" applyAlignment="1">
      <alignment horizontal="center" vertical="center" wrapText="1"/>
    </xf>
    <xf numFmtId="17" fontId="7" fillId="0" borderId="29" xfId="58910" applyNumberFormat="1" applyFont="1" applyFill="1" applyBorder="1" applyAlignment="1">
      <alignment horizontal="center" vertical="center"/>
    </xf>
    <xf numFmtId="9" fontId="7" fillId="0" borderId="29" xfId="58910" applyNumberFormat="1" applyFont="1" applyFill="1" applyBorder="1" applyAlignment="1">
      <alignment horizontal="center" vertical="center"/>
    </xf>
    <xf numFmtId="0" fontId="7" fillId="0" borderId="29" xfId="58910" applyFont="1" applyFill="1" applyBorder="1" applyAlignment="1">
      <alignment wrapText="1"/>
    </xf>
    <xf numFmtId="0" fontId="8" fillId="3" borderId="1" xfId="58910" applyNumberFormat="1" applyFont="1" applyFill="1" applyBorder="1" applyAlignment="1">
      <alignment horizontal="center" vertical="top" wrapText="1"/>
    </xf>
    <xf numFmtId="0" fontId="8" fillId="3" borderId="1" xfId="58910" applyFont="1" applyFill="1" applyBorder="1" applyAlignment="1">
      <alignment vertical="top" wrapText="1"/>
    </xf>
    <xf numFmtId="0" fontId="8" fillId="3" borderId="1" xfId="58910" applyFont="1" applyFill="1" applyBorder="1" applyAlignment="1">
      <alignment horizontal="center" vertical="center" wrapText="1"/>
    </xf>
    <xf numFmtId="0" fontId="7" fillId="3" borderId="1" xfId="58910" applyNumberFormat="1" applyFont="1" applyFill="1" applyBorder="1" applyAlignment="1">
      <alignment horizontal="center" vertical="center" wrapText="1"/>
    </xf>
    <xf numFmtId="0" fontId="7" fillId="3" borderId="4" xfId="58910" applyNumberFormat="1" applyFont="1" applyFill="1" applyBorder="1" applyAlignment="1">
      <alignment horizontal="center" vertical="center" wrapText="1"/>
    </xf>
    <xf numFmtId="0" fontId="7" fillId="3" borderId="4" xfId="58910" applyNumberFormat="1" applyFont="1" applyFill="1" applyBorder="1" applyAlignment="1">
      <alignment horizontal="center" vertical="top" wrapText="1"/>
    </xf>
    <xf numFmtId="0" fontId="7" fillId="3" borderId="1" xfId="58910" applyFont="1" applyFill="1" applyBorder="1" applyAlignment="1">
      <alignment vertical="top" wrapText="1"/>
    </xf>
    <xf numFmtId="17" fontId="7" fillId="3" borderId="1" xfId="58910" applyNumberFormat="1" applyFont="1" applyFill="1" applyBorder="1" applyAlignment="1">
      <alignment horizontal="center" vertical="center" wrapText="1"/>
    </xf>
    <xf numFmtId="9" fontId="7" fillId="3" borderId="1" xfId="58910" applyNumberFormat="1" applyFont="1" applyFill="1" applyBorder="1" applyAlignment="1">
      <alignment horizontal="center" vertical="center" wrapText="1"/>
    </xf>
    <xf numFmtId="0" fontId="7" fillId="3" borderId="1" xfId="58910" applyNumberFormat="1" applyFont="1" applyFill="1" applyBorder="1" applyAlignment="1">
      <alignment horizontal="center" vertical="top" wrapText="1"/>
    </xf>
    <xf numFmtId="0" fontId="7" fillId="3" borderId="1" xfId="58910" applyFont="1" applyFill="1" applyBorder="1" applyAlignment="1">
      <alignment horizontal="justify" vertical="top" wrapText="1"/>
    </xf>
    <xf numFmtId="0" fontId="7" fillId="3" borderId="1" xfId="58910" applyFont="1" applyFill="1" applyBorder="1"/>
    <xf numFmtId="0" fontId="7" fillId="3" borderId="1" xfId="58910" applyFont="1" applyFill="1" applyBorder="1" applyAlignment="1">
      <alignment horizontal="center" vertical="center" wrapText="1"/>
    </xf>
    <xf numFmtId="0" fontId="7" fillId="3" borderId="1" xfId="58910" applyFont="1" applyFill="1" applyBorder="1" applyAlignment="1">
      <alignment horizontal="center" vertical="center"/>
    </xf>
    <xf numFmtId="9" fontId="7" fillId="3" borderId="1" xfId="58910" applyNumberFormat="1" applyFont="1" applyFill="1" applyBorder="1" applyAlignment="1">
      <alignment horizontal="center" vertical="center"/>
    </xf>
    <xf numFmtId="0" fontId="7" fillId="3" borderId="1" xfId="58910" applyFont="1" applyFill="1" applyBorder="1" applyAlignment="1">
      <alignment vertical="center" wrapText="1"/>
    </xf>
    <xf numFmtId="0" fontId="8" fillId="3" borderId="29" xfId="58910" applyNumberFormat="1" applyFont="1" applyFill="1" applyBorder="1" applyAlignment="1">
      <alignment horizontal="center" vertical="top" wrapText="1"/>
    </xf>
    <xf numFmtId="0" fontId="7" fillId="3" borderId="29" xfId="58910" applyFont="1" applyFill="1" applyBorder="1" applyAlignment="1">
      <alignment horizontal="justify" vertical="top" wrapText="1"/>
    </xf>
    <xf numFmtId="0" fontId="7" fillId="3" borderId="29" xfId="58910" applyFont="1" applyFill="1" applyBorder="1" applyAlignment="1">
      <alignment wrapText="1"/>
    </xf>
    <xf numFmtId="0" fontId="42" fillId="0" borderId="0" xfId="58908" applyFont="1" applyFill="1" applyBorder="1" applyAlignment="1">
      <alignment horizontal="left" vertical="center" wrapText="1"/>
    </xf>
    <xf numFmtId="0" fontId="42" fillId="0" borderId="20" xfId="58908" applyNumberFormat="1" applyFont="1" applyFill="1" applyBorder="1" applyAlignment="1">
      <alignment horizontal="center" vertical="center" wrapText="1"/>
    </xf>
    <xf numFmtId="0" fontId="42" fillId="0" borderId="4" xfId="58908" applyFont="1" applyFill="1" applyBorder="1" applyAlignment="1">
      <alignment vertical="center" wrapText="1"/>
    </xf>
    <xf numFmtId="0" fontId="42" fillId="0" borderId="4" xfId="58908" applyFont="1" applyFill="1" applyBorder="1" applyAlignment="1">
      <alignment vertical="top" wrapText="1"/>
    </xf>
    <xf numFmtId="0" fontId="16" fillId="0" borderId="4" xfId="58908" applyFont="1" applyFill="1" applyBorder="1"/>
    <xf numFmtId="0" fontId="42" fillId="0" borderId="24" xfId="58908" applyNumberFormat="1" applyFont="1" applyFill="1" applyBorder="1" applyAlignment="1">
      <alignment horizontal="center" vertical="center" wrapText="1"/>
    </xf>
    <xf numFmtId="0" fontId="16" fillId="0" borderId="1" xfId="58908" applyFont="1" applyFill="1" applyBorder="1" applyAlignment="1">
      <alignment vertical="center" wrapText="1"/>
    </xf>
    <xf numFmtId="0" fontId="16" fillId="0" borderId="1" xfId="58908" applyFont="1" applyFill="1" applyBorder="1" applyAlignment="1">
      <alignment horizontal="center" vertical="center"/>
    </xf>
    <xf numFmtId="0" fontId="16" fillId="0" borderId="1" xfId="58908" applyFont="1" applyFill="1" applyBorder="1" applyAlignment="1">
      <alignment horizontal="justify" vertical="center" wrapText="1"/>
    </xf>
    <xf numFmtId="17" fontId="16" fillId="0" borderId="1" xfId="58908" applyNumberFormat="1" applyFont="1" applyFill="1" applyBorder="1" applyAlignment="1">
      <alignment horizontal="center" vertical="center" wrapText="1"/>
    </xf>
    <xf numFmtId="0" fontId="16" fillId="0" borderId="1" xfId="58908" applyFont="1" applyFill="1" applyBorder="1"/>
    <xf numFmtId="0" fontId="42" fillId="0" borderId="1" xfId="58908" applyFont="1" applyFill="1" applyBorder="1" applyAlignment="1">
      <alignment vertical="center" wrapText="1"/>
    </xf>
    <xf numFmtId="0" fontId="42" fillId="0" borderId="1" xfId="58908" applyFont="1" applyFill="1" applyBorder="1" applyAlignment="1">
      <alignment vertical="top" wrapText="1"/>
    </xf>
    <xf numFmtId="0" fontId="16" fillId="0" borderId="1" xfId="58908" applyFont="1" applyFill="1" applyBorder="1" applyAlignment="1">
      <alignment horizontal="center" vertical="center" wrapText="1"/>
    </xf>
    <xf numFmtId="0" fontId="42" fillId="0" borderId="28" xfId="58908" applyNumberFormat="1" applyFont="1" applyFill="1" applyBorder="1" applyAlignment="1">
      <alignment horizontal="center" vertical="center" wrapText="1"/>
    </xf>
    <xf numFmtId="0" fontId="16" fillId="0" borderId="29" xfId="58908" applyFont="1" applyFill="1" applyBorder="1" applyAlignment="1">
      <alignment horizontal="justify" vertical="center" wrapText="1"/>
    </xf>
    <xf numFmtId="17" fontId="16" fillId="0" borderId="29" xfId="58908" applyNumberFormat="1" applyFont="1" applyFill="1" applyBorder="1" applyAlignment="1">
      <alignment horizontal="center" vertical="center" wrapText="1"/>
    </xf>
    <xf numFmtId="0" fontId="16" fillId="0" borderId="29" xfId="58908" applyFont="1" applyFill="1" applyBorder="1" applyAlignment="1">
      <alignment horizontal="center" vertical="center"/>
    </xf>
    <xf numFmtId="0" fontId="42" fillId="0" borderId="21" xfId="58908" applyFont="1" applyFill="1" applyBorder="1" applyAlignment="1">
      <alignment vertical="center" wrapText="1"/>
    </xf>
    <xf numFmtId="0" fontId="16" fillId="0" borderId="22" xfId="58908" applyFont="1" applyFill="1" applyBorder="1"/>
    <xf numFmtId="0" fontId="16" fillId="0" borderId="9" xfId="58908" applyFont="1" applyFill="1" applyBorder="1" applyAlignment="1">
      <alignment vertical="center" wrapText="1"/>
    </xf>
    <xf numFmtId="0" fontId="16" fillId="0" borderId="9" xfId="58908" applyFont="1" applyFill="1" applyBorder="1" applyAlignment="1">
      <alignment horizontal="justify" vertical="center" wrapText="1"/>
    </xf>
    <xf numFmtId="0" fontId="42" fillId="0" borderId="9" xfId="58908" applyFont="1" applyFill="1" applyBorder="1" applyAlignment="1">
      <alignment vertical="center" wrapText="1"/>
    </xf>
    <xf numFmtId="0" fontId="16" fillId="0" borderId="1" xfId="47762" applyNumberFormat="1" applyFont="1" applyFill="1" applyBorder="1" applyAlignment="1">
      <alignment horizontal="center" vertical="center" wrapText="1"/>
    </xf>
    <xf numFmtId="0" fontId="16" fillId="0" borderId="0" xfId="58908" applyFont="1" applyFill="1" applyBorder="1"/>
    <xf numFmtId="0" fontId="42" fillId="0" borderId="44" xfId="58908" applyNumberFormat="1" applyFont="1" applyFill="1" applyBorder="1" applyAlignment="1">
      <alignment horizontal="center" vertical="center" wrapText="1"/>
    </xf>
    <xf numFmtId="0" fontId="16" fillId="0" borderId="41" xfId="58908" applyFont="1" applyFill="1" applyBorder="1" applyAlignment="1">
      <alignment horizontal="justify" vertical="center" wrapText="1"/>
    </xf>
    <xf numFmtId="0" fontId="17" fillId="0" borderId="0" xfId="58911" applyFill="1"/>
    <xf numFmtId="0" fontId="7" fillId="0" borderId="0" xfId="58911" applyFont="1" applyFill="1"/>
    <xf numFmtId="0" fontId="8" fillId="0" borderId="28" xfId="58911" applyNumberFormat="1" applyFont="1" applyFill="1" applyBorder="1" applyAlignment="1">
      <alignment horizontal="center" vertical="center" wrapText="1"/>
    </xf>
    <xf numFmtId="0" fontId="8" fillId="0" borderId="29" xfId="58911" applyNumberFormat="1" applyFont="1" applyFill="1" applyBorder="1" applyAlignment="1">
      <alignment horizontal="center" vertical="top" wrapText="1"/>
    </xf>
    <xf numFmtId="0" fontId="8" fillId="0" borderId="20" xfId="58911" applyNumberFormat="1" applyFont="1" applyFill="1" applyBorder="1" applyAlignment="1">
      <alignment horizontal="center" vertical="center" wrapText="1"/>
    </xf>
    <xf numFmtId="0" fontId="8" fillId="0" borderId="4" xfId="58911" applyFont="1" applyFill="1" applyBorder="1" applyAlignment="1">
      <alignment vertical="top" wrapText="1"/>
    </xf>
    <xf numFmtId="0" fontId="7" fillId="0" borderId="4" xfId="58911" applyFont="1" applyFill="1" applyBorder="1"/>
    <xf numFmtId="0" fontId="8" fillId="0" borderId="24" xfId="58911" applyNumberFormat="1" applyFont="1" applyFill="1" applyBorder="1" applyAlignment="1">
      <alignment horizontal="center" vertical="center" wrapText="1"/>
    </xf>
    <xf numFmtId="0" fontId="7" fillId="0" borderId="9" xfId="58911" applyFont="1" applyFill="1" applyBorder="1" applyAlignment="1">
      <alignment vertical="top" wrapText="1"/>
    </xf>
    <xf numFmtId="0" fontId="7" fillId="0" borderId="1" xfId="58911" applyFont="1" applyFill="1" applyBorder="1" applyAlignment="1">
      <alignment horizontal="center" vertical="center" wrapText="1"/>
    </xf>
    <xf numFmtId="0" fontId="7" fillId="0" borderId="9" xfId="58911" applyFont="1" applyFill="1" applyBorder="1" applyAlignment="1">
      <alignment horizontal="justify" vertical="center" wrapText="1"/>
    </xf>
    <xf numFmtId="17" fontId="7" fillId="0" borderId="1" xfId="58911" applyNumberFormat="1" applyFont="1" applyFill="1" applyBorder="1" applyAlignment="1">
      <alignment horizontal="center" vertical="center" wrapText="1"/>
    </xf>
    <xf numFmtId="0" fontId="7" fillId="0" borderId="9" xfId="58911" applyFont="1" applyFill="1" applyBorder="1" applyAlignment="1">
      <alignment horizontal="justify" vertical="top" wrapText="1"/>
    </xf>
    <xf numFmtId="0" fontId="8" fillId="0" borderId="9" xfId="58911" applyFont="1" applyFill="1" applyBorder="1" applyAlignment="1">
      <alignment vertical="top" wrapText="1"/>
    </xf>
    <xf numFmtId="0" fontId="8" fillId="0" borderId="1" xfId="58911" applyFont="1" applyFill="1" applyBorder="1" applyAlignment="1">
      <alignment vertical="top" wrapText="1"/>
    </xf>
    <xf numFmtId="0" fontId="7" fillId="0" borderId="1" xfId="58911" applyNumberFormat="1" applyFont="1" applyFill="1" applyBorder="1" applyAlignment="1">
      <alignment horizontal="center" vertical="center" wrapText="1"/>
    </xf>
    <xf numFmtId="0" fontId="46" fillId="0" borderId="1" xfId="58911" applyFont="1" applyFill="1" applyBorder="1" applyAlignment="1">
      <alignment horizontal="left" vertical="center" wrapText="1"/>
    </xf>
    <xf numFmtId="0" fontId="8" fillId="0" borderId="45" xfId="58911" applyNumberFormat="1" applyFont="1" applyFill="1" applyBorder="1" applyAlignment="1">
      <alignment horizontal="center" vertical="center" wrapText="1"/>
    </xf>
    <xf numFmtId="0" fontId="7" fillId="0" borderId="38" xfId="58911" applyFont="1" applyFill="1" applyBorder="1" applyAlignment="1">
      <alignment horizontal="justify" vertical="top" wrapText="1"/>
    </xf>
    <xf numFmtId="0" fontId="7" fillId="0" borderId="29" xfId="58911" applyFont="1" applyFill="1" applyBorder="1" applyAlignment="1">
      <alignment horizontal="justify" vertical="top" wrapText="1"/>
    </xf>
    <xf numFmtId="17" fontId="7" fillId="0" borderId="29" xfId="58911" applyNumberFormat="1" applyFont="1" applyFill="1" applyBorder="1" applyAlignment="1">
      <alignment horizontal="center" vertical="center" wrapText="1"/>
    </xf>
    <xf numFmtId="0" fontId="7" fillId="0" borderId="29" xfId="58911" applyFont="1" applyFill="1" applyBorder="1" applyAlignment="1">
      <alignment horizontal="center" vertical="center" wrapText="1"/>
    </xf>
    <xf numFmtId="0" fontId="42" fillId="0" borderId="20" xfId="47762" applyNumberFormat="1" applyFont="1" applyFill="1" applyBorder="1" applyAlignment="1">
      <alignment horizontal="center" vertical="center" wrapText="1"/>
    </xf>
    <xf numFmtId="0" fontId="42" fillId="0" borderId="4" xfId="47762" applyNumberFormat="1" applyFont="1" applyFill="1" applyBorder="1" applyAlignment="1">
      <alignment horizontal="left" vertical="center" wrapText="1"/>
    </xf>
    <xf numFmtId="0" fontId="42" fillId="0" borderId="4" xfId="47762" applyNumberFormat="1" applyFont="1" applyFill="1" applyBorder="1" applyAlignment="1">
      <alignment horizontal="center" vertical="center" wrapText="1"/>
    </xf>
    <xf numFmtId="0" fontId="16" fillId="0" borderId="4" xfId="47762" applyNumberFormat="1" applyFont="1" applyFill="1" applyBorder="1" applyAlignment="1">
      <alignment horizontal="center" vertical="top" wrapText="1"/>
    </xf>
    <xf numFmtId="0" fontId="16" fillId="0" borderId="24" xfId="47762" applyNumberFormat="1" applyFont="1" applyFill="1" applyBorder="1" applyAlignment="1">
      <alignment horizontal="center" vertical="center" wrapText="1"/>
    </xf>
    <xf numFmtId="0" fontId="16" fillId="0" borderId="1" xfId="47762" applyNumberFormat="1" applyFont="1" applyFill="1" applyBorder="1" applyAlignment="1">
      <alignment horizontal="left" vertical="center" wrapText="1"/>
    </xf>
    <xf numFmtId="0" fontId="42" fillId="0" borderId="24" xfId="47762" applyNumberFormat="1" applyFont="1" applyFill="1" applyBorder="1" applyAlignment="1">
      <alignment horizontal="center" vertical="center" wrapText="1"/>
    </xf>
    <xf numFmtId="0" fontId="42" fillId="0" borderId="1" xfId="47762" applyNumberFormat="1" applyFont="1" applyFill="1" applyBorder="1" applyAlignment="1">
      <alignment horizontal="left" vertical="center" wrapText="1"/>
    </xf>
    <xf numFmtId="9" fontId="16" fillId="0" borderId="1" xfId="47762" applyNumberFormat="1" applyFont="1" applyFill="1" applyBorder="1" applyAlignment="1">
      <alignment horizontal="center" vertical="center" wrapText="1"/>
    </xf>
    <xf numFmtId="0" fontId="42" fillId="0" borderId="1" xfId="47762" applyNumberFormat="1" applyFont="1" applyFill="1" applyBorder="1" applyAlignment="1">
      <alignment horizontal="center" vertical="center" wrapText="1"/>
    </xf>
    <xf numFmtId="9" fontId="42" fillId="0" borderId="1" xfId="47762" applyNumberFormat="1" applyFont="1" applyFill="1" applyBorder="1" applyAlignment="1">
      <alignment horizontal="center" vertical="center" wrapText="1"/>
    </xf>
    <xf numFmtId="0" fontId="16" fillId="0" borderId="1" xfId="58908" applyFont="1" applyFill="1" applyBorder="1" applyAlignment="1">
      <alignment horizontal="left" vertical="center" wrapText="1"/>
    </xf>
    <xf numFmtId="17" fontId="16" fillId="0" borderId="1" xfId="47762" applyNumberFormat="1" applyFont="1" applyFill="1" applyBorder="1" applyAlignment="1">
      <alignment horizontal="center" vertical="center" wrapText="1"/>
    </xf>
    <xf numFmtId="0" fontId="16" fillId="0" borderId="28" xfId="47762" applyNumberFormat="1" applyFont="1" applyFill="1" applyBorder="1" applyAlignment="1">
      <alignment horizontal="center" vertical="center" wrapText="1"/>
    </xf>
    <xf numFmtId="0" fontId="16" fillId="0" borderId="29" xfId="47762" applyNumberFormat="1" applyFont="1" applyFill="1" applyBorder="1" applyAlignment="1">
      <alignment horizontal="left" vertical="center" wrapText="1"/>
    </xf>
    <xf numFmtId="0" fontId="16" fillId="0" borderId="29" xfId="47762" applyNumberFormat="1" applyFont="1" applyFill="1" applyBorder="1" applyAlignment="1">
      <alignment horizontal="center" vertical="center" wrapText="1"/>
    </xf>
    <xf numFmtId="0" fontId="16" fillId="0" borderId="29" xfId="58908" applyFont="1" applyFill="1" applyBorder="1" applyAlignment="1">
      <alignment horizontal="center" vertical="center" wrapText="1"/>
    </xf>
    <xf numFmtId="0" fontId="42" fillId="0" borderId="4" xfId="47762" applyFont="1" applyFill="1" applyBorder="1" applyAlignment="1">
      <alignment vertical="top" wrapText="1"/>
    </xf>
    <xf numFmtId="0" fontId="16" fillId="0" borderId="4" xfId="47762" applyFont="1" applyFill="1" applyBorder="1"/>
    <xf numFmtId="0" fontId="16" fillId="0" borderId="4" xfId="47762" applyNumberFormat="1" applyFont="1" applyFill="1" applyBorder="1" applyAlignment="1">
      <alignment horizontal="center" vertical="center"/>
    </xf>
    <xf numFmtId="0" fontId="16" fillId="0" borderId="1" xfId="47762" applyFont="1" applyFill="1" applyBorder="1" applyAlignment="1">
      <alignment vertical="top" wrapText="1"/>
    </xf>
    <xf numFmtId="0" fontId="16" fillId="0" borderId="1" xfId="47762" applyNumberFormat="1" applyFont="1" applyFill="1" applyBorder="1" applyAlignment="1">
      <alignment horizontal="center" vertical="center"/>
    </xf>
    <xf numFmtId="0" fontId="16" fillId="0" borderId="9" xfId="47762" applyFont="1" applyFill="1" applyBorder="1" applyAlignment="1">
      <alignment horizontal="justify" vertical="center" wrapText="1"/>
    </xf>
    <xf numFmtId="17" fontId="47" fillId="0" borderId="1" xfId="47762" applyNumberFormat="1" applyFont="1" applyFill="1" applyBorder="1" applyAlignment="1">
      <alignment horizontal="center" vertical="center" wrapText="1"/>
    </xf>
    <xf numFmtId="0" fontId="16" fillId="0" borderId="1" xfId="47762" applyFont="1" applyFill="1" applyBorder="1" applyAlignment="1">
      <alignment horizontal="justify" vertical="top" wrapText="1"/>
    </xf>
    <xf numFmtId="0" fontId="42" fillId="0" borderId="1" xfId="47762" applyFont="1" applyFill="1" applyBorder="1" applyAlignment="1">
      <alignment vertical="top" wrapText="1"/>
    </xf>
    <xf numFmtId="0" fontId="16" fillId="0" borderId="1" xfId="47762" applyFont="1" applyFill="1" applyBorder="1"/>
    <xf numFmtId="0" fontId="16" fillId="0" borderId="1" xfId="47762" applyNumberFormat="1" applyFont="1" applyFill="1" applyBorder="1"/>
    <xf numFmtId="0" fontId="16" fillId="5" borderId="0" xfId="58908" applyFont="1" applyFill="1"/>
    <xf numFmtId="0" fontId="42" fillId="0" borderId="28" xfId="47762" applyNumberFormat="1" applyFont="1" applyFill="1" applyBorder="1" applyAlignment="1">
      <alignment horizontal="center" vertical="center" wrapText="1"/>
    </xf>
    <xf numFmtId="0" fontId="16" fillId="0" borderId="29" xfId="47762" applyFont="1" applyFill="1" applyBorder="1" applyAlignment="1">
      <alignment horizontal="justify" vertical="top" wrapText="1"/>
    </xf>
    <xf numFmtId="17" fontId="16" fillId="0" borderId="29" xfId="47762" applyNumberFormat="1" applyFont="1" applyFill="1" applyBorder="1" applyAlignment="1">
      <alignment horizontal="center" vertical="center" wrapText="1"/>
    </xf>
    <xf numFmtId="17" fontId="47" fillId="0" borderId="29" xfId="47762" applyNumberFormat="1" applyFont="1" applyFill="1" applyBorder="1" applyAlignment="1">
      <alignment horizontal="center" vertical="center" wrapText="1"/>
    </xf>
    <xf numFmtId="0" fontId="16" fillId="0" borderId="29" xfId="47762" applyNumberFormat="1" applyFont="1" applyFill="1" applyBorder="1" applyAlignment="1">
      <alignment horizontal="center" vertical="center"/>
    </xf>
    <xf numFmtId="0" fontId="16" fillId="0" borderId="1" xfId="47762" applyFont="1" applyFill="1" applyBorder="1" applyAlignment="1">
      <alignment horizontal="justify" vertical="center" wrapText="1"/>
    </xf>
    <xf numFmtId="0" fontId="16" fillId="0" borderId="1" xfId="47762" applyFont="1" applyFill="1" applyBorder="1" applyAlignment="1">
      <alignment horizontal="left" vertical="top" wrapText="1"/>
    </xf>
    <xf numFmtId="0" fontId="16" fillId="0" borderId="1" xfId="47762" applyFont="1" applyFill="1" applyBorder="1" applyAlignment="1">
      <alignment horizontal="center" vertical="center" wrapText="1"/>
    </xf>
    <xf numFmtId="0" fontId="16" fillId="0" borderId="1" xfId="47762" applyFont="1" applyFill="1" applyBorder="1" applyAlignment="1">
      <alignment vertical="center" wrapText="1"/>
    </xf>
    <xf numFmtId="0" fontId="42" fillId="0" borderId="20" xfId="47762" applyNumberFormat="1" applyFont="1" applyFill="1" applyBorder="1" applyAlignment="1">
      <alignment horizontal="center" vertical="top" wrapText="1"/>
    </xf>
    <xf numFmtId="0" fontId="42" fillId="0" borderId="21" xfId="47762" applyFont="1" applyFill="1" applyBorder="1" applyAlignment="1">
      <alignment vertical="top" wrapText="1"/>
    </xf>
    <xf numFmtId="0" fontId="42" fillId="0" borderId="4" xfId="47762" applyNumberFormat="1" applyFont="1" applyFill="1" applyBorder="1" applyAlignment="1">
      <alignment horizontal="center" vertical="top" wrapText="1"/>
    </xf>
    <xf numFmtId="0" fontId="42" fillId="0" borderId="24" xfId="47762" applyNumberFormat="1" applyFont="1" applyFill="1" applyBorder="1" applyAlignment="1">
      <alignment horizontal="center" vertical="top" wrapText="1"/>
    </xf>
    <xf numFmtId="0" fontId="42" fillId="0" borderId="1" xfId="47762" applyNumberFormat="1" applyFont="1" applyFill="1" applyBorder="1" applyAlignment="1">
      <alignment horizontal="center" vertical="top" wrapText="1"/>
    </xf>
    <xf numFmtId="0" fontId="16" fillId="0" borderId="3" xfId="47762" applyNumberFormat="1" applyFont="1" applyFill="1" applyBorder="1" applyAlignment="1">
      <alignment horizontal="center" vertical="top" wrapText="1"/>
    </xf>
    <xf numFmtId="0" fontId="16" fillId="0" borderId="1" xfId="47762" applyNumberFormat="1" applyFont="1" applyFill="1" applyBorder="1" applyAlignment="1">
      <alignment horizontal="center" vertical="top" wrapText="1"/>
    </xf>
    <xf numFmtId="0" fontId="42" fillId="0" borderId="9" xfId="47762" applyFont="1" applyFill="1" applyBorder="1" applyAlignment="1">
      <alignment vertical="top" wrapText="1"/>
    </xf>
    <xf numFmtId="0" fontId="42" fillId="0" borderId="45" xfId="47762" applyNumberFormat="1" applyFont="1" applyFill="1" applyBorder="1" applyAlignment="1">
      <alignment horizontal="center" vertical="top" wrapText="1"/>
    </xf>
    <xf numFmtId="0" fontId="16" fillId="0" borderId="2" xfId="47762" applyFont="1" applyFill="1" applyBorder="1" applyAlignment="1">
      <alignment horizontal="justify" vertical="top" wrapText="1"/>
    </xf>
    <xf numFmtId="17" fontId="16" fillId="0" borderId="2" xfId="47762" applyNumberFormat="1" applyFont="1" applyFill="1" applyBorder="1" applyAlignment="1">
      <alignment horizontal="center" vertical="center" wrapText="1"/>
    </xf>
    <xf numFmtId="9" fontId="16" fillId="0" borderId="2" xfId="47762" applyNumberFormat="1" applyFont="1" applyFill="1" applyBorder="1" applyAlignment="1">
      <alignment horizontal="center" vertical="center" wrapText="1"/>
    </xf>
    <xf numFmtId="0" fontId="42" fillId="0" borderId="28" xfId="47762" applyNumberFormat="1" applyFont="1" applyFill="1" applyBorder="1" applyAlignment="1">
      <alignment horizontal="center" vertical="top" wrapText="1"/>
    </xf>
    <xf numFmtId="9" fontId="16" fillId="0" borderId="29" xfId="47762" applyNumberFormat="1" applyFont="1" applyFill="1" applyBorder="1" applyAlignment="1">
      <alignment horizontal="center" vertical="center" wrapText="1"/>
    </xf>
    <xf numFmtId="9" fontId="42" fillId="0" borderId="29" xfId="47762" applyNumberFormat="1" applyFont="1" applyFill="1" applyBorder="1" applyAlignment="1">
      <alignment horizontal="center" vertical="center" wrapText="1"/>
    </xf>
    <xf numFmtId="0" fontId="42" fillId="0" borderId="9" xfId="47762" applyNumberFormat="1" applyFont="1" applyFill="1" applyBorder="1" applyAlignment="1">
      <alignment vertical="center" wrapText="1"/>
    </xf>
    <xf numFmtId="0" fontId="42" fillId="0" borderId="11" xfId="47762" applyNumberFormat="1" applyFont="1" applyFill="1" applyBorder="1" applyAlignment="1">
      <alignment vertical="center" wrapText="1"/>
    </xf>
    <xf numFmtId="0" fontId="42" fillId="0" borderId="35" xfId="47762" applyNumberFormat="1" applyFont="1" applyFill="1" applyBorder="1" applyAlignment="1">
      <alignment vertical="center" wrapText="1"/>
    </xf>
    <xf numFmtId="0" fontId="42" fillId="0" borderId="13" xfId="47762" applyNumberFormat="1" applyFont="1" applyFill="1" applyBorder="1" applyAlignment="1">
      <alignment horizontal="center" vertical="top" wrapText="1"/>
    </xf>
    <xf numFmtId="0" fontId="42" fillId="0" borderId="14" xfId="47762" applyNumberFormat="1" applyFont="1" applyFill="1" applyBorder="1" applyAlignment="1">
      <alignment horizontal="center" vertical="top" wrapText="1"/>
    </xf>
    <xf numFmtId="0" fontId="16" fillId="0" borderId="24" xfId="47762" applyNumberFormat="1" applyFont="1" applyFill="1" applyBorder="1" applyAlignment="1">
      <alignment horizontal="center" vertical="top" wrapText="1"/>
    </xf>
    <xf numFmtId="0" fontId="16" fillId="0" borderId="1" xfId="47762" applyNumberFormat="1" applyFont="1" applyFill="1" applyBorder="1" applyAlignment="1">
      <alignment horizontal="left" vertical="top" wrapText="1"/>
    </xf>
    <xf numFmtId="0" fontId="16" fillId="0" borderId="28" xfId="47762" applyNumberFormat="1" applyFont="1" applyFill="1" applyBorder="1" applyAlignment="1">
      <alignment horizontal="center" vertical="top" wrapText="1"/>
    </xf>
    <xf numFmtId="0" fontId="16" fillId="0" borderId="29" xfId="47762" applyNumberFormat="1" applyFont="1" applyFill="1" applyBorder="1" applyAlignment="1">
      <alignment horizontal="left" vertical="top" wrapText="1"/>
    </xf>
    <xf numFmtId="0" fontId="7" fillId="0" borderId="38" xfId="58910" applyFont="1" applyFill="1" applyBorder="1"/>
    <xf numFmtId="0" fontId="7" fillId="0" borderId="39" xfId="58910" applyFont="1" applyFill="1" applyBorder="1"/>
    <xf numFmtId="0" fontId="7" fillId="0" borderId="48" xfId="58910" applyFont="1" applyFill="1" applyBorder="1"/>
    <xf numFmtId="0" fontId="7" fillId="0" borderId="0" xfId="58910" applyFont="1" applyFill="1"/>
    <xf numFmtId="0" fontId="7" fillId="0" borderId="4" xfId="58912" applyNumberFormat="1" applyFont="1" applyFill="1" applyBorder="1" applyAlignment="1">
      <alignment horizontal="center" vertical="top" wrapText="1"/>
    </xf>
    <xf numFmtId="0" fontId="7" fillId="0" borderId="1" xfId="58912" applyNumberFormat="1" applyFont="1" applyFill="1" applyBorder="1" applyAlignment="1">
      <alignment horizontal="center" vertical="center" wrapText="1"/>
    </xf>
    <xf numFmtId="0" fontId="7" fillId="0" borderId="1" xfId="58912" applyNumberFormat="1" applyFont="1" applyFill="1" applyBorder="1" applyAlignment="1">
      <alignment horizontal="center" vertical="top" wrapText="1"/>
    </xf>
    <xf numFmtId="9" fontId="7" fillId="0" borderId="1" xfId="58912" applyNumberFormat="1" applyFont="1" applyFill="1" applyBorder="1" applyAlignment="1">
      <alignment horizontal="center" vertical="center" wrapText="1"/>
    </xf>
    <xf numFmtId="17" fontId="7" fillId="0" borderId="1" xfId="58912" applyNumberFormat="1" applyFont="1" applyFill="1" applyBorder="1" applyAlignment="1">
      <alignment horizontal="center" vertical="center" wrapText="1"/>
    </xf>
    <xf numFmtId="9" fontId="7" fillId="0" borderId="29" xfId="58912" applyNumberFormat="1" applyFont="1" applyFill="1" applyBorder="1" applyAlignment="1">
      <alignment horizontal="center" vertical="center" wrapText="1"/>
    </xf>
    <xf numFmtId="0" fontId="7" fillId="0" borderId="29" xfId="58912" applyNumberFormat="1" applyFont="1" applyFill="1" applyBorder="1" applyAlignment="1">
      <alignment horizontal="center" vertical="top" wrapText="1"/>
    </xf>
    <xf numFmtId="0" fontId="7" fillId="0" borderId="4" xfId="58912" applyNumberFormat="1" applyFont="1" applyFill="1" applyBorder="1" applyAlignment="1">
      <alignment horizontal="center" vertical="center" wrapText="1"/>
    </xf>
    <xf numFmtId="0" fontId="8" fillId="0" borderId="1" xfId="58912" applyNumberFormat="1" applyFont="1" applyFill="1" applyBorder="1" applyAlignment="1">
      <alignment horizontal="center" vertical="center" wrapText="1"/>
    </xf>
    <xf numFmtId="0" fontId="8" fillId="0" borderId="1" xfId="58912" applyNumberFormat="1" applyFont="1" applyFill="1" applyBorder="1" applyAlignment="1">
      <alignment horizontal="center" vertical="top" wrapText="1"/>
    </xf>
    <xf numFmtId="0" fontId="50" fillId="0" borderId="1" xfId="58912" applyNumberFormat="1" applyFont="1" applyFill="1" applyBorder="1" applyAlignment="1">
      <alignment horizontal="center" vertical="center" wrapText="1"/>
    </xf>
    <xf numFmtId="0" fontId="7" fillId="5" borderId="0" xfId="58910" applyFont="1" applyFill="1"/>
    <xf numFmtId="17" fontId="7" fillId="0" borderId="29" xfId="58912" applyNumberFormat="1" applyFont="1" applyFill="1" applyBorder="1" applyAlignment="1">
      <alignment horizontal="center" vertical="center" wrapText="1"/>
    </xf>
    <xf numFmtId="0" fontId="16" fillId="0" borderId="4" xfId="47762" applyNumberFormat="1" applyFont="1" applyFill="1" applyBorder="1" applyAlignment="1">
      <alignment horizontal="center" vertical="center" wrapText="1"/>
    </xf>
    <xf numFmtId="0" fontId="42" fillId="0" borderId="51" xfId="47762" applyFont="1" applyFill="1" applyBorder="1" applyAlignment="1">
      <alignment vertical="center" wrapText="1"/>
    </xf>
    <xf numFmtId="0" fontId="16" fillId="0" borderId="54" xfId="47762" applyFont="1" applyFill="1" applyBorder="1" applyAlignment="1">
      <alignment vertical="center" wrapText="1"/>
    </xf>
    <xf numFmtId="0" fontId="42" fillId="0" borderId="54" xfId="47762" applyFont="1" applyFill="1" applyBorder="1" applyAlignment="1">
      <alignment vertical="center" wrapText="1"/>
    </xf>
    <xf numFmtId="0" fontId="42" fillId="0" borderId="1" xfId="47762" applyFont="1" applyFill="1" applyBorder="1" applyAlignment="1">
      <alignment horizontal="justify" vertical="top" wrapText="1"/>
    </xf>
    <xf numFmtId="17" fontId="16" fillId="0" borderId="1" xfId="47762" applyNumberFormat="1" applyFont="1" applyFill="1" applyBorder="1" applyAlignment="1">
      <alignment horizontal="center" vertical="center"/>
    </xf>
    <xf numFmtId="0" fontId="16" fillId="0" borderId="1" xfId="47762" applyFont="1" applyFill="1" applyBorder="1" applyAlignment="1">
      <alignment horizontal="left" vertical="center" wrapText="1"/>
    </xf>
    <xf numFmtId="17" fontId="16" fillId="0" borderId="1" xfId="47762" applyNumberFormat="1" applyFont="1" applyFill="1" applyBorder="1" applyAlignment="1">
      <alignment vertical="top" wrapText="1"/>
    </xf>
    <xf numFmtId="0" fontId="47" fillId="0" borderId="1" xfId="47762" applyNumberFormat="1" applyFont="1" applyFill="1" applyBorder="1" applyAlignment="1">
      <alignment horizontal="center" vertical="center" wrapText="1"/>
    </xf>
    <xf numFmtId="0" fontId="16" fillId="0" borderId="9" xfId="47762" applyFont="1" applyFill="1" applyBorder="1" applyAlignment="1">
      <alignment horizontal="left" vertical="center" wrapText="1"/>
    </xf>
    <xf numFmtId="17" fontId="16" fillId="0" borderId="4" xfId="47762" applyNumberFormat="1" applyFont="1" applyFill="1" applyBorder="1"/>
    <xf numFmtId="17" fontId="16" fillId="0" borderId="1" xfId="47762" applyNumberFormat="1" applyFont="1" applyFill="1" applyBorder="1"/>
    <xf numFmtId="1" fontId="16" fillId="0" borderId="1" xfId="47762" applyNumberFormat="1" applyFont="1" applyFill="1" applyBorder="1" applyAlignment="1">
      <alignment horizontal="center" vertical="center" wrapText="1"/>
    </xf>
    <xf numFmtId="166" fontId="16" fillId="0" borderId="1" xfId="47762" applyNumberFormat="1" applyFont="1" applyFill="1" applyBorder="1" applyAlignment="1">
      <alignment horizontal="center" vertical="center" wrapText="1"/>
    </xf>
    <xf numFmtId="166" fontId="16" fillId="0" borderId="1" xfId="47762" applyNumberFormat="1" applyFont="1" applyFill="1" applyBorder="1" applyAlignment="1">
      <alignment horizontal="center" vertical="center"/>
    </xf>
    <xf numFmtId="0" fontId="16" fillId="0" borderId="1" xfId="47762" applyNumberFormat="1" applyFont="1" applyFill="1" applyBorder="1" applyAlignment="1">
      <alignment horizontal="center"/>
    </xf>
    <xf numFmtId="17" fontId="42" fillId="0" borderId="4" xfId="47762" applyNumberFormat="1" applyFont="1" applyFill="1" applyBorder="1"/>
    <xf numFmtId="17" fontId="42" fillId="0" borderId="1" xfId="47762" applyNumberFormat="1" applyFont="1" applyFill="1" applyBorder="1" applyAlignment="1">
      <alignment horizontal="center" vertical="center"/>
    </xf>
    <xf numFmtId="0" fontId="8" fillId="0" borderId="1" xfId="58910" applyFont="1" applyFill="1" applyBorder="1" applyAlignment="1">
      <alignment horizontal="center" vertical="center" wrapText="1"/>
    </xf>
    <xf numFmtId="17" fontId="7" fillId="0" borderId="1" xfId="58910" applyNumberFormat="1" applyFont="1" applyFill="1" applyBorder="1" applyAlignment="1">
      <alignment horizontal="center" vertical="center" wrapText="1"/>
    </xf>
    <xf numFmtId="167" fontId="51" fillId="0" borderId="1" xfId="58909" applyNumberFormat="1" applyFont="1" applyFill="1" applyBorder="1" applyAlignment="1">
      <alignment horizontal="center" vertical="center" wrapText="1"/>
    </xf>
    <xf numFmtId="0" fontId="7" fillId="0" borderId="9" xfId="58910" applyNumberFormat="1" applyFont="1" applyFill="1" applyBorder="1" applyAlignment="1">
      <alignment horizontal="center" vertical="top" wrapText="1"/>
    </xf>
    <xf numFmtId="0" fontId="7" fillId="0" borderId="11" xfId="58910" applyNumberFormat="1" applyFont="1" applyFill="1" applyBorder="1" applyAlignment="1">
      <alignment horizontal="center" vertical="top" wrapText="1"/>
    </xf>
    <xf numFmtId="0" fontId="7" fillId="0" borderId="35" xfId="58910" applyNumberFormat="1" applyFont="1" applyFill="1" applyBorder="1" applyAlignment="1">
      <alignment horizontal="center" vertical="top" wrapText="1"/>
    </xf>
    <xf numFmtId="14" fontId="7" fillId="0" borderId="1" xfId="58910" applyNumberFormat="1" applyFont="1" applyFill="1" applyBorder="1" applyAlignment="1">
      <alignment horizontal="center" vertical="center" wrapText="1"/>
    </xf>
    <xf numFmtId="167" fontId="51" fillId="5" borderId="1" xfId="58909" applyNumberFormat="1" applyFont="1" applyFill="1" applyBorder="1" applyAlignment="1">
      <alignment horizontal="center" vertical="center" wrapText="1"/>
    </xf>
    <xf numFmtId="167" fontId="7" fillId="0" borderId="1" xfId="58909" applyNumberFormat="1" applyFont="1" applyFill="1" applyBorder="1" applyAlignment="1">
      <alignment horizontal="center" vertical="center" wrapText="1"/>
    </xf>
    <xf numFmtId="0" fontId="7" fillId="0" borderId="1" xfId="58910" applyFont="1" applyFill="1" applyBorder="1" applyAlignment="1">
      <alignment horizontal="center" vertical="center" wrapText="1"/>
    </xf>
    <xf numFmtId="17" fontId="7" fillId="0" borderId="2" xfId="58910" applyNumberFormat="1" applyFont="1" applyFill="1" applyBorder="1" applyAlignment="1">
      <alignment horizontal="center" vertical="center"/>
    </xf>
    <xf numFmtId="0" fontId="7" fillId="0" borderId="2" xfId="58910" applyFont="1" applyFill="1" applyBorder="1"/>
    <xf numFmtId="0" fontId="7" fillId="0" borderId="38" xfId="58910" applyNumberFormat="1" applyFont="1" applyFill="1" applyBorder="1" applyAlignment="1">
      <alignment horizontal="center" vertical="top" wrapText="1"/>
    </xf>
    <xf numFmtId="0" fontId="7" fillId="0" borderId="39" xfId="58910" applyNumberFormat="1" applyFont="1" applyFill="1" applyBorder="1" applyAlignment="1">
      <alignment horizontal="center" vertical="top" wrapText="1"/>
    </xf>
    <xf numFmtId="0" fontId="7" fillId="0" borderId="40" xfId="58910" applyNumberFormat="1" applyFont="1" applyFill="1" applyBorder="1" applyAlignment="1">
      <alignment horizontal="center" vertical="top" wrapText="1"/>
    </xf>
    <xf numFmtId="0" fontId="7" fillId="0" borderId="2" xfId="58910" applyFont="1" applyBorder="1" applyAlignment="1">
      <alignment horizontal="justify" vertical="top" wrapText="1"/>
    </xf>
    <xf numFmtId="0" fontId="7" fillId="0" borderId="2" xfId="58910" applyFont="1" applyFill="1" applyBorder="1" applyAlignment="1">
      <alignment wrapText="1"/>
    </xf>
    <xf numFmtId="0" fontId="8" fillId="0" borderId="0" xfId="58909" applyNumberFormat="1" applyFont="1" applyFill="1" applyBorder="1" applyAlignment="1">
      <alignment horizontal="center" vertical="center" wrapText="1"/>
    </xf>
    <xf numFmtId="0" fontId="7" fillId="0" borderId="0" xfId="58909" applyNumberFormat="1" applyFont="1" applyFill="1" applyBorder="1" applyAlignment="1">
      <alignment horizontal="center" vertical="center" wrapText="1"/>
    </xf>
    <xf numFmtId="167" fontId="7" fillId="0" borderId="0" xfId="58909" applyNumberFormat="1" applyFont="1" applyFill="1" applyBorder="1" applyAlignment="1">
      <alignment horizontal="center" vertical="top" wrapText="1"/>
    </xf>
    <xf numFmtId="0" fontId="7" fillId="0" borderId="0" xfId="58910" applyFont="1" applyFill="1" applyBorder="1"/>
    <xf numFmtId="0" fontId="8" fillId="0" borderId="28" xfId="58910" applyNumberFormat="1" applyFont="1" applyBorder="1" applyAlignment="1">
      <alignment horizontal="center" vertical="top" wrapText="1"/>
    </xf>
    <xf numFmtId="0" fontId="8" fillId="0" borderId="29" xfId="58910" applyNumberFormat="1" applyFont="1" applyFill="1" applyBorder="1" applyAlignment="1">
      <alignment horizontal="center" vertical="top" wrapText="1"/>
    </xf>
    <xf numFmtId="167" fontId="7" fillId="0" borderId="1" xfId="58909" applyNumberFormat="1" applyFont="1" applyFill="1" applyBorder="1" applyAlignment="1">
      <alignment horizontal="center" vertical="top" wrapText="1"/>
    </xf>
    <xf numFmtId="0" fontId="8" fillId="0" borderId="1" xfId="58910" applyNumberFormat="1" applyFont="1" applyFill="1" applyBorder="1" applyAlignment="1">
      <alignment horizontal="center" vertical="top" wrapText="1"/>
    </xf>
    <xf numFmtId="0" fontId="7" fillId="0" borderId="1" xfId="58910" applyFont="1" applyFill="1" applyBorder="1" applyAlignment="1">
      <alignment horizontal="justify" vertical="top" wrapText="1"/>
    </xf>
    <xf numFmtId="17" fontId="7" fillId="0" borderId="1" xfId="58909" applyNumberFormat="1" applyFont="1" applyFill="1" applyBorder="1" applyAlignment="1">
      <alignment horizontal="center" vertical="center"/>
    </xf>
    <xf numFmtId="0" fontId="7" fillId="0" borderId="0" xfId="58909" applyFont="1" applyFill="1"/>
    <xf numFmtId="0" fontId="7" fillId="0" borderId="0" xfId="4632" applyFont="1" applyFill="1" applyAlignment="1">
      <alignment horizontal="right"/>
    </xf>
    <xf numFmtId="0" fontId="7" fillId="0" borderId="0" xfId="58909" applyFont="1" applyFill="1" applyAlignment="1">
      <alignment horizontal="right"/>
    </xf>
    <xf numFmtId="0" fontId="7" fillId="0" borderId="0" xfId="58909" applyFont="1" applyFill="1" applyAlignment="1"/>
    <xf numFmtId="0" fontId="42" fillId="0" borderId="0" xfId="58909" applyFont="1" applyFill="1" applyAlignment="1">
      <alignment horizontal="right"/>
    </xf>
    <xf numFmtId="2" fontId="44" fillId="0" borderId="0" xfId="58909" applyNumberFormat="1" applyFont="1" applyFill="1" applyAlignment="1">
      <alignment horizontal="right" vertical="top" wrapText="1"/>
    </xf>
    <xf numFmtId="0" fontId="8" fillId="0" borderId="0" xfId="58909" applyFont="1" applyFill="1" applyAlignment="1">
      <alignment horizontal="center" vertical="center" wrapText="1"/>
    </xf>
    <xf numFmtId="0" fontId="53" fillId="0" borderId="0" xfId="58912" applyFont="1" applyFill="1" applyAlignment="1">
      <alignment horizontal="center" vertical="center"/>
    </xf>
    <xf numFmtId="0" fontId="8" fillId="0" borderId="0" xfId="58910" applyFont="1" applyFill="1" applyAlignment="1">
      <alignment horizontal="center" wrapText="1"/>
    </xf>
    <xf numFmtId="0" fontId="52" fillId="0" borderId="0" xfId="58910" applyFont="1" applyFill="1"/>
    <xf numFmtId="0" fontId="30" fillId="0" borderId="0" xfId="58910" applyFont="1" applyFill="1"/>
    <xf numFmtId="0" fontId="7" fillId="0" borderId="0" xfId="58910" applyFont="1" applyFill="1" applyAlignment="1">
      <alignment horizontal="right"/>
    </xf>
    <xf numFmtId="0" fontId="7" fillId="0" borderId="0" xfId="4632" applyFont="1" applyFill="1" applyAlignment="1">
      <alignment horizontal="left" wrapText="1"/>
    </xf>
    <xf numFmtId="0" fontId="8" fillId="0" borderId="59" xfId="58909" applyFont="1" applyFill="1" applyBorder="1" applyAlignment="1">
      <alignment horizontal="center" wrapText="1"/>
    </xf>
    <xf numFmtId="0" fontId="8" fillId="0" borderId="60" xfId="58909" applyFont="1" applyFill="1" applyBorder="1" applyAlignment="1">
      <alignment horizontal="center" wrapText="1"/>
    </xf>
    <xf numFmtId="0" fontId="8" fillId="0" borderId="61" xfId="58909" applyFont="1" applyFill="1" applyBorder="1" applyAlignment="1">
      <alignment horizontal="center" wrapText="1"/>
    </xf>
    <xf numFmtId="0" fontId="8" fillId="0" borderId="16" xfId="58909" applyNumberFormat="1" applyFont="1" applyFill="1" applyBorder="1" applyAlignment="1">
      <alignment horizontal="center" vertical="top" wrapText="1"/>
    </xf>
    <xf numFmtId="0" fontId="8" fillId="0" borderId="7" xfId="58909" applyFont="1" applyFill="1" applyBorder="1" applyAlignment="1">
      <alignment vertical="top" wrapText="1"/>
    </xf>
    <xf numFmtId="0" fontId="8" fillId="0" borderId="34" xfId="58909" applyFont="1" applyFill="1" applyBorder="1" applyAlignment="1">
      <alignment vertical="top" wrapText="1"/>
    </xf>
    <xf numFmtId="0" fontId="8" fillId="0" borderId="24" xfId="58909" applyNumberFormat="1" applyFont="1" applyFill="1" applyBorder="1" applyAlignment="1">
      <alignment horizontal="center" vertical="top" wrapText="1"/>
    </xf>
    <xf numFmtId="0" fontId="7" fillId="0" borderId="1" xfId="58909" applyFont="1" applyFill="1" applyBorder="1" applyAlignment="1">
      <alignment vertical="top" wrapText="1"/>
    </xf>
    <xf numFmtId="0" fontId="7" fillId="0" borderId="37" xfId="58909" applyFont="1" applyFill="1" applyBorder="1" applyAlignment="1">
      <alignment horizontal="center" vertical="center" wrapText="1"/>
    </xf>
    <xf numFmtId="0" fontId="7" fillId="0" borderId="1" xfId="58909" applyFont="1" applyFill="1" applyBorder="1" applyAlignment="1">
      <alignment horizontal="justify" vertical="top" wrapText="1"/>
    </xf>
    <xf numFmtId="17" fontId="7" fillId="0" borderId="37" xfId="58909" applyNumberFormat="1" applyFont="1" applyFill="1" applyBorder="1" applyAlignment="1">
      <alignment horizontal="center" vertical="center" wrapText="1"/>
    </xf>
    <xf numFmtId="0" fontId="8" fillId="0" borderId="9" xfId="58909" applyFont="1" applyFill="1" applyBorder="1" applyAlignment="1">
      <alignment vertical="top" wrapText="1"/>
    </xf>
    <xf numFmtId="0" fontId="8" fillId="0" borderId="35" xfId="58909" applyFont="1" applyFill="1" applyBorder="1" applyAlignment="1">
      <alignment vertical="top" wrapText="1"/>
    </xf>
    <xf numFmtId="0" fontId="8" fillId="0" borderId="28" xfId="58909" applyNumberFormat="1" applyFont="1" applyFill="1" applyBorder="1" applyAlignment="1">
      <alignment horizontal="center" vertical="top" wrapText="1"/>
    </xf>
    <xf numFmtId="0" fontId="7" fillId="0" borderId="29" xfId="58909" applyFont="1" applyFill="1" applyBorder="1" applyAlignment="1">
      <alignment horizontal="justify" vertical="top" wrapText="1"/>
    </xf>
    <xf numFmtId="17" fontId="7" fillId="0" borderId="50" xfId="58909" applyNumberFormat="1" applyFont="1" applyFill="1" applyBorder="1" applyAlignment="1">
      <alignment horizontal="center" vertical="center" wrapText="1"/>
    </xf>
    <xf numFmtId="0" fontId="1" fillId="0" borderId="0" xfId="58909" applyFill="1"/>
    <xf numFmtId="0" fontId="8" fillId="0" borderId="1" xfId="58910" applyFont="1" applyFill="1" applyBorder="1" applyAlignment="1">
      <alignment vertical="top" wrapText="1"/>
    </xf>
    <xf numFmtId="0" fontId="7" fillId="0" borderId="1" xfId="58910" applyFont="1" applyFill="1" applyBorder="1" applyAlignment="1">
      <alignment vertical="top" wrapText="1"/>
    </xf>
    <xf numFmtId="17" fontId="7" fillId="0" borderId="29" xfId="58910" applyNumberFormat="1" applyFont="1" applyFill="1" applyBorder="1" applyAlignment="1">
      <alignment horizontal="center" vertical="center" wrapText="1"/>
    </xf>
    <xf numFmtId="0" fontId="7" fillId="0" borderId="29" xfId="58910" applyFont="1" applyFill="1" applyBorder="1" applyAlignment="1">
      <alignment horizontal="justify" vertical="top" wrapText="1"/>
    </xf>
    <xf numFmtId="0" fontId="8" fillId="0" borderId="16" xfId="4632" applyNumberFormat="1" applyFont="1" applyFill="1" applyBorder="1" applyAlignment="1">
      <alignment horizontal="center" vertical="top" wrapText="1"/>
    </xf>
    <xf numFmtId="0" fontId="8" fillId="0" borderId="7" xfId="4632" applyFont="1" applyFill="1" applyBorder="1" applyAlignment="1">
      <alignment vertical="top" wrapText="1"/>
    </xf>
    <xf numFmtId="0" fontId="8" fillId="0" borderId="34" xfId="4632" applyFont="1" applyFill="1" applyBorder="1" applyAlignment="1">
      <alignment vertical="top" wrapText="1"/>
    </xf>
    <xf numFmtId="0" fontId="8" fillId="0" borderId="24" xfId="4632" applyNumberFormat="1" applyFont="1" applyFill="1" applyBorder="1" applyAlignment="1">
      <alignment horizontal="center" vertical="top" wrapText="1"/>
    </xf>
    <xf numFmtId="0" fontId="7" fillId="0" borderId="1" xfId="4632" applyFont="1" applyFill="1" applyBorder="1" applyAlignment="1">
      <alignment vertical="top" wrapText="1"/>
    </xf>
    <xf numFmtId="167" fontId="7" fillId="0" borderId="37" xfId="4632" applyNumberFormat="1" applyFont="1" applyFill="1" applyBorder="1" applyAlignment="1">
      <alignment horizontal="center" vertical="center" wrapText="1"/>
    </xf>
    <xf numFmtId="0" fontId="7" fillId="0" borderId="1" xfId="4632" applyFont="1" applyFill="1" applyBorder="1" applyAlignment="1">
      <alignment horizontal="justify" vertical="top" wrapText="1"/>
    </xf>
    <xf numFmtId="0" fontId="8" fillId="0" borderId="9" xfId="4632" applyFont="1" applyFill="1" applyBorder="1" applyAlignment="1">
      <alignment vertical="top" wrapText="1"/>
    </xf>
    <xf numFmtId="167" fontId="8" fillId="0" borderId="35" xfId="4632" applyNumberFormat="1" applyFont="1" applyFill="1" applyBorder="1" applyAlignment="1">
      <alignment vertical="top" wrapText="1"/>
    </xf>
    <xf numFmtId="0" fontId="8" fillId="0" borderId="28" xfId="4632" applyNumberFormat="1" applyFont="1" applyFill="1" applyBorder="1" applyAlignment="1">
      <alignment horizontal="center" vertical="top" wrapText="1"/>
    </xf>
    <xf numFmtId="0" fontId="7" fillId="0" borderId="29" xfId="4632" applyFont="1" applyFill="1" applyBorder="1" applyAlignment="1">
      <alignment horizontal="justify" vertical="top" wrapText="1"/>
    </xf>
    <xf numFmtId="167" fontId="7" fillId="0" borderId="50" xfId="4632" applyNumberFormat="1" applyFont="1" applyFill="1" applyBorder="1" applyAlignment="1">
      <alignment horizontal="center" vertical="center" wrapText="1"/>
    </xf>
    <xf numFmtId="167" fontId="7" fillId="0" borderId="62" xfId="4632" applyNumberFormat="1" applyFont="1" applyFill="1" applyBorder="1" applyAlignment="1">
      <alignment horizontal="center" vertical="center" wrapText="1"/>
    </xf>
    <xf numFmtId="0" fontId="7" fillId="0" borderId="37" xfId="4632" applyFont="1" applyFill="1" applyBorder="1" applyAlignment="1">
      <alignment horizontal="center" vertical="center" wrapText="1"/>
    </xf>
    <xf numFmtId="0" fontId="8" fillId="0" borderId="27" xfId="4632" applyFont="1" applyFill="1" applyBorder="1" applyAlignment="1">
      <alignment vertical="top" wrapText="1"/>
    </xf>
    <xf numFmtId="0" fontId="8" fillId="0" borderId="3" xfId="58909" applyFont="1" applyFill="1" applyBorder="1" applyAlignment="1">
      <alignment vertical="top" wrapText="1"/>
    </xf>
    <xf numFmtId="0" fontId="8" fillId="0" borderId="64" xfId="58909" applyFont="1" applyFill="1" applyBorder="1" applyAlignment="1">
      <alignment vertical="top" wrapText="1"/>
    </xf>
    <xf numFmtId="167" fontId="7" fillId="0" borderId="37" xfId="58909" applyNumberFormat="1" applyFont="1" applyFill="1" applyBorder="1" applyAlignment="1">
      <alignment horizontal="center" vertical="center" wrapText="1"/>
    </xf>
    <xf numFmtId="0" fontId="7" fillId="0" borderId="37" xfId="58909" applyNumberFormat="1" applyFont="1" applyFill="1" applyBorder="1" applyAlignment="1">
      <alignment horizontal="center" vertical="center" wrapText="1"/>
    </xf>
    <xf numFmtId="0" fontId="8" fillId="0" borderId="1" xfId="58909" applyFont="1" applyFill="1" applyBorder="1" applyAlignment="1">
      <alignment vertical="top" wrapText="1"/>
    </xf>
    <xf numFmtId="0" fontId="8" fillId="0" borderId="37" xfId="58909" applyFont="1" applyFill="1" applyBorder="1" applyAlignment="1">
      <alignment vertical="top" wrapText="1"/>
    </xf>
    <xf numFmtId="0" fontId="8" fillId="0" borderId="45" xfId="58909" applyNumberFormat="1" applyFont="1" applyFill="1" applyBorder="1" applyAlignment="1">
      <alignment horizontal="center" vertical="top" wrapText="1"/>
    </xf>
    <xf numFmtId="0" fontId="7" fillId="0" borderId="2" xfId="58909" applyFont="1" applyFill="1" applyBorder="1" applyAlignment="1">
      <alignment horizontal="justify" vertical="top" wrapText="1"/>
    </xf>
    <xf numFmtId="167" fontId="7" fillId="0" borderId="65" xfId="58909" applyNumberFormat="1" applyFont="1" applyFill="1" applyBorder="1" applyAlignment="1">
      <alignment horizontal="center" vertical="center" wrapText="1"/>
    </xf>
    <xf numFmtId="0" fontId="8" fillId="0" borderId="66" xfId="58909" applyNumberFormat="1" applyFont="1" applyFill="1" applyBorder="1" applyAlignment="1">
      <alignment horizontal="center" vertical="top" wrapText="1"/>
    </xf>
    <xf numFmtId="0" fontId="7" fillId="0" borderId="60" xfId="58909" applyFont="1" applyFill="1" applyBorder="1" applyAlignment="1">
      <alignment horizontal="justify" vertical="top" wrapText="1"/>
    </xf>
    <xf numFmtId="167" fontId="7" fillId="0" borderId="67" xfId="58909" applyNumberFormat="1" applyFont="1" applyFill="1" applyBorder="1" applyAlignment="1">
      <alignment horizontal="center" vertical="center" wrapText="1"/>
    </xf>
    <xf numFmtId="0" fontId="8" fillId="0" borderId="16" xfId="4632" applyNumberFormat="1" applyFont="1" applyFill="1" applyBorder="1" applyAlignment="1">
      <alignment horizontal="center" vertical="center" wrapText="1"/>
    </xf>
    <xf numFmtId="0" fontId="8" fillId="0" borderId="27" xfId="4632" applyFont="1" applyFill="1" applyBorder="1" applyAlignment="1">
      <alignment vertical="center" wrapText="1"/>
    </xf>
    <xf numFmtId="0" fontId="8" fillId="0" borderId="24" xfId="4632" applyNumberFormat="1" applyFont="1" applyFill="1" applyBorder="1" applyAlignment="1">
      <alignment horizontal="center" vertical="center" wrapText="1"/>
    </xf>
    <xf numFmtId="0" fontId="7" fillId="0" borderId="9" xfId="4632" applyFont="1" applyFill="1" applyBorder="1" applyAlignment="1">
      <alignment vertical="top" wrapText="1"/>
    </xf>
    <xf numFmtId="167" fontId="7" fillId="0" borderId="37" xfId="4632" applyNumberFormat="1" applyFont="1" applyFill="1" applyBorder="1" applyAlignment="1">
      <alignment horizontal="center" vertical="center"/>
    </xf>
    <xf numFmtId="0" fontId="7" fillId="0" borderId="9" xfId="4632" applyFont="1" applyFill="1" applyBorder="1" applyAlignment="1">
      <alignment horizontal="justify" vertical="top" wrapText="1"/>
    </xf>
    <xf numFmtId="167" fontId="14" fillId="0" borderId="37" xfId="4632" applyNumberFormat="1" applyFill="1" applyBorder="1"/>
    <xf numFmtId="167" fontId="8" fillId="0" borderId="37" xfId="4632" applyNumberFormat="1" applyFont="1" applyFill="1" applyBorder="1" applyAlignment="1">
      <alignment vertical="top" wrapText="1"/>
    </xf>
    <xf numFmtId="0" fontId="8" fillId="0" borderId="28" xfId="4632" applyNumberFormat="1" applyFont="1" applyFill="1" applyBorder="1" applyAlignment="1">
      <alignment horizontal="center" vertical="center" wrapText="1"/>
    </xf>
    <xf numFmtId="0" fontId="7" fillId="0" borderId="38" xfId="4632" applyFont="1" applyFill="1" applyBorder="1" applyAlignment="1">
      <alignment horizontal="justify" vertical="top" wrapText="1"/>
    </xf>
    <xf numFmtId="0" fontId="7" fillId="0" borderId="68" xfId="4632" applyFont="1" applyFill="1" applyBorder="1" applyAlignment="1">
      <alignment horizontal="justify" vertical="top" wrapText="1"/>
    </xf>
    <xf numFmtId="0" fontId="8" fillId="0" borderId="64" xfId="4632" applyFont="1" applyFill="1" applyBorder="1" applyAlignment="1">
      <alignment vertical="top" wrapText="1"/>
    </xf>
    <xf numFmtId="0" fontId="8" fillId="0" borderId="45" xfId="4632" applyNumberFormat="1" applyFont="1" applyFill="1" applyBorder="1" applyAlignment="1">
      <alignment horizontal="center" vertical="center" wrapText="1"/>
    </xf>
    <xf numFmtId="167" fontId="7" fillId="0" borderId="65" xfId="4632" applyNumberFormat="1" applyFont="1" applyFill="1" applyBorder="1" applyAlignment="1">
      <alignment horizontal="center" vertical="center" wrapText="1"/>
    </xf>
    <xf numFmtId="0" fontId="8" fillId="0" borderId="66" xfId="4632" applyNumberFormat="1" applyFont="1" applyFill="1" applyBorder="1" applyAlignment="1">
      <alignment horizontal="center" vertical="center" wrapText="1"/>
    </xf>
    <xf numFmtId="167" fontId="7" fillId="0" borderId="67" xfId="4632" applyNumberFormat="1" applyFont="1" applyFill="1" applyBorder="1" applyAlignment="1">
      <alignment horizontal="center" vertical="center" wrapText="1"/>
    </xf>
    <xf numFmtId="0" fontId="7" fillId="0" borderId="36" xfId="4632" applyNumberFormat="1" applyFont="1" applyFill="1" applyBorder="1" applyAlignment="1">
      <alignment horizontal="center" vertical="top" wrapText="1"/>
    </xf>
    <xf numFmtId="0" fontId="7" fillId="0" borderId="64" xfId="4632" applyNumberFormat="1" applyFont="1" applyFill="1" applyBorder="1" applyAlignment="1">
      <alignment horizontal="center" vertical="top" wrapText="1"/>
    </xf>
    <xf numFmtId="0" fontId="8" fillId="0" borderId="45" xfId="4632" applyNumberFormat="1" applyFont="1" applyFill="1" applyBorder="1" applyAlignment="1">
      <alignment horizontal="center" vertical="top" wrapText="1"/>
    </xf>
    <xf numFmtId="0" fontId="7" fillId="0" borderId="2" xfId="4632" applyFont="1" applyFill="1" applyBorder="1" applyAlignment="1">
      <alignment horizontal="justify" vertical="top" wrapText="1"/>
    </xf>
    <xf numFmtId="0" fontId="8" fillId="0" borderId="66" xfId="4632" applyNumberFormat="1" applyFont="1" applyFill="1" applyBorder="1" applyAlignment="1">
      <alignment horizontal="center" vertical="top" wrapText="1"/>
    </xf>
    <xf numFmtId="0" fontId="7" fillId="0" borderId="60" xfId="4632" applyFont="1" applyFill="1" applyBorder="1" applyAlignment="1">
      <alignment horizontal="justify" vertical="top" wrapText="1"/>
    </xf>
    <xf numFmtId="0" fontId="7" fillId="0" borderId="37" xfId="4632" applyFont="1" applyFill="1" applyBorder="1" applyAlignment="1">
      <alignment horizontal="center" vertical="center"/>
    </xf>
    <xf numFmtId="0" fontId="8" fillId="0" borderId="1" xfId="4632" applyFont="1" applyFill="1" applyBorder="1" applyAlignment="1">
      <alignment vertical="top" wrapText="1"/>
    </xf>
    <xf numFmtId="0" fontId="8" fillId="0" borderId="37" xfId="4632" applyFont="1" applyFill="1" applyBorder="1" applyAlignment="1">
      <alignment vertical="top" wrapText="1"/>
    </xf>
    <xf numFmtId="14" fontId="7" fillId="0" borderId="37" xfId="4632" applyNumberFormat="1" applyFont="1" applyFill="1" applyBorder="1" applyAlignment="1">
      <alignment horizontal="center" vertical="center"/>
    </xf>
    <xf numFmtId="14" fontId="8" fillId="0" borderId="37" xfId="58909" applyNumberFormat="1" applyFont="1" applyFill="1" applyBorder="1" applyAlignment="1">
      <alignment vertical="top" wrapText="1"/>
    </xf>
    <xf numFmtId="0" fontId="8" fillId="0" borderId="20" xfId="58909" applyNumberFormat="1" applyFont="1" applyFill="1" applyBorder="1" applyAlignment="1">
      <alignment horizontal="center" vertical="top" wrapText="1"/>
    </xf>
    <xf numFmtId="0" fontId="8" fillId="0" borderId="4" xfId="58909" applyFont="1" applyFill="1" applyBorder="1" applyAlignment="1">
      <alignment vertical="top" wrapText="1"/>
    </xf>
    <xf numFmtId="0" fontId="8" fillId="0" borderId="36" xfId="58909" applyFont="1" applyFill="1" applyBorder="1" applyAlignment="1">
      <alignment vertical="top" wrapText="1"/>
    </xf>
    <xf numFmtId="0" fontId="8" fillId="0" borderId="35" xfId="4632" applyFont="1" applyFill="1" applyBorder="1" applyAlignment="1">
      <alignment vertical="top" wrapText="1"/>
    </xf>
    <xf numFmtId="0" fontId="8" fillId="0" borderId="34" xfId="4632" applyFont="1" applyFill="1" applyBorder="1" applyAlignment="1">
      <alignment vertical="center" wrapText="1"/>
    </xf>
    <xf numFmtId="167" fontId="8" fillId="0" borderId="35" xfId="4632" applyNumberFormat="1" applyFont="1" applyFill="1" applyBorder="1" applyAlignment="1">
      <alignment vertical="center" wrapText="1"/>
    </xf>
    <xf numFmtId="167" fontId="29" fillId="0" borderId="37" xfId="58912" applyNumberFormat="1" applyFont="1" applyFill="1" applyBorder="1" applyAlignment="1">
      <alignment horizontal="center" vertical="center" wrapText="1"/>
    </xf>
    <xf numFmtId="0" fontId="7" fillId="0" borderId="1" xfId="4632" applyFont="1" applyFill="1" applyBorder="1" applyAlignment="1">
      <alignment horizontal="left" vertical="top" wrapText="1"/>
    </xf>
    <xf numFmtId="167" fontId="7" fillId="0" borderId="37" xfId="4632" applyNumberFormat="1" applyFont="1" applyFill="1" applyBorder="1" applyAlignment="1">
      <alignment vertical="top" wrapText="1"/>
    </xf>
    <xf numFmtId="167" fontId="29" fillId="0" borderId="65" xfId="58912" applyNumberFormat="1" applyFont="1" applyFill="1" applyBorder="1" applyAlignment="1">
      <alignment horizontal="center" vertical="center" wrapText="1"/>
    </xf>
    <xf numFmtId="167" fontId="29" fillId="0" borderId="67" xfId="58912" applyNumberFormat="1" applyFont="1" applyFill="1" applyBorder="1" applyAlignment="1">
      <alignment horizontal="center" vertical="center" wrapText="1"/>
    </xf>
    <xf numFmtId="167" fontId="7" fillId="0" borderId="37" xfId="4632" applyNumberFormat="1" applyFont="1" applyFill="1" applyBorder="1" applyAlignment="1">
      <alignment horizontal="center" vertical="top" wrapText="1"/>
    </xf>
    <xf numFmtId="0" fontId="8" fillId="0" borderId="1" xfId="58909" applyFont="1" applyFill="1" applyBorder="1" applyAlignment="1">
      <alignment horizontal="center" wrapText="1"/>
    </xf>
    <xf numFmtId="0" fontId="8" fillId="0" borderId="27" xfId="58909" applyFont="1" applyFill="1" applyBorder="1" applyAlignment="1">
      <alignment vertical="top" wrapText="1"/>
    </xf>
    <xf numFmtId="0" fontId="7" fillId="0" borderId="35" xfId="58909" applyFont="1" applyFill="1" applyBorder="1" applyAlignment="1">
      <alignment horizontal="center" vertical="center" wrapText="1"/>
    </xf>
    <xf numFmtId="0" fontId="7" fillId="0" borderId="50" xfId="58909" applyFont="1" applyFill="1" applyBorder="1" applyAlignment="1">
      <alignment horizontal="center" vertical="center" wrapText="1"/>
    </xf>
    <xf numFmtId="0" fontId="7" fillId="0" borderId="2" xfId="58910" applyFont="1" applyFill="1" applyBorder="1" applyAlignment="1">
      <alignment horizontal="justify" vertical="top" wrapText="1"/>
    </xf>
    <xf numFmtId="0" fontId="7" fillId="0" borderId="65" xfId="58909" applyFont="1" applyFill="1" applyBorder="1" applyAlignment="1">
      <alignment horizontal="center" vertical="center" wrapText="1"/>
    </xf>
    <xf numFmtId="0" fontId="7" fillId="0" borderId="1" xfId="58909" applyFont="1" applyFill="1" applyBorder="1" applyAlignment="1">
      <alignment horizontal="center" vertical="center" wrapText="1"/>
    </xf>
    <xf numFmtId="0" fontId="8" fillId="0" borderId="0" xfId="58909" applyFont="1" applyFill="1" applyAlignment="1">
      <alignment horizontal="left" wrapText="1"/>
    </xf>
    <xf numFmtId="0" fontId="8" fillId="0" borderId="23" xfId="58909" applyFont="1" applyFill="1" applyBorder="1" applyAlignment="1">
      <alignment horizontal="center" wrapText="1"/>
    </xf>
    <xf numFmtId="0" fontId="7" fillId="0" borderId="1" xfId="58909" applyFont="1" applyFill="1" applyBorder="1"/>
    <xf numFmtId="0" fontId="55" fillId="0" borderId="0" xfId="58909" applyFont="1" applyFill="1"/>
    <xf numFmtId="0" fontId="8" fillId="0" borderId="0" xfId="58909" applyFont="1" applyFill="1"/>
    <xf numFmtId="0" fontId="55" fillId="0" borderId="0" xfId="58909" applyFont="1" applyFill="1" applyAlignment="1">
      <alignment vertical="center"/>
    </xf>
    <xf numFmtId="0" fontId="7" fillId="0" borderId="0" xfId="58912" applyFont="1" applyFill="1" applyAlignment="1">
      <alignment horizontal="right"/>
    </xf>
    <xf numFmtId="0" fontId="55" fillId="0" borderId="24" xfId="58909" applyFont="1" applyBorder="1" applyAlignment="1">
      <alignment horizontal="center" vertical="center"/>
    </xf>
    <xf numFmtId="0" fontId="55" fillId="0" borderId="1" xfId="58909" applyFont="1" applyBorder="1" applyAlignment="1">
      <alignment vertical="center" wrapText="1"/>
    </xf>
    <xf numFmtId="0" fontId="55" fillId="0" borderId="1" xfId="58909" applyFont="1" applyBorder="1" applyAlignment="1">
      <alignment horizontal="center" vertical="center"/>
    </xf>
    <xf numFmtId="0" fontId="55" fillId="0" borderId="16" xfId="58909" applyFont="1" applyFill="1" applyBorder="1" applyAlignment="1">
      <alignment horizontal="center" vertical="center"/>
    </xf>
    <xf numFmtId="0" fontId="55" fillId="0" borderId="3" xfId="58909" applyFont="1" applyFill="1" applyBorder="1" applyAlignment="1">
      <alignment vertical="center" wrapText="1"/>
    </xf>
    <xf numFmtId="0" fontId="55" fillId="0" borderId="3" xfId="58909" applyFont="1" applyFill="1" applyBorder="1" applyAlignment="1">
      <alignment horizontal="center" vertical="center"/>
    </xf>
    <xf numFmtId="0" fontId="55" fillId="0" borderId="64" xfId="58909" applyFont="1" applyFill="1" applyBorder="1" applyAlignment="1">
      <alignment horizontal="center" vertical="center"/>
    </xf>
    <xf numFmtId="0" fontId="55" fillId="0" borderId="1" xfId="58909" applyFont="1" applyFill="1" applyBorder="1" applyAlignment="1">
      <alignment vertical="center" wrapText="1"/>
    </xf>
    <xf numFmtId="0" fontId="55" fillId="0" borderId="1" xfId="58909" applyFont="1" applyFill="1" applyBorder="1" applyAlignment="1">
      <alignment horizontal="center" vertical="center"/>
    </xf>
    <xf numFmtId="0" fontId="55" fillId="0" borderId="37" xfId="58909" applyFont="1" applyFill="1" applyBorder="1" applyAlignment="1">
      <alignment horizontal="center" vertical="center"/>
    </xf>
    <xf numFmtId="0" fontId="55" fillId="0" borderId="2" xfId="58909" applyFont="1" applyFill="1" applyBorder="1" applyAlignment="1">
      <alignment horizontal="center" vertical="center"/>
    </xf>
    <xf numFmtId="0" fontId="55" fillId="0" borderId="1" xfId="58909" applyFont="1" applyBorder="1" applyAlignment="1">
      <alignment vertical="center"/>
    </xf>
    <xf numFmtId="0" fontId="30" fillId="0" borderId="0" xfId="58909" applyFont="1" applyFill="1"/>
    <xf numFmtId="0" fontId="22" fillId="0" borderId="0" xfId="58909" applyFont="1" applyFill="1"/>
    <xf numFmtId="14" fontId="30" fillId="0" borderId="0" xfId="58909" applyNumberFormat="1" applyFont="1" applyFill="1" applyAlignment="1">
      <alignment horizontal="left"/>
    </xf>
    <xf numFmtId="0" fontId="30" fillId="0" borderId="0" xfId="58909" applyFont="1" applyFill="1" applyAlignment="1">
      <alignment horizontal="right"/>
    </xf>
    <xf numFmtId="0" fontId="32" fillId="0" borderId="1" xfId="58909" applyFont="1" applyFill="1" applyBorder="1" applyAlignment="1">
      <alignment horizontal="justify"/>
    </xf>
    <xf numFmtId="0" fontId="30" fillId="0" borderId="1" xfId="58909" applyFont="1" applyFill="1" applyBorder="1" applyAlignment="1">
      <alignment horizontal="justify"/>
    </xf>
    <xf numFmtId="0" fontId="30" fillId="0" borderId="1" xfId="58909" applyFont="1" applyFill="1" applyBorder="1" applyAlignment="1">
      <alignment horizontal="justify" wrapText="1"/>
    </xf>
    <xf numFmtId="0" fontId="32" fillId="0" borderId="1" xfId="58909" applyFont="1" applyFill="1" applyBorder="1" applyAlignment="1">
      <alignment vertical="top" wrapText="1"/>
    </xf>
    <xf numFmtId="0" fontId="30" fillId="0" borderId="1" xfId="58909" applyFont="1" applyFill="1" applyBorder="1" applyAlignment="1">
      <alignment horizontal="justify" vertical="top" wrapText="1"/>
    </xf>
    <xf numFmtId="0" fontId="30" fillId="0" borderId="1" xfId="58913" applyFont="1" applyFill="1" applyBorder="1" applyAlignment="1">
      <alignment horizontal="justify" vertical="top" wrapText="1"/>
    </xf>
    <xf numFmtId="0" fontId="30" fillId="0" borderId="1" xfId="58909" applyFont="1" applyFill="1" applyBorder="1" applyAlignment="1">
      <alignment vertical="top" wrapText="1"/>
    </xf>
    <xf numFmtId="0" fontId="30" fillId="0" borderId="1" xfId="58913" applyFont="1" applyFill="1" applyBorder="1" applyAlignment="1">
      <alignment horizontal="center" vertical="top" wrapText="1"/>
    </xf>
    <xf numFmtId="0" fontId="30" fillId="0" borderId="1" xfId="58909" quotePrefix="1" applyFont="1" applyFill="1" applyBorder="1" applyAlignment="1">
      <alignment vertical="top" wrapText="1"/>
    </xf>
    <xf numFmtId="0" fontId="32" fillId="0" borderId="1" xfId="58909" applyFont="1" applyFill="1" applyBorder="1" applyAlignment="1">
      <alignment horizontal="justify" vertical="top" wrapText="1"/>
    </xf>
    <xf numFmtId="0" fontId="30" fillId="0" borderId="1" xfId="58909" applyFont="1" applyFill="1" applyBorder="1" applyAlignment="1">
      <alignment horizontal="left" vertical="top" wrapText="1"/>
    </xf>
    <xf numFmtId="2" fontId="30" fillId="0" borderId="1" xfId="58909" applyNumberFormat="1" applyFont="1" applyFill="1" applyBorder="1" applyAlignment="1">
      <alignment horizontal="justify" vertical="top" wrapText="1"/>
    </xf>
    <xf numFmtId="0" fontId="32" fillId="0" borderId="1" xfId="58913" applyFont="1" applyFill="1" applyBorder="1" applyAlignment="1">
      <alignment horizontal="justify" vertical="top" wrapText="1"/>
    </xf>
    <xf numFmtId="0" fontId="32" fillId="0" borderId="0" xfId="58909" applyFont="1" applyFill="1"/>
    <xf numFmtId="4" fontId="30" fillId="0" borderId="1" xfId="58909" applyNumberFormat="1" applyFont="1" applyFill="1" applyBorder="1" applyAlignment="1">
      <alignment horizontal="justify" vertical="top" wrapText="1"/>
    </xf>
    <xf numFmtId="2" fontId="32" fillId="0" borderId="1" xfId="58909" applyNumberFormat="1" applyFont="1" applyFill="1" applyBorder="1" applyAlignment="1">
      <alignment horizontal="justify" vertical="top" wrapText="1"/>
    </xf>
    <xf numFmtId="0" fontId="32" fillId="0" borderId="9" xfId="58913" applyFont="1" applyFill="1" applyBorder="1" applyAlignment="1">
      <alignment horizontal="justify" vertical="top" wrapText="1"/>
    </xf>
    <xf numFmtId="168" fontId="32" fillId="0" borderId="1" xfId="58909" applyNumberFormat="1" applyFont="1" applyFill="1" applyBorder="1" applyAlignment="1">
      <alignment horizontal="justify" vertical="top" wrapText="1"/>
    </xf>
    <xf numFmtId="0" fontId="30" fillId="0" borderId="9" xfId="58913" applyFont="1" applyFill="1" applyBorder="1" applyAlignment="1">
      <alignment horizontal="justify" vertical="top" wrapText="1"/>
    </xf>
    <xf numFmtId="0" fontId="32" fillId="0" borderId="9" xfId="58909" applyFont="1" applyFill="1" applyBorder="1" applyAlignment="1">
      <alignment horizontal="justify" vertical="top" wrapText="1"/>
    </xf>
    <xf numFmtId="0" fontId="30" fillId="0" borderId="9" xfId="58909" applyFont="1" applyFill="1" applyBorder="1" applyAlignment="1">
      <alignment horizontal="justify" vertical="top" wrapText="1"/>
    </xf>
    <xf numFmtId="2" fontId="30" fillId="0" borderId="1" xfId="58909" quotePrefix="1" applyNumberFormat="1" applyFont="1" applyFill="1" applyBorder="1" applyAlignment="1">
      <alignment horizontal="justify" vertical="top" wrapText="1"/>
    </xf>
    <xf numFmtId="0" fontId="30" fillId="0" borderId="1" xfId="58909" quotePrefix="1" applyFont="1" applyFill="1" applyBorder="1" applyAlignment="1">
      <alignment horizontal="justify" vertical="top" wrapText="1"/>
    </xf>
    <xf numFmtId="2" fontId="30" fillId="0" borderId="1" xfId="58909" applyNumberFormat="1" applyFont="1" applyFill="1" applyBorder="1" applyAlignment="1">
      <alignment horizontal="left" vertical="top" wrapText="1"/>
    </xf>
    <xf numFmtId="0" fontId="32" fillId="0" borderId="1" xfId="58909" applyFont="1" applyFill="1" applyBorder="1" applyAlignment="1">
      <alignment horizontal="left" vertical="center" wrapText="1"/>
    </xf>
    <xf numFmtId="17" fontId="30" fillId="0" borderId="1" xfId="58909" applyNumberFormat="1" applyFont="1" applyFill="1" applyBorder="1" applyAlignment="1">
      <alignment horizontal="justify" vertical="top" wrapText="1"/>
    </xf>
    <xf numFmtId="0" fontId="32" fillId="0" borderId="1" xfId="58909" applyFont="1" applyFill="1" applyBorder="1" applyAlignment="1">
      <alignment horizontal="left" wrapText="1"/>
    </xf>
    <xf numFmtId="0" fontId="30" fillId="0" borderId="1" xfId="58909" applyFont="1" applyFill="1" applyBorder="1"/>
    <xf numFmtId="0" fontId="30" fillId="0" borderId="1" xfId="58909" applyFont="1" applyFill="1" applyBorder="1" applyAlignment="1">
      <alignment horizontal="left" wrapText="1"/>
    </xf>
    <xf numFmtId="0" fontId="30" fillId="0" borderId="0" xfId="58909" applyFont="1" applyFill="1" applyAlignment="1">
      <alignment horizontal="left" wrapText="1"/>
    </xf>
    <xf numFmtId="2" fontId="8" fillId="0" borderId="1" xfId="58909" applyNumberFormat="1" applyFont="1" applyFill="1" applyBorder="1" applyAlignment="1">
      <alignment horizontal="justify" vertical="top" wrapText="1"/>
    </xf>
    <xf numFmtId="2" fontId="32" fillId="0" borderId="1" xfId="58914" applyNumberFormat="1" applyFont="1" applyFill="1" applyBorder="1" applyAlignment="1">
      <alignment horizontal="left" vertical="center" wrapText="1"/>
    </xf>
    <xf numFmtId="168" fontId="32" fillId="0" borderId="1" xfId="58914" applyNumberFormat="1" applyFont="1" applyFill="1" applyBorder="1" applyAlignment="1">
      <alignment horizontal="left" vertical="center" wrapText="1"/>
    </xf>
    <xf numFmtId="2" fontId="30" fillId="0" borderId="1" xfId="58909" quotePrefix="1" applyNumberFormat="1" applyFont="1" applyFill="1" applyBorder="1" applyAlignment="1">
      <alignment horizontal="justify" vertical="center" wrapText="1"/>
    </xf>
    <xf numFmtId="2" fontId="30" fillId="0" borderId="1" xfId="58909" applyNumberFormat="1" applyFont="1" applyFill="1" applyBorder="1" applyAlignment="1">
      <alignment horizontal="justify" vertical="center" wrapText="1"/>
    </xf>
    <xf numFmtId="0" fontId="30" fillId="0" borderId="1" xfId="58909" applyNumberFormat="1" applyFont="1" applyFill="1" applyBorder="1" applyAlignment="1">
      <alignment horizontal="justify" vertical="top" wrapText="1"/>
    </xf>
    <xf numFmtId="0" fontId="32" fillId="0" borderId="1" xfId="58909" applyFont="1" applyFill="1" applyBorder="1" applyAlignment="1">
      <alignment wrapText="1"/>
    </xf>
    <xf numFmtId="0" fontId="30" fillId="0" borderId="2" xfId="58909" applyFont="1" applyFill="1" applyBorder="1"/>
    <xf numFmtId="0" fontId="32" fillId="0" borderId="3" xfId="58913" applyFont="1" applyFill="1" applyBorder="1" applyAlignment="1">
      <alignment horizontal="justify"/>
    </xf>
    <xf numFmtId="0" fontId="32" fillId="0" borderId="3" xfId="58913" applyFont="1" applyFill="1" applyBorder="1" applyAlignment="1">
      <alignment vertical="top" wrapText="1"/>
    </xf>
    <xf numFmtId="0" fontId="32" fillId="0" borderId="1" xfId="58913" applyFont="1" applyFill="1" applyBorder="1" applyAlignment="1">
      <alignment horizontal="justify"/>
    </xf>
    <xf numFmtId="0" fontId="30" fillId="0" borderId="1" xfId="58913" applyFont="1" applyFill="1" applyBorder="1" applyAlignment="1">
      <alignment vertical="top" wrapText="1"/>
    </xf>
    <xf numFmtId="0" fontId="30" fillId="0" borderId="1" xfId="58913" applyFont="1" applyFill="1" applyBorder="1" applyAlignment="1">
      <alignment horizontal="justify"/>
    </xf>
    <xf numFmtId="0" fontId="32" fillId="0" borderId="1" xfId="58913" applyFont="1" applyFill="1" applyBorder="1" applyAlignment="1">
      <alignment vertical="top" wrapText="1"/>
    </xf>
    <xf numFmtId="0" fontId="30" fillId="0" borderId="1" xfId="58913" quotePrefix="1" applyFont="1" applyFill="1" applyBorder="1" applyAlignment="1">
      <alignment vertical="top" wrapText="1"/>
    </xf>
    <xf numFmtId="2" fontId="30" fillId="0" borderId="1" xfId="58913" applyNumberFormat="1" applyFont="1" applyFill="1" applyBorder="1" applyAlignment="1">
      <alignment horizontal="justify" vertical="top" wrapText="1"/>
    </xf>
    <xf numFmtId="0" fontId="30" fillId="0" borderId="1" xfId="58913" applyFont="1" applyFill="1" applyBorder="1" applyAlignment="1">
      <alignment horizontal="left" vertical="top" wrapText="1"/>
    </xf>
    <xf numFmtId="2" fontId="32" fillId="0" borderId="1" xfId="58913" applyNumberFormat="1" applyFont="1" applyFill="1" applyBorder="1" applyAlignment="1">
      <alignment horizontal="justify" vertical="top" wrapText="1"/>
    </xf>
    <xf numFmtId="2" fontId="30" fillId="0" borderId="1" xfId="58913" quotePrefix="1" applyNumberFormat="1" applyFont="1" applyFill="1" applyBorder="1" applyAlignment="1">
      <alignment horizontal="justify" vertical="top" wrapText="1"/>
    </xf>
    <xf numFmtId="0" fontId="32" fillId="0" borderId="1" xfId="58913" applyFont="1" applyFill="1" applyBorder="1" applyAlignment="1">
      <alignment horizontal="left" vertical="center" wrapText="1"/>
    </xf>
    <xf numFmtId="0" fontId="30" fillId="0" borderId="1" xfId="58913" applyFont="1" applyFill="1" applyBorder="1"/>
    <xf numFmtId="0" fontId="32" fillId="0" borderId="70" xfId="58913" applyFont="1" applyFill="1" applyBorder="1" applyAlignment="1">
      <alignment horizontal="justify"/>
    </xf>
    <xf numFmtId="0" fontId="32" fillId="0" borderId="71" xfId="58913" applyFont="1" applyFill="1" applyBorder="1" applyAlignment="1">
      <alignment vertical="top" wrapText="1"/>
    </xf>
    <xf numFmtId="0" fontId="30" fillId="0" borderId="70" xfId="58913" applyFont="1" applyFill="1" applyBorder="1" applyAlignment="1">
      <alignment horizontal="justify"/>
    </xf>
    <xf numFmtId="0" fontId="30" fillId="0" borderId="71" xfId="58913" applyFont="1" applyFill="1" applyBorder="1" applyAlignment="1">
      <alignment horizontal="justify"/>
    </xf>
    <xf numFmtId="0" fontId="32" fillId="0" borderId="70" xfId="58913" applyFont="1" applyFill="1" applyBorder="1" applyAlignment="1">
      <alignment vertical="top" wrapText="1"/>
    </xf>
    <xf numFmtId="0" fontId="32" fillId="0" borderId="72" xfId="58913" applyFont="1" applyFill="1" applyBorder="1" applyAlignment="1">
      <alignment vertical="top" wrapText="1"/>
    </xf>
    <xf numFmtId="0" fontId="30" fillId="0" borderId="70" xfId="58913" applyFont="1" applyFill="1" applyBorder="1" applyAlignment="1">
      <alignment horizontal="justify" vertical="top" wrapText="1"/>
    </xf>
    <xf numFmtId="0" fontId="30" fillId="0" borderId="71" xfId="58913" applyFont="1" applyFill="1" applyBorder="1" applyAlignment="1">
      <alignment vertical="top" wrapText="1"/>
    </xf>
    <xf numFmtId="0" fontId="30" fillId="0" borderId="70" xfId="58913" applyFont="1" applyFill="1" applyBorder="1" applyAlignment="1">
      <alignment horizontal="center" vertical="top" wrapText="1"/>
    </xf>
    <xf numFmtId="0" fontId="30" fillId="0" borderId="70" xfId="58913" applyFont="1" applyFill="1" applyBorder="1" applyAlignment="1">
      <alignment vertical="top" wrapText="1"/>
    </xf>
    <xf numFmtId="0" fontId="30" fillId="0" borderId="70" xfId="58913" applyFont="1" applyFill="1" applyBorder="1" applyAlignment="1">
      <alignment horizontal="left" vertical="top" wrapText="1"/>
    </xf>
    <xf numFmtId="0" fontId="30" fillId="0" borderId="70" xfId="58913" quotePrefix="1" applyFont="1" applyFill="1" applyBorder="1" applyAlignment="1">
      <alignment vertical="top" wrapText="1"/>
    </xf>
    <xf numFmtId="0" fontId="30" fillId="0" borderId="43" xfId="58913" applyFont="1" applyFill="1" applyBorder="1" applyAlignment="1">
      <alignment horizontal="justify" vertical="top" wrapText="1"/>
    </xf>
    <xf numFmtId="0" fontId="30" fillId="0" borderId="71" xfId="58913" applyFont="1" applyFill="1" applyBorder="1" applyAlignment="1">
      <alignment horizontal="justify" vertical="top" wrapText="1"/>
    </xf>
    <xf numFmtId="0" fontId="30" fillId="0" borderId="73" xfId="58913" applyFont="1" applyFill="1" applyBorder="1" applyAlignment="1">
      <alignment vertical="top" wrapText="1"/>
    </xf>
    <xf numFmtId="0" fontId="30" fillId="0" borderId="72" xfId="58913" quotePrefix="1" applyFont="1" applyFill="1" applyBorder="1" applyAlignment="1">
      <alignment vertical="top" wrapText="1"/>
    </xf>
    <xf numFmtId="0" fontId="30" fillId="0" borderId="72" xfId="58913" applyFont="1" applyFill="1" applyBorder="1" applyAlignment="1">
      <alignment vertical="top" wrapText="1"/>
    </xf>
    <xf numFmtId="0" fontId="32" fillId="0" borderId="72" xfId="58913" applyFont="1" applyFill="1" applyBorder="1" applyAlignment="1">
      <alignment horizontal="justify" vertical="top" wrapText="1"/>
    </xf>
    <xf numFmtId="2" fontId="30" fillId="0" borderId="70" xfId="58913" applyNumberFormat="1" applyFont="1" applyFill="1" applyBorder="1" applyAlignment="1">
      <alignment horizontal="justify" vertical="top" wrapText="1"/>
    </xf>
    <xf numFmtId="0" fontId="32" fillId="0" borderId="70" xfId="58913" applyFont="1" applyFill="1" applyBorder="1" applyAlignment="1">
      <alignment horizontal="justify" vertical="top" wrapText="1"/>
    </xf>
    <xf numFmtId="2" fontId="32" fillId="0" borderId="70" xfId="58913" applyNumberFormat="1" applyFont="1" applyFill="1" applyBorder="1" applyAlignment="1">
      <alignment horizontal="justify" vertical="top" wrapText="1"/>
    </xf>
    <xf numFmtId="2" fontId="30" fillId="0" borderId="23" xfId="58913" quotePrefix="1" applyNumberFormat="1" applyFont="1" applyFill="1" applyBorder="1" applyAlignment="1">
      <alignment horizontal="justify" vertical="top" wrapText="1"/>
    </xf>
    <xf numFmtId="2" fontId="30" fillId="0" borderId="61" xfId="58913" applyNumberFormat="1" applyFont="1" applyFill="1" applyBorder="1" applyAlignment="1">
      <alignment horizontal="justify" vertical="top" wrapText="1"/>
    </xf>
    <xf numFmtId="2" fontId="30" fillId="0" borderId="43" xfId="58913" applyNumberFormat="1" applyFont="1" applyFill="1" applyBorder="1" applyAlignment="1">
      <alignment horizontal="justify" vertical="top" wrapText="1"/>
    </xf>
    <xf numFmtId="0" fontId="30" fillId="0" borderId="23" xfId="58913" applyFont="1" applyFill="1" applyBorder="1" applyAlignment="1">
      <alignment vertical="top" wrapText="1"/>
    </xf>
    <xf numFmtId="0" fontId="32" fillId="0" borderId="71" xfId="58913" applyFont="1" applyFill="1" applyBorder="1" applyAlignment="1">
      <alignment horizontal="left" vertical="center" wrapText="1"/>
    </xf>
    <xf numFmtId="0" fontId="30" fillId="0" borderId="61" xfId="58913" applyFont="1" applyFill="1" applyBorder="1" applyAlignment="1">
      <alignment horizontal="justify" vertical="top" wrapText="1"/>
    </xf>
    <xf numFmtId="0" fontId="30" fillId="0" borderId="74" xfId="58913" applyFont="1" applyFill="1" applyBorder="1" applyAlignment="1">
      <alignment horizontal="justify" vertical="top" wrapText="1"/>
    </xf>
    <xf numFmtId="0" fontId="30" fillId="0" borderId="75" xfId="58913" applyFont="1" applyFill="1" applyBorder="1" applyAlignment="1">
      <alignment horizontal="justify" vertical="top" wrapText="1"/>
    </xf>
    <xf numFmtId="0" fontId="30" fillId="0" borderId="76" xfId="58913" applyFont="1" applyFill="1" applyBorder="1" applyAlignment="1">
      <alignment horizontal="justify" vertical="top" wrapText="1"/>
    </xf>
    <xf numFmtId="0" fontId="30" fillId="0" borderId="72" xfId="58913" applyFont="1" applyFill="1" applyBorder="1"/>
    <xf numFmtId="167" fontId="30" fillId="0" borderId="1" xfId="58909" applyNumberFormat="1" applyFont="1" applyFill="1" applyBorder="1" applyAlignment="1">
      <alignment horizontal="justify"/>
    </xf>
    <xf numFmtId="4" fontId="32" fillId="0" borderId="1" xfId="58909" applyNumberFormat="1" applyFont="1" applyFill="1" applyBorder="1" applyAlignment="1">
      <alignment horizontal="justify" vertical="top" wrapText="1"/>
    </xf>
    <xf numFmtId="0" fontId="32" fillId="0" borderId="1" xfId="4715" applyNumberFormat="1" applyFont="1" applyFill="1" applyBorder="1" applyAlignment="1">
      <alignment horizontal="left" vertical="center" wrapText="1"/>
    </xf>
    <xf numFmtId="168" fontId="59" fillId="0" borderId="1" xfId="58915" applyNumberFormat="1" applyFont="1" applyFill="1" applyBorder="1" applyAlignment="1">
      <alignment horizontal="left" vertical="center"/>
    </xf>
    <xf numFmtId="168" fontId="30" fillId="0" borderId="1" xfId="58909" applyNumberFormat="1" applyFont="1" applyFill="1" applyBorder="1" applyAlignment="1">
      <alignment horizontal="left" vertical="top" wrapText="1"/>
    </xf>
    <xf numFmtId="0" fontId="32" fillId="0" borderId="1" xfId="4717" applyFont="1" applyFill="1" applyBorder="1" applyAlignment="1">
      <alignment horizontal="left" vertical="center" wrapText="1"/>
    </xf>
    <xf numFmtId="0" fontId="32" fillId="0" borderId="1" xfId="58916" applyFont="1" applyFill="1" applyBorder="1" applyAlignment="1">
      <alignment horizontal="left" vertical="center" wrapText="1"/>
    </xf>
    <xf numFmtId="0" fontId="32" fillId="0" borderId="1" xfId="4643" applyFont="1" applyFill="1" applyBorder="1" applyAlignment="1">
      <alignment horizontal="left" vertical="center" wrapText="1"/>
    </xf>
    <xf numFmtId="0" fontId="32" fillId="0" borderId="1" xfId="58913" applyFont="1" applyFill="1" applyBorder="1" applyAlignment="1">
      <alignment horizontal="left" vertical="top" wrapText="1"/>
    </xf>
    <xf numFmtId="2" fontId="32" fillId="0" borderId="1" xfId="58909" applyNumberFormat="1" applyFont="1" applyFill="1" applyBorder="1" applyAlignment="1">
      <alignment horizontal="left" vertical="top" wrapText="1"/>
    </xf>
    <xf numFmtId="4" fontId="30" fillId="0" borderId="1" xfId="58909" quotePrefix="1" applyNumberFormat="1" applyFont="1" applyFill="1" applyBorder="1" applyAlignment="1">
      <alignment horizontal="justify" vertical="top" wrapText="1"/>
    </xf>
    <xf numFmtId="167" fontId="30" fillId="0" borderId="1" xfId="58909" applyNumberFormat="1" applyFont="1" applyFill="1" applyBorder="1" applyAlignment="1">
      <alignment horizontal="justify" vertical="top" wrapText="1"/>
    </xf>
    <xf numFmtId="168" fontId="32" fillId="0" borderId="1" xfId="58909" applyNumberFormat="1" applyFont="1" applyFill="1" applyBorder="1" applyAlignment="1">
      <alignment horizontal="left" vertical="top" wrapText="1"/>
    </xf>
    <xf numFmtId="0" fontId="30" fillId="0" borderId="1" xfId="58909" applyFont="1" applyFill="1" applyBorder="1" applyAlignment="1">
      <alignment horizontal="center" vertical="top" wrapText="1"/>
    </xf>
    <xf numFmtId="0" fontId="30" fillId="0" borderId="3" xfId="58909" applyFont="1" applyFill="1" applyBorder="1" applyAlignment="1">
      <alignment vertical="top" wrapText="1"/>
    </xf>
    <xf numFmtId="0" fontId="30" fillId="0" borderId="2" xfId="58909" applyFont="1" applyFill="1" applyBorder="1" applyAlignment="1">
      <alignment vertical="top" wrapText="1"/>
    </xf>
    <xf numFmtId="0" fontId="32" fillId="0" borderId="70" xfId="58909" applyFont="1" applyFill="1" applyBorder="1" applyAlignment="1">
      <alignment horizontal="justify"/>
    </xf>
    <xf numFmtId="0" fontId="30" fillId="0" borderId="70" xfId="58909" applyFont="1" applyFill="1" applyBorder="1" applyAlignment="1">
      <alignment horizontal="justify"/>
    </xf>
    <xf numFmtId="0" fontId="30" fillId="0" borderId="71" xfId="58909" applyFont="1" applyFill="1" applyBorder="1" applyAlignment="1">
      <alignment horizontal="justify"/>
    </xf>
    <xf numFmtId="0" fontId="30" fillId="0" borderId="71" xfId="58909" applyFont="1" applyFill="1" applyBorder="1" applyAlignment="1">
      <alignment horizontal="justify" wrapText="1"/>
    </xf>
    <xf numFmtId="0" fontId="32" fillId="0" borderId="70" xfId="58909" applyFont="1" applyFill="1" applyBorder="1" applyAlignment="1">
      <alignment vertical="top" wrapText="1"/>
    </xf>
    <xf numFmtId="167" fontId="30" fillId="0" borderId="70" xfId="58909" applyNumberFormat="1" applyFont="1" applyFill="1" applyBorder="1" applyAlignment="1">
      <alignment horizontal="justify"/>
    </xf>
    <xf numFmtId="0" fontId="32" fillId="0" borderId="72" xfId="58909" applyFont="1" applyFill="1" applyBorder="1" applyAlignment="1">
      <alignment vertical="top" wrapText="1"/>
    </xf>
    <xf numFmtId="0" fontId="30" fillId="0" borderId="43" xfId="58909" applyFont="1" applyFill="1" applyBorder="1" applyAlignment="1">
      <alignment horizontal="justify" vertical="top" wrapText="1"/>
    </xf>
    <xf numFmtId="0" fontId="32" fillId="0" borderId="71" xfId="58909" applyFont="1" applyFill="1" applyBorder="1" applyAlignment="1">
      <alignment vertical="top" wrapText="1"/>
    </xf>
    <xf numFmtId="0" fontId="30" fillId="0" borderId="70" xfId="58909" applyFont="1" applyFill="1" applyBorder="1" applyAlignment="1">
      <alignment horizontal="justify" vertical="top" wrapText="1"/>
    </xf>
    <xf numFmtId="0" fontId="30" fillId="0" borderId="71" xfId="58909" applyFont="1" applyFill="1" applyBorder="1" applyAlignment="1">
      <alignment vertical="top" wrapText="1"/>
    </xf>
    <xf numFmtId="0" fontId="30" fillId="0" borderId="70" xfId="58909" applyFont="1" applyFill="1" applyBorder="1" applyAlignment="1">
      <alignment vertical="top" wrapText="1"/>
    </xf>
    <xf numFmtId="0" fontId="30" fillId="0" borderId="70" xfId="58909" quotePrefix="1" applyFont="1" applyFill="1" applyBorder="1" applyAlignment="1">
      <alignment vertical="top" wrapText="1"/>
    </xf>
    <xf numFmtId="0" fontId="30" fillId="0" borderId="71" xfId="58909" applyFont="1" applyFill="1" applyBorder="1" applyAlignment="1">
      <alignment horizontal="justify" vertical="top" wrapText="1"/>
    </xf>
    <xf numFmtId="0" fontId="30" fillId="0" borderId="73" xfId="58909" applyFont="1" applyFill="1" applyBorder="1" applyAlignment="1">
      <alignment vertical="top" wrapText="1"/>
    </xf>
    <xf numFmtId="0" fontId="30" fillId="0" borderId="72" xfId="58909" quotePrefix="1" applyFont="1" applyFill="1" applyBorder="1" applyAlignment="1">
      <alignment vertical="top" wrapText="1"/>
    </xf>
    <xf numFmtId="0" fontId="30" fillId="0" borderId="72" xfId="58909" applyFont="1" applyFill="1" applyBorder="1" applyAlignment="1">
      <alignment vertical="top" wrapText="1"/>
    </xf>
    <xf numFmtId="0" fontId="32" fillId="0" borderId="72" xfId="58909" applyFont="1" applyFill="1" applyBorder="1" applyAlignment="1">
      <alignment horizontal="justify" vertical="top" wrapText="1"/>
    </xf>
    <xf numFmtId="0" fontId="32" fillId="0" borderId="70" xfId="58909" applyFont="1" applyFill="1" applyBorder="1" applyAlignment="1">
      <alignment horizontal="justify" vertical="top" wrapText="1"/>
    </xf>
    <xf numFmtId="2" fontId="8" fillId="0" borderId="70" xfId="58909" applyNumberFormat="1" applyFont="1" applyFill="1" applyBorder="1" applyAlignment="1">
      <alignment horizontal="justify" vertical="top" wrapText="1"/>
    </xf>
    <xf numFmtId="2" fontId="32" fillId="0" borderId="70" xfId="58909" applyNumberFormat="1" applyFont="1" applyFill="1" applyBorder="1" applyAlignment="1">
      <alignment horizontal="justify" vertical="top" wrapText="1"/>
    </xf>
    <xf numFmtId="4" fontId="30" fillId="0" borderId="70" xfId="58909" applyNumberFormat="1" applyFont="1" applyFill="1" applyBorder="1" applyAlignment="1">
      <alignment horizontal="justify" vertical="top" wrapText="1"/>
    </xf>
    <xf numFmtId="169" fontId="30" fillId="0" borderId="70" xfId="58909" applyNumberFormat="1" applyFont="1" applyFill="1" applyBorder="1" applyAlignment="1">
      <alignment horizontal="justify" vertical="top" wrapText="1"/>
    </xf>
    <xf numFmtId="2" fontId="30" fillId="0" borderId="71" xfId="58909" applyNumberFormat="1" applyFont="1" applyFill="1" applyBorder="1" applyAlignment="1">
      <alignment horizontal="justify" vertical="top" wrapText="1"/>
    </xf>
    <xf numFmtId="169" fontId="30" fillId="0" borderId="1" xfId="58909" applyNumberFormat="1" applyFont="1" applyFill="1" applyBorder="1" applyAlignment="1">
      <alignment horizontal="justify" vertical="top" wrapText="1"/>
    </xf>
    <xf numFmtId="2" fontId="32" fillId="0" borderId="72" xfId="58909" applyNumberFormat="1" applyFont="1" applyFill="1" applyBorder="1" applyAlignment="1">
      <alignment horizontal="justify" vertical="top" wrapText="1"/>
    </xf>
    <xf numFmtId="2" fontId="30" fillId="0" borderId="70" xfId="58909" applyNumberFormat="1" applyFont="1" applyFill="1" applyBorder="1" applyAlignment="1">
      <alignment horizontal="justify" vertical="top" wrapText="1"/>
    </xf>
    <xf numFmtId="2" fontId="30" fillId="0" borderId="61" xfId="58909" applyNumberFormat="1" applyFont="1" applyFill="1" applyBorder="1" applyAlignment="1">
      <alignment horizontal="justify" vertical="top" wrapText="1"/>
    </xf>
    <xf numFmtId="2" fontId="30" fillId="0" borderId="43" xfId="58909" applyNumberFormat="1" applyFont="1" applyFill="1" applyBorder="1" applyAlignment="1">
      <alignment horizontal="justify" vertical="top" wrapText="1"/>
    </xf>
    <xf numFmtId="2" fontId="30" fillId="0" borderId="73" xfId="58909" applyNumberFormat="1" applyFont="1" applyFill="1" applyBorder="1" applyAlignment="1">
      <alignment horizontal="left" vertical="top" wrapText="1"/>
    </xf>
    <xf numFmtId="0" fontId="30" fillId="0" borderId="23" xfId="58909" applyFont="1" applyFill="1" applyBorder="1" applyAlignment="1">
      <alignment vertical="top" wrapText="1"/>
    </xf>
    <xf numFmtId="0" fontId="32" fillId="0" borderId="71" xfId="58909" applyFont="1" applyFill="1" applyBorder="1" applyAlignment="1">
      <alignment horizontal="left" vertical="center" wrapText="1"/>
    </xf>
    <xf numFmtId="0" fontId="30" fillId="0" borderId="71" xfId="58909" applyFont="1" applyFill="1" applyBorder="1" applyAlignment="1">
      <alignment horizontal="left" vertical="top" wrapText="1"/>
    </xf>
    <xf numFmtId="0" fontId="30" fillId="0" borderId="61" xfId="58909" applyFont="1" applyFill="1" applyBorder="1" applyAlignment="1">
      <alignment horizontal="justify" vertical="top" wrapText="1"/>
    </xf>
    <xf numFmtId="167" fontId="30" fillId="0" borderId="23" xfId="58909" applyNumberFormat="1" applyFont="1" applyFill="1" applyBorder="1" applyAlignment="1">
      <alignment horizontal="justify" vertical="top" wrapText="1"/>
    </xf>
    <xf numFmtId="0" fontId="30" fillId="0" borderId="23" xfId="58909" applyFont="1" applyFill="1" applyBorder="1" applyAlignment="1">
      <alignment horizontal="justify" vertical="top" wrapText="1"/>
    </xf>
    <xf numFmtId="0" fontId="32" fillId="0" borderId="71" xfId="58909" applyFont="1" applyFill="1" applyBorder="1" applyAlignment="1">
      <alignment wrapText="1"/>
    </xf>
    <xf numFmtId="0" fontId="30" fillId="0" borderId="72" xfId="58909" applyFont="1" applyFill="1" applyBorder="1"/>
    <xf numFmtId="0" fontId="30" fillId="0" borderId="71" xfId="58909" applyFont="1" applyFill="1" applyBorder="1" applyAlignment="1">
      <alignment horizontal="center" vertical="top" wrapText="1"/>
    </xf>
    <xf numFmtId="4" fontId="30" fillId="0" borderId="23" xfId="58909" quotePrefix="1" applyNumberFormat="1" applyFont="1" applyFill="1" applyBorder="1" applyAlignment="1">
      <alignment horizontal="justify" vertical="top" wrapText="1"/>
    </xf>
    <xf numFmtId="0" fontId="30" fillId="0" borderId="23" xfId="58909" quotePrefix="1" applyFont="1" applyFill="1" applyBorder="1" applyAlignment="1">
      <alignment horizontal="justify" vertical="top" wrapText="1"/>
    </xf>
    <xf numFmtId="2" fontId="30" fillId="0" borderId="23" xfId="58909" quotePrefix="1" applyNumberFormat="1" applyFont="1" applyFill="1" applyBorder="1" applyAlignment="1">
      <alignment horizontal="justify" vertical="top" wrapText="1"/>
    </xf>
    <xf numFmtId="167" fontId="30" fillId="0" borderId="74" xfId="58909" applyNumberFormat="1" applyFont="1" applyFill="1" applyBorder="1" applyAlignment="1">
      <alignment horizontal="justify" vertical="top" wrapText="1"/>
    </xf>
    <xf numFmtId="0" fontId="32" fillId="0" borderId="73" xfId="58909" applyFont="1" applyFill="1" applyBorder="1" applyAlignment="1">
      <alignment vertical="top" wrapText="1"/>
    </xf>
    <xf numFmtId="2" fontId="30" fillId="0" borderId="26" xfId="58909" applyNumberFormat="1" applyFont="1" applyFill="1" applyBorder="1" applyAlignment="1">
      <alignment horizontal="justify" vertical="top" wrapText="1"/>
    </xf>
    <xf numFmtId="0" fontId="32" fillId="0" borderId="70" xfId="58909" applyFont="1" applyFill="1" applyBorder="1" applyAlignment="1">
      <alignment wrapText="1"/>
    </xf>
    <xf numFmtId="4" fontId="32" fillId="0" borderId="70" xfId="58909" applyNumberFormat="1" applyFont="1" applyFill="1" applyBorder="1" applyAlignment="1">
      <alignment horizontal="justify" vertical="top" wrapText="1"/>
    </xf>
    <xf numFmtId="0" fontId="32" fillId="0" borderId="77" xfId="58909" applyFont="1" applyFill="1" applyBorder="1" applyAlignment="1">
      <alignment vertical="top" wrapText="1"/>
    </xf>
    <xf numFmtId="0" fontId="30" fillId="0" borderId="78" xfId="58909" applyFont="1" applyFill="1" applyBorder="1" applyAlignment="1">
      <alignment vertical="top" wrapText="1"/>
    </xf>
    <xf numFmtId="0" fontId="30" fillId="0" borderId="79" xfId="58909" applyFont="1" applyFill="1" applyBorder="1" applyAlignment="1">
      <alignment vertical="top" wrapText="1"/>
    </xf>
    <xf numFmtId="0" fontId="30" fillId="0" borderId="71" xfId="58913" applyFont="1" applyFill="1" applyBorder="1" applyAlignment="1">
      <alignment horizontal="left" vertical="top" wrapText="1"/>
    </xf>
    <xf numFmtId="0" fontId="60" fillId="0" borderId="1" xfId="58909" applyFont="1" applyFill="1" applyBorder="1" applyAlignment="1">
      <alignment vertical="center"/>
    </xf>
    <xf numFmtId="0" fontId="30" fillId="0" borderId="70" xfId="58909" applyFont="1" applyFill="1" applyBorder="1" applyAlignment="1">
      <alignment horizontal="left" vertical="top" wrapText="1"/>
    </xf>
    <xf numFmtId="0" fontId="30" fillId="0" borderId="23" xfId="58909" applyFont="1" applyFill="1" applyBorder="1" applyAlignment="1">
      <alignment horizontal="left" vertical="top" wrapText="1"/>
    </xf>
    <xf numFmtId="17" fontId="30" fillId="0" borderId="74" xfId="58909" applyNumberFormat="1" applyFont="1" applyFill="1" applyBorder="1" applyAlignment="1">
      <alignment horizontal="justify" vertical="top" wrapText="1"/>
    </xf>
    <xf numFmtId="0" fontId="30" fillId="0" borderId="75" xfId="58909" applyFont="1" applyFill="1" applyBorder="1" applyAlignment="1">
      <alignment horizontal="justify" vertical="top" wrapText="1"/>
    </xf>
    <xf numFmtId="0" fontId="30" fillId="0" borderId="76" xfId="58909" applyFont="1" applyFill="1" applyBorder="1" applyAlignment="1">
      <alignment horizontal="justify" vertical="top" wrapText="1"/>
    </xf>
    <xf numFmtId="0" fontId="30" fillId="0" borderId="73" xfId="58909" applyFont="1" applyFill="1" applyBorder="1" applyAlignment="1">
      <alignment horizontal="left" vertical="top" wrapText="1"/>
    </xf>
    <xf numFmtId="0" fontId="30" fillId="0" borderId="72" xfId="58909" applyFont="1" applyFill="1" applyBorder="1" applyAlignment="1">
      <alignment horizontal="left" vertical="top" wrapText="1"/>
    </xf>
    <xf numFmtId="0" fontId="32" fillId="0" borderId="71" xfId="58909" applyFont="1" applyFill="1" applyBorder="1" applyAlignment="1">
      <alignment horizontal="left" vertical="top" wrapText="1"/>
    </xf>
    <xf numFmtId="2" fontId="30" fillId="0" borderId="23" xfId="58909" quotePrefix="1" applyNumberFormat="1" applyFont="1" applyFill="1" applyBorder="1" applyAlignment="1">
      <alignment horizontal="left" vertical="top" wrapText="1"/>
    </xf>
    <xf numFmtId="168" fontId="30" fillId="0" borderId="1" xfId="4643" applyNumberFormat="1" applyFont="1" applyFill="1" applyBorder="1" applyAlignment="1">
      <alignment horizontal="left" vertical="center" wrapText="1"/>
    </xf>
    <xf numFmtId="168" fontId="32" fillId="0" borderId="1" xfId="58917" applyNumberFormat="1" applyFont="1" applyFill="1" applyBorder="1" applyAlignment="1">
      <alignment horizontal="left" vertical="center"/>
    </xf>
    <xf numFmtId="168" fontId="30" fillId="0" borderId="1" xfId="58917" applyNumberFormat="1" applyFont="1" applyFill="1" applyBorder="1" applyAlignment="1">
      <alignment horizontal="left" vertical="center"/>
    </xf>
    <xf numFmtId="4" fontId="32" fillId="0" borderId="1" xfId="58909" applyNumberFormat="1" applyFont="1" applyFill="1" applyBorder="1" applyAlignment="1">
      <alignment horizontal="left" vertical="center"/>
    </xf>
    <xf numFmtId="4" fontId="93" fillId="0" borderId="1" xfId="0" applyNumberFormat="1" applyFont="1" applyFill="1" applyBorder="1" applyAlignment="1">
      <alignment horizontal="center" vertical="center" wrapText="1"/>
    </xf>
    <xf numFmtId="4" fontId="93" fillId="0" borderId="1" xfId="0" applyNumberFormat="1" applyFont="1" applyFill="1" applyBorder="1"/>
    <xf numFmtId="49" fontId="7" fillId="3" borderId="1" xfId="5" applyNumberFormat="1" applyFont="1" applyFill="1" applyBorder="1" applyAlignment="1">
      <alignment horizontal="center" vertical="center" wrapText="1"/>
    </xf>
    <xf numFmtId="2" fontId="7" fillId="3" borderId="1" xfId="5" applyNumberFormat="1" applyFont="1" applyFill="1" applyBorder="1" applyAlignment="1">
      <alignment horizontal="left" vertical="center" wrapText="1"/>
    </xf>
    <xf numFmtId="4" fontId="8" fillId="3" borderId="1" xfId="5" applyNumberFormat="1" applyFont="1" applyFill="1" applyBorder="1" applyAlignment="1">
      <alignment horizontal="center" vertical="center" wrapText="1"/>
    </xf>
    <xf numFmtId="4" fontId="7" fillId="3" borderId="1" xfId="5" applyNumberFormat="1" applyFont="1" applyFill="1" applyBorder="1" applyAlignment="1">
      <alignment horizontal="center" vertical="center" wrapText="1"/>
    </xf>
    <xf numFmtId="0" fontId="2" fillId="3" borderId="0" xfId="58905" applyFill="1" applyAlignment="1">
      <alignment wrapText="1"/>
    </xf>
    <xf numFmtId="0" fontId="2" fillId="3" borderId="0" xfId="58905" applyFill="1" applyBorder="1" applyAlignment="1">
      <alignment wrapText="1"/>
    </xf>
    <xf numFmtId="4" fontId="2" fillId="3" borderId="0" xfId="58905" applyNumberFormat="1" applyFill="1" applyBorder="1" applyAlignment="1">
      <alignment wrapText="1"/>
    </xf>
    <xf numFmtId="0" fontId="29" fillId="0" borderId="3" xfId="0" applyFont="1" applyFill="1" applyBorder="1" applyAlignment="1">
      <alignment horizontal="center"/>
    </xf>
    <xf numFmtId="0" fontId="8" fillId="0" borderId="1" xfId="1" applyFont="1" applyFill="1" applyBorder="1" applyAlignment="1">
      <alignment horizontal="center" vertical="center" wrapText="1"/>
    </xf>
    <xf numFmtId="0" fontId="7" fillId="0" borderId="0" xfId="1" applyFont="1" applyFill="1" applyBorder="1" applyAlignment="1">
      <alignment horizontal="center" vertical="top" wrapText="1"/>
    </xf>
    <xf numFmtId="0" fontId="34" fillId="0" borderId="0" xfId="1" applyFont="1" applyFill="1" applyAlignment="1">
      <alignment horizontal="center"/>
    </xf>
    <xf numFmtId="0" fontId="36" fillId="0" borderId="1" xfId="58915" applyFont="1" applyFill="1" applyBorder="1"/>
    <xf numFmtId="0" fontId="7" fillId="0" borderId="0" xfId="0" applyFont="1" applyFill="1" applyBorder="1" applyAlignment="1">
      <alignment horizontal="left" vertical="center" wrapText="1"/>
    </xf>
    <xf numFmtId="0" fontId="5" fillId="0" borderId="0" xfId="0" applyFont="1" applyFill="1" applyAlignment="1">
      <alignment horizontal="center" wrapText="1"/>
    </xf>
    <xf numFmtId="0" fontId="0" fillId="0" borderId="0" xfId="0" applyAlignment="1">
      <alignment horizontal="center"/>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right" vertical="center" wrapText="1"/>
    </xf>
    <xf numFmtId="0" fontId="5" fillId="0" borderId="0" xfId="0" applyFont="1" applyFill="1" applyAlignment="1">
      <alignment horizontal="right" vertical="center"/>
    </xf>
    <xf numFmtId="0" fontId="5" fillId="0" borderId="0" xfId="0" applyFont="1" applyFill="1" applyAlignment="1">
      <alignment horizontal="left" vertical="center"/>
    </xf>
    <xf numFmtId="0" fontId="8" fillId="0" borderId="2" xfId="0" applyFont="1" applyFill="1" applyBorder="1" applyAlignment="1">
      <alignment horizontal="left" vertical="center"/>
    </xf>
    <xf numFmtId="0" fontId="8" fillId="0" borderId="12" xfId="0" applyFont="1" applyFill="1" applyBorder="1" applyAlignment="1">
      <alignment horizontal="left" vertical="center"/>
    </xf>
    <xf numFmtId="0" fontId="8" fillId="0" borderId="3" xfId="0" applyFont="1" applyFill="1" applyBorder="1" applyAlignment="1">
      <alignment horizontal="left" vertical="center"/>
    </xf>
    <xf numFmtId="0" fontId="8" fillId="0" borderId="9" xfId="0" applyFont="1" applyFill="1" applyBorder="1" applyAlignment="1">
      <alignment horizontal="center" vertical="center" wrapText="1"/>
    </xf>
    <xf numFmtId="0" fontId="0" fillId="0" borderId="10" xfId="0"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0" xfId="0" applyFont="1" applyFill="1" applyAlignment="1">
      <alignment horizontal="left"/>
    </xf>
    <xf numFmtId="0" fontId="5" fillId="0" borderId="0" xfId="0" applyFont="1" applyFill="1" applyAlignment="1">
      <alignment horizontal="right" vertical="top" wrapText="1"/>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8" fillId="0" borderId="14" xfId="0" applyFont="1" applyFill="1" applyBorder="1" applyAlignment="1">
      <alignment horizontal="center" vertical="center" wrapText="1"/>
    </xf>
    <xf numFmtId="0" fontId="0" fillId="0" borderId="12" xfId="0" applyFill="1" applyBorder="1" applyAlignment="1">
      <alignment horizontal="center" vertical="center" wrapText="1"/>
    </xf>
    <xf numFmtId="0" fontId="0" fillId="0" borderId="17" xfId="0" applyFill="1" applyBorder="1" applyAlignment="1">
      <alignment horizontal="center" vertical="center" wrapText="1"/>
    </xf>
    <xf numFmtId="0" fontId="8" fillId="0" borderId="11" xfId="0" applyFont="1" applyFill="1" applyBorder="1" applyAlignment="1">
      <alignment horizontal="center" vertical="center" wrapText="1"/>
    </xf>
    <xf numFmtId="10" fontId="8" fillId="0" borderId="1" xfId="0" applyNumberFormat="1" applyFont="1" applyFill="1" applyBorder="1" applyAlignment="1">
      <alignment horizontal="center" vertical="center" wrapText="1"/>
    </xf>
    <xf numFmtId="10" fontId="8" fillId="0" borderId="2" xfId="0" applyNumberFormat="1" applyFont="1" applyFill="1" applyBorder="1" applyAlignment="1">
      <alignment horizontal="center" vertical="center" wrapText="1"/>
    </xf>
    <xf numFmtId="4" fontId="8" fillId="0" borderId="1" xfId="5" applyNumberFormat="1" applyFont="1" applyFill="1" applyBorder="1" applyAlignment="1">
      <alignment horizontal="center" vertical="center" wrapText="1"/>
    </xf>
    <xf numFmtId="4" fontId="8" fillId="4" borderId="1" xfId="5" applyNumberFormat="1" applyFont="1" applyFill="1" applyBorder="1" applyAlignment="1">
      <alignment horizontal="center" vertical="center" wrapText="1"/>
    </xf>
    <xf numFmtId="4" fontId="7" fillId="0" borderId="1" xfId="5" applyNumberFormat="1" applyFont="1" applyFill="1" applyBorder="1" applyAlignment="1">
      <alignment horizontal="center" vertical="center" wrapText="1"/>
    </xf>
    <xf numFmtId="0" fontId="8" fillId="2" borderId="1" xfId="5" applyFont="1" applyFill="1" applyBorder="1" applyAlignment="1">
      <alignment horizontal="center" vertical="center" wrapText="1"/>
    </xf>
    <xf numFmtId="0" fontId="32" fillId="0" borderId="0" xfId="5" applyFont="1" applyFill="1" applyAlignment="1">
      <alignment horizontal="center"/>
    </xf>
    <xf numFmtId="0" fontId="8" fillId="0" borderId="1" xfId="5" applyFont="1" applyFill="1" applyBorder="1" applyAlignment="1">
      <alignment horizontal="center" vertical="center" wrapText="1"/>
    </xf>
    <xf numFmtId="2" fontId="8" fillId="0" borderId="1" xfId="5" applyNumberFormat="1" applyFont="1" applyFill="1" applyBorder="1" applyAlignment="1">
      <alignment horizontal="center" vertical="center" wrapText="1"/>
    </xf>
    <xf numFmtId="0" fontId="8" fillId="0" borderId="9" xfId="5" applyFont="1" applyFill="1" applyBorder="1" applyAlignment="1">
      <alignment horizontal="center" vertical="center" wrapText="1"/>
    </xf>
    <xf numFmtId="0" fontId="8" fillId="0" borderId="11" xfId="5" applyFont="1" applyFill="1" applyBorder="1" applyAlignment="1">
      <alignment horizontal="center" vertical="center" wrapText="1"/>
    </xf>
    <xf numFmtId="0" fontId="2" fillId="0" borderId="10" xfId="58905" applyBorder="1" applyAlignment="1">
      <alignment horizontal="center" vertical="center" wrapText="1"/>
    </xf>
    <xf numFmtId="0" fontId="8" fillId="0" borderId="0" xfId="1" applyFont="1" applyFill="1" applyAlignment="1">
      <alignment horizontal="center" wrapText="1"/>
    </xf>
    <xf numFmtId="0" fontId="8" fillId="0" borderId="0" xfId="1" applyFont="1" applyFill="1" applyAlignment="1">
      <alignment horizontal="center"/>
    </xf>
    <xf numFmtId="0" fontId="22" fillId="0" borderId="0" xfId="1" applyFont="1" applyFill="1" applyAlignment="1">
      <alignment horizontal="center" wrapText="1"/>
    </xf>
    <xf numFmtId="0" fontId="39" fillId="0" borderId="0" xfId="0" applyFont="1" applyAlignment="1">
      <alignment horizontal="center"/>
    </xf>
    <xf numFmtId="0" fontId="29" fillId="0" borderId="2" xfId="0" applyFont="1" applyFill="1" applyBorder="1" applyAlignment="1">
      <alignment horizontal="center"/>
    </xf>
    <xf numFmtId="0" fontId="29" fillId="0" borderId="12" xfId="0" applyFont="1" applyFill="1" applyBorder="1" applyAlignment="1">
      <alignment horizontal="center"/>
    </xf>
    <xf numFmtId="0" fontId="29" fillId="0" borderId="3" xfId="0" applyFont="1" applyFill="1" applyBorder="1" applyAlignment="1">
      <alignment horizontal="center"/>
    </xf>
    <xf numFmtId="0" fontId="8" fillId="0" borderId="1" xfId="1" applyFont="1" applyFill="1" applyBorder="1" applyAlignment="1">
      <alignment horizontal="center" vertical="center" wrapText="1"/>
    </xf>
    <xf numFmtId="0" fontId="8" fillId="0" borderId="11" xfId="1" applyFont="1" applyFill="1" applyBorder="1" applyAlignment="1">
      <alignment horizontal="center" vertical="top" wrapText="1"/>
    </xf>
    <xf numFmtId="0" fontId="8" fillId="0" borderId="1" xfId="1" applyFont="1" applyFill="1" applyBorder="1" applyAlignment="1">
      <alignment horizontal="center" vertical="top" wrapText="1"/>
    </xf>
    <xf numFmtId="0" fontId="8" fillId="0" borderId="9"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5" fillId="0" borderId="0" xfId="0" applyFont="1" applyFill="1" applyAlignment="1">
      <alignment horizontal="left" wrapText="1"/>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4" fontId="5" fillId="0" borderId="0" xfId="0" applyNumberFormat="1" applyFont="1" applyFill="1" applyAlignment="1">
      <alignment horizontal="right" vertical="center"/>
    </xf>
    <xf numFmtId="4" fontId="5" fillId="0" borderId="0" xfId="0" applyNumberFormat="1" applyFont="1" applyFill="1" applyAlignment="1">
      <alignment horizontal="right" vertical="center" wrapText="1"/>
    </xf>
    <xf numFmtId="0" fontId="8" fillId="0" borderId="0" xfId="0" applyFont="1" applyFill="1" applyAlignment="1">
      <alignment horizontal="center" vertical="center" wrapText="1"/>
    </xf>
    <xf numFmtId="0" fontId="8" fillId="0" borderId="13"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0" fillId="0" borderId="16" xfId="0" applyFill="1" applyBorder="1" applyAlignment="1">
      <alignment horizontal="center" vertical="center" wrapText="1"/>
    </xf>
    <xf numFmtId="4" fontId="8" fillId="0" borderId="14" xfId="0" applyNumberFormat="1" applyFont="1" applyFill="1" applyBorder="1" applyAlignment="1">
      <alignment horizontal="center" vertical="center" wrapText="1"/>
    </xf>
    <xf numFmtId="4" fontId="8" fillId="0" borderId="12" xfId="0" applyNumberFormat="1" applyFont="1" applyFill="1" applyBorder="1" applyAlignment="1">
      <alignment horizontal="center" vertical="center" wrapText="1"/>
    </xf>
    <xf numFmtId="4" fontId="0" fillId="0" borderId="3" xfId="0" applyNumberFormat="1" applyFill="1" applyBorder="1" applyAlignment="1">
      <alignment horizontal="center" vertical="center" wrapText="1"/>
    </xf>
    <xf numFmtId="4" fontId="0" fillId="0" borderId="12" xfId="0" applyNumberFormat="1" applyFill="1" applyBorder="1" applyAlignment="1">
      <alignment horizontal="center" vertical="center" wrapText="1"/>
    </xf>
    <xf numFmtId="4" fontId="8" fillId="0" borderId="4" xfId="0" applyNumberFormat="1" applyFont="1" applyFill="1" applyBorder="1" applyAlignment="1">
      <alignment horizontal="center" vertical="center" wrapText="1"/>
    </xf>
    <xf numFmtId="0" fontId="22" fillId="0" borderId="0" xfId="5" applyFont="1" applyFill="1" applyAlignment="1">
      <alignment horizontal="center"/>
    </xf>
    <xf numFmtId="0" fontId="8" fillId="0" borderId="7"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7" fillId="0" borderId="0" xfId="1" applyFont="1" applyFill="1" applyBorder="1" applyAlignment="1">
      <alignment horizontal="center" vertical="top" wrapText="1"/>
    </xf>
    <xf numFmtId="0" fontId="34" fillId="0" borderId="0" xfId="1" applyFont="1" applyFill="1" applyAlignment="1">
      <alignment horizontal="center" wrapText="1"/>
    </xf>
    <xf numFmtId="0" fontId="34" fillId="0" borderId="0" xfId="1" applyFont="1" applyFill="1" applyAlignment="1">
      <alignment horizontal="center"/>
    </xf>
    <xf numFmtId="0" fontId="8" fillId="0" borderId="9" xfId="1" applyFont="1" applyFill="1" applyBorder="1" applyAlignment="1">
      <alignment horizontal="center" vertical="top" wrapText="1"/>
    </xf>
    <xf numFmtId="0" fontId="30" fillId="0" borderId="1" xfId="58909" applyFont="1" applyFill="1" applyBorder="1" applyAlignment="1">
      <alignment horizontal="left" vertical="top" wrapText="1"/>
    </xf>
    <xf numFmtId="0" fontId="30" fillId="0" borderId="1" xfId="58909" applyFont="1" applyFill="1" applyBorder="1" applyAlignment="1">
      <alignment horizontal="left" vertical="center" wrapText="1"/>
    </xf>
    <xf numFmtId="0" fontId="30" fillId="0" borderId="71" xfId="58909" applyFont="1" applyFill="1" applyBorder="1" applyAlignment="1">
      <alignment horizontal="left" vertical="top" wrapText="1"/>
    </xf>
    <xf numFmtId="0" fontId="30" fillId="0" borderId="73" xfId="58909" applyFont="1" applyFill="1" applyBorder="1" applyAlignment="1">
      <alignment horizontal="left" vertical="top" wrapText="1"/>
    </xf>
    <xf numFmtId="0" fontId="30" fillId="0" borderId="72" xfId="58909" applyFont="1" applyFill="1" applyBorder="1" applyAlignment="1">
      <alignment horizontal="left" vertical="top" wrapText="1"/>
    </xf>
    <xf numFmtId="0" fontId="30" fillId="0" borderId="71" xfId="58909" applyFont="1" applyFill="1" applyBorder="1" applyAlignment="1">
      <alignment horizontal="left" vertical="center" wrapText="1"/>
    </xf>
    <xf numFmtId="0" fontId="1" fillId="0" borderId="72" xfId="58909" applyFill="1" applyBorder="1" applyAlignment="1">
      <alignment horizontal="left" vertical="center" wrapText="1"/>
    </xf>
    <xf numFmtId="0" fontId="30" fillId="0" borderId="71" xfId="58909" applyFont="1" applyFill="1" applyBorder="1" applyAlignment="1">
      <alignment horizontal="center" vertical="top" wrapText="1"/>
    </xf>
    <xf numFmtId="0" fontId="30" fillId="0" borderId="73" xfId="58909" applyFont="1" applyFill="1" applyBorder="1" applyAlignment="1">
      <alignment horizontal="center" vertical="top" wrapText="1"/>
    </xf>
    <xf numFmtId="0" fontId="30" fillId="0" borderId="72" xfId="58909" applyFont="1" applyFill="1" applyBorder="1" applyAlignment="1">
      <alignment horizontal="center" vertical="top" wrapText="1"/>
    </xf>
    <xf numFmtId="0" fontId="30" fillId="0" borderId="71" xfId="58909" applyFont="1" applyFill="1" applyBorder="1" applyAlignment="1">
      <alignment vertical="center" wrapText="1"/>
    </xf>
    <xf numFmtId="0" fontId="1" fillId="0" borderId="72" xfId="58909" applyFont="1" applyFill="1" applyBorder="1" applyAlignment="1">
      <alignment vertical="center" wrapText="1"/>
    </xf>
    <xf numFmtId="0" fontId="30" fillId="0" borderId="71" xfId="58913" applyFont="1" applyFill="1" applyBorder="1" applyAlignment="1">
      <alignment horizontal="left" vertical="top" wrapText="1"/>
    </xf>
    <xf numFmtId="0" fontId="30" fillId="0" borderId="73" xfId="58913" applyFont="1" applyFill="1" applyBorder="1" applyAlignment="1">
      <alignment horizontal="left" vertical="top" wrapText="1"/>
    </xf>
    <xf numFmtId="0" fontId="30" fillId="0" borderId="1" xfId="58909" applyFont="1" applyFill="1" applyBorder="1" applyAlignment="1">
      <alignment vertical="center" wrapText="1"/>
    </xf>
    <xf numFmtId="0" fontId="30" fillId="0" borderId="1" xfId="58913" applyFont="1" applyFill="1" applyBorder="1" applyAlignment="1">
      <alignment horizontal="left" vertical="top" wrapText="1"/>
    </xf>
    <xf numFmtId="1" fontId="30" fillId="0" borderId="71" xfId="58913" applyNumberFormat="1" applyFont="1" applyFill="1" applyBorder="1" applyAlignment="1">
      <alignment horizontal="left" vertical="center" wrapText="1"/>
    </xf>
    <xf numFmtId="1" fontId="1" fillId="0" borderId="72" xfId="58909" applyNumberFormat="1" applyFill="1" applyBorder="1" applyAlignment="1">
      <alignment horizontal="left" vertical="center" wrapText="1"/>
    </xf>
    <xf numFmtId="0" fontId="1" fillId="0" borderId="73" xfId="58909" applyFill="1" applyBorder="1" applyAlignment="1">
      <alignment horizontal="left" vertical="top" wrapText="1"/>
    </xf>
    <xf numFmtId="0" fontId="1" fillId="0" borderId="72" xfId="58909" applyFill="1" applyBorder="1" applyAlignment="1">
      <alignment horizontal="left" vertical="top" wrapText="1"/>
    </xf>
    <xf numFmtId="0" fontId="30" fillId="0" borderId="1" xfId="58909" applyFont="1" applyFill="1" applyBorder="1" applyAlignment="1">
      <alignment horizontal="center" vertical="top" wrapText="1"/>
    </xf>
    <xf numFmtId="0" fontId="30" fillId="0" borderId="2" xfId="58909" applyFont="1" applyFill="1" applyBorder="1" applyAlignment="1">
      <alignment horizontal="left" vertical="center" wrapText="1"/>
    </xf>
    <xf numFmtId="0" fontId="30" fillId="0" borderId="3" xfId="58909" applyFont="1" applyFill="1" applyBorder="1" applyAlignment="1">
      <alignment horizontal="left" vertical="center" wrapText="1"/>
    </xf>
    <xf numFmtId="0" fontId="32" fillId="0" borderId="0" xfId="58909" applyFont="1" applyFill="1" applyAlignment="1">
      <alignment horizontal="center" wrapText="1"/>
    </xf>
    <xf numFmtId="0" fontId="32" fillId="0" borderId="0" xfId="58909" applyFont="1" applyFill="1" applyAlignment="1">
      <alignment horizontal="center"/>
    </xf>
    <xf numFmtId="2" fontId="30" fillId="0" borderId="2" xfId="58909" quotePrefix="1" applyNumberFormat="1" applyFont="1" applyFill="1" applyBorder="1" applyAlignment="1">
      <alignment horizontal="left" vertical="center" wrapText="1"/>
    </xf>
    <xf numFmtId="2" fontId="30" fillId="0" borderId="3" xfId="58909" quotePrefix="1" applyNumberFormat="1" applyFont="1" applyFill="1" applyBorder="1" applyAlignment="1">
      <alignment horizontal="left" vertical="center" wrapText="1"/>
    </xf>
    <xf numFmtId="0" fontId="30" fillId="0" borderId="1" xfId="58909" applyFont="1" applyFill="1" applyBorder="1" applyAlignment="1">
      <alignment horizontal="left" wrapText="1"/>
    </xf>
    <xf numFmtId="0" fontId="30" fillId="0" borderId="0" xfId="58909" applyFont="1" applyFill="1" applyAlignment="1">
      <alignment horizontal="left" wrapText="1"/>
    </xf>
    <xf numFmtId="0" fontId="30" fillId="0" borderId="2" xfId="58909" applyFont="1" applyFill="1" applyBorder="1" applyAlignment="1">
      <alignment horizontal="left" vertical="top" wrapText="1"/>
    </xf>
    <xf numFmtId="0" fontId="1" fillId="0" borderId="1" xfId="58909" applyFill="1" applyBorder="1" applyAlignment="1">
      <alignment vertical="center" wrapText="1"/>
    </xf>
    <xf numFmtId="0" fontId="7" fillId="0" borderId="9" xfId="58910" applyNumberFormat="1" applyFont="1" applyFill="1" applyBorder="1" applyAlignment="1">
      <alignment horizontal="center" vertical="top" wrapText="1"/>
    </xf>
    <xf numFmtId="0" fontId="7" fillId="0" borderId="11" xfId="58910" applyNumberFormat="1" applyFont="1" applyFill="1" applyBorder="1" applyAlignment="1">
      <alignment horizontal="center" vertical="top" wrapText="1"/>
    </xf>
    <xf numFmtId="0" fontId="7" fillId="0" borderId="35" xfId="58910" applyNumberFormat="1" applyFont="1" applyFill="1" applyBorder="1" applyAlignment="1">
      <alignment horizontal="center" vertical="top" wrapText="1"/>
    </xf>
    <xf numFmtId="0" fontId="7" fillId="0" borderId="30" xfId="58910" applyNumberFormat="1" applyFont="1" applyFill="1" applyBorder="1" applyAlignment="1">
      <alignment horizontal="center" vertical="top" wrapText="1"/>
    </xf>
    <xf numFmtId="0" fontId="7" fillId="0" borderId="31" xfId="58910" applyNumberFormat="1" applyFont="1" applyFill="1" applyBorder="1" applyAlignment="1">
      <alignment horizontal="center" vertical="top" wrapText="1"/>
    </xf>
    <xf numFmtId="0" fontId="7" fillId="0" borderId="32" xfId="58910" applyNumberFormat="1" applyFont="1" applyFill="1" applyBorder="1" applyAlignment="1">
      <alignment horizontal="center" vertical="top" wrapText="1"/>
    </xf>
    <xf numFmtId="0" fontId="8" fillId="0" borderId="30" xfId="58910" applyNumberFormat="1" applyFont="1" applyFill="1" applyBorder="1" applyAlignment="1">
      <alignment horizontal="center" vertical="top" wrapText="1"/>
    </xf>
    <xf numFmtId="0" fontId="52" fillId="0" borderId="31" xfId="58910" applyFont="1" applyFill="1" applyBorder="1" applyAlignment="1">
      <alignment horizontal="center" vertical="top" wrapText="1"/>
    </xf>
    <xf numFmtId="0" fontId="52" fillId="0" borderId="32" xfId="58910" applyFont="1" applyFill="1" applyBorder="1" applyAlignment="1">
      <alignment horizontal="center" vertical="top" wrapText="1"/>
    </xf>
    <xf numFmtId="0" fontId="7" fillId="0" borderId="21" xfId="58910" applyNumberFormat="1" applyFont="1" applyFill="1" applyBorder="1" applyAlignment="1">
      <alignment horizontal="center" vertical="top" wrapText="1"/>
    </xf>
    <xf numFmtId="0" fontId="7" fillId="0" borderId="33" xfId="58910" applyNumberFormat="1" applyFont="1" applyFill="1" applyBorder="1" applyAlignment="1">
      <alignment horizontal="center" vertical="top" wrapText="1"/>
    </xf>
    <xf numFmtId="0" fontId="7" fillId="0" borderId="34" xfId="58910" applyNumberFormat="1" applyFont="1" applyFill="1" applyBorder="1" applyAlignment="1">
      <alignment horizontal="center" vertical="top" wrapText="1"/>
    </xf>
    <xf numFmtId="0" fontId="8" fillId="0" borderId="1" xfId="58910" applyFont="1" applyFill="1" applyBorder="1" applyAlignment="1">
      <alignment horizontal="center" vertical="center" wrapText="1"/>
    </xf>
    <xf numFmtId="0" fontId="8" fillId="0" borderId="2" xfId="58910" applyNumberFormat="1" applyFont="1" applyFill="1" applyBorder="1" applyAlignment="1">
      <alignment horizontal="center" vertical="center" wrapText="1"/>
    </xf>
    <xf numFmtId="0" fontId="8" fillId="0" borderId="12" xfId="58910" applyNumberFormat="1" applyFont="1" applyFill="1" applyBorder="1" applyAlignment="1">
      <alignment horizontal="center" vertical="center" wrapText="1"/>
    </xf>
    <xf numFmtId="0" fontId="8" fillId="0" borderId="3" xfId="58910" applyNumberFormat="1" applyFont="1" applyFill="1" applyBorder="1" applyAlignment="1">
      <alignment horizontal="center" vertical="center" wrapText="1"/>
    </xf>
    <xf numFmtId="0" fontId="8" fillId="0" borderId="0" xfId="58909" applyFont="1" applyFill="1" applyAlignment="1">
      <alignment horizontal="left" wrapText="1"/>
    </xf>
    <xf numFmtId="0" fontId="8" fillId="0" borderId="20" xfId="58910" applyFont="1" applyBorder="1" applyAlignment="1">
      <alignment horizontal="center" vertical="center" wrapText="1"/>
    </xf>
    <xf numFmtId="0" fontId="8" fillId="0" borderId="24" xfId="58910" applyFont="1" applyBorder="1" applyAlignment="1">
      <alignment horizontal="center" vertical="center" wrapText="1"/>
    </xf>
    <xf numFmtId="0" fontId="8" fillId="0" borderId="4" xfId="58910" applyFont="1" applyFill="1" applyBorder="1" applyAlignment="1">
      <alignment horizontal="center" vertical="center" wrapText="1"/>
    </xf>
    <xf numFmtId="0" fontId="7" fillId="0" borderId="1" xfId="58910" applyFont="1" applyFill="1" applyBorder="1" applyAlignment="1">
      <alignment horizontal="center" vertical="center" wrapText="1"/>
    </xf>
    <xf numFmtId="0" fontId="8" fillId="0" borderId="21" xfId="58910" applyNumberFormat="1" applyFont="1" applyFill="1" applyBorder="1" applyAlignment="1">
      <alignment horizontal="center" vertical="center" wrapText="1"/>
    </xf>
    <xf numFmtId="0" fontId="8" fillId="0" borderId="9" xfId="58910" applyNumberFormat="1" applyFont="1" applyFill="1" applyBorder="1" applyAlignment="1">
      <alignment horizontal="center" vertical="center" wrapText="1"/>
    </xf>
    <xf numFmtId="0" fontId="8" fillId="0" borderId="5" xfId="58910" applyFont="1" applyFill="1" applyBorder="1" applyAlignment="1">
      <alignment horizontal="center" vertical="center" wrapText="1"/>
    </xf>
    <xf numFmtId="0" fontId="8" fillId="0" borderId="22" xfId="58910" applyFont="1" applyFill="1" applyBorder="1" applyAlignment="1">
      <alignment horizontal="center" vertical="center" wrapText="1"/>
    </xf>
    <xf numFmtId="0" fontId="8" fillId="0" borderId="23" xfId="58910" applyFont="1" applyFill="1" applyBorder="1" applyAlignment="1">
      <alignment horizontal="center" vertical="center" wrapText="1"/>
    </xf>
    <xf numFmtId="0" fontId="8" fillId="0" borderId="25" xfId="58910" applyFont="1" applyFill="1" applyBorder="1" applyAlignment="1">
      <alignment horizontal="center" vertical="center" wrapText="1"/>
    </xf>
    <xf numFmtId="0" fontId="8" fillId="0" borderId="0" xfId="58910" applyFont="1" applyFill="1" applyBorder="1" applyAlignment="1">
      <alignment horizontal="center" vertical="center" wrapText="1"/>
    </xf>
    <xf numFmtId="0" fontId="8" fillId="0" borderId="26" xfId="58910" applyFont="1" applyFill="1" applyBorder="1" applyAlignment="1">
      <alignment horizontal="center" vertical="center" wrapText="1"/>
    </xf>
    <xf numFmtId="0" fontId="52" fillId="0" borderId="25" xfId="58910" applyFont="1" applyFill="1" applyBorder="1" applyAlignment="1">
      <alignment horizontal="center" wrapText="1"/>
    </xf>
    <xf numFmtId="0" fontId="52" fillId="0" borderId="0" xfId="58910" applyFont="1" applyFill="1" applyBorder="1" applyAlignment="1">
      <alignment horizontal="center" wrapText="1"/>
    </xf>
    <xf numFmtId="0" fontId="52" fillId="0" borderId="26" xfId="58910" applyFont="1" applyFill="1" applyBorder="1" applyAlignment="1">
      <alignment horizontal="center" wrapText="1"/>
    </xf>
    <xf numFmtId="0" fontId="52" fillId="0" borderId="7" xfId="58910" applyFont="1" applyFill="1" applyBorder="1" applyAlignment="1">
      <alignment horizontal="center" wrapText="1"/>
    </xf>
    <xf numFmtId="0" fontId="52" fillId="0" borderId="19" xfId="58910" applyFont="1" applyFill="1" applyBorder="1" applyAlignment="1">
      <alignment horizontal="center" wrapText="1"/>
    </xf>
    <xf numFmtId="0" fontId="52" fillId="0" borderId="27" xfId="58910" applyFont="1" applyFill="1" applyBorder="1" applyAlignment="1">
      <alignment horizontal="center" wrapText="1"/>
    </xf>
    <xf numFmtId="0" fontId="7" fillId="5" borderId="9" xfId="58910" applyNumberFormat="1" applyFont="1" applyFill="1" applyBorder="1" applyAlignment="1">
      <alignment horizontal="center" vertical="top" wrapText="1"/>
    </xf>
    <xf numFmtId="0" fontId="1" fillId="5" borderId="11" xfId="58909" applyFill="1" applyBorder="1" applyAlignment="1">
      <alignment horizontal="center" vertical="top" wrapText="1"/>
    </xf>
    <xf numFmtId="0" fontId="1" fillId="0" borderId="11" xfId="58909" applyFill="1" applyBorder="1" applyAlignment="1">
      <alignment horizontal="center" vertical="top" wrapText="1"/>
    </xf>
    <xf numFmtId="0" fontId="8" fillId="0" borderId="31" xfId="58910" applyNumberFormat="1" applyFont="1" applyFill="1" applyBorder="1" applyAlignment="1">
      <alignment horizontal="center" vertical="top" wrapText="1"/>
    </xf>
    <xf numFmtId="0" fontId="8" fillId="0" borderId="32" xfId="58910" applyNumberFormat="1" applyFont="1" applyFill="1" applyBorder="1" applyAlignment="1">
      <alignment horizontal="center" vertical="top" wrapText="1"/>
    </xf>
    <xf numFmtId="0" fontId="8" fillId="0" borderId="9" xfId="58910" applyFont="1" applyFill="1" applyBorder="1" applyAlignment="1">
      <alignment horizontal="center" vertical="center" wrapText="1"/>
    </xf>
    <xf numFmtId="0" fontId="8" fillId="0" borderId="10" xfId="58910" applyFont="1" applyFill="1" applyBorder="1" applyAlignment="1">
      <alignment horizontal="center" vertical="center" wrapText="1"/>
    </xf>
    <xf numFmtId="0" fontId="7" fillId="0" borderId="38" xfId="58910" applyNumberFormat="1" applyFont="1" applyFill="1" applyBorder="1" applyAlignment="1">
      <alignment horizontal="center" vertical="top" wrapText="1"/>
    </xf>
    <xf numFmtId="0" fontId="7" fillId="0" borderId="39" xfId="58910" applyNumberFormat="1" applyFont="1" applyFill="1" applyBorder="1" applyAlignment="1">
      <alignment horizontal="center" vertical="top" wrapText="1"/>
    </xf>
    <xf numFmtId="0" fontId="7" fillId="0" borderId="40" xfId="58910" applyNumberFormat="1" applyFont="1" applyFill="1" applyBorder="1" applyAlignment="1">
      <alignment horizontal="center" vertical="top" wrapText="1"/>
    </xf>
    <xf numFmtId="0" fontId="8" fillId="0" borderId="13" xfId="58910" applyFont="1" applyBorder="1" applyAlignment="1">
      <alignment horizontal="center" vertical="center" wrapText="1"/>
    </xf>
    <xf numFmtId="0" fontId="8" fillId="0" borderId="15" xfId="58910" applyFont="1" applyBorder="1" applyAlignment="1">
      <alignment horizontal="center" vertical="center" wrapText="1"/>
    </xf>
    <xf numFmtId="0" fontId="8" fillId="0" borderId="16" xfId="58910" applyFont="1" applyBorder="1" applyAlignment="1">
      <alignment horizontal="center" vertical="center" wrapText="1"/>
    </xf>
    <xf numFmtId="0" fontId="8" fillId="0" borderId="14" xfId="58910" applyFont="1" applyFill="1" applyBorder="1" applyAlignment="1">
      <alignment horizontal="center" vertical="center" wrapText="1"/>
    </xf>
    <xf numFmtId="0" fontId="8" fillId="0" borderId="12" xfId="58910" applyFont="1" applyFill="1" applyBorder="1" applyAlignment="1">
      <alignment horizontal="center" vertical="center" wrapText="1"/>
    </xf>
    <xf numFmtId="0" fontId="8" fillId="0" borderId="3" xfId="58910" applyFont="1" applyFill="1" applyBorder="1" applyAlignment="1">
      <alignment horizontal="center" vertical="center" wrapText="1"/>
    </xf>
    <xf numFmtId="0" fontId="8" fillId="0" borderId="21" xfId="58910" applyFont="1" applyFill="1" applyBorder="1" applyAlignment="1">
      <alignment horizontal="center" vertical="center" wrapText="1"/>
    </xf>
    <xf numFmtId="0" fontId="8" fillId="0" borderId="33" xfId="58910" applyFont="1" applyFill="1" applyBorder="1" applyAlignment="1">
      <alignment horizontal="center" vertical="center" wrapText="1"/>
    </xf>
    <xf numFmtId="0" fontId="8" fillId="0" borderId="58" xfId="58910" applyFont="1" applyFill="1" applyBorder="1" applyAlignment="1">
      <alignment horizontal="center" vertical="center" wrapText="1"/>
    </xf>
    <xf numFmtId="0" fontId="8" fillId="0" borderId="14" xfId="58910" applyNumberFormat="1" applyFont="1" applyFill="1" applyBorder="1" applyAlignment="1">
      <alignment horizontal="center" vertical="center" wrapText="1"/>
    </xf>
    <xf numFmtId="0" fontId="8" fillId="0" borderId="7" xfId="58910" applyFont="1" applyFill="1" applyBorder="1" applyAlignment="1">
      <alignment horizontal="center" vertical="center" wrapText="1"/>
    </xf>
    <xf numFmtId="0" fontId="8" fillId="0" borderId="19" xfId="58910" applyFont="1" applyFill="1" applyBorder="1" applyAlignment="1">
      <alignment horizontal="center" vertical="center" wrapText="1"/>
    </xf>
    <xf numFmtId="0" fontId="8" fillId="0" borderId="27" xfId="58910" applyFont="1" applyFill="1" applyBorder="1" applyAlignment="1">
      <alignment horizontal="center" vertical="center" wrapText="1"/>
    </xf>
    <xf numFmtId="0" fontId="16" fillId="5" borderId="9" xfId="47762" applyNumberFormat="1" applyFont="1" applyFill="1" applyBorder="1" applyAlignment="1">
      <alignment horizontal="left" vertical="center" wrapText="1"/>
    </xf>
    <xf numFmtId="0" fontId="16" fillId="5" borderId="11" xfId="47762" applyNumberFormat="1" applyFont="1" applyFill="1" applyBorder="1" applyAlignment="1">
      <alignment horizontal="left" vertical="center" wrapText="1"/>
    </xf>
    <xf numFmtId="0" fontId="16" fillId="5" borderId="35" xfId="47762" applyNumberFormat="1" applyFont="1" applyFill="1" applyBorder="1" applyAlignment="1">
      <alignment horizontal="left" vertical="center" wrapText="1"/>
    </xf>
    <xf numFmtId="0" fontId="16" fillId="0" borderId="1" xfId="47762" applyFont="1" applyFill="1" applyBorder="1" applyAlignment="1">
      <alignment horizontal="center"/>
    </xf>
    <xf numFmtId="0" fontId="16" fillId="0" borderId="37" xfId="47762" applyFont="1" applyFill="1" applyBorder="1" applyAlignment="1">
      <alignment horizontal="center"/>
    </xf>
    <xf numFmtId="0" fontId="16" fillId="5" borderId="38" xfId="47762" applyNumberFormat="1" applyFont="1" applyFill="1" applyBorder="1" applyAlignment="1">
      <alignment horizontal="left" vertical="center" wrapText="1"/>
    </xf>
    <xf numFmtId="0" fontId="16" fillId="5" borderId="39" xfId="47762" applyNumberFormat="1" applyFont="1" applyFill="1" applyBorder="1" applyAlignment="1">
      <alignment horizontal="left" vertical="center" wrapText="1"/>
    </xf>
    <xf numFmtId="0" fontId="16" fillId="5" borderId="40" xfId="47762" applyNumberFormat="1" applyFont="1" applyFill="1" applyBorder="1" applyAlignment="1">
      <alignment horizontal="left" vertical="center" wrapText="1"/>
    </xf>
    <xf numFmtId="0" fontId="16" fillId="5" borderId="41" xfId="47762" applyNumberFormat="1" applyFont="1" applyFill="1" applyBorder="1" applyAlignment="1">
      <alignment horizontal="left" vertical="center" wrapText="1"/>
    </xf>
    <xf numFmtId="0" fontId="16" fillId="5" borderId="42" xfId="47762" applyNumberFormat="1" applyFont="1" applyFill="1" applyBorder="1" applyAlignment="1">
      <alignment horizontal="left" vertical="center" wrapText="1"/>
    </xf>
    <xf numFmtId="0" fontId="16" fillId="5" borderId="43" xfId="47762" applyNumberFormat="1" applyFont="1" applyFill="1" applyBorder="1" applyAlignment="1">
      <alignment horizontal="left" vertical="center" wrapText="1"/>
    </xf>
    <xf numFmtId="0" fontId="42" fillId="0" borderId="0" xfId="58908" applyFont="1" applyFill="1" applyAlignment="1">
      <alignment horizontal="center"/>
    </xf>
    <xf numFmtId="0" fontId="16" fillId="0" borderId="9" xfId="47762" applyFont="1" applyFill="1" applyBorder="1" applyAlignment="1">
      <alignment horizontal="center" vertical="center" wrapText="1"/>
    </xf>
    <xf numFmtId="0" fontId="16" fillId="0" borderId="11" xfId="47762" applyFont="1" applyFill="1" applyBorder="1" applyAlignment="1">
      <alignment horizontal="center" vertical="center" wrapText="1"/>
    </xf>
    <xf numFmtId="0" fontId="16" fillId="0" borderId="35" xfId="47762" applyFont="1" applyFill="1" applyBorder="1" applyAlignment="1">
      <alignment horizontal="center" vertical="center" wrapText="1"/>
    </xf>
    <xf numFmtId="0" fontId="16" fillId="0" borderId="9" xfId="47762" applyFont="1" applyFill="1" applyBorder="1" applyAlignment="1">
      <alignment horizontal="center" wrapText="1"/>
    </xf>
    <xf numFmtId="0" fontId="16" fillId="0" borderId="11" xfId="47762" applyFont="1" applyFill="1" applyBorder="1" applyAlignment="1">
      <alignment horizontal="center" wrapText="1"/>
    </xf>
    <xf numFmtId="0" fontId="16" fillId="0" borderId="35" xfId="47762" applyFont="1" applyFill="1" applyBorder="1" applyAlignment="1">
      <alignment horizontal="center" wrapText="1"/>
    </xf>
    <xf numFmtId="0" fontId="16" fillId="0" borderId="4" xfId="47762" applyFont="1" applyFill="1" applyBorder="1" applyAlignment="1">
      <alignment horizontal="center"/>
    </xf>
    <xf numFmtId="0" fontId="16" fillId="0" borderId="36" xfId="47762" applyFont="1" applyFill="1" applyBorder="1" applyAlignment="1">
      <alignment horizontal="center"/>
    </xf>
    <xf numFmtId="0" fontId="42" fillId="0" borderId="0" xfId="47762" applyFont="1" applyFill="1" applyAlignment="1">
      <alignment horizontal="left" vertical="center" wrapText="1"/>
    </xf>
    <xf numFmtId="0" fontId="16" fillId="0" borderId="9" xfId="47762" applyFont="1" applyFill="1" applyBorder="1" applyAlignment="1">
      <alignment horizontal="left" wrapText="1"/>
    </xf>
    <xf numFmtId="0" fontId="16" fillId="0" borderId="11" xfId="47762" applyFont="1" applyFill="1" applyBorder="1" applyAlignment="1">
      <alignment horizontal="left" wrapText="1"/>
    </xf>
    <xf numFmtId="0" fontId="16" fillId="0" borderId="35" xfId="47762" applyFont="1" applyFill="1" applyBorder="1" applyAlignment="1">
      <alignment horizontal="left" wrapText="1"/>
    </xf>
    <xf numFmtId="0" fontId="16" fillId="0" borderId="9" xfId="47762" applyFont="1" applyFill="1" applyBorder="1" applyAlignment="1">
      <alignment horizontal="center" vertical="center"/>
    </xf>
    <xf numFmtId="0" fontId="16" fillId="0" borderId="11" xfId="47762" applyFont="1" applyFill="1" applyBorder="1" applyAlignment="1">
      <alignment horizontal="center" vertical="center"/>
    </xf>
    <xf numFmtId="0" fontId="16" fillId="0" borderId="35" xfId="47762" applyFont="1" applyFill="1" applyBorder="1" applyAlignment="1">
      <alignment horizontal="center" vertical="center"/>
    </xf>
    <xf numFmtId="0" fontId="42" fillId="0" borderId="0" xfId="47762" applyFont="1" applyFill="1" applyAlignment="1">
      <alignment horizontal="center" vertical="center" wrapText="1"/>
    </xf>
    <xf numFmtId="0" fontId="16" fillId="5" borderId="7" xfId="47762" applyNumberFormat="1" applyFont="1" applyFill="1" applyBorder="1" applyAlignment="1">
      <alignment horizontal="left" vertical="center" wrapText="1"/>
    </xf>
    <xf numFmtId="0" fontId="16" fillId="5" borderId="19" xfId="47762" applyNumberFormat="1" applyFont="1" applyFill="1" applyBorder="1" applyAlignment="1">
      <alignment horizontal="left" vertical="center" wrapText="1"/>
    </xf>
    <xf numFmtId="0" fontId="16" fillId="5" borderId="27" xfId="47762" applyNumberFormat="1" applyFont="1" applyFill="1" applyBorder="1" applyAlignment="1">
      <alignment horizontal="left" vertical="center" wrapText="1"/>
    </xf>
    <xf numFmtId="0" fontId="16" fillId="0" borderId="1" xfId="47762" applyFont="1" applyFill="1" applyBorder="1" applyAlignment="1">
      <alignment horizontal="center" vertical="center"/>
    </xf>
    <xf numFmtId="0" fontId="16" fillId="0" borderId="37" xfId="47762" applyFont="1" applyFill="1" applyBorder="1" applyAlignment="1">
      <alignment horizontal="center" vertical="center"/>
    </xf>
    <xf numFmtId="0" fontId="42" fillId="0" borderId="0" xfId="47762" applyFont="1" applyFill="1" applyBorder="1" applyAlignment="1">
      <alignment horizontal="center" vertical="center" wrapText="1"/>
    </xf>
    <xf numFmtId="0" fontId="1" fillId="0" borderId="39" xfId="58909" applyBorder="1" applyAlignment="1">
      <alignment horizontal="left" wrapText="1"/>
    </xf>
    <xf numFmtId="0" fontId="1" fillId="0" borderId="40" xfId="58909" applyBorder="1" applyAlignment="1">
      <alignment horizontal="left" wrapText="1"/>
    </xf>
    <xf numFmtId="0" fontId="1" fillId="0" borderId="41" xfId="58909" applyBorder="1" applyAlignment="1">
      <alignment horizontal="left" wrapText="1"/>
    </xf>
    <xf numFmtId="0" fontId="1" fillId="0" borderId="42" xfId="58909" applyBorder="1" applyAlignment="1">
      <alignment horizontal="left" wrapText="1"/>
    </xf>
    <xf numFmtId="0" fontId="1" fillId="0" borderId="43" xfId="58909" applyBorder="1" applyAlignment="1">
      <alignment horizontal="left" wrapText="1"/>
    </xf>
    <xf numFmtId="0" fontId="42" fillId="0" borderId="0" xfId="47762" applyFont="1" applyFill="1" applyBorder="1" applyAlignment="1">
      <alignment horizontal="left" vertical="center" wrapText="1"/>
    </xf>
    <xf numFmtId="0" fontId="16" fillId="0" borderId="55" xfId="47762" applyFont="1" applyFill="1" applyBorder="1" applyAlignment="1">
      <alignment horizontal="center"/>
    </xf>
    <xf numFmtId="0" fontId="16" fillId="0" borderId="56" xfId="47762" applyFont="1" applyFill="1" applyBorder="1" applyAlignment="1">
      <alignment horizontal="center"/>
    </xf>
    <xf numFmtId="0" fontId="16" fillId="0" borderId="57" xfId="47762" applyFont="1" applyFill="1" applyBorder="1" applyAlignment="1">
      <alignment horizontal="center"/>
    </xf>
    <xf numFmtId="0" fontId="16" fillId="0" borderId="11" xfId="47762" applyFont="1" applyFill="1" applyBorder="1" applyAlignment="1">
      <alignment horizontal="center"/>
    </xf>
    <xf numFmtId="0" fontId="16" fillId="0" borderId="35" xfId="47762" applyFont="1" applyFill="1" applyBorder="1" applyAlignment="1">
      <alignment horizontal="center"/>
    </xf>
    <xf numFmtId="0" fontId="16" fillId="0" borderId="55" xfId="47762" applyFont="1" applyFill="1" applyBorder="1" applyAlignment="1">
      <alignment horizontal="center" vertical="center" wrapText="1"/>
    </xf>
    <xf numFmtId="0" fontId="16" fillId="0" borderId="56" xfId="47762" applyFont="1" applyFill="1" applyBorder="1" applyAlignment="1">
      <alignment horizontal="center" vertical="center" wrapText="1"/>
    </xf>
    <xf numFmtId="0" fontId="16" fillId="0" borderId="55" xfId="47762" applyFont="1" applyFill="1" applyBorder="1" applyAlignment="1">
      <alignment horizontal="center" wrapText="1"/>
    </xf>
    <xf numFmtId="0" fontId="16" fillId="0" borderId="56" xfId="47762" applyFont="1" applyFill="1" applyBorder="1" applyAlignment="1">
      <alignment horizontal="center" wrapText="1"/>
    </xf>
    <xf numFmtId="0" fontId="49" fillId="5" borderId="38" xfId="58912" applyNumberFormat="1" applyFont="1" applyFill="1" applyBorder="1" applyAlignment="1">
      <alignment horizontal="left" vertical="top" wrapText="1"/>
    </xf>
    <xf numFmtId="0" fontId="49" fillId="5" borderId="39" xfId="58912" applyNumberFormat="1" applyFont="1" applyFill="1" applyBorder="1" applyAlignment="1">
      <alignment horizontal="left" vertical="top" wrapText="1"/>
    </xf>
    <xf numFmtId="0" fontId="49" fillId="5" borderId="40" xfId="58912" applyNumberFormat="1" applyFont="1" applyFill="1" applyBorder="1" applyAlignment="1">
      <alignment horizontal="left" vertical="top" wrapText="1"/>
    </xf>
    <xf numFmtId="0" fontId="49" fillId="5" borderId="25" xfId="58912" applyNumberFormat="1" applyFont="1" applyFill="1" applyBorder="1" applyAlignment="1">
      <alignment horizontal="left" vertical="top" wrapText="1"/>
    </xf>
    <xf numFmtId="0" fontId="49" fillId="5" borderId="0" xfId="58912" applyNumberFormat="1" applyFont="1" applyFill="1" applyBorder="1" applyAlignment="1">
      <alignment horizontal="left" vertical="top" wrapText="1"/>
    </xf>
    <xf numFmtId="0" fontId="49" fillId="5" borderId="26" xfId="58912" applyNumberFormat="1" applyFont="1" applyFill="1" applyBorder="1" applyAlignment="1">
      <alignment horizontal="left" vertical="top" wrapText="1"/>
    </xf>
    <xf numFmtId="0" fontId="49" fillId="5" borderId="41" xfId="58912" applyNumberFormat="1" applyFont="1" applyFill="1" applyBorder="1" applyAlignment="1">
      <alignment horizontal="left" vertical="top" wrapText="1"/>
    </xf>
    <xf numFmtId="0" fontId="49" fillId="5" borderId="42" xfId="58912" applyNumberFormat="1" applyFont="1" applyFill="1" applyBorder="1" applyAlignment="1">
      <alignment horizontal="left" vertical="top" wrapText="1"/>
    </xf>
    <xf numFmtId="0" fontId="49" fillId="5" borderId="43" xfId="58912" applyNumberFormat="1" applyFont="1" applyFill="1" applyBorder="1" applyAlignment="1">
      <alignment horizontal="left" vertical="top" wrapText="1"/>
    </xf>
    <xf numFmtId="0" fontId="16" fillId="0" borderId="52" xfId="47762" applyFont="1" applyFill="1" applyBorder="1" applyAlignment="1">
      <alignment horizontal="center"/>
    </xf>
    <xf numFmtId="0" fontId="16" fillId="0" borderId="53" xfId="47762" applyFont="1" applyFill="1" applyBorder="1" applyAlignment="1">
      <alignment horizontal="center"/>
    </xf>
    <xf numFmtId="0" fontId="16" fillId="0" borderId="1" xfId="47762" applyNumberFormat="1" applyFont="1" applyFill="1" applyBorder="1" applyAlignment="1">
      <alignment horizontal="center" vertical="top" wrapText="1"/>
    </xf>
    <xf numFmtId="0" fontId="16" fillId="0" borderId="37" xfId="47762" applyNumberFormat="1" applyFont="1" applyFill="1" applyBorder="1" applyAlignment="1">
      <alignment horizontal="center" vertical="top" wrapText="1"/>
    </xf>
    <xf numFmtId="0" fontId="7" fillId="0" borderId="1" xfId="58912" applyNumberFormat="1" applyFont="1" applyFill="1" applyBorder="1" applyAlignment="1">
      <alignment horizontal="center" vertical="top" wrapText="1"/>
    </xf>
    <xf numFmtId="0" fontId="7" fillId="0" borderId="37" xfId="58912" applyNumberFormat="1" applyFont="1" applyFill="1" applyBorder="1" applyAlignment="1">
      <alignment horizontal="center" vertical="top" wrapText="1"/>
    </xf>
    <xf numFmtId="0" fontId="16" fillId="0" borderId="4" xfId="47762" applyNumberFormat="1" applyFont="1" applyFill="1" applyBorder="1" applyAlignment="1">
      <alignment horizontal="center" vertical="top" wrapText="1"/>
    </xf>
    <xf numFmtId="0" fontId="16" fillId="0" borderId="36" xfId="47762" applyNumberFormat="1" applyFont="1" applyFill="1" applyBorder="1" applyAlignment="1">
      <alignment horizontal="center" vertical="top" wrapText="1"/>
    </xf>
    <xf numFmtId="0" fontId="50" fillId="0" borderId="1" xfId="58912" applyNumberFormat="1" applyFont="1" applyFill="1" applyBorder="1" applyAlignment="1">
      <alignment horizontal="center" vertical="top" wrapText="1"/>
    </xf>
    <xf numFmtId="0" fontId="50" fillId="0" borderId="37" xfId="58912" applyNumberFormat="1" applyFont="1" applyFill="1" applyBorder="1" applyAlignment="1">
      <alignment horizontal="center" vertical="top" wrapText="1"/>
    </xf>
    <xf numFmtId="0" fontId="49" fillId="5" borderId="38" xfId="58912" applyNumberFormat="1" applyFont="1" applyFill="1" applyBorder="1" applyAlignment="1">
      <alignment horizontal="left" vertical="center" wrapText="1"/>
    </xf>
    <xf numFmtId="0" fontId="49" fillId="5" borderId="39" xfId="58912" applyNumberFormat="1" applyFont="1" applyFill="1" applyBorder="1" applyAlignment="1">
      <alignment horizontal="left" vertical="center" wrapText="1"/>
    </xf>
    <xf numFmtId="0" fontId="49" fillId="5" borderId="40" xfId="58912" applyNumberFormat="1" applyFont="1" applyFill="1" applyBorder="1" applyAlignment="1">
      <alignment horizontal="left" vertical="center" wrapText="1"/>
    </xf>
    <xf numFmtId="0" fontId="49" fillId="5" borderId="25" xfId="58912" applyNumberFormat="1" applyFont="1" applyFill="1" applyBorder="1" applyAlignment="1">
      <alignment horizontal="left" vertical="center" wrapText="1"/>
    </xf>
    <xf numFmtId="0" fontId="49" fillId="5" borderId="0" xfId="58912" applyNumberFormat="1" applyFont="1" applyFill="1" applyBorder="1" applyAlignment="1">
      <alignment horizontal="left" vertical="center" wrapText="1"/>
    </xf>
    <xf numFmtId="0" fontId="49" fillId="5" borderId="26" xfId="58912" applyNumberFormat="1" applyFont="1" applyFill="1" applyBorder="1" applyAlignment="1">
      <alignment horizontal="left" vertical="center" wrapText="1"/>
    </xf>
    <xf numFmtId="0" fontId="49" fillId="5" borderId="41" xfId="58912" applyNumberFormat="1" applyFont="1" applyFill="1" applyBorder="1" applyAlignment="1">
      <alignment horizontal="left" vertical="center" wrapText="1"/>
    </xf>
    <xf numFmtId="0" fontId="49" fillId="5" borderId="42" xfId="58912" applyNumberFormat="1" applyFont="1" applyFill="1" applyBorder="1" applyAlignment="1">
      <alignment horizontal="left" vertical="center" wrapText="1"/>
    </xf>
    <xf numFmtId="0" fontId="49" fillId="5" borderId="43" xfId="58912" applyNumberFormat="1" applyFont="1" applyFill="1" applyBorder="1" applyAlignment="1">
      <alignment horizontal="left" vertical="center" wrapText="1"/>
    </xf>
    <xf numFmtId="0" fontId="7" fillId="0" borderId="4" xfId="58912" applyNumberFormat="1" applyFont="1" applyFill="1" applyBorder="1" applyAlignment="1">
      <alignment horizontal="center" vertical="top" wrapText="1"/>
    </xf>
    <xf numFmtId="0" fontId="7" fillId="0" borderId="36" xfId="58912" applyNumberFormat="1" applyFont="1" applyFill="1" applyBorder="1" applyAlignment="1">
      <alignment horizontal="center" vertical="top" wrapText="1"/>
    </xf>
    <xf numFmtId="0" fontId="48" fillId="0" borderId="2" xfId="47762" applyNumberFormat="1" applyFont="1" applyFill="1" applyBorder="1" applyAlignment="1">
      <alignment horizontal="left" vertical="top" wrapText="1"/>
    </xf>
    <xf numFmtId="0" fontId="48" fillId="0" borderId="12" xfId="47762" applyNumberFormat="1" applyFont="1" applyFill="1" applyBorder="1" applyAlignment="1">
      <alignment horizontal="left" vertical="top" wrapText="1"/>
    </xf>
    <xf numFmtId="0" fontId="48" fillId="0" borderId="3" xfId="47762" applyNumberFormat="1" applyFont="1" applyFill="1" applyBorder="1" applyAlignment="1">
      <alignment horizontal="left" vertical="top" wrapText="1"/>
    </xf>
    <xf numFmtId="0" fontId="16" fillId="0" borderId="38" xfId="47762" applyNumberFormat="1" applyFont="1" applyFill="1" applyBorder="1" applyAlignment="1">
      <alignment horizontal="left" vertical="top" wrapText="1"/>
    </xf>
    <xf numFmtId="0" fontId="16" fillId="0" borderId="39" xfId="47762" applyNumberFormat="1" applyFont="1" applyFill="1" applyBorder="1" applyAlignment="1">
      <alignment horizontal="left" vertical="top" wrapText="1"/>
    </xf>
    <xf numFmtId="0" fontId="16" fillId="0" borderId="40" xfId="47762" applyNumberFormat="1" applyFont="1" applyFill="1" applyBorder="1" applyAlignment="1">
      <alignment horizontal="left" vertical="top" wrapText="1"/>
    </xf>
    <xf numFmtId="0" fontId="16" fillId="0" borderId="25" xfId="47762" applyNumberFormat="1" applyFont="1" applyFill="1" applyBorder="1" applyAlignment="1">
      <alignment horizontal="left" vertical="top" wrapText="1"/>
    </xf>
    <xf numFmtId="0" fontId="16" fillId="0" borderId="0" xfId="47762" applyNumberFormat="1" applyFont="1" applyFill="1" applyBorder="1" applyAlignment="1">
      <alignment horizontal="left" vertical="top" wrapText="1"/>
    </xf>
    <xf numFmtId="0" fontId="16" fillId="0" borderId="26" xfId="47762" applyNumberFormat="1" applyFont="1" applyFill="1" applyBorder="1" applyAlignment="1">
      <alignment horizontal="left" vertical="top" wrapText="1"/>
    </xf>
    <xf numFmtId="0" fontId="16" fillId="0" borderId="7" xfId="47762" applyNumberFormat="1" applyFont="1" applyFill="1" applyBorder="1" applyAlignment="1">
      <alignment horizontal="left" vertical="top" wrapText="1"/>
    </xf>
    <xf numFmtId="0" fontId="16" fillId="0" borderId="19" xfId="47762" applyNumberFormat="1" applyFont="1" applyFill="1" applyBorder="1" applyAlignment="1">
      <alignment horizontal="left" vertical="top" wrapText="1"/>
    </xf>
    <xf numFmtId="0" fontId="16" fillId="0" borderId="27" xfId="47762" applyNumberFormat="1" applyFont="1" applyFill="1" applyBorder="1" applyAlignment="1">
      <alignment horizontal="left" vertical="top" wrapText="1"/>
    </xf>
    <xf numFmtId="0" fontId="7" fillId="0" borderId="29" xfId="58912" applyNumberFormat="1" applyFont="1" applyFill="1" applyBorder="1" applyAlignment="1">
      <alignment horizontal="center" vertical="top" wrapText="1"/>
    </xf>
    <xf numFmtId="0" fontId="7" fillId="0" borderId="50" xfId="58912" applyNumberFormat="1" applyFont="1" applyFill="1" applyBorder="1" applyAlignment="1">
      <alignment horizontal="center" vertical="top" wrapText="1"/>
    </xf>
    <xf numFmtId="0" fontId="16" fillId="0" borderId="9" xfId="47762" applyNumberFormat="1" applyFont="1" applyFill="1" applyBorder="1" applyAlignment="1">
      <alignment horizontal="center" vertical="top" wrapText="1"/>
    </xf>
    <xf numFmtId="0" fontId="16" fillId="0" borderId="11" xfId="47762" applyNumberFormat="1" applyFont="1" applyFill="1" applyBorder="1" applyAlignment="1">
      <alignment horizontal="center" vertical="top" wrapText="1"/>
    </xf>
    <xf numFmtId="0" fontId="16" fillId="0" borderId="35" xfId="47762" applyNumberFormat="1" applyFont="1" applyFill="1" applyBorder="1" applyAlignment="1">
      <alignment horizontal="center" vertical="top" wrapText="1"/>
    </xf>
    <xf numFmtId="0" fontId="16" fillId="5" borderId="25" xfId="47762" applyNumberFormat="1" applyFont="1" applyFill="1" applyBorder="1" applyAlignment="1">
      <alignment horizontal="left" vertical="center" wrapText="1"/>
    </xf>
    <xf numFmtId="0" fontId="16" fillId="5" borderId="0" xfId="47762" applyNumberFormat="1" applyFont="1" applyFill="1" applyBorder="1" applyAlignment="1">
      <alignment horizontal="left" vertical="center" wrapText="1"/>
    </xf>
    <xf numFmtId="0" fontId="16" fillId="5" borderId="26" xfId="47762" applyNumberFormat="1" applyFont="1" applyFill="1" applyBorder="1" applyAlignment="1">
      <alignment horizontal="left" vertical="center" wrapText="1"/>
    </xf>
    <xf numFmtId="0" fontId="42" fillId="0" borderId="0" xfId="47762" applyFont="1" applyFill="1" applyAlignment="1">
      <alignment horizontal="center" wrapText="1"/>
    </xf>
    <xf numFmtId="0" fontId="16" fillId="5" borderId="38" xfId="47762" applyNumberFormat="1" applyFont="1" applyFill="1" applyBorder="1" applyAlignment="1">
      <alignment horizontal="left" vertical="top" wrapText="1"/>
    </xf>
    <xf numFmtId="0" fontId="16" fillId="5" borderId="39" xfId="47762" applyNumberFormat="1" applyFont="1" applyFill="1" applyBorder="1" applyAlignment="1">
      <alignment horizontal="left" vertical="top" wrapText="1"/>
    </xf>
    <xf numFmtId="0" fontId="16" fillId="5" borderId="48" xfId="47762" applyNumberFormat="1" applyFont="1" applyFill="1" applyBorder="1" applyAlignment="1">
      <alignment horizontal="left" vertical="top" wrapText="1"/>
    </xf>
    <xf numFmtId="0" fontId="16" fillId="5" borderId="25" xfId="47762" applyNumberFormat="1" applyFont="1" applyFill="1" applyBorder="1" applyAlignment="1">
      <alignment horizontal="left" vertical="top" wrapText="1"/>
    </xf>
    <xf numFmtId="0" fontId="16" fillId="5" borderId="0" xfId="47762" applyNumberFormat="1" applyFont="1" applyFill="1" applyBorder="1" applyAlignment="1">
      <alignment horizontal="left" vertical="top" wrapText="1"/>
    </xf>
    <xf numFmtId="0" fontId="16" fillId="5" borderId="49" xfId="47762" applyNumberFormat="1" applyFont="1" applyFill="1" applyBorder="1" applyAlignment="1">
      <alignment horizontal="left" vertical="top" wrapText="1"/>
    </xf>
    <xf numFmtId="0" fontId="16" fillId="0" borderId="21" xfId="47762" applyNumberFormat="1" applyFont="1" applyFill="1" applyBorder="1" applyAlignment="1">
      <alignment horizontal="center" vertical="top" wrapText="1"/>
    </xf>
    <xf numFmtId="0" fontId="16" fillId="0" borderId="33" xfId="47762" applyNumberFormat="1" applyFont="1" applyFill="1" applyBorder="1" applyAlignment="1">
      <alignment horizontal="center" vertical="top" wrapText="1"/>
    </xf>
    <xf numFmtId="0" fontId="16" fillId="0" borderId="34" xfId="47762" applyNumberFormat="1" applyFont="1" applyFill="1" applyBorder="1" applyAlignment="1">
      <alignment horizontal="center" vertical="top" wrapText="1"/>
    </xf>
    <xf numFmtId="0" fontId="42" fillId="0" borderId="1" xfId="47762" applyNumberFormat="1" applyFont="1" applyFill="1" applyBorder="1" applyAlignment="1">
      <alignment horizontal="center" vertical="center" wrapText="1"/>
    </xf>
    <xf numFmtId="0" fontId="42" fillId="0" borderId="37" xfId="47762" applyNumberFormat="1" applyFont="1" applyFill="1" applyBorder="1" applyAlignment="1">
      <alignment horizontal="center" vertical="center" wrapText="1"/>
    </xf>
    <xf numFmtId="0" fontId="16" fillId="5" borderId="38" xfId="58912" applyNumberFormat="1" applyFont="1" applyFill="1" applyBorder="1" applyAlignment="1">
      <alignment horizontal="left" vertical="center" wrapText="1"/>
    </xf>
    <xf numFmtId="0" fontId="16" fillId="5" borderId="39" xfId="58912" applyNumberFormat="1" applyFont="1" applyFill="1" applyBorder="1" applyAlignment="1">
      <alignment horizontal="left" vertical="center" wrapText="1"/>
    </xf>
    <xf numFmtId="0" fontId="16" fillId="5" borderId="40" xfId="58912" applyNumberFormat="1" applyFont="1" applyFill="1" applyBorder="1" applyAlignment="1">
      <alignment horizontal="left" vertical="center" wrapText="1"/>
    </xf>
    <xf numFmtId="0" fontId="16" fillId="5" borderId="25" xfId="58912" applyNumberFormat="1" applyFont="1" applyFill="1" applyBorder="1" applyAlignment="1">
      <alignment horizontal="left" vertical="center" wrapText="1"/>
    </xf>
    <xf numFmtId="0" fontId="16" fillId="5" borderId="0" xfId="58912" applyNumberFormat="1" applyFont="1" applyFill="1" applyBorder="1" applyAlignment="1">
      <alignment horizontal="left" vertical="center" wrapText="1"/>
    </xf>
    <xf numFmtId="0" fontId="16" fillId="5" borderId="26" xfId="58912" applyNumberFormat="1" applyFont="1" applyFill="1" applyBorder="1" applyAlignment="1">
      <alignment horizontal="left" vertical="center" wrapText="1"/>
    </xf>
    <xf numFmtId="0" fontId="16" fillId="5" borderId="41" xfId="58912" applyNumberFormat="1" applyFont="1" applyFill="1" applyBorder="1" applyAlignment="1">
      <alignment horizontal="left" vertical="center" wrapText="1"/>
    </xf>
    <xf numFmtId="0" fontId="16" fillId="5" borderId="42" xfId="58912" applyNumberFormat="1" applyFont="1" applyFill="1" applyBorder="1" applyAlignment="1">
      <alignment horizontal="left" vertical="center" wrapText="1"/>
    </xf>
    <xf numFmtId="0" fontId="16" fillId="5" borderId="43" xfId="58912" applyNumberFormat="1" applyFont="1" applyFill="1" applyBorder="1" applyAlignment="1">
      <alignment horizontal="left" vertical="center" wrapText="1"/>
    </xf>
    <xf numFmtId="0" fontId="42" fillId="0" borderId="4" xfId="47762" applyNumberFormat="1" applyFont="1" applyFill="1" applyBorder="1" applyAlignment="1">
      <alignment horizontal="center" vertical="center" wrapText="1"/>
    </xf>
    <xf numFmtId="0" fontId="42" fillId="0" borderId="36" xfId="47762" applyNumberFormat="1" applyFont="1" applyFill="1" applyBorder="1" applyAlignment="1">
      <alignment horizontal="center" vertical="center" wrapText="1"/>
    </xf>
    <xf numFmtId="0" fontId="16" fillId="5" borderId="26" xfId="47762" applyNumberFormat="1" applyFont="1" applyFill="1" applyBorder="1" applyAlignment="1">
      <alignment horizontal="left" vertical="top" wrapText="1"/>
    </xf>
    <xf numFmtId="0" fontId="16" fillId="5" borderId="41" xfId="47762" applyNumberFormat="1" applyFont="1" applyFill="1" applyBorder="1" applyAlignment="1">
      <alignment horizontal="left" vertical="top" wrapText="1"/>
    </xf>
    <xf numFmtId="0" fontId="16" fillId="5" borderId="42" xfId="47762" applyNumberFormat="1" applyFont="1" applyFill="1" applyBorder="1" applyAlignment="1">
      <alignment horizontal="left" vertical="top" wrapText="1"/>
    </xf>
    <xf numFmtId="0" fontId="16" fillId="5" borderId="43" xfId="47762" applyNumberFormat="1" applyFont="1" applyFill="1" applyBorder="1" applyAlignment="1">
      <alignment horizontal="left" vertical="top" wrapText="1"/>
    </xf>
    <xf numFmtId="0" fontId="16" fillId="0" borderId="46" xfId="47762" applyNumberFormat="1" applyFont="1" applyFill="1" applyBorder="1" applyAlignment="1">
      <alignment horizontal="center" vertical="top" wrapText="1"/>
    </xf>
    <xf numFmtId="0" fontId="16" fillId="0" borderId="47" xfId="47762" applyNumberFormat="1" applyFont="1" applyFill="1" applyBorder="1" applyAlignment="1">
      <alignment horizontal="center" vertical="top" wrapText="1"/>
    </xf>
    <xf numFmtId="0" fontId="16" fillId="0" borderId="9" xfId="47762" applyNumberFormat="1" applyFont="1" applyFill="1" applyBorder="1" applyAlignment="1">
      <alignment horizontal="center" vertical="center"/>
    </xf>
    <xf numFmtId="0" fontId="16" fillId="0" borderId="11" xfId="47762" applyNumberFormat="1" applyFont="1" applyFill="1" applyBorder="1" applyAlignment="1">
      <alignment horizontal="center" vertical="center"/>
    </xf>
    <xf numFmtId="0" fontId="16" fillId="0" borderId="35" xfId="47762" applyNumberFormat="1" applyFont="1" applyFill="1" applyBorder="1" applyAlignment="1">
      <alignment horizontal="center" vertical="center"/>
    </xf>
    <xf numFmtId="0" fontId="16" fillId="0" borderId="1" xfId="47762" applyFont="1" applyFill="1" applyBorder="1" applyAlignment="1">
      <alignment horizontal="center" vertical="center" wrapText="1"/>
    </xf>
    <xf numFmtId="0" fontId="16" fillId="0" borderId="37" xfId="47762" applyFont="1" applyFill="1" applyBorder="1" applyAlignment="1">
      <alignment horizontal="center" vertical="center" wrapText="1"/>
    </xf>
    <xf numFmtId="0" fontId="16" fillId="0" borderId="11" xfId="47762" applyFont="1" applyFill="1" applyBorder="1" applyAlignment="1">
      <alignment horizontal="left"/>
    </xf>
    <xf numFmtId="0" fontId="16" fillId="0" borderId="35" xfId="47762" applyFont="1" applyFill="1" applyBorder="1" applyAlignment="1">
      <alignment horizontal="left"/>
    </xf>
    <xf numFmtId="0" fontId="42" fillId="0" borderId="22" xfId="47762" applyFont="1" applyFill="1" applyBorder="1" applyAlignment="1">
      <alignment horizontal="center" vertical="center" wrapText="1"/>
    </xf>
    <xf numFmtId="0" fontId="16" fillId="0" borderId="1" xfId="58908" applyFont="1" applyFill="1" applyBorder="1" applyAlignment="1">
      <alignment horizontal="center"/>
    </xf>
    <xf numFmtId="0" fontId="16" fillId="0" borderId="37" xfId="58908" applyFont="1" applyFill="1" applyBorder="1" applyAlignment="1">
      <alignment horizontal="center"/>
    </xf>
    <xf numFmtId="0" fontId="16" fillId="0" borderId="38" xfId="58908" applyFont="1" applyFill="1" applyBorder="1" applyAlignment="1">
      <alignment horizontal="left" vertical="center" wrapText="1"/>
    </xf>
    <xf numFmtId="0" fontId="16" fillId="0" borderId="39" xfId="58908" applyFont="1" applyFill="1" applyBorder="1" applyAlignment="1">
      <alignment horizontal="left" vertical="center" wrapText="1"/>
    </xf>
    <xf numFmtId="0" fontId="16" fillId="0" borderId="40" xfId="58908" applyFont="1" applyFill="1" applyBorder="1" applyAlignment="1">
      <alignment horizontal="left" vertical="center" wrapText="1"/>
    </xf>
    <xf numFmtId="0" fontId="16" fillId="0" borderId="41" xfId="58908" applyFont="1" applyFill="1" applyBorder="1" applyAlignment="1">
      <alignment horizontal="left" vertical="center" wrapText="1"/>
    </xf>
    <xf numFmtId="0" fontId="16" fillId="0" borderId="42" xfId="58908" applyFont="1" applyFill="1" applyBorder="1" applyAlignment="1">
      <alignment horizontal="left" vertical="center" wrapText="1"/>
    </xf>
    <xf numFmtId="0" fontId="16" fillId="0" borderId="43" xfId="58908" applyFont="1" applyFill="1" applyBorder="1" applyAlignment="1">
      <alignment horizontal="left" vertical="center" wrapText="1"/>
    </xf>
    <xf numFmtId="0" fontId="7" fillId="0" borderId="1" xfId="58911" applyFont="1" applyFill="1" applyBorder="1" applyAlignment="1">
      <alignment horizontal="center"/>
    </xf>
    <xf numFmtId="0" fontId="7" fillId="0" borderId="37" xfId="58911" applyFont="1" applyFill="1" applyBorder="1" applyAlignment="1">
      <alignment horizontal="center"/>
    </xf>
    <xf numFmtId="0" fontId="16" fillId="5" borderId="9" xfId="58908" applyFont="1" applyFill="1" applyBorder="1" applyAlignment="1">
      <alignment horizontal="center" vertical="center" wrapText="1"/>
    </xf>
    <xf numFmtId="0" fontId="16" fillId="5" borderId="11" xfId="58908" applyFont="1" applyFill="1" applyBorder="1" applyAlignment="1">
      <alignment horizontal="center" vertical="center" wrapText="1"/>
    </xf>
    <xf numFmtId="0" fontId="16" fillId="5" borderId="35" xfId="58908" applyFont="1" applyFill="1" applyBorder="1" applyAlignment="1">
      <alignment horizontal="center" vertical="center" wrapText="1"/>
    </xf>
    <xf numFmtId="0" fontId="42" fillId="0" borderId="0" xfId="47762" applyFont="1" applyFill="1" applyAlignment="1">
      <alignment horizontal="center" vertical="center"/>
    </xf>
    <xf numFmtId="0" fontId="7" fillId="0" borderId="4" xfId="58911" applyFont="1" applyFill="1" applyBorder="1" applyAlignment="1">
      <alignment horizontal="center"/>
    </xf>
    <xf numFmtId="0" fontId="7" fillId="0" borderId="36" xfId="58911" applyFont="1" applyFill="1" applyBorder="1" applyAlignment="1">
      <alignment horizontal="center"/>
    </xf>
    <xf numFmtId="0" fontId="8" fillId="0" borderId="1" xfId="58911" applyFont="1" applyFill="1" applyBorder="1" applyAlignment="1">
      <alignment horizontal="center" vertical="center" wrapText="1"/>
    </xf>
    <xf numFmtId="0" fontId="8" fillId="0" borderId="2" xfId="58911" applyNumberFormat="1" applyFont="1" applyFill="1" applyBorder="1" applyAlignment="1">
      <alignment horizontal="center" vertical="center" wrapText="1"/>
    </xf>
    <xf numFmtId="0" fontId="8" fillId="0" borderId="12" xfId="58911" applyNumberFormat="1" applyFont="1" applyFill="1" applyBorder="1" applyAlignment="1">
      <alignment horizontal="center" vertical="center" wrapText="1"/>
    </xf>
    <xf numFmtId="0" fontId="8" fillId="0" borderId="3" xfId="58911" applyNumberFormat="1" applyFont="1" applyFill="1" applyBorder="1" applyAlignment="1">
      <alignment horizontal="center" vertical="center" wrapText="1"/>
    </xf>
    <xf numFmtId="0" fontId="8" fillId="0" borderId="30" xfId="58911" applyNumberFormat="1" applyFont="1" applyFill="1" applyBorder="1" applyAlignment="1">
      <alignment horizontal="center" vertical="top" wrapText="1"/>
    </xf>
    <xf numFmtId="0" fontId="17" fillId="0" borderId="31" xfId="58911" applyFill="1" applyBorder="1" applyAlignment="1">
      <alignment horizontal="center" vertical="top" wrapText="1"/>
    </xf>
    <xf numFmtId="0" fontId="17" fillId="0" borderId="32" xfId="58911" applyFill="1" applyBorder="1" applyAlignment="1">
      <alignment horizontal="center" vertical="top" wrapText="1"/>
    </xf>
    <xf numFmtId="0" fontId="16" fillId="5" borderId="38" xfId="58908" applyFont="1" applyFill="1" applyBorder="1" applyAlignment="1">
      <alignment horizontal="left" vertical="center" wrapText="1"/>
    </xf>
    <xf numFmtId="0" fontId="16" fillId="5" borderId="39" xfId="58908" applyFont="1" applyFill="1" applyBorder="1" applyAlignment="1">
      <alignment horizontal="left" vertical="center" wrapText="1"/>
    </xf>
    <xf numFmtId="0" fontId="16" fillId="5" borderId="40" xfId="58908" applyFont="1" applyFill="1" applyBorder="1" applyAlignment="1">
      <alignment horizontal="left" vertical="center" wrapText="1"/>
    </xf>
    <xf numFmtId="0" fontId="16" fillId="5" borderId="41" xfId="58908" applyFont="1" applyFill="1" applyBorder="1" applyAlignment="1">
      <alignment horizontal="left" vertical="center" wrapText="1"/>
    </xf>
    <xf numFmtId="0" fontId="16" fillId="5" borderId="42" xfId="58908" applyFont="1" applyFill="1" applyBorder="1" applyAlignment="1">
      <alignment horizontal="left" vertical="center" wrapText="1"/>
    </xf>
    <xf numFmtId="0" fontId="16" fillId="5" borderId="43" xfId="58908" applyFont="1" applyFill="1" applyBorder="1" applyAlignment="1">
      <alignment horizontal="left" vertical="center" wrapText="1"/>
    </xf>
    <xf numFmtId="0" fontId="45" fillId="0" borderId="22" xfId="58911" applyFont="1" applyFill="1" applyBorder="1" applyAlignment="1">
      <alignment horizontal="center" vertical="center" wrapText="1"/>
    </xf>
    <xf numFmtId="0" fontId="8" fillId="0" borderId="20" xfId="58911" applyFont="1" applyFill="1" applyBorder="1" applyAlignment="1">
      <alignment horizontal="center" vertical="center" wrapText="1"/>
    </xf>
    <xf numFmtId="0" fontId="8" fillId="0" borderId="24" xfId="58911" applyFont="1" applyFill="1" applyBorder="1" applyAlignment="1">
      <alignment horizontal="center" vertical="center" wrapText="1"/>
    </xf>
    <xf numFmtId="0" fontId="8" fillId="0" borderId="4" xfId="58911" applyFont="1" applyFill="1" applyBorder="1" applyAlignment="1">
      <alignment horizontal="center" vertical="center" wrapText="1"/>
    </xf>
    <xf numFmtId="0" fontId="7" fillId="0" borderId="1" xfId="58911" applyFont="1" applyFill="1" applyBorder="1" applyAlignment="1">
      <alignment horizontal="center" vertical="center" wrapText="1"/>
    </xf>
    <xf numFmtId="0" fontId="8" fillId="0" borderId="21" xfId="58911" applyNumberFormat="1" applyFont="1" applyFill="1" applyBorder="1" applyAlignment="1">
      <alignment horizontal="center" vertical="center" wrapText="1"/>
    </xf>
    <xf numFmtId="0" fontId="8" fillId="0" borderId="9" xfId="58911" applyNumberFormat="1" applyFont="1" applyFill="1" applyBorder="1" applyAlignment="1">
      <alignment horizontal="center" vertical="center" wrapText="1"/>
    </xf>
    <xf numFmtId="0" fontId="8" fillId="0" borderId="5" xfId="58911" applyFont="1" applyFill="1" applyBorder="1" applyAlignment="1">
      <alignment horizontal="center" vertical="center" wrapText="1"/>
    </xf>
    <xf numFmtId="0" fontId="8" fillId="0" borderId="22" xfId="58911" applyFont="1" applyFill="1" applyBorder="1" applyAlignment="1">
      <alignment horizontal="center" vertical="center" wrapText="1"/>
    </xf>
    <xf numFmtId="0" fontId="8" fillId="0" borderId="23" xfId="58911" applyFont="1" applyFill="1" applyBorder="1" applyAlignment="1">
      <alignment horizontal="center" vertical="center" wrapText="1"/>
    </xf>
    <xf numFmtId="0" fontId="8" fillId="0" borderId="25" xfId="58911" applyFont="1" applyFill="1" applyBorder="1" applyAlignment="1">
      <alignment horizontal="center" vertical="center" wrapText="1"/>
    </xf>
    <xf numFmtId="0" fontId="8" fillId="0" borderId="0" xfId="58911" applyFont="1" applyFill="1" applyBorder="1" applyAlignment="1">
      <alignment horizontal="center" vertical="center" wrapText="1"/>
    </xf>
    <xf numFmtId="0" fontId="8" fillId="0" borderId="26" xfId="58911" applyFont="1" applyFill="1" applyBorder="1" applyAlignment="1">
      <alignment horizontal="center" vertical="center" wrapText="1"/>
    </xf>
    <xf numFmtId="0" fontId="17" fillId="0" borderId="25" xfId="58911" applyFill="1" applyBorder="1" applyAlignment="1">
      <alignment horizontal="center" wrapText="1"/>
    </xf>
    <xf numFmtId="0" fontId="17" fillId="0" borderId="0" xfId="58911" applyFill="1" applyBorder="1" applyAlignment="1">
      <alignment horizontal="center" wrapText="1"/>
    </xf>
    <xf numFmtId="0" fontId="17" fillId="0" borderId="26" xfId="58911" applyFill="1" applyBorder="1" applyAlignment="1">
      <alignment horizontal="center" wrapText="1"/>
    </xf>
    <xf numFmtId="0" fontId="17" fillId="0" borderId="7" xfId="58911" applyFill="1" applyBorder="1" applyAlignment="1">
      <alignment horizontal="center" wrapText="1"/>
    </xf>
    <xf numFmtId="0" fontId="17" fillId="0" borderId="19" xfId="58911" applyFill="1" applyBorder="1" applyAlignment="1">
      <alignment horizontal="center" wrapText="1"/>
    </xf>
    <xf numFmtId="0" fontId="17" fillId="0" borderId="27" xfId="58911" applyFill="1" applyBorder="1" applyAlignment="1">
      <alignment horizontal="center" wrapText="1"/>
    </xf>
    <xf numFmtId="0" fontId="16" fillId="0" borderId="9" xfId="58908" applyFont="1" applyFill="1" applyBorder="1" applyAlignment="1">
      <alignment horizontal="left" vertical="center" wrapText="1"/>
    </xf>
    <xf numFmtId="0" fontId="16" fillId="0" borderId="11" xfId="58908" applyFont="1" applyFill="1" applyBorder="1" applyAlignment="1">
      <alignment horizontal="left" vertical="center" wrapText="1"/>
    </xf>
    <xf numFmtId="0" fontId="16" fillId="0" borderId="35" xfId="58908" applyFont="1" applyFill="1" applyBorder="1" applyAlignment="1">
      <alignment horizontal="left" vertical="center" wrapText="1"/>
    </xf>
    <xf numFmtId="0" fontId="16" fillId="0" borderId="1" xfId="58908" applyFont="1" applyFill="1" applyBorder="1" applyAlignment="1">
      <alignment horizontal="center" vertical="center" wrapText="1"/>
    </xf>
    <xf numFmtId="0" fontId="16" fillId="0" borderId="37" xfId="58908" applyFont="1" applyFill="1" applyBorder="1" applyAlignment="1">
      <alignment horizontal="center" vertical="center" wrapText="1"/>
    </xf>
    <xf numFmtId="0" fontId="16" fillId="0" borderId="1" xfId="58908" applyFont="1" applyFill="1" applyBorder="1" applyAlignment="1">
      <alignment horizontal="center" wrapText="1"/>
    </xf>
    <xf numFmtId="0" fontId="16" fillId="0" borderId="37" xfId="58908" applyFont="1" applyFill="1" applyBorder="1" applyAlignment="1">
      <alignment horizontal="center" wrapText="1"/>
    </xf>
    <xf numFmtId="0" fontId="16" fillId="0" borderId="9" xfId="58908" applyFont="1" applyFill="1" applyBorder="1" applyAlignment="1">
      <alignment horizontal="left" wrapText="1"/>
    </xf>
    <xf numFmtId="0" fontId="16" fillId="0" borderId="11" xfId="58908" applyFont="1" applyFill="1" applyBorder="1" applyAlignment="1">
      <alignment horizontal="left" wrapText="1"/>
    </xf>
    <xf numFmtId="0" fontId="16" fillId="0" borderId="35" xfId="58908" applyFont="1" applyFill="1" applyBorder="1" applyAlignment="1">
      <alignment horizontal="left" wrapText="1"/>
    </xf>
    <xf numFmtId="0" fontId="42" fillId="0" borderId="0" xfId="58908" applyFont="1" applyFill="1" applyBorder="1" applyAlignment="1">
      <alignment horizontal="center" vertical="center" wrapText="1"/>
    </xf>
    <xf numFmtId="0" fontId="16" fillId="0" borderId="22" xfId="58908" applyFont="1" applyFill="1" applyBorder="1" applyAlignment="1">
      <alignment horizontal="center"/>
    </xf>
    <xf numFmtId="0" fontId="16" fillId="0" borderId="23" xfId="58908" applyFont="1" applyFill="1" applyBorder="1" applyAlignment="1">
      <alignment horizontal="center"/>
    </xf>
    <xf numFmtId="0" fontId="16" fillId="0" borderId="1" xfId="58908" applyFont="1" applyFill="1" applyBorder="1" applyAlignment="1">
      <alignment horizontal="left" vertical="center" wrapText="1"/>
    </xf>
    <xf numFmtId="0" fontId="16" fillId="0" borderId="37" xfId="58908" applyFont="1" applyFill="1" applyBorder="1" applyAlignment="1">
      <alignment horizontal="left" vertical="center" wrapText="1"/>
    </xf>
    <xf numFmtId="0" fontId="16" fillId="0" borderId="1" xfId="58908" applyFont="1" applyFill="1" applyBorder="1" applyAlignment="1">
      <alignment horizontal="left" wrapText="1"/>
    </xf>
    <xf numFmtId="0" fontId="16" fillId="0" borderId="37" xfId="58908" applyFont="1" applyFill="1" applyBorder="1" applyAlignment="1">
      <alignment horizontal="left" wrapText="1"/>
    </xf>
    <xf numFmtId="0" fontId="16" fillId="0" borderId="4" xfId="58908" applyFont="1" applyFill="1" applyBorder="1" applyAlignment="1">
      <alignment horizontal="center"/>
    </xf>
    <xf numFmtId="0" fontId="16" fillId="0" borderId="36" xfId="58908" applyFont="1" applyFill="1" applyBorder="1" applyAlignment="1">
      <alignment horizontal="center"/>
    </xf>
    <xf numFmtId="0" fontId="8" fillId="0" borderId="22" xfId="58910" applyNumberFormat="1" applyFont="1" applyBorder="1" applyAlignment="1">
      <alignment horizontal="center" vertical="top" wrapText="1"/>
    </xf>
    <xf numFmtId="0" fontId="8" fillId="0" borderId="23" xfId="58910" applyNumberFormat="1" applyFont="1" applyBorder="1" applyAlignment="1">
      <alignment horizontal="center" vertical="top" wrapText="1"/>
    </xf>
    <xf numFmtId="0" fontId="8" fillId="0" borderId="22" xfId="58910" applyNumberFormat="1" applyFont="1" applyFill="1" applyBorder="1" applyAlignment="1">
      <alignment horizontal="center" vertical="top" wrapText="1"/>
    </xf>
    <xf numFmtId="0" fontId="8" fillId="0" borderId="23" xfId="58910" applyNumberFormat="1" applyFont="1" applyFill="1" applyBorder="1" applyAlignment="1">
      <alignment horizontal="center" vertical="top" wrapText="1"/>
    </xf>
    <xf numFmtId="0" fontId="7" fillId="3" borderId="9" xfId="58910" applyNumberFormat="1" applyFont="1" applyFill="1" applyBorder="1" applyAlignment="1">
      <alignment horizontal="center" vertical="top" wrapText="1"/>
    </xf>
    <xf numFmtId="0" fontId="7" fillId="3" borderId="11" xfId="58910" applyNumberFormat="1" applyFont="1" applyFill="1" applyBorder="1" applyAlignment="1">
      <alignment horizontal="center" vertical="top" wrapText="1"/>
    </xf>
    <xf numFmtId="0" fontId="7" fillId="3" borderId="35" xfId="58910" applyNumberFormat="1" applyFont="1" applyFill="1" applyBorder="1" applyAlignment="1">
      <alignment horizontal="center" vertical="top" wrapText="1"/>
    </xf>
    <xf numFmtId="0" fontId="7" fillId="3" borderId="30" xfId="58910" applyNumberFormat="1" applyFont="1" applyFill="1" applyBorder="1" applyAlignment="1">
      <alignment horizontal="center" vertical="top" wrapText="1"/>
    </xf>
    <xf numFmtId="0" fontId="7" fillId="3" borderId="31" xfId="58910" applyNumberFormat="1" applyFont="1" applyFill="1" applyBorder="1" applyAlignment="1">
      <alignment horizontal="center" vertical="top" wrapText="1"/>
    </xf>
    <xf numFmtId="0" fontId="7" fillId="3" borderId="32" xfId="58910" applyNumberFormat="1" applyFont="1" applyFill="1" applyBorder="1" applyAlignment="1">
      <alignment horizontal="center" vertical="top" wrapText="1"/>
    </xf>
    <xf numFmtId="0" fontId="8" fillId="3" borderId="22" xfId="58910" applyNumberFormat="1" applyFont="1" applyFill="1" applyBorder="1" applyAlignment="1">
      <alignment horizontal="center" vertical="top" wrapText="1"/>
    </xf>
    <xf numFmtId="0" fontId="8" fillId="3" borderId="23" xfId="58910" applyNumberFormat="1" applyFont="1" applyFill="1" applyBorder="1" applyAlignment="1">
      <alignment horizontal="center" vertical="top" wrapText="1"/>
    </xf>
    <xf numFmtId="0" fontId="7" fillId="3" borderId="21" xfId="58910" applyNumberFormat="1" applyFont="1" applyFill="1" applyBorder="1" applyAlignment="1">
      <alignment horizontal="center" vertical="top" wrapText="1"/>
    </xf>
    <xf numFmtId="0" fontId="7" fillId="3" borderId="33" xfId="58910" applyNumberFormat="1" applyFont="1" applyFill="1" applyBorder="1" applyAlignment="1">
      <alignment horizontal="center" vertical="top" wrapText="1"/>
    </xf>
    <xf numFmtId="0" fontId="7" fillId="3" borderId="34" xfId="58910" applyNumberFormat="1" applyFont="1" applyFill="1" applyBorder="1" applyAlignment="1">
      <alignment horizontal="center" vertical="top" wrapText="1"/>
    </xf>
    <xf numFmtId="0" fontId="9" fillId="0" borderId="0" xfId="58909" applyFont="1" applyFill="1" applyAlignment="1">
      <alignment horizontal="center" wrapText="1"/>
    </xf>
    <xf numFmtId="0" fontId="9" fillId="0" borderId="0" xfId="58909" applyFont="1" applyFill="1" applyAlignment="1">
      <alignment horizontal="center"/>
    </xf>
    <xf numFmtId="0" fontId="16" fillId="0" borderId="0" xfId="58909" applyFont="1" applyFill="1" applyAlignment="1">
      <alignment horizontal="right"/>
    </xf>
    <xf numFmtId="0" fontId="42" fillId="0" borderId="0" xfId="58909" applyFont="1" applyFill="1" applyAlignment="1">
      <alignment horizontal="right"/>
    </xf>
    <xf numFmtId="2" fontId="44" fillId="0" borderId="0" xfId="58909" applyNumberFormat="1" applyFont="1" applyFill="1" applyAlignment="1">
      <alignment horizontal="right" vertical="top" wrapText="1"/>
    </xf>
    <xf numFmtId="0" fontId="42" fillId="0" borderId="30" xfId="58908" applyNumberFormat="1" applyFont="1" applyFill="1" applyBorder="1" applyAlignment="1">
      <alignment horizontal="center" vertical="top" wrapText="1"/>
    </xf>
    <xf numFmtId="0" fontId="16" fillId="0" borderId="31" xfId="58908" applyFont="1" applyFill="1" applyBorder="1" applyAlignment="1">
      <alignment horizontal="center" vertical="top" wrapText="1"/>
    </xf>
    <xf numFmtId="0" fontId="16" fillId="0" borderId="32" xfId="58908" applyFont="1" applyFill="1" applyBorder="1" applyAlignment="1">
      <alignment horizontal="center" vertical="top" wrapText="1"/>
    </xf>
    <xf numFmtId="0" fontId="42" fillId="0" borderId="1" xfId="58908" applyFont="1" applyFill="1" applyBorder="1" applyAlignment="1">
      <alignment horizontal="center" vertical="center" wrapText="1"/>
    </xf>
    <xf numFmtId="0" fontId="42" fillId="0" borderId="2" xfId="58908" applyNumberFormat="1" applyFont="1" applyFill="1" applyBorder="1" applyAlignment="1">
      <alignment horizontal="center" vertical="center" wrapText="1"/>
    </xf>
    <xf numFmtId="0" fontId="42" fillId="0" borderId="12" xfId="58908" applyNumberFormat="1" applyFont="1" applyFill="1" applyBorder="1" applyAlignment="1">
      <alignment horizontal="center" vertical="center" wrapText="1"/>
    </xf>
    <xf numFmtId="0" fontId="42" fillId="0" borderId="3" xfId="58908" applyNumberFormat="1" applyFont="1" applyFill="1" applyBorder="1" applyAlignment="1">
      <alignment horizontal="center" vertical="center" wrapText="1"/>
    </xf>
    <xf numFmtId="0" fontId="16" fillId="0" borderId="0" xfId="58908" applyFont="1" applyFill="1" applyAlignment="1">
      <alignment horizontal="left" wrapText="1"/>
    </xf>
    <xf numFmtId="0" fontId="16" fillId="0" borderId="0" xfId="58908" applyFont="1" applyFill="1" applyBorder="1" applyAlignment="1">
      <alignment horizontal="left" wrapText="1"/>
    </xf>
    <xf numFmtId="0" fontId="16" fillId="0" borderId="0" xfId="58908" applyFont="1" applyFill="1" applyBorder="1" applyAlignment="1"/>
    <xf numFmtId="0" fontId="42" fillId="0" borderId="20" xfId="58908" applyFont="1" applyFill="1" applyBorder="1" applyAlignment="1">
      <alignment horizontal="center" vertical="center" wrapText="1"/>
    </xf>
    <xf numFmtId="0" fontId="42" fillId="0" borderId="24" xfId="58908" applyFont="1" applyFill="1" applyBorder="1" applyAlignment="1">
      <alignment horizontal="center" vertical="center" wrapText="1"/>
    </xf>
    <xf numFmtId="0" fontId="42" fillId="0" borderId="4" xfId="58908" applyFont="1" applyFill="1" applyBorder="1" applyAlignment="1">
      <alignment horizontal="center" vertical="center" wrapText="1"/>
    </xf>
    <xf numFmtId="0" fontId="42" fillId="0" borderId="21" xfId="58908" applyNumberFormat="1" applyFont="1" applyFill="1" applyBorder="1" applyAlignment="1">
      <alignment horizontal="center" vertical="center" wrapText="1"/>
    </xf>
    <xf numFmtId="0" fontId="42" fillId="0" borderId="9" xfId="58908" applyNumberFormat="1" applyFont="1" applyFill="1" applyBorder="1" applyAlignment="1">
      <alignment horizontal="center" vertical="center" wrapText="1"/>
    </xf>
    <xf numFmtId="0" fontId="42" fillId="0" borderId="5" xfId="58908" applyFont="1" applyFill="1" applyBorder="1" applyAlignment="1">
      <alignment horizontal="center" vertical="center" wrapText="1"/>
    </xf>
    <xf numFmtId="0" fontId="42" fillId="0" borderId="22" xfId="58908" applyFont="1" applyFill="1" applyBorder="1" applyAlignment="1">
      <alignment horizontal="center" vertical="center" wrapText="1"/>
    </xf>
    <xf numFmtId="0" fontId="42" fillId="0" borderId="23" xfId="58908" applyFont="1" applyFill="1" applyBorder="1" applyAlignment="1">
      <alignment horizontal="center" vertical="center" wrapText="1"/>
    </xf>
    <xf numFmtId="0" fontId="42" fillId="0" borderId="25" xfId="58908" applyFont="1" applyFill="1" applyBorder="1" applyAlignment="1">
      <alignment horizontal="center" vertical="center" wrapText="1"/>
    </xf>
    <xf numFmtId="0" fontId="42" fillId="0" borderId="26" xfId="58908" applyFont="1" applyFill="1" applyBorder="1" applyAlignment="1">
      <alignment horizontal="center" vertical="center" wrapText="1"/>
    </xf>
    <xf numFmtId="0" fontId="16" fillId="0" borderId="25" xfId="58908" applyFont="1" applyFill="1" applyBorder="1" applyAlignment="1">
      <alignment horizontal="center" wrapText="1"/>
    </xf>
    <xf numFmtId="0" fontId="16" fillId="0" borderId="0" xfId="58908" applyFont="1" applyFill="1" applyBorder="1" applyAlignment="1">
      <alignment horizontal="center" wrapText="1"/>
    </xf>
    <xf numFmtId="0" fontId="16" fillId="0" borderId="26" xfId="58908" applyFont="1" applyFill="1" applyBorder="1" applyAlignment="1">
      <alignment horizontal="center" wrapText="1"/>
    </xf>
    <xf numFmtId="0" fontId="16" fillId="0" borderId="7" xfId="58908" applyFont="1" applyFill="1" applyBorder="1" applyAlignment="1">
      <alignment horizontal="center" wrapText="1"/>
    </xf>
    <xf numFmtId="0" fontId="16" fillId="0" borderId="19" xfId="58908" applyFont="1" applyFill="1" applyBorder="1" applyAlignment="1">
      <alignment horizontal="center" wrapText="1"/>
    </xf>
    <xf numFmtId="0" fontId="16" fillId="0" borderId="27" xfId="58908" applyFont="1" applyFill="1" applyBorder="1" applyAlignment="1">
      <alignment horizontal="center" wrapText="1"/>
    </xf>
    <xf numFmtId="0" fontId="8" fillId="0" borderId="0" xfId="58909" applyFont="1" applyFill="1" applyAlignment="1">
      <alignment horizontal="center" wrapText="1"/>
    </xf>
    <xf numFmtId="0" fontId="8" fillId="0" borderId="42" xfId="58909" applyFont="1" applyFill="1" applyBorder="1" applyAlignment="1">
      <alignment horizontal="center" wrapText="1"/>
    </xf>
    <xf numFmtId="0" fontId="8" fillId="0" borderId="0" xfId="4632" applyFont="1" applyFill="1" applyAlignment="1">
      <alignment horizontal="center" vertical="center" wrapText="1"/>
    </xf>
    <xf numFmtId="0" fontId="8" fillId="0" borderId="69" xfId="58909" applyFont="1" applyFill="1" applyBorder="1" applyAlignment="1">
      <alignment horizontal="center" wrapText="1"/>
    </xf>
    <xf numFmtId="0" fontId="8" fillId="0" borderId="11" xfId="58909" applyFont="1" applyFill="1" applyBorder="1" applyAlignment="1">
      <alignment horizontal="center" wrapText="1"/>
    </xf>
    <xf numFmtId="0" fontId="8" fillId="0" borderId="35" xfId="58909" applyFont="1" applyFill="1" applyBorder="1" applyAlignment="1">
      <alignment horizontal="center" wrapText="1"/>
    </xf>
    <xf numFmtId="0" fontId="8" fillId="0" borderId="0" xfId="58909" applyFont="1" applyFill="1" applyAlignment="1">
      <alignment horizontal="center" vertical="center" wrapText="1"/>
    </xf>
    <xf numFmtId="0" fontId="7" fillId="0" borderId="0" xfId="58909" applyFont="1" applyFill="1" applyAlignment="1">
      <alignment horizontal="center" wrapText="1"/>
    </xf>
    <xf numFmtId="0" fontId="8" fillId="0" borderId="0" xfId="58911" applyFont="1" applyFill="1" applyAlignment="1">
      <alignment horizontal="center" vertical="center" wrapText="1"/>
    </xf>
    <xf numFmtId="0" fontId="8" fillId="0" borderId="59" xfId="4632" applyFont="1" applyFill="1" applyBorder="1" applyAlignment="1">
      <alignment horizontal="center" vertical="center" wrapText="1"/>
    </xf>
    <xf numFmtId="0" fontId="8" fillId="0" borderId="63" xfId="4632" applyFont="1" applyFill="1" applyBorder="1" applyAlignment="1">
      <alignment horizontal="center" vertical="center" wrapText="1"/>
    </xf>
    <xf numFmtId="0" fontId="8" fillId="0" borderId="61" xfId="4632" applyFont="1" applyFill="1" applyBorder="1" applyAlignment="1">
      <alignment horizontal="center" vertical="center" wrapText="1"/>
    </xf>
    <xf numFmtId="0" fontId="8" fillId="0" borderId="0" xfId="4632" applyFont="1" applyFill="1" applyBorder="1" applyAlignment="1">
      <alignment horizontal="center" vertical="center" wrapText="1"/>
    </xf>
    <xf numFmtId="0" fontId="54" fillId="0" borderId="42" xfId="58909" applyFont="1" applyFill="1" applyBorder="1" applyAlignment="1">
      <alignment horizontal="center" vertical="center" wrapText="1"/>
    </xf>
    <xf numFmtId="0" fontId="7" fillId="0" borderId="0" xfId="58909" applyFont="1" applyFill="1" applyAlignment="1">
      <alignment horizontal="center"/>
    </xf>
    <xf numFmtId="0" fontId="8" fillId="0" borderId="0" xfId="58909" applyFont="1" applyFill="1" applyAlignment="1">
      <alignment horizontal="center" vertical="center"/>
    </xf>
    <xf numFmtId="0" fontId="54" fillId="0" borderId="0" xfId="58909" applyFont="1" applyFill="1" applyAlignment="1">
      <alignment horizontal="center" vertical="center"/>
    </xf>
    <xf numFmtId="0" fontId="8" fillId="0" borderId="42" xfId="58909" applyFont="1" applyFill="1" applyBorder="1" applyAlignment="1">
      <alignment horizontal="center" vertical="center" wrapText="1"/>
    </xf>
    <xf numFmtId="0" fontId="7" fillId="0" borderId="0" xfId="4632" applyFont="1" applyFill="1" applyAlignment="1">
      <alignment horizontal="left" wrapText="1"/>
    </xf>
    <xf numFmtId="0" fontId="7" fillId="0" borderId="0" xfId="4632" applyFont="1" applyFill="1" applyBorder="1" applyAlignment="1">
      <alignment horizontal="left" wrapText="1"/>
    </xf>
    <xf numFmtId="0" fontId="55" fillId="0" borderId="2" xfId="58909" applyFont="1" applyFill="1" applyBorder="1" applyAlignment="1">
      <alignment horizontal="center" vertical="center"/>
    </xf>
    <xf numFmtId="0" fontId="55" fillId="0" borderId="3" xfId="58909" applyFont="1" applyFill="1" applyBorder="1" applyAlignment="1">
      <alignment horizontal="center" vertical="center"/>
    </xf>
    <xf numFmtId="0" fontId="53" fillId="0" borderId="20" xfId="58909" applyFont="1" applyFill="1" applyBorder="1" applyAlignment="1">
      <alignment horizontal="center" vertical="center" wrapText="1"/>
    </xf>
    <xf numFmtId="0" fontId="53" fillId="0" borderId="24" xfId="58909" applyFont="1" applyFill="1" applyBorder="1" applyAlignment="1">
      <alignment horizontal="center" vertical="center"/>
    </xf>
    <xf numFmtId="0" fontId="53" fillId="0" borderId="4" xfId="58909" applyFont="1" applyFill="1" applyBorder="1" applyAlignment="1">
      <alignment horizontal="center" vertical="center" wrapText="1"/>
    </xf>
    <xf numFmtId="0" fontId="53" fillId="0" borderId="1" xfId="58909" applyFont="1" applyFill="1" applyBorder="1" applyAlignment="1">
      <alignment horizontal="center" vertical="center" wrapText="1"/>
    </xf>
    <xf numFmtId="0" fontId="53" fillId="0" borderId="21" xfId="58909" applyFont="1" applyFill="1" applyBorder="1" applyAlignment="1">
      <alignment horizontal="center" vertical="center" wrapText="1"/>
    </xf>
    <xf numFmtId="0" fontId="53" fillId="0" borderId="33" xfId="58909" applyFont="1" applyFill="1" applyBorder="1" applyAlignment="1">
      <alignment horizontal="center" vertical="center" wrapText="1"/>
    </xf>
    <xf numFmtId="0" fontId="53" fillId="0" borderId="58" xfId="58909" applyFont="1" applyFill="1" applyBorder="1" applyAlignment="1">
      <alignment horizontal="center" vertical="center" wrapText="1"/>
    </xf>
    <xf numFmtId="0" fontId="53" fillId="0" borderId="36" xfId="58909" applyFont="1" applyFill="1" applyBorder="1" applyAlignment="1">
      <alignment horizontal="center" vertical="center" wrapText="1"/>
    </xf>
    <xf numFmtId="0" fontId="53" fillId="0" borderId="37" xfId="58909" applyFont="1" applyFill="1" applyBorder="1" applyAlignment="1">
      <alignment horizontal="center" vertical="center" wrapText="1"/>
    </xf>
    <xf numFmtId="0" fontId="56" fillId="0" borderId="0" xfId="58909" applyFont="1" applyFill="1" applyAlignment="1">
      <alignment horizontal="center" wrapText="1"/>
    </xf>
    <xf numFmtId="0" fontId="56" fillId="0" borderId="0" xfId="58909" applyFont="1" applyFill="1" applyAlignment="1">
      <alignment horizontal="center"/>
    </xf>
  </cellXfs>
  <cellStyles count="63556">
    <cellStyle name=" 1" xfId="2"/>
    <cellStyle name="20% - Акцент1 2" xfId="58918"/>
    <cellStyle name="20% - Акцент1 2 10" xfId="58919"/>
    <cellStyle name="20% - Акцент1 2 11" xfId="58920"/>
    <cellStyle name="20% - Акцент1 2 2" xfId="58921"/>
    <cellStyle name="20% - Акцент1 2 3" xfId="58922"/>
    <cellStyle name="20% - Акцент1 2 4" xfId="58923"/>
    <cellStyle name="20% - Акцент1 2 5" xfId="58924"/>
    <cellStyle name="20% - Акцент1 2 6" xfId="58925"/>
    <cellStyle name="20% - Акцент1 2 7" xfId="58926"/>
    <cellStyle name="20% - Акцент1 2 8" xfId="58927"/>
    <cellStyle name="20% - Акцент1 2 9" xfId="58928"/>
    <cellStyle name="20% - Акцент2 2" xfId="58929"/>
    <cellStyle name="20% - Акцент2 2 10" xfId="58930"/>
    <cellStyle name="20% - Акцент2 2 11" xfId="58931"/>
    <cellStyle name="20% - Акцент2 2 2" xfId="58932"/>
    <cellStyle name="20% - Акцент2 2 3" xfId="58933"/>
    <cellStyle name="20% - Акцент2 2 4" xfId="58934"/>
    <cellStyle name="20% - Акцент2 2 5" xfId="58935"/>
    <cellStyle name="20% - Акцент2 2 6" xfId="58936"/>
    <cellStyle name="20% - Акцент2 2 7" xfId="58937"/>
    <cellStyle name="20% - Акцент2 2 8" xfId="58938"/>
    <cellStyle name="20% - Акцент2 2 9" xfId="58939"/>
    <cellStyle name="20% - Акцент3 2" xfId="58940"/>
    <cellStyle name="20% - Акцент3 2 10" xfId="58941"/>
    <cellStyle name="20% - Акцент3 2 11" xfId="58942"/>
    <cellStyle name="20% - Акцент3 2 2" xfId="58943"/>
    <cellStyle name="20% - Акцент3 2 3" xfId="58944"/>
    <cellStyle name="20% - Акцент3 2 4" xfId="58945"/>
    <cellStyle name="20% - Акцент3 2 5" xfId="58946"/>
    <cellStyle name="20% - Акцент3 2 6" xfId="58947"/>
    <cellStyle name="20% - Акцент3 2 7" xfId="58948"/>
    <cellStyle name="20% - Акцент3 2 8" xfId="58949"/>
    <cellStyle name="20% - Акцент3 2 9" xfId="58950"/>
    <cellStyle name="20% - Акцент4 2" xfId="58951"/>
    <cellStyle name="20% - Акцент4 2 10" xfId="58952"/>
    <cellStyle name="20% - Акцент4 2 11" xfId="58953"/>
    <cellStyle name="20% - Акцент4 2 2" xfId="58954"/>
    <cellStyle name="20% - Акцент4 2 3" xfId="58955"/>
    <cellStyle name="20% - Акцент4 2 4" xfId="58956"/>
    <cellStyle name="20% - Акцент4 2 5" xfId="58957"/>
    <cellStyle name="20% - Акцент4 2 6" xfId="58958"/>
    <cellStyle name="20% - Акцент4 2 7" xfId="58959"/>
    <cellStyle name="20% - Акцент4 2 8" xfId="58960"/>
    <cellStyle name="20% - Акцент4 2 9" xfId="58961"/>
    <cellStyle name="20% - Акцент5 2" xfId="58962"/>
    <cellStyle name="20% - Акцент5 2 10" xfId="58963"/>
    <cellStyle name="20% - Акцент5 2 11" xfId="58964"/>
    <cellStyle name="20% - Акцент5 2 2" xfId="58965"/>
    <cellStyle name="20% - Акцент5 2 3" xfId="58966"/>
    <cellStyle name="20% - Акцент5 2 4" xfId="58967"/>
    <cellStyle name="20% - Акцент5 2 5" xfId="58968"/>
    <cellStyle name="20% - Акцент5 2 6" xfId="58969"/>
    <cellStyle name="20% - Акцент5 2 7" xfId="58970"/>
    <cellStyle name="20% - Акцент5 2 8" xfId="58971"/>
    <cellStyle name="20% - Акцент5 2 9" xfId="58972"/>
    <cellStyle name="20% - Акцент6 2" xfId="58973"/>
    <cellStyle name="20% - Акцент6 2 10" xfId="58974"/>
    <cellStyle name="20% - Акцент6 2 11" xfId="58975"/>
    <cellStyle name="20% - Акцент6 2 2" xfId="58976"/>
    <cellStyle name="20% - Акцент6 2 3" xfId="58977"/>
    <cellStyle name="20% - Акцент6 2 4" xfId="58978"/>
    <cellStyle name="20% - Акцент6 2 5" xfId="58979"/>
    <cellStyle name="20% - Акцент6 2 6" xfId="58980"/>
    <cellStyle name="20% - Акцент6 2 7" xfId="58981"/>
    <cellStyle name="20% - Акцент6 2 8" xfId="58982"/>
    <cellStyle name="20% - Акцент6 2 9" xfId="58983"/>
    <cellStyle name="40% - Акцент1 2" xfId="58984"/>
    <cellStyle name="40% - Акцент1 2 10" xfId="58985"/>
    <cellStyle name="40% - Акцент1 2 11" xfId="58986"/>
    <cellStyle name="40% - Акцент1 2 2" xfId="58987"/>
    <cellStyle name="40% - Акцент1 2 3" xfId="58988"/>
    <cellStyle name="40% - Акцент1 2 4" xfId="58989"/>
    <cellStyle name="40% - Акцент1 2 5" xfId="58990"/>
    <cellStyle name="40% - Акцент1 2 6" xfId="58991"/>
    <cellStyle name="40% - Акцент1 2 7" xfId="58992"/>
    <cellStyle name="40% - Акцент1 2 8" xfId="58993"/>
    <cellStyle name="40% - Акцент1 2 9" xfId="58994"/>
    <cellStyle name="40% - Акцент2 2" xfId="58995"/>
    <cellStyle name="40% - Акцент2 2 10" xfId="58996"/>
    <cellStyle name="40% - Акцент2 2 11" xfId="58997"/>
    <cellStyle name="40% - Акцент2 2 2" xfId="58998"/>
    <cellStyle name="40% - Акцент2 2 3" xfId="58999"/>
    <cellStyle name="40% - Акцент2 2 4" xfId="59000"/>
    <cellStyle name="40% - Акцент2 2 5" xfId="59001"/>
    <cellStyle name="40% - Акцент2 2 6" xfId="59002"/>
    <cellStyle name="40% - Акцент2 2 7" xfId="59003"/>
    <cellStyle name="40% - Акцент2 2 8" xfId="59004"/>
    <cellStyle name="40% - Акцент2 2 9" xfId="59005"/>
    <cellStyle name="40% - Акцент3 2" xfId="59006"/>
    <cellStyle name="40% - Акцент3 2 10" xfId="59007"/>
    <cellStyle name="40% - Акцент3 2 11" xfId="59008"/>
    <cellStyle name="40% - Акцент3 2 2" xfId="59009"/>
    <cellStyle name="40% - Акцент3 2 3" xfId="59010"/>
    <cellStyle name="40% - Акцент3 2 4" xfId="59011"/>
    <cellStyle name="40% - Акцент3 2 5" xfId="59012"/>
    <cellStyle name="40% - Акцент3 2 6" xfId="59013"/>
    <cellStyle name="40% - Акцент3 2 7" xfId="59014"/>
    <cellStyle name="40% - Акцент3 2 8" xfId="59015"/>
    <cellStyle name="40% - Акцент3 2 9" xfId="59016"/>
    <cellStyle name="40% - Акцент4 2" xfId="59017"/>
    <cellStyle name="40% - Акцент4 2 10" xfId="59018"/>
    <cellStyle name="40% - Акцент4 2 11" xfId="59019"/>
    <cellStyle name="40% - Акцент4 2 2" xfId="59020"/>
    <cellStyle name="40% - Акцент4 2 3" xfId="59021"/>
    <cellStyle name="40% - Акцент4 2 4" xfId="59022"/>
    <cellStyle name="40% - Акцент4 2 5" xfId="59023"/>
    <cellStyle name="40% - Акцент4 2 6" xfId="59024"/>
    <cellStyle name="40% - Акцент4 2 7" xfId="59025"/>
    <cellStyle name="40% - Акцент4 2 8" xfId="59026"/>
    <cellStyle name="40% - Акцент4 2 9" xfId="59027"/>
    <cellStyle name="40% - Акцент5 2" xfId="59028"/>
    <cellStyle name="40% - Акцент5 2 10" xfId="59029"/>
    <cellStyle name="40% - Акцент5 2 11" xfId="59030"/>
    <cellStyle name="40% - Акцент5 2 2" xfId="59031"/>
    <cellStyle name="40% - Акцент5 2 3" xfId="59032"/>
    <cellStyle name="40% - Акцент5 2 4" xfId="59033"/>
    <cellStyle name="40% - Акцент5 2 5" xfId="59034"/>
    <cellStyle name="40% - Акцент5 2 6" xfId="59035"/>
    <cellStyle name="40% - Акцент5 2 7" xfId="59036"/>
    <cellStyle name="40% - Акцент5 2 8" xfId="59037"/>
    <cellStyle name="40% - Акцент5 2 9" xfId="59038"/>
    <cellStyle name="40% - Акцент6 2" xfId="59039"/>
    <cellStyle name="40% - Акцент6 2 10" xfId="59040"/>
    <cellStyle name="40% - Акцент6 2 11" xfId="59041"/>
    <cellStyle name="40% - Акцент6 2 2" xfId="59042"/>
    <cellStyle name="40% - Акцент6 2 3" xfId="59043"/>
    <cellStyle name="40% - Акцент6 2 4" xfId="59044"/>
    <cellStyle name="40% - Акцент6 2 5" xfId="59045"/>
    <cellStyle name="40% - Акцент6 2 6" xfId="59046"/>
    <cellStyle name="40% - Акцент6 2 7" xfId="59047"/>
    <cellStyle name="40% - Акцент6 2 8" xfId="59048"/>
    <cellStyle name="40% - Акцент6 2 9" xfId="59049"/>
    <cellStyle name="60% - Акцент1 2" xfId="59050"/>
    <cellStyle name="60% - Акцент1 2 10" xfId="59051"/>
    <cellStyle name="60% - Акцент1 2 11" xfId="59052"/>
    <cellStyle name="60% - Акцент1 2 2" xfId="59053"/>
    <cellStyle name="60% - Акцент1 2 3" xfId="59054"/>
    <cellStyle name="60% - Акцент1 2 4" xfId="59055"/>
    <cellStyle name="60% - Акцент1 2 5" xfId="59056"/>
    <cellStyle name="60% - Акцент1 2 6" xfId="59057"/>
    <cellStyle name="60% - Акцент1 2 7" xfId="59058"/>
    <cellStyle name="60% - Акцент1 2 8" xfId="59059"/>
    <cellStyle name="60% - Акцент1 2 9" xfId="59060"/>
    <cellStyle name="60% - Акцент2 2" xfId="59061"/>
    <cellStyle name="60% - Акцент2 2 10" xfId="59062"/>
    <cellStyle name="60% - Акцент2 2 11" xfId="59063"/>
    <cellStyle name="60% - Акцент2 2 2" xfId="59064"/>
    <cellStyle name="60% - Акцент2 2 3" xfId="59065"/>
    <cellStyle name="60% - Акцент2 2 4" xfId="59066"/>
    <cellStyle name="60% - Акцент2 2 5" xfId="59067"/>
    <cellStyle name="60% - Акцент2 2 6" xfId="59068"/>
    <cellStyle name="60% - Акцент2 2 7" xfId="59069"/>
    <cellStyle name="60% - Акцент2 2 8" xfId="59070"/>
    <cellStyle name="60% - Акцент2 2 9" xfId="59071"/>
    <cellStyle name="60% - Акцент3 2" xfId="59072"/>
    <cellStyle name="60% - Акцент3 2 10" xfId="59073"/>
    <cellStyle name="60% - Акцент3 2 11" xfId="59074"/>
    <cellStyle name="60% - Акцент3 2 2" xfId="59075"/>
    <cellStyle name="60% - Акцент3 2 3" xfId="59076"/>
    <cellStyle name="60% - Акцент3 2 4" xfId="59077"/>
    <cellStyle name="60% - Акцент3 2 5" xfId="59078"/>
    <cellStyle name="60% - Акцент3 2 6" xfId="59079"/>
    <cellStyle name="60% - Акцент3 2 7" xfId="59080"/>
    <cellStyle name="60% - Акцент3 2 8" xfId="59081"/>
    <cellStyle name="60% - Акцент3 2 9" xfId="59082"/>
    <cellStyle name="60% - Акцент4 2" xfId="59083"/>
    <cellStyle name="60% - Акцент4 2 10" xfId="59084"/>
    <cellStyle name="60% - Акцент4 2 11" xfId="59085"/>
    <cellStyle name="60% - Акцент4 2 2" xfId="59086"/>
    <cellStyle name="60% - Акцент4 2 3" xfId="59087"/>
    <cellStyle name="60% - Акцент4 2 4" xfId="59088"/>
    <cellStyle name="60% - Акцент4 2 5" xfId="59089"/>
    <cellStyle name="60% - Акцент4 2 6" xfId="59090"/>
    <cellStyle name="60% - Акцент4 2 7" xfId="59091"/>
    <cellStyle name="60% - Акцент4 2 8" xfId="59092"/>
    <cellStyle name="60% - Акцент4 2 9" xfId="59093"/>
    <cellStyle name="60% - Акцент5 2" xfId="59094"/>
    <cellStyle name="60% - Акцент5 2 10" xfId="59095"/>
    <cellStyle name="60% - Акцент5 2 11" xfId="59096"/>
    <cellStyle name="60% - Акцент5 2 2" xfId="59097"/>
    <cellStyle name="60% - Акцент5 2 3" xfId="59098"/>
    <cellStyle name="60% - Акцент5 2 4" xfId="59099"/>
    <cellStyle name="60% - Акцент5 2 5" xfId="59100"/>
    <cellStyle name="60% - Акцент5 2 6" xfId="59101"/>
    <cellStyle name="60% - Акцент5 2 7" xfId="59102"/>
    <cellStyle name="60% - Акцент5 2 8" xfId="59103"/>
    <cellStyle name="60% - Акцент5 2 9" xfId="59104"/>
    <cellStyle name="60% - Акцент6 2" xfId="59105"/>
    <cellStyle name="60% - Акцент6 2 10" xfId="59106"/>
    <cellStyle name="60% - Акцент6 2 11" xfId="59107"/>
    <cellStyle name="60% - Акцент6 2 2" xfId="59108"/>
    <cellStyle name="60% - Акцент6 2 3" xfId="59109"/>
    <cellStyle name="60% - Акцент6 2 4" xfId="59110"/>
    <cellStyle name="60% - Акцент6 2 5" xfId="59111"/>
    <cellStyle name="60% - Акцент6 2 6" xfId="59112"/>
    <cellStyle name="60% - Акцент6 2 7" xfId="59113"/>
    <cellStyle name="60% - Акцент6 2 8" xfId="59114"/>
    <cellStyle name="60% - Акцент6 2 9" xfId="59115"/>
    <cellStyle name="Accent1 - 20%" xfId="59116"/>
    <cellStyle name="Accent1 - 40%" xfId="59117"/>
    <cellStyle name="Accent1 - 60%" xfId="59118"/>
    <cellStyle name="Accent2 - 20%" xfId="59119"/>
    <cellStyle name="Accent2 - 40%" xfId="59120"/>
    <cellStyle name="Accent2 - 60%" xfId="59121"/>
    <cellStyle name="Accent3 - 20%" xfId="59122"/>
    <cellStyle name="Accent3 - 40%" xfId="59123"/>
    <cellStyle name="Accent3 - 60%" xfId="59124"/>
    <cellStyle name="Accent4 - 20%" xfId="59125"/>
    <cellStyle name="Accent4 - 40%" xfId="59126"/>
    <cellStyle name="Accent4 - 60%" xfId="59127"/>
    <cellStyle name="Accent5 - 20%" xfId="59128"/>
    <cellStyle name="Accent5 - 40%" xfId="59129"/>
    <cellStyle name="Accent5 - 60%" xfId="59130"/>
    <cellStyle name="Accent6 - 20%" xfId="59131"/>
    <cellStyle name="Accent6 - 40%" xfId="59132"/>
    <cellStyle name="Accent6 - 60%" xfId="59133"/>
    <cellStyle name="Emphasis 1" xfId="59134"/>
    <cellStyle name="Emphasis 2" xfId="59135"/>
    <cellStyle name="Emphasis 3" xfId="59136"/>
    <cellStyle name="Normal_PACK98R" xfId="3"/>
    <cellStyle name="S0" xfId="59137"/>
    <cellStyle name="S3_Лист4 (2)" xfId="59138"/>
    <cellStyle name="SAPBEXaggData" xfId="59139"/>
    <cellStyle name="SAPBEXaggDataEmph" xfId="59140"/>
    <cellStyle name="SAPBEXaggItem" xfId="59141"/>
    <cellStyle name="SAPBEXaggItemX" xfId="59142"/>
    <cellStyle name="SAPBEXchaText" xfId="59143"/>
    <cellStyle name="SAPBEXexcBad7" xfId="59144"/>
    <cellStyle name="SAPBEXexcBad8" xfId="59145"/>
    <cellStyle name="SAPBEXexcBad9" xfId="59146"/>
    <cellStyle name="SAPBEXexcCritical4" xfId="59147"/>
    <cellStyle name="SAPBEXexcCritical5" xfId="59148"/>
    <cellStyle name="SAPBEXexcCritical6" xfId="59149"/>
    <cellStyle name="SAPBEXexcGood1" xfId="59150"/>
    <cellStyle name="SAPBEXexcGood2" xfId="59151"/>
    <cellStyle name="SAPBEXexcGood3" xfId="59152"/>
    <cellStyle name="SAPBEXfilterDrill" xfId="59153"/>
    <cellStyle name="SAPBEXfilterItem" xfId="59154"/>
    <cellStyle name="SAPBEXfilterText" xfId="59155"/>
    <cellStyle name="SAPBEXformats" xfId="59156"/>
    <cellStyle name="SAPBEXheaderItem" xfId="59157"/>
    <cellStyle name="SAPBEXheaderText" xfId="59158"/>
    <cellStyle name="SAPBEXHLevel0" xfId="59159"/>
    <cellStyle name="SAPBEXHLevel0X" xfId="59160"/>
    <cellStyle name="SAPBEXHLevel1" xfId="59161"/>
    <cellStyle name="SAPBEXHLevel1X" xfId="59162"/>
    <cellStyle name="SAPBEXHLevel2" xfId="59163"/>
    <cellStyle name="SAPBEXHLevel2X" xfId="59164"/>
    <cellStyle name="SAPBEXHLevel3" xfId="59165"/>
    <cellStyle name="SAPBEXHLevel3X" xfId="59166"/>
    <cellStyle name="SAPBEXinputData" xfId="59167"/>
    <cellStyle name="SAPBEXresData" xfId="59168"/>
    <cellStyle name="SAPBEXresDataEmph" xfId="59169"/>
    <cellStyle name="SAPBEXresItem" xfId="59170"/>
    <cellStyle name="SAPBEXresItemX" xfId="59171"/>
    <cellStyle name="SAPBEXstdData" xfId="59172"/>
    <cellStyle name="SAPBEXstdDataEmph" xfId="59173"/>
    <cellStyle name="SAPBEXstdItem" xfId="59174"/>
    <cellStyle name="SAPBEXstdItemX" xfId="59175"/>
    <cellStyle name="SAPBEXtitle" xfId="59176"/>
    <cellStyle name="SAPBEXundefined" xfId="59177"/>
    <cellStyle name="Sheet Title" xfId="59178"/>
    <cellStyle name="Акцент1 2" xfId="59179"/>
    <cellStyle name="Акцент1 2 10" xfId="59180"/>
    <cellStyle name="Акцент1 2 11" xfId="59181"/>
    <cellStyle name="Акцент1 2 2" xfId="59182"/>
    <cellStyle name="Акцент1 2 3" xfId="59183"/>
    <cellStyle name="Акцент1 2 4" xfId="59184"/>
    <cellStyle name="Акцент1 2 5" xfId="59185"/>
    <cellStyle name="Акцент1 2 6" xfId="59186"/>
    <cellStyle name="Акцент1 2 7" xfId="59187"/>
    <cellStyle name="Акцент1 2 8" xfId="59188"/>
    <cellStyle name="Акцент1 2 9" xfId="59189"/>
    <cellStyle name="Акцент2 2" xfId="59190"/>
    <cellStyle name="Акцент2 2 10" xfId="59191"/>
    <cellStyle name="Акцент2 2 11" xfId="59192"/>
    <cellStyle name="Акцент2 2 2" xfId="59193"/>
    <cellStyle name="Акцент2 2 3" xfId="59194"/>
    <cellStyle name="Акцент2 2 4" xfId="59195"/>
    <cellStyle name="Акцент2 2 5" xfId="59196"/>
    <cellStyle name="Акцент2 2 6" xfId="59197"/>
    <cellStyle name="Акцент2 2 7" xfId="59198"/>
    <cellStyle name="Акцент2 2 8" xfId="59199"/>
    <cellStyle name="Акцент2 2 9" xfId="59200"/>
    <cellStyle name="Акцент3 2" xfId="59201"/>
    <cellStyle name="Акцент3 2 10" xfId="59202"/>
    <cellStyle name="Акцент3 2 11" xfId="59203"/>
    <cellStyle name="Акцент3 2 2" xfId="59204"/>
    <cellStyle name="Акцент3 2 3" xfId="59205"/>
    <cellStyle name="Акцент3 2 4" xfId="59206"/>
    <cellStyle name="Акцент3 2 5" xfId="59207"/>
    <cellStyle name="Акцент3 2 6" xfId="59208"/>
    <cellStyle name="Акцент3 2 7" xfId="59209"/>
    <cellStyle name="Акцент3 2 8" xfId="59210"/>
    <cellStyle name="Акцент3 2 9" xfId="59211"/>
    <cellStyle name="Акцент4 2" xfId="59212"/>
    <cellStyle name="Акцент4 2 10" xfId="59213"/>
    <cellStyle name="Акцент4 2 11" xfId="59214"/>
    <cellStyle name="Акцент4 2 2" xfId="59215"/>
    <cellStyle name="Акцент4 2 3" xfId="59216"/>
    <cellStyle name="Акцент4 2 4" xfId="59217"/>
    <cellStyle name="Акцент4 2 5" xfId="59218"/>
    <cellStyle name="Акцент4 2 6" xfId="59219"/>
    <cellStyle name="Акцент4 2 7" xfId="59220"/>
    <cellStyle name="Акцент4 2 8" xfId="59221"/>
    <cellStyle name="Акцент4 2 9" xfId="59222"/>
    <cellStyle name="Акцент5 2" xfId="59223"/>
    <cellStyle name="Акцент5 2 10" xfId="59224"/>
    <cellStyle name="Акцент5 2 11" xfId="59225"/>
    <cellStyle name="Акцент5 2 2" xfId="59226"/>
    <cellStyle name="Акцент5 2 3" xfId="59227"/>
    <cellStyle name="Акцент5 2 4" xfId="59228"/>
    <cellStyle name="Акцент5 2 5" xfId="59229"/>
    <cellStyle name="Акцент5 2 6" xfId="59230"/>
    <cellStyle name="Акцент5 2 7" xfId="59231"/>
    <cellStyle name="Акцент5 2 8" xfId="59232"/>
    <cellStyle name="Акцент5 2 9" xfId="59233"/>
    <cellStyle name="Акцент6 2" xfId="59234"/>
    <cellStyle name="Акцент6 2 10" xfId="59235"/>
    <cellStyle name="Акцент6 2 11" xfId="59236"/>
    <cellStyle name="Акцент6 2 2" xfId="59237"/>
    <cellStyle name="Акцент6 2 3" xfId="59238"/>
    <cellStyle name="Акцент6 2 4" xfId="59239"/>
    <cellStyle name="Акцент6 2 5" xfId="59240"/>
    <cellStyle name="Акцент6 2 6" xfId="59241"/>
    <cellStyle name="Акцент6 2 7" xfId="59242"/>
    <cellStyle name="Акцент6 2 8" xfId="59243"/>
    <cellStyle name="Акцент6 2 9" xfId="59244"/>
    <cellStyle name="Ввод  2" xfId="59245"/>
    <cellStyle name="Ввод  2 10" xfId="59246"/>
    <cellStyle name="Ввод  2 11" xfId="59247"/>
    <cellStyle name="Ввод  2 2" xfId="59248"/>
    <cellStyle name="Ввод  2 3" xfId="59249"/>
    <cellStyle name="Ввод  2 4" xfId="59250"/>
    <cellStyle name="Ввод  2 5" xfId="59251"/>
    <cellStyle name="Ввод  2 6" xfId="59252"/>
    <cellStyle name="Ввод  2 7" xfId="59253"/>
    <cellStyle name="Ввод  2 8" xfId="59254"/>
    <cellStyle name="Ввод  2 9" xfId="59255"/>
    <cellStyle name="Вывод 2" xfId="59256"/>
    <cellStyle name="Вывод 2 10" xfId="59257"/>
    <cellStyle name="Вывод 2 11" xfId="59258"/>
    <cellStyle name="Вывод 2 2" xfId="59259"/>
    <cellStyle name="Вывод 2 3" xfId="59260"/>
    <cellStyle name="Вывод 2 4" xfId="59261"/>
    <cellStyle name="Вывод 2 5" xfId="59262"/>
    <cellStyle name="Вывод 2 6" xfId="59263"/>
    <cellStyle name="Вывод 2 7" xfId="59264"/>
    <cellStyle name="Вывод 2 8" xfId="59265"/>
    <cellStyle name="Вывод 2 9" xfId="59266"/>
    <cellStyle name="Вычисление 2" xfId="59267"/>
    <cellStyle name="Вычисление 2 10" xfId="59268"/>
    <cellStyle name="Вычисление 2 11" xfId="59269"/>
    <cellStyle name="Вычисление 2 2" xfId="59270"/>
    <cellStyle name="Вычисление 2 3" xfId="59271"/>
    <cellStyle name="Вычисление 2 4" xfId="59272"/>
    <cellStyle name="Вычисление 2 5" xfId="59273"/>
    <cellStyle name="Вычисление 2 6" xfId="59274"/>
    <cellStyle name="Вычисление 2 7" xfId="59275"/>
    <cellStyle name="Вычисление 2 8" xfId="59276"/>
    <cellStyle name="Вычисление 2 9" xfId="59277"/>
    <cellStyle name="Гиперссылка" xfId="58907" builtinId="8"/>
    <cellStyle name="Гиперссылка 2" xfId="59278"/>
    <cellStyle name="Денежный 2" xfId="4"/>
    <cellStyle name="Заголовок 1 2" xfId="59279"/>
    <cellStyle name="Заголовок 1 2 10" xfId="59280"/>
    <cellStyle name="Заголовок 1 2 11" xfId="59281"/>
    <cellStyle name="Заголовок 1 2 2" xfId="59282"/>
    <cellStyle name="Заголовок 1 2 3" xfId="59283"/>
    <cellStyle name="Заголовок 1 2 4" xfId="59284"/>
    <cellStyle name="Заголовок 1 2 5" xfId="59285"/>
    <cellStyle name="Заголовок 1 2 6" xfId="59286"/>
    <cellStyle name="Заголовок 1 2 7" xfId="59287"/>
    <cellStyle name="Заголовок 1 2 8" xfId="59288"/>
    <cellStyle name="Заголовок 1 2 9" xfId="59289"/>
    <cellStyle name="Заголовок 2 2" xfId="59290"/>
    <cellStyle name="Заголовок 2 2 10" xfId="59291"/>
    <cellStyle name="Заголовок 2 2 11" xfId="59292"/>
    <cellStyle name="Заголовок 2 2 2" xfId="59293"/>
    <cellStyle name="Заголовок 2 2 3" xfId="59294"/>
    <cellStyle name="Заголовок 2 2 4" xfId="59295"/>
    <cellStyle name="Заголовок 2 2 5" xfId="59296"/>
    <cellStyle name="Заголовок 2 2 6" xfId="59297"/>
    <cellStyle name="Заголовок 2 2 7" xfId="59298"/>
    <cellStyle name="Заголовок 2 2 8" xfId="59299"/>
    <cellStyle name="Заголовок 2 2 9" xfId="59300"/>
    <cellStyle name="Заголовок 3 2" xfId="59301"/>
    <cellStyle name="Заголовок 3 2 10" xfId="59302"/>
    <cellStyle name="Заголовок 3 2 11" xfId="59303"/>
    <cellStyle name="Заголовок 3 2 2" xfId="59304"/>
    <cellStyle name="Заголовок 3 2 3" xfId="59305"/>
    <cellStyle name="Заголовок 3 2 4" xfId="59306"/>
    <cellStyle name="Заголовок 3 2 5" xfId="59307"/>
    <cellStyle name="Заголовок 3 2 6" xfId="59308"/>
    <cellStyle name="Заголовок 3 2 7" xfId="59309"/>
    <cellStyle name="Заголовок 3 2 8" xfId="59310"/>
    <cellStyle name="Заголовок 3 2 9" xfId="59311"/>
    <cellStyle name="Заголовок 4 2" xfId="59312"/>
    <cellStyle name="Заголовок 4 2 10" xfId="59313"/>
    <cellStyle name="Заголовок 4 2 11" xfId="59314"/>
    <cellStyle name="Заголовок 4 2 2" xfId="59315"/>
    <cellStyle name="Заголовок 4 2 3" xfId="59316"/>
    <cellStyle name="Заголовок 4 2 4" xfId="59317"/>
    <cellStyle name="Заголовок 4 2 5" xfId="59318"/>
    <cellStyle name="Заголовок 4 2 6" xfId="59319"/>
    <cellStyle name="Заголовок 4 2 7" xfId="59320"/>
    <cellStyle name="Заголовок 4 2 8" xfId="59321"/>
    <cellStyle name="Заголовок 4 2 9" xfId="59322"/>
    <cellStyle name="ЗаголовокСтолбца" xfId="59323"/>
    <cellStyle name="Значение" xfId="59324"/>
    <cellStyle name="Итог 2" xfId="59325"/>
    <cellStyle name="Итог 2 10" xfId="59326"/>
    <cellStyle name="Итог 2 11" xfId="59327"/>
    <cellStyle name="Итог 2 2" xfId="59328"/>
    <cellStyle name="Итог 2 3" xfId="59329"/>
    <cellStyle name="Итог 2 4" xfId="59330"/>
    <cellStyle name="Итог 2 5" xfId="59331"/>
    <cellStyle name="Итог 2 6" xfId="59332"/>
    <cellStyle name="Итог 2 7" xfId="59333"/>
    <cellStyle name="Итог 2 8" xfId="59334"/>
    <cellStyle name="Итог 2 9" xfId="59335"/>
    <cellStyle name="Контрольная ячейка 2" xfId="59336"/>
    <cellStyle name="Контрольная ячейка 2 10" xfId="59337"/>
    <cellStyle name="Контрольная ячейка 2 11" xfId="59338"/>
    <cellStyle name="Контрольная ячейка 2 2" xfId="59339"/>
    <cellStyle name="Контрольная ячейка 2 3" xfId="59340"/>
    <cellStyle name="Контрольная ячейка 2 4" xfId="59341"/>
    <cellStyle name="Контрольная ячейка 2 5" xfId="59342"/>
    <cellStyle name="Контрольная ячейка 2 6" xfId="59343"/>
    <cellStyle name="Контрольная ячейка 2 7" xfId="59344"/>
    <cellStyle name="Контрольная ячейка 2 8" xfId="59345"/>
    <cellStyle name="Контрольная ячейка 2 9" xfId="59346"/>
    <cellStyle name="Название 2" xfId="59347"/>
    <cellStyle name="Название 2 10" xfId="59348"/>
    <cellStyle name="Название 2 11" xfId="59349"/>
    <cellStyle name="Название 2 2" xfId="59350"/>
    <cellStyle name="Название 2 3" xfId="59351"/>
    <cellStyle name="Название 2 4" xfId="59352"/>
    <cellStyle name="Название 2 5" xfId="59353"/>
    <cellStyle name="Название 2 6" xfId="59354"/>
    <cellStyle name="Название 2 7" xfId="59355"/>
    <cellStyle name="Название 2 8" xfId="59356"/>
    <cellStyle name="Название 2 9" xfId="59357"/>
    <cellStyle name="Нейтральный 2" xfId="59358"/>
    <cellStyle name="Нейтральный 2 10" xfId="59359"/>
    <cellStyle name="Нейтральный 2 11" xfId="59360"/>
    <cellStyle name="Нейтральный 2 2" xfId="59361"/>
    <cellStyle name="Нейтральный 2 3" xfId="59362"/>
    <cellStyle name="Нейтральный 2 4" xfId="59363"/>
    <cellStyle name="Нейтральный 2 5" xfId="59364"/>
    <cellStyle name="Нейтральный 2 6" xfId="59365"/>
    <cellStyle name="Нейтральный 2 7" xfId="59366"/>
    <cellStyle name="Нейтральный 2 8" xfId="59367"/>
    <cellStyle name="Нейтральный 2 9" xfId="59368"/>
    <cellStyle name="Обычный" xfId="0" builtinId="0"/>
    <cellStyle name="Обычный 10" xfId="5"/>
    <cellStyle name="Обычный 10 10" xfId="6"/>
    <cellStyle name="Обычный 10 11" xfId="7"/>
    <cellStyle name="Обычный 10 12" xfId="8"/>
    <cellStyle name="Обычный 10 13" xfId="9"/>
    <cellStyle name="Обычный 10 14" xfId="10"/>
    <cellStyle name="Обычный 10 15" xfId="11"/>
    <cellStyle name="Обычный 10 16" xfId="12"/>
    <cellStyle name="Обычный 10 17" xfId="13"/>
    <cellStyle name="Обычный 10 18" xfId="14"/>
    <cellStyle name="Обычный 10 19" xfId="15"/>
    <cellStyle name="Обычный 10 2" xfId="16"/>
    <cellStyle name="Обычный 10 3" xfId="17"/>
    <cellStyle name="Обычный 10 4" xfId="18"/>
    <cellStyle name="Обычный 10 5" xfId="19"/>
    <cellStyle name="Обычный 10 6" xfId="20"/>
    <cellStyle name="Обычный 10 7" xfId="21"/>
    <cellStyle name="Обычный 10 8" xfId="22"/>
    <cellStyle name="Обычный 10 9" xfId="23"/>
    <cellStyle name="Обычный 11" xfId="24"/>
    <cellStyle name="Обычный 11 10" xfId="25"/>
    <cellStyle name="Обычный 11 11" xfId="26"/>
    <cellStyle name="Обычный 11 12" xfId="27"/>
    <cellStyle name="Обычный 11 13" xfId="28"/>
    <cellStyle name="Обычный 11 14" xfId="29"/>
    <cellStyle name="Обычный 11 15" xfId="30"/>
    <cellStyle name="Обычный 11 16" xfId="31"/>
    <cellStyle name="Обычный 11 17" xfId="32"/>
    <cellStyle name="Обычный 11 2" xfId="33"/>
    <cellStyle name="Обычный 11 3" xfId="34"/>
    <cellStyle name="Обычный 11 4" xfId="35"/>
    <cellStyle name="Обычный 11 5" xfId="36"/>
    <cellStyle name="Обычный 11 6" xfId="37"/>
    <cellStyle name="Обычный 11 7" xfId="38"/>
    <cellStyle name="Обычный 11 8" xfId="39"/>
    <cellStyle name="Обычный 11 9" xfId="40"/>
    <cellStyle name="Обычный 12" xfId="58905"/>
    <cellStyle name="Обычный 12 10" xfId="41"/>
    <cellStyle name="Обычный 12 11" xfId="42"/>
    <cellStyle name="Обычный 12 12" xfId="43"/>
    <cellStyle name="Обычный 12 13" xfId="44"/>
    <cellStyle name="Обычный 12 14" xfId="45"/>
    <cellStyle name="Обычный 12 15" xfId="46"/>
    <cellStyle name="Обычный 12 2" xfId="47"/>
    <cellStyle name="Обычный 12 3" xfId="48"/>
    <cellStyle name="Обычный 12 4" xfId="49"/>
    <cellStyle name="Обычный 12 5" xfId="50"/>
    <cellStyle name="Обычный 12 6" xfId="51"/>
    <cellStyle name="Обычный 12 7" xfId="52"/>
    <cellStyle name="Обычный 12 8" xfId="53"/>
    <cellStyle name="Обычный 12 9" xfId="54"/>
    <cellStyle name="Обычный 13" xfId="58909"/>
    <cellStyle name="Обычный 13 10" xfId="55"/>
    <cellStyle name="Обычный 13 11" xfId="56"/>
    <cellStyle name="Обычный 13 12" xfId="57"/>
    <cellStyle name="Обычный 13 13" xfId="58"/>
    <cellStyle name="Обычный 13 2" xfId="59"/>
    <cellStyle name="Обычный 13 3" xfId="60"/>
    <cellStyle name="Обычный 13 4" xfId="61"/>
    <cellStyle name="Обычный 13 5" xfId="62"/>
    <cellStyle name="Обычный 13 6" xfId="63"/>
    <cellStyle name="Обычный 13 7" xfId="64"/>
    <cellStyle name="Обычный 13 8" xfId="65"/>
    <cellStyle name="Обычный 13 9" xfId="66"/>
    <cellStyle name="Обычный 14 10" xfId="67"/>
    <cellStyle name="Обычный 14 11" xfId="68"/>
    <cellStyle name="Обычный 14 12" xfId="69"/>
    <cellStyle name="Обычный 14 13" xfId="70"/>
    <cellStyle name="Обычный 14 2" xfId="71"/>
    <cellStyle name="Обычный 14 3" xfId="72"/>
    <cellStyle name="Обычный 14 4" xfId="73"/>
    <cellStyle name="Обычный 14 5" xfId="74"/>
    <cellStyle name="Обычный 14 6" xfId="75"/>
    <cellStyle name="Обычный 14 7" xfId="76"/>
    <cellStyle name="Обычный 14 8" xfId="77"/>
    <cellStyle name="Обычный 14 9" xfId="78"/>
    <cellStyle name="Обычный 15" xfId="79"/>
    <cellStyle name="Обычный 15 10" xfId="80"/>
    <cellStyle name="Обычный 15 10 2" xfId="81"/>
    <cellStyle name="Обычный 15 10 2 2" xfId="82"/>
    <cellStyle name="Обычный 15 10 2 2 2" xfId="83"/>
    <cellStyle name="Обычный 15 10 2 2 2 2" xfId="84"/>
    <cellStyle name="Обычный 15 10 2 2 2 2 2" xfId="85"/>
    <cellStyle name="Обычный 15 10 2 2 2 2 2 2" xfId="86"/>
    <cellStyle name="Обычный 15 10 2 2 2 2 3" xfId="87"/>
    <cellStyle name="Обычный 15 10 2 2 2 3" xfId="88"/>
    <cellStyle name="Обычный 15 10 2 2 2 3 2" xfId="89"/>
    <cellStyle name="Обычный 15 10 2 2 2 4" xfId="90"/>
    <cellStyle name="Обычный 15 10 2 2 3" xfId="91"/>
    <cellStyle name="Обычный 15 10 2 2 3 2" xfId="92"/>
    <cellStyle name="Обычный 15 10 2 2 3 2 2" xfId="93"/>
    <cellStyle name="Обычный 15 10 2 2 3 3" xfId="94"/>
    <cellStyle name="Обычный 15 10 2 2 4" xfId="95"/>
    <cellStyle name="Обычный 15 10 2 2 4 2" xfId="96"/>
    <cellStyle name="Обычный 15 10 2 2 5" xfId="97"/>
    <cellStyle name="Обычный 15 10 2 3" xfId="98"/>
    <cellStyle name="Обычный 15 10 2 3 2" xfId="99"/>
    <cellStyle name="Обычный 15 10 2 3 2 2" xfId="100"/>
    <cellStyle name="Обычный 15 10 2 3 2 2 2" xfId="101"/>
    <cellStyle name="Обычный 15 10 2 3 2 2 2 2" xfId="102"/>
    <cellStyle name="Обычный 15 10 2 3 2 2 3" xfId="103"/>
    <cellStyle name="Обычный 15 10 2 3 2 3" xfId="104"/>
    <cellStyle name="Обычный 15 10 2 3 2 3 2" xfId="105"/>
    <cellStyle name="Обычный 15 10 2 3 2 4" xfId="106"/>
    <cellStyle name="Обычный 15 10 2 3 3" xfId="107"/>
    <cellStyle name="Обычный 15 10 2 3 3 2" xfId="108"/>
    <cellStyle name="Обычный 15 10 2 3 3 2 2" xfId="109"/>
    <cellStyle name="Обычный 15 10 2 3 3 3" xfId="110"/>
    <cellStyle name="Обычный 15 10 2 3 4" xfId="111"/>
    <cellStyle name="Обычный 15 10 2 3 4 2" xfId="112"/>
    <cellStyle name="Обычный 15 10 2 3 5" xfId="113"/>
    <cellStyle name="Обычный 15 10 2 4" xfId="114"/>
    <cellStyle name="Обычный 15 10 2 4 2" xfId="115"/>
    <cellStyle name="Обычный 15 10 2 4 2 2" xfId="116"/>
    <cellStyle name="Обычный 15 10 2 4 2 2 2" xfId="117"/>
    <cellStyle name="Обычный 15 10 2 4 2 3" xfId="118"/>
    <cellStyle name="Обычный 15 10 2 4 3" xfId="119"/>
    <cellStyle name="Обычный 15 10 2 4 3 2" xfId="120"/>
    <cellStyle name="Обычный 15 10 2 4 4" xfId="121"/>
    <cellStyle name="Обычный 15 10 2 5" xfId="122"/>
    <cellStyle name="Обычный 15 10 2 5 2" xfId="123"/>
    <cellStyle name="Обычный 15 10 2 5 2 2" xfId="124"/>
    <cellStyle name="Обычный 15 10 2 5 3" xfId="125"/>
    <cellStyle name="Обычный 15 10 2 6" xfId="126"/>
    <cellStyle name="Обычный 15 10 2 6 2" xfId="127"/>
    <cellStyle name="Обычный 15 10 2 7" xfId="128"/>
    <cellStyle name="Обычный 15 10 3" xfId="129"/>
    <cellStyle name="Обычный 15 10 3 2" xfId="130"/>
    <cellStyle name="Обычный 15 10 3 2 2" xfId="131"/>
    <cellStyle name="Обычный 15 10 3 2 2 2" xfId="132"/>
    <cellStyle name="Обычный 15 10 3 2 2 2 2" xfId="133"/>
    <cellStyle name="Обычный 15 10 3 2 2 3" xfId="134"/>
    <cellStyle name="Обычный 15 10 3 2 3" xfId="135"/>
    <cellStyle name="Обычный 15 10 3 2 3 2" xfId="136"/>
    <cellStyle name="Обычный 15 10 3 2 4" xfId="137"/>
    <cellStyle name="Обычный 15 10 3 3" xfId="138"/>
    <cellStyle name="Обычный 15 10 3 3 2" xfId="139"/>
    <cellStyle name="Обычный 15 10 3 3 2 2" xfId="140"/>
    <cellStyle name="Обычный 15 10 3 3 3" xfId="141"/>
    <cellStyle name="Обычный 15 10 3 4" xfId="142"/>
    <cellStyle name="Обычный 15 10 3 4 2" xfId="143"/>
    <cellStyle name="Обычный 15 10 3 5" xfId="144"/>
    <cellStyle name="Обычный 15 10 4" xfId="145"/>
    <cellStyle name="Обычный 15 10 4 2" xfId="146"/>
    <cellStyle name="Обычный 15 10 4 2 2" xfId="147"/>
    <cellStyle name="Обычный 15 10 4 2 2 2" xfId="148"/>
    <cellStyle name="Обычный 15 10 4 2 2 2 2" xfId="149"/>
    <cellStyle name="Обычный 15 10 4 2 2 3" xfId="150"/>
    <cellStyle name="Обычный 15 10 4 2 3" xfId="151"/>
    <cellStyle name="Обычный 15 10 4 2 3 2" xfId="152"/>
    <cellStyle name="Обычный 15 10 4 2 4" xfId="153"/>
    <cellStyle name="Обычный 15 10 4 3" xfId="154"/>
    <cellStyle name="Обычный 15 10 4 3 2" xfId="155"/>
    <cellStyle name="Обычный 15 10 4 3 2 2" xfId="156"/>
    <cellStyle name="Обычный 15 10 4 3 3" xfId="157"/>
    <cellStyle name="Обычный 15 10 4 4" xfId="158"/>
    <cellStyle name="Обычный 15 10 4 4 2" xfId="159"/>
    <cellStyle name="Обычный 15 10 4 5" xfId="160"/>
    <cellStyle name="Обычный 15 10 5" xfId="161"/>
    <cellStyle name="Обычный 15 10 5 2" xfId="162"/>
    <cellStyle name="Обычный 15 10 5 2 2" xfId="163"/>
    <cellStyle name="Обычный 15 10 5 2 2 2" xfId="164"/>
    <cellStyle name="Обычный 15 10 5 2 3" xfId="165"/>
    <cellStyle name="Обычный 15 10 5 3" xfId="166"/>
    <cellStyle name="Обычный 15 10 5 3 2" xfId="167"/>
    <cellStyle name="Обычный 15 10 5 4" xfId="168"/>
    <cellStyle name="Обычный 15 10 6" xfId="169"/>
    <cellStyle name="Обычный 15 10 6 2" xfId="170"/>
    <cellStyle name="Обычный 15 10 6 2 2" xfId="171"/>
    <cellStyle name="Обычный 15 10 6 3" xfId="172"/>
    <cellStyle name="Обычный 15 10 7" xfId="173"/>
    <cellStyle name="Обычный 15 10 7 2" xfId="174"/>
    <cellStyle name="Обычный 15 10 8" xfId="175"/>
    <cellStyle name="Обычный 15 11" xfId="176"/>
    <cellStyle name="Обычный 15 11 2" xfId="177"/>
    <cellStyle name="Обычный 15 11 2 2" xfId="178"/>
    <cellStyle name="Обычный 15 11 2 2 2" xfId="179"/>
    <cellStyle name="Обычный 15 11 2 2 2 2" xfId="180"/>
    <cellStyle name="Обычный 15 11 2 2 2 2 2" xfId="181"/>
    <cellStyle name="Обычный 15 11 2 2 2 2 2 2" xfId="182"/>
    <cellStyle name="Обычный 15 11 2 2 2 2 3" xfId="183"/>
    <cellStyle name="Обычный 15 11 2 2 2 3" xfId="184"/>
    <cellStyle name="Обычный 15 11 2 2 2 3 2" xfId="185"/>
    <cellStyle name="Обычный 15 11 2 2 2 4" xfId="186"/>
    <cellStyle name="Обычный 15 11 2 2 3" xfId="187"/>
    <cellStyle name="Обычный 15 11 2 2 3 2" xfId="188"/>
    <cellStyle name="Обычный 15 11 2 2 3 2 2" xfId="189"/>
    <cellStyle name="Обычный 15 11 2 2 3 3" xfId="190"/>
    <cellStyle name="Обычный 15 11 2 2 4" xfId="191"/>
    <cellStyle name="Обычный 15 11 2 2 4 2" xfId="192"/>
    <cellStyle name="Обычный 15 11 2 2 5" xfId="193"/>
    <cellStyle name="Обычный 15 11 2 3" xfId="194"/>
    <cellStyle name="Обычный 15 11 2 3 2" xfId="195"/>
    <cellStyle name="Обычный 15 11 2 3 2 2" xfId="196"/>
    <cellStyle name="Обычный 15 11 2 3 2 2 2" xfId="197"/>
    <cellStyle name="Обычный 15 11 2 3 2 2 2 2" xfId="198"/>
    <cellStyle name="Обычный 15 11 2 3 2 2 3" xfId="199"/>
    <cellStyle name="Обычный 15 11 2 3 2 3" xfId="200"/>
    <cellStyle name="Обычный 15 11 2 3 2 3 2" xfId="201"/>
    <cellStyle name="Обычный 15 11 2 3 2 4" xfId="202"/>
    <cellStyle name="Обычный 15 11 2 3 3" xfId="203"/>
    <cellStyle name="Обычный 15 11 2 3 3 2" xfId="204"/>
    <cellStyle name="Обычный 15 11 2 3 3 2 2" xfId="205"/>
    <cellStyle name="Обычный 15 11 2 3 3 3" xfId="206"/>
    <cellStyle name="Обычный 15 11 2 3 4" xfId="207"/>
    <cellStyle name="Обычный 15 11 2 3 4 2" xfId="208"/>
    <cellStyle name="Обычный 15 11 2 3 5" xfId="209"/>
    <cellStyle name="Обычный 15 11 2 4" xfId="210"/>
    <cellStyle name="Обычный 15 11 2 4 2" xfId="211"/>
    <cellStyle name="Обычный 15 11 2 4 2 2" xfId="212"/>
    <cellStyle name="Обычный 15 11 2 4 2 2 2" xfId="213"/>
    <cellStyle name="Обычный 15 11 2 4 2 3" xfId="214"/>
    <cellStyle name="Обычный 15 11 2 4 3" xfId="215"/>
    <cellStyle name="Обычный 15 11 2 4 3 2" xfId="216"/>
    <cellStyle name="Обычный 15 11 2 4 4" xfId="217"/>
    <cellStyle name="Обычный 15 11 2 5" xfId="218"/>
    <cellStyle name="Обычный 15 11 2 5 2" xfId="219"/>
    <cellStyle name="Обычный 15 11 2 5 2 2" xfId="220"/>
    <cellStyle name="Обычный 15 11 2 5 3" xfId="221"/>
    <cellStyle name="Обычный 15 11 2 6" xfId="222"/>
    <cellStyle name="Обычный 15 11 2 6 2" xfId="223"/>
    <cellStyle name="Обычный 15 11 2 7" xfId="224"/>
    <cellStyle name="Обычный 15 11 3" xfId="225"/>
    <cellStyle name="Обычный 15 11 3 2" xfId="226"/>
    <cellStyle name="Обычный 15 11 3 2 2" xfId="227"/>
    <cellStyle name="Обычный 15 11 3 2 2 2" xfId="228"/>
    <cellStyle name="Обычный 15 11 3 2 2 2 2" xfId="229"/>
    <cellStyle name="Обычный 15 11 3 2 2 3" xfId="230"/>
    <cellStyle name="Обычный 15 11 3 2 3" xfId="231"/>
    <cellStyle name="Обычный 15 11 3 2 3 2" xfId="232"/>
    <cellStyle name="Обычный 15 11 3 2 4" xfId="233"/>
    <cellStyle name="Обычный 15 11 3 3" xfId="234"/>
    <cellStyle name="Обычный 15 11 3 3 2" xfId="235"/>
    <cellStyle name="Обычный 15 11 3 3 2 2" xfId="236"/>
    <cellStyle name="Обычный 15 11 3 3 3" xfId="237"/>
    <cellStyle name="Обычный 15 11 3 4" xfId="238"/>
    <cellStyle name="Обычный 15 11 3 4 2" xfId="239"/>
    <cellStyle name="Обычный 15 11 3 5" xfId="240"/>
    <cellStyle name="Обычный 15 11 4" xfId="241"/>
    <cellStyle name="Обычный 15 11 4 2" xfId="242"/>
    <cellStyle name="Обычный 15 11 4 2 2" xfId="243"/>
    <cellStyle name="Обычный 15 11 4 2 2 2" xfId="244"/>
    <cellStyle name="Обычный 15 11 4 2 2 2 2" xfId="245"/>
    <cellStyle name="Обычный 15 11 4 2 2 3" xfId="246"/>
    <cellStyle name="Обычный 15 11 4 2 3" xfId="247"/>
    <cellStyle name="Обычный 15 11 4 2 3 2" xfId="248"/>
    <cellStyle name="Обычный 15 11 4 2 4" xfId="249"/>
    <cellStyle name="Обычный 15 11 4 3" xfId="250"/>
    <cellStyle name="Обычный 15 11 4 3 2" xfId="251"/>
    <cellStyle name="Обычный 15 11 4 3 2 2" xfId="252"/>
    <cellStyle name="Обычный 15 11 4 3 3" xfId="253"/>
    <cellStyle name="Обычный 15 11 4 4" xfId="254"/>
    <cellStyle name="Обычный 15 11 4 4 2" xfId="255"/>
    <cellStyle name="Обычный 15 11 4 5" xfId="256"/>
    <cellStyle name="Обычный 15 11 5" xfId="257"/>
    <cellStyle name="Обычный 15 11 5 2" xfId="258"/>
    <cellStyle name="Обычный 15 11 5 2 2" xfId="259"/>
    <cellStyle name="Обычный 15 11 5 2 2 2" xfId="260"/>
    <cellStyle name="Обычный 15 11 5 2 3" xfId="261"/>
    <cellStyle name="Обычный 15 11 5 3" xfId="262"/>
    <cellStyle name="Обычный 15 11 5 3 2" xfId="263"/>
    <cellStyle name="Обычный 15 11 5 4" xfId="264"/>
    <cellStyle name="Обычный 15 11 6" xfId="265"/>
    <cellStyle name="Обычный 15 11 6 2" xfId="266"/>
    <cellStyle name="Обычный 15 11 6 2 2" xfId="267"/>
    <cellStyle name="Обычный 15 11 6 3" xfId="268"/>
    <cellStyle name="Обычный 15 11 7" xfId="269"/>
    <cellStyle name="Обычный 15 11 7 2" xfId="270"/>
    <cellStyle name="Обычный 15 11 8" xfId="271"/>
    <cellStyle name="Обычный 15 12" xfId="272"/>
    <cellStyle name="Обычный 15 12 2" xfId="273"/>
    <cellStyle name="Обычный 15 12 2 2" xfId="274"/>
    <cellStyle name="Обычный 15 12 2 2 2" xfId="275"/>
    <cellStyle name="Обычный 15 12 2 2 2 2" xfId="276"/>
    <cellStyle name="Обычный 15 12 2 2 2 2 2" xfId="277"/>
    <cellStyle name="Обычный 15 12 2 2 2 2 2 2" xfId="278"/>
    <cellStyle name="Обычный 15 12 2 2 2 2 3" xfId="279"/>
    <cellStyle name="Обычный 15 12 2 2 2 3" xfId="280"/>
    <cellStyle name="Обычный 15 12 2 2 2 3 2" xfId="281"/>
    <cellStyle name="Обычный 15 12 2 2 2 4" xfId="282"/>
    <cellStyle name="Обычный 15 12 2 2 3" xfId="283"/>
    <cellStyle name="Обычный 15 12 2 2 3 2" xfId="284"/>
    <cellStyle name="Обычный 15 12 2 2 3 2 2" xfId="285"/>
    <cellStyle name="Обычный 15 12 2 2 3 3" xfId="286"/>
    <cellStyle name="Обычный 15 12 2 2 4" xfId="287"/>
    <cellStyle name="Обычный 15 12 2 2 4 2" xfId="288"/>
    <cellStyle name="Обычный 15 12 2 2 5" xfId="289"/>
    <cellStyle name="Обычный 15 12 2 3" xfId="290"/>
    <cellStyle name="Обычный 15 12 2 3 2" xfId="291"/>
    <cellStyle name="Обычный 15 12 2 3 2 2" xfId="292"/>
    <cellStyle name="Обычный 15 12 2 3 2 2 2" xfId="293"/>
    <cellStyle name="Обычный 15 12 2 3 2 2 2 2" xfId="294"/>
    <cellStyle name="Обычный 15 12 2 3 2 2 3" xfId="295"/>
    <cellStyle name="Обычный 15 12 2 3 2 3" xfId="296"/>
    <cellStyle name="Обычный 15 12 2 3 2 3 2" xfId="297"/>
    <cellStyle name="Обычный 15 12 2 3 2 4" xfId="298"/>
    <cellStyle name="Обычный 15 12 2 3 3" xfId="299"/>
    <cellStyle name="Обычный 15 12 2 3 3 2" xfId="300"/>
    <cellStyle name="Обычный 15 12 2 3 3 2 2" xfId="301"/>
    <cellStyle name="Обычный 15 12 2 3 3 3" xfId="302"/>
    <cellStyle name="Обычный 15 12 2 3 4" xfId="303"/>
    <cellStyle name="Обычный 15 12 2 3 4 2" xfId="304"/>
    <cellStyle name="Обычный 15 12 2 3 5" xfId="305"/>
    <cellStyle name="Обычный 15 12 2 4" xfId="306"/>
    <cellStyle name="Обычный 15 12 2 4 2" xfId="307"/>
    <cellStyle name="Обычный 15 12 2 4 2 2" xfId="308"/>
    <cellStyle name="Обычный 15 12 2 4 2 2 2" xfId="309"/>
    <cellStyle name="Обычный 15 12 2 4 2 3" xfId="310"/>
    <cellStyle name="Обычный 15 12 2 4 3" xfId="311"/>
    <cellStyle name="Обычный 15 12 2 4 3 2" xfId="312"/>
    <cellStyle name="Обычный 15 12 2 4 4" xfId="313"/>
    <cellStyle name="Обычный 15 12 2 5" xfId="314"/>
    <cellStyle name="Обычный 15 12 2 5 2" xfId="315"/>
    <cellStyle name="Обычный 15 12 2 5 2 2" xfId="316"/>
    <cellStyle name="Обычный 15 12 2 5 3" xfId="317"/>
    <cellStyle name="Обычный 15 12 2 6" xfId="318"/>
    <cellStyle name="Обычный 15 12 2 6 2" xfId="319"/>
    <cellStyle name="Обычный 15 12 2 7" xfId="320"/>
    <cellStyle name="Обычный 15 12 3" xfId="321"/>
    <cellStyle name="Обычный 15 12 3 2" xfId="322"/>
    <cellStyle name="Обычный 15 12 3 2 2" xfId="323"/>
    <cellStyle name="Обычный 15 12 3 2 2 2" xfId="324"/>
    <cellStyle name="Обычный 15 12 3 2 2 2 2" xfId="325"/>
    <cellStyle name="Обычный 15 12 3 2 2 3" xfId="326"/>
    <cellStyle name="Обычный 15 12 3 2 3" xfId="327"/>
    <cellStyle name="Обычный 15 12 3 2 3 2" xfId="328"/>
    <cellStyle name="Обычный 15 12 3 2 4" xfId="329"/>
    <cellStyle name="Обычный 15 12 3 3" xfId="330"/>
    <cellStyle name="Обычный 15 12 3 3 2" xfId="331"/>
    <cellStyle name="Обычный 15 12 3 3 2 2" xfId="332"/>
    <cellStyle name="Обычный 15 12 3 3 3" xfId="333"/>
    <cellStyle name="Обычный 15 12 3 4" xfId="334"/>
    <cellStyle name="Обычный 15 12 3 4 2" xfId="335"/>
    <cellStyle name="Обычный 15 12 3 5" xfId="336"/>
    <cellStyle name="Обычный 15 12 4" xfId="337"/>
    <cellStyle name="Обычный 15 12 4 2" xfId="338"/>
    <cellStyle name="Обычный 15 12 4 2 2" xfId="339"/>
    <cellStyle name="Обычный 15 12 4 2 2 2" xfId="340"/>
    <cellStyle name="Обычный 15 12 4 2 2 2 2" xfId="341"/>
    <cellStyle name="Обычный 15 12 4 2 2 3" xfId="342"/>
    <cellStyle name="Обычный 15 12 4 2 3" xfId="343"/>
    <cellStyle name="Обычный 15 12 4 2 3 2" xfId="344"/>
    <cellStyle name="Обычный 15 12 4 2 4" xfId="345"/>
    <cellStyle name="Обычный 15 12 4 3" xfId="346"/>
    <cellStyle name="Обычный 15 12 4 3 2" xfId="347"/>
    <cellStyle name="Обычный 15 12 4 3 2 2" xfId="348"/>
    <cellStyle name="Обычный 15 12 4 3 3" xfId="349"/>
    <cellStyle name="Обычный 15 12 4 4" xfId="350"/>
    <cellStyle name="Обычный 15 12 4 4 2" xfId="351"/>
    <cellStyle name="Обычный 15 12 4 5" xfId="352"/>
    <cellStyle name="Обычный 15 12 5" xfId="353"/>
    <cellStyle name="Обычный 15 12 5 2" xfId="354"/>
    <cellStyle name="Обычный 15 12 5 2 2" xfId="355"/>
    <cellStyle name="Обычный 15 12 5 2 2 2" xfId="356"/>
    <cellStyle name="Обычный 15 12 5 2 3" xfId="357"/>
    <cellStyle name="Обычный 15 12 5 3" xfId="358"/>
    <cellStyle name="Обычный 15 12 5 3 2" xfId="359"/>
    <cellStyle name="Обычный 15 12 5 4" xfId="360"/>
    <cellStyle name="Обычный 15 12 6" xfId="361"/>
    <cellStyle name="Обычный 15 12 6 2" xfId="362"/>
    <cellStyle name="Обычный 15 12 6 2 2" xfId="363"/>
    <cellStyle name="Обычный 15 12 6 3" xfId="364"/>
    <cellStyle name="Обычный 15 12 7" xfId="365"/>
    <cellStyle name="Обычный 15 12 7 2" xfId="366"/>
    <cellStyle name="Обычный 15 12 8" xfId="367"/>
    <cellStyle name="Обычный 15 13" xfId="368"/>
    <cellStyle name="Обычный 15 13 2" xfId="369"/>
    <cellStyle name="Обычный 15 13 2 2" xfId="370"/>
    <cellStyle name="Обычный 15 13 2 2 2" xfId="371"/>
    <cellStyle name="Обычный 15 13 2 2 2 2" xfId="372"/>
    <cellStyle name="Обычный 15 13 2 2 2 2 2" xfId="373"/>
    <cellStyle name="Обычный 15 13 2 2 2 2 2 2" xfId="374"/>
    <cellStyle name="Обычный 15 13 2 2 2 2 3" xfId="375"/>
    <cellStyle name="Обычный 15 13 2 2 2 3" xfId="376"/>
    <cellStyle name="Обычный 15 13 2 2 2 3 2" xfId="377"/>
    <cellStyle name="Обычный 15 13 2 2 2 4" xfId="378"/>
    <cellStyle name="Обычный 15 13 2 2 3" xfId="379"/>
    <cellStyle name="Обычный 15 13 2 2 3 2" xfId="380"/>
    <cellStyle name="Обычный 15 13 2 2 3 2 2" xfId="381"/>
    <cellStyle name="Обычный 15 13 2 2 3 3" xfId="382"/>
    <cellStyle name="Обычный 15 13 2 2 4" xfId="383"/>
    <cellStyle name="Обычный 15 13 2 2 4 2" xfId="384"/>
    <cellStyle name="Обычный 15 13 2 2 5" xfId="385"/>
    <cellStyle name="Обычный 15 13 2 3" xfId="386"/>
    <cellStyle name="Обычный 15 13 2 3 2" xfId="387"/>
    <cellStyle name="Обычный 15 13 2 3 2 2" xfId="388"/>
    <cellStyle name="Обычный 15 13 2 3 2 2 2" xfId="389"/>
    <cellStyle name="Обычный 15 13 2 3 2 2 2 2" xfId="390"/>
    <cellStyle name="Обычный 15 13 2 3 2 2 3" xfId="391"/>
    <cellStyle name="Обычный 15 13 2 3 2 3" xfId="392"/>
    <cellStyle name="Обычный 15 13 2 3 2 3 2" xfId="393"/>
    <cellStyle name="Обычный 15 13 2 3 2 4" xfId="394"/>
    <cellStyle name="Обычный 15 13 2 3 3" xfId="395"/>
    <cellStyle name="Обычный 15 13 2 3 3 2" xfId="396"/>
    <cellStyle name="Обычный 15 13 2 3 3 2 2" xfId="397"/>
    <cellStyle name="Обычный 15 13 2 3 3 3" xfId="398"/>
    <cellStyle name="Обычный 15 13 2 3 4" xfId="399"/>
    <cellStyle name="Обычный 15 13 2 3 4 2" xfId="400"/>
    <cellStyle name="Обычный 15 13 2 3 5" xfId="401"/>
    <cellStyle name="Обычный 15 13 2 4" xfId="402"/>
    <cellStyle name="Обычный 15 13 2 4 2" xfId="403"/>
    <cellStyle name="Обычный 15 13 2 4 2 2" xfId="404"/>
    <cellStyle name="Обычный 15 13 2 4 2 2 2" xfId="405"/>
    <cellStyle name="Обычный 15 13 2 4 2 3" xfId="406"/>
    <cellStyle name="Обычный 15 13 2 4 3" xfId="407"/>
    <cellStyle name="Обычный 15 13 2 4 3 2" xfId="408"/>
    <cellStyle name="Обычный 15 13 2 4 4" xfId="409"/>
    <cellStyle name="Обычный 15 13 2 5" xfId="410"/>
    <cellStyle name="Обычный 15 13 2 5 2" xfId="411"/>
    <cellStyle name="Обычный 15 13 2 5 2 2" xfId="412"/>
    <cellStyle name="Обычный 15 13 2 5 3" xfId="413"/>
    <cellStyle name="Обычный 15 13 2 6" xfId="414"/>
    <cellStyle name="Обычный 15 13 2 6 2" xfId="415"/>
    <cellStyle name="Обычный 15 13 2 7" xfId="416"/>
    <cellStyle name="Обычный 15 13 3" xfId="417"/>
    <cellStyle name="Обычный 15 13 3 2" xfId="418"/>
    <cellStyle name="Обычный 15 13 3 2 2" xfId="419"/>
    <cellStyle name="Обычный 15 13 3 2 2 2" xfId="420"/>
    <cellStyle name="Обычный 15 13 3 2 2 2 2" xfId="421"/>
    <cellStyle name="Обычный 15 13 3 2 2 3" xfId="422"/>
    <cellStyle name="Обычный 15 13 3 2 3" xfId="423"/>
    <cellStyle name="Обычный 15 13 3 2 3 2" xfId="424"/>
    <cellStyle name="Обычный 15 13 3 2 4" xfId="425"/>
    <cellStyle name="Обычный 15 13 3 3" xfId="426"/>
    <cellStyle name="Обычный 15 13 3 3 2" xfId="427"/>
    <cellStyle name="Обычный 15 13 3 3 2 2" xfId="428"/>
    <cellStyle name="Обычный 15 13 3 3 3" xfId="429"/>
    <cellStyle name="Обычный 15 13 3 4" xfId="430"/>
    <cellStyle name="Обычный 15 13 3 4 2" xfId="431"/>
    <cellStyle name="Обычный 15 13 3 5" xfId="432"/>
    <cellStyle name="Обычный 15 13 4" xfId="433"/>
    <cellStyle name="Обычный 15 13 4 2" xfId="434"/>
    <cellStyle name="Обычный 15 13 4 2 2" xfId="435"/>
    <cellStyle name="Обычный 15 13 4 2 2 2" xfId="436"/>
    <cellStyle name="Обычный 15 13 4 2 2 2 2" xfId="437"/>
    <cellStyle name="Обычный 15 13 4 2 2 3" xfId="438"/>
    <cellStyle name="Обычный 15 13 4 2 3" xfId="439"/>
    <cellStyle name="Обычный 15 13 4 2 3 2" xfId="440"/>
    <cellStyle name="Обычный 15 13 4 2 4" xfId="441"/>
    <cellStyle name="Обычный 15 13 4 3" xfId="442"/>
    <cellStyle name="Обычный 15 13 4 3 2" xfId="443"/>
    <cellStyle name="Обычный 15 13 4 3 2 2" xfId="444"/>
    <cellStyle name="Обычный 15 13 4 3 3" xfId="445"/>
    <cellStyle name="Обычный 15 13 4 4" xfId="446"/>
    <cellStyle name="Обычный 15 13 4 4 2" xfId="447"/>
    <cellStyle name="Обычный 15 13 4 5" xfId="448"/>
    <cellStyle name="Обычный 15 13 5" xfId="449"/>
    <cellStyle name="Обычный 15 13 5 2" xfId="450"/>
    <cellStyle name="Обычный 15 13 5 2 2" xfId="451"/>
    <cellStyle name="Обычный 15 13 5 2 2 2" xfId="452"/>
    <cellStyle name="Обычный 15 13 5 2 3" xfId="453"/>
    <cellStyle name="Обычный 15 13 5 3" xfId="454"/>
    <cellStyle name="Обычный 15 13 5 3 2" xfId="455"/>
    <cellStyle name="Обычный 15 13 5 4" xfId="456"/>
    <cellStyle name="Обычный 15 13 6" xfId="457"/>
    <cellStyle name="Обычный 15 13 6 2" xfId="458"/>
    <cellStyle name="Обычный 15 13 6 2 2" xfId="459"/>
    <cellStyle name="Обычный 15 13 6 3" xfId="460"/>
    <cellStyle name="Обычный 15 13 7" xfId="461"/>
    <cellStyle name="Обычный 15 13 7 2" xfId="462"/>
    <cellStyle name="Обычный 15 13 8" xfId="463"/>
    <cellStyle name="Обычный 15 14" xfId="464"/>
    <cellStyle name="Обычный 15 14 2" xfId="465"/>
    <cellStyle name="Обычный 15 14 2 2" xfId="466"/>
    <cellStyle name="Обычный 15 14 2 2 2" xfId="467"/>
    <cellStyle name="Обычный 15 14 2 2 2 2" xfId="468"/>
    <cellStyle name="Обычный 15 14 2 2 2 2 2" xfId="469"/>
    <cellStyle name="Обычный 15 14 2 2 2 2 2 2" xfId="470"/>
    <cellStyle name="Обычный 15 14 2 2 2 2 3" xfId="471"/>
    <cellStyle name="Обычный 15 14 2 2 2 3" xfId="472"/>
    <cellStyle name="Обычный 15 14 2 2 2 3 2" xfId="473"/>
    <cellStyle name="Обычный 15 14 2 2 2 4" xfId="474"/>
    <cellStyle name="Обычный 15 14 2 2 3" xfId="475"/>
    <cellStyle name="Обычный 15 14 2 2 3 2" xfId="476"/>
    <cellStyle name="Обычный 15 14 2 2 3 2 2" xfId="477"/>
    <cellStyle name="Обычный 15 14 2 2 3 3" xfId="478"/>
    <cellStyle name="Обычный 15 14 2 2 4" xfId="479"/>
    <cellStyle name="Обычный 15 14 2 2 4 2" xfId="480"/>
    <cellStyle name="Обычный 15 14 2 2 5" xfId="481"/>
    <cellStyle name="Обычный 15 14 2 3" xfId="482"/>
    <cellStyle name="Обычный 15 14 2 3 2" xfId="483"/>
    <cellStyle name="Обычный 15 14 2 3 2 2" xfId="484"/>
    <cellStyle name="Обычный 15 14 2 3 2 2 2" xfId="485"/>
    <cellStyle name="Обычный 15 14 2 3 2 2 2 2" xfId="486"/>
    <cellStyle name="Обычный 15 14 2 3 2 2 3" xfId="487"/>
    <cellStyle name="Обычный 15 14 2 3 2 3" xfId="488"/>
    <cellStyle name="Обычный 15 14 2 3 2 3 2" xfId="489"/>
    <cellStyle name="Обычный 15 14 2 3 2 4" xfId="490"/>
    <cellStyle name="Обычный 15 14 2 3 3" xfId="491"/>
    <cellStyle name="Обычный 15 14 2 3 3 2" xfId="492"/>
    <cellStyle name="Обычный 15 14 2 3 3 2 2" xfId="493"/>
    <cellStyle name="Обычный 15 14 2 3 3 3" xfId="494"/>
    <cellStyle name="Обычный 15 14 2 3 4" xfId="495"/>
    <cellStyle name="Обычный 15 14 2 3 4 2" xfId="496"/>
    <cellStyle name="Обычный 15 14 2 3 5" xfId="497"/>
    <cellStyle name="Обычный 15 14 2 4" xfId="498"/>
    <cellStyle name="Обычный 15 14 2 4 2" xfId="499"/>
    <cellStyle name="Обычный 15 14 2 4 2 2" xfId="500"/>
    <cellStyle name="Обычный 15 14 2 4 2 2 2" xfId="501"/>
    <cellStyle name="Обычный 15 14 2 4 2 3" xfId="502"/>
    <cellStyle name="Обычный 15 14 2 4 3" xfId="503"/>
    <cellStyle name="Обычный 15 14 2 4 3 2" xfId="504"/>
    <cellStyle name="Обычный 15 14 2 4 4" xfId="505"/>
    <cellStyle name="Обычный 15 14 2 5" xfId="506"/>
    <cellStyle name="Обычный 15 14 2 5 2" xfId="507"/>
    <cellStyle name="Обычный 15 14 2 5 2 2" xfId="508"/>
    <cellStyle name="Обычный 15 14 2 5 3" xfId="509"/>
    <cellStyle name="Обычный 15 14 2 6" xfId="510"/>
    <cellStyle name="Обычный 15 14 2 6 2" xfId="511"/>
    <cellStyle name="Обычный 15 14 2 7" xfId="512"/>
    <cellStyle name="Обычный 15 14 3" xfId="513"/>
    <cellStyle name="Обычный 15 14 3 2" xfId="514"/>
    <cellStyle name="Обычный 15 14 3 2 2" xfId="515"/>
    <cellStyle name="Обычный 15 14 3 2 2 2" xfId="516"/>
    <cellStyle name="Обычный 15 14 3 2 2 2 2" xfId="517"/>
    <cellStyle name="Обычный 15 14 3 2 2 3" xfId="518"/>
    <cellStyle name="Обычный 15 14 3 2 3" xfId="519"/>
    <cellStyle name="Обычный 15 14 3 2 3 2" xfId="520"/>
    <cellStyle name="Обычный 15 14 3 2 4" xfId="521"/>
    <cellStyle name="Обычный 15 14 3 3" xfId="522"/>
    <cellStyle name="Обычный 15 14 3 3 2" xfId="523"/>
    <cellStyle name="Обычный 15 14 3 3 2 2" xfId="524"/>
    <cellStyle name="Обычный 15 14 3 3 3" xfId="525"/>
    <cellStyle name="Обычный 15 14 3 4" xfId="526"/>
    <cellStyle name="Обычный 15 14 3 4 2" xfId="527"/>
    <cellStyle name="Обычный 15 14 3 5" xfId="528"/>
    <cellStyle name="Обычный 15 14 4" xfId="529"/>
    <cellStyle name="Обычный 15 14 4 2" xfId="530"/>
    <cellStyle name="Обычный 15 14 4 2 2" xfId="531"/>
    <cellStyle name="Обычный 15 14 4 2 2 2" xfId="532"/>
    <cellStyle name="Обычный 15 14 4 2 2 2 2" xfId="533"/>
    <cellStyle name="Обычный 15 14 4 2 2 3" xfId="534"/>
    <cellStyle name="Обычный 15 14 4 2 3" xfId="535"/>
    <cellStyle name="Обычный 15 14 4 2 3 2" xfId="536"/>
    <cellStyle name="Обычный 15 14 4 2 4" xfId="537"/>
    <cellStyle name="Обычный 15 14 4 3" xfId="538"/>
    <cellStyle name="Обычный 15 14 4 3 2" xfId="539"/>
    <cellStyle name="Обычный 15 14 4 3 2 2" xfId="540"/>
    <cellStyle name="Обычный 15 14 4 3 3" xfId="541"/>
    <cellStyle name="Обычный 15 14 4 4" xfId="542"/>
    <cellStyle name="Обычный 15 14 4 4 2" xfId="543"/>
    <cellStyle name="Обычный 15 14 4 5" xfId="544"/>
    <cellStyle name="Обычный 15 14 5" xfId="545"/>
    <cellStyle name="Обычный 15 14 5 2" xfId="546"/>
    <cellStyle name="Обычный 15 14 5 2 2" xfId="547"/>
    <cellStyle name="Обычный 15 14 5 2 2 2" xfId="548"/>
    <cellStyle name="Обычный 15 14 5 2 3" xfId="549"/>
    <cellStyle name="Обычный 15 14 5 3" xfId="550"/>
    <cellStyle name="Обычный 15 14 5 3 2" xfId="551"/>
    <cellStyle name="Обычный 15 14 5 4" xfId="552"/>
    <cellStyle name="Обычный 15 14 6" xfId="553"/>
    <cellStyle name="Обычный 15 14 6 2" xfId="554"/>
    <cellStyle name="Обычный 15 14 6 2 2" xfId="555"/>
    <cellStyle name="Обычный 15 14 6 3" xfId="556"/>
    <cellStyle name="Обычный 15 14 7" xfId="557"/>
    <cellStyle name="Обычный 15 14 7 2" xfId="558"/>
    <cellStyle name="Обычный 15 14 8" xfId="559"/>
    <cellStyle name="Обычный 15 15" xfId="560"/>
    <cellStyle name="Обычный 15 15 2" xfId="561"/>
    <cellStyle name="Обычный 15 15 2 2" xfId="562"/>
    <cellStyle name="Обычный 15 15 2 2 2" xfId="563"/>
    <cellStyle name="Обычный 15 15 2 2 2 2" xfId="564"/>
    <cellStyle name="Обычный 15 15 2 2 2 2 2" xfId="565"/>
    <cellStyle name="Обычный 15 15 2 2 2 2 2 2" xfId="566"/>
    <cellStyle name="Обычный 15 15 2 2 2 2 3" xfId="567"/>
    <cellStyle name="Обычный 15 15 2 2 2 3" xfId="568"/>
    <cellStyle name="Обычный 15 15 2 2 2 3 2" xfId="569"/>
    <cellStyle name="Обычный 15 15 2 2 2 4" xfId="570"/>
    <cellStyle name="Обычный 15 15 2 2 3" xfId="571"/>
    <cellStyle name="Обычный 15 15 2 2 3 2" xfId="572"/>
    <cellStyle name="Обычный 15 15 2 2 3 2 2" xfId="573"/>
    <cellStyle name="Обычный 15 15 2 2 3 3" xfId="574"/>
    <cellStyle name="Обычный 15 15 2 2 4" xfId="575"/>
    <cellStyle name="Обычный 15 15 2 2 4 2" xfId="576"/>
    <cellStyle name="Обычный 15 15 2 2 5" xfId="577"/>
    <cellStyle name="Обычный 15 15 2 3" xfId="578"/>
    <cellStyle name="Обычный 15 15 2 3 2" xfId="579"/>
    <cellStyle name="Обычный 15 15 2 3 2 2" xfId="580"/>
    <cellStyle name="Обычный 15 15 2 3 2 2 2" xfId="581"/>
    <cellStyle name="Обычный 15 15 2 3 2 2 2 2" xfId="582"/>
    <cellStyle name="Обычный 15 15 2 3 2 2 3" xfId="583"/>
    <cellStyle name="Обычный 15 15 2 3 2 3" xfId="584"/>
    <cellStyle name="Обычный 15 15 2 3 2 3 2" xfId="585"/>
    <cellStyle name="Обычный 15 15 2 3 2 4" xfId="586"/>
    <cellStyle name="Обычный 15 15 2 3 3" xfId="587"/>
    <cellStyle name="Обычный 15 15 2 3 3 2" xfId="588"/>
    <cellStyle name="Обычный 15 15 2 3 3 2 2" xfId="589"/>
    <cellStyle name="Обычный 15 15 2 3 3 3" xfId="590"/>
    <cellStyle name="Обычный 15 15 2 3 4" xfId="591"/>
    <cellStyle name="Обычный 15 15 2 3 4 2" xfId="592"/>
    <cellStyle name="Обычный 15 15 2 3 5" xfId="593"/>
    <cellStyle name="Обычный 15 15 2 4" xfId="594"/>
    <cellStyle name="Обычный 15 15 2 4 2" xfId="595"/>
    <cellStyle name="Обычный 15 15 2 4 2 2" xfId="596"/>
    <cellStyle name="Обычный 15 15 2 4 2 2 2" xfId="597"/>
    <cellStyle name="Обычный 15 15 2 4 2 3" xfId="598"/>
    <cellStyle name="Обычный 15 15 2 4 3" xfId="599"/>
    <cellStyle name="Обычный 15 15 2 4 3 2" xfId="600"/>
    <cellStyle name="Обычный 15 15 2 4 4" xfId="601"/>
    <cellStyle name="Обычный 15 15 2 5" xfId="602"/>
    <cellStyle name="Обычный 15 15 2 5 2" xfId="603"/>
    <cellStyle name="Обычный 15 15 2 5 2 2" xfId="604"/>
    <cellStyle name="Обычный 15 15 2 5 3" xfId="605"/>
    <cellStyle name="Обычный 15 15 2 6" xfId="606"/>
    <cellStyle name="Обычный 15 15 2 6 2" xfId="607"/>
    <cellStyle name="Обычный 15 15 2 7" xfId="608"/>
    <cellStyle name="Обычный 15 15 3" xfId="609"/>
    <cellStyle name="Обычный 15 15 3 2" xfId="610"/>
    <cellStyle name="Обычный 15 15 3 2 2" xfId="611"/>
    <cellStyle name="Обычный 15 15 3 2 2 2" xfId="612"/>
    <cellStyle name="Обычный 15 15 3 2 2 2 2" xfId="613"/>
    <cellStyle name="Обычный 15 15 3 2 2 3" xfId="614"/>
    <cellStyle name="Обычный 15 15 3 2 3" xfId="615"/>
    <cellStyle name="Обычный 15 15 3 2 3 2" xfId="616"/>
    <cellStyle name="Обычный 15 15 3 2 4" xfId="617"/>
    <cellStyle name="Обычный 15 15 3 3" xfId="618"/>
    <cellStyle name="Обычный 15 15 3 3 2" xfId="619"/>
    <cellStyle name="Обычный 15 15 3 3 2 2" xfId="620"/>
    <cellStyle name="Обычный 15 15 3 3 3" xfId="621"/>
    <cellStyle name="Обычный 15 15 3 4" xfId="622"/>
    <cellStyle name="Обычный 15 15 3 4 2" xfId="623"/>
    <cellStyle name="Обычный 15 15 3 5" xfId="624"/>
    <cellStyle name="Обычный 15 15 4" xfId="625"/>
    <cellStyle name="Обычный 15 15 4 2" xfId="626"/>
    <cellStyle name="Обычный 15 15 4 2 2" xfId="627"/>
    <cellStyle name="Обычный 15 15 4 2 2 2" xfId="628"/>
    <cellStyle name="Обычный 15 15 4 2 2 2 2" xfId="629"/>
    <cellStyle name="Обычный 15 15 4 2 2 3" xfId="630"/>
    <cellStyle name="Обычный 15 15 4 2 3" xfId="631"/>
    <cellStyle name="Обычный 15 15 4 2 3 2" xfId="632"/>
    <cellStyle name="Обычный 15 15 4 2 4" xfId="633"/>
    <cellStyle name="Обычный 15 15 4 3" xfId="634"/>
    <cellStyle name="Обычный 15 15 4 3 2" xfId="635"/>
    <cellStyle name="Обычный 15 15 4 3 2 2" xfId="636"/>
    <cellStyle name="Обычный 15 15 4 3 3" xfId="637"/>
    <cellStyle name="Обычный 15 15 4 4" xfId="638"/>
    <cellStyle name="Обычный 15 15 4 4 2" xfId="639"/>
    <cellStyle name="Обычный 15 15 4 5" xfId="640"/>
    <cellStyle name="Обычный 15 15 5" xfId="641"/>
    <cellStyle name="Обычный 15 15 5 2" xfId="642"/>
    <cellStyle name="Обычный 15 15 5 2 2" xfId="643"/>
    <cellStyle name="Обычный 15 15 5 2 2 2" xfId="644"/>
    <cellStyle name="Обычный 15 15 5 2 3" xfId="645"/>
    <cellStyle name="Обычный 15 15 5 3" xfId="646"/>
    <cellStyle name="Обычный 15 15 5 3 2" xfId="647"/>
    <cellStyle name="Обычный 15 15 5 4" xfId="648"/>
    <cellStyle name="Обычный 15 15 6" xfId="649"/>
    <cellStyle name="Обычный 15 15 6 2" xfId="650"/>
    <cellStyle name="Обычный 15 15 6 2 2" xfId="651"/>
    <cellStyle name="Обычный 15 15 6 3" xfId="652"/>
    <cellStyle name="Обычный 15 15 7" xfId="653"/>
    <cellStyle name="Обычный 15 15 7 2" xfId="654"/>
    <cellStyle name="Обычный 15 15 8" xfId="655"/>
    <cellStyle name="Обычный 15 16" xfId="656"/>
    <cellStyle name="Обычный 15 16 2" xfId="657"/>
    <cellStyle name="Обычный 15 16 2 2" xfId="658"/>
    <cellStyle name="Обычный 15 16 2 2 2" xfId="659"/>
    <cellStyle name="Обычный 15 16 2 2 2 2" xfId="660"/>
    <cellStyle name="Обычный 15 16 2 2 2 2 2" xfId="661"/>
    <cellStyle name="Обычный 15 16 2 2 2 2 2 2" xfId="662"/>
    <cellStyle name="Обычный 15 16 2 2 2 2 3" xfId="663"/>
    <cellStyle name="Обычный 15 16 2 2 2 3" xfId="664"/>
    <cellStyle name="Обычный 15 16 2 2 2 3 2" xfId="665"/>
    <cellStyle name="Обычный 15 16 2 2 2 4" xfId="666"/>
    <cellStyle name="Обычный 15 16 2 2 3" xfId="667"/>
    <cellStyle name="Обычный 15 16 2 2 3 2" xfId="668"/>
    <cellStyle name="Обычный 15 16 2 2 3 2 2" xfId="669"/>
    <cellStyle name="Обычный 15 16 2 2 3 3" xfId="670"/>
    <cellStyle name="Обычный 15 16 2 2 4" xfId="671"/>
    <cellStyle name="Обычный 15 16 2 2 4 2" xfId="672"/>
    <cellStyle name="Обычный 15 16 2 2 5" xfId="673"/>
    <cellStyle name="Обычный 15 16 2 3" xfId="674"/>
    <cellStyle name="Обычный 15 16 2 3 2" xfId="675"/>
    <cellStyle name="Обычный 15 16 2 3 2 2" xfId="676"/>
    <cellStyle name="Обычный 15 16 2 3 2 2 2" xfId="677"/>
    <cellStyle name="Обычный 15 16 2 3 2 2 2 2" xfId="678"/>
    <cellStyle name="Обычный 15 16 2 3 2 2 3" xfId="679"/>
    <cellStyle name="Обычный 15 16 2 3 2 3" xfId="680"/>
    <cellStyle name="Обычный 15 16 2 3 2 3 2" xfId="681"/>
    <cellStyle name="Обычный 15 16 2 3 2 4" xfId="682"/>
    <cellStyle name="Обычный 15 16 2 3 3" xfId="683"/>
    <cellStyle name="Обычный 15 16 2 3 3 2" xfId="684"/>
    <cellStyle name="Обычный 15 16 2 3 3 2 2" xfId="685"/>
    <cellStyle name="Обычный 15 16 2 3 3 3" xfId="686"/>
    <cellStyle name="Обычный 15 16 2 3 4" xfId="687"/>
    <cellStyle name="Обычный 15 16 2 3 4 2" xfId="688"/>
    <cellStyle name="Обычный 15 16 2 3 5" xfId="689"/>
    <cellStyle name="Обычный 15 16 2 4" xfId="690"/>
    <cellStyle name="Обычный 15 16 2 4 2" xfId="691"/>
    <cellStyle name="Обычный 15 16 2 4 2 2" xfId="692"/>
    <cellStyle name="Обычный 15 16 2 4 2 2 2" xfId="693"/>
    <cellStyle name="Обычный 15 16 2 4 2 3" xfId="694"/>
    <cellStyle name="Обычный 15 16 2 4 3" xfId="695"/>
    <cellStyle name="Обычный 15 16 2 4 3 2" xfId="696"/>
    <cellStyle name="Обычный 15 16 2 4 4" xfId="697"/>
    <cellStyle name="Обычный 15 16 2 5" xfId="698"/>
    <cellStyle name="Обычный 15 16 2 5 2" xfId="699"/>
    <cellStyle name="Обычный 15 16 2 5 2 2" xfId="700"/>
    <cellStyle name="Обычный 15 16 2 5 3" xfId="701"/>
    <cellStyle name="Обычный 15 16 2 6" xfId="702"/>
    <cellStyle name="Обычный 15 16 2 6 2" xfId="703"/>
    <cellStyle name="Обычный 15 16 2 7" xfId="704"/>
    <cellStyle name="Обычный 15 16 3" xfId="705"/>
    <cellStyle name="Обычный 15 16 3 2" xfId="706"/>
    <cellStyle name="Обычный 15 16 3 2 2" xfId="707"/>
    <cellStyle name="Обычный 15 16 3 2 2 2" xfId="708"/>
    <cellStyle name="Обычный 15 16 3 2 2 2 2" xfId="709"/>
    <cellStyle name="Обычный 15 16 3 2 2 3" xfId="710"/>
    <cellStyle name="Обычный 15 16 3 2 3" xfId="711"/>
    <cellStyle name="Обычный 15 16 3 2 3 2" xfId="712"/>
    <cellStyle name="Обычный 15 16 3 2 4" xfId="713"/>
    <cellStyle name="Обычный 15 16 3 3" xfId="714"/>
    <cellStyle name="Обычный 15 16 3 3 2" xfId="715"/>
    <cellStyle name="Обычный 15 16 3 3 2 2" xfId="716"/>
    <cellStyle name="Обычный 15 16 3 3 3" xfId="717"/>
    <cellStyle name="Обычный 15 16 3 4" xfId="718"/>
    <cellStyle name="Обычный 15 16 3 4 2" xfId="719"/>
    <cellStyle name="Обычный 15 16 3 5" xfId="720"/>
    <cellStyle name="Обычный 15 16 4" xfId="721"/>
    <cellStyle name="Обычный 15 16 4 2" xfId="722"/>
    <cellStyle name="Обычный 15 16 4 2 2" xfId="723"/>
    <cellStyle name="Обычный 15 16 4 2 2 2" xfId="724"/>
    <cellStyle name="Обычный 15 16 4 2 2 2 2" xfId="725"/>
    <cellStyle name="Обычный 15 16 4 2 2 3" xfId="726"/>
    <cellStyle name="Обычный 15 16 4 2 3" xfId="727"/>
    <cellStyle name="Обычный 15 16 4 2 3 2" xfId="728"/>
    <cellStyle name="Обычный 15 16 4 2 4" xfId="729"/>
    <cellStyle name="Обычный 15 16 4 3" xfId="730"/>
    <cellStyle name="Обычный 15 16 4 3 2" xfId="731"/>
    <cellStyle name="Обычный 15 16 4 3 2 2" xfId="732"/>
    <cellStyle name="Обычный 15 16 4 3 3" xfId="733"/>
    <cellStyle name="Обычный 15 16 4 4" xfId="734"/>
    <cellStyle name="Обычный 15 16 4 4 2" xfId="735"/>
    <cellStyle name="Обычный 15 16 4 5" xfId="736"/>
    <cellStyle name="Обычный 15 16 5" xfId="737"/>
    <cellStyle name="Обычный 15 16 5 2" xfId="738"/>
    <cellStyle name="Обычный 15 16 5 2 2" xfId="739"/>
    <cellStyle name="Обычный 15 16 5 2 2 2" xfId="740"/>
    <cellStyle name="Обычный 15 16 5 2 3" xfId="741"/>
    <cellStyle name="Обычный 15 16 5 3" xfId="742"/>
    <cellStyle name="Обычный 15 16 5 3 2" xfId="743"/>
    <cellStyle name="Обычный 15 16 5 4" xfId="744"/>
    <cellStyle name="Обычный 15 16 6" xfId="745"/>
    <cellStyle name="Обычный 15 16 6 2" xfId="746"/>
    <cellStyle name="Обычный 15 16 6 2 2" xfId="747"/>
    <cellStyle name="Обычный 15 16 6 3" xfId="748"/>
    <cellStyle name="Обычный 15 16 7" xfId="749"/>
    <cellStyle name="Обычный 15 16 7 2" xfId="750"/>
    <cellStyle name="Обычный 15 16 8" xfId="751"/>
    <cellStyle name="Обычный 15 17" xfId="752"/>
    <cellStyle name="Обычный 15 17 2" xfId="753"/>
    <cellStyle name="Обычный 15 17 2 2" xfId="754"/>
    <cellStyle name="Обычный 15 17 2 2 2" xfId="755"/>
    <cellStyle name="Обычный 15 17 2 2 2 2" xfId="756"/>
    <cellStyle name="Обычный 15 17 2 2 2 2 2" xfId="757"/>
    <cellStyle name="Обычный 15 17 2 2 2 2 2 2" xfId="758"/>
    <cellStyle name="Обычный 15 17 2 2 2 2 3" xfId="759"/>
    <cellStyle name="Обычный 15 17 2 2 2 3" xfId="760"/>
    <cellStyle name="Обычный 15 17 2 2 2 3 2" xfId="761"/>
    <cellStyle name="Обычный 15 17 2 2 2 4" xfId="762"/>
    <cellStyle name="Обычный 15 17 2 2 3" xfId="763"/>
    <cellStyle name="Обычный 15 17 2 2 3 2" xfId="764"/>
    <cellStyle name="Обычный 15 17 2 2 3 2 2" xfId="765"/>
    <cellStyle name="Обычный 15 17 2 2 3 3" xfId="766"/>
    <cellStyle name="Обычный 15 17 2 2 4" xfId="767"/>
    <cellStyle name="Обычный 15 17 2 2 4 2" xfId="768"/>
    <cellStyle name="Обычный 15 17 2 2 5" xfId="769"/>
    <cellStyle name="Обычный 15 17 2 3" xfId="770"/>
    <cellStyle name="Обычный 15 17 2 3 2" xfId="771"/>
    <cellStyle name="Обычный 15 17 2 3 2 2" xfId="772"/>
    <cellStyle name="Обычный 15 17 2 3 2 2 2" xfId="773"/>
    <cellStyle name="Обычный 15 17 2 3 2 2 2 2" xfId="774"/>
    <cellStyle name="Обычный 15 17 2 3 2 2 3" xfId="775"/>
    <cellStyle name="Обычный 15 17 2 3 2 3" xfId="776"/>
    <cellStyle name="Обычный 15 17 2 3 2 3 2" xfId="777"/>
    <cellStyle name="Обычный 15 17 2 3 2 4" xfId="778"/>
    <cellStyle name="Обычный 15 17 2 3 3" xfId="779"/>
    <cellStyle name="Обычный 15 17 2 3 3 2" xfId="780"/>
    <cellStyle name="Обычный 15 17 2 3 3 2 2" xfId="781"/>
    <cellStyle name="Обычный 15 17 2 3 3 3" xfId="782"/>
    <cellStyle name="Обычный 15 17 2 3 4" xfId="783"/>
    <cellStyle name="Обычный 15 17 2 3 4 2" xfId="784"/>
    <cellStyle name="Обычный 15 17 2 3 5" xfId="785"/>
    <cellStyle name="Обычный 15 17 2 4" xfId="786"/>
    <cellStyle name="Обычный 15 17 2 4 2" xfId="787"/>
    <cellStyle name="Обычный 15 17 2 4 2 2" xfId="788"/>
    <cellStyle name="Обычный 15 17 2 4 2 2 2" xfId="789"/>
    <cellStyle name="Обычный 15 17 2 4 2 3" xfId="790"/>
    <cellStyle name="Обычный 15 17 2 4 3" xfId="791"/>
    <cellStyle name="Обычный 15 17 2 4 3 2" xfId="792"/>
    <cellStyle name="Обычный 15 17 2 4 4" xfId="793"/>
    <cellStyle name="Обычный 15 17 2 5" xfId="794"/>
    <cellStyle name="Обычный 15 17 2 5 2" xfId="795"/>
    <cellStyle name="Обычный 15 17 2 5 2 2" xfId="796"/>
    <cellStyle name="Обычный 15 17 2 5 3" xfId="797"/>
    <cellStyle name="Обычный 15 17 2 6" xfId="798"/>
    <cellStyle name="Обычный 15 17 2 6 2" xfId="799"/>
    <cellStyle name="Обычный 15 17 2 7" xfId="800"/>
    <cellStyle name="Обычный 15 17 3" xfId="801"/>
    <cellStyle name="Обычный 15 17 3 2" xfId="802"/>
    <cellStyle name="Обычный 15 17 3 2 2" xfId="803"/>
    <cellStyle name="Обычный 15 17 3 2 2 2" xfId="804"/>
    <cellStyle name="Обычный 15 17 3 2 2 2 2" xfId="805"/>
    <cellStyle name="Обычный 15 17 3 2 2 3" xfId="806"/>
    <cellStyle name="Обычный 15 17 3 2 3" xfId="807"/>
    <cellStyle name="Обычный 15 17 3 2 3 2" xfId="808"/>
    <cellStyle name="Обычный 15 17 3 2 4" xfId="809"/>
    <cellStyle name="Обычный 15 17 3 3" xfId="810"/>
    <cellStyle name="Обычный 15 17 3 3 2" xfId="811"/>
    <cellStyle name="Обычный 15 17 3 3 2 2" xfId="812"/>
    <cellStyle name="Обычный 15 17 3 3 3" xfId="813"/>
    <cellStyle name="Обычный 15 17 3 4" xfId="814"/>
    <cellStyle name="Обычный 15 17 3 4 2" xfId="815"/>
    <cellStyle name="Обычный 15 17 3 5" xfId="816"/>
    <cellStyle name="Обычный 15 17 4" xfId="817"/>
    <cellStyle name="Обычный 15 17 4 2" xfId="818"/>
    <cellStyle name="Обычный 15 17 4 2 2" xfId="819"/>
    <cellStyle name="Обычный 15 17 4 2 2 2" xfId="820"/>
    <cellStyle name="Обычный 15 17 4 2 2 2 2" xfId="821"/>
    <cellStyle name="Обычный 15 17 4 2 2 3" xfId="822"/>
    <cellStyle name="Обычный 15 17 4 2 3" xfId="823"/>
    <cellStyle name="Обычный 15 17 4 2 3 2" xfId="824"/>
    <cellStyle name="Обычный 15 17 4 2 4" xfId="825"/>
    <cellStyle name="Обычный 15 17 4 3" xfId="826"/>
    <cellStyle name="Обычный 15 17 4 3 2" xfId="827"/>
    <cellStyle name="Обычный 15 17 4 3 2 2" xfId="828"/>
    <cellStyle name="Обычный 15 17 4 3 3" xfId="829"/>
    <cellStyle name="Обычный 15 17 4 4" xfId="830"/>
    <cellStyle name="Обычный 15 17 4 4 2" xfId="831"/>
    <cellStyle name="Обычный 15 17 4 5" xfId="832"/>
    <cellStyle name="Обычный 15 17 5" xfId="833"/>
    <cellStyle name="Обычный 15 17 5 2" xfId="834"/>
    <cellStyle name="Обычный 15 17 5 2 2" xfId="835"/>
    <cellStyle name="Обычный 15 17 5 2 2 2" xfId="836"/>
    <cellStyle name="Обычный 15 17 5 2 3" xfId="837"/>
    <cellStyle name="Обычный 15 17 5 3" xfId="838"/>
    <cellStyle name="Обычный 15 17 5 3 2" xfId="839"/>
    <cellStyle name="Обычный 15 17 5 4" xfId="840"/>
    <cellStyle name="Обычный 15 17 6" xfId="841"/>
    <cellStyle name="Обычный 15 17 6 2" xfId="842"/>
    <cellStyle name="Обычный 15 17 6 2 2" xfId="843"/>
    <cellStyle name="Обычный 15 17 6 3" xfId="844"/>
    <cellStyle name="Обычный 15 17 7" xfId="845"/>
    <cellStyle name="Обычный 15 17 7 2" xfId="846"/>
    <cellStyle name="Обычный 15 17 8" xfId="847"/>
    <cellStyle name="Обычный 15 18" xfId="848"/>
    <cellStyle name="Обычный 15 18 2" xfId="849"/>
    <cellStyle name="Обычный 15 18 2 2" xfId="850"/>
    <cellStyle name="Обычный 15 18 2 2 2" xfId="851"/>
    <cellStyle name="Обычный 15 18 2 2 2 2" xfId="852"/>
    <cellStyle name="Обычный 15 18 2 2 2 2 2" xfId="853"/>
    <cellStyle name="Обычный 15 18 2 2 2 2 2 2" xfId="854"/>
    <cellStyle name="Обычный 15 18 2 2 2 2 3" xfId="855"/>
    <cellStyle name="Обычный 15 18 2 2 2 3" xfId="856"/>
    <cellStyle name="Обычный 15 18 2 2 2 3 2" xfId="857"/>
    <cellStyle name="Обычный 15 18 2 2 2 4" xfId="858"/>
    <cellStyle name="Обычный 15 18 2 2 3" xfId="859"/>
    <cellStyle name="Обычный 15 18 2 2 3 2" xfId="860"/>
    <cellStyle name="Обычный 15 18 2 2 3 2 2" xfId="861"/>
    <cellStyle name="Обычный 15 18 2 2 3 3" xfId="862"/>
    <cellStyle name="Обычный 15 18 2 2 4" xfId="863"/>
    <cellStyle name="Обычный 15 18 2 2 4 2" xfId="864"/>
    <cellStyle name="Обычный 15 18 2 2 5" xfId="865"/>
    <cellStyle name="Обычный 15 18 2 3" xfId="866"/>
    <cellStyle name="Обычный 15 18 2 3 2" xfId="867"/>
    <cellStyle name="Обычный 15 18 2 3 2 2" xfId="868"/>
    <cellStyle name="Обычный 15 18 2 3 2 2 2" xfId="869"/>
    <cellStyle name="Обычный 15 18 2 3 2 2 2 2" xfId="870"/>
    <cellStyle name="Обычный 15 18 2 3 2 2 3" xfId="871"/>
    <cellStyle name="Обычный 15 18 2 3 2 3" xfId="872"/>
    <cellStyle name="Обычный 15 18 2 3 2 3 2" xfId="873"/>
    <cellStyle name="Обычный 15 18 2 3 2 4" xfId="874"/>
    <cellStyle name="Обычный 15 18 2 3 3" xfId="875"/>
    <cellStyle name="Обычный 15 18 2 3 3 2" xfId="876"/>
    <cellStyle name="Обычный 15 18 2 3 3 2 2" xfId="877"/>
    <cellStyle name="Обычный 15 18 2 3 3 3" xfId="878"/>
    <cellStyle name="Обычный 15 18 2 3 4" xfId="879"/>
    <cellStyle name="Обычный 15 18 2 3 4 2" xfId="880"/>
    <cellStyle name="Обычный 15 18 2 3 5" xfId="881"/>
    <cellStyle name="Обычный 15 18 2 4" xfId="882"/>
    <cellStyle name="Обычный 15 18 2 4 2" xfId="883"/>
    <cellStyle name="Обычный 15 18 2 4 2 2" xfId="884"/>
    <cellStyle name="Обычный 15 18 2 4 2 2 2" xfId="885"/>
    <cellStyle name="Обычный 15 18 2 4 2 3" xfId="886"/>
    <cellStyle name="Обычный 15 18 2 4 3" xfId="887"/>
    <cellStyle name="Обычный 15 18 2 4 3 2" xfId="888"/>
    <cellStyle name="Обычный 15 18 2 4 4" xfId="889"/>
    <cellStyle name="Обычный 15 18 2 5" xfId="890"/>
    <cellStyle name="Обычный 15 18 2 5 2" xfId="891"/>
    <cellStyle name="Обычный 15 18 2 5 2 2" xfId="892"/>
    <cellStyle name="Обычный 15 18 2 5 3" xfId="893"/>
    <cellStyle name="Обычный 15 18 2 6" xfId="894"/>
    <cellStyle name="Обычный 15 18 2 6 2" xfId="895"/>
    <cellStyle name="Обычный 15 18 2 7" xfId="896"/>
    <cellStyle name="Обычный 15 18 3" xfId="897"/>
    <cellStyle name="Обычный 15 18 3 2" xfId="898"/>
    <cellStyle name="Обычный 15 18 3 2 2" xfId="899"/>
    <cellStyle name="Обычный 15 18 3 2 2 2" xfId="900"/>
    <cellStyle name="Обычный 15 18 3 2 2 2 2" xfId="901"/>
    <cellStyle name="Обычный 15 18 3 2 2 3" xfId="902"/>
    <cellStyle name="Обычный 15 18 3 2 3" xfId="903"/>
    <cellStyle name="Обычный 15 18 3 2 3 2" xfId="904"/>
    <cellStyle name="Обычный 15 18 3 2 4" xfId="905"/>
    <cellStyle name="Обычный 15 18 3 3" xfId="906"/>
    <cellStyle name="Обычный 15 18 3 3 2" xfId="907"/>
    <cellStyle name="Обычный 15 18 3 3 2 2" xfId="908"/>
    <cellStyle name="Обычный 15 18 3 3 3" xfId="909"/>
    <cellStyle name="Обычный 15 18 3 4" xfId="910"/>
    <cellStyle name="Обычный 15 18 3 4 2" xfId="911"/>
    <cellStyle name="Обычный 15 18 3 5" xfId="912"/>
    <cellStyle name="Обычный 15 18 4" xfId="913"/>
    <cellStyle name="Обычный 15 18 4 2" xfId="914"/>
    <cellStyle name="Обычный 15 18 4 2 2" xfId="915"/>
    <cellStyle name="Обычный 15 18 4 2 2 2" xfId="916"/>
    <cellStyle name="Обычный 15 18 4 2 2 2 2" xfId="917"/>
    <cellStyle name="Обычный 15 18 4 2 2 3" xfId="918"/>
    <cellStyle name="Обычный 15 18 4 2 3" xfId="919"/>
    <cellStyle name="Обычный 15 18 4 2 3 2" xfId="920"/>
    <cellStyle name="Обычный 15 18 4 2 4" xfId="921"/>
    <cellStyle name="Обычный 15 18 4 3" xfId="922"/>
    <cellStyle name="Обычный 15 18 4 3 2" xfId="923"/>
    <cellStyle name="Обычный 15 18 4 3 2 2" xfId="924"/>
    <cellStyle name="Обычный 15 18 4 3 3" xfId="925"/>
    <cellStyle name="Обычный 15 18 4 4" xfId="926"/>
    <cellStyle name="Обычный 15 18 4 4 2" xfId="927"/>
    <cellStyle name="Обычный 15 18 4 5" xfId="928"/>
    <cellStyle name="Обычный 15 18 5" xfId="929"/>
    <cellStyle name="Обычный 15 18 5 2" xfId="930"/>
    <cellStyle name="Обычный 15 18 5 2 2" xfId="931"/>
    <cellStyle name="Обычный 15 18 5 2 2 2" xfId="932"/>
    <cellStyle name="Обычный 15 18 5 2 3" xfId="933"/>
    <cellStyle name="Обычный 15 18 5 3" xfId="934"/>
    <cellStyle name="Обычный 15 18 5 3 2" xfId="935"/>
    <cellStyle name="Обычный 15 18 5 4" xfId="936"/>
    <cellStyle name="Обычный 15 18 6" xfId="937"/>
    <cellStyle name="Обычный 15 18 6 2" xfId="938"/>
    <cellStyle name="Обычный 15 18 6 2 2" xfId="939"/>
    <cellStyle name="Обычный 15 18 6 3" xfId="940"/>
    <cellStyle name="Обычный 15 18 7" xfId="941"/>
    <cellStyle name="Обычный 15 18 7 2" xfId="942"/>
    <cellStyle name="Обычный 15 18 8" xfId="943"/>
    <cellStyle name="Обычный 15 19" xfId="944"/>
    <cellStyle name="Обычный 15 19 2" xfId="945"/>
    <cellStyle name="Обычный 15 19 2 2" xfId="946"/>
    <cellStyle name="Обычный 15 19 2 2 2" xfId="947"/>
    <cellStyle name="Обычный 15 19 2 2 2 2" xfId="948"/>
    <cellStyle name="Обычный 15 19 2 2 2 2 2" xfId="949"/>
    <cellStyle name="Обычный 15 19 2 2 2 2 2 2" xfId="950"/>
    <cellStyle name="Обычный 15 19 2 2 2 2 3" xfId="951"/>
    <cellStyle name="Обычный 15 19 2 2 2 3" xfId="952"/>
    <cellStyle name="Обычный 15 19 2 2 2 3 2" xfId="953"/>
    <cellStyle name="Обычный 15 19 2 2 2 4" xfId="954"/>
    <cellStyle name="Обычный 15 19 2 2 3" xfId="955"/>
    <cellStyle name="Обычный 15 19 2 2 3 2" xfId="956"/>
    <cellStyle name="Обычный 15 19 2 2 3 2 2" xfId="957"/>
    <cellStyle name="Обычный 15 19 2 2 3 3" xfId="958"/>
    <cellStyle name="Обычный 15 19 2 2 4" xfId="959"/>
    <cellStyle name="Обычный 15 19 2 2 4 2" xfId="960"/>
    <cellStyle name="Обычный 15 19 2 2 5" xfId="961"/>
    <cellStyle name="Обычный 15 19 2 3" xfId="962"/>
    <cellStyle name="Обычный 15 19 2 3 2" xfId="963"/>
    <cellStyle name="Обычный 15 19 2 3 2 2" xfId="964"/>
    <cellStyle name="Обычный 15 19 2 3 2 2 2" xfId="965"/>
    <cellStyle name="Обычный 15 19 2 3 2 2 2 2" xfId="966"/>
    <cellStyle name="Обычный 15 19 2 3 2 2 3" xfId="967"/>
    <cellStyle name="Обычный 15 19 2 3 2 3" xfId="968"/>
    <cellStyle name="Обычный 15 19 2 3 2 3 2" xfId="969"/>
    <cellStyle name="Обычный 15 19 2 3 2 4" xfId="970"/>
    <cellStyle name="Обычный 15 19 2 3 3" xfId="971"/>
    <cellStyle name="Обычный 15 19 2 3 3 2" xfId="972"/>
    <cellStyle name="Обычный 15 19 2 3 3 2 2" xfId="973"/>
    <cellStyle name="Обычный 15 19 2 3 3 3" xfId="974"/>
    <cellStyle name="Обычный 15 19 2 3 4" xfId="975"/>
    <cellStyle name="Обычный 15 19 2 3 4 2" xfId="976"/>
    <cellStyle name="Обычный 15 19 2 3 5" xfId="977"/>
    <cellStyle name="Обычный 15 19 2 4" xfId="978"/>
    <cellStyle name="Обычный 15 19 2 4 2" xfId="979"/>
    <cellStyle name="Обычный 15 19 2 4 2 2" xfId="980"/>
    <cellStyle name="Обычный 15 19 2 4 2 2 2" xfId="981"/>
    <cellStyle name="Обычный 15 19 2 4 2 3" xfId="982"/>
    <cellStyle name="Обычный 15 19 2 4 3" xfId="983"/>
    <cellStyle name="Обычный 15 19 2 4 3 2" xfId="984"/>
    <cellStyle name="Обычный 15 19 2 4 4" xfId="985"/>
    <cellStyle name="Обычный 15 19 2 5" xfId="986"/>
    <cellStyle name="Обычный 15 19 2 5 2" xfId="987"/>
    <cellStyle name="Обычный 15 19 2 5 2 2" xfId="988"/>
    <cellStyle name="Обычный 15 19 2 5 3" xfId="989"/>
    <cellStyle name="Обычный 15 19 2 6" xfId="990"/>
    <cellStyle name="Обычный 15 19 2 6 2" xfId="991"/>
    <cellStyle name="Обычный 15 19 2 7" xfId="992"/>
    <cellStyle name="Обычный 15 19 3" xfId="993"/>
    <cellStyle name="Обычный 15 19 3 2" xfId="994"/>
    <cellStyle name="Обычный 15 19 3 2 2" xfId="995"/>
    <cellStyle name="Обычный 15 19 3 2 2 2" xfId="996"/>
    <cellStyle name="Обычный 15 19 3 2 2 2 2" xfId="997"/>
    <cellStyle name="Обычный 15 19 3 2 2 3" xfId="998"/>
    <cellStyle name="Обычный 15 19 3 2 3" xfId="999"/>
    <cellStyle name="Обычный 15 19 3 2 3 2" xfId="1000"/>
    <cellStyle name="Обычный 15 19 3 2 4" xfId="1001"/>
    <cellStyle name="Обычный 15 19 3 3" xfId="1002"/>
    <cellStyle name="Обычный 15 19 3 3 2" xfId="1003"/>
    <cellStyle name="Обычный 15 19 3 3 2 2" xfId="1004"/>
    <cellStyle name="Обычный 15 19 3 3 3" xfId="1005"/>
    <cellStyle name="Обычный 15 19 3 4" xfId="1006"/>
    <cellStyle name="Обычный 15 19 3 4 2" xfId="1007"/>
    <cellStyle name="Обычный 15 19 3 5" xfId="1008"/>
    <cellStyle name="Обычный 15 19 4" xfId="1009"/>
    <cellStyle name="Обычный 15 19 4 2" xfId="1010"/>
    <cellStyle name="Обычный 15 19 4 2 2" xfId="1011"/>
    <cellStyle name="Обычный 15 19 4 2 2 2" xfId="1012"/>
    <cellStyle name="Обычный 15 19 4 2 2 2 2" xfId="1013"/>
    <cellStyle name="Обычный 15 19 4 2 2 3" xfId="1014"/>
    <cellStyle name="Обычный 15 19 4 2 3" xfId="1015"/>
    <cellStyle name="Обычный 15 19 4 2 3 2" xfId="1016"/>
    <cellStyle name="Обычный 15 19 4 2 4" xfId="1017"/>
    <cellStyle name="Обычный 15 19 4 3" xfId="1018"/>
    <cellStyle name="Обычный 15 19 4 3 2" xfId="1019"/>
    <cellStyle name="Обычный 15 19 4 3 2 2" xfId="1020"/>
    <cellStyle name="Обычный 15 19 4 3 3" xfId="1021"/>
    <cellStyle name="Обычный 15 19 4 4" xfId="1022"/>
    <cellStyle name="Обычный 15 19 4 4 2" xfId="1023"/>
    <cellStyle name="Обычный 15 19 4 5" xfId="1024"/>
    <cellStyle name="Обычный 15 19 5" xfId="1025"/>
    <cellStyle name="Обычный 15 19 5 2" xfId="1026"/>
    <cellStyle name="Обычный 15 19 5 2 2" xfId="1027"/>
    <cellStyle name="Обычный 15 19 5 2 2 2" xfId="1028"/>
    <cellStyle name="Обычный 15 19 5 2 3" xfId="1029"/>
    <cellStyle name="Обычный 15 19 5 3" xfId="1030"/>
    <cellStyle name="Обычный 15 19 5 3 2" xfId="1031"/>
    <cellStyle name="Обычный 15 19 5 4" xfId="1032"/>
    <cellStyle name="Обычный 15 19 6" xfId="1033"/>
    <cellStyle name="Обычный 15 19 6 2" xfId="1034"/>
    <cellStyle name="Обычный 15 19 6 2 2" xfId="1035"/>
    <cellStyle name="Обычный 15 19 6 3" xfId="1036"/>
    <cellStyle name="Обычный 15 19 7" xfId="1037"/>
    <cellStyle name="Обычный 15 19 7 2" xfId="1038"/>
    <cellStyle name="Обычный 15 19 8" xfId="1039"/>
    <cellStyle name="Обычный 15 2" xfId="1040"/>
    <cellStyle name="Обычный 15 2 2" xfId="1041"/>
    <cellStyle name="Обычный 15 2 2 2" xfId="1042"/>
    <cellStyle name="Обычный 15 2 2 2 2" xfId="1043"/>
    <cellStyle name="Обычный 15 2 2 2 2 2" xfId="1044"/>
    <cellStyle name="Обычный 15 2 2 2 2 2 2" xfId="1045"/>
    <cellStyle name="Обычный 15 2 2 2 2 2 2 2" xfId="1046"/>
    <cellStyle name="Обычный 15 2 2 2 2 2 3" xfId="1047"/>
    <cellStyle name="Обычный 15 2 2 2 2 3" xfId="1048"/>
    <cellStyle name="Обычный 15 2 2 2 2 3 2" xfId="1049"/>
    <cellStyle name="Обычный 15 2 2 2 2 4" xfId="1050"/>
    <cellStyle name="Обычный 15 2 2 2 3" xfId="1051"/>
    <cellStyle name="Обычный 15 2 2 2 3 2" xfId="1052"/>
    <cellStyle name="Обычный 15 2 2 2 3 2 2" xfId="1053"/>
    <cellStyle name="Обычный 15 2 2 2 3 3" xfId="1054"/>
    <cellStyle name="Обычный 15 2 2 2 4" xfId="1055"/>
    <cellStyle name="Обычный 15 2 2 2 4 2" xfId="1056"/>
    <cellStyle name="Обычный 15 2 2 2 5" xfId="1057"/>
    <cellStyle name="Обычный 15 2 2 3" xfId="1058"/>
    <cellStyle name="Обычный 15 2 2 3 2" xfId="1059"/>
    <cellStyle name="Обычный 15 2 2 3 2 2" xfId="1060"/>
    <cellStyle name="Обычный 15 2 2 3 2 2 2" xfId="1061"/>
    <cellStyle name="Обычный 15 2 2 3 2 2 2 2" xfId="1062"/>
    <cellStyle name="Обычный 15 2 2 3 2 2 3" xfId="1063"/>
    <cellStyle name="Обычный 15 2 2 3 2 3" xfId="1064"/>
    <cellStyle name="Обычный 15 2 2 3 2 3 2" xfId="1065"/>
    <cellStyle name="Обычный 15 2 2 3 2 4" xfId="1066"/>
    <cellStyle name="Обычный 15 2 2 3 3" xfId="1067"/>
    <cellStyle name="Обычный 15 2 2 3 3 2" xfId="1068"/>
    <cellStyle name="Обычный 15 2 2 3 3 2 2" xfId="1069"/>
    <cellStyle name="Обычный 15 2 2 3 3 3" xfId="1070"/>
    <cellStyle name="Обычный 15 2 2 3 4" xfId="1071"/>
    <cellStyle name="Обычный 15 2 2 3 4 2" xfId="1072"/>
    <cellStyle name="Обычный 15 2 2 3 5" xfId="1073"/>
    <cellStyle name="Обычный 15 2 2 4" xfId="1074"/>
    <cellStyle name="Обычный 15 2 2 4 2" xfId="1075"/>
    <cellStyle name="Обычный 15 2 2 4 2 2" xfId="1076"/>
    <cellStyle name="Обычный 15 2 2 4 2 2 2" xfId="1077"/>
    <cellStyle name="Обычный 15 2 2 4 2 3" xfId="1078"/>
    <cellStyle name="Обычный 15 2 2 4 3" xfId="1079"/>
    <cellStyle name="Обычный 15 2 2 4 3 2" xfId="1080"/>
    <cellStyle name="Обычный 15 2 2 4 4" xfId="1081"/>
    <cellStyle name="Обычный 15 2 2 5" xfId="1082"/>
    <cellStyle name="Обычный 15 2 2 5 2" xfId="1083"/>
    <cellStyle name="Обычный 15 2 2 5 2 2" xfId="1084"/>
    <cellStyle name="Обычный 15 2 2 5 3" xfId="1085"/>
    <cellStyle name="Обычный 15 2 2 6" xfId="1086"/>
    <cellStyle name="Обычный 15 2 2 6 2" xfId="1087"/>
    <cellStyle name="Обычный 15 2 2 7" xfId="1088"/>
    <cellStyle name="Обычный 15 2 3" xfId="1089"/>
    <cellStyle name="Обычный 15 2 3 2" xfId="1090"/>
    <cellStyle name="Обычный 15 2 3 2 2" xfId="1091"/>
    <cellStyle name="Обычный 15 2 3 2 2 2" xfId="1092"/>
    <cellStyle name="Обычный 15 2 3 2 2 2 2" xfId="1093"/>
    <cellStyle name="Обычный 15 2 3 2 2 3" xfId="1094"/>
    <cellStyle name="Обычный 15 2 3 2 3" xfId="1095"/>
    <cellStyle name="Обычный 15 2 3 2 3 2" xfId="1096"/>
    <cellStyle name="Обычный 15 2 3 2 4" xfId="1097"/>
    <cellStyle name="Обычный 15 2 3 3" xfId="1098"/>
    <cellStyle name="Обычный 15 2 3 3 2" xfId="1099"/>
    <cellStyle name="Обычный 15 2 3 3 2 2" xfId="1100"/>
    <cellStyle name="Обычный 15 2 3 3 3" xfId="1101"/>
    <cellStyle name="Обычный 15 2 3 4" xfId="1102"/>
    <cellStyle name="Обычный 15 2 3 4 2" xfId="1103"/>
    <cellStyle name="Обычный 15 2 3 5" xfId="1104"/>
    <cellStyle name="Обычный 15 2 4" xfId="1105"/>
    <cellStyle name="Обычный 15 2 4 2" xfId="1106"/>
    <cellStyle name="Обычный 15 2 4 2 2" xfId="1107"/>
    <cellStyle name="Обычный 15 2 4 2 2 2" xfId="1108"/>
    <cellStyle name="Обычный 15 2 4 2 2 2 2" xfId="1109"/>
    <cellStyle name="Обычный 15 2 4 2 2 3" xfId="1110"/>
    <cellStyle name="Обычный 15 2 4 2 3" xfId="1111"/>
    <cellStyle name="Обычный 15 2 4 2 3 2" xfId="1112"/>
    <cellStyle name="Обычный 15 2 4 2 4" xfId="1113"/>
    <cellStyle name="Обычный 15 2 4 3" xfId="1114"/>
    <cellStyle name="Обычный 15 2 4 3 2" xfId="1115"/>
    <cellStyle name="Обычный 15 2 4 3 2 2" xfId="1116"/>
    <cellStyle name="Обычный 15 2 4 3 3" xfId="1117"/>
    <cellStyle name="Обычный 15 2 4 4" xfId="1118"/>
    <cellStyle name="Обычный 15 2 4 4 2" xfId="1119"/>
    <cellStyle name="Обычный 15 2 4 5" xfId="1120"/>
    <cellStyle name="Обычный 15 2 5" xfId="1121"/>
    <cellStyle name="Обычный 15 2 5 2" xfId="1122"/>
    <cellStyle name="Обычный 15 2 5 2 2" xfId="1123"/>
    <cellStyle name="Обычный 15 2 5 2 2 2" xfId="1124"/>
    <cellStyle name="Обычный 15 2 5 2 3" xfId="1125"/>
    <cellStyle name="Обычный 15 2 5 3" xfId="1126"/>
    <cellStyle name="Обычный 15 2 5 3 2" xfId="1127"/>
    <cellStyle name="Обычный 15 2 5 4" xfId="1128"/>
    <cellStyle name="Обычный 15 2 6" xfId="1129"/>
    <cellStyle name="Обычный 15 2 6 2" xfId="1130"/>
    <cellStyle name="Обычный 15 2 6 2 2" xfId="1131"/>
    <cellStyle name="Обычный 15 2 6 3" xfId="1132"/>
    <cellStyle name="Обычный 15 2 7" xfId="1133"/>
    <cellStyle name="Обычный 15 2 7 2" xfId="1134"/>
    <cellStyle name="Обычный 15 2 8" xfId="1135"/>
    <cellStyle name="Обычный 15 20" xfId="1136"/>
    <cellStyle name="Обычный 15 20 2" xfId="1137"/>
    <cellStyle name="Обычный 15 20 2 2" xfId="1138"/>
    <cellStyle name="Обычный 15 20 2 2 2" xfId="1139"/>
    <cellStyle name="Обычный 15 20 2 2 2 2" xfId="1140"/>
    <cellStyle name="Обычный 15 20 2 2 2 2 2" xfId="1141"/>
    <cellStyle name="Обычный 15 20 2 2 2 2 2 2" xfId="1142"/>
    <cellStyle name="Обычный 15 20 2 2 2 2 3" xfId="1143"/>
    <cellStyle name="Обычный 15 20 2 2 2 3" xfId="1144"/>
    <cellStyle name="Обычный 15 20 2 2 2 3 2" xfId="1145"/>
    <cellStyle name="Обычный 15 20 2 2 2 4" xfId="1146"/>
    <cellStyle name="Обычный 15 20 2 2 3" xfId="1147"/>
    <cellStyle name="Обычный 15 20 2 2 3 2" xfId="1148"/>
    <cellStyle name="Обычный 15 20 2 2 3 2 2" xfId="1149"/>
    <cellStyle name="Обычный 15 20 2 2 3 3" xfId="1150"/>
    <cellStyle name="Обычный 15 20 2 2 4" xfId="1151"/>
    <cellStyle name="Обычный 15 20 2 2 4 2" xfId="1152"/>
    <cellStyle name="Обычный 15 20 2 2 5" xfId="1153"/>
    <cellStyle name="Обычный 15 20 2 3" xfId="1154"/>
    <cellStyle name="Обычный 15 20 2 3 2" xfId="1155"/>
    <cellStyle name="Обычный 15 20 2 3 2 2" xfId="1156"/>
    <cellStyle name="Обычный 15 20 2 3 2 2 2" xfId="1157"/>
    <cellStyle name="Обычный 15 20 2 3 2 2 2 2" xfId="1158"/>
    <cellStyle name="Обычный 15 20 2 3 2 2 3" xfId="1159"/>
    <cellStyle name="Обычный 15 20 2 3 2 3" xfId="1160"/>
    <cellStyle name="Обычный 15 20 2 3 2 3 2" xfId="1161"/>
    <cellStyle name="Обычный 15 20 2 3 2 4" xfId="1162"/>
    <cellStyle name="Обычный 15 20 2 3 3" xfId="1163"/>
    <cellStyle name="Обычный 15 20 2 3 3 2" xfId="1164"/>
    <cellStyle name="Обычный 15 20 2 3 3 2 2" xfId="1165"/>
    <cellStyle name="Обычный 15 20 2 3 3 3" xfId="1166"/>
    <cellStyle name="Обычный 15 20 2 3 4" xfId="1167"/>
    <cellStyle name="Обычный 15 20 2 3 4 2" xfId="1168"/>
    <cellStyle name="Обычный 15 20 2 3 5" xfId="1169"/>
    <cellStyle name="Обычный 15 20 2 4" xfId="1170"/>
    <cellStyle name="Обычный 15 20 2 4 2" xfId="1171"/>
    <cellStyle name="Обычный 15 20 2 4 2 2" xfId="1172"/>
    <cellStyle name="Обычный 15 20 2 4 2 2 2" xfId="1173"/>
    <cellStyle name="Обычный 15 20 2 4 2 3" xfId="1174"/>
    <cellStyle name="Обычный 15 20 2 4 3" xfId="1175"/>
    <cellStyle name="Обычный 15 20 2 4 3 2" xfId="1176"/>
    <cellStyle name="Обычный 15 20 2 4 4" xfId="1177"/>
    <cellStyle name="Обычный 15 20 2 5" xfId="1178"/>
    <cellStyle name="Обычный 15 20 2 5 2" xfId="1179"/>
    <cellStyle name="Обычный 15 20 2 5 2 2" xfId="1180"/>
    <cellStyle name="Обычный 15 20 2 5 3" xfId="1181"/>
    <cellStyle name="Обычный 15 20 2 6" xfId="1182"/>
    <cellStyle name="Обычный 15 20 2 6 2" xfId="1183"/>
    <cellStyle name="Обычный 15 20 2 7" xfId="1184"/>
    <cellStyle name="Обычный 15 20 3" xfId="1185"/>
    <cellStyle name="Обычный 15 20 3 2" xfId="1186"/>
    <cellStyle name="Обычный 15 20 3 2 2" xfId="1187"/>
    <cellStyle name="Обычный 15 20 3 2 2 2" xfId="1188"/>
    <cellStyle name="Обычный 15 20 3 2 2 2 2" xfId="1189"/>
    <cellStyle name="Обычный 15 20 3 2 2 3" xfId="1190"/>
    <cellStyle name="Обычный 15 20 3 2 3" xfId="1191"/>
    <cellStyle name="Обычный 15 20 3 2 3 2" xfId="1192"/>
    <cellStyle name="Обычный 15 20 3 2 4" xfId="1193"/>
    <cellStyle name="Обычный 15 20 3 3" xfId="1194"/>
    <cellStyle name="Обычный 15 20 3 3 2" xfId="1195"/>
    <cellStyle name="Обычный 15 20 3 3 2 2" xfId="1196"/>
    <cellStyle name="Обычный 15 20 3 3 3" xfId="1197"/>
    <cellStyle name="Обычный 15 20 3 4" xfId="1198"/>
    <cellStyle name="Обычный 15 20 3 4 2" xfId="1199"/>
    <cellStyle name="Обычный 15 20 3 5" xfId="1200"/>
    <cellStyle name="Обычный 15 20 4" xfId="1201"/>
    <cellStyle name="Обычный 15 20 4 2" xfId="1202"/>
    <cellStyle name="Обычный 15 20 4 2 2" xfId="1203"/>
    <cellStyle name="Обычный 15 20 4 2 2 2" xfId="1204"/>
    <cellStyle name="Обычный 15 20 4 2 2 2 2" xfId="1205"/>
    <cellStyle name="Обычный 15 20 4 2 2 3" xfId="1206"/>
    <cellStyle name="Обычный 15 20 4 2 3" xfId="1207"/>
    <cellStyle name="Обычный 15 20 4 2 3 2" xfId="1208"/>
    <cellStyle name="Обычный 15 20 4 2 4" xfId="1209"/>
    <cellStyle name="Обычный 15 20 4 3" xfId="1210"/>
    <cellStyle name="Обычный 15 20 4 3 2" xfId="1211"/>
    <cellStyle name="Обычный 15 20 4 3 2 2" xfId="1212"/>
    <cellStyle name="Обычный 15 20 4 3 3" xfId="1213"/>
    <cellStyle name="Обычный 15 20 4 4" xfId="1214"/>
    <cellStyle name="Обычный 15 20 4 4 2" xfId="1215"/>
    <cellStyle name="Обычный 15 20 4 5" xfId="1216"/>
    <cellStyle name="Обычный 15 20 5" xfId="1217"/>
    <cellStyle name="Обычный 15 20 5 2" xfId="1218"/>
    <cellStyle name="Обычный 15 20 5 2 2" xfId="1219"/>
    <cellStyle name="Обычный 15 20 5 2 2 2" xfId="1220"/>
    <cellStyle name="Обычный 15 20 5 2 3" xfId="1221"/>
    <cellStyle name="Обычный 15 20 5 3" xfId="1222"/>
    <cellStyle name="Обычный 15 20 5 3 2" xfId="1223"/>
    <cellStyle name="Обычный 15 20 5 4" xfId="1224"/>
    <cellStyle name="Обычный 15 20 6" xfId="1225"/>
    <cellStyle name="Обычный 15 20 6 2" xfId="1226"/>
    <cellStyle name="Обычный 15 20 6 2 2" xfId="1227"/>
    <cellStyle name="Обычный 15 20 6 3" xfId="1228"/>
    <cellStyle name="Обычный 15 20 7" xfId="1229"/>
    <cellStyle name="Обычный 15 20 7 2" xfId="1230"/>
    <cellStyle name="Обычный 15 20 8" xfId="1231"/>
    <cellStyle name="Обычный 15 21" xfId="1232"/>
    <cellStyle name="Обычный 15 21 2" xfId="1233"/>
    <cellStyle name="Обычный 15 21 2 2" xfId="1234"/>
    <cellStyle name="Обычный 15 21 2 2 2" xfId="1235"/>
    <cellStyle name="Обычный 15 21 2 2 2 2" xfId="1236"/>
    <cellStyle name="Обычный 15 21 2 2 2 2 2" xfId="1237"/>
    <cellStyle name="Обычный 15 21 2 2 2 2 2 2" xfId="1238"/>
    <cellStyle name="Обычный 15 21 2 2 2 2 3" xfId="1239"/>
    <cellStyle name="Обычный 15 21 2 2 2 3" xfId="1240"/>
    <cellStyle name="Обычный 15 21 2 2 2 3 2" xfId="1241"/>
    <cellStyle name="Обычный 15 21 2 2 2 4" xfId="1242"/>
    <cellStyle name="Обычный 15 21 2 2 3" xfId="1243"/>
    <cellStyle name="Обычный 15 21 2 2 3 2" xfId="1244"/>
    <cellStyle name="Обычный 15 21 2 2 3 2 2" xfId="1245"/>
    <cellStyle name="Обычный 15 21 2 2 3 3" xfId="1246"/>
    <cellStyle name="Обычный 15 21 2 2 4" xfId="1247"/>
    <cellStyle name="Обычный 15 21 2 2 4 2" xfId="1248"/>
    <cellStyle name="Обычный 15 21 2 2 5" xfId="1249"/>
    <cellStyle name="Обычный 15 21 2 3" xfId="1250"/>
    <cellStyle name="Обычный 15 21 2 3 2" xfId="1251"/>
    <cellStyle name="Обычный 15 21 2 3 2 2" xfId="1252"/>
    <cellStyle name="Обычный 15 21 2 3 2 2 2" xfId="1253"/>
    <cellStyle name="Обычный 15 21 2 3 2 2 2 2" xfId="1254"/>
    <cellStyle name="Обычный 15 21 2 3 2 2 3" xfId="1255"/>
    <cellStyle name="Обычный 15 21 2 3 2 3" xfId="1256"/>
    <cellStyle name="Обычный 15 21 2 3 2 3 2" xfId="1257"/>
    <cellStyle name="Обычный 15 21 2 3 2 4" xfId="1258"/>
    <cellStyle name="Обычный 15 21 2 3 3" xfId="1259"/>
    <cellStyle name="Обычный 15 21 2 3 3 2" xfId="1260"/>
    <cellStyle name="Обычный 15 21 2 3 3 2 2" xfId="1261"/>
    <cellStyle name="Обычный 15 21 2 3 3 3" xfId="1262"/>
    <cellStyle name="Обычный 15 21 2 3 4" xfId="1263"/>
    <cellStyle name="Обычный 15 21 2 3 4 2" xfId="1264"/>
    <cellStyle name="Обычный 15 21 2 3 5" xfId="1265"/>
    <cellStyle name="Обычный 15 21 2 4" xfId="1266"/>
    <cellStyle name="Обычный 15 21 2 4 2" xfId="1267"/>
    <cellStyle name="Обычный 15 21 2 4 2 2" xfId="1268"/>
    <cellStyle name="Обычный 15 21 2 4 2 2 2" xfId="1269"/>
    <cellStyle name="Обычный 15 21 2 4 2 3" xfId="1270"/>
    <cellStyle name="Обычный 15 21 2 4 3" xfId="1271"/>
    <cellStyle name="Обычный 15 21 2 4 3 2" xfId="1272"/>
    <cellStyle name="Обычный 15 21 2 4 4" xfId="1273"/>
    <cellStyle name="Обычный 15 21 2 5" xfId="1274"/>
    <cellStyle name="Обычный 15 21 2 5 2" xfId="1275"/>
    <cellStyle name="Обычный 15 21 2 5 2 2" xfId="1276"/>
    <cellStyle name="Обычный 15 21 2 5 3" xfId="1277"/>
    <cellStyle name="Обычный 15 21 2 6" xfId="1278"/>
    <cellStyle name="Обычный 15 21 2 6 2" xfId="1279"/>
    <cellStyle name="Обычный 15 21 2 7" xfId="1280"/>
    <cellStyle name="Обычный 15 21 3" xfId="1281"/>
    <cellStyle name="Обычный 15 21 3 2" xfId="1282"/>
    <cellStyle name="Обычный 15 21 3 2 2" xfId="1283"/>
    <cellStyle name="Обычный 15 21 3 2 2 2" xfId="1284"/>
    <cellStyle name="Обычный 15 21 3 2 2 2 2" xfId="1285"/>
    <cellStyle name="Обычный 15 21 3 2 2 3" xfId="1286"/>
    <cellStyle name="Обычный 15 21 3 2 3" xfId="1287"/>
    <cellStyle name="Обычный 15 21 3 2 3 2" xfId="1288"/>
    <cellStyle name="Обычный 15 21 3 2 4" xfId="1289"/>
    <cellStyle name="Обычный 15 21 3 3" xfId="1290"/>
    <cellStyle name="Обычный 15 21 3 3 2" xfId="1291"/>
    <cellStyle name="Обычный 15 21 3 3 2 2" xfId="1292"/>
    <cellStyle name="Обычный 15 21 3 3 3" xfId="1293"/>
    <cellStyle name="Обычный 15 21 3 4" xfId="1294"/>
    <cellStyle name="Обычный 15 21 3 4 2" xfId="1295"/>
    <cellStyle name="Обычный 15 21 3 5" xfId="1296"/>
    <cellStyle name="Обычный 15 21 4" xfId="1297"/>
    <cellStyle name="Обычный 15 21 4 2" xfId="1298"/>
    <cellStyle name="Обычный 15 21 4 2 2" xfId="1299"/>
    <cellStyle name="Обычный 15 21 4 2 2 2" xfId="1300"/>
    <cellStyle name="Обычный 15 21 4 2 2 2 2" xfId="1301"/>
    <cellStyle name="Обычный 15 21 4 2 2 3" xfId="1302"/>
    <cellStyle name="Обычный 15 21 4 2 3" xfId="1303"/>
    <cellStyle name="Обычный 15 21 4 2 3 2" xfId="1304"/>
    <cellStyle name="Обычный 15 21 4 2 4" xfId="1305"/>
    <cellStyle name="Обычный 15 21 4 3" xfId="1306"/>
    <cellStyle name="Обычный 15 21 4 3 2" xfId="1307"/>
    <cellStyle name="Обычный 15 21 4 3 2 2" xfId="1308"/>
    <cellStyle name="Обычный 15 21 4 3 3" xfId="1309"/>
    <cellStyle name="Обычный 15 21 4 4" xfId="1310"/>
    <cellStyle name="Обычный 15 21 4 4 2" xfId="1311"/>
    <cellStyle name="Обычный 15 21 4 5" xfId="1312"/>
    <cellStyle name="Обычный 15 21 5" xfId="1313"/>
    <cellStyle name="Обычный 15 21 5 2" xfId="1314"/>
    <cellStyle name="Обычный 15 21 5 2 2" xfId="1315"/>
    <cellStyle name="Обычный 15 21 5 2 2 2" xfId="1316"/>
    <cellStyle name="Обычный 15 21 5 2 3" xfId="1317"/>
    <cellStyle name="Обычный 15 21 5 3" xfId="1318"/>
    <cellStyle name="Обычный 15 21 5 3 2" xfId="1319"/>
    <cellStyle name="Обычный 15 21 5 4" xfId="1320"/>
    <cellStyle name="Обычный 15 21 6" xfId="1321"/>
    <cellStyle name="Обычный 15 21 6 2" xfId="1322"/>
    <cellStyle name="Обычный 15 21 6 2 2" xfId="1323"/>
    <cellStyle name="Обычный 15 21 6 3" xfId="1324"/>
    <cellStyle name="Обычный 15 21 7" xfId="1325"/>
    <cellStyle name="Обычный 15 21 7 2" xfId="1326"/>
    <cellStyle name="Обычный 15 21 8" xfId="1327"/>
    <cellStyle name="Обычный 15 22" xfId="1328"/>
    <cellStyle name="Обычный 15 22 2" xfId="1329"/>
    <cellStyle name="Обычный 15 22 2 2" xfId="1330"/>
    <cellStyle name="Обычный 15 22 2 2 2" xfId="1331"/>
    <cellStyle name="Обычный 15 22 2 2 2 2" xfId="1332"/>
    <cellStyle name="Обычный 15 22 2 2 2 2 2" xfId="1333"/>
    <cellStyle name="Обычный 15 22 2 2 2 2 2 2" xfId="1334"/>
    <cellStyle name="Обычный 15 22 2 2 2 2 3" xfId="1335"/>
    <cellStyle name="Обычный 15 22 2 2 2 3" xfId="1336"/>
    <cellStyle name="Обычный 15 22 2 2 2 3 2" xfId="1337"/>
    <cellStyle name="Обычный 15 22 2 2 2 4" xfId="1338"/>
    <cellStyle name="Обычный 15 22 2 2 3" xfId="1339"/>
    <cellStyle name="Обычный 15 22 2 2 3 2" xfId="1340"/>
    <cellStyle name="Обычный 15 22 2 2 3 2 2" xfId="1341"/>
    <cellStyle name="Обычный 15 22 2 2 3 3" xfId="1342"/>
    <cellStyle name="Обычный 15 22 2 2 4" xfId="1343"/>
    <cellStyle name="Обычный 15 22 2 2 4 2" xfId="1344"/>
    <cellStyle name="Обычный 15 22 2 2 5" xfId="1345"/>
    <cellStyle name="Обычный 15 22 2 3" xfId="1346"/>
    <cellStyle name="Обычный 15 22 2 3 2" xfId="1347"/>
    <cellStyle name="Обычный 15 22 2 3 2 2" xfId="1348"/>
    <cellStyle name="Обычный 15 22 2 3 2 2 2" xfId="1349"/>
    <cellStyle name="Обычный 15 22 2 3 2 2 2 2" xfId="1350"/>
    <cellStyle name="Обычный 15 22 2 3 2 2 3" xfId="1351"/>
    <cellStyle name="Обычный 15 22 2 3 2 3" xfId="1352"/>
    <cellStyle name="Обычный 15 22 2 3 2 3 2" xfId="1353"/>
    <cellStyle name="Обычный 15 22 2 3 2 4" xfId="1354"/>
    <cellStyle name="Обычный 15 22 2 3 3" xfId="1355"/>
    <cellStyle name="Обычный 15 22 2 3 3 2" xfId="1356"/>
    <cellStyle name="Обычный 15 22 2 3 3 2 2" xfId="1357"/>
    <cellStyle name="Обычный 15 22 2 3 3 3" xfId="1358"/>
    <cellStyle name="Обычный 15 22 2 3 4" xfId="1359"/>
    <cellStyle name="Обычный 15 22 2 3 4 2" xfId="1360"/>
    <cellStyle name="Обычный 15 22 2 3 5" xfId="1361"/>
    <cellStyle name="Обычный 15 22 2 4" xfId="1362"/>
    <cellStyle name="Обычный 15 22 2 4 2" xfId="1363"/>
    <cellStyle name="Обычный 15 22 2 4 2 2" xfId="1364"/>
    <cellStyle name="Обычный 15 22 2 4 2 2 2" xfId="1365"/>
    <cellStyle name="Обычный 15 22 2 4 2 3" xfId="1366"/>
    <cellStyle name="Обычный 15 22 2 4 3" xfId="1367"/>
    <cellStyle name="Обычный 15 22 2 4 3 2" xfId="1368"/>
    <cellStyle name="Обычный 15 22 2 4 4" xfId="1369"/>
    <cellStyle name="Обычный 15 22 2 5" xfId="1370"/>
    <cellStyle name="Обычный 15 22 2 5 2" xfId="1371"/>
    <cellStyle name="Обычный 15 22 2 5 2 2" xfId="1372"/>
    <cellStyle name="Обычный 15 22 2 5 3" xfId="1373"/>
    <cellStyle name="Обычный 15 22 2 6" xfId="1374"/>
    <cellStyle name="Обычный 15 22 2 6 2" xfId="1375"/>
    <cellStyle name="Обычный 15 22 2 7" xfId="1376"/>
    <cellStyle name="Обычный 15 22 3" xfId="1377"/>
    <cellStyle name="Обычный 15 22 3 2" xfId="1378"/>
    <cellStyle name="Обычный 15 22 3 2 2" xfId="1379"/>
    <cellStyle name="Обычный 15 22 3 2 2 2" xfId="1380"/>
    <cellStyle name="Обычный 15 22 3 2 2 2 2" xfId="1381"/>
    <cellStyle name="Обычный 15 22 3 2 2 3" xfId="1382"/>
    <cellStyle name="Обычный 15 22 3 2 3" xfId="1383"/>
    <cellStyle name="Обычный 15 22 3 2 3 2" xfId="1384"/>
    <cellStyle name="Обычный 15 22 3 2 4" xfId="1385"/>
    <cellStyle name="Обычный 15 22 3 3" xfId="1386"/>
    <cellStyle name="Обычный 15 22 3 3 2" xfId="1387"/>
    <cellStyle name="Обычный 15 22 3 3 2 2" xfId="1388"/>
    <cellStyle name="Обычный 15 22 3 3 3" xfId="1389"/>
    <cellStyle name="Обычный 15 22 3 4" xfId="1390"/>
    <cellStyle name="Обычный 15 22 3 4 2" xfId="1391"/>
    <cellStyle name="Обычный 15 22 3 5" xfId="1392"/>
    <cellStyle name="Обычный 15 22 4" xfId="1393"/>
    <cellStyle name="Обычный 15 22 4 2" xfId="1394"/>
    <cellStyle name="Обычный 15 22 4 2 2" xfId="1395"/>
    <cellStyle name="Обычный 15 22 4 2 2 2" xfId="1396"/>
    <cellStyle name="Обычный 15 22 4 2 2 2 2" xfId="1397"/>
    <cellStyle name="Обычный 15 22 4 2 2 3" xfId="1398"/>
    <cellStyle name="Обычный 15 22 4 2 3" xfId="1399"/>
    <cellStyle name="Обычный 15 22 4 2 3 2" xfId="1400"/>
    <cellStyle name="Обычный 15 22 4 2 4" xfId="1401"/>
    <cellStyle name="Обычный 15 22 4 3" xfId="1402"/>
    <cellStyle name="Обычный 15 22 4 3 2" xfId="1403"/>
    <cellStyle name="Обычный 15 22 4 3 2 2" xfId="1404"/>
    <cellStyle name="Обычный 15 22 4 3 3" xfId="1405"/>
    <cellStyle name="Обычный 15 22 4 4" xfId="1406"/>
    <cellStyle name="Обычный 15 22 4 4 2" xfId="1407"/>
    <cellStyle name="Обычный 15 22 4 5" xfId="1408"/>
    <cellStyle name="Обычный 15 22 5" xfId="1409"/>
    <cellStyle name="Обычный 15 22 5 2" xfId="1410"/>
    <cellStyle name="Обычный 15 22 5 2 2" xfId="1411"/>
    <cellStyle name="Обычный 15 22 5 2 2 2" xfId="1412"/>
    <cellStyle name="Обычный 15 22 5 2 3" xfId="1413"/>
    <cellStyle name="Обычный 15 22 5 3" xfId="1414"/>
    <cellStyle name="Обычный 15 22 5 3 2" xfId="1415"/>
    <cellStyle name="Обычный 15 22 5 4" xfId="1416"/>
    <cellStyle name="Обычный 15 22 6" xfId="1417"/>
    <cellStyle name="Обычный 15 22 6 2" xfId="1418"/>
    <cellStyle name="Обычный 15 22 6 2 2" xfId="1419"/>
    <cellStyle name="Обычный 15 22 6 3" xfId="1420"/>
    <cellStyle name="Обычный 15 22 7" xfId="1421"/>
    <cellStyle name="Обычный 15 22 7 2" xfId="1422"/>
    <cellStyle name="Обычный 15 22 8" xfId="1423"/>
    <cellStyle name="Обычный 15 23" xfId="1424"/>
    <cellStyle name="Обычный 15 23 2" xfId="1425"/>
    <cellStyle name="Обычный 15 23 2 2" xfId="1426"/>
    <cellStyle name="Обычный 15 23 2 2 2" xfId="1427"/>
    <cellStyle name="Обычный 15 23 2 2 2 2" xfId="1428"/>
    <cellStyle name="Обычный 15 23 2 2 2 2 2" xfId="1429"/>
    <cellStyle name="Обычный 15 23 2 2 2 2 2 2" xfId="1430"/>
    <cellStyle name="Обычный 15 23 2 2 2 2 3" xfId="1431"/>
    <cellStyle name="Обычный 15 23 2 2 2 3" xfId="1432"/>
    <cellStyle name="Обычный 15 23 2 2 2 3 2" xfId="1433"/>
    <cellStyle name="Обычный 15 23 2 2 2 4" xfId="1434"/>
    <cellStyle name="Обычный 15 23 2 2 3" xfId="1435"/>
    <cellStyle name="Обычный 15 23 2 2 3 2" xfId="1436"/>
    <cellStyle name="Обычный 15 23 2 2 3 2 2" xfId="1437"/>
    <cellStyle name="Обычный 15 23 2 2 3 3" xfId="1438"/>
    <cellStyle name="Обычный 15 23 2 2 4" xfId="1439"/>
    <cellStyle name="Обычный 15 23 2 2 4 2" xfId="1440"/>
    <cellStyle name="Обычный 15 23 2 2 5" xfId="1441"/>
    <cellStyle name="Обычный 15 23 2 3" xfId="1442"/>
    <cellStyle name="Обычный 15 23 2 3 2" xfId="1443"/>
    <cellStyle name="Обычный 15 23 2 3 2 2" xfId="1444"/>
    <cellStyle name="Обычный 15 23 2 3 2 2 2" xfId="1445"/>
    <cellStyle name="Обычный 15 23 2 3 2 2 2 2" xfId="1446"/>
    <cellStyle name="Обычный 15 23 2 3 2 2 3" xfId="1447"/>
    <cellStyle name="Обычный 15 23 2 3 2 3" xfId="1448"/>
    <cellStyle name="Обычный 15 23 2 3 2 3 2" xfId="1449"/>
    <cellStyle name="Обычный 15 23 2 3 2 4" xfId="1450"/>
    <cellStyle name="Обычный 15 23 2 3 3" xfId="1451"/>
    <cellStyle name="Обычный 15 23 2 3 3 2" xfId="1452"/>
    <cellStyle name="Обычный 15 23 2 3 3 2 2" xfId="1453"/>
    <cellStyle name="Обычный 15 23 2 3 3 3" xfId="1454"/>
    <cellStyle name="Обычный 15 23 2 3 4" xfId="1455"/>
    <cellStyle name="Обычный 15 23 2 3 4 2" xfId="1456"/>
    <cellStyle name="Обычный 15 23 2 3 5" xfId="1457"/>
    <cellStyle name="Обычный 15 23 2 4" xfId="1458"/>
    <cellStyle name="Обычный 15 23 2 4 2" xfId="1459"/>
    <cellStyle name="Обычный 15 23 2 4 2 2" xfId="1460"/>
    <cellStyle name="Обычный 15 23 2 4 2 2 2" xfId="1461"/>
    <cellStyle name="Обычный 15 23 2 4 2 3" xfId="1462"/>
    <cellStyle name="Обычный 15 23 2 4 3" xfId="1463"/>
    <cellStyle name="Обычный 15 23 2 4 3 2" xfId="1464"/>
    <cellStyle name="Обычный 15 23 2 4 4" xfId="1465"/>
    <cellStyle name="Обычный 15 23 2 5" xfId="1466"/>
    <cellStyle name="Обычный 15 23 2 5 2" xfId="1467"/>
    <cellStyle name="Обычный 15 23 2 5 2 2" xfId="1468"/>
    <cellStyle name="Обычный 15 23 2 5 3" xfId="1469"/>
    <cellStyle name="Обычный 15 23 2 6" xfId="1470"/>
    <cellStyle name="Обычный 15 23 2 6 2" xfId="1471"/>
    <cellStyle name="Обычный 15 23 2 7" xfId="1472"/>
    <cellStyle name="Обычный 15 23 3" xfId="1473"/>
    <cellStyle name="Обычный 15 23 3 2" xfId="1474"/>
    <cellStyle name="Обычный 15 23 3 2 2" xfId="1475"/>
    <cellStyle name="Обычный 15 23 3 2 2 2" xfId="1476"/>
    <cellStyle name="Обычный 15 23 3 2 2 2 2" xfId="1477"/>
    <cellStyle name="Обычный 15 23 3 2 2 3" xfId="1478"/>
    <cellStyle name="Обычный 15 23 3 2 3" xfId="1479"/>
    <cellStyle name="Обычный 15 23 3 2 3 2" xfId="1480"/>
    <cellStyle name="Обычный 15 23 3 2 4" xfId="1481"/>
    <cellStyle name="Обычный 15 23 3 3" xfId="1482"/>
    <cellStyle name="Обычный 15 23 3 3 2" xfId="1483"/>
    <cellStyle name="Обычный 15 23 3 3 2 2" xfId="1484"/>
    <cellStyle name="Обычный 15 23 3 3 3" xfId="1485"/>
    <cellStyle name="Обычный 15 23 3 4" xfId="1486"/>
    <cellStyle name="Обычный 15 23 3 4 2" xfId="1487"/>
    <cellStyle name="Обычный 15 23 3 5" xfId="1488"/>
    <cellStyle name="Обычный 15 23 4" xfId="1489"/>
    <cellStyle name="Обычный 15 23 4 2" xfId="1490"/>
    <cellStyle name="Обычный 15 23 4 2 2" xfId="1491"/>
    <cellStyle name="Обычный 15 23 4 2 2 2" xfId="1492"/>
    <cellStyle name="Обычный 15 23 4 2 2 2 2" xfId="1493"/>
    <cellStyle name="Обычный 15 23 4 2 2 3" xfId="1494"/>
    <cellStyle name="Обычный 15 23 4 2 3" xfId="1495"/>
    <cellStyle name="Обычный 15 23 4 2 3 2" xfId="1496"/>
    <cellStyle name="Обычный 15 23 4 2 4" xfId="1497"/>
    <cellStyle name="Обычный 15 23 4 3" xfId="1498"/>
    <cellStyle name="Обычный 15 23 4 3 2" xfId="1499"/>
    <cellStyle name="Обычный 15 23 4 3 2 2" xfId="1500"/>
    <cellStyle name="Обычный 15 23 4 3 3" xfId="1501"/>
    <cellStyle name="Обычный 15 23 4 4" xfId="1502"/>
    <cellStyle name="Обычный 15 23 4 4 2" xfId="1503"/>
    <cellStyle name="Обычный 15 23 4 5" xfId="1504"/>
    <cellStyle name="Обычный 15 23 5" xfId="1505"/>
    <cellStyle name="Обычный 15 23 5 2" xfId="1506"/>
    <cellStyle name="Обычный 15 23 5 2 2" xfId="1507"/>
    <cellStyle name="Обычный 15 23 5 2 2 2" xfId="1508"/>
    <cellStyle name="Обычный 15 23 5 2 3" xfId="1509"/>
    <cellStyle name="Обычный 15 23 5 3" xfId="1510"/>
    <cellStyle name="Обычный 15 23 5 3 2" xfId="1511"/>
    <cellStyle name="Обычный 15 23 5 4" xfId="1512"/>
    <cellStyle name="Обычный 15 23 6" xfId="1513"/>
    <cellStyle name="Обычный 15 23 6 2" xfId="1514"/>
    <cellStyle name="Обычный 15 23 6 2 2" xfId="1515"/>
    <cellStyle name="Обычный 15 23 6 3" xfId="1516"/>
    <cellStyle name="Обычный 15 23 7" xfId="1517"/>
    <cellStyle name="Обычный 15 23 7 2" xfId="1518"/>
    <cellStyle name="Обычный 15 23 8" xfId="1519"/>
    <cellStyle name="Обычный 15 24" xfId="1520"/>
    <cellStyle name="Обычный 15 24 2" xfId="1521"/>
    <cellStyle name="Обычный 15 24 2 2" xfId="1522"/>
    <cellStyle name="Обычный 15 24 2 2 2" xfId="1523"/>
    <cellStyle name="Обычный 15 24 2 2 2 2" xfId="1524"/>
    <cellStyle name="Обычный 15 24 2 2 2 2 2" xfId="1525"/>
    <cellStyle name="Обычный 15 24 2 2 2 2 2 2" xfId="1526"/>
    <cellStyle name="Обычный 15 24 2 2 2 2 3" xfId="1527"/>
    <cellStyle name="Обычный 15 24 2 2 2 3" xfId="1528"/>
    <cellStyle name="Обычный 15 24 2 2 2 3 2" xfId="1529"/>
    <cellStyle name="Обычный 15 24 2 2 2 4" xfId="1530"/>
    <cellStyle name="Обычный 15 24 2 2 3" xfId="1531"/>
    <cellStyle name="Обычный 15 24 2 2 3 2" xfId="1532"/>
    <cellStyle name="Обычный 15 24 2 2 3 2 2" xfId="1533"/>
    <cellStyle name="Обычный 15 24 2 2 3 3" xfId="1534"/>
    <cellStyle name="Обычный 15 24 2 2 4" xfId="1535"/>
    <cellStyle name="Обычный 15 24 2 2 4 2" xfId="1536"/>
    <cellStyle name="Обычный 15 24 2 2 5" xfId="1537"/>
    <cellStyle name="Обычный 15 24 2 3" xfId="1538"/>
    <cellStyle name="Обычный 15 24 2 3 2" xfId="1539"/>
    <cellStyle name="Обычный 15 24 2 3 2 2" xfId="1540"/>
    <cellStyle name="Обычный 15 24 2 3 2 2 2" xfId="1541"/>
    <cellStyle name="Обычный 15 24 2 3 2 2 2 2" xfId="1542"/>
    <cellStyle name="Обычный 15 24 2 3 2 2 3" xfId="1543"/>
    <cellStyle name="Обычный 15 24 2 3 2 3" xfId="1544"/>
    <cellStyle name="Обычный 15 24 2 3 2 3 2" xfId="1545"/>
    <cellStyle name="Обычный 15 24 2 3 2 4" xfId="1546"/>
    <cellStyle name="Обычный 15 24 2 3 3" xfId="1547"/>
    <cellStyle name="Обычный 15 24 2 3 3 2" xfId="1548"/>
    <cellStyle name="Обычный 15 24 2 3 3 2 2" xfId="1549"/>
    <cellStyle name="Обычный 15 24 2 3 3 3" xfId="1550"/>
    <cellStyle name="Обычный 15 24 2 3 4" xfId="1551"/>
    <cellStyle name="Обычный 15 24 2 3 4 2" xfId="1552"/>
    <cellStyle name="Обычный 15 24 2 3 5" xfId="1553"/>
    <cellStyle name="Обычный 15 24 2 4" xfId="1554"/>
    <cellStyle name="Обычный 15 24 2 4 2" xfId="1555"/>
    <cellStyle name="Обычный 15 24 2 4 2 2" xfId="1556"/>
    <cellStyle name="Обычный 15 24 2 4 2 2 2" xfId="1557"/>
    <cellStyle name="Обычный 15 24 2 4 2 3" xfId="1558"/>
    <cellStyle name="Обычный 15 24 2 4 3" xfId="1559"/>
    <cellStyle name="Обычный 15 24 2 4 3 2" xfId="1560"/>
    <cellStyle name="Обычный 15 24 2 4 4" xfId="1561"/>
    <cellStyle name="Обычный 15 24 2 5" xfId="1562"/>
    <cellStyle name="Обычный 15 24 2 5 2" xfId="1563"/>
    <cellStyle name="Обычный 15 24 2 5 2 2" xfId="1564"/>
    <cellStyle name="Обычный 15 24 2 5 3" xfId="1565"/>
    <cellStyle name="Обычный 15 24 2 6" xfId="1566"/>
    <cellStyle name="Обычный 15 24 2 6 2" xfId="1567"/>
    <cellStyle name="Обычный 15 24 2 7" xfId="1568"/>
    <cellStyle name="Обычный 15 24 3" xfId="1569"/>
    <cellStyle name="Обычный 15 24 3 2" xfId="1570"/>
    <cellStyle name="Обычный 15 24 3 2 2" xfId="1571"/>
    <cellStyle name="Обычный 15 24 3 2 2 2" xfId="1572"/>
    <cellStyle name="Обычный 15 24 3 2 2 2 2" xfId="1573"/>
    <cellStyle name="Обычный 15 24 3 2 2 3" xfId="1574"/>
    <cellStyle name="Обычный 15 24 3 2 3" xfId="1575"/>
    <cellStyle name="Обычный 15 24 3 2 3 2" xfId="1576"/>
    <cellStyle name="Обычный 15 24 3 2 4" xfId="1577"/>
    <cellStyle name="Обычный 15 24 3 3" xfId="1578"/>
    <cellStyle name="Обычный 15 24 3 3 2" xfId="1579"/>
    <cellStyle name="Обычный 15 24 3 3 2 2" xfId="1580"/>
    <cellStyle name="Обычный 15 24 3 3 3" xfId="1581"/>
    <cellStyle name="Обычный 15 24 3 4" xfId="1582"/>
    <cellStyle name="Обычный 15 24 3 4 2" xfId="1583"/>
    <cellStyle name="Обычный 15 24 3 5" xfId="1584"/>
    <cellStyle name="Обычный 15 24 4" xfId="1585"/>
    <cellStyle name="Обычный 15 24 4 2" xfId="1586"/>
    <cellStyle name="Обычный 15 24 4 2 2" xfId="1587"/>
    <cellStyle name="Обычный 15 24 4 2 2 2" xfId="1588"/>
    <cellStyle name="Обычный 15 24 4 2 2 2 2" xfId="1589"/>
    <cellStyle name="Обычный 15 24 4 2 2 3" xfId="1590"/>
    <cellStyle name="Обычный 15 24 4 2 3" xfId="1591"/>
    <cellStyle name="Обычный 15 24 4 2 3 2" xfId="1592"/>
    <cellStyle name="Обычный 15 24 4 2 4" xfId="1593"/>
    <cellStyle name="Обычный 15 24 4 3" xfId="1594"/>
    <cellStyle name="Обычный 15 24 4 3 2" xfId="1595"/>
    <cellStyle name="Обычный 15 24 4 3 2 2" xfId="1596"/>
    <cellStyle name="Обычный 15 24 4 3 3" xfId="1597"/>
    <cellStyle name="Обычный 15 24 4 4" xfId="1598"/>
    <cellStyle name="Обычный 15 24 4 4 2" xfId="1599"/>
    <cellStyle name="Обычный 15 24 4 5" xfId="1600"/>
    <cellStyle name="Обычный 15 24 5" xfId="1601"/>
    <cellStyle name="Обычный 15 24 5 2" xfId="1602"/>
    <cellStyle name="Обычный 15 24 5 2 2" xfId="1603"/>
    <cellStyle name="Обычный 15 24 5 2 2 2" xfId="1604"/>
    <cellStyle name="Обычный 15 24 5 2 3" xfId="1605"/>
    <cellStyle name="Обычный 15 24 5 3" xfId="1606"/>
    <cellStyle name="Обычный 15 24 5 3 2" xfId="1607"/>
    <cellStyle name="Обычный 15 24 5 4" xfId="1608"/>
    <cellStyle name="Обычный 15 24 6" xfId="1609"/>
    <cellStyle name="Обычный 15 24 6 2" xfId="1610"/>
    <cellStyle name="Обычный 15 24 6 2 2" xfId="1611"/>
    <cellStyle name="Обычный 15 24 6 3" xfId="1612"/>
    <cellStyle name="Обычный 15 24 7" xfId="1613"/>
    <cellStyle name="Обычный 15 24 7 2" xfId="1614"/>
    <cellStyle name="Обычный 15 24 8" xfId="1615"/>
    <cellStyle name="Обычный 15 25" xfId="1616"/>
    <cellStyle name="Обычный 15 25 2" xfId="1617"/>
    <cellStyle name="Обычный 15 25 2 2" xfId="1618"/>
    <cellStyle name="Обычный 15 25 2 2 2" xfId="1619"/>
    <cellStyle name="Обычный 15 25 2 2 2 2" xfId="1620"/>
    <cellStyle name="Обычный 15 25 2 2 2 2 2" xfId="1621"/>
    <cellStyle name="Обычный 15 25 2 2 2 2 2 2" xfId="1622"/>
    <cellStyle name="Обычный 15 25 2 2 2 2 3" xfId="1623"/>
    <cellStyle name="Обычный 15 25 2 2 2 3" xfId="1624"/>
    <cellStyle name="Обычный 15 25 2 2 2 3 2" xfId="1625"/>
    <cellStyle name="Обычный 15 25 2 2 2 4" xfId="1626"/>
    <cellStyle name="Обычный 15 25 2 2 3" xfId="1627"/>
    <cellStyle name="Обычный 15 25 2 2 3 2" xfId="1628"/>
    <cellStyle name="Обычный 15 25 2 2 3 2 2" xfId="1629"/>
    <cellStyle name="Обычный 15 25 2 2 3 3" xfId="1630"/>
    <cellStyle name="Обычный 15 25 2 2 4" xfId="1631"/>
    <cellStyle name="Обычный 15 25 2 2 4 2" xfId="1632"/>
    <cellStyle name="Обычный 15 25 2 2 5" xfId="1633"/>
    <cellStyle name="Обычный 15 25 2 3" xfId="1634"/>
    <cellStyle name="Обычный 15 25 2 3 2" xfId="1635"/>
    <cellStyle name="Обычный 15 25 2 3 2 2" xfId="1636"/>
    <cellStyle name="Обычный 15 25 2 3 2 2 2" xfId="1637"/>
    <cellStyle name="Обычный 15 25 2 3 2 2 2 2" xfId="1638"/>
    <cellStyle name="Обычный 15 25 2 3 2 2 3" xfId="1639"/>
    <cellStyle name="Обычный 15 25 2 3 2 3" xfId="1640"/>
    <cellStyle name="Обычный 15 25 2 3 2 3 2" xfId="1641"/>
    <cellStyle name="Обычный 15 25 2 3 2 4" xfId="1642"/>
    <cellStyle name="Обычный 15 25 2 3 3" xfId="1643"/>
    <cellStyle name="Обычный 15 25 2 3 3 2" xfId="1644"/>
    <cellStyle name="Обычный 15 25 2 3 3 2 2" xfId="1645"/>
    <cellStyle name="Обычный 15 25 2 3 3 3" xfId="1646"/>
    <cellStyle name="Обычный 15 25 2 3 4" xfId="1647"/>
    <cellStyle name="Обычный 15 25 2 3 4 2" xfId="1648"/>
    <cellStyle name="Обычный 15 25 2 3 5" xfId="1649"/>
    <cellStyle name="Обычный 15 25 2 4" xfId="1650"/>
    <cellStyle name="Обычный 15 25 2 4 2" xfId="1651"/>
    <cellStyle name="Обычный 15 25 2 4 2 2" xfId="1652"/>
    <cellStyle name="Обычный 15 25 2 4 2 2 2" xfId="1653"/>
    <cellStyle name="Обычный 15 25 2 4 2 3" xfId="1654"/>
    <cellStyle name="Обычный 15 25 2 4 3" xfId="1655"/>
    <cellStyle name="Обычный 15 25 2 4 3 2" xfId="1656"/>
    <cellStyle name="Обычный 15 25 2 4 4" xfId="1657"/>
    <cellStyle name="Обычный 15 25 2 5" xfId="1658"/>
    <cellStyle name="Обычный 15 25 2 5 2" xfId="1659"/>
    <cellStyle name="Обычный 15 25 2 5 2 2" xfId="1660"/>
    <cellStyle name="Обычный 15 25 2 5 3" xfId="1661"/>
    <cellStyle name="Обычный 15 25 2 6" xfId="1662"/>
    <cellStyle name="Обычный 15 25 2 6 2" xfId="1663"/>
    <cellStyle name="Обычный 15 25 2 7" xfId="1664"/>
    <cellStyle name="Обычный 15 25 3" xfId="1665"/>
    <cellStyle name="Обычный 15 25 3 2" xfId="1666"/>
    <cellStyle name="Обычный 15 25 3 2 2" xfId="1667"/>
    <cellStyle name="Обычный 15 25 3 2 2 2" xfId="1668"/>
    <cellStyle name="Обычный 15 25 3 2 2 2 2" xfId="1669"/>
    <cellStyle name="Обычный 15 25 3 2 2 3" xfId="1670"/>
    <cellStyle name="Обычный 15 25 3 2 3" xfId="1671"/>
    <cellStyle name="Обычный 15 25 3 2 3 2" xfId="1672"/>
    <cellStyle name="Обычный 15 25 3 2 4" xfId="1673"/>
    <cellStyle name="Обычный 15 25 3 3" xfId="1674"/>
    <cellStyle name="Обычный 15 25 3 3 2" xfId="1675"/>
    <cellStyle name="Обычный 15 25 3 3 2 2" xfId="1676"/>
    <cellStyle name="Обычный 15 25 3 3 3" xfId="1677"/>
    <cellStyle name="Обычный 15 25 3 4" xfId="1678"/>
    <cellStyle name="Обычный 15 25 3 4 2" xfId="1679"/>
    <cellStyle name="Обычный 15 25 3 5" xfId="1680"/>
    <cellStyle name="Обычный 15 25 4" xfId="1681"/>
    <cellStyle name="Обычный 15 25 4 2" xfId="1682"/>
    <cellStyle name="Обычный 15 25 4 2 2" xfId="1683"/>
    <cellStyle name="Обычный 15 25 4 2 2 2" xfId="1684"/>
    <cellStyle name="Обычный 15 25 4 2 2 2 2" xfId="1685"/>
    <cellStyle name="Обычный 15 25 4 2 2 3" xfId="1686"/>
    <cellStyle name="Обычный 15 25 4 2 3" xfId="1687"/>
    <cellStyle name="Обычный 15 25 4 2 3 2" xfId="1688"/>
    <cellStyle name="Обычный 15 25 4 2 4" xfId="1689"/>
    <cellStyle name="Обычный 15 25 4 3" xfId="1690"/>
    <cellStyle name="Обычный 15 25 4 3 2" xfId="1691"/>
    <cellStyle name="Обычный 15 25 4 3 2 2" xfId="1692"/>
    <cellStyle name="Обычный 15 25 4 3 3" xfId="1693"/>
    <cellStyle name="Обычный 15 25 4 4" xfId="1694"/>
    <cellStyle name="Обычный 15 25 4 4 2" xfId="1695"/>
    <cellStyle name="Обычный 15 25 4 5" xfId="1696"/>
    <cellStyle name="Обычный 15 25 5" xfId="1697"/>
    <cellStyle name="Обычный 15 25 5 2" xfId="1698"/>
    <cellStyle name="Обычный 15 25 5 2 2" xfId="1699"/>
    <cellStyle name="Обычный 15 25 5 2 2 2" xfId="1700"/>
    <cellStyle name="Обычный 15 25 5 2 3" xfId="1701"/>
    <cellStyle name="Обычный 15 25 5 3" xfId="1702"/>
    <cellStyle name="Обычный 15 25 5 3 2" xfId="1703"/>
    <cellStyle name="Обычный 15 25 5 4" xfId="1704"/>
    <cellStyle name="Обычный 15 25 6" xfId="1705"/>
    <cellStyle name="Обычный 15 25 6 2" xfId="1706"/>
    <cellStyle name="Обычный 15 25 6 2 2" xfId="1707"/>
    <cellStyle name="Обычный 15 25 6 3" xfId="1708"/>
    <cellStyle name="Обычный 15 25 7" xfId="1709"/>
    <cellStyle name="Обычный 15 25 7 2" xfId="1710"/>
    <cellStyle name="Обычный 15 25 8" xfId="1711"/>
    <cellStyle name="Обычный 15 26" xfId="1712"/>
    <cellStyle name="Обычный 15 26 2" xfId="1713"/>
    <cellStyle name="Обычный 15 26 2 2" xfId="1714"/>
    <cellStyle name="Обычный 15 26 2 2 2" xfId="1715"/>
    <cellStyle name="Обычный 15 26 2 2 2 2" xfId="1716"/>
    <cellStyle name="Обычный 15 26 2 2 2 2 2" xfId="1717"/>
    <cellStyle name="Обычный 15 26 2 2 2 2 2 2" xfId="1718"/>
    <cellStyle name="Обычный 15 26 2 2 2 2 3" xfId="1719"/>
    <cellStyle name="Обычный 15 26 2 2 2 3" xfId="1720"/>
    <cellStyle name="Обычный 15 26 2 2 2 3 2" xfId="1721"/>
    <cellStyle name="Обычный 15 26 2 2 2 4" xfId="1722"/>
    <cellStyle name="Обычный 15 26 2 2 3" xfId="1723"/>
    <cellStyle name="Обычный 15 26 2 2 3 2" xfId="1724"/>
    <cellStyle name="Обычный 15 26 2 2 3 2 2" xfId="1725"/>
    <cellStyle name="Обычный 15 26 2 2 3 3" xfId="1726"/>
    <cellStyle name="Обычный 15 26 2 2 4" xfId="1727"/>
    <cellStyle name="Обычный 15 26 2 2 4 2" xfId="1728"/>
    <cellStyle name="Обычный 15 26 2 2 5" xfId="1729"/>
    <cellStyle name="Обычный 15 26 2 3" xfId="1730"/>
    <cellStyle name="Обычный 15 26 2 3 2" xfId="1731"/>
    <cellStyle name="Обычный 15 26 2 3 2 2" xfId="1732"/>
    <cellStyle name="Обычный 15 26 2 3 2 2 2" xfId="1733"/>
    <cellStyle name="Обычный 15 26 2 3 2 2 2 2" xfId="1734"/>
    <cellStyle name="Обычный 15 26 2 3 2 2 3" xfId="1735"/>
    <cellStyle name="Обычный 15 26 2 3 2 3" xfId="1736"/>
    <cellStyle name="Обычный 15 26 2 3 2 3 2" xfId="1737"/>
    <cellStyle name="Обычный 15 26 2 3 2 4" xfId="1738"/>
    <cellStyle name="Обычный 15 26 2 3 3" xfId="1739"/>
    <cellStyle name="Обычный 15 26 2 3 3 2" xfId="1740"/>
    <cellStyle name="Обычный 15 26 2 3 3 2 2" xfId="1741"/>
    <cellStyle name="Обычный 15 26 2 3 3 3" xfId="1742"/>
    <cellStyle name="Обычный 15 26 2 3 4" xfId="1743"/>
    <cellStyle name="Обычный 15 26 2 3 4 2" xfId="1744"/>
    <cellStyle name="Обычный 15 26 2 3 5" xfId="1745"/>
    <cellStyle name="Обычный 15 26 2 4" xfId="1746"/>
    <cellStyle name="Обычный 15 26 2 4 2" xfId="1747"/>
    <cellStyle name="Обычный 15 26 2 4 2 2" xfId="1748"/>
    <cellStyle name="Обычный 15 26 2 4 2 2 2" xfId="1749"/>
    <cellStyle name="Обычный 15 26 2 4 2 3" xfId="1750"/>
    <cellStyle name="Обычный 15 26 2 4 3" xfId="1751"/>
    <cellStyle name="Обычный 15 26 2 4 3 2" xfId="1752"/>
    <cellStyle name="Обычный 15 26 2 4 4" xfId="1753"/>
    <cellStyle name="Обычный 15 26 2 5" xfId="1754"/>
    <cellStyle name="Обычный 15 26 2 5 2" xfId="1755"/>
    <cellStyle name="Обычный 15 26 2 5 2 2" xfId="1756"/>
    <cellStyle name="Обычный 15 26 2 5 3" xfId="1757"/>
    <cellStyle name="Обычный 15 26 2 6" xfId="1758"/>
    <cellStyle name="Обычный 15 26 2 6 2" xfId="1759"/>
    <cellStyle name="Обычный 15 26 2 7" xfId="1760"/>
    <cellStyle name="Обычный 15 26 3" xfId="1761"/>
    <cellStyle name="Обычный 15 26 3 2" xfId="1762"/>
    <cellStyle name="Обычный 15 26 3 2 2" xfId="1763"/>
    <cellStyle name="Обычный 15 26 3 2 2 2" xfId="1764"/>
    <cellStyle name="Обычный 15 26 3 2 2 2 2" xfId="1765"/>
    <cellStyle name="Обычный 15 26 3 2 2 3" xfId="1766"/>
    <cellStyle name="Обычный 15 26 3 2 3" xfId="1767"/>
    <cellStyle name="Обычный 15 26 3 2 3 2" xfId="1768"/>
    <cellStyle name="Обычный 15 26 3 2 4" xfId="1769"/>
    <cellStyle name="Обычный 15 26 3 3" xfId="1770"/>
    <cellStyle name="Обычный 15 26 3 3 2" xfId="1771"/>
    <cellStyle name="Обычный 15 26 3 3 2 2" xfId="1772"/>
    <cellStyle name="Обычный 15 26 3 3 3" xfId="1773"/>
    <cellStyle name="Обычный 15 26 3 4" xfId="1774"/>
    <cellStyle name="Обычный 15 26 3 4 2" xfId="1775"/>
    <cellStyle name="Обычный 15 26 3 5" xfId="1776"/>
    <cellStyle name="Обычный 15 26 4" xfId="1777"/>
    <cellStyle name="Обычный 15 26 4 2" xfId="1778"/>
    <cellStyle name="Обычный 15 26 4 2 2" xfId="1779"/>
    <cellStyle name="Обычный 15 26 4 2 2 2" xfId="1780"/>
    <cellStyle name="Обычный 15 26 4 2 2 2 2" xfId="1781"/>
    <cellStyle name="Обычный 15 26 4 2 2 3" xfId="1782"/>
    <cellStyle name="Обычный 15 26 4 2 3" xfId="1783"/>
    <cellStyle name="Обычный 15 26 4 2 3 2" xfId="1784"/>
    <cellStyle name="Обычный 15 26 4 2 4" xfId="1785"/>
    <cellStyle name="Обычный 15 26 4 3" xfId="1786"/>
    <cellStyle name="Обычный 15 26 4 3 2" xfId="1787"/>
    <cellStyle name="Обычный 15 26 4 3 2 2" xfId="1788"/>
    <cellStyle name="Обычный 15 26 4 3 3" xfId="1789"/>
    <cellStyle name="Обычный 15 26 4 4" xfId="1790"/>
    <cellStyle name="Обычный 15 26 4 4 2" xfId="1791"/>
    <cellStyle name="Обычный 15 26 4 5" xfId="1792"/>
    <cellStyle name="Обычный 15 26 5" xfId="1793"/>
    <cellStyle name="Обычный 15 26 5 2" xfId="1794"/>
    <cellStyle name="Обычный 15 26 5 2 2" xfId="1795"/>
    <cellStyle name="Обычный 15 26 5 2 2 2" xfId="1796"/>
    <cellStyle name="Обычный 15 26 5 2 3" xfId="1797"/>
    <cellStyle name="Обычный 15 26 5 3" xfId="1798"/>
    <cellStyle name="Обычный 15 26 5 3 2" xfId="1799"/>
    <cellStyle name="Обычный 15 26 5 4" xfId="1800"/>
    <cellStyle name="Обычный 15 26 6" xfId="1801"/>
    <cellStyle name="Обычный 15 26 6 2" xfId="1802"/>
    <cellStyle name="Обычный 15 26 6 2 2" xfId="1803"/>
    <cellStyle name="Обычный 15 26 6 3" xfId="1804"/>
    <cellStyle name="Обычный 15 26 7" xfId="1805"/>
    <cellStyle name="Обычный 15 26 7 2" xfId="1806"/>
    <cellStyle name="Обычный 15 26 8" xfId="1807"/>
    <cellStyle name="Обычный 15 27" xfId="1808"/>
    <cellStyle name="Обычный 15 27 2" xfId="1809"/>
    <cellStyle name="Обычный 15 27 2 2" xfId="1810"/>
    <cellStyle name="Обычный 15 27 2 2 2" xfId="1811"/>
    <cellStyle name="Обычный 15 27 2 2 2 2" xfId="1812"/>
    <cellStyle name="Обычный 15 27 2 2 2 2 2" xfId="1813"/>
    <cellStyle name="Обычный 15 27 2 2 2 2 2 2" xfId="1814"/>
    <cellStyle name="Обычный 15 27 2 2 2 2 3" xfId="1815"/>
    <cellStyle name="Обычный 15 27 2 2 2 3" xfId="1816"/>
    <cellStyle name="Обычный 15 27 2 2 2 3 2" xfId="1817"/>
    <cellStyle name="Обычный 15 27 2 2 2 4" xfId="1818"/>
    <cellStyle name="Обычный 15 27 2 2 3" xfId="1819"/>
    <cellStyle name="Обычный 15 27 2 2 3 2" xfId="1820"/>
    <cellStyle name="Обычный 15 27 2 2 3 2 2" xfId="1821"/>
    <cellStyle name="Обычный 15 27 2 2 3 3" xfId="1822"/>
    <cellStyle name="Обычный 15 27 2 2 4" xfId="1823"/>
    <cellStyle name="Обычный 15 27 2 2 4 2" xfId="1824"/>
    <cellStyle name="Обычный 15 27 2 2 5" xfId="1825"/>
    <cellStyle name="Обычный 15 27 2 3" xfId="1826"/>
    <cellStyle name="Обычный 15 27 2 3 2" xfId="1827"/>
    <cellStyle name="Обычный 15 27 2 3 2 2" xfId="1828"/>
    <cellStyle name="Обычный 15 27 2 3 2 2 2" xfId="1829"/>
    <cellStyle name="Обычный 15 27 2 3 2 2 2 2" xfId="1830"/>
    <cellStyle name="Обычный 15 27 2 3 2 2 3" xfId="1831"/>
    <cellStyle name="Обычный 15 27 2 3 2 3" xfId="1832"/>
    <cellStyle name="Обычный 15 27 2 3 2 3 2" xfId="1833"/>
    <cellStyle name="Обычный 15 27 2 3 2 4" xfId="1834"/>
    <cellStyle name="Обычный 15 27 2 3 3" xfId="1835"/>
    <cellStyle name="Обычный 15 27 2 3 3 2" xfId="1836"/>
    <cellStyle name="Обычный 15 27 2 3 3 2 2" xfId="1837"/>
    <cellStyle name="Обычный 15 27 2 3 3 3" xfId="1838"/>
    <cellStyle name="Обычный 15 27 2 3 4" xfId="1839"/>
    <cellStyle name="Обычный 15 27 2 3 4 2" xfId="1840"/>
    <cellStyle name="Обычный 15 27 2 3 5" xfId="1841"/>
    <cellStyle name="Обычный 15 27 2 4" xfId="1842"/>
    <cellStyle name="Обычный 15 27 2 4 2" xfId="1843"/>
    <cellStyle name="Обычный 15 27 2 4 2 2" xfId="1844"/>
    <cellStyle name="Обычный 15 27 2 4 2 2 2" xfId="1845"/>
    <cellStyle name="Обычный 15 27 2 4 2 3" xfId="1846"/>
    <cellStyle name="Обычный 15 27 2 4 3" xfId="1847"/>
    <cellStyle name="Обычный 15 27 2 4 3 2" xfId="1848"/>
    <cellStyle name="Обычный 15 27 2 4 4" xfId="1849"/>
    <cellStyle name="Обычный 15 27 2 5" xfId="1850"/>
    <cellStyle name="Обычный 15 27 2 5 2" xfId="1851"/>
    <cellStyle name="Обычный 15 27 2 5 2 2" xfId="1852"/>
    <cellStyle name="Обычный 15 27 2 5 3" xfId="1853"/>
    <cellStyle name="Обычный 15 27 2 6" xfId="1854"/>
    <cellStyle name="Обычный 15 27 2 6 2" xfId="1855"/>
    <cellStyle name="Обычный 15 27 2 7" xfId="1856"/>
    <cellStyle name="Обычный 15 27 3" xfId="1857"/>
    <cellStyle name="Обычный 15 27 3 2" xfId="1858"/>
    <cellStyle name="Обычный 15 27 3 2 2" xfId="1859"/>
    <cellStyle name="Обычный 15 27 3 2 2 2" xfId="1860"/>
    <cellStyle name="Обычный 15 27 3 2 2 2 2" xfId="1861"/>
    <cellStyle name="Обычный 15 27 3 2 2 3" xfId="1862"/>
    <cellStyle name="Обычный 15 27 3 2 3" xfId="1863"/>
    <cellStyle name="Обычный 15 27 3 2 3 2" xfId="1864"/>
    <cellStyle name="Обычный 15 27 3 2 4" xfId="1865"/>
    <cellStyle name="Обычный 15 27 3 3" xfId="1866"/>
    <cellStyle name="Обычный 15 27 3 3 2" xfId="1867"/>
    <cellStyle name="Обычный 15 27 3 3 2 2" xfId="1868"/>
    <cellStyle name="Обычный 15 27 3 3 3" xfId="1869"/>
    <cellStyle name="Обычный 15 27 3 4" xfId="1870"/>
    <cellStyle name="Обычный 15 27 3 4 2" xfId="1871"/>
    <cellStyle name="Обычный 15 27 3 5" xfId="1872"/>
    <cellStyle name="Обычный 15 27 4" xfId="1873"/>
    <cellStyle name="Обычный 15 27 4 2" xfId="1874"/>
    <cellStyle name="Обычный 15 27 4 2 2" xfId="1875"/>
    <cellStyle name="Обычный 15 27 4 2 2 2" xfId="1876"/>
    <cellStyle name="Обычный 15 27 4 2 2 2 2" xfId="1877"/>
    <cellStyle name="Обычный 15 27 4 2 2 3" xfId="1878"/>
    <cellStyle name="Обычный 15 27 4 2 3" xfId="1879"/>
    <cellStyle name="Обычный 15 27 4 2 3 2" xfId="1880"/>
    <cellStyle name="Обычный 15 27 4 2 4" xfId="1881"/>
    <cellStyle name="Обычный 15 27 4 3" xfId="1882"/>
    <cellStyle name="Обычный 15 27 4 3 2" xfId="1883"/>
    <cellStyle name="Обычный 15 27 4 3 2 2" xfId="1884"/>
    <cellStyle name="Обычный 15 27 4 3 3" xfId="1885"/>
    <cellStyle name="Обычный 15 27 4 4" xfId="1886"/>
    <cellStyle name="Обычный 15 27 4 4 2" xfId="1887"/>
    <cellStyle name="Обычный 15 27 4 5" xfId="1888"/>
    <cellStyle name="Обычный 15 27 5" xfId="1889"/>
    <cellStyle name="Обычный 15 27 5 2" xfId="1890"/>
    <cellStyle name="Обычный 15 27 5 2 2" xfId="1891"/>
    <cellStyle name="Обычный 15 27 5 2 2 2" xfId="1892"/>
    <cellStyle name="Обычный 15 27 5 2 3" xfId="1893"/>
    <cellStyle name="Обычный 15 27 5 3" xfId="1894"/>
    <cellStyle name="Обычный 15 27 5 3 2" xfId="1895"/>
    <cellStyle name="Обычный 15 27 5 4" xfId="1896"/>
    <cellStyle name="Обычный 15 27 6" xfId="1897"/>
    <cellStyle name="Обычный 15 27 6 2" xfId="1898"/>
    <cellStyle name="Обычный 15 27 6 2 2" xfId="1899"/>
    <cellStyle name="Обычный 15 27 6 3" xfId="1900"/>
    <cellStyle name="Обычный 15 27 7" xfId="1901"/>
    <cellStyle name="Обычный 15 27 7 2" xfId="1902"/>
    <cellStyle name="Обычный 15 27 8" xfId="1903"/>
    <cellStyle name="Обычный 15 28" xfId="1904"/>
    <cellStyle name="Обычный 15 28 2" xfId="1905"/>
    <cellStyle name="Обычный 15 28 2 2" xfId="1906"/>
    <cellStyle name="Обычный 15 28 2 2 2" xfId="1907"/>
    <cellStyle name="Обычный 15 28 2 2 2 2" xfId="1908"/>
    <cellStyle name="Обычный 15 28 2 2 2 2 2" xfId="1909"/>
    <cellStyle name="Обычный 15 28 2 2 2 2 2 2" xfId="1910"/>
    <cellStyle name="Обычный 15 28 2 2 2 2 3" xfId="1911"/>
    <cellStyle name="Обычный 15 28 2 2 2 3" xfId="1912"/>
    <cellStyle name="Обычный 15 28 2 2 2 3 2" xfId="1913"/>
    <cellStyle name="Обычный 15 28 2 2 2 4" xfId="1914"/>
    <cellStyle name="Обычный 15 28 2 2 3" xfId="1915"/>
    <cellStyle name="Обычный 15 28 2 2 3 2" xfId="1916"/>
    <cellStyle name="Обычный 15 28 2 2 3 2 2" xfId="1917"/>
    <cellStyle name="Обычный 15 28 2 2 3 3" xfId="1918"/>
    <cellStyle name="Обычный 15 28 2 2 4" xfId="1919"/>
    <cellStyle name="Обычный 15 28 2 2 4 2" xfId="1920"/>
    <cellStyle name="Обычный 15 28 2 2 5" xfId="1921"/>
    <cellStyle name="Обычный 15 28 2 3" xfId="1922"/>
    <cellStyle name="Обычный 15 28 2 3 2" xfId="1923"/>
    <cellStyle name="Обычный 15 28 2 3 2 2" xfId="1924"/>
    <cellStyle name="Обычный 15 28 2 3 2 2 2" xfId="1925"/>
    <cellStyle name="Обычный 15 28 2 3 2 2 2 2" xfId="1926"/>
    <cellStyle name="Обычный 15 28 2 3 2 2 3" xfId="1927"/>
    <cellStyle name="Обычный 15 28 2 3 2 3" xfId="1928"/>
    <cellStyle name="Обычный 15 28 2 3 2 3 2" xfId="1929"/>
    <cellStyle name="Обычный 15 28 2 3 2 4" xfId="1930"/>
    <cellStyle name="Обычный 15 28 2 3 3" xfId="1931"/>
    <cellStyle name="Обычный 15 28 2 3 3 2" xfId="1932"/>
    <cellStyle name="Обычный 15 28 2 3 3 2 2" xfId="1933"/>
    <cellStyle name="Обычный 15 28 2 3 3 3" xfId="1934"/>
    <cellStyle name="Обычный 15 28 2 3 4" xfId="1935"/>
    <cellStyle name="Обычный 15 28 2 3 4 2" xfId="1936"/>
    <cellStyle name="Обычный 15 28 2 3 5" xfId="1937"/>
    <cellStyle name="Обычный 15 28 2 4" xfId="1938"/>
    <cellStyle name="Обычный 15 28 2 4 2" xfId="1939"/>
    <cellStyle name="Обычный 15 28 2 4 2 2" xfId="1940"/>
    <cellStyle name="Обычный 15 28 2 4 2 2 2" xfId="1941"/>
    <cellStyle name="Обычный 15 28 2 4 2 3" xfId="1942"/>
    <cellStyle name="Обычный 15 28 2 4 3" xfId="1943"/>
    <cellStyle name="Обычный 15 28 2 4 3 2" xfId="1944"/>
    <cellStyle name="Обычный 15 28 2 4 4" xfId="1945"/>
    <cellStyle name="Обычный 15 28 2 5" xfId="1946"/>
    <cellStyle name="Обычный 15 28 2 5 2" xfId="1947"/>
    <cellStyle name="Обычный 15 28 2 5 2 2" xfId="1948"/>
    <cellStyle name="Обычный 15 28 2 5 3" xfId="1949"/>
    <cellStyle name="Обычный 15 28 2 6" xfId="1950"/>
    <cellStyle name="Обычный 15 28 2 6 2" xfId="1951"/>
    <cellStyle name="Обычный 15 28 2 7" xfId="1952"/>
    <cellStyle name="Обычный 15 28 3" xfId="1953"/>
    <cellStyle name="Обычный 15 28 3 2" xfId="1954"/>
    <cellStyle name="Обычный 15 28 3 2 2" xfId="1955"/>
    <cellStyle name="Обычный 15 28 3 2 2 2" xfId="1956"/>
    <cellStyle name="Обычный 15 28 3 2 2 2 2" xfId="1957"/>
    <cellStyle name="Обычный 15 28 3 2 2 3" xfId="1958"/>
    <cellStyle name="Обычный 15 28 3 2 3" xfId="1959"/>
    <cellStyle name="Обычный 15 28 3 2 3 2" xfId="1960"/>
    <cellStyle name="Обычный 15 28 3 2 4" xfId="1961"/>
    <cellStyle name="Обычный 15 28 3 3" xfId="1962"/>
    <cellStyle name="Обычный 15 28 3 3 2" xfId="1963"/>
    <cellStyle name="Обычный 15 28 3 3 2 2" xfId="1964"/>
    <cellStyle name="Обычный 15 28 3 3 3" xfId="1965"/>
    <cellStyle name="Обычный 15 28 3 4" xfId="1966"/>
    <cellStyle name="Обычный 15 28 3 4 2" xfId="1967"/>
    <cellStyle name="Обычный 15 28 3 5" xfId="1968"/>
    <cellStyle name="Обычный 15 28 4" xfId="1969"/>
    <cellStyle name="Обычный 15 28 4 2" xfId="1970"/>
    <cellStyle name="Обычный 15 28 4 2 2" xfId="1971"/>
    <cellStyle name="Обычный 15 28 4 2 2 2" xfId="1972"/>
    <cellStyle name="Обычный 15 28 4 2 2 2 2" xfId="1973"/>
    <cellStyle name="Обычный 15 28 4 2 2 3" xfId="1974"/>
    <cellStyle name="Обычный 15 28 4 2 3" xfId="1975"/>
    <cellStyle name="Обычный 15 28 4 2 3 2" xfId="1976"/>
    <cellStyle name="Обычный 15 28 4 2 4" xfId="1977"/>
    <cellStyle name="Обычный 15 28 4 3" xfId="1978"/>
    <cellStyle name="Обычный 15 28 4 3 2" xfId="1979"/>
    <cellStyle name="Обычный 15 28 4 3 2 2" xfId="1980"/>
    <cellStyle name="Обычный 15 28 4 3 3" xfId="1981"/>
    <cellStyle name="Обычный 15 28 4 4" xfId="1982"/>
    <cellStyle name="Обычный 15 28 4 4 2" xfId="1983"/>
    <cellStyle name="Обычный 15 28 4 5" xfId="1984"/>
    <cellStyle name="Обычный 15 28 5" xfId="1985"/>
    <cellStyle name="Обычный 15 28 5 2" xfId="1986"/>
    <cellStyle name="Обычный 15 28 5 2 2" xfId="1987"/>
    <cellStyle name="Обычный 15 28 5 2 2 2" xfId="1988"/>
    <cellStyle name="Обычный 15 28 5 2 3" xfId="1989"/>
    <cellStyle name="Обычный 15 28 5 3" xfId="1990"/>
    <cellStyle name="Обычный 15 28 5 3 2" xfId="1991"/>
    <cellStyle name="Обычный 15 28 5 4" xfId="1992"/>
    <cellStyle name="Обычный 15 28 6" xfId="1993"/>
    <cellStyle name="Обычный 15 28 6 2" xfId="1994"/>
    <cellStyle name="Обычный 15 28 6 2 2" xfId="1995"/>
    <cellStyle name="Обычный 15 28 6 3" xfId="1996"/>
    <cellStyle name="Обычный 15 28 7" xfId="1997"/>
    <cellStyle name="Обычный 15 28 7 2" xfId="1998"/>
    <cellStyle name="Обычный 15 28 8" xfId="1999"/>
    <cellStyle name="Обычный 15 29" xfId="2000"/>
    <cellStyle name="Обычный 15 29 2" xfId="2001"/>
    <cellStyle name="Обычный 15 29 2 2" xfId="2002"/>
    <cellStyle name="Обычный 15 29 2 2 2" xfId="2003"/>
    <cellStyle name="Обычный 15 29 2 2 2 2" xfId="2004"/>
    <cellStyle name="Обычный 15 29 2 2 2 2 2" xfId="2005"/>
    <cellStyle name="Обычный 15 29 2 2 2 2 2 2" xfId="2006"/>
    <cellStyle name="Обычный 15 29 2 2 2 2 3" xfId="2007"/>
    <cellStyle name="Обычный 15 29 2 2 2 3" xfId="2008"/>
    <cellStyle name="Обычный 15 29 2 2 2 3 2" xfId="2009"/>
    <cellStyle name="Обычный 15 29 2 2 2 4" xfId="2010"/>
    <cellStyle name="Обычный 15 29 2 2 3" xfId="2011"/>
    <cellStyle name="Обычный 15 29 2 2 3 2" xfId="2012"/>
    <cellStyle name="Обычный 15 29 2 2 3 2 2" xfId="2013"/>
    <cellStyle name="Обычный 15 29 2 2 3 3" xfId="2014"/>
    <cellStyle name="Обычный 15 29 2 2 4" xfId="2015"/>
    <cellStyle name="Обычный 15 29 2 2 4 2" xfId="2016"/>
    <cellStyle name="Обычный 15 29 2 2 5" xfId="2017"/>
    <cellStyle name="Обычный 15 29 2 3" xfId="2018"/>
    <cellStyle name="Обычный 15 29 2 3 2" xfId="2019"/>
    <cellStyle name="Обычный 15 29 2 3 2 2" xfId="2020"/>
    <cellStyle name="Обычный 15 29 2 3 2 2 2" xfId="2021"/>
    <cellStyle name="Обычный 15 29 2 3 2 2 2 2" xfId="2022"/>
    <cellStyle name="Обычный 15 29 2 3 2 2 3" xfId="2023"/>
    <cellStyle name="Обычный 15 29 2 3 2 3" xfId="2024"/>
    <cellStyle name="Обычный 15 29 2 3 2 3 2" xfId="2025"/>
    <cellStyle name="Обычный 15 29 2 3 2 4" xfId="2026"/>
    <cellStyle name="Обычный 15 29 2 3 3" xfId="2027"/>
    <cellStyle name="Обычный 15 29 2 3 3 2" xfId="2028"/>
    <cellStyle name="Обычный 15 29 2 3 3 2 2" xfId="2029"/>
    <cellStyle name="Обычный 15 29 2 3 3 3" xfId="2030"/>
    <cellStyle name="Обычный 15 29 2 3 4" xfId="2031"/>
    <cellStyle name="Обычный 15 29 2 3 4 2" xfId="2032"/>
    <cellStyle name="Обычный 15 29 2 3 5" xfId="2033"/>
    <cellStyle name="Обычный 15 29 2 4" xfId="2034"/>
    <cellStyle name="Обычный 15 29 2 4 2" xfId="2035"/>
    <cellStyle name="Обычный 15 29 2 4 2 2" xfId="2036"/>
    <cellStyle name="Обычный 15 29 2 4 2 2 2" xfId="2037"/>
    <cellStyle name="Обычный 15 29 2 4 2 3" xfId="2038"/>
    <cellStyle name="Обычный 15 29 2 4 3" xfId="2039"/>
    <cellStyle name="Обычный 15 29 2 4 3 2" xfId="2040"/>
    <cellStyle name="Обычный 15 29 2 4 4" xfId="2041"/>
    <cellStyle name="Обычный 15 29 2 5" xfId="2042"/>
    <cellStyle name="Обычный 15 29 2 5 2" xfId="2043"/>
    <cellStyle name="Обычный 15 29 2 5 2 2" xfId="2044"/>
    <cellStyle name="Обычный 15 29 2 5 3" xfId="2045"/>
    <cellStyle name="Обычный 15 29 2 6" xfId="2046"/>
    <cellStyle name="Обычный 15 29 2 6 2" xfId="2047"/>
    <cellStyle name="Обычный 15 29 2 7" xfId="2048"/>
    <cellStyle name="Обычный 15 29 3" xfId="2049"/>
    <cellStyle name="Обычный 15 29 3 2" xfId="2050"/>
    <cellStyle name="Обычный 15 29 3 2 2" xfId="2051"/>
    <cellStyle name="Обычный 15 29 3 2 2 2" xfId="2052"/>
    <cellStyle name="Обычный 15 29 3 2 2 2 2" xfId="2053"/>
    <cellStyle name="Обычный 15 29 3 2 2 3" xfId="2054"/>
    <cellStyle name="Обычный 15 29 3 2 3" xfId="2055"/>
    <cellStyle name="Обычный 15 29 3 2 3 2" xfId="2056"/>
    <cellStyle name="Обычный 15 29 3 2 4" xfId="2057"/>
    <cellStyle name="Обычный 15 29 3 3" xfId="2058"/>
    <cellStyle name="Обычный 15 29 3 3 2" xfId="2059"/>
    <cellStyle name="Обычный 15 29 3 3 2 2" xfId="2060"/>
    <cellStyle name="Обычный 15 29 3 3 3" xfId="2061"/>
    <cellStyle name="Обычный 15 29 3 4" xfId="2062"/>
    <cellStyle name="Обычный 15 29 3 4 2" xfId="2063"/>
    <cellStyle name="Обычный 15 29 3 5" xfId="2064"/>
    <cellStyle name="Обычный 15 29 4" xfId="2065"/>
    <cellStyle name="Обычный 15 29 4 2" xfId="2066"/>
    <cellStyle name="Обычный 15 29 4 2 2" xfId="2067"/>
    <cellStyle name="Обычный 15 29 4 2 2 2" xfId="2068"/>
    <cellStyle name="Обычный 15 29 4 2 2 2 2" xfId="2069"/>
    <cellStyle name="Обычный 15 29 4 2 2 3" xfId="2070"/>
    <cellStyle name="Обычный 15 29 4 2 3" xfId="2071"/>
    <cellStyle name="Обычный 15 29 4 2 3 2" xfId="2072"/>
    <cellStyle name="Обычный 15 29 4 2 4" xfId="2073"/>
    <cellStyle name="Обычный 15 29 4 3" xfId="2074"/>
    <cellStyle name="Обычный 15 29 4 3 2" xfId="2075"/>
    <cellStyle name="Обычный 15 29 4 3 2 2" xfId="2076"/>
    <cellStyle name="Обычный 15 29 4 3 3" xfId="2077"/>
    <cellStyle name="Обычный 15 29 4 4" xfId="2078"/>
    <cellStyle name="Обычный 15 29 4 4 2" xfId="2079"/>
    <cellStyle name="Обычный 15 29 4 5" xfId="2080"/>
    <cellStyle name="Обычный 15 29 5" xfId="2081"/>
    <cellStyle name="Обычный 15 29 5 2" xfId="2082"/>
    <cellStyle name="Обычный 15 29 5 2 2" xfId="2083"/>
    <cellStyle name="Обычный 15 29 5 2 2 2" xfId="2084"/>
    <cellStyle name="Обычный 15 29 5 2 3" xfId="2085"/>
    <cellStyle name="Обычный 15 29 5 3" xfId="2086"/>
    <cellStyle name="Обычный 15 29 5 3 2" xfId="2087"/>
    <cellStyle name="Обычный 15 29 5 4" xfId="2088"/>
    <cellStyle name="Обычный 15 29 6" xfId="2089"/>
    <cellStyle name="Обычный 15 29 6 2" xfId="2090"/>
    <cellStyle name="Обычный 15 29 6 2 2" xfId="2091"/>
    <cellStyle name="Обычный 15 29 6 3" xfId="2092"/>
    <cellStyle name="Обычный 15 29 7" xfId="2093"/>
    <cellStyle name="Обычный 15 29 7 2" xfId="2094"/>
    <cellStyle name="Обычный 15 29 8" xfId="2095"/>
    <cellStyle name="Обычный 15 3" xfId="2096"/>
    <cellStyle name="Обычный 15 3 2" xfId="2097"/>
    <cellStyle name="Обычный 15 3 2 2" xfId="2098"/>
    <cellStyle name="Обычный 15 3 2 2 2" xfId="2099"/>
    <cellStyle name="Обычный 15 3 2 2 2 2" xfId="2100"/>
    <cellStyle name="Обычный 15 3 2 2 2 2 2" xfId="2101"/>
    <cellStyle name="Обычный 15 3 2 2 2 2 2 2" xfId="2102"/>
    <cellStyle name="Обычный 15 3 2 2 2 2 3" xfId="2103"/>
    <cellStyle name="Обычный 15 3 2 2 2 3" xfId="2104"/>
    <cellStyle name="Обычный 15 3 2 2 2 3 2" xfId="2105"/>
    <cellStyle name="Обычный 15 3 2 2 2 4" xfId="2106"/>
    <cellStyle name="Обычный 15 3 2 2 3" xfId="2107"/>
    <cellStyle name="Обычный 15 3 2 2 3 2" xfId="2108"/>
    <cellStyle name="Обычный 15 3 2 2 3 2 2" xfId="2109"/>
    <cellStyle name="Обычный 15 3 2 2 3 3" xfId="2110"/>
    <cellStyle name="Обычный 15 3 2 2 4" xfId="2111"/>
    <cellStyle name="Обычный 15 3 2 2 4 2" xfId="2112"/>
    <cellStyle name="Обычный 15 3 2 2 5" xfId="2113"/>
    <cellStyle name="Обычный 15 3 2 3" xfId="2114"/>
    <cellStyle name="Обычный 15 3 2 3 2" xfId="2115"/>
    <cellStyle name="Обычный 15 3 2 3 2 2" xfId="2116"/>
    <cellStyle name="Обычный 15 3 2 3 2 2 2" xfId="2117"/>
    <cellStyle name="Обычный 15 3 2 3 2 2 2 2" xfId="2118"/>
    <cellStyle name="Обычный 15 3 2 3 2 2 3" xfId="2119"/>
    <cellStyle name="Обычный 15 3 2 3 2 3" xfId="2120"/>
    <cellStyle name="Обычный 15 3 2 3 2 3 2" xfId="2121"/>
    <cellStyle name="Обычный 15 3 2 3 2 4" xfId="2122"/>
    <cellStyle name="Обычный 15 3 2 3 3" xfId="2123"/>
    <cellStyle name="Обычный 15 3 2 3 3 2" xfId="2124"/>
    <cellStyle name="Обычный 15 3 2 3 3 2 2" xfId="2125"/>
    <cellStyle name="Обычный 15 3 2 3 3 3" xfId="2126"/>
    <cellStyle name="Обычный 15 3 2 3 4" xfId="2127"/>
    <cellStyle name="Обычный 15 3 2 3 4 2" xfId="2128"/>
    <cellStyle name="Обычный 15 3 2 3 5" xfId="2129"/>
    <cellStyle name="Обычный 15 3 2 4" xfId="2130"/>
    <cellStyle name="Обычный 15 3 2 4 2" xfId="2131"/>
    <cellStyle name="Обычный 15 3 2 4 2 2" xfId="2132"/>
    <cellStyle name="Обычный 15 3 2 4 2 2 2" xfId="2133"/>
    <cellStyle name="Обычный 15 3 2 4 2 3" xfId="2134"/>
    <cellStyle name="Обычный 15 3 2 4 3" xfId="2135"/>
    <cellStyle name="Обычный 15 3 2 4 3 2" xfId="2136"/>
    <cellStyle name="Обычный 15 3 2 4 4" xfId="2137"/>
    <cellStyle name="Обычный 15 3 2 5" xfId="2138"/>
    <cellStyle name="Обычный 15 3 2 5 2" xfId="2139"/>
    <cellStyle name="Обычный 15 3 2 5 2 2" xfId="2140"/>
    <cellStyle name="Обычный 15 3 2 5 3" xfId="2141"/>
    <cellStyle name="Обычный 15 3 2 6" xfId="2142"/>
    <cellStyle name="Обычный 15 3 2 6 2" xfId="2143"/>
    <cellStyle name="Обычный 15 3 2 7" xfId="2144"/>
    <cellStyle name="Обычный 15 3 3" xfId="2145"/>
    <cellStyle name="Обычный 15 3 3 2" xfId="2146"/>
    <cellStyle name="Обычный 15 3 3 2 2" xfId="2147"/>
    <cellStyle name="Обычный 15 3 3 2 2 2" xfId="2148"/>
    <cellStyle name="Обычный 15 3 3 2 2 2 2" xfId="2149"/>
    <cellStyle name="Обычный 15 3 3 2 2 3" xfId="2150"/>
    <cellStyle name="Обычный 15 3 3 2 3" xfId="2151"/>
    <cellStyle name="Обычный 15 3 3 2 3 2" xfId="2152"/>
    <cellStyle name="Обычный 15 3 3 2 4" xfId="2153"/>
    <cellStyle name="Обычный 15 3 3 3" xfId="2154"/>
    <cellStyle name="Обычный 15 3 3 3 2" xfId="2155"/>
    <cellStyle name="Обычный 15 3 3 3 2 2" xfId="2156"/>
    <cellStyle name="Обычный 15 3 3 3 3" xfId="2157"/>
    <cellStyle name="Обычный 15 3 3 4" xfId="2158"/>
    <cellStyle name="Обычный 15 3 3 4 2" xfId="2159"/>
    <cellStyle name="Обычный 15 3 3 5" xfId="2160"/>
    <cellStyle name="Обычный 15 3 4" xfId="2161"/>
    <cellStyle name="Обычный 15 3 4 2" xfId="2162"/>
    <cellStyle name="Обычный 15 3 4 2 2" xfId="2163"/>
    <cellStyle name="Обычный 15 3 4 2 2 2" xfId="2164"/>
    <cellStyle name="Обычный 15 3 4 2 2 2 2" xfId="2165"/>
    <cellStyle name="Обычный 15 3 4 2 2 3" xfId="2166"/>
    <cellStyle name="Обычный 15 3 4 2 3" xfId="2167"/>
    <cellStyle name="Обычный 15 3 4 2 3 2" xfId="2168"/>
    <cellStyle name="Обычный 15 3 4 2 4" xfId="2169"/>
    <cellStyle name="Обычный 15 3 4 3" xfId="2170"/>
    <cellStyle name="Обычный 15 3 4 3 2" xfId="2171"/>
    <cellStyle name="Обычный 15 3 4 3 2 2" xfId="2172"/>
    <cellStyle name="Обычный 15 3 4 3 3" xfId="2173"/>
    <cellStyle name="Обычный 15 3 4 4" xfId="2174"/>
    <cellStyle name="Обычный 15 3 4 4 2" xfId="2175"/>
    <cellStyle name="Обычный 15 3 4 5" xfId="2176"/>
    <cellStyle name="Обычный 15 3 5" xfId="2177"/>
    <cellStyle name="Обычный 15 3 5 2" xfId="2178"/>
    <cellStyle name="Обычный 15 3 5 2 2" xfId="2179"/>
    <cellStyle name="Обычный 15 3 5 2 2 2" xfId="2180"/>
    <cellStyle name="Обычный 15 3 5 2 3" xfId="2181"/>
    <cellStyle name="Обычный 15 3 5 3" xfId="2182"/>
    <cellStyle name="Обычный 15 3 5 3 2" xfId="2183"/>
    <cellStyle name="Обычный 15 3 5 4" xfId="2184"/>
    <cellStyle name="Обычный 15 3 6" xfId="2185"/>
    <cellStyle name="Обычный 15 3 6 2" xfId="2186"/>
    <cellStyle name="Обычный 15 3 6 2 2" xfId="2187"/>
    <cellStyle name="Обычный 15 3 6 3" xfId="2188"/>
    <cellStyle name="Обычный 15 3 7" xfId="2189"/>
    <cellStyle name="Обычный 15 3 7 2" xfId="2190"/>
    <cellStyle name="Обычный 15 3 8" xfId="2191"/>
    <cellStyle name="Обычный 15 30" xfId="2192"/>
    <cellStyle name="Обычный 15 30 2" xfId="2193"/>
    <cellStyle name="Обычный 15 30 2 2" xfId="2194"/>
    <cellStyle name="Обычный 15 30 2 2 2" xfId="2195"/>
    <cellStyle name="Обычный 15 30 2 2 2 2" xfId="2196"/>
    <cellStyle name="Обычный 15 30 2 2 2 2 2" xfId="2197"/>
    <cellStyle name="Обычный 15 30 2 2 2 2 2 2" xfId="2198"/>
    <cellStyle name="Обычный 15 30 2 2 2 2 3" xfId="2199"/>
    <cellStyle name="Обычный 15 30 2 2 2 3" xfId="2200"/>
    <cellStyle name="Обычный 15 30 2 2 2 3 2" xfId="2201"/>
    <cellStyle name="Обычный 15 30 2 2 2 4" xfId="2202"/>
    <cellStyle name="Обычный 15 30 2 2 3" xfId="2203"/>
    <cellStyle name="Обычный 15 30 2 2 3 2" xfId="2204"/>
    <cellStyle name="Обычный 15 30 2 2 3 2 2" xfId="2205"/>
    <cellStyle name="Обычный 15 30 2 2 3 3" xfId="2206"/>
    <cellStyle name="Обычный 15 30 2 2 4" xfId="2207"/>
    <cellStyle name="Обычный 15 30 2 2 4 2" xfId="2208"/>
    <cellStyle name="Обычный 15 30 2 2 5" xfId="2209"/>
    <cellStyle name="Обычный 15 30 2 3" xfId="2210"/>
    <cellStyle name="Обычный 15 30 2 3 2" xfId="2211"/>
    <cellStyle name="Обычный 15 30 2 3 2 2" xfId="2212"/>
    <cellStyle name="Обычный 15 30 2 3 2 2 2" xfId="2213"/>
    <cellStyle name="Обычный 15 30 2 3 2 2 2 2" xfId="2214"/>
    <cellStyle name="Обычный 15 30 2 3 2 2 3" xfId="2215"/>
    <cellStyle name="Обычный 15 30 2 3 2 3" xfId="2216"/>
    <cellStyle name="Обычный 15 30 2 3 2 3 2" xfId="2217"/>
    <cellStyle name="Обычный 15 30 2 3 2 4" xfId="2218"/>
    <cellStyle name="Обычный 15 30 2 3 3" xfId="2219"/>
    <cellStyle name="Обычный 15 30 2 3 3 2" xfId="2220"/>
    <cellStyle name="Обычный 15 30 2 3 3 2 2" xfId="2221"/>
    <cellStyle name="Обычный 15 30 2 3 3 3" xfId="2222"/>
    <cellStyle name="Обычный 15 30 2 3 4" xfId="2223"/>
    <cellStyle name="Обычный 15 30 2 3 4 2" xfId="2224"/>
    <cellStyle name="Обычный 15 30 2 3 5" xfId="2225"/>
    <cellStyle name="Обычный 15 30 2 4" xfId="2226"/>
    <cellStyle name="Обычный 15 30 2 4 2" xfId="2227"/>
    <cellStyle name="Обычный 15 30 2 4 2 2" xfId="2228"/>
    <cellStyle name="Обычный 15 30 2 4 2 2 2" xfId="2229"/>
    <cellStyle name="Обычный 15 30 2 4 2 3" xfId="2230"/>
    <cellStyle name="Обычный 15 30 2 4 3" xfId="2231"/>
    <cellStyle name="Обычный 15 30 2 4 3 2" xfId="2232"/>
    <cellStyle name="Обычный 15 30 2 4 4" xfId="2233"/>
    <cellStyle name="Обычный 15 30 2 5" xfId="2234"/>
    <cellStyle name="Обычный 15 30 2 5 2" xfId="2235"/>
    <cellStyle name="Обычный 15 30 2 5 2 2" xfId="2236"/>
    <cellStyle name="Обычный 15 30 2 5 3" xfId="2237"/>
    <cellStyle name="Обычный 15 30 2 6" xfId="2238"/>
    <cellStyle name="Обычный 15 30 2 6 2" xfId="2239"/>
    <cellStyle name="Обычный 15 30 2 7" xfId="2240"/>
    <cellStyle name="Обычный 15 30 3" xfId="2241"/>
    <cellStyle name="Обычный 15 30 3 2" xfId="2242"/>
    <cellStyle name="Обычный 15 30 3 2 2" xfId="2243"/>
    <cellStyle name="Обычный 15 30 3 2 2 2" xfId="2244"/>
    <cellStyle name="Обычный 15 30 3 2 2 2 2" xfId="2245"/>
    <cellStyle name="Обычный 15 30 3 2 2 3" xfId="2246"/>
    <cellStyle name="Обычный 15 30 3 2 3" xfId="2247"/>
    <cellStyle name="Обычный 15 30 3 2 3 2" xfId="2248"/>
    <cellStyle name="Обычный 15 30 3 2 4" xfId="2249"/>
    <cellStyle name="Обычный 15 30 3 3" xfId="2250"/>
    <cellStyle name="Обычный 15 30 3 3 2" xfId="2251"/>
    <cellStyle name="Обычный 15 30 3 3 2 2" xfId="2252"/>
    <cellStyle name="Обычный 15 30 3 3 3" xfId="2253"/>
    <cellStyle name="Обычный 15 30 3 4" xfId="2254"/>
    <cellStyle name="Обычный 15 30 3 4 2" xfId="2255"/>
    <cellStyle name="Обычный 15 30 3 5" xfId="2256"/>
    <cellStyle name="Обычный 15 30 4" xfId="2257"/>
    <cellStyle name="Обычный 15 30 4 2" xfId="2258"/>
    <cellStyle name="Обычный 15 30 4 2 2" xfId="2259"/>
    <cellStyle name="Обычный 15 30 4 2 2 2" xfId="2260"/>
    <cellStyle name="Обычный 15 30 4 2 2 2 2" xfId="2261"/>
    <cellStyle name="Обычный 15 30 4 2 2 3" xfId="2262"/>
    <cellStyle name="Обычный 15 30 4 2 3" xfId="2263"/>
    <cellStyle name="Обычный 15 30 4 2 3 2" xfId="2264"/>
    <cellStyle name="Обычный 15 30 4 2 4" xfId="2265"/>
    <cellStyle name="Обычный 15 30 4 3" xfId="2266"/>
    <cellStyle name="Обычный 15 30 4 3 2" xfId="2267"/>
    <cellStyle name="Обычный 15 30 4 3 2 2" xfId="2268"/>
    <cellStyle name="Обычный 15 30 4 3 3" xfId="2269"/>
    <cellStyle name="Обычный 15 30 4 4" xfId="2270"/>
    <cellStyle name="Обычный 15 30 4 4 2" xfId="2271"/>
    <cellStyle name="Обычный 15 30 4 5" xfId="2272"/>
    <cellStyle name="Обычный 15 30 5" xfId="2273"/>
    <cellStyle name="Обычный 15 30 5 2" xfId="2274"/>
    <cellStyle name="Обычный 15 30 5 2 2" xfId="2275"/>
    <cellStyle name="Обычный 15 30 5 2 2 2" xfId="2276"/>
    <cellStyle name="Обычный 15 30 5 2 3" xfId="2277"/>
    <cellStyle name="Обычный 15 30 5 3" xfId="2278"/>
    <cellStyle name="Обычный 15 30 5 3 2" xfId="2279"/>
    <cellStyle name="Обычный 15 30 5 4" xfId="2280"/>
    <cellStyle name="Обычный 15 30 6" xfId="2281"/>
    <cellStyle name="Обычный 15 30 6 2" xfId="2282"/>
    <cellStyle name="Обычный 15 30 6 2 2" xfId="2283"/>
    <cellStyle name="Обычный 15 30 6 3" xfId="2284"/>
    <cellStyle name="Обычный 15 30 7" xfId="2285"/>
    <cellStyle name="Обычный 15 30 7 2" xfId="2286"/>
    <cellStyle name="Обычный 15 30 8" xfId="2287"/>
    <cellStyle name="Обычный 15 31" xfId="2288"/>
    <cellStyle name="Обычный 15 31 2" xfId="2289"/>
    <cellStyle name="Обычный 15 31 2 2" xfId="2290"/>
    <cellStyle name="Обычный 15 31 2 2 2" xfId="2291"/>
    <cellStyle name="Обычный 15 31 2 2 2 2" xfId="2292"/>
    <cellStyle name="Обычный 15 31 2 2 2 2 2" xfId="2293"/>
    <cellStyle name="Обычный 15 31 2 2 2 2 2 2" xfId="2294"/>
    <cellStyle name="Обычный 15 31 2 2 2 2 3" xfId="2295"/>
    <cellStyle name="Обычный 15 31 2 2 2 3" xfId="2296"/>
    <cellStyle name="Обычный 15 31 2 2 2 3 2" xfId="2297"/>
    <cellStyle name="Обычный 15 31 2 2 2 4" xfId="2298"/>
    <cellStyle name="Обычный 15 31 2 2 3" xfId="2299"/>
    <cellStyle name="Обычный 15 31 2 2 3 2" xfId="2300"/>
    <cellStyle name="Обычный 15 31 2 2 3 2 2" xfId="2301"/>
    <cellStyle name="Обычный 15 31 2 2 3 3" xfId="2302"/>
    <cellStyle name="Обычный 15 31 2 2 4" xfId="2303"/>
    <cellStyle name="Обычный 15 31 2 2 4 2" xfId="2304"/>
    <cellStyle name="Обычный 15 31 2 2 5" xfId="2305"/>
    <cellStyle name="Обычный 15 31 2 3" xfId="2306"/>
    <cellStyle name="Обычный 15 31 2 3 2" xfId="2307"/>
    <cellStyle name="Обычный 15 31 2 3 2 2" xfId="2308"/>
    <cellStyle name="Обычный 15 31 2 3 2 2 2" xfId="2309"/>
    <cellStyle name="Обычный 15 31 2 3 2 2 2 2" xfId="2310"/>
    <cellStyle name="Обычный 15 31 2 3 2 2 3" xfId="2311"/>
    <cellStyle name="Обычный 15 31 2 3 2 3" xfId="2312"/>
    <cellStyle name="Обычный 15 31 2 3 2 3 2" xfId="2313"/>
    <cellStyle name="Обычный 15 31 2 3 2 4" xfId="2314"/>
    <cellStyle name="Обычный 15 31 2 3 3" xfId="2315"/>
    <cellStyle name="Обычный 15 31 2 3 3 2" xfId="2316"/>
    <cellStyle name="Обычный 15 31 2 3 3 2 2" xfId="2317"/>
    <cellStyle name="Обычный 15 31 2 3 3 3" xfId="2318"/>
    <cellStyle name="Обычный 15 31 2 3 4" xfId="2319"/>
    <cellStyle name="Обычный 15 31 2 3 4 2" xfId="2320"/>
    <cellStyle name="Обычный 15 31 2 3 5" xfId="2321"/>
    <cellStyle name="Обычный 15 31 2 4" xfId="2322"/>
    <cellStyle name="Обычный 15 31 2 4 2" xfId="2323"/>
    <cellStyle name="Обычный 15 31 2 4 2 2" xfId="2324"/>
    <cellStyle name="Обычный 15 31 2 4 2 2 2" xfId="2325"/>
    <cellStyle name="Обычный 15 31 2 4 2 3" xfId="2326"/>
    <cellStyle name="Обычный 15 31 2 4 3" xfId="2327"/>
    <cellStyle name="Обычный 15 31 2 4 3 2" xfId="2328"/>
    <cellStyle name="Обычный 15 31 2 4 4" xfId="2329"/>
    <cellStyle name="Обычный 15 31 2 5" xfId="2330"/>
    <cellStyle name="Обычный 15 31 2 5 2" xfId="2331"/>
    <cellStyle name="Обычный 15 31 2 5 2 2" xfId="2332"/>
    <cellStyle name="Обычный 15 31 2 5 3" xfId="2333"/>
    <cellStyle name="Обычный 15 31 2 6" xfId="2334"/>
    <cellStyle name="Обычный 15 31 2 6 2" xfId="2335"/>
    <cellStyle name="Обычный 15 31 2 7" xfId="2336"/>
    <cellStyle name="Обычный 15 31 3" xfId="2337"/>
    <cellStyle name="Обычный 15 31 3 2" xfId="2338"/>
    <cellStyle name="Обычный 15 31 3 2 2" xfId="2339"/>
    <cellStyle name="Обычный 15 31 3 2 2 2" xfId="2340"/>
    <cellStyle name="Обычный 15 31 3 2 2 2 2" xfId="2341"/>
    <cellStyle name="Обычный 15 31 3 2 2 3" xfId="2342"/>
    <cellStyle name="Обычный 15 31 3 2 3" xfId="2343"/>
    <cellStyle name="Обычный 15 31 3 2 3 2" xfId="2344"/>
    <cellStyle name="Обычный 15 31 3 2 4" xfId="2345"/>
    <cellStyle name="Обычный 15 31 3 3" xfId="2346"/>
    <cellStyle name="Обычный 15 31 3 3 2" xfId="2347"/>
    <cellStyle name="Обычный 15 31 3 3 2 2" xfId="2348"/>
    <cellStyle name="Обычный 15 31 3 3 3" xfId="2349"/>
    <cellStyle name="Обычный 15 31 3 4" xfId="2350"/>
    <cellStyle name="Обычный 15 31 3 4 2" xfId="2351"/>
    <cellStyle name="Обычный 15 31 3 5" xfId="2352"/>
    <cellStyle name="Обычный 15 31 4" xfId="2353"/>
    <cellStyle name="Обычный 15 31 4 2" xfId="2354"/>
    <cellStyle name="Обычный 15 31 4 2 2" xfId="2355"/>
    <cellStyle name="Обычный 15 31 4 2 2 2" xfId="2356"/>
    <cellStyle name="Обычный 15 31 4 2 2 2 2" xfId="2357"/>
    <cellStyle name="Обычный 15 31 4 2 2 3" xfId="2358"/>
    <cellStyle name="Обычный 15 31 4 2 3" xfId="2359"/>
    <cellStyle name="Обычный 15 31 4 2 3 2" xfId="2360"/>
    <cellStyle name="Обычный 15 31 4 2 4" xfId="2361"/>
    <cellStyle name="Обычный 15 31 4 3" xfId="2362"/>
    <cellStyle name="Обычный 15 31 4 3 2" xfId="2363"/>
    <cellStyle name="Обычный 15 31 4 3 2 2" xfId="2364"/>
    <cellStyle name="Обычный 15 31 4 3 3" xfId="2365"/>
    <cellStyle name="Обычный 15 31 4 4" xfId="2366"/>
    <cellStyle name="Обычный 15 31 4 4 2" xfId="2367"/>
    <cellStyle name="Обычный 15 31 4 5" xfId="2368"/>
    <cellStyle name="Обычный 15 31 5" xfId="2369"/>
    <cellStyle name="Обычный 15 31 5 2" xfId="2370"/>
    <cellStyle name="Обычный 15 31 5 2 2" xfId="2371"/>
    <cellStyle name="Обычный 15 31 5 2 2 2" xfId="2372"/>
    <cellStyle name="Обычный 15 31 5 2 3" xfId="2373"/>
    <cellStyle name="Обычный 15 31 5 3" xfId="2374"/>
    <cellStyle name="Обычный 15 31 5 3 2" xfId="2375"/>
    <cellStyle name="Обычный 15 31 5 4" xfId="2376"/>
    <cellStyle name="Обычный 15 31 6" xfId="2377"/>
    <cellStyle name="Обычный 15 31 6 2" xfId="2378"/>
    <cellStyle name="Обычный 15 31 6 2 2" xfId="2379"/>
    <cellStyle name="Обычный 15 31 6 3" xfId="2380"/>
    <cellStyle name="Обычный 15 31 7" xfId="2381"/>
    <cellStyle name="Обычный 15 31 7 2" xfId="2382"/>
    <cellStyle name="Обычный 15 31 8" xfId="2383"/>
    <cellStyle name="Обычный 15 32" xfId="2384"/>
    <cellStyle name="Обычный 15 32 2" xfId="2385"/>
    <cellStyle name="Обычный 15 32 2 2" xfId="2386"/>
    <cellStyle name="Обычный 15 32 2 2 2" xfId="2387"/>
    <cellStyle name="Обычный 15 32 2 2 2 2" xfId="2388"/>
    <cellStyle name="Обычный 15 32 2 2 2 2 2" xfId="2389"/>
    <cellStyle name="Обычный 15 32 2 2 2 2 2 2" xfId="2390"/>
    <cellStyle name="Обычный 15 32 2 2 2 2 3" xfId="2391"/>
    <cellStyle name="Обычный 15 32 2 2 2 3" xfId="2392"/>
    <cellStyle name="Обычный 15 32 2 2 2 3 2" xfId="2393"/>
    <cellStyle name="Обычный 15 32 2 2 2 4" xfId="2394"/>
    <cellStyle name="Обычный 15 32 2 2 3" xfId="2395"/>
    <cellStyle name="Обычный 15 32 2 2 3 2" xfId="2396"/>
    <cellStyle name="Обычный 15 32 2 2 3 2 2" xfId="2397"/>
    <cellStyle name="Обычный 15 32 2 2 3 3" xfId="2398"/>
    <cellStyle name="Обычный 15 32 2 2 4" xfId="2399"/>
    <cellStyle name="Обычный 15 32 2 2 4 2" xfId="2400"/>
    <cellStyle name="Обычный 15 32 2 2 5" xfId="2401"/>
    <cellStyle name="Обычный 15 32 2 3" xfId="2402"/>
    <cellStyle name="Обычный 15 32 2 3 2" xfId="2403"/>
    <cellStyle name="Обычный 15 32 2 3 2 2" xfId="2404"/>
    <cellStyle name="Обычный 15 32 2 3 2 2 2" xfId="2405"/>
    <cellStyle name="Обычный 15 32 2 3 2 2 2 2" xfId="2406"/>
    <cellStyle name="Обычный 15 32 2 3 2 2 3" xfId="2407"/>
    <cellStyle name="Обычный 15 32 2 3 2 3" xfId="2408"/>
    <cellStyle name="Обычный 15 32 2 3 2 3 2" xfId="2409"/>
    <cellStyle name="Обычный 15 32 2 3 2 4" xfId="2410"/>
    <cellStyle name="Обычный 15 32 2 3 3" xfId="2411"/>
    <cellStyle name="Обычный 15 32 2 3 3 2" xfId="2412"/>
    <cellStyle name="Обычный 15 32 2 3 3 2 2" xfId="2413"/>
    <cellStyle name="Обычный 15 32 2 3 3 3" xfId="2414"/>
    <cellStyle name="Обычный 15 32 2 3 4" xfId="2415"/>
    <cellStyle name="Обычный 15 32 2 3 4 2" xfId="2416"/>
    <cellStyle name="Обычный 15 32 2 3 5" xfId="2417"/>
    <cellStyle name="Обычный 15 32 2 4" xfId="2418"/>
    <cellStyle name="Обычный 15 32 2 4 2" xfId="2419"/>
    <cellStyle name="Обычный 15 32 2 4 2 2" xfId="2420"/>
    <cellStyle name="Обычный 15 32 2 4 2 2 2" xfId="2421"/>
    <cellStyle name="Обычный 15 32 2 4 2 3" xfId="2422"/>
    <cellStyle name="Обычный 15 32 2 4 3" xfId="2423"/>
    <cellStyle name="Обычный 15 32 2 4 3 2" xfId="2424"/>
    <cellStyle name="Обычный 15 32 2 4 4" xfId="2425"/>
    <cellStyle name="Обычный 15 32 2 5" xfId="2426"/>
    <cellStyle name="Обычный 15 32 2 5 2" xfId="2427"/>
    <cellStyle name="Обычный 15 32 2 5 2 2" xfId="2428"/>
    <cellStyle name="Обычный 15 32 2 5 3" xfId="2429"/>
    <cellStyle name="Обычный 15 32 2 6" xfId="2430"/>
    <cellStyle name="Обычный 15 32 2 6 2" xfId="2431"/>
    <cellStyle name="Обычный 15 32 2 7" xfId="2432"/>
    <cellStyle name="Обычный 15 32 3" xfId="2433"/>
    <cellStyle name="Обычный 15 32 3 2" xfId="2434"/>
    <cellStyle name="Обычный 15 32 3 2 2" xfId="2435"/>
    <cellStyle name="Обычный 15 32 3 2 2 2" xfId="2436"/>
    <cellStyle name="Обычный 15 32 3 2 2 2 2" xfId="2437"/>
    <cellStyle name="Обычный 15 32 3 2 2 3" xfId="2438"/>
    <cellStyle name="Обычный 15 32 3 2 3" xfId="2439"/>
    <cellStyle name="Обычный 15 32 3 2 3 2" xfId="2440"/>
    <cellStyle name="Обычный 15 32 3 2 4" xfId="2441"/>
    <cellStyle name="Обычный 15 32 3 3" xfId="2442"/>
    <cellStyle name="Обычный 15 32 3 3 2" xfId="2443"/>
    <cellStyle name="Обычный 15 32 3 3 2 2" xfId="2444"/>
    <cellStyle name="Обычный 15 32 3 3 3" xfId="2445"/>
    <cellStyle name="Обычный 15 32 3 4" xfId="2446"/>
    <cellStyle name="Обычный 15 32 3 4 2" xfId="2447"/>
    <cellStyle name="Обычный 15 32 3 5" xfId="2448"/>
    <cellStyle name="Обычный 15 32 4" xfId="2449"/>
    <cellStyle name="Обычный 15 32 4 2" xfId="2450"/>
    <cellStyle name="Обычный 15 32 4 2 2" xfId="2451"/>
    <cellStyle name="Обычный 15 32 4 2 2 2" xfId="2452"/>
    <cellStyle name="Обычный 15 32 4 2 2 2 2" xfId="2453"/>
    <cellStyle name="Обычный 15 32 4 2 2 3" xfId="2454"/>
    <cellStyle name="Обычный 15 32 4 2 3" xfId="2455"/>
    <cellStyle name="Обычный 15 32 4 2 3 2" xfId="2456"/>
    <cellStyle name="Обычный 15 32 4 2 4" xfId="2457"/>
    <cellStyle name="Обычный 15 32 4 3" xfId="2458"/>
    <cellStyle name="Обычный 15 32 4 3 2" xfId="2459"/>
    <cellStyle name="Обычный 15 32 4 3 2 2" xfId="2460"/>
    <cellStyle name="Обычный 15 32 4 3 3" xfId="2461"/>
    <cellStyle name="Обычный 15 32 4 4" xfId="2462"/>
    <cellStyle name="Обычный 15 32 4 4 2" xfId="2463"/>
    <cellStyle name="Обычный 15 32 4 5" xfId="2464"/>
    <cellStyle name="Обычный 15 32 5" xfId="2465"/>
    <cellStyle name="Обычный 15 32 5 2" xfId="2466"/>
    <cellStyle name="Обычный 15 32 5 2 2" xfId="2467"/>
    <cellStyle name="Обычный 15 32 5 2 2 2" xfId="2468"/>
    <cellStyle name="Обычный 15 32 5 2 3" xfId="2469"/>
    <cellStyle name="Обычный 15 32 5 3" xfId="2470"/>
    <cellStyle name="Обычный 15 32 5 3 2" xfId="2471"/>
    <cellStyle name="Обычный 15 32 5 4" xfId="2472"/>
    <cellStyle name="Обычный 15 32 6" xfId="2473"/>
    <cellStyle name="Обычный 15 32 6 2" xfId="2474"/>
    <cellStyle name="Обычный 15 32 6 2 2" xfId="2475"/>
    <cellStyle name="Обычный 15 32 6 3" xfId="2476"/>
    <cellStyle name="Обычный 15 32 7" xfId="2477"/>
    <cellStyle name="Обычный 15 32 7 2" xfId="2478"/>
    <cellStyle name="Обычный 15 32 8" xfId="2479"/>
    <cellStyle name="Обычный 15 33" xfId="2480"/>
    <cellStyle name="Обычный 15 33 2" xfId="2481"/>
    <cellStyle name="Обычный 15 33 2 2" xfId="2482"/>
    <cellStyle name="Обычный 15 33 2 2 2" xfId="2483"/>
    <cellStyle name="Обычный 15 33 2 2 2 2" xfId="2484"/>
    <cellStyle name="Обычный 15 33 2 2 2 2 2" xfId="2485"/>
    <cellStyle name="Обычный 15 33 2 2 2 2 2 2" xfId="2486"/>
    <cellStyle name="Обычный 15 33 2 2 2 2 3" xfId="2487"/>
    <cellStyle name="Обычный 15 33 2 2 2 3" xfId="2488"/>
    <cellStyle name="Обычный 15 33 2 2 2 3 2" xfId="2489"/>
    <cellStyle name="Обычный 15 33 2 2 2 4" xfId="2490"/>
    <cellStyle name="Обычный 15 33 2 2 3" xfId="2491"/>
    <cellStyle name="Обычный 15 33 2 2 3 2" xfId="2492"/>
    <cellStyle name="Обычный 15 33 2 2 3 2 2" xfId="2493"/>
    <cellStyle name="Обычный 15 33 2 2 3 3" xfId="2494"/>
    <cellStyle name="Обычный 15 33 2 2 4" xfId="2495"/>
    <cellStyle name="Обычный 15 33 2 2 4 2" xfId="2496"/>
    <cellStyle name="Обычный 15 33 2 2 5" xfId="2497"/>
    <cellStyle name="Обычный 15 33 2 3" xfId="2498"/>
    <cellStyle name="Обычный 15 33 2 3 2" xfId="2499"/>
    <cellStyle name="Обычный 15 33 2 3 2 2" xfId="2500"/>
    <cellStyle name="Обычный 15 33 2 3 2 2 2" xfId="2501"/>
    <cellStyle name="Обычный 15 33 2 3 2 2 2 2" xfId="2502"/>
    <cellStyle name="Обычный 15 33 2 3 2 2 3" xfId="2503"/>
    <cellStyle name="Обычный 15 33 2 3 2 3" xfId="2504"/>
    <cellStyle name="Обычный 15 33 2 3 2 3 2" xfId="2505"/>
    <cellStyle name="Обычный 15 33 2 3 2 4" xfId="2506"/>
    <cellStyle name="Обычный 15 33 2 3 3" xfId="2507"/>
    <cellStyle name="Обычный 15 33 2 3 3 2" xfId="2508"/>
    <cellStyle name="Обычный 15 33 2 3 3 2 2" xfId="2509"/>
    <cellStyle name="Обычный 15 33 2 3 3 3" xfId="2510"/>
    <cellStyle name="Обычный 15 33 2 3 4" xfId="2511"/>
    <cellStyle name="Обычный 15 33 2 3 4 2" xfId="2512"/>
    <cellStyle name="Обычный 15 33 2 3 5" xfId="2513"/>
    <cellStyle name="Обычный 15 33 2 4" xfId="2514"/>
    <cellStyle name="Обычный 15 33 2 4 2" xfId="2515"/>
    <cellStyle name="Обычный 15 33 2 4 2 2" xfId="2516"/>
    <cellStyle name="Обычный 15 33 2 4 2 2 2" xfId="2517"/>
    <cellStyle name="Обычный 15 33 2 4 2 3" xfId="2518"/>
    <cellStyle name="Обычный 15 33 2 4 3" xfId="2519"/>
    <cellStyle name="Обычный 15 33 2 4 3 2" xfId="2520"/>
    <cellStyle name="Обычный 15 33 2 4 4" xfId="2521"/>
    <cellStyle name="Обычный 15 33 2 5" xfId="2522"/>
    <cellStyle name="Обычный 15 33 2 5 2" xfId="2523"/>
    <cellStyle name="Обычный 15 33 2 5 2 2" xfId="2524"/>
    <cellStyle name="Обычный 15 33 2 5 3" xfId="2525"/>
    <cellStyle name="Обычный 15 33 2 6" xfId="2526"/>
    <cellStyle name="Обычный 15 33 2 6 2" xfId="2527"/>
    <cellStyle name="Обычный 15 33 2 7" xfId="2528"/>
    <cellStyle name="Обычный 15 33 3" xfId="2529"/>
    <cellStyle name="Обычный 15 33 3 2" xfId="2530"/>
    <cellStyle name="Обычный 15 33 3 2 2" xfId="2531"/>
    <cellStyle name="Обычный 15 33 3 2 2 2" xfId="2532"/>
    <cellStyle name="Обычный 15 33 3 2 2 2 2" xfId="2533"/>
    <cellStyle name="Обычный 15 33 3 2 2 3" xfId="2534"/>
    <cellStyle name="Обычный 15 33 3 2 3" xfId="2535"/>
    <cellStyle name="Обычный 15 33 3 2 3 2" xfId="2536"/>
    <cellStyle name="Обычный 15 33 3 2 4" xfId="2537"/>
    <cellStyle name="Обычный 15 33 3 3" xfId="2538"/>
    <cellStyle name="Обычный 15 33 3 3 2" xfId="2539"/>
    <cellStyle name="Обычный 15 33 3 3 2 2" xfId="2540"/>
    <cellStyle name="Обычный 15 33 3 3 3" xfId="2541"/>
    <cellStyle name="Обычный 15 33 3 4" xfId="2542"/>
    <cellStyle name="Обычный 15 33 3 4 2" xfId="2543"/>
    <cellStyle name="Обычный 15 33 3 5" xfId="2544"/>
    <cellStyle name="Обычный 15 33 4" xfId="2545"/>
    <cellStyle name="Обычный 15 33 4 2" xfId="2546"/>
    <cellStyle name="Обычный 15 33 4 2 2" xfId="2547"/>
    <cellStyle name="Обычный 15 33 4 2 2 2" xfId="2548"/>
    <cellStyle name="Обычный 15 33 4 2 2 2 2" xfId="2549"/>
    <cellStyle name="Обычный 15 33 4 2 2 3" xfId="2550"/>
    <cellStyle name="Обычный 15 33 4 2 3" xfId="2551"/>
    <cellStyle name="Обычный 15 33 4 2 3 2" xfId="2552"/>
    <cellStyle name="Обычный 15 33 4 2 4" xfId="2553"/>
    <cellStyle name="Обычный 15 33 4 3" xfId="2554"/>
    <cellStyle name="Обычный 15 33 4 3 2" xfId="2555"/>
    <cellStyle name="Обычный 15 33 4 3 2 2" xfId="2556"/>
    <cellStyle name="Обычный 15 33 4 3 3" xfId="2557"/>
    <cellStyle name="Обычный 15 33 4 4" xfId="2558"/>
    <cellStyle name="Обычный 15 33 4 4 2" xfId="2559"/>
    <cellStyle name="Обычный 15 33 4 5" xfId="2560"/>
    <cellStyle name="Обычный 15 33 5" xfId="2561"/>
    <cellStyle name="Обычный 15 33 5 2" xfId="2562"/>
    <cellStyle name="Обычный 15 33 5 2 2" xfId="2563"/>
    <cellStyle name="Обычный 15 33 5 2 2 2" xfId="2564"/>
    <cellStyle name="Обычный 15 33 5 2 3" xfId="2565"/>
    <cellStyle name="Обычный 15 33 5 3" xfId="2566"/>
    <cellStyle name="Обычный 15 33 5 3 2" xfId="2567"/>
    <cellStyle name="Обычный 15 33 5 4" xfId="2568"/>
    <cellStyle name="Обычный 15 33 6" xfId="2569"/>
    <cellStyle name="Обычный 15 33 6 2" xfId="2570"/>
    <cellStyle name="Обычный 15 33 6 2 2" xfId="2571"/>
    <cellStyle name="Обычный 15 33 6 3" xfId="2572"/>
    <cellStyle name="Обычный 15 33 7" xfId="2573"/>
    <cellStyle name="Обычный 15 33 7 2" xfId="2574"/>
    <cellStyle name="Обычный 15 33 8" xfId="2575"/>
    <cellStyle name="Обычный 15 34" xfId="2576"/>
    <cellStyle name="Обычный 15 34 2" xfId="2577"/>
    <cellStyle name="Обычный 15 34 2 2" xfId="2578"/>
    <cellStyle name="Обычный 15 34 2 2 2" xfId="2579"/>
    <cellStyle name="Обычный 15 34 2 2 2 2" xfId="2580"/>
    <cellStyle name="Обычный 15 34 2 2 2 2 2" xfId="2581"/>
    <cellStyle name="Обычный 15 34 2 2 2 2 2 2" xfId="2582"/>
    <cellStyle name="Обычный 15 34 2 2 2 2 3" xfId="2583"/>
    <cellStyle name="Обычный 15 34 2 2 2 3" xfId="2584"/>
    <cellStyle name="Обычный 15 34 2 2 2 3 2" xfId="2585"/>
    <cellStyle name="Обычный 15 34 2 2 2 4" xfId="2586"/>
    <cellStyle name="Обычный 15 34 2 2 3" xfId="2587"/>
    <cellStyle name="Обычный 15 34 2 2 3 2" xfId="2588"/>
    <cellStyle name="Обычный 15 34 2 2 3 2 2" xfId="2589"/>
    <cellStyle name="Обычный 15 34 2 2 3 3" xfId="2590"/>
    <cellStyle name="Обычный 15 34 2 2 4" xfId="2591"/>
    <cellStyle name="Обычный 15 34 2 2 4 2" xfId="2592"/>
    <cellStyle name="Обычный 15 34 2 2 5" xfId="2593"/>
    <cellStyle name="Обычный 15 34 2 3" xfId="2594"/>
    <cellStyle name="Обычный 15 34 2 3 2" xfId="2595"/>
    <cellStyle name="Обычный 15 34 2 3 2 2" xfId="2596"/>
    <cellStyle name="Обычный 15 34 2 3 2 2 2" xfId="2597"/>
    <cellStyle name="Обычный 15 34 2 3 2 2 2 2" xfId="2598"/>
    <cellStyle name="Обычный 15 34 2 3 2 2 3" xfId="2599"/>
    <cellStyle name="Обычный 15 34 2 3 2 3" xfId="2600"/>
    <cellStyle name="Обычный 15 34 2 3 2 3 2" xfId="2601"/>
    <cellStyle name="Обычный 15 34 2 3 2 4" xfId="2602"/>
    <cellStyle name="Обычный 15 34 2 3 3" xfId="2603"/>
    <cellStyle name="Обычный 15 34 2 3 3 2" xfId="2604"/>
    <cellStyle name="Обычный 15 34 2 3 3 2 2" xfId="2605"/>
    <cellStyle name="Обычный 15 34 2 3 3 3" xfId="2606"/>
    <cellStyle name="Обычный 15 34 2 3 4" xfId="2607"/>
    <cellStyle name="Обычный 15 34 2 3 4 2" xfId="2608"/>
    <cellStyle name="Обычный 15 34 2 3 5" xfId="2609"/>
    <cellStyle name="Обычный 15 34 2 4" xfId="2610"/>
    <cellStyle name="Обычный 15 34 2 4 2" xfId="2611"/>
    <cellStyle name="Обычный 15 34 2 4 2 2" xfId="2612"/>
    <cellStyle name="Обычный 15 34 2 4 2 2 2" xfId="2613"/>
    <cellStyle name="Обычный 15 34 2 4 2 3" xfId="2614"/>
    <cellStyle name="Обычный 15 34 2 4 3" xfId="2615"/>
    <cellStyle name="Обычный 15 34 2 4 3 2" xfId="2616"/>
    <cellStyle name="Обычный 15 34 2 4 4" xfId="2617"/>
    <cellStyle name="Обычный 15 34 2 5" xfId="2618"/>
    <cellStyle name="Обычный 15 34 2 5 2" xfId="2619"/>
    <cellStyle name="Обычный 15 34 2 5 2 2" xfId="2620"/>
    <cellStyle name="Обычный 15 34 2 5 3" xfId="2621"/>
    <cellStyle name="Обычный 15 34 2 6" xfId="2622"/>
    <cellStyle name="Обычный 15 34 2 6 2" xfId="2623"/>
    <cellStyle name="Обычный 15 34 2 7" xfId="2624"/>
    <cellStyle name="Обычный 15 34 3" xfId="2625"/>
    <cellStyle name="Обычный 15 34 3 2" xfId="2626"/>
    <cellStyle name="Обычный 15 34 3 2 2" xfId="2627"/>
    <cellStyle name="Обычный 15 34 3 2 2 2" xfId="2628"/>
    <cellStyle name="Обычный 15 34 3 2 2 2 2" xfId="2629"/>
    <cellStyle name="Обычный 15 34 3 2 2 3" xfId="2630"/>
    <cellStyle name="Обычный 15 34 3 2 3" xfId="2631"/>
    <cellStyle name="Обычный 15 34 3 2 3 2" xfId="2632"/>
    <cellStyle name="Обычный 15 34 3 2 4" xfId="2633"/>
    <cellStyle name="Обычный 15 34 3 3" xfId="2634"/>
    <cellStyle name="Обычный 15 34 3 3 2" xfId="2635"/>
    <cellStyle name="Обычный 15 34 3 3 2 2" xfId="2636"/>
    <cellStyle name="Обычный 15 34 3 3 3" xfId="2637"/>
    <cellStyle name="Обычный 15 34 3 4" xfId="2638"/>
    <cellStyle name="Обычный 15 34 3 4 2" xfId="2639"/>
    <cellStyle name="Обычный 15 34 3 5" xfId="2640"/>
    <cellStyle name="Обычный 15 34 4" xfId="2641"/>
    <cellStyle name="Обычный 15 34 4 2" xfId="2642"/>
    <cellStyle name="Обычный 15 34 4 2 2" xfId="2643"/>
    <cellStyle name="Обычный 15 34 4 2 2 2" xfId="2644"/>
    <cellStyle name="Обычный 15 34 4 2 2 2 2" xfId="2645"/>
    <cellStyle name="Обычный 15 34 4 2 2 3" xfId="2646"/>
    <cellStyle name="Обычный 15 34 4 2 3" xfId="2647"/>
    <cellStyle name="Обычный 15 34 4 2 3 2" xfId="2648"/>
    <cellStyle name="Обычный 15 34 4 2 4" xfId="2649"/>
    <cellStyle name="Обычный 15 34 4 3" xfId="2650"/>
    <cellStyle name="Обычный 15 34 4 3 2" xfId="2651"/>
    <cellStyle name="Обычный 15 34 4 3 2 2" xfId="2652"/>
    <cellStyle name="Обычный 15 34 4 3 3" xfId="2653"/>
    <cellStyle name="Обычный 15 34 4 4" xfId="2654"/>
    <cellStyle name="Обычный 15 34 4 4 2" xfId="2655"/>
    <cellStyle name="Обычный 15 34 4 5" xfId="2656"/>
    <cellStyle name="Обычный 15 34 5" xfId="2657"/>
    <cellStyle name="Обычный 15 34 5 2" xfId="2658"/>
    <cellStyle name="Обычный 15 34 5 2 2" xfId="2659"/>
    <cellStyle name="Обычный 15 34 5 2 2 2" xfId="2660"/>
    <cellStyle name="Обычный 15 34 5 2 3" xfId="2661"/>
    <cellStyle name="Обычный 15 34 5 3" xfId="2662"/>
    <cellStyle name="Обычный 15 34 5 3 2" xfId="2663"/>
    <cellStyle name="Обычный 15 34 5 4" xfId="2664"/>
    <cellStyle name="Обычный 15 34 6" xfId="2665"/>
    <cellStyle name="Обычный 15 34 6 2" xfId="2666"/>
    <cellStyle name="Обычный 15 34 6 2 2" xfId="2667"/>
    <cellStyle name="Обычный 15 34 6 3" xfId="2668"/>
    <cellStyle name="Обычный 15 34 7" xfId="2669"/>
    <cellStyle name="Обычный 15 34 7 2" xfId="2670"/>
    <cellStyle name="Обычный 15 34 8" xfId="2671"/>
    <cellStyle name="Обычный 15 35" xfId="2672"/>
    <cellStyle name="Обычный 15 35 2" xfId="2673"/>
    <cellStyle name="Обычный 15 35 2 2" xfId="2674"/>
    <cellStyle name="Обычный 15 35 2 2 2" xfId="2675"/>
    <cellStyle name="Обычный 15 35 2 2 2 2" xfId="2676"/>
    <cellStyle name="Обычный 15 35 2 2 2 2 2" xfId="2677"/>
    <cellStyle name="Обычный 15 35 2 2 2 2 2 2" xfId="2678"/>
    <cellStyle name="Обычный 15 35 2 2 2 2 3" xfId="2679"/>
    <cellStyle name="Обычный 15 35 2 2 2 3" xfId="2680"/>
    <cellStyle name="Обычный 15 35 2 2 2 3 2" xfId="2681"/>
    <cellStyle name="Обычный 15 35 2 2 2 4" xfId="2682"/>
    <cellStyle name="Обычный 15 35 2 2 3" xfId="2683"/>
    <cellStyle name="Обычный 15 35 2 2 3 2" xfId="2684"/>
    <cellStyle name="Обычный 15 35 2 2 3 2 2" xfId="2685"/>
    <cellStyle name="Обычный 15 35 2 2 3 3" xfId="2686"/>
    <cellStyle name="Обычный 15 35 2 2 4" xfId="2687"/>
    <cellStyle name="Обычный 15 35 2 2 4 2" xfId="2688"/>
    <cellStyle name="Обычный 15 35 2 2 5" xfId="2689"/>
    <cellStyle name="Обычный 15 35 2 3" xfId="2690"/>
    <cellStyle name="Обычный 15 35 2 3 2" xfId="2691"/>
    <cellStyle name="Обычный 15 35 2 3 2 2" xfId="2692"/>
    <cellStyle name="Обычный 15 35 2 3 2 2 2" xfId="2693"/>
    <cellStyle name="Обычный 15 35 2 3 2 2 2 2" xfId="2694"/>
    <cellStyle name="Обычный 15 35 2 3 2 2 3" xfId="2695"/>
    <cellStyle name="Обычный 15 35 2 3 2 3" xfId="2696"/>
    <cellStyle name="Обычный 15 35 2 3 2 3 2" xfId="2697"/>
    <cellStyle name="Обычный 15 35 2 3 2 4" xfId="2698"/>
    <cellStyle name="Обычный 15 35 2 3 3" xfId="2699"/>
    <cellStyle name="Обычный 15 35 2 3 3 2" xfId="2700"/>
    <cellStyle name="Обычный 15 35 2 3 3 2 2" xfId="2701"/>
    <cellStyle name="Обычный 15 35 2 3 3 3" xfId="2702"/>
    <cellStyle name="Обычный 15 35 2 3 4" xfId="2703"/>
    <cellStyle name="Обычный 15 35 2 3 4 2" xfId="2704"/>
    <cellStyle name="Обычный 15 35 2 3 5" xfId="2705"/>
    <cellStyle name="Обычный 15 35 2 4" xfId="2706"/>
    <cellStyle name="Обычный 15 35 2 4 2" xfId="2707"/>
    <cellStyle name="Обычный 15 35 2 4 2 2" xfId="2708"/>
    <cellStyle name="Обычный 15 35 2 4 2 2 2" xfId="2709"/>
    <cellStyle name="Обычный 15 35 2 4 2 3" xfId="2710"/>
    <cellStyle name="Обычный 15 35 2 4 3" xfId="2711"/>
    <cellStyle name="Обычный 15 35 2 4 3 2" xfId="2712"/>
    <cellStyle name="Обычный 15 35 2 4 4" xfId="2713"/>
    <cellStyle name="Обычный 15 35 2 5" xfId="2714"/>
    <cellStyle name="Обычный 15 35 2 5 2" xfId="2715"/>
    <cellStyle name="Обычный 15 35 2 5 2 2" xfId="2716"/>
    <cellStyle name="Обычный 15 35 2 5 3" xfId="2717"/>
    <cellStyle name="Обычный 15 35 2 6" xfId="2718"/>
    <cellStyle name="Обычный 15 35 2 6 2" xfId="2719"/>
    <cellStyle name="Обычный 15 35 2 7" xfId="2720"/>
    <cellStyle name="Обычный 15 35 3" xfId="2721"/>
    <cellStyle name="Обычный 15 35 3 2" xfId="2722"/>
    <cellStyle name="Обычный 15 35 3 2 2" xfId="2723"/>
    <cellStyle name="Обычный 15 35 3 2 2 2" xfId="2724"/>
    <cellStyle name="Обычный 15 35 3 2 2 2 2" xfId="2725"/>
    <cellStyle name="Обычный 15 35 3 2 2 3" xfId="2726"/>
    <cellStyle name="Обычный 15 35 3 2 3" xfId="2727"/>
    <cellStyle name="Обычный 15 35 3 2 3 2" xfId="2728"/>
    <cellStyle name="Обычный 15 35 3 2 4" xfId="2729"/>
    <cellStyle name="Обычный 15 35 3 3" xfId="2730"/>
    <cellStyle name="Обычный 15 35 3 3 2" xfId="2731"/>
    <cellStyle name="Обычный 15 35 3 3 2 2" xfId="2732"/>
    <cellStyle name="Обычный 15 35 3 3 3" xfId="2733"/>
    <cellStyle name="Обычный 15 35 3 4" xfId="2734"/>
    <cellStyle name="Обычный 15 35 3 4 2" xfId="2735"/>
    <cellStyle name="Обычный 15 35 3 5" xfId="2736"/>
    <cellStyle name="Обычный 15 35 4" xfId="2737"/>
    <cellStyle name="Обычный 15 35 4 2" xfId="2738"/>
    <cellStyle name="Обычный 15 35 4 2 2" xfId="2739"/>
    <cellStyle name="Обычный 15 35 4 2 2 2" xfId="2740"/>
    <cellStyle name="Обычный 15 35 4 2 2 2 2" xfId="2741"/>
    <cellStyle name="Обычный 15 35 4 2 2 3" xfId="2742"/>
    <cellStyle name="Обычный 15 35 4 2 3" xfId="2743"/>
    <cellStyle name="Обычный 15 35 4 2 3 2" xfId="2744"/>
    <cellStyle name="Обычный 15 35 4 2 4" xfId="2745"/>
    <cellStyle name="Обычный 15 35 4 3" xfId="2746"/>
    <cellStyle name="Обычный 15 35 4 3 2" xfId="2747"/>
    <cellStyle name="Обычный 15 35 4 3 2 2" xfId="2748"/>
    <cellStyle name="Обычный 15 35 4 3 3" xfId="2749"/>
    <cellStyle name="Обычный 15 35 4 4" xfId="2750"/>
    <cellStyle name="Обычный 15 35 4 4 2" xfId="2751"/>
    <cellStyle name="Обычный 15 35 4 5" xfId="2752"/>
    <cellStyle name="Обычный 15 35 5" xfId="2753"/>
    <cellStyle name="Обычный 15 35 5 2" xfId="2754"/>
    <cellStyle name="Обычный 15 35 5 2 2" xfId="2755"/>
    <cellStyle name="Обычный 15 35 5 2 2 2" xfId="2756"/>
    <cellStyle name="Обычный 15 35 5 2 3" xfId="2757"/>
    <cellStyle name="Обычный 15 35 5 3" xfId="2758"/>
    <cellStyle name="Обычный 15 35 5 3 2" xfId="2759"/>
    <cellStyle name="Обычный 15 35 5 4" xfId="2760"/>
    <cellStyle name="Обычный 15 35 6" xfId="2761"/>
    <cellStyle name="Обычный 15 35 6 2" xfId="2762"/>
    <cellStyle name="Обычный 15 35 6 2 2" xfId="2763"/>
    <cellStyle name="Обычный 15 35 6 3" xfId="2764"/>
    <cellStyle name="Обычный 15 35 7" xfId="2765"/>
    <cellStyle name="Обычный 15 35 7 2" xfId="2766"/>
    <cellStyle name="Обычный 15 35 8" xfId="2767"/>
    <cellStyle name="Обычный 15 36" xfId="2768"/>
    <cellStyle name="Обычный 15 36 2" xfId="2769"/>
    <cellStyle name="Обычный 15 36 2 2" xfId="2770"/>
    <cellStyle name="Обычный 15 36 2 2 2" xfId="2771"/>
    <cellStyle name="Обычный 15 36 2 2 2 2" xfId="2772"/>
    <cellStyle name="Обычный 15 36 2 2 2 2 2" xfId="2773"/>
    <cellStyle name="Обычный 15 36 2 2 2 2 2 2" xfId="2774"/>
    <cellStyle name="Обычный 15 36 2 2 2 2 3" xfId="2775"/>
    <cellStyle name="Обычный 15 36 2 2 2 3" xfId="2776"/>
    <cellStyle name="Обычный 15 36 2 2 2 3 2" xfId="2777"/>
    <cellStyle name="Обычный 15 36 2 2 2 4" xfId="2778"/>
    <cellStyle name="Обычный 15 36 2 2 3" xfId="2779"/>
    <cellStyle name="Обычный 15 36 2 2 3 2" xfId="2780"/>
    <cellStyle name="Обычный 15 36 2 2 3 2 2" xfId="2781"/>
    <cellStyle name="Обычный 15 36 2 2 3 3" xfId="2782"/>
    <cellStyle name="Обычный 15 36 2 2 4" xfId="2783"/>
    <cellStyle name="Обычный 15 36 2 2 4 2" xfId="2784"/>
    <cellStyle name="Обычный 15 36 2 2 5" xfId="2785"/>
    <cellStyle name="Обычный 15 36 2 3" xfId="2786"/>
    <cellStyle name="Обычный 15 36 2 3 2" xfId="2787"/>
    <cellStyle name="Обычный 15 36 2 3 2 2" xfId="2788"/>
    <cellStyle name="Обычный 15 36 2 3 2 2 2" xfId="2789"/>
    <cellStyle name="Обычный 15 36 2 3 2 2 2 2" xfId="2790"/>
    <cellStyle name="Обычный 15 36 2 3 2 2 3" xfId="2791"/>
    <cellStyle name="Обычный 15 36 2 3 2 3" xfId="2792"/>
    <cellStyle name="Обычный 15 36 2 3 2 3 2" xfId="2793"/>
    <cellStyle name="Обычный 15 36 2 3 2 4" xfId="2794"/>
    <cellStyle name="Обычный 15 36 2 3 3" xfId="2795"/>
    <cellStyle name="Обычный 15 36 2 3 3 2" xfId="2796"/>
    <cellStyle name="Обычный 15 36 2 3 3 2 2" xfId="2797"/>
    <cellStyle name="Обычный 15 36 2 3 3 3" xfId="2798"/>
    <cellStyle name="Обычный 15 36 2 3 4" xfId="2799"/>
    <cellStyle name="Обычный 15 36 2 3 4 2" xfId="2800"/>
    <cellStyle name="Обычный 15 36 2 3 5" xfId="2801"/>
    <cellStyle name="Обычный 15 36 2 4" xfId="2802"/>
    <cellStyle name="Обычный 15 36 2 4 2" xfId="2803"/>
    <cellStyle name="Обычный 15 36 2 4 2 2" xfId="2804"/>
    <cellStyle name="Обычный 15 36 2 4 2 2 2" xfId="2805"/>
    <cellStyle name="Обычный 15 36 2 4 2 3" xfId="2806"/>
    <cellStyle name="Обычный 15 36 2 4 3" xfId="2807"/>
    <cellStyle name="Обычный 15 36 2 4 3 2" xfId="2808"/>
    <cellStyle name="Обычный 15 36 2 4 4" xfId="2809"/>
    <cellStyle name="Обычный 15 36 2 5" xfId="2810"/>
    <cellStyle name="Обычный 15 36 2 5 2" xfId="2811"/>
    <cellStyle name="Обычный 15 36 2 5 2 2" xfId="2812"/>
    <cellStyle name="Обычный 15 36 2 5 3" xfId="2813"/>
    <cellStyle name="Обычный 15 36 2 6" xfId="2814"/>
    <cellStyle name="Обычный 15 36 2 6 2" xfId="2815"/>
    <cellStyle name="Обычный 15 36 2 7" xfId="2816"/>
    <cellStyle name="Обычный 15 36 3" xfId="2817"/>
    <cellStyle name="Обычный 15 36 3 2" xfId="2818"/>
    <cellStyle name="Обычный 15 36 3 2 2" xfId="2819"/>
    <cellStyle name="Обычный 15 36 3 2 2 2" xfId="2820"/>
    <cellStyle name="Обычный 15 36 3 2 2 2 2" xfId="2821"/>
    <cellStyle name="Обычный 15 36 3 2 2 3" xfId="2822"/>
    <cellStyle name="Обычный 15 36 3 2 3" xfId="2823"/>
    <cellStyle name="Обычный 15 36 3 2 3 2" xfId="2824"/>
    <cellStyle name="Обычный 15 36 3 2 4" xfId="2825"/>
    <cellStyle name="Обычный 15 36 3 3" xfId="2826"/>
    <cellStyle name="Обычный 15 36 3 3 2" xfId="2827"/>
    <cellStyle name="Обычный 15 36 3 3 2 2" xfId="2828"/>
    <cellStyle name="Обычный 15 36 3 3 3" xfId="2829"/>
    <cellStyle name="Обычный 15 36 3 4" xfId="2830"/>
    <cellStyle name="Обычный 15 36 3 4 2" xfId="2831"/>
    <cellStyle name="Обычный 15 36 3 5" xfId="2832"/>
    <cellStyle name="Обычный 15 36 4" xfId="2833"/>
    <cellStyle name="Обычный 15 36 4 2" xfId="2834"/>
    <cellStyle name="Обычный 15 36 4 2 2" xfId="2835"/>
    <cellStyle name="Обычный 15 36 4 2 2 2" xfId="2836"/>
    <cellStyle name="Обычный 15 36 4 2 2 2 2" xfId="2837"/>
    <cellStyle name="Обычный 15 36 4 2 2 3" xfId="2838"/>
    <cellStyle name="Обычный 15 36 4 2 3" xfId="2839"/>
    <cellStyle name="Обычный 15 36 4 2 3 2" xfId="2840"/>
    <cellStyle name="Обычный 15 36 4 2 4" xfId="2841"/>
    <cellStyle name="Обычный 15 36 4 3" xfId="2842"/>
    <cellStyle name="Обычный 15 36 4 3 2" xfId="2843"/>
    <cellStyle name="Обычный 15 36 4 3 2 2" xfId="2844"/>
    <cellStyle name="Обычный 15 36 4 3 3" xfId="2845"/>
    <cellStyle name="Обычный 15 36 4 4" xfId="2846"/>
    <cellStyle name="Обычный 15 36 4 4 2" xfId="2847"/>
    <cellStyle name="Обычный 15 36 4 5" xfId="2848"/>
    <cellStyle name="Обычный 15 36 5" xfId="2849"/>
    <cellStyle name="Обычный 15 36 5 2" xfId="2850"/>
    <cellStyle name="Обычный 15 36 5 2 2" xfId="2851"/>
    <cellStyle name="Обычный 15 36 5 2 2 2" xfId="2852"/>
    <cellStyle name="Обычный 15 36 5 2 3" xfId="2853"/>
    <cellStyle name="Обычный 15 36 5 3" xfId="2854"/>
    <cellStyle name="Обычный 15 36 5 3 2" xfId="2855"/>
    <cellStyle name="Обычный 15 36 5 4" xfId="2856"/>
    <cellStyle name="Обычный 15 36 6" xfId="2857"/>
    <cellStyle name="Обычный 15 36 6 2" xfId="2858"/>
    <cellStyle name="Обычный 15 36 6 2 2" xfId="2859"/>
    <cellStyle name="Обычный 15 36 6 3" xfId="2860"/>
    <cellStyle name="Обычный 15 36 7" xfId="2861"/>
    <cellStyle name="Обычный 15 36 7 2" xfId="2862"/>
    <cellStyle name="Обычный 15 36 8" xfId="2863"/>
    <cellStyle name="Обычный 15 37" xfId="2864"/>
    <cellStyle name="Обычный 15 37 2" xfId="2865"/>
    <cellStyle name="Обычный 15 37 2 2" xfId="2866"/>
    <cellStyle name="Обычный 15 37 2 2 2" xfId="2867"/>
    <cellStyle name="Обычный 15 37 2 2 2 2" xfId="2868"/>
    <cellStyle name="Обычный 15 37 2 2 2 2 2" xfId="2869"/>
    <cellStyle name="Обычный 15 37 2 2 2 2 2 2" xfId="2870"/>
    <cellStyle name="Обычный 15 37 2 2 2 2 3" xfId="2871"/>
    <cellStyle name="Обычный 15 37 2 2 2 3" xfId="2872"/>
    <cellStyle name="Обычный 15 37 2 2 2 3 2" xfId="2873"/>
    <cellStyle name="Обычный 15 37 2 2 2 4" xfId="2874"/>
    <cellStyle name="Обычный 15 37 2 2 3" xfId="2875"/>
    <cellStyle name="Обычный 15 37 2 2 3 2" xfId="2876"/>
    <cellStyle name="Обычный 15 37 2 2 3 2 2" xfId="2877"/>
    <cellStyle name="Обычный 15 37 2 2 3 3" xfId="2878"/>
    <cellStyle name="Обычный 15 37 2 2 4" xfId="2879"/>
    <cellStyle name="Обычный 15 37 2 2 4 2" xfId="2880"/>
    <cellStyle name="Обычный 15 37 2 2 5" xfId="2881"/>
    <cellStyle name="Обычный 15 37 2 3" xfId="2882"/>
    <cellStyle name="Обычный 15 37 2 3 2" xfId="2883"/>
    <cellStyle name="Обычный 15 37 2 3 2 2" xfId="2884"/>
    <cellStyle name="Обычный 15 37 2 3 2 2 2" xfId="2885"/>
    <cellStyle name="Обычный 15 37 2 3 2 2 2 2" xfId="2886"/>
    <cellStyle name="Обычный 15 37 2 3 2 2 3" xfId="2887"/>
    <cellStyle name="Обычный 15 37 2 3 2 3" xfId="2888"/>
    <cellStyle name="Обычный 15 37 2 3 2 3 2" xfId="2889"/>
    <cellStyle name="Обычный 15 37 2 3 2 4" xfId="2890"/>
    <cellStyle name="Обычный 15 37 2 3 3" xfId="2891"/>
    <cellStyle name="Обычный 15 37 2 3 3 2" xfId="2892"/>
    <cellStyle name="Обычный 15 37 2 3 3 2 2" xfId="2893"/>
    <cellStyle name="Обычный 15 37 2 3 3 3" xfId="2894"/>
    <cellStyle name="Обычный 15 37 2 3 4" xfId="2895"/>
    <cellStyle name="Обычный 15 37 2 3 4 2" xfId="2896"/>
    <cellStyle name="Обычный 15 37 2 3 5" xfId="2897"/>
    <cellStyle name="Обычный 15 37 2 4" xfId="2898"/>
    <cellStyle name="Обычный 15 37 2 4 2" xfId="2899"/>
    <cellStyle name="Обычный 15 37 2 4 2 2" xfId="2900"/>
    <cellStyle name="Обычный 15 37 2 4 2 2 2" xfId="2901"/>
    <cellStyle name="Обычный 15 37 2 4 2 3" xfId="2902"/>
    <cellStyle name="Обычный 15 37 2 4 3" xfId="2903"/>
    <cellStyle name="Обычный 15 37 2 4 3 2" xfId="2904"/>
    <cellStyle name="Обычный 15 37 2 4 4" xfId="2905"/>
    <cellStyle name="Обычный 15 37 2 5" xfId="2906"/>
    <cellStyle name="Обычный 15 37 2 5 2" xfId="2907"/>
    <cellStyle name="Обычный 15 37 2 5 2 2" xfId="2908"/>
    <cellStyle name="Обычный 15 37 2 5 3" xfId="2909"/>
    <cellStyle name="Обычный 15 37 2 6" xfId="2910"/>
    <cellStyle name="Обычный 15 37 2 6 2" xfId="2911"/>
    <cellStyle name="Обычный 15 37 2 7" xfId="2912"/>
    <cellStyle name="Обычный 15 37 3" xfId="2913"/>
    <cellStyle name="Обычный 15 37 3 2" xfId="2914"/>
    <cellStyle name="Обычный 15 37 3 2 2" xfId="2915"/>
    <cellStyle name="Обычный 15 37 3 2 2 2" xfId="2916"/>
    <cellStyle name="Обычный 15 37 3 2 2 2 2" xfId="2917"/>
    <cellStyle name="Обычный 15 37 3 2 2 3" xfId="2918"/>
    <cellStyle name="Обычный 15 37 3 2 3" xfId="2919"/>
    <cellStyle name="Обычный 15 37 3 2 3 2" xfId="2920"/>
    <cellStyle name="Обычный 15 37 3 2 4" xfId="2921"/>
    <cellStyle name="Обычный 15 37 3 3" xfId="2922"/>
    <cellStyle name="Обычный 15 37 3 3 2" xfId="2923"/>
    <cellStyle name="Обычный 15 37 3 3 2 2" xfId="2924"/>
    <cellStyle name="Обычный 15 37 3 3 3" xfId="2925"/>
    <cellStyle name="Обычный 15 37 3 4" xfId="2926"/>
    <cellStyle name="Обычный 15 37 3 4 2" xfId="2927"/>
    <cellStyle name="Обычный 15 37 3 5" xfId="2928"/>
    <cellStyle name="Обычный 15 37 4" xfId="2929"/>
    <cellStyle name="Обычный 15 37 4 2" xfId="2930"/>
    <cellStyle name="Обычный 15 37 4 2 2" xfId="2931"/>
    <cellStyle name="Обычный 15 37 4 2 2 2" xfId="2932"/>
    <cellStyle name="Обычный 15 37 4 2 2 2 2" xfId="2933"/>
    <cellStyle name="Обычный 15 37 4 2 2 3" xfId="2934"/>
    <cellStyle name="Обычный 15 37 4 2 3" xfId="2935"/>
    <cellStyle name="Обычный 15 37 4 2 3 2" xfId="2936"/>
    <cellStyle name="Обычный 15 37 4 2 4" xfId="2937"/>
    <cellStyle name="Обычный 15 37 4 3" xfId="2938"/>
    <cellStyle name="Обычный 15 37 4 3 2" xfId="2939"/>
    <cellStyle name="Обычный 15 37 4 3 2 2" xfId="2940"/>
    <cellStyle name="Обычный 15 37 4 3 3" xfId="2941"/>
    <cellStyle name="Обычный 15 37 4 4" xfId="2942"/>
    <cellStyle name="Обычный 15 37 4 4 2" xfId="2943"/>
    <cellStyle name="Обычный 15 37 4 5" xfId="2944"/>
    <cellStyle name="Обычный 15 37 5" xfId="2945"/>
    <cellStyle name="Обычный 15 37 5 2" xfId="2946"/>
    <cellStyle name="Обычный 15 37 5 2 2" xfId="2947"/>
    <cellStyle name="Обычный 15 37 5 2 2 2" xfId="2948"/>
    <cellStyle name="Обычный 15 37 5 2 3" xfId="2949"/>
    <cellStyle name="Обычный 15 37 5 3" xfId="2950"/>
    <cellStyle name="Обычный 15 37 5 3 2" xfId="2951"/>
    <cellStyle name="Обычный 15 37 5 4" xfId="2952"/>
    <cellStyle name="Обычный 15 37 6" xfId="2953"/>
    <cellStyle name="Обычный 15 37 6 2" xfId="2954"/>
    <cellStyle name="Обычный 15 37 6 2 2" xfId="2955"/>
    <cellStyle name="Обычный 15 37 6 3" xfId="2956"/>
    <cellStyle name="Обычный 15 37 7" xfId="2957"/>
    <cellStyle name="Обычный 15 37 7 2" xfId="2958"/>
    <cellStyle name="Обычный 15 37 8" xfId="2959"/>
    <cellStyle name="Обычный 15 38" xfId="2960"/>
    <cellStyle name="Обычный 15 38 2" xfId="2961"/>
    <cellStyle name="Обычный 15 38 2 2" xfId="2962"/>
    <cellStyle name="Обычный 15 38 2 2 2" xfId="2963"/>
    <cellStyle name="Обычный 15 38 2 2 2 2" xfId="2964"/>
    <cellStyle name="Обычный 15 38 2 2 2 2 2" xfId="2965"/>
    <cellStyle name="Обычный 15 38 2 2 2 2 2 2" xfId="2966"/>
    <cellStyle name="Обычный 15 38 2 2 2 2 3" xfId="2967"/>
    <cellStyle name="Обычный 15 38 2 2 2 3" xfId="2968"/>
    <cellStyle name="Обычный 15 38 2 2 2 3 2" xfId="2969"/>
    <cellStyle name="Обычный 15 38 2 2 2 4" xfId="2970"/>
    <cellStyle name="Обычный 15 38 2 2 3" xfId="2971"/>
    <cellStyle name="Обычный 15 38 2 2 3 2" xfId="2972"/>
    <cellStyle name="Обычный 15 38 2 2 3 2 2" xfId="2973"/>
    <cellStyle name="Обычный 15 38 2 2 3 3" xfId="2974"/>
    <cellStyle name="Обычный 15 38 2 2 4" xfId="2975"/>
    <cellStyle name="Обычный 15 38 2 2 4 2" xfId="2976"/>
    <cellStyle name="Обычный 15 38 2 2 5" xfId="2977"/>
    <cellStyle name="Обычный 15 38 2 3" xfId="2978"/>
    <cellStyle name="Обычный 15 38 2 3 2" xfId="2979"/>
    <cellStyle name="Обычный 15 38 2 3 2 2" xfId="2980"/>
    <cellStyle name="Обычный 15 38 2 3 2 2 2" xfId="2981"/>
    <cellStyle name="Обычный 15 38 2 3 2 2 2 2" xfId="2982"/>
    <cellStyle name="Обычный 15 38 2 3 2 2 3" xfId="2983"/>
    <cellStyle name="Обычный 15 38 2 3 2 3" xfId="2984"/>
    <cellStyle name="Обычный 15 38 2 3 2 3 2" xfId="2985"/>
    <cellStyle name="Обычный 15 38 2 3 2 4" xfId="2986"/>
    <cellStyle name="Обычный 15 38 2 3 3" xfId="2987"/>
    <cellStyle name="Обычный 15 38 2 3 3 2" xfId="2988"/>
    <cellStyle name="Обычный 15 38 2 3 3 2 2" xfId="2989"/>
    <cellStyle name="Обычный 15 38 2 3 3 3" xfId="2990"/>
    <cellStyle name="Обычный 15 38 2 3 4" xfId="2991"/>
    <cellStyle name="Обычный 15 38 2 3 4 2" xfId="2992"/>
    <cellStyle name="Обычный 15 38 2 3 5" xfId="2993"/>
    <cellStyle name="Обычный 15 38 2 4" xfId="2994"/>
    <cellStyle name="Обычный 15 38 2 4 2" xfId="2995"/>
    <cellStyle name="Обычный 15 38 2 4 2 2" xfId="2996"/>
    <cellStyle name="Обычный 15 38 2 4 2 2 2" xfId="2997"/>
    <cellStyle name="Обычный 15 38 2 4 2 3" xfId="2998"/>
    <cellStyle name="Обычный 15 38 2 4 3" xfId="2999"/>
    <cellStyle name="Обычный 15 38 2 4 3 2" xfId="3000"/>
    <cellStyle name="Обычный 15 38 2 4 4" xfId="3001"/>
    <cellStyle name="Обычный 15 38 2 5" xfId="3002"/>
    <cellStyle name="Обычный 15 38 2 5 2" xfId="3003"/>
    <cellStyle name="Обычный 15 38 2 5 2 2" xfId="3004"/>
    <cellStyle name="Обычный 15 38 2 5 3" xfId="3005"/>
    <cellStyle name="Обычный 15 38 2 6" xfId="3006"/>
    <cellStyle name="Обычный 15 38 2 6 2" xfId="3007"/>
    <cellStyle name="Обычный 15 38 2 7" xfId="3008"/>
    <cellStyle name="Обычный 15 38 3" xfId="3009"/>
    <cellStyle name="Обычный 15 38 3 2" xfId="3010"/>
    <cellStyle name="Обычный 15 38 3 2 2" xfId="3011"/>
    <cellStyle name="Обычный 15 38 3 2 2 2" xfId="3012"/>
    <cellStyle name="Обычный 15 38 3 2 2 2 2" xfId="3013"/>
    <cellStyle name="Обычный 15 38 3 2 2 3" xfId="3014"/>
    <cellStyle name="Обычный 15 38 3 2 3" xfId="3015"/>
    <cellStyle name="Обычный 15 38 3 2 3 2" xfId="3016"/>
    <cellStyle name="Обычный 15 38 3 2 4" xfId="3017"/>
    <cellStyle name="Обычный 15 38 3 3" xfId="3018"/>
    <cellStyle name="Обычный 15 38 3 3 2" xfId="3019"/>
    <cellStyle name="Обычный 15 38 3 3 2 2" xfId="3020"/>
    <cellStyle name="Обычный 15 38 3 3 3" xfId="3021"/>
    <cellStyle name="Обычный 15 38 3 4" xfId="3022"/>
    <cellStyle name="Обычный 15 38 3 4 2" xfId="3023"/>
    <cellStyle name="Обычный 15 38 3 5" xfId="3024"/>
    <cellStyle name="Обычный 15 38 4" xfId="3025"/>
    <cellStyle name="Обычный 15 38 4 2" xfId="3026"/>
    <cellStyle name="Обычный 15 38 4 2 2" xfId="3027"/>
    <cellStyle name="Обычный 15 38 4 2 2 2" xfId="3028"/>
    <cellStyle name="Обычный 15 38 4 2 2 2 2" xfId="3029"/>
    <cellStyle name="Обычный 15 38 4 2 2 3" xfId="3030"/>
    <cellStyle name="Обычный 15 38 4 2 3" xfId="3031"/>
    <cellStyle name="Обычный 15 38 4 2 3 2" xfId="3032"/>
    <cellStyle name="Обычный 15 38 4 2 4" xfId="3033"/>
    <cellStyle name="Обычный 15 38 4 3" xfId="3034"/>
    <cellStyle name="Обычный 15 38 4 3 2" xfId="3035"/>
    <cellStyle name="Обычный 15 38 4 3 2 2" xfId="3036"/>
    <cellStyle name="Обычный 15 38 4 3 3" xfId="3037"/>
    <cellStyle name="Обычный 15 38 4 4" xfId="3038"/>
    <cellStyle name="Обычный 15 38 4 4 2" xfId="3039"/>
    <cellStyle name="Обычный 15 38 4 5" xfId="3040"/>
    <cellStyle name="Обычный 15 38 5" xfId="3041"/>
    <cellStyle name="Обычный 15 38 5 2" xfId="3042"/>
    <cellStyle name="Обычный 15 38 5 2 2" xfId="3043"/>
    <cellStyle name="Обычный 15 38 5 2 2 2" xfId="3044"/>
    <cellStyle name="Обычный 15 38 5 2 3" xfId="3045"/>
    <cellStyle name="Обычный 15 38 5 3" xfId="3046"/>
    <cellStyle name="Обычный 15 38 5 3 2" xfId="3047"/>
    <cellStyle name="Обычный 15 38 5 4" xfId="3048"/>
    <cellStyle name="Обычный 15 38 6" xfId="3049"/>
    <cellStyle name="Обычный 15 38 6 2" xfId="3050"/>
    <cellStyle name="Обычный 15 38 6 2 2" xfId="3051"/>
    <cellStyle name="Обычный 15 38 6 3" xfId="3052"/>
    <cellStyle name="Обычный 15 38 7" xfId="3053"/>
    <cellStyle name="Обычный 15 38 7 2" xfId="3054"/>
    <cellStyle name="Обычный 15 38 8" xfId="3055"/>
    <cellStyle name="Обычный 15 39" xfId="3056"/>
    <cellStyle name="Обычный 15 39 2" xfId="3057"/>
    <cellStyle name="Обычный 15 39 2 2" xfId="3058"/>
    <cellStyle name="Обычный 15 39 2 2 2" xfId="3059"/>
    <cellStyle name="Обычный 15 39 2 2 2 2" xfId="3060"/>
    <cellStyle name="Обычный 15 39 2 2 2 2 2" xfId="3061"/>
    <cellStyle name="Обычный 15 39 2 2 2 2 2 2" xfId="3062"/>
    <cellStyle name="Обычный 15 39 2 2 2 2 3" xfId="3063"/>
    <cellStyle name="Обычный 15 39 2 2 2 3" xfId="3064"/>
    <cellStyle name="Обычный 15 39 2 2 2 3 2" xfId="3065"/>
    <cellStyle name="Обычный 15 39 2 2 2 4" xfId="3066"/>
    <cellStyle name="Обычный 15 39 2 2 3" xfId="3067"/>
    <cellStyle name="Обычный 15 39 2 2 3 2" xfId="3068"/>
    <cellStyle name="Обычный 15 39 2 2 3 2 2" xfId="3069"/>
    <cellStyle name="Обычный 15 39 2 2 3 3" xfId="3070"/>
    <cellStyle name="Обычный 15 39 2 2 4" xfId="3071"/>
    <cellStyle name="Обычный 15 39 2 2 4 2" xfId="3072"/>
    <cellStyle name="Обычный 15 39 2 2 5" xfId="3073"/>
    <cellStyle name="Обычный 15 39 2 3" xfId="3074"/>
    <cellStyle name="Обычный 15 39 2 3 2" xfId="3075"/>
    <cellStyle name="Обычный 15 39 2 3 2 2" xfId="3076"/>
    <cellStyle name="Обычный 15 39 2 3 2 2 2" xfId="3077"/>
    <cellStyle name="Обычный 15 39 2 3 2 2 2 2" xfId="3078"/>
    <cellStyle name="Обычный 15 39 2 3 2 2 3" xfId="3079"/>
    <cellStyle name="Обычный 15 39 2 3 2 3" xfId="3080"/>
    <cellStyle name="Обычный 15 39 2 3 2 3 2" xfId="3081"/>
    <cellStyle name="Обычный 15 39 2 3 2 4" xfId="3082"/>
    <cellStyle name="Обычный 15 39 2 3 3" xfId="3083"/>
    <cellStyle name="Обычный 15 39 2 3 3 2" xfId="3084"/>
    <cellStyle name="Обычный 15 39 2 3 3 2 2" xfId="3085"/>
    <cellStyle name="Обычный 15 39 2 3 3 3" xfId="3086"/>
    <cellStyle name="Обычный 15 39 2 3 4" xfId="3087"/>
    <cellStyle name="Обычный 15 39 2 3 4 2" xfId="3088"/>
    <cellStyle name="Обычный 15 39 2 3 5" xfId="3089"/>
    <cellStyle name="Обычный 15 39 2 4" xfId="3090"/>
    <cellStyle name="Обычный 15 39 2 4 2" xfId="3091"/>
    <cellStyle name="Обычный 15 39 2 4 2 2" xfId="3092"/>
    <cellStyle name="Обычный 15 39 2 4 2 2 2" xfId="3093"/>
    <cellStyle name="Обычный 15 39 2 4 2 3" xfId="3094"/>
    <cellStyle name="Обычный 15 39 2 4 3" xfId="3095"/>
    <cellStyle name="Обычный 15 39 2 4 3 2" xfId="3096"/>
    <cellStyle name="Обычный 15 39 2 4 4" xfId="3097"/>
    <cellStyle name="Обычный 15 39 2 5" xfId="3098"/>
    <cellStyle name="Обычный 15 39 2 5 2" xfId="3099"/>
    <cellStyle name="Обычный 15 39 2 5 2 2" xfId="3100"/>
    <cellStyle name="Обычный 15 39 2 5 3" xfId="3101"/>
    <cellStyle name="Обычный 15 39 2 6" xfId="3102"/>
    <cellStyle name="Обычный 15 39 2 6 2" xfId="3103"/>
    <cellStyle name="Обычный 15 39 2 7" xfId="3104"/>
    <cellStyle name="Обычный 15 39 3" xfId="3105"/>
    <cellStyle name="Обычный 15 39 3 2" xfId="3106"/>
    <cellStyle name="Обычный 15 39 3 2 2" xfId="3107"/>
    <cellStyle name="Обычный 15 39 3 2 2 2" xfId="3108"/>
    <cellStyle name="Обычный 15 39 3 2 2 2 2" xfId="3109"/>
    <cellStyle name="Обычный 15 39 3 2 2 3" xfId="3110"/>
    <cellStyle name="Обычный 15 39 3 2 3" xfId="3111"/>
    <cellStyle name="Обычный 15 39 3 2 3 2" xfId="3112"/>
    <cellStyle name="Обычный 15 39 3 2 4" xfId="3113"/>
    <cellStyle name="Обычный 15 39 3 3" xfId="3114"/>
    <cellStyle name="Обычный 15 39 3 3 2" xfId="3115"/>
    <cellStyle name="Обычный 15 39 3 3 2 2" xfId="3116"/>
    <cellStyle name="Обычный 15 39 3 3 3" xfId="3117"/>
    <cellStyle name="Обычный 15 39 3 4" xfId="3118"/>
    <cellStyle name="Обычный 15 39 3 4 2" xfId="3119"/>
    <cellStyle name="Обычный 15 39 3 5" xfId="3120"/>
    <cellStyle name="Обычный 15 39 4" xfId="3121"/>
    <cellStyle name="Обычный 15 39 4 2" xfId="3122"/>
    <cellStyle name="Обычный 15 39 4 2 2" xfId="3123"/>
    <cellStyle name="Обычный 15 39 4 2 2 2" xfId="3124"/>
    <cellStyle name="Обычный 15 39 4 2 2 2 2" xfId="3125"/>
    <cellStyle name="Обычный 15 39 4 2 2 3" xfId="3126"/>
    <cellStyle name="Обычный 15 39 4 2 3" xfId="3127"/>
    <cellStyle name="Обычный 15 39 4 2 3 2" xfId="3128"/>
    <cellStyle name="Обычный 15 39 4 2 4" xfId="3129"/>
    <cellStyle name="Обычный 15 39 4 3" xfId="3130"/>
    <cellStyle name="Обычный 15 39 4 3 2" xfId="3131"/>
    <cellStyle name="Обычный 15 39 4 3 2 2" xfId="3132"/>
    <cellStyle name="Обычный 15 39 4 3 3" xfId="3133"/>
    <cellStyle name="Обычный 15 39 4 4" xfId="3134"/>
    <cellStyle name="Обычный 15 39 4 4 2" xfId="3135"/>
    <cellStyle name="Обычный 15 39 4 5" xfId="3136"/>
    <cellStyle name="Обычный 15 39 5" xfId="3137"/>
    <cellStyle name="Обычный 15 39 5 2" xfId="3138"/>
    <cellStyle name="Обычный 15 39 5 2 2" xfId="3139"/>
    <cellStyle name="Обычный 15 39 5 2 2 2" xfId="3140"/>
    <cellStyle name="Обычный 15 39 5 2 3" xfId="3141"/>
    <cellStyle name="Обычный 15 39 5 3" xfId="3142"/>
    <cellStyle name="Обычный 15 39 5 3 2" xfId="3143"/>
    <cellStyle name="Обычный 15 39 5 4" xfId="3144"/>
    <cellStyle name="Обычный 15 39 6" xfId="3145"/>
    <cellStyle name="Обычный 15 39 6 2" xfId="3146"/>
    <cellStyle name="Обычный 15 39 6 2 2" xfId="3147"/>
    <cellStyle name="Обычный 15 39 6 3" xfId="3148"/>
    <cellStyle name="Обычный 15 39 7" xfId="3149"/>
    <cellStyle name="Обычный 15 39 7 2" xfId="3150"/>
    <cellStyle name="Обычный 15 39 8" xfId="3151"/>
    <cellStyle name="Обычный 15 4" xfId="3152"/>
    <cellStyle name="Обычный 15 4 2" xfId="3153"/>
    <cellStyle name="Обычный 15 4 2 2" xfId="3154"/>
    <cellStyle name="Обычный 15 4 2 2 2" xfId="3155"/>
    <cellStyle name="Обычный 15 4 2 2 2 2" xfId="3156"/>
    <cellStyle name="Обычный 15 4 2 2 2 2 2" xfId="3157"/>
    <cellStyle name="Обычный 15 4 2 2 2 2 2 2" xfId="3158"/>
    <cellStyle name="Обычный 15 4 2 2 2 2 3" xfId="3159"/>
    <cellStyle name="Обычный 15 4 2 2 2 3" xfId="3160"/>
    <cellStyle name="Обычный 15 4 2 2 2 3 2" xfId="3161"/>
    <cellStyle name="Обычный 15 4 2 2 2 4" xfId="3162"/>
    <cellStyle name="Обычный 15 4 2 2 3" xfId="3163"/>
    <cellStyle name="Обычный 15 4 2 2 3 2" xfId="3164"/>
    <cellStyle name="Обычный 15 4 2 2 3 2 2" xfId="3165"/>
    <cellStyle name="Обычный 15 4 2 2 3 3" xfId="3166"/>
    <cellStyle name="Обычный 15 4 2 2 4" xfId="3167"/>
    <cellStyle name="Обычный 15 4 2 2 4 2" xfId="3168"/>
    <cellStyle name="Обычный 15 4 2 2 5" xfId="3169"/>
    <cellStyle name="Обычный 15 4 2 3" xfId="3170"/>
    <cellStyle name="Обычный 15 4 2 3 2" xfId="3171"/>
    <cellStyle name="Обычный 15 4 2 3 2 2" xfId="3172"/>
    <cellStyle name="Обычный 15 4 2 3 2 2 2" xfId="3173"/>
    <cellStyle name="Обычный 15 4 2 3 2 2 2 2" xfId="3174"/>
    <cellStyle name="Обычный 15 4 2 3 2 2 3" xfId="3175"/>
    <cellStyle name="Обычный 15 4 2 3 2 3" xfId="3176"/>
    <cellStyle name="Обычный 15 4 2 3 2 3 2" xfId="3177"/>
    <cellStyle name="Обычный 15 4 2 3 2 4" xfId="3178"/>
    <cellStyle name="Обычный 15 4 2 3 3" xfId="3179"/>
    <cellStyle name="Обычный 15 4 2 3 3 2" xfId="3180"/>
    <cellStyle name="Обычный 15 4 2 3 3 2 2" xfId="3181"/>
    <cellStyle name="Обычный 15 4 2 3 3 3" xfId="3182"/>
    <cellStyle name="Обычный 15 4 2 3 4" xfId="3183"/>
    <cellStyle name="Обычный 15 4 2 3 4 2" xfId="3184"/>
    <cellStyle name="Обычный 15 4 2 3 5" xfId="3185"/>
    <cellStyle name="Обычный 15 4 2 4" xfId="3186"/>
    <cellStyle name="Обычный 15 4 2 4 2" xfId="3187"/>
    <cellStyle name="Обычный 15 4 2 4 2 2" xfId="3188"/>
    <cellStyle name="Обычный 15 4 2 4 2 2 2" xfId="3189"/>
    <cellStyle name="Обычный 15 4 2 4 2 3" xfId="3190"/>
    <cellStyle name="Обычный 15 4 2 4 3" xfId="3191"/>
    <cellStyle name="Обычный 15 4 2 4 3 2" xfId="3192"/>
    <cellStyle name="Обычный 15 4 2 4 4" xfId="3193"/>
    <cellStyle name="Обычный 15 4 2 5" xfId="3194"/>
    <cellStyle name="Обычный 15 4 2 5 2" xfId="3195"/>
    <cellStyle name="Обычный 15 4 2 5 2 2" xfId="3196"/>
    <cellStyle name="Обычный 15 4 2 5 3" xfId="3197"/>
    <cellStyle name="Обычный 15 4 2 6" xfId="3198"/>
    <cellStyle name="Обычный 15 4 2 6 2" xfId="3199"/>
    <cellStyle name="Обычный 15 4 2 7" xfId="3200"/>
    <cellStyle name="Обычный 15 4 3" xfId="3201"/>
    <cellStyle name="Обычный 15 4 3 2" xfId="3202"/>
    <cellStyle name="Обычный 15 4 3 2 2" xfId="3203"/>
    <cellStyle name="Обычный 15 4 3 2 2 2" xfId="3204"/>
    <cellStyle name="Обычный 15 4 3 2 2 2 2" xfId="3205"/>
    <cellStyle name="Обычный 15 4 3 2 2 3" xfId="3206"/>
    <cellStyle name="Обычный 15 4 3 2 3" xfId="3207"/>
    <cellStyle name="Обычный 15 4 3 2 3 2" xfId="3208"/>
    <cellStyle name="Обычный 15 4 3 2 4" xfId="3209"/>
    <cellStyle name="Обычный 15 4 3 3" xfId="3210"/>
    <cellStyle name="Обычный 15 4 3 3 2" xfId="3211"/>
    <cellStyle name="Обычный 15 4 3 3 2 2" xfId="3212"/>
    <cellStyle name="Обычный 15 4 3 3 3" xfId="3213"/>
    <cellStyle name="Обычный 15 4 3 4" xfId="3214"/>
    <cellStyle name="Обычный 15 4 3 4 2" xfId="3215"/>
    <cellStyle name="Обычный 15 4 3 5" xfId="3216"/>
    <cellStyle name="Обычный 15 4 4" xfId="3217"/>
    <cellStyle name="Обычный 15 4 4 2" xfId="3218"/>
    <cellStyle name="Обычный 15 4 4 2 2" xfId="3219"/>
    <cellStyle name="Обычный 15 4 4 2 2 2" xfId="3220"/>
    <cellStyle name="Обычный 15 4 4 2 2 2 2" xfId="3221"/>
    <cellStyle name="Обычный 15 4 4 2 2 3" xfId="3222"/>
    <cellStyle name="Обычный 15 4 4 2 3" xfId="3223"/>
    <cellStyle name="Обычный 15 4 4 2 3 2" xfId="3224"/>
    <cellStyle name="Обычный 15 4 4 2 4" xfId="3225"/>
    <cellStyle name="Обычный 15 4 4 3" xfId="3226"/>
    <cellStyle name="Обычный 15 4 4 3 2" xfId="3227"/>
    <cellStyle name="Обычный 15 4 4 3 2 2" xfId="3228"/>
    <cellStyle name="Обычный 15 4 4 3 3" xfId="3229"/>
    <cellStyle name="Обычный 15 4 4 4" xfId="3230"/>
    <cellStyle name="Обычный 15 4 4 4 2" xfId="3231"/>
    <cellStyle name="Обычный 15 4 4 5" xfId="3232"/>
    <cellStyle name="Обычный 15 4 5" xfId="3233"/>
    <cellStyle name="Обычный 15 4 5 2" xfId="3234"/>
    <cellStyle name="Обычный 15 4 5 2 2" xfId="3235"/>
    <cellStyle name="Обычный 15 4 5 2 2 2" xfId="3236"/>
    <cellStyle name="Обычный 15 4 5 2 3" xfId="3237"/>
    <cellStyle name="Обычный 15 4 5 3" xfId="3238"/>
    <cellStyle name="Обычный 15 4 5 3 2" xfId="3239"/>
    <cellStyle name="Обычный 15 4 5 4" xfId="3240"/>
    <cellStyle name="Обычный 15 4 6" xfId="3241"/>
    <cellStyle name="Обычный 15 4 6 2" xfId="3242"/>
    <cellStyle name="Обычный 15 4 6 2 2" xfId="3243"/>
    <cellStyle name="Обычный 15 4 6 3" xfId="3244"/>
    <cellStyle name="Обычный 15 4 7" xfId="3245"/>
    <cellStyle name="Обычный 15 4 7 2" xfId="3246"/>
    <cellStyle name="Обычный 15 4 8" xfId="3247"/>
    <cellStyle name="Обычный 15 40" xfId="3248"/>
    <cellStyle name="Обычный 15 40 2" xfId="3249"/>
    <cellStyle name="Обычный 15 40 2 2" xfId="3250"/>
    <cellStyle name="Обычный 15 40 2 2 2" xfId="3251"/>
    <cellStyle name="Обычный 15 40 2 2 2 2" xfId="3252"/>
    <cellStyle name="Обычный 15 40 2 2 2 2 2" xfId="3253"/>
    <cellStyle name="Обычный 15 40 2 2 2 2 2 2" xfId="3254"/>
    <cellStyle name="Обычный 15 40 2 2 2 2 3" xfId="3255"/>
    <cellStyle name="Обычный 15 40 2 2 2 3" xfId="3256"/>
    <cellStyle name="Обычный 15 40 2 2 2 3 2" xfId="3257"/>
    <cellStyle name="Обычный 15 40 2 2 2 4" xfId="3258"/>
    <cellStyle name="Обычный 15 40 2 2 3" xfId="3259"/>
    <cellStyle name="Обычный 15 40 2 2 3 2" xfId="3260"/>
    <cellStyle name="Обычный 15 40 2 2 3 2 2" xfId="3261"/>
    <cellStyle name="Обычный 15 40 2 2 3 3" xfId="3262"/>
    <cellStyle name="Обычный 15 40 2 2 4" xfId="3263"/>
    <cellStyle name="Обычный 15 40 2 2 4 2" xfId="3264"/>
    <cellStyle name="Обычный 15 40 2 2 5" xfId="3265"/>
    <cellStyle name="Обычный 15 40 2 3" xfId="3266"/>
    <cellStyle name="Обычный 15 40 2 3 2" xfId="3267"/>
    <cellStyle name="Обычный 15 40 2 3 2 2" xfId="3268"/>
    <cellStyle name="Обычный 15 40 2 3 2 2 2" xfId="3269"/>
    <cellStyle name="Обычный 15 40 2 3 2 2 2 2" xfId="3270"/>
    <cellStyle name="Обычный 15 40 2 3 2 2 3" xfId="3271"/>
    <cellStyle name="Обычный 15 40 2 3 2 3" xfId="3272"/>
    <cellStyle name="Обычный 15 40 2 3 2 3 2" xfId="3273"/>
    <cellStyle name="Обычный 15 40 2 3 2 4" xfId="3274"/>
    <cellStyle name="Обычный 15 40 2 3 3" xfId="3275"/>
    <cellStyle name="Обычный 15 40 2 3 3 2" xfId="3276"/>
    <cellStyle name="Обычный 15 40 2 3 3 2 2" xfId="3277"/>
    <cellStyle name="Обычный 15 40 2 3 3 3" xfId="3278"/>
    <cellStyle name="Обычный 15 40 2 3 4" xfId="3279"/>
    <cellStyle name="Обычный 15 40 2 3 4 2" xfId="3280"/>
    <cellStyle name="Обычный 15 40 2 3 5" xfId="3281"/>
    <cellStyle name="Обычный 15 40 2 4" xfId="3282"/>
    <cellStyle name="Обычный 15 40 2 4 2" xfId="3283"/>
    <cellStyle name="Обычный 15 40 2 4 2 2" xfId="3284"/>
    <cellStyle name="Обычный 15 40 2 4 2 2 2" xfId="3285"/>
    <cellStyle name="Обычный 15 40 2 4 2 3" xfId="3286"/>
    <cellStyle name="Обычный 15 40 2 4 3" xfId="3287"/>
    <cellStyle name="Обычный 15 40 2 4 3 2" xfId="3288"/>
    <cellStyle name="Обычный 15 40 2 4 4" xfId="3289"/>
    <cellStyle name="Обычный 15 40 2 5" xfId="3290"/>
    <cellStyle name="Обычный 15 40 2 5 2" xfId="3291"/>
    <cellStyle name="Обычный 15 40 2 5 2 2" xfId="3292"/>
    <cellStyle name="Обычный 15 40 2 5 3" xfId="3293"/>
    <cellStyle name="Обычный 15 40 2 6" xfId="3294"/>
    <cellStyle name="Обычный 15 40 2 6 2" xfId="3295"/>
    <cellStyle name="Обычный 15 40 2 7" xfId="3296"/>
    <cellStyle name="Обычный 15 40 3" xfId="3297"/>
    <cellStyle name="Обычный 15 40 3 2" xfId="3298"/>
    <cellStyle name="Обычный 15 40 3 2 2" xfId="3299"/>
    <cellStyle name="Обычный 15 40 3 2 2 2" xfId="3300"/>
    <cellStyle name="Обычный 15 40 3 2 2 2 2" xfId="3301"/>
    <cellStyle name="Обычный 15 40 3 2 2 3" xfId="3302"/>
    <cellStyle name="Обычный 15 40 3 2 3" xfId="3303"/>
    <cellStyle name="Обычный 15 40 3 2 3 2" xfId="3304"/>
    <cellStyle name="Обычный 15 40 3 2 4" xfId="3305"/>
    <cellStyle name="Обычный 15 40 3 3" xfId="3306"/>
    <cellStyle name="Обычный 15 40 3 3 2" xfId="3307"/>
    <cellStyle name="Обычный 15 40 3 3 2 2" xfId="3308"/>
    <cellStyle name="Обычный 15 40 3 3 3" xfId="3309"/>
    <cellStyle name="Обычный 15 40 3 4" xfId="3310"/>
    <cellStyle name="Обычный 15 40 3 4 2" xfId="3311"/>
    <cellStyle name="Обычный 15 40 3 5" xfId="3312"/>
    <cellStyle name="Обычный 15 40 4" xfId="3313"/>
    <cellStyle name="Обычный 15 40 4 2" xfId="3314"/>
    <cellStyle name="Обычный 15 40 4 2 2" xfId="3315"/>
    <cellStyle name="Обычный 15 40 4 2 2 2" xfId="3316"/>
    <cellStyle name="Обычный 15 40 4 2 2 2 2" xfId="3317"/>
    <cellStyle name="Обычный 15 40 4 2 2 3" xfId="3318"/>
    <cellStyle name="Обычный 15 40 4 2 3" xfId="3319"/>
    <cellStyle name="Обычный 15 40 4 2 3 2" xfId="3320"/>
    <cellStyle name="Обычный 15 40 4 2 4" xfId="3321"/>
    <cellStyle name="Обычный 15 40 4 3" xfId="3322"/>
    <cellStyle name="Обычный 15 40 4 3 2" xfId="3323"/>
    <cellStyle name="Обычный 15 40 4 3 2 2" xfId="3324"/>
    <cellStyle name="Обычный 15 40 4 3 3" xfId="3325"/>
    <cellStyle name="Обычный 15 40 4 4" xfId="3326"/>
    <cellStyle name="Обычный 15 40 4 4 2" xfId="3327"/>
    <cellStyle name="Обычный 15 40 4 5" xfId="3328"/>
    <cellStyle name="Обычный 15 40 5" xfId="3329"/>
    <cellStyle name="Обычный 15 40 5 2" xfId="3330"/>
    <cellStyle name="Обычный 15 40 5 2 2" xfId="3331"/>
    <cellStyle name="Обычный 15 40 5 2 2 2" xfId="3332"/>
    <cellStyle name="Обычный 15 40 5 2 3" xfId="3333"/>
    <cellStyle name="Обычный 15 40 5 3" xfId="3334"/>
    <cellStyle name="Обычный 15 40 5 3 2" xfId="3335"/>
    <cellStyle name="Обычный 15 40 5 4" xfId="3336"/>
    <cellStyle name="Обычный 15 40 6" xfId="3337"/>
    <cellStyle name="Обычный 15 40 6 2" xfId="3338"/>
    <cellStyle name="Обычный 15 40 6 2 2" xfId="3339"/>
    <cellStyle name="Обычный 15 40 6 3" xfId="3340"/>
    <cellStyle name="Обычный 15 40 7" xfId="3341"/>
    <cellStyle name="Обычный 15 40 7 2" xfId="3342"/>
    <cellStyle name="Обычный 15 40 8" xfId="3343"/>
    <cellStyle name="Обычный 15 41" xfId="3344"/>
    <cellStyle name="Обычный 15 41 2" xfId="3345"/>
    <cellStyle name="Обычный 15 41 2 2" xfId="3346"/>
    <cellStyle name="Обычный 15 41 2 2 2" xfId="3347"/>
    <cellStyle name="Обычный 15 41 2 2 2 2" xfId="3348"/>
    <cellStyle name="Обычный 15 41 2 2 2 2 2" xfId="3349"/>
    <cellStyle name="Обычный 15 41 2 2 2 2 2 2" xfId="3350"/>
    <cellStyle name="Обычный 15 41 2 2 2 2 3" xfId="3351"/>
    <cellStyle name="Обычный 15 41 2 2 2 3" xfId="3352"/>
    <cellStyle name="Обычный 15 41 2 2 2 3 2" xfId="3353"/>
    <cellStyle name="Обычный 15 41 2 2 2 4" xfId="3354"/>
    <cellStyle name="Обычный 15 41 2 2 3" xfId="3355"/>
    <cellStyle name="Обычный 15 41 2 2 3 2" xfId="3356"/>
    <cellStyle name="Обычный 15 41 2 2 3 2 2" xfId="3357"/>
    <cellStyle name="Обычный 15 41 2 2 3 3" xfId="3358"/>
    <cellStyle name="Обычный 15 41 2 2 4" xfId="3359"/>
    <cellStyle name="Обычный 15 41 2 2 4 2" xfId="3360"/>
    <cellStyle name="Обычный 15 41 2 2 5" xfId="3361"/>
    <cellStyle name="Обычный 15 41 2 3" xfId="3362"/>
    <cellStyle name="Обычный 15 41 2 3 2" xfId="3363"/>
    <cellStyle name="Обычный 15 41 2 3 2 2" xfId="3364"/>
    <cellStyle name="Обычный 15 41 2 3 2 2 2" xfId="3365"/>
    <cellStyle name="Обычный 15 41 2 3 2 2 2 2" xfId="3366"/>
    <cellStyle name="Обычный 15 41 2 3 2 2 3" xfId="3367"/>
    <cellStyle name="Обычный 15 41 2 3 2 3" xfId="3368"/>
    <cellStyle name="Обычный 15 41 2 3 2 3 2" xfId="3369"/>
    <cellStyle name="Обычный 15 41 2 3 2 4" xfId="3370"/>
    <cellStyle name="Обычный 15 41 2 3 3" xfId="3371"/>
    <cellStyle name="Обычный 15 41 2 3 3 2" xfId="3372"/>
    <cellStyle name="Обычный 15 41 2 3 3 2 2" xfId="3373"/>
    <cellStyle name="Обычный 15 41 2 3 3 3" xfId="3374"/>
    <cellStyle name="Обычный 15 41 2 3 4" xfId="3375"/>
    <cellStyle name="Обычный 15 41 2 3 4 2" xfId="3376"/>
    <cellStyle name="Обычный 15 41 2 3 5" xfId="3377"/>
    <cellStyle name="Обычный 15 41 2 4" xfId="3378"/>
    <cellStyle name="Обычный 15 41 2 4 2" xfId="3379"/>
    <cellStyle name="Обычный 15 41 2 4 2 2" xfId="3380"/>
    <cellStyle name="Обычный 15 41 2 4 2 2 2" xfId="3381"/>
    <cellStyle name="Обычный 15 41 2 4 2 3" xfId="3382"/>
    <cellStyle name="Обычный 15 41 2 4 3" xfId="3383"/>
    <cellStyle name="Обычный 15 41 2 4 3 2" xfId="3384"/>
    <cellStyle name="Обычный 15 41 2 4 4" xfId="3385"/>
    <cellStyle name="Обычный 15 41 2 5" xfId="3386"/>
    <cellStyle name="Обычный 15 41 2 5 2" xfId="3387"/>
    <cellStyle name="Обычный 15 41 2 5 2 2" xfId="3388"/>
    <cellStyle name="Обычный 15 41 2 5 3" xfId="3389"/>
    <cellStyle name="Обычный 15 41 2 6" xfId="3390"/>
    <cellStyle name="Обычный 15 41 2 6 2" xfId="3391"/>
    <cellStyle name="Обычный 15 41 2 7" xfId="3392"/>
    <cellStyle name="Обычный 15 41 3" xfId="3393"/>
    <cellStyle name="Обычный 15 41 3 2" xfId="3394"/>
    <cellStyle name="Обычный 15 41 3 2 2" xfId="3395"/>
    <cellStyle name="Обычный 15 41 3 2 2 2" xfId="3396"/>
    <cellStyle name="Обычный 15 41 3 2 2 2 2" xfId="3397"/>
    <cellStyle name="Обычный 15 41 3 2 2 3" xfId="3398"/>
    <cellStyle name="Обычный 15 41 3 2 3" xfId="3399"/>
    <cellStyle name="Обычный 15 41 3 2 3 2" xfId="3400"/>
    <cellStyle name="Обычный 15 41 3 2 4" xfId="3401"/>
    <cellStyle name="Обычный 15 41 3 3" xfId="3402"/>
    <cellStyle name="Обычный 15 41 3 3 2" xfId="3403"/>
    <cellStyle name="Обычный 15 41 3 3 2 2" xfId="3404"/>
    <cellStyle name="Обычный 15 41 3 3 3" xfId="3405"/>
    <cellStyle name="Обычный 15 41 3 4" xfId="3406"/>
    <cellStyle name="Обычный 15 41 3 4 2" xfId="3407"/>
    <cellStyle name="Обычный 15 41 3 5" xfId="3408"/>
    <cellStyle name="Обычный 15 41 4" xfId="3409"/>
    <cellStyle name="Обычный 15 41 4 2" xfId="3410"/>
    <cellStyle name="Обычный 15 41 4 2 2" xfId="3411"/>
    <cellStyle name="Обычный 15 41 4 2 2 2" xfId="3412"/>
    <cellStyle name="Обычный 15 41 4 2 2 2 2" xfId="3413"/>
    <cellStyle name="Обычный 15 41 4 2 2 3" xfId="3414"/>
    <cellStyle name="Обычный 15 41 4 2 3" xfId="3415"/>
    <cellStyle name="Обычный 15 41 4 2 3 2" xfId="3416"/>
    <cellStyle name="Обычный 15 41 4 2 4" xfId="3417"/>
    <cellStyle name="Обычный 15 41 4 3" xfId="3418"/>
    <cellStyle name="Обычный 15 41 4 3 2" xfId="3419"/>
    <cellStyle name="Обычный 15 41 4 3 2 2" xfId="3420"/>
    <cellStyle name="Обычный 15 41 4 3 3" xfId="3421"/>
    <cellStyle name="Обычный 15 41 4 4" xfId="3422"/>
    <cellStyle name="Обычный 15 41 4 4 2" xfId="3423"/>
    <cellStyle name="Обычный 15 41 4 5" xfId="3424"/>
    <cellStyle name="Обычный 15 41 5" xfId="3425"/>
    <cellStyle name="Обычный 15 41 5 2" xfId="3426"/>
    <cellStyle name="Обычный 15 41 5 2 2" xfId="3427"/>
    <cellStyle name="Обычный 15 41 5 2 2 2" xfId="3428"/>
    <cellStyle name="Обычный 15 41 5 2 3" xfId="3429"/>
    <cellStyle name="Обычный 15 41 5 3" xfId="3430"/>
    <cellStyle name="Обычный 15 41 5 3 2" xfId="3431"/>
    <cellStyle name="Обычный 15 41 5 4" xfId="3432"/>
    <cellStyle name="Обычный 15 41 6" xfId="3433"/>
    <cellStyle name="Обычный 15 41 6 2" xfId="3434"/>
    <cellStyle name="Обычный 15 41 6 2 2" xfId="3435"/>
    <cellStyle name="Обычный 15 41 6 3" xfId="3436"/>
    <cellStyle name="Обычный 15 41 7" xfId="3437"/>
    <cellStyle name="Обычный 15 41 7 2" xfId="3438"/>
    <cellStyle name="Обычный 15 41 8" xfId="3439"/>
    <cellStyle name="Обычный 15 42" xfId="3440"/>
    <cellStyle name="Обычный 15 42 2" xfId="3441"/>
    <cellStyle name="Обычный 15 42 2 2" xfId="3442"/>
    <cellStyle name="Обычный 15 42 2 2 2" xfId="3443"/>
    <cellStyle name="Обычный 15 42 2 2 2 2" xfId="3444"/>
    <cellStyle name="Обычный 15 42 2 2 2 2 2" xfId="3445"/>
    <cellStyle name="Обычный 15 42 2 2 2 2 2 2" xfId="3446"/>
    <cellStyle name="Обычный 15 42 2 2 2 2 3" xfId="3447"/>
    <cellStyle name="Обычный 15 42 2 2 2 3" xfId="3448"/>
    <cellStyle name="Обычный 15 42 2 2 2 3 2" xfId="3449"/>
    <cellStyle name="Обычный 15 42 2 2 2 4" xfId="3450"/>
    <cellStyle name="Обычный 15 42 2 2 3" xfId="3451"/>
    <cellStyle name="Обычный 15 42 2 2 3 2" xfId="3452"/>
    <cellStyle name="Обычный 15 42 2 2 3 2 2" xfId="3453"/>
    <cellStyle name="Обычный 15 42 2 2 3 3" xfId="3454"/>
    <cellStyle name="Обычный 15 42 2 2 4" xfId="3455"/>
    <cellStyle name="Обычный 15 42 2 2 4 2" xfId="3456"/>
    <cellStyle name="Обычный 15 42 2 2 5" xfId="3457"/>
    <cellStyle name="Обычный 15 42 2 3" xfId="3458"/>
    <cellStyle name="Обычный 15 42 2 3 2" xfId="3459"/>
    <cellStyle name="Обычный 15 42 2 3 2 2" xfId="3460"/>
    <cellStyle name="Обычный 15 42 2 3 2 2 2" xfId="3461"/>
    <cellStyle name="Обычный 15 42 2 3 2 2 2 2" xfId="3462"/>
    <cellStyle name="Обычный 15 42 2 3 2 2 3" xfId="3463"/>
    <cellStyle name="Обычный 15 42 2 3 2 3" xfId="3464"/>
    <cellStyle name="Обычный 15 42 2 3 2 3 2" xfId="3465"/>
    <cellStyle name="Обычный 15 42 2 3 2 4" xfId="3466"/>
    <cellStyle name="Обычный 15 42 2 3 3" xfId="3467"/>
    <cellStyle name="Обычный 15 42 2 3 3 2" xfId="3468"/>
    <cellStyle name="Обычный 15 42 2 3 3 2 2" xfId="3469"/>
    <cellStyle name="Обычный 15 42 2 3 3 3" xfId="3470"/>
    <cellStyle name="Обычный 15 42 2 3 4" xfId="3471"/>
    <cellStyle name="Обычный 15 42 2 3 4 2" xfId="3472"/>
    <cellStyle name="Обычный 15 42 2 3 5" xfId="3473"/>
    <cellStyle name="Обычный 15 42 2 4" xfId="3474"/>
    <cellStyle name="Обычный 15 42 2 4 2" xfId="3475"/>
    <cellStyle name="Обычный 15 42 2 4 2 2" xfId="3476"/>
    <cellStyle name="Обычный 15 42 2 4 2 2 2" xfId="3477"/>
    <cellStyle name="Обычный 15 42 2 4 2 3" xfId="3478"/>
    <cellStyle name="Обычный 15 42 2 4 3" xfId="3479"/>
    <cellStyle name="Обычный 15 42 2 4 3 2" xfId="3480"/>
    <cellStyle name="Обычный 15 42 2 4 4" xfId="3481"/>
    <cellStyle name="Обычный 15 42 2 5" xfId="3482"/>
    <cellStyle name="Обычный 15 42 2 5 2" xfId="3483"/>
    <cellStyle name="Обычный 15 42 2 5 2 2" xfId="3484"/>
    <cellStyle name="Обычный 15 42 2 5 3" xfId="3485"/>
    <cellStyle name="Обычный 15 42 2 6" xfId="3486"/>
    <cellStyle name="Обычный 15 42 2 6 2" xfId="3487"/>
    <cellStyle name="Обычный 15 42 2 7" xfId="3488"/>
    <cellStyle name="Обычный 15 42 3" xfId="3489"/>
    <cellStyle name="Обычный 15 42 3 2" xfId="3490"/>
    <cellStyle name="Обычный 15 42 3 2 2" xfId="3491"/>
    <cellStyle name="Обычный 15 42 3 2 2 2" xfId="3492"/>
    <cellStyle name="Обычный 15 42 3 2 2 2 2" xfId="3493"/>
    <cellStyle name="Обычный 15 42 3 2 2 3" xfId="3494"/>
    <cellStyle name="Обычный 15 42 3 2 3" xfId="3495"/>
    <cellStyle name="Обычный 15 42 3 2 3 2" xfId="3496"/>
    <cellStyle name="Обычный 15 42 3 2 4" xfId="3497"/>
    <cellStyle name="Обычный 15 42 3 3" xfId="3498"/>
    <cellStyle name="Обычный 15 42 3 3 2" xfId="3499"/>
    <cellStyle name="Обычный 15 42 3 3 2 2" xfId="3500"/>
    <cellStyle name="Обычный 15 42 3 3 3" xfId="3501"/>
    <cellStyle name="Обычный 15 42 3 4" xfId="3502"/>
    <cellStyle name="Обычный 15 42 3 4 2" xfId="3503"/>
    <cellStyle name="Обычный 15 42 3 5" xfId="3504"/>
    <cellStyle name="Обычный 15 42 4" xfId="3505"/>
    <cellStyle name="Обычный 15 42 4 2" xfId="3506"/>
    <cellStyle name="Обычный 15 42 4 2 2" xfId="3507"/>
    <cellStyle name="Обычный 15 42 4 2 2 2" xfId="3508"/>
    <cellStyle name="Обычный 15 42 4 2 2 2 2" xfId="3509"/>
    <cellStyle name="Обычный 15 42 4 2 2 3" xfId="3510"/>
    <cellStyle name="Обычный 15 42 4 2 3" xfId="3511"/>
    <cellStyle name="Обычный 15 42 4 2 3 2" xfId="3512"/>
    <cellStyle name="Обычный 15 42 4 2 4" xfId="3513"/>
    <cellStyle name="Обычный 15 42 4 3" xfId="3514"/>
    <cellStyle name="Обычный 15 42 4 3 2" xfId="3515"/>
    <cellStyle name="Обычный 15 42 4 3 2 2" xfId="3516"/>
    <cellStyle name="Обычный 15 42 4 3 3" xfId="3517"/>
    <cellStyle name="Обычный 15 42 4 4" xfId="3518"/>
    <cellStyle name="Обычный 15 42 4 4 2" xfId="3519"/>
    <cellStyle name="Обычный 15 42 4 5" xfId="3520"/>
    <cellStyle name="Обычный 15 42 5" xfId="3521"/>
    <cellStyle name="Обычный 15 42 5 2" xfId="3522"/>
    <cellStyle name="Обычный 15 42 5 2 2" xfId="3523"/>
    <cellStyle name="Обычный 15 42 5 2 2 2" xfId="3524"/>
    <cellStyle name="Обычный 15 42 5 2 3" xfId="3525"/>
    <cellStyle name="Обычный 15 42 5 3" xfId="3526"/>
    <cellStyle name="Обычный 15 42 5 3 2" xfId="3527"/>
    <cellStyle name="Обычный 15 42 5 4" xfId="3528"/>
    <cellStyle name="Обычный 15 42 6" xfId="3529"/>
    <cellStyle name="Обычный 15 42 6 2" xfId="3530"/>
    <cellStyle name="Обычный 15 42 6 2 2" xfId="3531"/>
    <cellStyle name="Обычный 15 42 6 3" xfId="3532"/>
    <cellStyle name="Обычный 15 42 7" xfId="3533"/>
    <cellStyle name="Обычный 15 42 7 2" xfId="3534"/>
    <cellStyle name="Обычный 15 42 8" xfId="3535"/>
    <cellStyle name="Обычный 15 43" xfId="3536"/>
    <cellStyle name="Обычный 15 43 2" xfId="3537"/>
    <cellStyle name="Обычный 15 43 2 2" xfId="3538"/>
    <cellStyle name="Обычный 15 43 2 2 2" xfId="3539"/>
    <cellStyle name="Обычный 15 43 2 2 2 2" xfId="3540"/>
    <cellStyle name="Обычный 15 43 2 2 2 2 2" xfId="3541"/>
    <cellStyle name="Обычный 15 43 2 2 2 2 2 2" xfId="3542"/>
    <cellStyle name="Обычный 15 43 2 2 2 2 3" xfId="3543"/>
    <cellStyle name="Обычный 15 43 2 2 2 3" xfId="3544"/>
    <cellStyle name="Обычный 15 43 2 2 2 3 2" xfId="3545"/>
    <cellStyle name="Обычный 15 43 2 2 2 4" xfId="3546"/>
    <cellStyle name="Обычный 15 43 2 2 3" xfId="3547"/>
    <cellStyle name="Обычный 15 43 2 2 3 2" xfId="3548"/>
    <cellStyle name="Обычный 15 43 2 2 3 2 2" xfId="3549"/>
    <cellStyle name="Обычный 15 43 2 2 3 3" xfId="3550"/>
    <cellStyle name="Обычный 15 43 2 2 4" xfId="3551"/>
    <cellStyle name="Обычный 15 43 2 2 4 2" xfId="3552"/>
    <cellStyle name="Обычный 15 43 2 2 5" xfId="3553"/>
    <cellStyle name="Обычный 15 43 2 3" xfId="3554"/>
    <cellStyle name="Обычный 15 43 2 3 2" xfId="3555"/>
    <cellStyle name="Обычный 15 43 2 3 2 2" xfId="3556"/>
    <cellStyle name="Обычный 15 43 2 3 2 2 2" xfId="3557"/>
    <cellStyle name="Обычный 15 43 2 3 2 2 2 2" xfId="3558"/>
    <cellStyle name="Обычный 15 43 2 3 2 2 3" xfId="3559"/>
    <cellStyle name="Обычный 15 43 2 3 2 3" xfId="3560"/>
    <cellStyle name="Обычный 15 43 2 3 2 3 2" xfId="3561"/>
    <cellStyle name="Обычный 15 43 2 3 2 4" xfId="3562"/>
    <cellStyle name="Обычный 15 43 2 3 3" xfId="3563"/>
    <cellStyle name="Обычный 15 43 2 3 3 2" xfId="3564"/>
    <cellStyle name="Обычный 15 43 2 3 3 2 2" xfId="3565"/>
    <cellStyle name="Обычный 15 43 2 3 3 3" xfId="3566"/>
    <cellStyle name="Обычный 15 43 2 3 4" xfId="3567"/>
    <cellStyle name="Обычный 15 43 2 3 4 2" xfId="3568"/>
    <cellStyle name="Обычный 15 43 2 3 5" xfId="3569"/>
    <cellStyle name="Обычный 15 43 2 4" xfId="3570"/>
    <cellStyle name="Обычный 15 43 2 4 2" xfId="3571"/>
    <cellStyle name="Обычный 15 43 2 4 2 2" xfId="3572"/>
    <cellStyle name="Обычный 15 43 2 4 2 2 2" xfId="3573"/>
    <cellStyle name="Обычный 15 43 2 4 2 3" xfId="3574"/>
    <cellStyle name="Обычный 15 43 2 4 3" xfId="3575"/>
    <cellStyle name="Обычный 15 43 2 4 3 2" xfId="3576"/>
    <cellStyle name="Обычный 15 43 2 4 4" xfId="3577"/>
    <cellStyle name="Обычный 15 43 2 5" xfId="3578"/>
    <cellStyle name="Обычный 15 43 2 5 2" xfId="3579"/>
    <cellStyle name="Обычный 15 43 2 5 2 2" xfId="3580"/>
    <cellStyle name="Обычный 15 43 2 5 3" xfId="3581"/>
    <cellStyle name="Обычный 15 43 2 6" xfId="3582"/>
    <cellStyle name="Обычный 15 43 2 6 2" xfId="3583"/>
    <cellStyle name="Обычный 15 43 2 7" xfId="3584"/>
    <cellStyle name="Обычный 15 43 3" xfId="3585"/>
    <cellStyle name="Обычный 15 43 3 2" xfId="3586"/>
    <cellStyle name="Обычный 15 43 3 2 2" xfId="3587"/>
    <cellStyle name="Обычный 15 43 3 2 2 2" xfId="3588"/>
    <cellStyle name="Обычный 15 43 3 2 2 2 2" xfId="3589"/>
    <cellStyle name="Обычный 15 43 3 2 2 3" xfId="3590"/>
    <cellStyle name="Обычный 15 43 3 2 3" xfId="3591"/>
    <cellStyle name="Обычный 15 43 3 2 3 2" xfId="3592"/>
    <cellStyle name="Обычный 15 43 3 2 4" xfId="3593"/>
    <cellStyle name="Обычный 15 43 3 3" xfId="3594"/>
    <cellStyle name="Обычный 15 43 3 3 2" xfId="3595"/>
    <cellStyle name="Обычный 15 43 3 3 2 2" xfId="3596"/>
    <cellStyle name="Обычный 15 43 3 3 3" xfId="3597"/>
    <cellStyle name="Обычный 15 43 3 4" xfId="3598"/>
    <cellStyle name="Обычный 15 43 3 4 2" xfId="3599"/>
    <cellStyle name="Обычный 15 43 3 5" xfId="3600"/>
    <cellStyle name="Обычный 15 43 4" xfId="3601"/>
    <cellStyle name="Обычный 15 43 4 2" xfId="3602"/>
    <cellStyle name="Обычный 15 43 4 2 2" xfId="3603"/>
    <cellStyle name="Обычный 15 43 4 2 2 2" xfId="3604"/>
    <cellStyle name="Обычный 15 43 4 2 2 2 2" xfId="3605"/>
    <cellStyle name="Обычный 15 43 4 2 2 3" xfId="3606"/>
    <cellStyle name="Обычный 15 43 4 2 3" xfId="3607"/>
    <cellStyle name="Обычный 15 43 4 2 3 2" xfId="3608"/>
    <cellStyle name="Обычный 15 43 4 2 4" xfId="3609"/>
    <cellStyle name="Обычный 15 43 4 3" xfId="3610"/>
    <cellStyle name="Обычный 15 43 4 3 2" xfId="3611"/>
    <cellStyle name="Обычный 15 43 4 3 2 2" xfId="3612"/>
    <cellStyle name="Обычный 15 43 4 3 3" xfId="3613"/>
    <cellStyle name="Обычный 15 43 4 4" xfId="3614"/>
    <cellStyle name="Обычный 15 43 4 4 2" xfId="3615"/>
    <cellStyle name="Обычный 15 43 4 5" xfId="3616"/>
    <cellStyle name="Обычный 15 43 5" xfId="3617"/>
    <cellStyle name="Обычный 15 43 5 2" xfId="3618"/>
    <cellStyle name="Обычный 15 43 5 2 2" xfId="3619"/>
    <cellStyle name="Обычный 15 43 5 2 2 2" xfId="3620"/>
    <cellStyle name="Обычный 15 43 5 2 3" xfId="3621"/>
    <cellStyle name="Обычный 15 43 5 3" xfId="3622"/>
    <cellStyle name="Обычный 15 43 5 3 2" xfId="3623"/>
    <cellStyle name="Обычный 15 43 5 4" xfId="3624"/>
    <cellStyle name="Обычный 15 43 6" xfId="3625"/>
    <cellStyle name="Обычный 15 43 6 2" xfId="3626"/>
    <cellStyle name="Обычный 15 43 6 2 2" xfId="3627"/>
    <cellStyle name="Обычный 15 43 6 3" xfId="3628"/>
    <cellStyle name="Обычный 15 43 7" xfId="3629"/>
    <cellStyle name="Обычный 15 43 7 2" xfId="3630"/>
    <cellStyle name="Обычный 15 43 8" xfId="3631"/>
    <cellStyle name="Обычный 15 44" xfId="3632"/>
    <cellStyle name="Обычный 15 44 2" xfId="3633"/>
    <cellStyle name="Обычный 15 44 2 2" xfId="3634"/>
    <cellStyle name="Обычный 15 44 2 2 2" xfId="3635"/>
    <cellStyle name="Обычный 15 44 2 2 2 2" xfId="3636"/>
    <cellStyle name="Обычный 15 44 2 2 2 2 2" xfId="3637"/>
    <cellStyle name="Обычный 15 44 2 2 2 2 2 2" xfId="3638"/>
    <cellStyle name="Обычный 15 44 2 2 2 2 3" xfId="3639"/>
    <cellStyle name="Обычный 15 44 2 2 2 3" xfId="3640"/>
    <cellStyle name="Обычный 15 44 2 2 2 3 2" xfId="3641"/>
    <cellStyle name="Обычный 15 44 2 2 2 4" xfId="3642"/>
    <cellStyle name="Обычный 15 44 2 2 3" xfId="3643"/>
    <cellStyle name="Обычный 15 44 2 2 3 2" xfId="3644"/>
    <cellStyle name="Обычный 15 44 2 2 3 2 2" xfId="3645"/>
    <cellStyle name="Обычный 15 44 2 2 3 3" xfId="3646"/>
    <cellStyle name="Обычный 15 44 2 2 4" xfId="3647"/>
    <cellStyle name="Обычный 15 44 2 2 4 2" xfId="3648"/>
    <cellStyle name="Обычный 15 44 2 2 5" xfId="3649"/>
    <cellStyle name="Обычный 15 44 2 3" xfId="3650"/>
    <cellStyle name="Обычный 15 44 2 3 2" xfId="3651"/>
    <cellStyle name="Обычный 15 44 2 3 2 2" xfId="3652"/>
    <cellStyle name="Обычный 15 44 2 3 2 2 2" xfId="3653"/>
    <cellStyle name="Обычный 15 44 2 3 2 2 2 2" xfId="3654"/>
    <cellStyle name="Обычный 15 44 2 3 2 2 3" xfId="3655"/>
    <cellStyle name="Обычный 15 44 2 3 2 3" xfId="3656"/>
    <cellStyle name="Обычный 15 44 2 3 2 3 2" xfId="3657"/>
    <cellStyle name="Обычный 15 44 2 3 2 4" xfId="3658"/>
    <cellStyle name="Обычный 15 44 2 3 3" xfId="3659"/>
    <cellStyle name="Обычный 15 44 2 3 3 2" xfId="3660"/>
    <cellStyle name="Обычный 15 44 2 3 3 2 2" xfId="3661"/>
    <cellStyle name="Обычный 15 44 2 3 3 3" xfId="3662"/>
    <cellStyle name="Обычный 15 44 2 3 4" xfId="3663"/>
    <cellStyle name="Обычный 15 44 2 3 4 2" xfId="3664"/>
    <cellStyle name="Обычный 15 44 2 3 5" xfId="3665"/>
    <cellStyle name="Обычный 15 44 2 4" xfId="3666"/>
    <cellStyle name="Обычный 15 44 2 4 2" xfId="3667"/>
    <cellStyle name="Обычный 15 44 2 4 2 2" xfId="3668"/>
    <cellStyle name="Обычный 15 44 2 4 2 2 2" xfId="3669"/>
    <cellStyle name="Обычный 15 44 2 4 2 3" xfId="3670"/>
    <cellStyle name="Обычный 15 44 2 4 3" xfId="3671"/>
    <cellStyle name="Обычный 15 44 2 4 3 2" xfId="3672"/>
    <cellStyle name="Обычный 15 44 2 4 4" xfId="3673"/>
    <cellStyle name="Обычный 15 44 2 5" xfId="3674"/>
    <cellStyle name="Обычный 15 44 2 5 2" xfId="3675"/>
    <cellStyle name="Обычный 15 44 2 5 2 2" xfId="3676"/>
    <cellStyle name="Обычный 15 44 2 5 3" xfId="3677"/>
    <cellStyle name="Обычный 15 44 2 6" xfId="3678"/>
    <cellStyle name="Обычный 15 44 2 6 2" xfId="3679"/>
    <cellStyle name="Обычный 15 44 2 7" xfId="3680"/>
    <cellStyle name="Обычный 15 44 3" xfId="3681"/>
    <cellStyle name="Обычный 15 44 3 2" xfId="3682"/>
    <cellStyle name="Обычный 15 44 3 2 2" xfId="3683"/>
    <cellStyle name="Обычный 15 44 3 2 2 2" xfId="3684"/>
    <cellStyle name="Обычный 15 44 3 2 2 2 2" xfId="3685"/>
    <cellStyle name="Обычный 15 44 3 2 2 3" xfId="3686"/>
    <cellStyle name="Обычный 15 44 3 2 3" xfId="3687"/>
    <cellStyle name="Обычный 15 44 3 2 3 2" xfId="3688"/>
    <cellStyle name="Обычный 15 44 3 2 4" xfId="3689"/>
    <cellStyle name="Обычный 15 44 3 3" xfId="3690"/>
    <cellStyle name="Обычный 15 44 3 3 2" xfId="3691"/>
    <cellStyle name="Обычный 15 44 3 3 2 2" xfId="3692"/>
    <cellStyle name="Обычный 15 44 3 3 3" xfId="3693"/>
    <cellStyle name="Обычный 15 44 3 4" xfId="3694"/>
    <cellStyle name="Обычный 15 44 3 4 2" xfId="3695"/>
    <cellStyle name="Обычный 15 44 3 5" xfId="3696"/>
    <cellStyle name="Обычный 15 44 4" xfId="3697"/>
    <cellStyle name="Обычный 15 44 4 2" xfId="3698"/>
    <cellStyle name="Обычный 15 44 4 2 2" xfId="3699"/>
    <cellStyle name="Обычный 15 44 4 2 2 2" xfId="3700"/>
    <cellStyle name="Обычный 15 44 4 2 2 2 2" xfId="3701"/>
    <cellStyle name="Обычный 15 44 4 2 2 3" xfId="3702"/>
    <cellStyle name="Обычный 15 44 4 2 3" xfId="3703"/>
    <cellStyle name="Обычный 15 44 4 2 3 2" xfId="3704"/>
    <cellStyle name="Обычный 15 44 4 2 4" xfId="3705"/>
    <cellStyle name="Обычный 15 44 4 3" xfId="3706"/>
    <cellStyle name="Обычный 15 44 4 3 2" xfId="3707"/>
    <cellStyle name="Обычный 15 44 4 3 2 2" xfId="3708"/>
    <cellStyle name="Обычный 15 44 4 3 3" xfId="3709"/>
    <cellStyle name="Обычный 15 44 4 4" xfId="3710"/>
    <cellStyle name="Обычный 15 44 4 4 2" xfId="3711"/>
    <cellStyle name="Обычный 15 44 4 5" xfId="3712"/>
    <cellStyle name="Обычный 15 44 5" xfId="3713"/>
    <cellStyle name="Обычный 15 44 5 2" xfId="3714"/>
    <cellStyle name="Обычный 15 44 5 2 2" xfId="3715"/>
    <cellStyle name="Обычный 15 44 5 2 2 2" xfId="3716"/>
    <cellStyle name="Обычный 15 44 5 2 3" xfId="3717"/>
    <cellStyle name="Обычный 15 44 5 3" xfId="3718"/>
    <cellStyle name="Обычный 15 44 5 3 2" xfId="3719"/>
    <cellStyle name="Обычный 15 44 5 4" xfId="3720"/>
    <cellStyle name="Обычный 15 44 6" xfId="3721"/>
    <cellStyle name="Обычный 15 44 6 2" xfId="3722"/>
    <cellStyle name="Обычный 15 44 6 2 2" xfId="3723"/>
    <cellStyle name="Обычный 15 44 6 3" xfId="3724"/>
    <cellStyle name="Обычный 15 44 7" xfId="3725"/>
    <cellStyle name="Обычный 15 44 7 2" xfId="3726"/>
    <cellStyle name="Обычный 15 44 8" xfId="3727"/>
    <cellStyle name="Обычный 15 45" xfId="3728"/>
    <cellStyle name="Обычный 15 45 2" xfId="3729"/>
    <cellStyle name="Обычный 15 45 2 2" xfId="3730"/>
    <cellStyle name="Обычный 15 45 2 2 2" xfId="3731"/>
    <cellStyle name="Обычный 15 45 2 2 2 2" xfId="3732"/>
    <cellStyle name="Обычный 15 45 2 2 2 2 2" xfId="3733"/>
    <cellStyle name="Обычный 15 45 2 2 2 2 2 2" xfId="3734"/>
    <cellStyle name="Обычный 15 45 2 2 2 2 3" xfId="3735"/>
    <cellStyle name="Обычный 15 45 2 2 2 3" xfId="3736"/>
    <cellStyle name="Обычный 15 45 2 2 2 3 2" xfId="3737"/>
    <cellStyle name="Обычный 15 45 2 2 2 4" xfId="3738"/>
    <cellStyle name="Обычный 15 45 2 2 3" xfId="3739"/>
    <cellStyle name="Обычный 15 45 2 2 3 2" xfId="3740"/>
    <cellStyle name="Обычный 15 45 2 2 3 2 2" xfId="3741"/>
    <cellStyle name="Обычный 15 45 2 2 3 3" xfId="3742"/>
    <cellStyle name="Обычный 15 45 2 2 4" xfId="3743"/>
    <cellStyle name="Обычный 15 45 2 2 4 2" xfId="3744"/>
    <cellStyle name="Обычный 15 45 2 2 5" xfId="3745"/>
    <cellStyle name="Обычный 15 45 2 3" xfId="3746"/>
    <cellStyle name="Обычный 15 45 2 3 2" xfId="3747"/>
    <cellStyle name="Обычный 15 45 2 3 2 2" xfId="3748"/>
    <cellStyle name="Обычный 15 45 2 3 2 2 2" xfId="3749"/>
    <cellStyle name="Обычный 15 45 2 3 2 2 2 2" xfId="3750"/>
    <cellStyle name="Обычный 15 45 2 3 2 2 3" xfId="3751"/>
    <cellStyle name="Обычный 15 45 2 3 2 3" xfId="3752"/>
    <cellStyle name="Обычный 15 45 2 3 2 3 2" xfId="3753"/>
    <cellStyle name="Обычный 15 45 2 3 2 4" xfId="3754"/>
    <cellStyle name="Обычный 15 45 2 3 3" xfId="3755"/>
    <cellStyle name="Обычный 15 45 2 3 3 2" xfId="3756"/>
    <cellStyle name="Обычный 15 45 2 3 3 2 2" xfId="3757"/>
    <cellStyle name="Обычный 15 45 2 3 3 3" xfId="3758"/>
    <cellStyle name="Обычный 15 45 2 3 4" xfId="3759"/>
    <cellStyle name="Обычный 15 45 2 3 4 2" xfId="3760"/>
    <cellStyle name="Обычный 15 45 2 3 5" xfId="3761"/>
    <cellStyle name="Обычный 15 45 2 4" xfId="3762"/>
    <cellStyle name="Обычный 15 45 2 4 2" xfId="3763"/>
    <cellStyle name="Обычный 15 45 2 4 2 2" xfId="3764"/>
    <cellStyle name="Обычный 15 45 2 4 2 2 2" xfId="3765"/>
    <cellStyle name="Обычный 15 45 2 4 2 3" xfId="3766"/>
    <cellStyle name="Обычный 15 45 2 4 3" xfId="3767"/>
    <cellStyle name="Обычный 15 45 2 4 3 2" xfId="3768"/>
    <cellStyle name="Обычный 15 45 2 4 4" xfId="3769"/>
    <cellStyle name="Обычный 15 45 2 5" xfId="3770"/>
    <cellStyle name="Обычный 15 45 2 5 2" xfId="3771"/>
    <cellStyle name="Обычный 15 45 2 5 2 2" xfId="3772"/>
    <cellStyle name="Обычный 15 45 2 5 3" xfId="3773"/>
    <cellStyle name="Обычный 15 45 2 6" xfId="3774"/>
    <cellStyle name="Обычный 15 45 2 6 2" xfId="3775"/>
    <cellStyle name="Обычный 15 45 2 7" xfId="3776"/>
    <cellStyle name="Обычный 15 45 3" xfId="3777"/>
    <cellStyle name="Обычный 15 45 3 2" xfId="3778"/>
    <cellStyle name="Обычный 15 45 3 2 2" xfId="3779"/>
    <cellStyle name="Обычный 15 45 3 2 2 2" xfId="3780"/>
    <cellStyle name="Обычный 15 45 3 2 2 2 2" xfId="3781"/>
    <cellStyle name="Обычный 15 45 3 2 2 3" xfId="3782"/>
    <cellStyle name="Обычный 15 45 3 2 3" xfId="3783"/>
    <cellStyle name="Обычный 15 45 3 2 3 2" xfId="3784"/>
    <cellStyle name="Обычный 15 45 3 2 4" xfId="3785"/>
    <cellStyle name="Обычный 15 45 3 3" xfId="3786"/>
    <cellStyle name="Обычный 15 45 3 3 2" xfId="3787"/>
    <cellStyle name="Обычный 15 45 3 3 2 2" xfId="3788"/>
    <cellStyle name="Обычный 15 45 3 3 3" xfId="3789"/>
    <cellStyle name="Обычный 15 45 3 4" xfId="3790"/>
    <cellStyle name="Обычный 15 45 3 4 2" xfId="3791"/>
    <cellStyle name="Обычный 15 45 3 5" xfId="3792"/>
    <cellStyle name="Обычный 15 45 4" xfId="3793"/>
    <cellStyle name="Обычный 15 45 4 2" xfId="3794"/>
    <cellStyle name="Обычный 15 45 4 2 2" xfId="3795"/>
    <cellStyle name="Обычный 15 45 4 2 2 2" xfId="3796"/>
    <cellStyle name="Обычный 15 45 4 2 2 2 2" xfId="3797"/>
    <cellStyle name="Обычный 15 45 4 2 2 3" xfId="3798"/>
    <cellStyle name="Обычный 15 45 4 2 3" xfId="3799"/>
    <cellStyle name="Обычный 15 45 4 2 3 2" xfId="3800"/>
    <cellStyle name="Обычный 15 45 4 2 4" xfId="3801"/>
    <cellStyle name="Обычный 15 45 4 3" xfId="3802"/>
    <cellStyle name="Обычный 15 45 4 3 2" xfId="3803"/>
    <cellStyle name="Обычный 15 45 4 3 2 2" xfId="3804"/>
    <cellStyle name="Обычный 15 45 4 3 3" xfId="3805"/>
    <cellStyle name="Обычный 15 45 4 4" xfId="3806"/>
    <cellStyle name="Обычный 15 45 4 4 2" xfId="3807"/>
    <cellStyle name="Обычный 15 45 4 5" xfId="3808"/>
    <cellStyle name="Обычный 15 45 5" xfId="3809"/>
    <cellStyle name="Обычный 15 45 5 2" xfId="3810"/>
    <cellStyle name="Обычный 15 45 5 2 2" xfId="3811"/>
    <cellStyle name="Обычный 15 45 5 2 2 2" xfId="3812"/>
    <cellStyle name="Обычный 15 45 5 2 3" xfId="3813"/>
    <cellStyle name="Обычный 15 45 5 3" xfId="3814"/>
    <cellStyle name="Обычный 15 45 5 3 2" xfId="3815"/>
    <cellStyle name="Обычный 15 45 5 4" xfId="3816"/>
    <cellStyle name="Обычный 15 45 6" xfId="3817"/>
    <cellStyle name="Обычный 15 45 6 2" xfId="3818"/>
    <cellStyle name="Обычный 15 45 6 2 2" xfId="3819"/>
    <cellStyle name="Обычный 15 45 6 3" xfId="3820"/>
    <cellStyle name="Обычный 15 45 7" xfId="3821"/>
    <cellStyle name="Обычный 15 45 7 2" xfId="3822"/>
    <cellStyle name="Обычный 15 45 8" xfId="3823"/>
    <cellStyle name="Обычный 15 46" xfId="3824"/>
    <cellStyle name="Обычный 15 46 2" xfId="3825"/>
    <cellStyle name="Обычный 15 46 2 2" xfId="3826"/>
    <cellStyle name="Обычный 15 46 2 2 2" xfId="3827"/>
    <cellStyle name="Обычный 15 46 2 2 2 2" xfId="3828"/>
    <cellStyle name="Обычный 15 46 2 2 2 2 2" xfId="3829"/>
    <cellStyle name="Обычный 15 46 2 2 2 2 2 2" xfId="3830"/>
    <cellStyle name="Обычный 15 46 2 2 2 2 3" xfId="3831"/>
    <cellStyle name="Обычный 15 46 2 2 2 3" xfId="3832"/>
    <cellStyle name="Обычный 15 46 2 2 2 3 2" xfId="3833"/>
    <cellStyle name="Обычный 15 46 2 2 2 4" xfId="3834"/>
    <cellStyle name="Обычный 15 46 2 2 3" xfId="3835"/>
    <cellStyle name="Обычный 15 46 2 2 3 2" xfId="3836"/>
    <cellStyle name="Обычный 15 46 2 2 3 2 2" xfId="3837"/>
    <cellStyle name="Обычный 15 46 2 2 3 3" xfId="3838"/>
    <cellStyle name="Обычный 15 46 2 2 4" xfId="3839"/>
    <cellStyle name="Обычный 15 46 2 2 4 2" xfId="3840"/>
    <cellStyle name="Обычный 15 46 2 2 5" xfId="3841"/>
    <cellStyle name="Обычный 15 46 2 3" xfId="3842"/>
    <cellStyle name="Обычный 15 46 2 3 2" xfId="3843"/>
    <cellStyle name="Обычный 15 46 2 3 2 2" xfId="3844"/>
    <cellStyle name="Обычный 15 46 2 3 2 2 2" xfId="3845"/>
    <cellStyle name="Обычный 15 46 2 3 2 2 2 2" xfId="3846"/>
    <cellStyle name="Обычный 15 46 2 3 2 2 3" xfId="3847"/>
    <cellStyle name="Обычный 15 46 2 3 2 3" xfId="3848"/>
    <cellStyle name="Обычный 15 46 2 3 2 3 2" xfId="3849"/>
    <cellStyle name="Обычный 15 46 2 3 2 4" xfId="3850"/>
    <cellStyle name="Обычный 15 46 2 3 3" xfId="3851"/>
    <cellStyle name="Обычный 15 46 2 3 3 2" xfId="3852"/>
    <cellStyle name="Обычный 15 46 2 3 3 2 2" xfId="3853"/>
    <cellStyle name="Обычный 15 46 2 3 3 3" xfId="3854"/>
    <cellStyle name="Обычный 15 46 2 3 4" xfId="3855"/>
    <cellStyle name="Обычный 15 46 2 3 4 2" xfId="3856"/>
    <cellStyle name="Обычный 15 46 2 3 5" xfId="3857"/>
    <cellStyle name="Обычный 15 46 2 4" xfId="3858"/>
    <cellStyle name="Обычный 15 46 2 4 2" xfId="3859"/>
    <cellStyle name="Обычный 15 46 2 4 2 2" xfId="3860"/>
    <cellStyle name="Обычный 15 46 2 4 2 2 2" xfId="3861"/>
    <cellStyle name="Обычный 15 46 2 4 2 3" xfId="3862"/>
    <cellStyle name="Обычный 15 46 2 4 3" xfId="3863"/>
    <cellStyle name="Обычный 15 46 2 4 3 2" xfId="3864"/>
    <cellStyle name="Обычный 15 46 2 4 4" xfId="3865"/>
    <cellStyle name="Обычный 15 46 2 5" xfId="3866"/>
    <cellStyle name="Обычный 15 46 2 5 2" xfId="3867"/>
    <cellStyle name="Обычный 15 46 2 5 2 2" xfId="3868"/>
    <cellStyle name="Обычный 15 46 2 5 3" xfId="3869"/>
    <cellStyle name="Обычный 15 46 2 6" xfId="3870"/>
    <cellStyle name="Обычный 15 46 2 6 2" xfId="3871"/>
    <cellStyle name="Обычный 15 46 2 7" xfId="3872"/>
    <cellStyle name="Обычный 15 46 3" xfId="3873"/>
    <cellStyle name="Обычный 15 46 3 2" xfId="3874"/>
    <cellStyle name="Обычный 15 46 3 2 2" xfId="3875"/>
    <cellStyle name="Обычный 15 46 3 2 2 2" xfId="3876"/>
    <cellStyle name="Обычный 15 46 3 2 2 2 2" xfId="3877"/>
    <cellStyle name="Обычный 15 46 3 2 2 3" xfId="3878"/>
    <cellStyle name="Обычный 15 46 3 2 3" xfId="3879"/>
    <cellStyle name="Обычный 15 46 3 2 3 2" xfId="3880"/>
    <cellStyle name="Обычный 15 46 3 2 4" xfId="3881"/>
    <cellStyle name="Обычный 15 46 3 3" xfId="3882"/>
    <cellStyle name="Обычный 15 46 3 3 2" xfId="3883"/>
    <cellStyle name="Обычный 15 46 3 3 2 2" xfId="3884"/>
    <cellStyle name="Обычный 15 46 3 3 3" xfId="3885"/>
    <cellStyle name="Обычный 15 46 3 4" xfId="3886"/>
    <cellStyle name="Обычный 15 46 3 4 2" xfId="3887"/>
    <cellStyle name="Обычный 15 46 3 5" xfId="3888"/>
    <cellStyle name="Обычный 15 46 4" xfId="3889"/>
    <cellStyle name="Обычный 15 46 4 2" xfId="3890"/>
    <cellStyle name="Обычный 15 46 4 2 2" xfId="3891"/>
    <cellStyle name="Обычный 15 46 4 2 2 2" xfId="3892"/>
    <cellStyle name="Обычный 15 46 4 2 2 2 2" xfId="3893"/>
    <cellStyle name="Обычный 15 46 4 2 2 3" xfId="3894"/>
    <cellStyle name="Обычный 15 46 4 2 3" xfId="3895"/>
    <cellStyle name="Обычный 15 46 4 2 3 2" xfId="3896"/>
    <cellStyle name="Обычный 15 46 4 2 4" xfId="3897"/>
    <cellStyle name="Обычный 15 46 4 3" xfId="3898"/>
    <cellStyle name="Обычный 15 46 4 3 2" xfId="3899"/>
    <cellStyle name="Обычный 15 46 4 3 2 2" xfId="3900"/>
    <cellStyle name="Обычный 15 46 4 3 3" xfId="3901"/>
    <cellStyle name="Обычный 15 46 4 4" xfId="3902"/>
    <cellStyle name="Обычный 15 46 4 4 2" xfId="3903"/>
    <cellStyle name="Обычный 15 46 4 5" xfId="3904"/>
    <cellStyle name="Обычный 15 46 5" xfId="3905"/>
    <cellStyle name="Обычный 15 46 5 2" xfId="3906"/>
    <cellStyle name="Обычный 15 46 5 2 2" xfId="3907"/>
    <cellStyle name="Обычный 15 46 5 2 2 2" xfId="3908"/>
    <cellStyle name="Обычный 15 46 5 2 3" xfId="3909"/>
    <cellStyle name="Обычный 15 46 5 3" xfId="3910"/>
    <cellStyle name="Обычный 15 46 5 3 2" xfId="3911"/>
    <cellStyle name="Обычный 15 46 5 4" xfId="3912"/>
    <cellStyle name="Обычный 15 46 6" xfId="3913"/>
    <cellStyle name="Обычный 15 46 6 2" xfId="3914"/>
    <cellStyle name="Обычный 15 46 6 2 2" xfId="3915"/>
    <cellStyle name="Обычный 15 46 6 3" xfId="3916"/>
    <cellStyle name="Обычный 15 46 7" xfId="3917"/>
    <cellStyle name="Обычный 15 46 7 2" xfId="3918"/>
    <cellStyle name="Обычный 15 46 8" xfId="3919"/>
    <cellStyle name="Обычный 15 47" xfId="3920"/>
    <cellStyle name="Обычный 15 47 2" xfId="3921"/>
    <cellStyle name="Обычный 15 47 2 2" xfId="3922"/>
    <cellStyle name="Обычный 15 47 2 2 2" xfId="3923"/>
    <cellStyle name="Обычный 15 47 2 2 2 2" xfId="3924"/>
    <cellStyle name="Обычный 15 47 2 2 2 2 2" xfId="3925"/>
    <cellStyle name="Обычный 15 47 2 2 2 2 2 2" xfId="3926"/>
    <cellStyle name="Обычный 15 47 2 2 2 2 3" xfId="3927"/>
    <cellStyle name="Обычный 15 47 2 2 2 3" xfId="3928"/>
    <cellStyle name="Обычный 15 47 2 2 2 3 2" xfId="3929"/>
    <cellStyle name="Обычный 15 47 2 2 2 4" xfId="3930"/>
    <cellStyle name="Обычный 15 47 2 2 3" xfId="3931"/>
    <cellStyle name="Обычный 15 47 2 2 3 2" xfId="3932"/>
    <cellStyle name="Обычный 15 47 2 2 3 2 2" xfId="3933"/>
    <cellStyle name="Обычный 15 47 2 2 3 3" xfId="3934"/>
    <cellStyle name="Обычный 15 47 2 2 4" xfId="3935"/>
    <cellStyle name="Обычный 15 47 2 2 4 2" xfId="3936"/>
    <cellStyle name="Обычный 15 47 2 2 5" xfId="3937"/>
    <cellStyle name="Обычный 15 47 2 3" xfId="3938"/>
    <cellStyle name="Обычный 15 47 2 3 2" xfId="3939"/>
    <cellStyle name="Обычный 15 47 2 3 2 2" xfId="3940"/>
    <cellStyle name="Обычный 15 47 2 3 2 2 2" xfId="3941"/>
    <cellStyle name="Обычный 15 47 2 3 2 2 2 2" xfId="3942"/>
    <cellStyle name="Обычный 15 47 2 3 2 2 3" xfId="3943"/>
    <cellStyle name="Обычный 15 47 2 3 2 3" xfId="3944"/>
    <cellStyle name="Обычный 15 47 2 3 2 3 2" xfId="3945"/>
    <cellStyle name="Обычный 15 47 2 3 2 4" xfId="3946"/>
    <cellStyle name="Обычный 15 47 2 3 3" xfId="3947"/>
    <cellStyle name="Обычный 15 47 2 3 3 2" xfId="3948"/>
    <cellStyle name="Обычный 15 47 2 3 3 2 2" xfId="3949"/>
    <cellStyle name="Обычный 15 47 2 3 3 3" xfId="3950"/>
    <cellStyle name="Обычный 15 47 2 3 4" xfId="3951"/>
    <cellStyle name="Обычный 15 47 2 3 4 2" xfId="3952"/>
    <cellStyle name="Обычный 15 47 2 3 5" xfId="3953"/>
    <cellStyle name="Обычный 15 47 2 4" xfId="3954"/>
    <cellStyle name="Обычный 15 47 2 4 2" xfId="3955"/>
    <cellStyle name="Обычный 15 47 2 4 2 2" xfId="3956"/>
    <cellStyle name="Обычный 15 47 2 4 2 2 2" xfId="3957"/>
    <cellStyle name="Обычный 15 47 2 4 2 3" xfId="3958"/>
    <cellStyle name="Обычный 15 47 2 4 3" xfId="3959"/>
    <cellStyle name="Обычный 15 47 2 4 3 2" xfId="3960"/>
    <cellStyle name="Обычный 15 47 2 4 4" xfId="3961"/>
    <cellStyle name="Обычный 15 47 2 5" xfId="3962"/>
    <cellStyle name="Обычный 15 47 2 5 2" xfId="3963"/>
    <cellStyle name="Обычный 15 47 2 5 2 2" xfId="3964"/>
    <cellStyle name="Обычный 15 47 2 5 3" xfId="3965"/>
    <cellStyle name="Обычный 15 47 2 6" xfId="3966"/>
    <cellStyle name="Обычный 15 47 2 6 2" xfId="3967"/>
    <cellStyle name="Обычный 15 47 2 7" xfId="3968"/>
    <cellStyle name="Обычный 15 47 3" xfId="3969"/>
    <cellStyle name="Обычный 15 47 3 2" xfId="3970"/>
    <cellStyle name="Обычный 15 47 3 2 2" xfId="3971"/>
    <cellStyle name="Обычный 15 47 3 2 2 2" xfId="3972"/>
    <cellStyle name="Обычный 15 47 3 2 2 2 2" xfId="3973"/>
    <cellStyle name="Обычный 15 47 3 2 2 3" xfId="3974"/>
    <cellStyle name="Обычный 15 47 3 2 3" xfId="3975"/>
    <cellStyle name="Обычный 15 47 3 2 3 2" xfId="3976"/>
    <cellStyle name="Обычный 15 47 3 2 4" xfId="3977"/>
    <cellStyle name="Обычный 15 47 3 3" xfId="3978"/>
    <cellStyle name="Обычный 15 47 3 3 2" xfId="3979"/>
    <cellStyle name="Обычный 15 47 3 3 2 2" xfId="3980"/>
    <cellStyle name="Обычный 15 47 3 3 3" xfId="3981"/>
    <cellStyle name="Обычный 15 47 3 4" xfId="3982"/>
    <cellStyle name="Обычный 15 47 3 4 2" xfId="3983"/>
    <cellStyle name="Обычный 15 47 3 5" xfId="3984"/>
    <cellStyle name="Обычный 15 47 4" xfId="3985"/>
    <cellStyle name="Обычный 15 47 4 2" xfId="3986"/>
    <cellStyle name="Обычный 15 47 4 2 2" xfId="3987"/>
    <cellStyle name="Обычный 15 47 4 2 2 2" xfId="3988"/>
    <cellStyle name="Обычный 15 47 4 2 2 2 2" xfId="3989"/>
    <cellStyle name="Обычный 15 47 4 2 2 3" xfId="3990"/>
    <cellStyle name="Обычный 15 47 4 2 3" xfId="3991"/>
    <cellStyle name="Обычный 15 47 4 2 3 2" xfId="3992"/>
    <cellStyle name="Обычный 15 47 4 2 4" xfId="3993"/>
    <cellStyle name="Обычный 15 47 4 3" xfId="3994"/>
    <cellStyle name="Обычный 15 47 4 3 2" xfId="3995"/>
    <cellStyle name="Обычный 15 47 4 3 2 2" xfId="3996"/>
    <cellStyle name="Обычный 15 47 4 3 3" xfId="3997"/>
    <cellStyle name="Обычный 15 47 4 4" xfId="3998"/>
    <cellStyle name="Обычный 15 47 4 4 2" xfId="3999"/>
    <cellStyle name="Обычный 15 47 4 5" xfId="4000"/>
    <cellStyle name="Обычный 15 47 5" xfId="4001"/>
    <cellStyle name="Обычный 15 47 5 2" xfId="4002"/>
    <cellStyle name="Обычный 15 47 5 2 2" xfId="4003"/>
    <cellStyle name="Обычный 15 47 5 2 2 2" xfId="4004"/>
    <cellStyle name="Обычный 15 47 5 2 3" xfId="4005"/>
    <cellStyle name="Обычный 15 47 5 3" xfId="4006"/>
    <cellStyle name="Обычный 15 47 5 3 2" xfId="4007"/>
    <cellStyle name="Обычный 15 47 5 4" xfId="4008"/>
    <cellStyle name="Обычный 15 47 6" xfId="4009"/>
    <cellStyle name="Обычный 15 47 6 2" xfId="4010"/>
    <cellStyle name="Обычный 15 47 6 2 2" xfId="4011"/>
    <cellStyle name="Обычный 15 47 6 3" xfId="4012"/>
    <cellStyle name="Обычный 15 47 7" xfId="4013"/>
    <cellStyle name="Обычный 15 47 7 2" xfId="4014"/>
    <cellStyle name="Обычный 15 47 8" xfId="4015"/>
    <cellStyle name="Обычный 15 48" xfId="4016"/>
    <cellStyle name="Обычный 15 48 2" xfId="4017"/>
    <cellStyle name="Обычный 15 48 2 2" xfId="4018"/>
    <cellStyle name="Обычный 15 48 2 2 2" xfId="4019"/>
    <cellStyle name="Обычный 15 48 2 2 2 2" xfId="4020"/>
    <cellStyle name="Обычный 15 48 2 2 2 2 2" xfId="4021"/>
    <cellStyle name="Обычный 15 48 2 2 2 3" xfId="4022"/>
    <cellStyle name="Обычный 15 48 2 2 3" xfId="4023"/>
    <cellStyle name="Обычный 15 48 2 2 3 2" xfId="4024"/>
    <cellStyle name="Обычный 15 48 2 2 4" xfId="4025"/>
    <cellStyle name="Обычный 15 48 2 3" xfId="4026"/>
    <cellStyle name="Обычный 15 48 2 3 2" xfId="4027"/>
    <cellStyle name="Обычный 15 48 2 3 2 2" xfId="4028"/>
    <cellStyle name="Обычный 15 48 2 3 3" xfId="4029"/>
    <cellStyle name="Обычный 15 48 2 4" xfId="4030"/>
    <cellStyle name="Обычный 15 48 2 4 2" xfId="4031"/>
    <cellStyle name="Обычный 15 48 2 5" xfId="4032"/>
    <cellStyle name="Обычный 15 48 3" xfId="4033"/>
    <cellStyle name="Обычный 15 48 3 2" xfId="4034"/>
    <cellStyle name="Обычный 15 48 3 2 2" xfId="4035"/>
    <cellStyle name="Обычный 15 48 3 2 2 2" xfId="4036"/>
    <cellStyle name="Обычный 15 48 3 2 2 2 2" xfId="4037"/>
    <cellStyle name="Обычный 15 48 3 2 2 3" xfId="4038"/>
    <cellStyle name="Обычный 15 48 3 2 3" xfId="4039"/>
    <cellStyle name="Обычный 15 48 3 2 3 2" xfId="4040"/>
    <cellStyle name="Обычный 15 48 3 2 4" xfId="4041"/>
    <cellStyle name="Обычный 15 48 3 3" xfId="4042"/>
    <cellStyle name="Обычный 15 48 3 3 2" xfId="4043"/>
    <cellStyle name="Обычный 15 48 3 3 2 2" xfId="4044"/>
    <cellStyle name="Обычный 15 48 3 3 3" xfId="4045"/>
    <cellStyle name="Обычный 15 48 3 4" xfId="4046"/>
    <cellStyle name="Обычный 15 48 3 4 2" xfId="4047"/>
    <cellStyle name="Обычный 15 48 3 5" xfId="4048"/>
    <cellStyle name="Обычный 15 48 4" xfId="4049"/>
    <cellStyle name="Обычный 15 48 4 2" xfId="4050"/>
    <cellStyle name="Обычный 15 48 4 2 2" xfId="4051"/>
    <cellStyle name="Обычный 15 48 4 2 2 2" xfId="4052"/>
    <cellStyle name="Обычный 15 48 4 2 3" xfId="4053"/>
    <cellStyle name="Обычный 15 48 4 3" xfId="4054"/>
    <cellStyle name="Обычный 15 48 4 3 2" xfId="4055"/>
    <cellStyle name="Обычный 15 48 4 4" xfId="4056"/>
    <cellStyle name="Обычный 15 48 5" xfId="4057"/>
    <cellStyle name="Обычный 15 48 5 2" xfId="4058"/>
    <cellStyle name="Обычный 15 48 5 2 2" xfId="4059"/>
    <cellStyle name="Обычный 15 48 5 3" xfId="4060"/>
    <cellStyle name="Обычный 15 48 6" xfId="4061"/>
    <cellStyle name="Обычный 15 48 6 2" xfId="4062"/>
    <cellStyle name="Обычный 15 48 7" xfId="4063"/>
    <cellStyle name="Обычный 15 49" xfId="4064"/>
    <cellStyle name="Обычный 15 49 2" xfId="4065"/>
    <cellStyle name="Обычный 15 49 2 2" xfId="4066"/>
    <cellStyle name="Обычный 15 49 2 2 2" xfId="4067"/>
    <cellStyle name="Обычный 15 49 2 2 2 2" xfId="4068"/>
    <cellStyle name="Обычный 15 49 2 2 3" xfId="4069"/>
    <cellStyle name="Обычный 15 49 2 3" xfId="4070"/>
    <cellStyle name="Обычный 15 49 2 3 2" xfId="4071"/>
    <cellStyle name="Обычный 15 49 2 4" xfId="4072"/>
    <cellStyle name="Обычный 15 49 3" xfId="4073"/>
    <cellStyle name="Обычный 15 49 3 2" xfId="4074"/>
    <cellStyle name="Обычный 15 49 3 2 2" xfId="4075"/>
    <cellStyle name="Обычный 15 49 3 3" xfId="4076"/>
    <cellStyle name="Обычный 15 49 4" xfId="4077"/>
    <cellStyle name="Обычный 15 49 4 2" xfId="4078"/>
    <cellStyle name="Обычный 15 49 5" xfId="4079"/>
    <cellStyle name="Обычный 15 5" xfId="4080"/>
    <cellStyle name="Обычный 15 5 2" xfId="4081"/>
    <cellStyle name="Обычный 15 5 2 2" xfId="4082"/>
    <cellStyle name="Обычный 15 5 2 2 2" xfId="4083"/>
    <cellStyle name="Обычный 15 5 2 2 2 2" xfId="4084"/>
    <cellStyle name="Обычный 15 5 2 2 2 2 2" xfId="4085"/>
    <cellStyle name="Обычный 15 5 2 2 2 2 2 2" xfId="4086"/>
    <cellStyle name="Обычный 15 5 2 2 2 2 3" xfId="4087"/>
    <cellStyle name="Обычный 15 5 2 2 2 3" xfId="4088"/>
    <cellStyle name="Обычный 15 5 2 2 2 3 2" xfId="4089"/>
    <cellStyle name="Обычный 15 5 2 2 2 4" xfId="4090"/>
    <cellStyle name="Обычный 15 5 2 2 3" xfId="4091"/>
    <cellStyle name="Обычный 15 5 2 2 3 2" xfId="4092"/>
    <cellStyle name="Обычный 15 5 2 2 3 2 2" xfId="4093"/>
    <cellStyle name="Обычный 15 5 2 2 3 3" xfId="4094"/>
    <cellStyle name="Обычный 15 5 2 2 4" xfId="4095"/>
    <cellStyle name="Обычный 15 5 2 2 4 2" xfId="4096"/>
    <cellStyle name="Обычный 15 5 2 2 5" xfId="4097"/>
    <cellStyle name="Обычный 15 5 2 3" xfId="4098"/>
    <cellStyle name="Обычный 15 5 2 3 2" xfId="4099"/>
    <cellStyle name="Обычный 15 5 2 3 2 2" xfId="4100"/>
    <cellStyle name="Обычный 15 5 2 3 2 2 2" xfId="4101"/>
    <cellStyle name="Обычный 15 5 2 3 2 2 2 2" xfId="4102"/>
    <cellStyle name="Обычный 15 5 2 3 2 2 3" xfId="4103"/>
    <cellStyle name="Обычный 15 5 2 3 2 3" xfId="4104"/>
    <cellStyle name="Обычный 15 5 2 3 2 3 2" xfId="4105"/>
    <cellStyle name="Обычный 15 5 2 3 2 4" xfId="4106"/>
    <cellStyle name="Обычный 15 5 2 3 3" xfId="4107"/>
    <cellStyle name="Обычный 15 5 2 3 3 2" xfId="4108"/>
    <cellStyle name="Обычный 15 5 2 3 3 2 2" xfId="4109"/>
    <cellStyle name="Обычный 15 5 2 3 3 3" xfId="4110"/>
    <cellStyle name="Обычный 15 5 2 3 4" xfId="4111"/>
    <cellStyle name="Обычный 15 5 2 3 4 2" xfId="4112"/>
    <cellStyle name="Обычный 15 5 2 3 5" xfId="4113"/>
    <cellStyle name="Обычный 15 5 2 4" xfId="4114"/>
    <cellStyle name="Обычный 15 5 2 4 2" xfId="4115"/>
    <cellStyle name="Обычный 15 5 2 4 2 2" xfId="4116"/>
    <cellStyle name="Обычный 15 5 2 4 2 2 2" xfId="4117"/>
    <cellStyle name="Обычный 15 5 2 4 2 3" xfId="4118"/>
    <cellStyle name="Обычный 15 5 2 4 3" xfId="4119"/>
    <cellStyle name="Обычный 15 5 2 4 3 2" xfId="4120"/>
    <cellStyle name="Обычный 15 5 2 4 4" xfId="4121"/>
    <cellStyle name="Обычный 15 5 2 5" xfId="4122"/>
    <cellStyle name="Обычный 15 5 2 5 2" xfId="4123"/>
    <cellStyle name="Обычный 15 5 2 5 2 2" xfId="4124"/>
    <cellStyle name="Обычный 15 5 2 5 3" xfId="4125"/>
    <cellStyle name="Обычный 15 5 2 6" xfId="4126"/>
    <cellStyle name="Обычный 15 5 2 6 2" xfId="4127"/>
    <cellStyle name="Обычный 15 5 2 7" xfId="4128"/>
    <cellStyle name="Обычный 15 5 3" xfId="4129"/>
    <cellStyle name="Обычный 15 5 3 2" xfId="4130"/>
    <cellStyle name="Обычный 15 5 3 2 2" xfId="4131"/>
    <cellStyle name="Обычный 15 5 3 2 2 2" xfId="4132"/>
    <cellStyle name="Обычный 15 5 3 2 2 2 2" xfId="4133"/>
    <cellStyle name="Обычный 15 5 3 2 2 3" xfId="4134"/>
    <cellStyle name="Обычный 15 5 3 2 3" xfId="4135"/>
    <cellStyle name="Обычный 15 5 3 2 3 2" xfId="4136"/>
    <cellStyle name="Обычный 15 5 3 2 4" xfId="4137"/>
    <cellStyle name="Обычный 15 5 3 3" xfId="4138"/>
    <cellStyle name="Обычный 15 5 3 3 2" xfId="4139"/>
    <cellStyle name="Обычный 15 5 3 3 2 2" xfId="4140"/>
    <cellStyle name="Обычный 15 5 3 3 3" xfId="4141"/>
    <cellStyle name="Обычный 15 5 3 4" xfId="4142"/>
    <cellStyle name="Обычный 15 5 3 4 2" xfId="4143"/>
    <cellStyle name="Обычный 15 5 3 5" xfId="4144"/>
    <cellStyle name="Обычный 15 5 4" xfId="4145"/>
    <cellStyle name="Обычный 15 5 4 2" xfId="4146"/>
    <cellStyle name="Обычный 15 5 4 2 2" xfId="4147"/>
    <cellStyle name="Обычный 15 5 4 2 2 2" xfId="4148"/>
    <cellStyle name="Обычный 15 5 4 2 2 2 2" xfId="4149"/>
    <cellStyle name="Обычный 15 5 4 2 2 3" xfId="4150"/>
    <cellStyle name="Обычный 15 5 4 2 3" xfId="4151"/>
    <cellStyle name="Обычный 15 5 4 2 3 2" xfId="4152"/>
    <cellStyle name="Обычный 15 5 4 2 4" xfId="4153"/>
    <cellStyle name="Обычный 15 5 4 3" xfId="4154"/>
    <cellStyle name="Обычный 15 5 4 3 2" xfId="4155"/>
    <cellStyle name="Обычный 15 5 4 3 2 2" xfId="4156"/>
    <cellStyle name="Обычный 15 5 4 3 3" xfId="4157"/>
    <cellStyle name="Обычный 15 5 4 4" xfId="4158"/>
    <cellStyle name="Обычный 15 5 4 4 2" xfId="4159"/>
    <cellStyle name="Обычный 15 5 4 5" xfId="4160"/>
    <cellStyle name="Обычный 15 5 5" xfId="4161"/>
    <cellStyle name="Обычный 15 5 5 2" xfId="4162"/>
    <cellStyle name="Обычный 15 5 5 2 2" xfId="4163"/>
    <cellStyle name="Обычный 15 5 5 2 2 2" xfId="4164"/>
    <cellStyle name="Обычный 15 5 5 2 3" xfId="4165"/>
    <cellStyle name="Обычный 15 5 5 3" xfId="4166"/>
    <cellStyle name="Обычный 15 5 5 3 2" xfId="4167"/>
    <cellStyle name="Обычный 15 5 5 4" xfId="4168"/>
    <cellStyle name="Обычный 15 5 6" xfId="4169"/>
    <cellStyle name="Обычный 15 5 6 2" xfId="4170"/>
    <cellStyle name="Обычный 15 5 6 2 2" xfId="4171"/>
    <cellStyle name="Обычный 15 5 6 3" xfId="4172"/>
    <cellStyle name="Обычный 15 5 7" xfId="4173"/>
    <cellStyle name="Обычный 15 5 7 2" xfId="4174"/>
    <cellStyle name="Обычный 15 5 8" xfId="4175"/>
    <cellStyle name="Обычный 15 50" xfId="4176"/>
    <cellStyle name="Обычный 15 50 2" xfId="4177"/>
    <cellStyle name="Обычный 15 50 2 2" xfId="4178"/>
    <cellStyle name="Обычный 15 50 2 2 2" xfId="4179"/>
    <cellStyle name="Обычный 15 50 2 2 2 2" xfId="4180"/>
    <cellStyle name="Обычный 15 50 2 2 3" xfId="4181"/>
    <cellStyle name="Обычный 15 50 2 3" xfId="4182"/>
    <cellStyle name="Обычный 15 50 2 3 2" xfId="4183"/>
    <cellStyle name="Обычный 15 50 2 4" xfId="4184"/>
    <cellStyle name="Обычный 15 50 3" xfId="4185"/>
    <cellStyle name="Обычный 15 50 3 2" xfId="4186"/>
    <cellStyle name="Обычный 15 50 3 2 2" xfId="4187"/>
    <cellStyle name="Обычный 15 50 3 3" xfId="4188"/>
    <cellStyle name="Обычный 15 50 4" xfId="4189"/>
    <cellStyle name="Обычный 15 50 4 2" xfId="4190"/>
    <cellStyle name="Обычный 15 50 5" xfId="4191"/>
    <cellStyle name="Обычный 15 51" xfId="4192"/>
    <cellStyle name="Обычный 15 51 2" xfId="4193"/>
    <cellStyle name="Обычный 15 51 2 2" xfId="4194"/>
    <cellStyle name="Обычный 15 51 2 2 2" xfId="4195"/>
    <cellStyle name="Обычный 15 51 2 3" xfId="4196"/>
    <cellStyle name="Обычный 15 51 3" xfId="4197"/>
    <cellStyle name="Обычный 15 51 3 2" xfId="4198"/>
    <cellStyle name="Обычный 15 51 4" xfId="4199"/>
    <cellStyle name="Обычный 15 52" xfId="4200"/>
    <cellStyle name="Обычный 15 52 2" xfId="4201"/>
    <cellStyle name="Обычный 15 52 2 2" xfId="4202"/>
    <cellStyle name="Обычный 15 52 3" xfId="4203"/>
    <cellStyle name="Обычный 15 53" xfId="4204"/>
    <cellStyle name="Обычный 15 53 2" xfId="4205"/>
    <cellStyle name="Обычный 15 54" xfId="4206"/>
    <cellStyle name="Обычный 15 6" xfId="4207"/>
    <cellStyle name="Обычный 15 6 2" xfId="4208"/>
    <cellStyle name="Обычный 15 6 2 2" xfId="4209"/>
    <cellStyle name="Обычный 15 6 2 2 2" xfId="4210"/>
    <cellStyle name="Обычный 15 6 2 2 2 2" xfId="4211"/>
    <cellStyle name="Обычный 15 6 2 2 2 2 2" xfId="4212"/>
    <cellStyle name="Обычный 15 6 2 2 2 2 2 2" xfId="4213"/>
    <cellStyle name="Обычный 15 6 2 2 2 2 3" xfId="4214"/>
    <cellStyle name="Обычный 15 6 2 2 2 3" xfId="4215"/>
    <cellStyle name="Обычный 15 6 2 2 2 3 2" xfId="4216"/>
    <cellStyle name="Обычный 15 6 2 2 2 4" xfId="4217"/>
    <cellStyle name="Обычный 15 6 2 2 3" xfId="4218"/>
    <cellStyle name="Обычный 15 6 2 2 3 2" xfId="4219"/>
    <cellStyle name="Обычный 15 6 2 2 3 2 2" xfId="4220"/>
    <cellStyle name="Обычный 15 6 2 2 3 3" xfId="4221"/>
    <cellStyle name="Обычный 15 6 2 2 4" xfId="4222"/>
    <cellStyle name="Обычный 15 6 2 2 4 2" xfId="4223"/>
    <cellStyle name="Обычный 15 6 2 2 5" xfId="4224"/>
    <cellStyle name="Обычный 15 6 2 3" xfId="4225"/>
    <cellStyle name="Обычный 15 6 2 3 2" xfId="4226"/>
    <cellStyle name="Обычный 15 6 2 3 2 2" xfId="4227"/>
    <cellStyle name="Обычный 15 6 2 3 2 2 2" xfId="4228"/>
    <cellStyle name="Обычный 15 6 2 3 2 2 2 2" xfId="4229"/>
    <cellStyle name="Обычный 15 6 2 3 2 2 3" xfId="4230"/>
    <cellStyle name="Обычный 15 6 2 3 2 3" xfId="4231"/>
    <cellStyle name="Обычный 15 6 2 3 2 3 2" xfId="4232"/>
    <cellStyle name="Обычный 15 6 2 3 2 4" xfId="4233"/>
    <cellStyle name="Обычный 15 6 2 3 3" xfId="4234"/>
    <cellStyle name="Обычный 15 6 2 3 3 2" xfId="4235"/>
    <cellStyle name="Обычный 15 6 2 3 3 2 2" xfId="4236"/>
    <cellStyle name="Обычный 15 6 2 3 3 3" xfId="4237"/>
    <cellStyle name="Обычный 15 6 2 3 4" xfId="4238"/>
    <cellStyle name="Обычный 15 6 2 3 4 2" xfId="4239"/>
    <cellStyle name="Обычный 15 6 2 3 5" xfId="4240"/>
    <cellStyle name="Обычный 15 6 2 4" xfId="4241"/>
    <cellStyle name="Обычный 15 6 2 4 2" xfId="4242"/>
    <cellStyle name="Обычный 15 6 2 4 2 2" xfId="4243"/>
    <cellStyle name="Обычный 15 6 2 4 2 2 2" xfId="4244"/>
    <cellStyle name="Обычный 15 6 2 4 2 3" xfId="4245"/>
    <cellStyle name="Обычный 15 6 2 4 3" xfId="4246"/>
    <cellStyle name="Обычный 15 6 2 4 3 2" xfId="4247"/>
    <cellStyle name="Обычный 15 6 2 4 4" xfId="4248"/>
    <cellStyle name="Обычный 15 6 2 5" xfId="4249"/>
    <cellStyle name="Обычный 15 6 2 5 2" xfId="4250"/>
    <cellStyle name="Обычный 15 6 2 5 2 2" xfId="4251"/>
    <cellStyle name="Обычный 15 6 2 5 3" xfId="4252"/>
    <cellStyle name="Обычный 15 6 2 6" xfId="4253"/>
    <cellStyle name="Обычный 15 6 2 6 2" xfId="4254"/>
    <cellStyle name="Обычный 15 6 2 7" xfId="4255"/>
    <cellStyle name="Обычный 15 6 3" xfId="4256"/>
    <cellStyle name="Обычный 15 6 3 2" xfId="4257"/>
    <cellStyle name="Обычный 15 6 3 2 2" xfId="4258"/>
    <cellStyle name="Обычный 15 6 3 2 2 2" xfId="4259"/>
    <cellStyle name="Обычный 15 6 3 2 2 2 2" xfId="4260"/>
    <cellStyle name="Обычный 15 6 3 2 2 3" xfId="4261"/>
    <cellStyle name="Обычный 15 6 3 2 3" xfId="4262"/>
    <cellStyle name="Обычный 15 6 3 2 3 2" xfId="4263"/>
    <cellStyle name="Обычный 15 6 3 2 4" xfId="4264"/>
    <cellStyle name="Обычный 15 6 3 3" xfId="4265"/>
    <cellStyle name="Обычный 15 6 3 3 2" xfId="4266"/>
    <cellStyle name="Обычный 15 6 3 3 2 2" xfId="4267"/>
    <cellStyle name="Обычный 15 6 3 3 3" xfId="4268"/>
    <cellStyle name="Обычный 15 6 3 4" xfId="4269"/>
    <cellStyle name="Обычный 15 6 3 4 2" xfId="4270"/>
    <cellStyle name="Обычный 15 6 3 5" xfId="4271"/>
    <cellStyle name="Обычный 15 6 4" xfId="4272"/>
    <cellStyle name="Обычный 15 6 4 2" xfId="4273"/>
    <cellStyle name="Обычный 15 6 4 2 2" xfId="4274"/>
    <cellStyle name="Обычный 15 6 4 2 2 2" xfId="4275"/>
    <cellStyle name="Обычный 15 6 4 2 2 2 2" xfId="4276"/>
    <cellStyle name="Обычный 15 6 4 2 2 3" xfId="4277"/>
    <cellStyle name="Обычный 15 6 4 2 3" xfId="4278"/>
    <cellStyle name="Обычный 15 6 4 2 3 2" xfId="4279"/>
    <cellStyle name="Обычный 15 6 4 2 4" xfId="4280"/>
    <cellStyle name="Обычный 15 6 4 3" xfId="4281"/>
    <cellStyle name="Обычный 15 6 4 3 2" xfId="4282"/>
    <cellStyle name="Обычный 15 6 4 3 2 2" xfId="4283"/>
    <cellStyle name="Обычный 15 6 4 3 3" xfId="4284"/>
    <cellStyle name="Обычный 15 6 4 4" xfId="4285"/>
    <cellStyle name="Обычный 15 6 4 4 2" xfId="4286"/>
    <cellStyle name="Обычный 15 6 4 5" xfId="4287"/>
    <cellStyle name="Обычный 15 6 5" xfId="4288"/>
    <cellStyle name="Обычный 15 6 5 2" xfId="4289"/>
    <cellStyle name="Обычный 15 6 5 2 2" xfId="4290"/>
    <cellStyle name="Обычный 15 6 5 2 2 2" xfId="4291"/>
    <cellStyle name="Обычный 15 6 5 2 3" xfId="4292"/>
    <cellStyle name="Обычный 15 6 5 3" xfId="4293"/>
    <cellStyle name="Обычный 15 6 5 3 2" xfId="4294"/>
    <cellStyle name="Обычный 15 6 5 4" xfId="4295"/>
    <cellStyle name="Обычный 15 6 6" xfId="4296"/>
    <cellStyle name="Обычный 15 6 6 2" xfId="4297"/>
    <cellStyle name="Обычный 15 6 6 2 2" xfId="4298"/>
    <cellStyle name="Обычный 15 6 6 3" xfId="4299"/>
    <cellStyle name="Обычный 15 6 7" xfId="4300"/>
    <cellStyle name="Обычный 15 6 7 2" xfId="4301"/>
    <cellStyle name="Обычный 15 6 8" xfId="4302"/>
    <cellStyle name="Обычный 15 7" xfId="4303"/>
    <cellStyle name="Обычный 15 7 2" xfId="4304"/>
    <cellStyle name="Обычный 15 7 2 2" xfId="4305"/>
    <cellStyle name="Обычный 15 7 2 2 2" xfId="4306"/>
    <cellStyle name="Обычный 15 7 2 2 2 2" xfId="4307"/>
    <cellStyle name="Обычный 15 7 2 2 2 2 2" xfId="4308"/>
    <cellStyle name="Обычный 15 7 2 2 2 2 2 2" xfId="4309"/>
    <cellStyle name="Обычный 15 7 2 2 2 2 3" xfId="4310"/>
    <cellStyle name="Обычный 15 7 2 2 2 3" xfId="4311"/>
    <cellStyle name="Обычный 15 7 2 2 2 3 2" xfId="4312"/>
    <cellStyle name="Обычный 15 7 2 2 2 4" xfId="4313"/>
    <cellStyle name="Обычный 15 7 2 2 3" xfId="4314"/>
    <cellStyle name="Обычный 15 7 2 2 3 2" xfId="4315"/>
    <cellStyle name="Обычный 15 7 2 2 3 2 2" xfId="4316"/>
    <cellStyle name="Обычный 15 7 2 2 3 3" xfId="4317"/>
    <cellStyle name="Обычный 15 7 2 2 4" xfId="4318"/>
    <cellStyle name="Обычный 15 7 2 2 4 2" xfId="4319"/>
    <cellStyle name="Обычный 15 7 2 2 5" xfId="4320"/>
    <cellStyle name="Обычный 15 7 2 3" xfId="4321"/>
    <cellStyle name="Обычный 15 7 2 3 2" xfId="4322"/>
    <cellStyle name="Обычный 15 7 2 3 2 2" xfId="4323"/>
    <cellStyle name="Обычный 15 7 2 3 2 2 2" xfId="4324"/>
    <cellStyle name="Обычный 15 7 2 3 2 2 2 2" xfId="4325"/>
    <cellStyle name="Обычный 15 7 2 3 2 2 3" xfId="4326"/>
    <cellStyle name="Обычный 15 7 2 3 2 3" xfId="4327"/>
    <cellStyle name="Обычный 15 7 2 3 2 3 2" xfId="4328"/>
    <cellStyle name="Обычный 15 7 2 3 2 4" xfId="4329"/>
    <cellStyle name="Обычный 15 7 2 3 3" xfId="4330"/>
    <cellStyle name="Обычный 15 7 2 3 3 2" xfId="4331"/>
    <cellStyle name="Обычный 15 7 2 3 3 2 2" xfId="4332"/>
    <cellStyle name="Обычный 15 7 2 3 3 3" xfId="4333"/>
    <cellStyle name="Обычный 15 7 2 3 4" xfId="4334"/>
    <cellStyle name="Обычный 15 7 2 3 4 2" xfId="4335"/>
    <cellStyle name="Обычный 15 7 2 3 5" xfId="4336"/>
    <cellStyle name="Обычный 15 7 2 4" xfId="4337"/>
    <cellStyle name="Обычный 15 7 2 4 2" xfId="4338"/>
    <cellStyle name="Обычный 15 7 2 4 2 2" xfId="4339"/>
    <cellStyle name="Обычный 15 7 2 4 2 2 2" xfId="4340"/>
    <cellStyle name="Обычный 15 7 2 4 2 3" xfId="4341"/>
    <cellStyle name="Обычный 15 7 2 4 3" xfId="4342"/>
    <cellStyle name="Обычный 15 7 2 4 3 2" xfId="4343"/>
    <cellStyle name="Обычный 15 7 2 4 4" xfId="4344"/>
    <cellStyle name="Обычный 15 7 2 5" xfId="4345"/>
    <cellStyle name="Обычный 15 7 2 5 2" xfId="4346"/>
    <cellStyle name="Обычный 15 7 2 5 2 2" xfId="4347"/>
    <cellStyle name="Обычный 15 7 2 5 3" xfId="4348"/>
    <cellStyle name="Обычный 15 7 2 6" xfId="4349"/>
    <cellStyle name="Обычный 15 7 2 6 2" xfId="4350"/>
    <cellStyle name="Обычный 15 7 2 7" xfId="4351"/>
    <cellStyle name="Обычный 15 7 3" xfId="4352"/>
    <cellStyle name="Обычный 15 7 3 2" xfId="4353"/>
    <cellStyle name="Обычный 15 7 3 2 2" xfId="4354"/>
    <cellStyle name="Обычный 15 7 3 2 2 2" xfId="4355"/>
    <cellStyle name="Обычный 15 7 3 2 2 2 2" xfId="4356"/>
    <cellStyle name="Обычный 15 7 3 2 2 3" xfId="4357"/>
    <cellStyle name="Обычный 15 7 3 2 3" xfId="4358"/>
    <cellStyle name="Обычный 15 7 3 2 3 2" xfId="4359"/>
    <cellStyle name="Обычный 15 7 3 2 4" xfId="4360"/>
    <cellStyle name="Обычный 15 7 3 3" xfId="4361"/>
    <cellStyle name="Обычный 15 7 3 3 2" xfId="4362"/>
    <cellStyle name="Обычный 15 7 3 3 2 2" xfId="4363"/>
    <cellStyle name="Обычный 15 7 3 3 3" xfId="4364"/>
    <cellStyle name="Обычный 15 7 3 4" xfId="4365"/>
    <cellStyle name="Обычный 15 7 3 4 2" xfId="4366"/>
    <cellStyle name="Обычный 15 7 3 5" xfId="4367"/>
    <cellStyle name="Обычный 15 7 4" xfId="4368"/>
    <cellStyle name="Обычный 15 7 4 2" xfId="4369"/>
    <cellStyle name="Обычный 15 7 4 2 2" xfId="4370"/>
    <cellStyle name="Обычный 15 7 4 2 2 2" xfId="4371"/>
    <cellStyle name="Обычный 15 7 4 2 2 2 2" xfId="4372"/>
    <cellStyle name="Обычный 15 7 4 2 2 3" xfId="4373"/>
    <cellStyle name="Обычный 15 7 4 2 3" xfId="4374"/>
    <cellStyle name="Обычный 15 7 4 2 3 2" xfId="4375"/>
    <cellStyle name="Обычный 15 7 4 2 4" xfId="4376"/>
    <cellStyle name="Обычный 15 7 4 3" xfId="4377"/>
    <cellStyle name="Обычный 15 7 4 3 2" xfId="4378"/>
    <cellStyle name="Обычный 15 7 4 3 2 2" xfId="4379"/>
    <cellStyle name="Обычный 15 7 4 3 3" xfId="4380"/>
    <cellStyle name="Обычный 15 7 4 4" xfId="4381"/>
    <cellStyle name="Обычный 15 7 4 4 2" xfId="4382"/>
    <cellStyle name="Обычный 15 7 4 5" xfId="4383"/>
    <cellStyle name="Обычный 15 7 5" xfId="4384"/>
    <cellStyle name="Обычный 15 7 5 2" xfId="4385"/>
    <cellStyle name="Обычный 15 7 5 2 2" xfId="4386"/>
    <cellStyle name="Обычный 15 7 5 2 2 2" xfId="4387"/>
    <cellStyle name="Обычный 15 7 5 2 3" xfId="4388"/>
    <cellStyle name="Обычный 15 7 5 3" xfId="4389"/>
    <cellStyle name="Обычный 15 7 5 3 2" xfId="4390"/>
    <cellStyle name="Обычный 15 7 5 4" xfId="4391"/>
    <cellStyle name="Обычный 15 7 6" xfId="4392"/>
    <cellStyle name="Обычный 15 7 6 2" xfId="4393"/>
    <cellStyle name="Обычный 15 7 6 2 2" xfId="4394"/>
    <cellStyle name="Обычный 15 7 6 3" xfId="4395"/>
    <cellStyle name="Обычный 15 7 7" xfId="4396"/>
    <cellStyle name="Обычный 15 7 7 2" xfId="4397"/>
    <cellStyle name="Обычный 15 7 8" xfId="4398"/>
    <cellStyle name="Обычный 15 8" xfId="4399"/>
    <cellStyle name="Обычный 15 8 2" xfId="4400"/>
    <cellStyle name="Обычный 15 8 2 2" xfId="4401"/>
    <cellStyle name="Обычный 15 8 2 2 2" xfId="4402"/>
    <cellStyle name="Обычный 15 8 2 2 2 2" xfId="4403"/>
    <cellStyle name="Обычный 15 8 2 2 2 2 2" xfId="4404"/>
    <cellStyle name="Обычный 15 8 2 2 2 2 2 2" xfId="4405"/>
    <cellStyle name="Обычный 15 8 2 2 2 2 3" xfId="4406"/>
    <cellStyle name="Обычный 15 8 2 2 2 3" xfId="4407"/>
    <cellStyle name="Обычный 15 8 2 2 2 3 2" xfId="4408"/>
    <cellStyle name="Обычный 15 8 2 2 2 4" xfId="4409"/>
    <cellStyle name="Обычный 15 8 2 2 3" xfId="4410"/>
    <cellStyle name="Обычный 15 8 2 2 3 2" xfId="4411"/>
    <cellStyle name="Обычный 15 8 2 2 3 2 2" xfId="4412"/>
    <cellStyle name="Обычный 15 8 2 2 3 3" xfId="4413"/>
    <cellStyle name="Обычный 15 8 2 2 4" xfId="4414"/>
    <cellStyle name="Обычный 15 8 2 2 4 2" xfId="4415"/>
    <cellStyle name="Обычный 15 8 2 2 5" xfId="4416"/>
    <cellStyle name="Обычный 15 8 2 3" xfId="4417"/>
    <cellStyle name="Обычный 15 8 2 3 2" xfId="4418"/>
    <cellStyle name="Обычный 15 8 2 3 2 2" xfId="4419"/>
    <cellStyle name="Обычный 15 8 2 3 2 2 2" xfId="4420"/>
    <cellStyle name="Обычный 15 8 2 3 2 2 2 2" xfId="4421"/>
    <cellStyle name="Обычный 15 8 2 3 2 2 3" xfId="4422"/>
    <cellStyle name="Обычный 15 8 2 3 2 3" xfId="4423"/>
    <cellStyle name="Обычный 15 8 2 3 2 3 2" xfId="4424"/>
    <cellStyle name="Обычный 15 8 2 3 2 4" xfId="4425"/>
    <cellStyle name="Обычный 15 8 2 3 3" xfId="4426"/>
    <cellStyle name="Обычный 15 8 2 3 3 2" xfId="4427"/>
    <cellStyle name="Обычный 15 8 2 3 3 2 2" xfId="4428"/>
    <cellStyle name="Обычный 15 8 2 3 3 3" xfId="4429"/>
    <cellStyle name="Обычный 15 8 2 3 4" xfId="4430"/>
    <cellStyle name="Обычный 15 8 2 3 4 2" xfId="4431"/>
    <cellStyle name="Обычный 15 8 2 3 5" xfId="4432"/>
    <cellStyle name="Обычный 15 8 2 4" xfId="4433"/>
    <cellStyle name="Обычный 15 8 2 4 2" xfId="4434"/>
    <cellStyle name="Обычный 15 8 2 4 2 2" xfId="4435"/>
    <cellStyle name="Обычный 15 8 2 4 2 2 2" xfId="4436"/>
    <cellStyle name="Обычный 15 8 2 4 2 3" xfId="4437"/>
    <cellStyle name="Обычный 15 8 2 4 3" xfId="4438"/>
    <cellStyle name="Обычный 15 8 2 4 3 2" xfId="4439"/>
    <cellStyle name="Обычный 15 8 2 4 4" xfId="4440"/>
    <cellStyle name="Обычный 15 8 2 5" xfId="4441"/>
    <cellStyle name="Обычный 15 8 2 5 2" xfId="4442"/>
    <cellStyle name="Обычный 15 8 2 5 2 2" xfId="4443"/>
    <cellStyle name="Обычный 15 8 2 5 3" xfId="4444"/>
    <cellStyle name="Обычный 15 8 2 6" xfId="4445"/>
    <cellStyle name="Обычный 15 8 2 6 2" xfId="4446"/>
    <cellStyle name="Обычный 15 8 2 7" xfId="4447"/>
    <cellStyle name="Обычный 15 8 3" xfId="4448"/>
    <cellStyle name="Обычный 15 8 3 2" xfId="4449"/>
    <cellStyle name="Обычный 15 8 3 2 2" xfId="4450"/>
    <cellStyle name="Обычный 15 8 3 2 2 2" xfId="4451"/>
    <cellStyle name="Обычный 15 8 3 2 2 2 2" xfId="4452"/>
    <cellStyle name="Обычный 15 8 3 2 2 3" xfId="4453"/>
    <cellStyle name="Обычный 15 8 3 2 3" xfId="4454"/>
    <cellStyle name="Обычный 15 8 3 2 3 2" xfId="4455"/>
    <cellStyle name="Обычный 15 8 3 2 4" xfId="4456"/>
    <cellStyle name="Обычный 15 8 3 3" xfId="4457"/>
    <cellStyle name="Обычный 15 8 3 3 2" xfId="4458"/>
    <cellStyle name="Обычный 15 8 3 3 2 2" xfId="4459"/>
    <cellStyle name="Обычный 15 8 3 3 3" xfId="4460"/>
    <cellStyle name="Обычный 15 8 3 4" xfId="4461"/>
    <cellStyle name="Обычный 15 8 3 4 2" xfId="4462"/>
    <cellStyle name="Обычный 15 8 3 5" xfId="4463"/>
    <cellStyle name="Обычный 15 8 4" xfId="4464"/>
    <cellStyle name="Обычный 15 8 4 2" xfId="4465"/>
    <cellStyle name="Обычный 15 8 4 2 2" xfId="4466"/>
    <cellStyle name="Обычный 15 8 4 2 2 2" xfId="4467"/>
    <cellStyle name="Обычный 15 8 4 2 2 2 2" xfId="4468"/>
    <cellStyle name="Обычный 15 8 4 2 2 3" xfId="4469"/>
    <cellStyle name="Обычный 15 8 4 2 3" xfId="4470"/>
    <cellStyle name="Обычный 15 8 4 2 3 2" xfId="4471"/>
    <cellStyle name="Обычный 15 8 4 2 4" xfId="4472"/>
    <cellStyle name="Обычный 15 8 4 3" xfId="4473"/>
    <cellStyle name="Обычный 15 8 4 3 2" xfId="4474"/>
    <cellStyle name="Обычный 15 8 4 3 2 2" xfId="4475"/>
    <cellStyle name="Обычный 15 8 4 3 3" xfId="4476"/>
    <cellStyle name="Обычный 15 8 4 4" xfId="4477"/>
    <cellStyle name="Обычный 15 8 4 4 2" xfId="4478"/>
    <cellStyle name="Обычный 15 8 4 5" xfId="4479"/>
    <cellStyle name="Обычный 15 8 5" xfId="4480"/>
    <cellStyle name="Обычный 15 8 5 2" xfId="4481"/>
    <cellStyle name="Обычный 15 8 5 2 2" xfId="4482"/>
    <cellStyle name="Обычный 15 8 5 2 2 2" xfId="4483"/>
    <cellStyle name="Обычный 15 8 5 2 3" xfId="4484"/>
    <cellStyle name="Обычный 15 8 5 3" xfId="4485"/>
    <cellStyle name="Обычный 15 8 5 3 2" xfId="4486"/>
    <cellStyle name="Обычный 15 8 5 4" xfId="4487"/>
    <cellStyle name="Обычный 15 8 6" xfId="4488"/>
    <cellStyle name="Обычный 15 8 6 2" xfId="4489"/>
    <cellStyle name="Обычный 15 8 6 2 2" xfId="4490"/>
    <cellStyle name="Обычный 15 8 6 3" xfId="4491"/>
    <cellStyle name="Обычный 15 8 7" xfId="4492"/>
    <cellStyle name="Обычный 15 8 7 2" xfId="4493"/>
    <cellStyle name="Обычный 15 8 8" xfId="4494"/>
    <cellStyle name="Обычный 15 9" xfId="4495"/>
    <cellStyle name="Обычный 15 9 2" xfId="4496"/>
    <cellStyle name="Обычный 15 9 2 2" xfId="4497"/>
    <cellStyle name="Обычный 15 9 2 2 2" xfId="4498"/>
    <cellStyle name="Обычный 15 9 2 2 2 2" xfId="4499"/>
    <cellStyle name="Обычный 15 9 2 2 2 2 2" xfId="4500"/>
    <cellStyle name="Обычный 15 9 2 2 2 2 2 2" xfId="4501"/>
    <cellStyle name="Обычный 15 9 2 2 2 2 3" xfId="4502"/>
    <cellStyle name="Обычный 15 9 2 2 2 3" xfId="4503"/>
    <cellStyle name="Обычный 15 9 2 2 2 3 2" xfId="4504"/>
    <cellStyle name="Обычный 15 9 2 2 2 4" xfId="4505"/>
    <cellStyle name="Обычный 15 9 2 2 3" xfId="4506"/>
    <cellStyle name="Обычный 15 9 2 2 3 2" xfId="4507"/>
    <cellStyle name="Обычный 15 9 2 2 3 2 2" xfId="4508"/>
    <cellStyle name="Обычный 15 9 2 2 3 3" xfId="4509"/>
    <cellStyle name="Обычный 15 9 2 2 4" xfId="4510"/>
    <cellStyle name="Обычный 15 9 2 2 4 2" xfId="4511"/>
    <cellStyle name="Обычный 15 9 2 2 5" xfId="4512"/>
    <cellStyle name="Обычный 15 9 2 3" xfId="4513"/>
    <cellStyle name="Обычный 15 9 2 3 2" xfId="4514"/>
    <cellStyle name="Обычный 15 9 2 3 2 2" xfId="4515"/>
    <cellStyle name="Обычный 15 9 2 3 2 2 2" xfId="4516"/>
    <cellStyle name="Обычный 15 9 2 3 2 2 2 2" xfId="4517"/>
    <cellStyle name="Обычный 15 9 2 3 2 2 3" xfId="4518"/>
    <cellStyle name="Обычный 15 9 2 3 2 3" xfId="4519"/>
    <cellStyle name="Обычный 15 9 2 3 2 3 2" xfId="4520"/>
    <cellStyle name="Обычный 15 9 2 3 2 4" xfId="4521"/>
    <cellStyle name="Обычный 15 9 2 3 3" xfId="4522"/>
    <cellStyle name="Обычный 15 9 2 3 3 2" xfId="4523"/>
    <cellStyle name="Обычный 15 9 2 3 3 2 2" xfId="4524"/>
    <cellStyle name="Обычный 15 9 2 3 3 3" xfId="4525"/>
    <cellStyle name="Обычный 15 9 2 3 4" xfId="4526"/>
    <cellStyle name="Обычный 15 9 2 3 4 2" xfId="4527"/>
    <cellStyle name="Обычный 15 9 2 3 5" xfId="4528"/>
    <cellStyle name="Обычный 15 9 2 4" xfId="4529"/>
    <cellStyle name="Обычный 15 9 2 4 2" xfId="4530"/>
    <cellStyle name="Обычный 15 9 2 4 2 2" xfId="4531"/>
    <cellStyle name="Обычный 15 9 2 4 2 2 2" xfId="4532"/>
    <cellStyle name="Обычный 15 9 2 4 2 3" xfId="4533"/>
    <cellStyle name="Обычный 15 9 2 4 3" xfId="4534"/>
    <cellStyle name="Обычный 15 9 2 4 3 2" xfId="4535"/>
    <cellStyle name="Обычный 15 9 2 4 4" xfId="4536"/>
    <cellStyle name="Обычный 15 9 2 5" xfId="4537"/>
    <cellStyle name="Обычный 15 9 2 5 2" xfId="4538"/>
    <cellStyle name="Обычный 15 9 2 5 2 2" xfId="4539"/>
    <cellStyle name="Обычный 15 9 2 5 3" xfId="4540"/>
    <cellStyle name="Обычный 15 9 2 6" xfId="4541"/>
    <cellStyle name="Обычный 15 9 2 6 2" xfId="4542"/>
    <cellStyle name="Обычный 15 9 2 7" xfId="4543"/>
    <cellStyle name="Обычный 15 9 3" xfId="4544"/>
    <cellStyle name="Обычный 15 9 3 2" xfId="4545"/>
    <cellStyle name="Обычный 15 9 3 2 2" xfId="4546"/>
    <cellStyle name="Обычный 15 9 3 2 2 2" xfId="4547"/>
    <cellStyle name="Обычный 15 9 3 2 2 2 2" xfId="4548"/>
    <cellStyle name="Обычный 15 9 3 2 2 3" xfId="4549"/>
    <cellStyle name="Обычный 15 9 3 2 3" xfId="4550"/>
    <cellStyle name="Обычный 15 9 3 2 3 2" xfId="4551"/>
    <cellStyle name="Обычный 15 9 3 2 4" xfId="4552"/>
    <cellStyle name="Обычный 15 9 3 3" xfId="4553"/>
    <cellStyle name="Обычный 15 9 3 3 2" xfId="4554"/>
    <cellStyle name="Обычный 15 9 3 3 2 2" xfId="4555"/>
    <cellStyle name="Обычный 15 9 3 3 3" xfId="4556"/>
    <cellStyle name="Обычный 15 9 3 4" xfId="4557"/>
    <cellStyle name="Обычный 15 9 3 4 2" xfId="4558"/>
    <cellStyle name="Обычный 15 9 3 5" xfId="4559"/>
    <cellStyle name="Обычный 15 9 4" xfId="4560"/>
    <cellStyle name="Обычный 15 9 4 2" xfId="4561"/>
    <cellStyle name="Обычный 15 9 4 2 2" xfId="4562"/>
    <cellStyle name="Обычный 15 9 4 2 2 2" xfId="4563"/>
    <cellStyle name="Обычный 15 9 4 2 2 2 2" xfId="4564"/>
    <cellStyle name="Обычный 15 9 4 2 2 3" xfId="4565"/>
    <cellStyle name="Обычный 15 9 4 2 3" xfId="4566"/>
    <cellStyle name="Обычный 15 9 4 2 3 2" xfId="4567"/>
    <cellStyle name="Обычный 15 9 4 2 4" xfId="4568"/>
    <cellStyle name="Обычный 15 9 4 3" xfId="4569"/>
    <cellStyle name="Обычный 15 9 4 3 2" xfId="4570"/>
    <cellStyle name="Обычный 15 9 4 3 2 2" xfId="4571"/>
    <cellStyle name="Обычный 15 9 4 3 3" xfId="4572"/>
    <cellStyle name="Обычный 15 9 4 4" xfId="4573"/>
    <cellStyle name="Обычный 15 9 4 4 2" xfId="4574"/>
    <cellStyle name="Обычный 15 9 4 5" xfId="4575"/>
    <cellStyle name="Обычный 15 9 5" xfId="4576"/>
    <cellStyle name="Обычный 15 9 5 2" xfId="4577"/>
    <cellStyle name="Обычный 15 9 5 2 2" xfId="4578"/>
    <cellStyle name="Обычный 15 9 5 2 2 2" xfId="4579"/>
    <cellStyle name="Обычный 15 9 5 2 3" xfId="4580"/>
    <cellStyle name="Обычный 15 9 5 3" xfId="4581"/>
    <cellStyle name="Обычный 15 9 5 3 2" xfId="4582"/>
    <cellStyle name="Обычный 15 9 5 4" xfId="4583"/>
    <cellStyle name="Обычный 15 9 6" xfId="4584"/>
    <cellStyle name="Обычный 15 9 6 2" xfId="4585"/>
    <cellStyle name="Обычный 15 9 6 2 2" xfId="4586"/>
    <cellStyle name="Обычный 15 9 6 3" xfId="4587"/>
    <cellStyle name="Обычный 15 9 7" xfId="4588"/>
    <cellStyle name="Обычный 15 9 7 2" xfId="4589"/>
    <cellStyle name="Обычный 15 9 8" xfId="4590"/>
    <cellStyle name="Обычный 16 10" xfId="4591"/>
    <cellStyle name="Обычный 16 11" xfId="4592"/>
    <cellStyle name="Обычный 16 12" xfId="4593"/>
    <cellStyle name="Обычный 16 2" xfId="4594"/>
    <cellStyle name="Обычный 16 3" xfId="4595"/>
    <cellStyle name="Обычный 16 4" xfId="4596"/>
    <cellStyle name="Обычный 16 5" xfId="4597"/>
    <cellStyle name="Обычный 16 6" xfId="4598"/>
    <cellStyle name="Обычный 16 7" xfId="4599"/>
    <cellStyle name="Обычный 16 8" xfId="4600"/>
    <cellStyle name="Обычный 16 9" xfId="4601"/>
    <cellStyle name="Обычный 17 10" xfId="4602"/>
    <cellStyle name="Обычный 17 11" xfId="4603"/>
    <cellStyle name="Обычный 17 2" xfId="4604"/>
    <cellStyle name="Обычный 17 3" xfId="4605"/>
    <cellStyle name="Обычный 17 4" xfId="4606"/>
    <cellStyle name="Обычный 17 5" xfId="4607"/>
    <cellStyle name="Обычный 17 6" xfId="4608"/>
    <cellStyle name="Обычный 17 7" xfId="4609"/>
    <cellStyle name="Обычный 17 8" xfId="4610"/>
    <cellStyle name="Обычный 17 9" xfId="4611"/>
    <cellStyle name="Обычный 18 10" xfId="4612"/>
    <cellStyle name="Обычный 18 2" xfId="4613"/>
    <cellStyle name="Обычный 18 3" xfId="4614"/>
    <cellStyle name="Обычный 18 4" xfId="4615"/>
    <cellStyle name="Обычный 18 5" xfId="4616"/>
    <cellStyle name="Обычный 18 6" xfId="4617"/>
    <cellStyle name="Обычный 18 7" xfId="4618"/>
    <cellStyle name="Обычный 18 8" xfId="4619"/>
    <cellStyle name="Обычный 18 9" xfId="4620"/>
    <cellStyle name="Обычный 19 2" xfId="4621"/>
    <cellStyle name="Обычный 19 3" xfId="4622"/>
    <cellStyle name="Обычный 19 4" xfId="4623"/>
    <cellStyle name="Обычный 19 5" xfId="4624"/>
    <cellStyle name="Обычный 19 6" xfId="4625"/>
    <cellStyle name="Обычный 19 7" xfId="4626"/>
    <cellStyle name="Обычный 19 8" xfId="4627"/>
    <cellStyle name="Обычный 19 9" xfId="4628"/>
    <cellStyle name="Обычный 2" xfId="4629"/>
    <cellStyle name="Обычный 2 10" xfId="4630"/>
    <cellStyle name="Обычный 2 11" xfId="4631"/>
    <cellStyle name="Обычный 2 13" xfId="58917"/>
    <cellStyle name="Обычный 2 2" xfId="4632"/>
    <cellStyle name="Обычный 2 2 10" xfId="4633"/>
    <cellStyle name="Обычный 2 2 11" xfId="4634"/>
    <cellStyle name="Обычный 2 2 12" xfId="4635"/>
    <cellStyle name="Обычный 2 2 13" xfId="4636"/>
    <cellStyle name="Обычный 2 2 14" xfId="4637"/>
    <cellStyle name="Обычный 2 2 15" xfId="4638"/>
    <cellStyle name="Обычный 2 2 16" xfId="4639"/>
    <cellStyle name="Обычный 2 2 17" xfId="4640"/>
    <cellStyle name="Обычный 2 2 18" xfId="4641"/>
    <cellStyle name="Обычный 2 2 19" xfId="4642"/>
    <cellStyle name="Обычный 2 2 2" xfId="4643"/>
    <cellStyle name="Обычный 2 2 2 2" xfId="4644"/>
    <cellStyle name="Обычный 2 2 2 2 2" xfId="4645"/>
    <cellStyle name="Обычный 2 2 2 2 2 2" xfId="4646"/>
    <cellStyle name="Обычный 2 2 2 2 2 2 2" xfId="4647"/>
    <cellStyle name="Обычный 2 2 2 2 2 2 2 2" xfId="4648"/>
    <cellStyle name="Обычный 2 2 2 2 2 2 2 2 2" xfId="4649"/>
    <cellStyle name="Обычный 2 2 2 2 2 2 3" xfId="4650"/>
    <cellStyle name="Обычный 2 2 2 2 2 3" xfId="4651"/>
    <cellStyle name="Обычный 2 2 2 2 2 3 2" xfId="4652"/>
    <cellStyle name="Обычный 2 2 2 2 3" xfId="4653"/>
    <cellStyle name="Обычный 2 2 2 2 4" xfId="4654"/>
    <cellStyle name="Обычный 2 2 2 2 4 2" xfId="4655"/>
    <cellStyle name="Обычный 2 2 2 2 4 2 2" xfId="4656"/>
    <cellStyle name="Обычный 2 2 2 2 5" xfId="4657"/>
    <cellStyle name="Обычный 2 2 2 3" xfId="4658"/>
    <cellStyle name="Обычный 2 2 2 3 2" xfId="4659"/>
    <cellStyle name="Обычный 2 2 2 3 2 2" xfId="4660"/>
    <cellStyle name="Обычный 2 2 2 3 2 2 2" xfId="4661"/>
    <cellStyle name="Обычный 2 2 2 3 2 2 2 2" xfId="4662"/>
    <cellStyle name="Обычный 2 2 2 3 2 3" xfId="4663"/>
    <cellStyle name="Обычный 2 2 2 3 3" xfId="4664"/>
    <cellStyle name="Обычный 2 2 2 3 3 2" xfId="4665"/>
    <cellStyle name="Обычный 2 2 2 4" xfId="4666"/>
    <cellStyle name="Обычный 2 2 2 4 2" xfId="4667"/>
    <cellStyle name="Обычный 2 2 2 4 2 2" xfId="4668"/>
    <cellStyle name="Обычный 2 2 2 5" xfId="4669"/>
    <cellStyle name="Обычный 2 2 20" xfId="4670"/>
    <cellStyle name="Обычный 2 2 21" xfId="4671"/>
    <cellStyle name="Обычный 2 2 22" xfId="4672"/>
    <cellStyle name="Обычный 2 2 23" xfId="4673"/>
    <cellStyle name="Обычный 2 2 24" xfId="4674"/>
    <cellStyle name="Обычный 2 2 25" xfId="4675"/>
    <cellStyle name="Обычный 2 2 26" xfId="4676"/>
    <cellStyle name="Обычный 2 2 27" xfId="4677"/>
    <cellStyle name="Обычный 2 2 28" xfId="4678"/>
    <cellStyle name="Обычный 2 2 29" xfId="4679"/>
    <cellStyle name="Обычный 2 2 3" xfId="4680"/>
    <cellStyle name="Обычный 2 2 30" xfId="4681"/>
    <cellStyle name="Обычный 2 2 31" xfId="4682"/>
    <cellStyle name="Обычный 2 2 32" xfId="4683"/>
    <cellStyle name="Обычный 2 2 33" xfId="4684"/>
    <cellStyle name="Обычный 2 2 34" xfId="4685"/>
    <cellStyle name="Обычный 2 2 35" xfId="4686"/>
    <cellStyle name="Обычный 2 2 36" xfId="4687"/>
    <cellStyle name="Обычный 2 2 37" xfId="4688"/>
    <cellStyle name="Обычный 2 2 38" xfId="4689"/>
    <cellStyle name="Обычный 2 2 39" xfId="4690"/>
    <cellStyle name="Обычный 2 2 4" xfId="4691"/>
    <cellStyle name="Обычный 2 2 40" xfId="4692"/>
    <cellStyle name="Обычный 2 2 41" xfId="4693"/>
    <cellStyle name="Обычный 2 2 42" xfId="4694"/>
    <cellStyle name="Обычный 2 2 43" xfId="4695"/>
    <cellStyle name="Обычный 2 2 44" xfId="4696"/>
    <cellStyle name="Обычный 2 2 44 2" xfId="4697"/>
    <cellStyle name="Обычный 2 2 44 2 2" xfId="4698"/>
    <cellStyle name="Обычный 2 2 44 2 2 2" xfId="4699"/>
    <cellStyle name="Обычный 2 2 44 2 2 2 2" xfId="4700"/>
    <cellStyle name="Обычный 2 2 44 2 3" xfId="4701"/>
    <cellStyle name="Обычный 2 2 44 3" xfId="4702"/>
    <cellStyle name="Обычный 2 2 44 3 2" xfId="4703"/>
    <cellStyle name="Обычный 2 2 45" xfId="4704"/>
    <cellStyle name="Обычный 2 2 46" xfId="4705"/>
    <cellStyle name="Обычный 2 2 46 2" xfId="4706"/>
    <cellStyle name="Обычный 2 2 46 2 2" xfId="4707"/>
    <cellStyle name="Обычный 2 2 47" xfId="4708"/>
    <cellStyle name="Обычный 2 2 48" xfId="4709"/>
    <cellStyle name="Обычный 2 2 5" xfId="4710"/>
    <cellStyle name="Обычный 2 2 6" xfId="4711"/>
    <cellStyle name="Обычный 2 2 7" xfId="4712"/>
    <cellStyle name="Обычный 2 2 8" xfId="4713"/>
    <cellStyle name="Обычный 2 2 9" xfId="4714"/>
    <cellStyle name="Обычный 2 3" xfId="4715"/>
    <cellStyle name="Обычный 2 3 2" xfId="4716"/>
    <cellStyle name="Обычный 2 4" xfId="4717"/>
    <cellStyle name="Обычный 2 5" xfId="4718"/>
    <cellStyle name="Обычный 2 6" xfId="4719"/>
    <cellStyle name="Обычный 2 7" xfId="4720"/>
    <cellStyle name="Обычный 2 8" xfId="4721"/>
    <cellStyle name="Обычный 2 9" xfId="4722"/>
    <cellStyle name="Обычный 2_Доходы, затраты фин" xfId="59369"/>
    <cellStyle name="Обычный 20 2" xfId="4723"/>
    <cellStyle name="Обычный 20 3" xfId="4724"/>
    <cellStyle name="Обычный 20 4" xfId="4725"/>
    <cellStyle name="Обычный 20 5" xfId="4726"/>
    <cellStyle name="Обычный 20 6" xfId="4727"/>
    <cellStyle name="Обычный 20 7" xfId="4728"/>
    <cellStyle name="Обычный 20 8" xfId="4729"/>
    <cellStyle name="Обычный 21 2" xfId="4730"/>
    <cellStyle name="Обычный 21 3" xfId="4731"/>
    <cellStyle name="Обычный 21 4" xfId="4732"/>
    <cellStyle name="Обычный 21 5" xfId="4733"/>
    <cellStyle name="Обычный 21 6" xfId="4734"/>
    <cellStyle name="Обычный 21 7" xfId="4735"/>
    <cellStyle name="Обычный 22 2" xfId="4736"/>
    <cellStyle name="Обычный 22 3" xfId="4737"/>
    <cellStyle name="Обычный 22 4" xfId="4738"/>
    <cellStyle name="Обычный 22 5" xfId="4739"/>
    <cellStyle name="Обычный 22 6" xfId="4740"/>
    <cellStyle name="Обычный 23 2" xfId="4741"/>
    <cellStyle name="Обычный 23 3" xfId="4742"/>
    <cellStyle name="Обычный 23 4" xfId="4743"/>
    <cellStyle name="Обычный 23 5" xfId="4744"/>
    <cellStyle name="Обычный 24 2" xfId="4745"/>
    <cellStyle name="Обычный 24 3" xfId="4746"/>
    <cellStyle name="Обычный 24 4" xfId="4747"/>
    <cellStyle name="Обычный 25" xfId="4748"/>
    <cellStyle name="Обычный 26 2" xfId="4749"/>
    <cellStyle name="Обычный 26 3" xfId="4750"/>
    <cellStyle name="Обычный 27 2" xfId="4751"/>
    <cellStyle name="Обычный 3" xfId="1"/>
    <cellStyle name="Обычный 3 10" xfId="4752"/>
    <cellStyle name="Обычный 3 10 10" xfId="4753"/>
    <cellStyle name="Обычный 3 10 10 2" xfId="4754"/>
    <cellStyle name="Обычный 3 10 10 2 2" xfId="4755"/>
    <cellStyle name="Обычный 3 10 10 2 2 2" xfId="4756"/>
    <cellStyle name="Обычный 3 10 10 2 2 2 2" xfId="4757"/>
    <cellStyle name="Обычный 3 10 10 2 2 2 2 2" xfId="4758"/>
    <cellStyle name="Обычный 3 10 10 2 2 2 2 2 2" xfId="4759"/>
    <cellStyle name="Обычный 3 10 10 2 2 2 2 3" xfId="4760"/>
    <cellStyle name="Обычный 3 10 10 2 2 2 3" xfId="4761"/>
    <cellStyle name="Обычный 3 10 10 2 2 2 3 2" xfId="4762"/>
    <cellStyle name="Обычный 3 10 10 2 2 2 4" xfId="4763"/>
    <cellStyle name="Обычный 3 10 10 2 2 3" xfId="4764"/>
    <cellStyle name="Обычный 3 10 10 2 2 3 2" xfId="4765"/>
    <cellStyle name="Обычный 3 10 10 2 2 3 2 2" xfId="4766"/>
    <cellStyle name="Обычный 3 10 10 2 2 3 3" xfId="4767"/>
    <cellStyle name="Обычный 3 10 10 2 2 4" xfId="4768"/>
    <cellStyle name="Обычный 3 10 10 2 2 4 2" xfId="4769"/>
    <cellStyle name="Обычный 3 10 10 2 2 5" xfId="4770"/>
    <cellStyle name="Обычный 3 10 10 2 3" xfId="4771"/>
    <cellStyle name="Обычный 3 10 10 2 3 2" xfId="4772"/>
    <cellStyle name="Обычный 3 10 10 2 3 2 2" xfId="4773"/>
    <cellStyle name="Обычный 3 10 10 2 3 2 2 2" xfId="4774"/>
    <cellStyle name="Обычный 3 10 10 2 3 2 2 2 2" xfId="4775"/>
    <cellStyle name="Обычный 3 10 10 2 3 2 2 3" xfId="4776"/>
    <cellStyle name="Обычный 3 10 10 2 3 2 3" xfId="4777"/>
    <cellStyle name="Обычный 3 10 10 2 3 2 3 2" xfId="4778"/>
    <cellStyle name="Обычный 3 10 10 2 3 2 4" xfId="4779"/>
    <cellStyle name="Обычный 3 10 10 2 3 3" xfId="4780"/>
    <cellStyle name="Обычный 3 10 10 2 3 3 2" xfId="4781"/>
    <cellStyle name="Обычный 3 10 10 2 3 3 2 2" xfId="4782"/>
    <cellStyle name="Обычный 3 10 10 2 3 3 3" xfId="4783"/>
    <cellStyle name="Обычный 3 10 10 2 3 4" xfId="4784"/>
    <cellStyle name="Обычный 3 10 10 2 3 4 2" xfId="4785"/>
    <cellStyle name="Обычный 3 10 10 2 3 5" xfId="4786"/>
    <cellStyle name="Обычный 3 10 10 2 4" xfId="4787"/>
    <cellStyle name="Обычный 3 10 10 2 4 2" xfId="4788"/>
    <cellStyle name="Обычный 3 10 10 2 4 2 2" xfId="4789"/>
    <cellStyle name="Обычный 3 10 10 2 4 2 2 2" xfId="4790"/>
    <cellStyle name="Обычный 3 10 10 2 4 2 3" xfId="4791"/>
    <cellStyle name="Обычный 3 10 10 2 4 3" xfId="4792"/>
    <cellStyle name="Обычный 3 10 10 2 4 3 2" xfId="4793"/>
    <cellStyle name="Обычный 3 10 10 2 4 4" xfId="4794"/>
    <cellStyle name="Обычный 3 10 10 2 5" xfId="4795"/>
    <cellStyle name="Обычный 3 10 10 2 5 2" xfId="4796"/>
    <cellStyle name="Обычный 3 10 10 2 5 2 2" xfId="4797"/>
    <cellStyle name="Обычный 3 10 10 2 5 3" xfId="4798"/>
    <cellStyle name="Обычный 3 10 10 2 6" xfId="4799"/>
    <cellStyle name="Обычный 3 10 10 2 6 2" xfId="4800"/>
    <cellStyle name="Обычный 3 10 10 2 7" xfId="4801"/>
    <cellStyle name="Обычный 3 10 10 3" xfId="4802"/>
    <cellStyle name="Обычный 3 10 10 3 2" xfId="4803"/>
    <cellStyle name="Обычный 3 10 10 3 2 2" xfId="4804"/>
    <cellStyle name="Обычный 3 10 10 3 2 2 2" xfId="4805"/>
    <cellStyle name="Обычный 3 10 10 3 2 2 2 2" xfId="4806"/>
    <cellStyle name="Обычный 3 10 10 3 2 2 3" xfId="4807"/>
    <cellStyle name="Обычный 3 10 10 3 2 3" xfId="4808"/>
    <cellStyle name="Обычный 3 10 10 3 2 3 2" xfId="4809"/>
    <cellStyle name="Обычный 3 10 10 3 2 4" xfId="4810"/>
    <cellStyle name="Обычный 3 10 10 3 3" xfId="4811"/>
    <cellStyle name="Обычный 3 10 10 3 3 2" xfId="4812"/>
    <cellStyle name="Обычный 3 10 10 3 3 2 2" xfId="4813"/>
    <cellStyle name="Обычный 3 10 10 3 3 3" xfId="4814"/>
    <cellStyle name="Обычный 3 10 10 3 4" xfId="4815"/>
    <cellStyle name="Обычный 3 10 10 3 4 2" xfId="4816"/>
    <cellStyle name="Обычный 3 10 10 3 5" xfId="4817"/>
    <cellStyle name="Обычный 3 10 10 4" xfId="4818"/>
    <cellStyle name="Обычный 3 10 10 4 2" xfId="4819"/>
    <cellStyle name="Обычный 3 10 10 4 2 2" xfId="4820"/>
    <cellStyle name="Обычный 3 10 10 4 2 2 2" xfId="4821"/>
    <cellStyle name="Обычный 3 10 10 4 2 2 2 2" xfId="4822"/>
    <cellStyle name="Обычный 3 10 10 4 2 2 3" xfId="4823"/>
    <cellStyle name="Обычный 3 10 10 4 2 3" xfId="4824"/>
    <cellStyle name="Обычный 3 10 10 4 2 3 2" xfId="4825"/>
    <cellStyle name="Обычный 3 10 10 4 2 4" xfId="4826"/>
    <cellStyle name="Обычный 3 10 10 4 3" xfId="4827"/>
    <cellStyle name="Обычный 3 10 10 4 3 2" xfId="4828"/>
    <cellStyle name="Обычный 3 10 10 4 3 2 2" xfId="4829"/>
    <cellStyle name="Обычный 3 10 10 4 3 3" xfId="4830"/>
    <cellStyle name="Обычный 3 10 10 4 4" xfId="4831"/>
    <cellStyle name="Обычный 3 10 10 4 4 2" xfId="4832"/>
    <cellStyle name="Обычный 3 10 10 4 5" xfId="4833"/>
    <cellStyle name="Обычный 3 10 10 5" xfId="4834"/>
    <cellStyle name="Обычный 3 10 10 5 2" xfId="4835"/>
    <cellStyle name="Обычный 3 10 10 5 2 2" xfId="4836"/>
    <cellStyle name="Обычный 3 10 10 5 2 2 2" xfId="4837"/>
    <cellStyle name="Обычный 3 10 10 5 2 3" xfId="4838"/>
    <cellStyle name="Обычный 3 10 10 5 3" xfId="4839"/>
    <cellStyle name="Обычный 3 10 10 5 3 2" xfId="4840"/>
    <cellStyle name="Обычный 3 10 10 5 4" xfId="4841"/>
    <cellStyle name="Обычный 3 10 10 6" xfId="4842"/>
    <cellStyle name="Обычный 3 10 10 6 2" xfId="4843"/>
    <cellStyle name="Обычный 3 10 10 6 2 2" xfId="4844"/>
    <cellStyle name="Обычный 3 10 10 6 3" xfId="4845"/>
    <cellStyle name="Обычный 3 10 10 7" xfId="4846"/>
    <cellStyle name="Обычный 3 10 10 7 2" xfId="4847"/>
    <cellStyle name="Обычный 3 10 10 8" xfId="4848"/>
    <cellStyle name="Обычный 3 10 11" xfId="4849"/>
    <cellStyle name="Обычный 3 10 11 2" xfId="4850"/>
    <cellStyle name="Обычный 3 10 11 2 2" xfId="4851"/>
    <cellStyle name="Обычный 3 10 11 2 2 2" xfId="4852"/>
    <cellStyle name="Обычный 3 10 11 2 2 2 2" xfId="4853"/>
    <cellStyle name="Обычный 3 10 11 2 2 2 2 2" xfId="4854"/>
    <cellStyle name="Обычный 3 10 11 2 2 2 2 2 2" xfId="4855"/>
    <cellStyle name="Обычный 3 10 11 2 2 2 2 3" xfId="4856"/>
    <cellStyle name="Обычный 3 10 11 2 2 2 3" xfId="4857"/>
    <cellStyle name="Обычный 3 10 11 2 2 2 3 2" xfId="4858"/>
    <cellStyle name="Обычный 3 10 11 2 2 2 4" xfId="4859"/>
    <cellStyle name="Обычный 3 10 11 2 2 3" xfId="4860"/>
    <cellStyle name="Обычный 3 10 11 2 2 3 2" xfId="4861"/>
    <cellStyle name="Обычный 3 10 11 2 2 3 2 2" xfId="4862"/>
    <cellStyle name="Обычный 3 10 11 2 2 3 3" xfId="4863"/>
    <cellStyle name="Обычный 3 10 11 2 2 4" xfId="4864"/>
    <cellStyle name="Обычный 3 10 11 2 2 4 2" xfId="4865"/>
    <cellStyle name="Обычный 3 10 11 2 2 5" xfId="4866"/>
    <cellStyle name="Обычный 3 10 11 2 3" xfId="4867"/>
    <cellStyle name="Обычный 3 10 11 2 3 2" xfId="4868"/>
    <cellStyle name="Обычный 3 10 11 2 3 2 2" xfId="4869"/>
    <cellStyle name="Обычный 3 10 11 2 3 2 2 2" xfId="4870"/>
    <cellStyle name="Обычный 3 10 11 2 3 2 2 2 2" xfId="4871"/>
    <cellStyle name="Обычный 3 10 11 2 3 2 2 3" xfId="4872"/>
    <cellStyle name="Обычный 3 10 11 2 3 2 3" xfId="4873"/>
    <cellStyle name="Обычный 3 10 11 2 3 2 3 2" xfId="4874"/>
    <cellStyle name="Обычный 3 10 11 2 3 2 4" xfId="4875"/>
    <cellStyle name="Обычный 3 10 11 2 3 3" xfId="4876"/>
    <cellStyle name="Обычный 3 10 11 2 3 3 2" xfId="4877"/>
    <cellStyle name="Обычный 3 10 11 2 3 3 2 2" xfId="4878"/>
    <cellStyle name="Обычный 3 10 11 2 3 3 3" xfId="4879"/>
    <cellStyle name="Обычный 3 10 11 2 3 4" xfId="4880"/>
    <cellStyle name="Обычный 3 10 11 2 3 4 2" xfId="4881"/>
    <cellStyle name="Обычный 3 10 11 2 3 5" xfId="4882"/>
    <cellStyle name="Обычный 3 10 11 2 4" xfId="4883"/>
    <cellStyle name="Обычный 3 10 11 2 4 2" xfId="4884"/>
    <cellStyle name="Обычный 3 10 11 2 4 2 2" xfId="4885"/>
    <cellStyle name="Обычный 3 10 11 2 4 2 2 2" xfId="4886"/>
    <cellStyle name="Обычный 3 10 11 2 4 2 3" xfId="4887"/>
    <cellStyle name="Обычный 3 10 11 2 4 3" xfId="4888"/>
    <cellStyle name="Обычный 3 10 11 2 4 3 2" xfId="4889"/>
    <cellStyle name="Обычный 3 10 11 2 4 4" xfId="4890"/>
    <cellStyle name="Обычный 3 10 11 2 5" xfId="4891"/>
    <cellStyle name="Обычный 3 10 11 2 5 2" xfId="4892"/>
    <cellStyle name="Обычный 3 10 11 2 5 2 2" xfId="4893"/>
    <cellStyle name="Обычный 3 10 11 2 5 3" xfId="4894"/>
    <cellStyle name="Обычный 3 10 11 2 6" xfId="4895"/>
    <cellStyle name="Обычный 3 10 11 2 6 2" xfId="4896"/>
    <cellStyle name="Обычный 3 10 11 2 7" xfId="4897"/>
    <cellStyle name="Обычный 3 10 11 3" xfId="4898"/>
    <cellStyle name="Обычный 3 10 11 3 2" xfId="4899"/>
    <cellStyle name="Обычный 3 10 11 3 2 2" xfId="4900"/>
    <cellStyle name="Обычный 3 10 11 3 2 2 2" xfId="4901"/>
    <cellStyle name="Обычный 3 10 11 3 2 2 2 2" xfId="4902"/>
    <cellStyle name="Обычный 3 10 11 3 2 2 3" xfId="4903"/>
    <cellStyle name="Обычный 3 10 11 3 2 3" xfId="4904"/>
    <cellStyle name="Обычный 3 10 11 3 2 3 2" xfId="4905"/>
    <cellStyle name="Обычный 3 10 11 3 2 4" xfId="4906"/>
    <cellStyle name="Обычный 3 10 11 3 3" xfId="4907"/>
    <cellStyle name="Обычный 3 10 11 3 3 2" xfId="4908"/>
    <cellStyle name="Обычный 3 10 11 3 3 2 2" xfId="4909"/>
    <cellStyle name="Обычный 3 10 11 3 3 3" xfId="4910"/>
    <cellStyle name="Обычный 3 10 11 3 4" xfId="4911"/>
    <cellStyle name="Обычный 3 10 11 3 4 2" xfId="4912"/>
    <cellStyle name="Обычный 3 10 11 3 5" xfId="4913"/>
    <cellStyle name="Обычный 3 10 11 4" xfId="4914"/>
    <cellStyle name="Обычный 3 10 11 4 2" xfId="4915"/>
    <cellStyle name="Обычный 3 10 11 4 2 2" xfId="4916"/>
    <cellStyle name="Обычный 3 10 11 4 2 2 2" xfId="4917"/>
    <cellStyle name="Обычный 3 10 11 4 2 2 2 2" xfId="4918"/>
    <cellStyle name="Обычный 3 10 11 4 2 2 3" xfId="4919"/>
    <cellStyle name="Обычный 3 10 11 4 2 3" xfId="4920"/>
    <cellStyle name="Обычный 3 10 11 4 2 3 2" xfId="4921"/>
    <cellStyle name="Обычный 3 10 11 4 2 4" xfId="4922"/>
    <cellStyle name="Обычный 3 10 11 4 3" xfId="4923"/>
    <cellStyle name="Обычный 3 10 11 4 3 2" xfId="4924"/>
    <cellStyle name="Обычный 3 10 11 4 3 2 2" xfId="4925"/>
    <cellStyle name="Обычный 3 10 11 4 3 3" xfId="4926"/>
    <cellStyle name="Обычный 3 10 11 4 4" xfId="4927"/>
    <cellStyle name="Обычный 3 10 11 4 4 2" xfId="4928"/>
    <cellStyle name="Обычный 3 10 11 4 5" xfId="4929"/>
    <cellStyle name="Обычный 3 10 11 5" xfId="4930"/>
    <cellStyle name="Обычный 3 10 11 5 2" xfId="4931"/>
    <cellStyle name="Обычный 3 10 11 5 2 2" xfId="4932"/>
    <cellStyle name="Обычный 3 10 11 5 2 2 2" xfId="4933"/>
    <cellStyle name="Обычный 3 10 11 5 2 3" xfId="4934"/>
    <cellStyle name="Обычный 3 10 11 5 3" xfId="4935"/>
    <cellStyle name="Обычный 3 10 11 5 3 2" xfId="4936"/>
    <cellStyle name="Обычный 3 10 11 5 4" xfId="4937"/>
    <cellStyle name="Обычный 3 10 11 6" xfId="4938"/>
    <cellStyle name="Обычный 3 10 11 6 2" xfId="4939"/>
    <cellStyle name="Обычный 3 10 11 6 2 2" xfId="4940"/>
    <cellStyle name="Обычный 3 10 11 6 3" xfId="4941"/>
    <cellStyle name="Обычный 3 10 11 7" xfId="4942"/>
    <cellStyle name="Обычный 3 10 11 7 2" xfId="4943"/>
    <cellStyle name="Обычный 3 10 11 8" xfId="4944"/>
    <cellStyle name="Обычный 3 10 12" xfId="4945"/>
    <cellStyle name="Обычный 3 10 12 2" xfId="4946"/>
    <cellStyle name="Обычный 3 10 12 2 2" xfId="4947"/>
    <cellStyle name="Обычный 3 10 12 2 2 2" xfId="4948"/>
    <cellStyle name="Обычный 3 10 12 2 2 2 2" xfId="4949"/>
    <cellStyle name="Обычный 3 10 12 2 2 2 2 2" xfId="4950"/>
    <cellStyle name="Обычный 3 10 12 2 2 2 2 2 2" xfId="4951"/>
    <cellStyle name="Обычный 3 10 12 2 2 2 2 3" xfId="4952"/>
    <cellStyle name="Обычный 3 10 12 2 2 2 3" xfId="4953"/>
    <cellStyle name="Обычный 3 10 12 2 2 2 3 2" xfId="4954"/>
    <cellStyle name="Обычный 3 10 12 2 2 2 4" xfId="4955"/>
    <cellStyle name="Обычный 3 10 12 2 2 3" xfId="4956"/>
    <cellStyle name="Обычный 3 10 12 2 2 3 2" xfId="4957"/>
    <cellStyle name="Обычный 3 10 12 2 2 3 2 2" xfId="4958"/>
    <cellStyle name="Обычный 3 10 12 2 2 3 3" xfId="4959"/>
    <cellStyle name="Обычный 3 10 12 2 2 4" xfId="4960"/>
    <cellStyle name="Обычный 3 10 12 2 2 4 2" xfId="4961"/>
    <cellStyle name="Обычный 3 10 12 2 2 5" xfId="4962"/>
    <cellStyle name="Обычный 3 10 12 2 3" xfId="4963"/>
    <cellStyle name="Обычный 3 10 12 2 3 2" xfId="4964"/>
    <cellStyle name="Обычный 3 10 12 2 3 2 2" xfId="4965"/>
    <cellStyle name="Обычный 3 10 12 2 3 2 2 2" xfId="4966"/>
    <cellStyle name="Обычный 3 10 12 2 3 2 2 2 2" xfId="4967"/>
    <cellStyle name="Обычный 3 10 12 2 3 2 2 3" xfId="4968"/>
    <cellStyle name="Обычный 3 10 12 2 3 2 3" xfId="4969"/>
    <cellStyle name="Обычный 3 10 12 2 3 2 3 2" xfId="4970"/>
    <cellStyle name="Обычный 3 10 12 2 3 2 4" xfId="4971"/>
    <cellStyle name="Обычный 3 10 12 2 3 3" xfId="4972"/>
    <cellStyle name="Обычный 3 10 12 2 3 3 2" xfId="4973"/>
    <cellStyle name="Обычный 3 10 12 2 3 3 2 2" xfId="4974"/>
    <cellStyle name="Обычный 3 10 12 2 3 3 3" xfId="4975"/>
    <cellStyle name="Обычный 3 10 12 2 3 4" xfId="4976"/>
    <cellStyle name="Обычный 3 10 12 2 3 4 2" xfId="4977"/>
    <cellStyle name="Обычный 3 10 12 2 3 5" xfId="4978"/>
    <cellStyle name="Обычный 3 10 12 2 4" xfId="4979"/>
    <cellStyle name="Обычный 3 10 12 2 4 2" xfId="4980"/>
    <cellStyle name="Обычный 3 10 12 2 4 2 2" xfId="4981"/>
    <cellStyle name="Обычный 3 10 12 2 4 2 2 2" xfId="4982"/>
    <cellStyle name="Обычный 3 10 12 2 4 2 3" xfId="4983"/>
    <cellStyle name="Обычный 3 10 12 2 4 3" xfId="4984"/>
    <cellStyle name="Обычный 3 10 12 2 4 3 2" xfId="4985"/>
    <cellStyle name="Обычный 3 10 12 2 4 4" xfId="4986"/>
    <cellStyle name="Обычный 3 10 12 2 5" xfId="4987"/>
    <cellStyle name="Обычный 3 10 12 2 5 2" xfId="4988"/>
    <cellStyle name="Обычный 3 10 12 2 5 2 2" xfId="4989"/>
    <cellStyle name="Обычный 3 10 12 2 5 3" xfId="4990"/>
    <cellStyle name="Обычный 3 10 12 2 6" xfId="4991"/>
    <cellStyle name="Обычный 3 10 12 2 6 2" xfId="4992"/>
    <cellStyle name="Обычный 3 10 12 2 7" xfId="4993"/>
    <cellStyle name="Обычный 3 10 12 3" xfId="4994"/>
    <cellStyle name="Обычный 3 10 12 3 2" xfId="4995"/>
    <cellStyle name="Обычный 3 10 12 3 2 2" xfId="4996"/>
    <cellStyle name="Обычный 3 10 12 3 2 2 2" xfId="4997"/>
    <cellStyle name="Обычный 3 10 12 3 2 2 2 2" xfId="4998"/>
    <cellStyle name="Обычный 3 10 12 3 2 2 3" xfId="4999"/>
    <cellStyle name="Обычный 3 10 12 3 2 3" xfId="5000"/>
    <cellStyle name="Обычный 3 10 12 3 2 3 2" xfId="5001"/>
    <cellStyle name="Обычный 3 10 12 3 2 4" xfId="5002"/>
    <cellStyle name="Обычный 3 10 12 3 3" xfId="5003"/>
    <cellStyle name="Обычный 3 10 12 3 3 2" xfId="5004"/>
    <cellStyle name="Обычный 3 10 12 3 3 2 2" xfId="5005"/>
    <cellStyle name="Обычный 3 10 12 3 3 3" xfId="5006"/>
    <cellStyle name="Обычный 3 10 12 3 4" xfId="5007"/>
    <cellStyle name="Обычный 3 10 12 3 4 2" xfId="5008"/>
    <cellStyle name="Обычный 3 10 12 3 5" xfId="5009"/>
    <cellStyle name="Обычный 3 10 12 4" xfId="5010"/>
    <cellStyle name="Обычный 3 10 12 4 2" xfId="5011"/>
    <cellStyle name="Обычный 3 10 12 4 2 2" xfId="5012"/>
    <cellStyle name="Обычный 3 10 12 4 2 2 2" xfId="5013"/>
    <cellStyle name="Обычный 3 10 12 4 2 2 2 2" xfId="5014"/>
    <cellStyle name="Обычный 3 10 12 4 2 2 3" xfId="5015"/>
    <cellStyle name="Обычный 3 10 12 4 2 3" xfId="5016"/>
    <cellStyle name="Обычный 3 10 12 4 2 3 2" xfId="5017"/>
    <cellStyle name="Обычный 3 10 12 4 2 4" xfId="5018"/>
    <cellStyle name="Обычный 3 10 12 4 3" xfId="5019"/>
    <cellStyle name="Обычный 3 10 12 4 3 2" xfId="5020"/>
    <cellStyle name="Обычный 3 10 12 4 3 2 2" xfId="5021"/>
    <cellStyle name="Обычный 3 10 12 4 3 3" xfId="5022"/>
    <cellStyle name="Обычный 3 10 12 4 4" xfId="5023"/>
    <cellStyle name="Обычный 3 10 12 4 4 2" xfId="5024"/>
    <cellStyle name="Обычный 3 10 12 4 5" xfId="5025"/>
    <cellStyle name="Обычный 3 10 12 5" xfId="5026"/>
    <cellStyle name="Обычный 3 10 12 5 2" xfId="5027"/>
    <cellStyle name="Обычный 3 10 12 5 2 2" xfId="5028"/>
    <cellStyle name="Обычный 3 10 12 5 2 2 2" xfId="5029"/>
    <cellStyle name="Обычный 3 10 12 5 2 3" xfId="5030"/>
    <cellStyle name="Обычный 3 10 12 5 3" xfId="5031"/>
    <cellStyle name="Обычный 3 10 12 5 3 2" xfId="5032"/>
    <cellStyle name="Обычный 3 10 12 5 4" xfId="5033"/>
    <cellStyle name="Обычный 3 10 12 6" xfId="5034"/>
    <cellStyle name="Обычный 3 10 12 6 2" xfId="5035"/>
    <cellStyle name="Обычный 3 10 12 6 2 2" xfId="5036"/>
    <cellStyle name="Обычный 3 10 12 6 3" xfId="5037"/>
    <cellStyle name="Обычный 3 10 12 7" xfId="5038"/>
    <cellStyle name="Обычный 3 10 12 7 2" xfId="5039"/>
    <cellStyle name="Обычный 3 10 12 8" xfId="5040"/>
    <cellStyle name="Обычный 3 10 13" xfId="5041"/>
    <cellStyle name="Обычный 3 10 13 2" xfId="5042"/>
    <cellStyle name="Обычный 3 10 13 2 2" xfId="5043"/>
    <cellStyle name="Обычный 3 10 13 2 2 2" xfId="5044"/>
    <cellStyle name="Обычный 3 10 13 2 2 2 2" xfId="5045"/>
    <cellStyle name="Обычный 3 10 13 2 2 2 2 2" xfId="5046"/>
    <cellStyle name="Обычный 3 10 13 2 2 2 2 2 2" xfId="5047"/>
    <cellStyle name="Обычный 3 10 13 2 2 2 2 3" xfId="5048"/>
    <cellStyle name="Обычный 3 10 13 2 2 2 3" xfId="5049"/>
    <cellStyle name="Обычный 3 10 13 2 2 2 3 2" xfId="5050"/>
    <cellStyle name="Обычный 3 10 13 2 2 2 4" xfId="5051"/>
    <cellStyle name="Обычный 3 10 13 2 2 3" xfId="5052"/>
    <cellStyle name="Обычный 3 10 13 2 2 3 2" xfId="5053"/>
    <cellStyle name="Обычный 3 10 13 2 2 3 2 2" xfId="5054"/>
    <cellStyle name="Обычный 3 10 13 2 2 3 3" xfId="5055"/>
    <cellStyle name="Обычный 3 10 13 2 2 4" xfId="5056"/>
    <cellStyle name="Обычный 3 10 13 2 2 4 2" xfId="5057"/>
    <cellStyle name="Обычный 3 10 13 2 2 5" xfId="5058"/>
    <cellStyle name="Обычный 3 10 13 2 3" xfId="5059"/>
    <cellStyle name="Обычный 3 10 13 2 3 2" xfId="5060"/>
    <cellStyle name="Обычный 3 10 13 2 3 2 2" xfId="5061"/>
    <cellStyle name="Обычный 3 10 13 2 3 2 2 2" xfId="5062"/>
    <cellStyle name="Обычный 3 10 13 2 3 2 2 2 2" xfId="5063"/>
    <cellStyle name="Обычный 3 10 13 2 3 2 2 3" xfId="5064"/>
    <cellStyle name="Обычный 3 10 13 2 3 2 3" xfId="5065"/>
    <cellStyle name="Обычный 3 10 13 2 3 2 3 2" xfId="5066"/>
    <cellStyle name="Обычный 3 10 13 2 3 2 4" xfId="5067"/>
    <cellStyle name="Обычный 3 10 13 2 3 3" xfId="5068"/>
    <cellStyle name="Обычный 3 10 13 2 3 3 2" xfId="5069"/>
    <cellStyle name="Обычный 3 10 13 2 3 3 2 2" xfId="5070"/>
    <cellStyle name="Обычный 3 10 13 2 3 3 3" xfId="5071"/>
    <cellStyle name="Обычный 3 10 13 2 3 4" xfId="5072"/>
    <cellStyle name="Обычный 3 10 13 2 3 4 2" xfId="5073"/>
    <cellStyle name="Обычный 3 10 13 2 3 5" xfId="5074"/>
    <cellStyle name="Обычный 3 10 13 2 4" xfId="5075"/>
    <cellStyle name="Обычный 3 10 13 2 4 2" xfId="5076"/>
    <cellStyle name="Обычный 3 10 13 2 4 2 2" xfId="5077"/>
    <cellStyle name="Обычный 3 10 13 2 4 2 2 2" xfId="5078"/>
    <cellStyle name="Обычный 3 10 13 2 4 2 3" xfId="5079"/>
    <cellStyle name="Обычный 3 10 13 2 4 3" xfId="5080"/>
    <cellStyle name="Обычный 3 10 13 2 4 3 2" xfId="5081"/>
    <cellStyle name="Обычный 3 10 13 2 4 4" xfId="5082"/>
    <cellStyle name="Обычный 3 10 13 2 5" xfId="5083"/>
    <cellStyle name="Обычный 3 10 13 2 5 2" xfId="5084"/>
    <cellStyle name="Обычный 3 10 13 2 5 2 2" xfId="5085"/>
    <cellStyle name="Обычный 3 10 13 2 5 3" xfId="5086"/>
    <cellStyle name="Обычный 3 10 13 2 6" xfId="5087"/>
    <cellStyle name="Обычный 3 10 13 2 6 2" xfId="5088"/>
    <cellStyle name="Обычный 3 10 13 2 7" xfId="5089"/>
    <cellStyle name="Обычный 3 10 13 3" xfId="5090"/>
    <cellStyle name="Обычный 3 10 13 3 2" xfId="5091"/>
    <cellStyle name="Обычный 3 10 13 3 2 2" xfId="5092"/>
    <cellStyle name="Обычный 3 10 13 3 2 2 2" xfId="5093"/>
    <cellStyle name="Обычный 3 10 13 3 2 2 2 2" xfId="5094"/>
    <cellStyle name="Обычный 3 10 13 3 2 2 3" xfId="5095"/>
    <cellStyle name="Обычный 3 10 13 3 2 3" xfId="5096"/>
    <cellStyle name="Обычный 3 10 13 3 2 3 2" xfId="5097"/>
    <cellStyle name="Обычный 3 10 13 3 2 4" xfId="5098"/>
    <cellStyle name="Обычный 3 10 13 3 3" xfId="5099"/>
    <cellStyle name="Обычный 3 10 13 3 3 2" xfId="5100"/>
    <cellStyle name="Обычный 3 10 13 3 3 2 2" xfId="5101"/>
    <cellStyle name="Обычный 3 10 13 3 3 3" xfId="5102"/>
    <cellStyle name="Обычный 3 10 13 3 4" xfId="5103"/>
    <cellStyle name="Обычный 3 10 13 3 4 2" xfId="5104"/>
    <cellStyle name="Обычный 3 10 13 3 5" xfId="5105"/>
    <cellStyle name="Обычный 3 10 13 4" xfId="5106"/>
    <cellStyle name="Обычный 3 10 13 4 2" xfId="5107"/>
    <cellStyle name="Обычный 3 10 13 4 2 2" xfId="5108"/>
    <cellStyle name="Обычный 3 10 13 4 2 2 2" xfId="5109"/>
    <cellStyle name="Обычный 3 10 13 4 2 2 2 2" xfId="5110"/>
    <cellStyle name="Обычный 3 10 13 4 2 2 3" xfId="5111"/>
    <cellStyle name="Обычный 3 10 13 4 2 3" xfId="5112"/>
    <cellStyle name="Обычный 3 10 13 4 2 3 2" xfId="5113"/>
    <cellStyle name="Обычный 3 10 13 4 2 4" xfId="5114"/>
    <cellStyle name="Обычный 3 10 13 4 3" xfId="5115"/>
    <cellStyle name="Обычный 3 10 13 4 3 2" xfId="5116"/>
    <cellStyle name="Обычный 3 10 13 4 3 2 2" xfId="5117"/>
    <cellStyle name="Обычный 3 10 13 4 3 3" xfId="5118"/>
    <cellStyle name="Обычный 3 10 13 4 4" xfId="5119"/>
    <cellStyle name="Обычный 3 10 13 4 4 2" xfId="5120"/>
    <cellStyle name="Обычный 3 10 13 4 5" xfId="5121"/>
    <cellStyle name="Обычный 3 10 13 5" xfId="5122"/>
    <cellStyle name="Обычный 3 10 13 5 2" xfId="5123"/>
    <cellStyle name="Обычный 3 10 13 5 2 2" xfId="5124"/>
    <cellStyle name="Обычный 3 10 13 5 2 2 2" xfId="5125"/>
    <cellStyle name="Обычный 3 10 13 5 2 3" xfId="5126"/>
    <cellStyle name="Обычный 3 10 13 5 3" xfId="5127"/>
    <cellStyle name="Обычный 3 10 13 5 3 2" xfId="5128"/>
    <cellStyle name="Обычный 3 10 13 5 4" xfId="5129"/>
    <cellStyle name="Обычный 3 10 13 6" xfId="5130"/>
    <cellStyle name="Обычный 3 10 13 6 2" xfId="5131"/>
    <cellStyle name="Обычный 3 10 13 6 2 2" xfId="5132"/>
    <cellStyle name="Обычный 3 10 13 6 3" xfId="5133"/>
    <cellStyle name="Обычный 3 10 13 7" xfId="5134"/>
    <cellStyle name="Обычный 3 10 13 7 2" xfId="5135"/>
    <cellStyle name="Обычный 3 10 13 8" xfId="5136"/>
    <cellStyle name="Обычный 3 10 14" xfId="5137"/>
    <cellStyle name="Обычный 3 10 14 2" xfId="5138"/>
    <cellStyle name="Обычный 3 10 14 2 2" xfId="5139"/>
    <cellStyle name="Обычный 3 10 14 2 2 2" xfId="5140"/>
    <cellStyle name="Обычный 3 10 14 2 2 2 2" xfId="5141"/>
    <cellStyle name="Обычный 3 10 14 2 2 2 2 2" xfId="5142"/>
    <cellStyle name="Обычный 3 10 14 2 2 2 2 2 2" xfId="5143"/>
    <cellStyle name="Обычный 3 10 14 2 2 2 2 3" xfId="5144"/>
    <cellStyle name="Обычный 3 10 14 2 2 2 3" xfId="5145"/>
    <cellStyle name="Обычный 3 10 14 2 2 2 3 2" xfId="5146"/>
    <cellStyle name="Обычный 3 10 14 2 2 2 4" xfId="5147"/>
    <cellStyle name="Обычный 3 10 14 2 2 3" xfId="5148"/>
    <cellStyle name="Обычный 3 10 14 2 2 3 2" xfId="5149"/>
    <cellStyle name="Обычный 3 10 14 2 2 3 2 2" xfId="5150"/>
    <cellStyle name="Обычный 3 10 14 2 2 3 3" xfId="5151"/>
    <cellStyle name="Обычный 3 10 14 2 2 4" xfId="5152"/>
    <cellStyle name="Обычный 3 10 14 2 2 4 2" xfId="5153"/>
    <cellStyle name="Обычный 3 10 14 2 2 5" xfId="5154"/>
    <cellStyle name="Обычный 3 10 14 2 3" xfId="5155"/>
    <cellStyle name="Обычный 3 10 14 2 3 2" xfId="5156"/>
    <cellStyle name="Обычный 3 10 14 2 3 2 2" xfId="5157"/>
    <cellStyle name="Обычный 3 10 14 2 3 2 2 2" xfId="5158"/>
    <cellStyle name="Обычный 3 10 14 2 3 2 2 2 2" xfId="5159"/>
    <cellStyle name="Обычный 3 10 14 2 3 2 2 3" xfId="5160"/>
    <cellStyle name="Обычный 3 10 14 2 3 2 3" xfId="5161"/>
    <cellStyle name="Обычный 3 10 14 2 3 2 3 2" xfId="5162"/>
    <cellStyle name="Обычный 3 10 14 2 3 2 4" xfId="5163"/>
    <cellStyle name="Обычный 3 10 14 2 3 3" xfId="5164"/>
    <cellStyle name="Обычный 3 10 14 2 3 3 2" xfId="5165"/>
    <cellStyle name="Обычный 3 10 14 2 3 3 2 2" xfId="5166"/>
    <cellStyle name="Обычный 3 10 14 2 3 3 3" xfId="5167"/>
    <cellStyle name="Обычный 3 10 14 2 3 4" xfId="5168"/>
    <cellStyle name="Обычный 3 10 14 2 3 4 2" xfId="5169"/>
    <cellStyle name="Обычный 3 10 14 2 3 5" xfId="5170"/>
    <cellStyle name="Обычный 3 10 14 2 4" xfId="5171"/>
    <cellStyle name="Обычный 3 10 14 2 4 2" xfId="5172"/>
    <cellStyle name="Обычный 3 10 14 2 4 2 2" xfId="5173"/>
    <cellStyle name="Обычный 3 10 14 2 4 2 2 2" xfId="5174"/>
    <cellStyle name="Обычный 3 10 14 2 4 2 3" xfId="5175"/>
    <cellStyle name="Обычный 3 10 14 2 4 3" xfId="5176"/>
    <cellStyle name="Обычный 3 10 14 2 4 3 2" xfId="5177"/>
    <cellStyle name="Обычный 3 10 14 2 4 4" xfId="5178"/>
    <cellStyle name="Обычный 3 10 14 2 5" xfId="5179"/>
    <cellStyle name="Обычный 3 10 14 2 5 2" xfId="5180"/>
    <cellStyle name="Обычный 3 10 14 2 5 2 2" xfId="5181"/>
    <cellStyle name="Обычный 3 10 14 2 5 3" xfId="5182"/>
    <cellStyle name="Обычный 3 10 14 2 6" xfId="5183"/>
    <cellStyle name="Обычный 3 10 14 2 6 2" xfId="5184"/>
    <cellStyle name="Обычный 3 10 14 2 7" xfId="5185"/>
    <cellStyle name="Обычный 3 10 14 3" xfId="5186"/>
    <cellStyle name="Обычный 3 10 14 3 2" xfId="5187"/>
    <cellStyle name="Обычный 3 10 14 3 2 2" xfId="5188"/>
    <cellStyle name="Обычный 3 10 14 3 2 2 2" xfId="5189"/>
    <cellStyle name="Обычный 3 10 14 3 2 2 2 2" xfId="5190"/>
    <cellStyle name="Обычный 3 10 14 3 2 2 3" xfId="5191"/>
    <cellStyle name="Обычный 3 10 14 3 2 3" xfId="5192"/>
    <cellStyle name="Обычный 3 10 14 3 2 3 2" xfId="5193"/>
    <cellStyle name="Обычный 3 10 14 3 2 4" xfId="5194"/>
    <cellStyle name="Обычный 3 10 14 3 3" xfId="5195"/>
    <cellStyle name="Обычный 3 10 14 3 3 2" xfId="5196"/>
    <cellStyle name="Обычный 3 10 14 3 3 2 2" xfId="5197"/>
    <cellStyle name="Обычный 3 10 14 3 3 3" xfId="5198"/>
    <cellStyle name="Обычный 3 10 14 3 4" xfId="5199"/>
    <cellStyle name="Обычный 3 10 14 3 4 2" xfId="5200"/>
    <cellStyle name="Обычный 3 10 14 3 5" xfId="5201"/>
    <cellStyle name="Обычный 3 10 14 4" xfId="5202"/>
    <cellStyle name="Обычный 3 10 14 4 2" xfId="5203"/>
    <cellStyle name="Обычный 3 10 14 4 2 2" xfId="5204"/>
    <cellStyle name="Обычный 3 10 14 4 2 2 2" xfId="5205"/>
    <cellStyle name="Обычный 3 10 14 4 2 2 2 2" xfId="5206"/>
    <cellStyle name="Обычный 3 10 14 4 2 2 3" xfId="5207"/>
    <cellStyle name="Обычный 3 10 14 4 2 3" xfId="5208"/>
    <cellStyle name="Обычный 3 10 14 4 2 3 2" xfId="5209"/>
    <cellStyle name="Обычный 3 10 14 4 2 4" xfId="5210"/>
    <cellStyle name="Обычный 3 10 14 4 3" xfId="5211"/>
    <cellStyle name="Обычный 3 10 14 4 3 2" xfId="5212"/>
    <cellStyle name="Обычный 3 10 14 4 3 2 2" xfId="5213"/>
    <cellStyle name="Обычный 3 10 14 4 3 3" xfId="5214"/>
    <cellStyle name="Обычный 3 10 14 4 4" xfId="5215"/>
    <cellStyle name="Обычный 3 10 14 4 4 2" xfId="5216"/>
    <cellStyle name="Обычный 3 10 14 4 5" xfId="5217"/>
    <cellStyle name="Обычный 3 10 14 5" xfId="5218"/>
    <cellStyle name="Обычный 3 10 14 5 2" xfId="5219"/>
    <cellStyle name="Обычный 3 10 14 5 2 2" xfId="5220"/>
    <cellStyle name="Обычный 3 10 14 5 2 2 2" xfId="5221"/>
    <cellStyle name="Обычный 3 10 14 5 2 3" xfId="5222"/>
    <cellStyle name="Обычный 3 10 14 5 3" xfId="5223"/>
    <cellStyle name="Обычный 3 10 14 5 3 2" xfId="5224"/>
    <cellStyle name="Обычный 3 10 14 5 4" xfId="5225"/>
    <cellStyle name="Обычный 3 10 14 6" xfId="5226"/>
    <cellStyle name="Обычный 3 10 14 6 2" xfId="5227"/>
    <cellStyle name="Обычный 3 10 14 6 2 2" xfId="5228"/>
    <cellStyle name="Обычный 3 10 14 6 3" xfId="5229"/>
    <cellStyle name="Обычный 3 10 14 7" xfId="5230"/>
    <cellStyle name="Обычный 3 10 14 7 2" xfId="5231"/>
    <cellStyle name="Обычный 3 10 14 8" xfId="5232"/>
    <cellStyle name="Обычный 3 10 15" xfId="5233"/>
    <cellStyle name="Обычный 3 10 15 2" xfId="5234"/>
    <cellStyle name="Обычный 3 10 15 2 2" xfId="5235"/>
    <cellStyle name="Обычный 3 10 15 2 2 2" xfId="5236"/>
    <cellStyle name="Обычный 3 10 15 2 2 2 2" xfId="5237"/>
    <cellStyle name="Обычный 3 10 15 2 2 2 2 2" xfId="5238"/>
    <cellStyle name="Обычный 3 10 15 2 2 2 2 2 2" xfId="5239"/>
    <cellStyle name="Обычный 3 10 15 2 2 2 2 3" xfId="5240"/>
    <cellStyle name="Обычный 3 10 15 2 2 2 3" xfId="5241"/>
    <cellStyle name="Обычный 3 10 15 2 2 2 3 2" xfId="5242"/>
    <cellStyle name="Обычный 3 10 15 2 2 2 4" xfId="5243"/>
    <cellStyle name="Обычный 3 10 15 2 2 3" xfId="5244"/>
    <cellStyle name="Обычный 3 10 15 2 2 3 2" xfId="5245"/>
    <cellStyle name="Обычный 3 10 15 2 2 3 2 2" xfId="5246"/>
    <cellStyle name="Обычный 3 10 15 2 2 3 3" xfId="5247"/>
    <cellStyle name="Обычный 3 10 15 2 2 4" xfId="5248"/>
    <cellStyle name="Обычный 3 10 15 2 2 4 2" xfId="5249"/>
    <cellStyle name="Обычный 3 10 15 2 2 5" xfId="5250"/>
    <cellStyle name="Обычный 3 10 15 2 3" xfId="5251"/>
    <cellStyle name="Обычный 3 10 15 2 3 2" xfId="5252"/>
    <cellStyle name="Обычный 3 10 15 2 3 2 2" xfId="5253"/>
    <cellStyle name="Обычный 3 10 15 2 3 2 2 2" xfId="5254"/>
    <cellStyle name="Обычный 3 10 15 2 3 2 2 2 2" xfId="5255"/>
    <cellStyle name="Обычный 3 10 15 2 3 2 2 3" xfId="5256"/>
    <cellStyle name="Обычный 3 10 15 2 3 2 3" xfId="5257"/>
    <cellStyle name="Обычный 3 10 15 2 3 2 3 2" xfId="5258"/>
    <cellStyle name="Обычный 3 10 15 2 3 2 4" xfId="5259"/>
    <cellStyle name="Обычный 3 10 15 2 3 3" xfId="5260"/>
    <cellStyle name="Обычный 3 10 15 2 3 3 2" xfId="5261"/>
    <cellStyle name="Обычный 3 10 15 2 3 3 2 2" xfId="5262"/>
    <cellStyle name="Обычный 3 10 15 2 3 3 3" xfId="5263"/>
    <cellStyle name="Обычный 3 10 15 2 3 4" xfId="5264"/>
    <cellStyle name="Обычный 3 10 15 2 3 4 2" xfId="5265"/>
    <cellStyle name="Обычный 3 10 15 2 3 5" xfId="5266"/>
    <cellStyle name="Обычный 3 10 15 2 4" xfId="5267"/>
    <cellStyle name="Обычный 3 10 15 2 4 2" xfId="5268"/>
    <cellStyle name="Обычный 3 10 15 2 4 2 2" xfId="5269"/>
    <cellStyle name="Обычный 3 10 15 2 4 2 2 2" xfId="5270"/>
    <cellStyle name="Обычный 3 10 15 2 4 2 3" xfId="5271"/>
    <cellStyle name="Обычный 3 10 15 2 4 3" xfId="5272"/>
    <cellStyle name="Обычный 3 10 15 2 4 3 2" xfId="5273"/>
    <cellStyle name="Обычный 3 10 15 2 4 4" xfId="5274"/>
    <cellStyle name="Обычный 3 10 15 2 5" xfId="5275"/>
    <cellStyle name="Обычный 3 10 15 2 5 2" xfId="5276"/>
    <cellStyle name="Обычный 3 10 15 2 5 2 2" xfId="5277"/>
    <cellStyle name="Обычный 3 10 15 2 5 3" xfId="5278"/>
    <cellStyle name="Обычный 3 10 15 2 6" xfId="5279"/>
    <cellStyle name="Обычный 3 10 15 2 6 2" xfId="5280"/>
    <cellStyle name="Обычный 3 10 15 2 7" xfId="5281"/>
    <cellStyle name="Обычный 3 10 15 3" xfId="5282"/>
    <cellStyle name="Обычный 3 10 15 3 2" xfId="5283"/>
    <cellStyle name="Обычный 3 10 15 3 2 2" xfId="5284"/>
    <cellStyle name="Обычный 3 10 15 3 2 2 2" xfId="5285"/>
    <cellStyle name="Обычный 3 10 15 3 2 2 2 2" xfId="5286"/>
    <cellStyle name="Обычный 3 10 15 3 2 2 3" xfId="5287"/>
    <cellStyle name="Обычный 3 10 15 3 2 3" xfId="5288"/>
    <cellStyle name="Обычный 3 10 15 3 2 3 2" xfId="5289"/>
    <cellStyle name="Обычный 3 10 15 3 2 4" xfId="5290"/>
    <cellStyle name="Обычный 3 10 15 3 3" xfId="5291"/>
    <cellStyle name="Обычный 3 10 15 3 3 2" xfId="5292"/>
    <cellStyle name="Обычный 3 10 15 3 3 2 2" xfId="5293"/>
    <cellStyle name="Обычный 3 10 15 3 3 3" xfId="5294"/>
    <cellStyle name="Обычный 3 10 15 3 4" xfId="5295"/>
    <cellStyle name="Обычный 3 10 15 3 4 2" xfId="5296"/>
    <cellStyle name="Обычный 3 10 15 3 5" xfId="5297"/>
    <cellStyle name="Обычный 3 10 15 4" xfId="5298"/>
    <cellStyle name="Обычный 3 10 15 4 2" xfId="5299"/>
    <cellStyle name="Обычный 3 10 15 4 2 2" xfId="5300"/>
    <cellStyle name="Обычный 3 10 15 4 2 2 2" xfId="5301"/>
    <cellStyle name="Обычный 3 10 15 4 2 2 2 2" xfId="5302"/>
    <cellStyle name="Обычный 3 10 15 4 2 2 3" xfId="5303"/>
    <cellStyle name="Обычный 3 10 15 4 2 3" xfId="5304"/>
    <cellStyle name="Обычный 3 10 15 4 2 3 2" xfId="5305"/>
    <cellStyle name="Обычный 3 10 15 4 2 4" xfId="5306"/>
    <cellStyle name="Обычный 3 10 15 4 3" xfId="5307"/>
    <cellStyle name="Обычный 3 10 15 4 3 2" xfId="5308"/>
    <cellStyle name="Обычный 3 10 15 4 3 2 2" xfId="5309"/>
    <cellStyle name="Обычный 3 10 15 4 3 3" xfId="5310"/>
    <cellStyle name="Обычный 3 10 15 4 4" xfId="5311"/>
    <cellStyle name="Обычный 3 10 15 4 4 2" xfId="5312"/>
    <cellStyle name="Обычный 3 10 15 4 5" xfId="5313"/>
    <cellStyle name="Обычный 3 10 15 5" xfId="5314"/>
    <cellStyle name="Обычный 3 10 15 5 2" xfId="5315"/>
    <cellStyle name="Обычный 3 10 15 5 2 2" xfId="5316"/>
    <cellStyle name="Обычный 3 10 15 5 2 2 2" xfId="5317"/>
    <cellStyle name="Обычный 3 10 15 5 2 3" xfId="5318"/>
    <cellStyle name="Обычный 3 10 15 5 3" xfId="5319"/>
    <cellStyle name="Обычный 3 10 15 5 3 2" xfId="5320"/>
    <cellStyle name="Обычный 3 10 15 5 4" xfId="5321"/>
    <cellStyle name="Обычный 3 10 15 6" xfId="5322"/>
    <cellStyle name="Обычный 3 10 15 6 2" xfId="5323"/>
    <cellStyle name="Обычный 3 10 15 6 2 2" xfId="5324"/>
    <cellStyle name="Обычный 3 10 15 6 3" xfId="5325"/>
    <cellStyle name="Обычный 3 10 15 7" xfId="5326"/>
    <cellStyle name="Обычный 3 10 15 7 2" xfId="5327"/>
    <cellStyle name="Обычный 3 10 15 8" xfId="5328"/>
    <cellStyle name="Обычный 3 10 16" xfId="5329"/>
    <cellStyle name="Обычный 3 10 16 2" xfId="5330"/>
    <cellStyle name="Обычный 3 10 16 2 2" xfId="5331"/>
    <cellStyle name="Обычный 3 10 16 2 2 2" xfId="5332"/>
    <cellStyle name="Обычный 3 10 16 2 2 2 2" xfId="5333"/>
    <cellStyle name="Обычный 3 10 16 2 2 2 2 2" xfId="5334"/>
    <cellStyle name="Обычный 3 10 16 2 2 2 2 2 2" xfId="5335"/>
    <cellStyle name="Обычный 3 10 16 2 2 2 2 3" xfId="5336"/>
    <cellStyle name="Обычный 3 10 16 2 2 2 3" xfId="5337"/>
    <cellStyle name="Обычный 3 10 16 2 2 2 3 2" xfId="5338"/>
    <cellStyle name="Обычный 3 10 16 2 2 2 4" xfId="5339"/>
    <cellStyle name="Обычный 3 10 16 2 2 3" xfId="5340"/>
    <cellStyle name="Обычный 3 10 16 2 2 3 2" xfId="5341"/>
    <cellStyle name="Обычный 3 10 16 2 2 3 2 2" xfId="5342"/>
    <cellStyle name="Обычный 3 10 16 2 2 3 3" xfId="5343"/>
    <cellStyle name="Обычный 3 10 16 2 2 4" xfId="5344"/>
    <cellStyle name="Обычный 3 10 16 2 2 4 2" xfId="5345"/>
    <cellStyle name="Обычный 3 10 16 2 2 5" xfId="5346"/>
    <cellStyle name="Обычный 3 10 16 2 3" xfId="5347"/>
    <cellStyle name="Обычный 3 10 16 2 3 2" xfId="5348"/>
    <cellStyle name="Обычный 3 10 16 2 3 2 2" xfId="5349"/>
    <cellStyle name="Обычный 3 10 16 2 3 2 2 2" xfId="5350"/>
    <cellStyle name="Обычный 3 10 16 2 3 2 2 2 2" xfId="5351"/>
    <cellStyle name="Обычный 3 10 16 2 3 2 2 3" xfId="5352"/>
    <cellStyle name="Обычный 3 10 16 2 3 2 3" xfId="5353"/>
    <cellStyle name="Обычный 3 10 16 2 3 2 3 2" xfId="5354"/>
    <cellStyle name="Обычный 3 10 16 2 3 2 4" xfId="5355"/>
    <cellStyle name="Обычный 3 10 16 2 3 3" xfId="5356"/>
    <cellStyle name="Обычный 3 10 16 2 3 3 2" xfId="5357"/>
    <cellStyle name="Обычный 3 10 16 2 3 3 2 2" xfId="5358"/>
    <cellStyle name="Обычный 3 10 16 2 3 3 3" xfId="5359"/>
    <cellStyle name="Обычный 3 10 16 2 3 4" xfId="5360"/>
    <cellStyle name="Обычный 3 10 16 2 3 4 2" xfId="5361"/>
    <cellStyle name="Обычный 3 10 16 2 3 5" xfId="5362"/>
    <cellStyle name="Обычный 3 10 16 2 4" xfId="5363"/>
    <cellStyle name="Обычный 3 10 16 2 4 2" xfId="5364"/>
    <cellStyle name="Обычный 3 10 16 2 4 2 2" xfId="5365"/>
    <cellStyle name="Обычный 3 10 16 2 4 2 2 2" xfId="5366"/>
    <cellStyle name="Обычный 3 10 16 2 4 2 3" xfId="5367"/>
    <cellStyle name="Обычный 3 10 16 2 4 3" xfId="5368"/>
    <cellStyle name="Обычный 3 10 16 2 4 3 2" xfId="5369"/>
    <cellStyle name="Обычный 3 10 16 2 4 4" xfId="5370"/>
    <cellStyle name="Обычный 3 10 16 2 5" xfId="5371"/>
    <cellStyle name="Обычный 3 10 16 2 5 2" xfId="5372"/>
    <cellStyle name="Обычный 3 10 16 2 5 2 2" xfId="5373"/>
    <cellStyle name="Обычный 3 10 16 2 5 3" xfId="5374"/>
    <cellStyle name="Обычный 3 10 16 2 6" xfId="5375"/>
    <cellStyle name="Обычный 3 10 16 2 6 2" xfId="5376"/>
    <cellStyle name="Обычный 3 10 16 2 7" xfId="5377"/>
    <cellStyle name="Обычный 3 10 16 3" xfId="5378"/>
    <cellStyle name="Обычный 3 10 16 3 2" xfId="5379"/>
    <cellStyle name="Обычный 3 10 16 3 2 2" xfId="5380"/>
    <cellStyle name="Обычный 3 10 16 3 2 2 2" xfId="5381"/>
    <cellStyle name="Обычный 3 10 16 3 2 2 2 2" xfId="5382"/>
    <cellStyle name="Обычный 3 10 16 3 2 2 3" xfId="5383"/>
    <cellStyle name="Обычный 3 10 16 3 2 3" xfId="5384"/>
    <cellStyle name="Обычный 3 10 16 3 2 3 2" xfId="5385"/>
    <cellStyle name="Обычный 3 10 16 3 2 4" xfId="5386"/>
    <cellStyle name="Обычный 3 10 16 3 3" xfId="5387"/>
    <cellStyle name="Обычный 3 10 16 3 3 2" xfId="5388"/>
    <cellStyle name="Обычный 3 10 16 3 3 2 2" xfId="5389"/>
    <cellStyle name="Обычный 3 10 16 3 3 3" xfId="5390"/>
    <cellStyle name="Обычный 3 10 16 3 4" xfId="5391"/>
    <cellStyle name="Обычный 3 10 16 3 4 2" xfId="5392"/>
    <cellStyle name="Обычный 3 10 16 3 5" xfId="5393"/>
    <cellStyle name="Обычный 3 10 16 4" xfId="5394"/>
    <cellStyle name="Обычный 3 10 16 4 2" xfId="5395"/>
    <cellStyle name="Обычный 3 10 16 4 2 2" xfId="5396"/>
    <cellStyle name="Обычный 3 10 16 4 2 2 2" xfId="5397"/>
    <cellStyle name="Обычный 3 10 16 4 2 2 2 2" xfId="5398"/>
    <cellStyle name="Обычный 3 10 16 4 2 2 3" xfId="5399"/>
    <cellStyle name="Обычный 3 10 16 4 2 3" xfId="5400"/>
    <cellStyle name="Обычный 3 10 16 4 2 3 2" xfId="5401"/>
    <cellStyle name="Обычный 3 10 16 4 2 4" xfId="5402"/>
    <cellStyle name="Обычный 3 10 16 4 3" xfId="5403"/>
    <cellStyle name="Обычный 3 10 16 4 3 2" xfId="5404"/>
    <cellStyle name="Обычный 3 10 16 4 3 2 2" xfId="5405"/>
    <cellStyle name="Обычный 3 10 16 4 3 3" xfId="5406"/>
    <cellStyle name="Обычный 3 10 16 4 4" xfId="5407"/>
    <cellStyle name="Обычный 3 10 16 4 4 2" xfId="5408"/>
    <cellStyle name="Обычный 3 10 16 4 5" xfId="5409"/>
    <cellStyle name="Обычный 3 10 16 5" xfId="5410"/>
    <cellStyle name="Обычный 3 10 16 5 2" xfId="5411"/>
    <cellStyle name="Обычный 3 10 16 5 2 2" xfId="5412"/>
    <cellStyle name="Обычный 3 10 16 5 2 2 2" xfId="5413"/>
    <cellStyle name="Обычный 3 10 16 5 2 3" xfId="5414"/>
    <cellStyle name="Обычный 3 10 16 5 3" xfId="5415"/>
    <cellStyle name="Обычный 3 10 16 5 3 2" xfId="5416"/>
    <cellStyle name="Обычный 3 10 16 5 4" xfId="5417"/>
    <cellStyle name="Обычный 3 10 16 6" xfId="5418"/>
    <cellStyle name="Обычный 3 10 16 6 2" xfId="5419"/>
    <cellStyle name="Обычный 3 10 16 6 2 2" xfId="5420"/>
    <cellStyle name="Обычный 3 10 16 6 3" xfId="5421"/>
    <cellStyle name="Обычный 3 10 16 7" xfId="5422"/>
    <cellStyle name="Обычный 3 10 16 7 2" xfId="5423"/>
    <cellStyle name="Обычный 3 10 16 8" xfId="5424"/>
    <cellStyle name="Обычный 3 10 17" xfId="5425"/>
    <cellStyle name="Обычный 3 10 17 2" xfId="5426"/>
    <cellStyle name="Обычный 3 10 17 2 2" xfId="5427"/>
    <cellStyle name="Обычный 3 10 17 2 2 2" xfId="5428"/>
    <cellStyle name="Обычный 3 10 17 2 2 2 2" xfId="5429"/>
    <cellStyle name="Обычный 3 10 17 2 2 2 2 2" xfId="5430"/>
    <cellStyle name="Обычный 3 10 17 2 2 2 2 2 2" xfId="5431"/>
    <cellStyle name="Обычный 3 10 17 2 2 2 2 3" xfId="5432"/>
    <cellStyle name="Обычный 3 10 17 2 2 2 3" xfId="5433"/>
    <cellStyle name="Обычный 3 10 17 2 2 2 3 2" xfId="5434"/>
    <cellStyle name="Обычный 3 10 17 2 2 2 4" xfId="5435"/>
    <cellStyle name="Обычный 3 10 17 2 2 3" xfId="5436"/>
    <cellStyle name="Обычный 3 10 17 2 2 3 2" xfId="5437"/>
    <cellStyle name="Обычный 3 10 17 2 2 3 2 2" xfId="5438"/>
    <cellStyle name="Обычный 3 10 17 2 2 3 3" xfId="5439"/>
    <cellStyle name="Обычный 3 10 17 2 2 4" xfId="5440"/>
    <cellStyle name="Обычный 3 10 17 2 2 4 2" xfId="5441"/>
    <cellStyle name="Обычный 3 10 17 2 2 5" xfId="5442"/>
    <cellStyle name="Обычный 3 10 17 2 3" xfId="5443"/>
    <cellStyle name="Обычный 3 10 17 2 3 2" xfId="5444"/>
    <cellStyle name="Обычный 3 10 17 2 3 2 2" xfId="5445"/>
    <cellStyle name="Обычный 3 10 17 2 3 2 2 2" xfId="5446"/>
    <cellStyle name="Обычный 3 10 17 2 3 2 2 2 2" xfId="5447"/>
    <cellStyle name="Обычный 3 10 17 2 3 2 2 3" xfId="5448"/>
    <cellStyle name="Обычный 3 10 17 2 3 2 3" xfId="5449"/>
    <cellStyle name="Обычный 3 10 17 2 3 2 3 2" xfId="5450"/>
    <cellStyle name="Обычный 3 10 17 2 3 2 4" xfId="5451"/>
    <cellStyle name="Обычный 3 10 17 2 3 3" xfId="5452"/>
    <cellStyle name="Обычный 3 10 17 2 3 3 2" xfId="5453"/>
    <cellStyle name="Обычный 3 10 17 2 3 3 2 2" xfId="5454"/>
    <cellStyle name="Обычный 3 10 17 2 3 3 3" xfId="5455"/>
    <cellStyle name="Обычный 3 10 17 2 3 4" xfId="5456"/>
    <cellStyle name="Обычный 3 10 17 2 3 4 2" xfId="5457"/>
    <cellStyle name="Обычный 3 10 17 2 3 5" xfId="5458"/>
    <cellStyle name="Обычный 3 10 17 2 4" xfId="5459"/>
    <cellStyle name="Обычный 3 10 17 2 4 2" xfId="5460"/>
    <cellStyle name="Обычный 3 10 17 2 4 2 2" xfId="5461"/>
    <cellStyle name="Обычный 3 10 17 2 4 2 2 2" xfId="5462"/>
    <cellStyle name="Обычный 3 10 17 2 4 2 3" xfId="5463"/>
    <cellStyle name="Обычный 3 10 17 2 4 3" xfId="5464"/>
    <cellStyle name="Обычный 3 10 17 2 4 3 2" xfId="5465"/>
    <cellStyle name="Обычный 3 10 17 2 4 4" xfId="5466"/>
    <cellStyle name="Обычный 3 10 17 2 5" xfId="5467"/>
    <cellStyle name="Обычный 3 10 17 2 5 2" xfId="5468"/>
    <cellStyle name="Обычный 3 10 17 2 5 2 2" xfId="5469"/>
    <cellStyle name="Обычный 3 10 17 2 5 3" xfId="5470"/>
    <cellStyle name="Обычный 3 10 17 2 6" xfId="5471"/>
    <cellStyle name="Обычный 3 10 17 2 6 2" xfId="5472"/>
    <cellStyle name="Обычный 3 10 17 2 7" xfId="5473"/>
    <cellStyle name="Обычный 3 10 17 3" xfId="5474"/>
    <cellStyle name="Обычный 3 10 17 3 2" xfId="5475"/>
    <cellStyle name="Обычный 3 10 17 3 2 2" xfId="5476"/>
    <cellStyle name="Обычный 3 10 17 3 2 2 2" xfId="5477"/>
    <cellStyle name="Обычный 3 10 17 3 2 2 2 2" xfId="5478"/>
    <cellStyle name="Обычный 3 10 17 3 2 2 3" xfId="5479"/>
    <cellStyle name="Обычный 3 10 17 3 2 3" xfId="5480"/>
    <cellStyle name="Обычный 3 10 17 3 2 3 2" xfId="5481"/>
    <cellStyle name="Обычный 3 10 17 3 2 4" xfId="5482"/>
    <cellStyle name="Обычный 3 10 17 3 3" xfId="5483"/>
    <cellStyle name="Обычный 3 10 17 3 3 2" xfId="5484"/>
    <cellStyle name="Обычный 3 10 17 3 3 2 2" xfId="5485"/>
    <cellStyle name="Обычный 3 10 17 3 3 3" xfId="5486"/>
    <cellStyle name="Обычный 3 10 17 3 4" xfId="5487"/>
    <cellStyle name="Обычный 3 10 17 3 4 2" xfId="5488"/>
    <cellStyle name="Обычный 3 10 17 3 5" xfId="5489"/>
    <cellStyle name="Обычный 3 10 17 4" xfId="5490"/>
    <cellStyle name="Обычный 3 10 17 4 2" xfId="5491"/>
    <cellStyle name="Обычный 3 10 17 4 2 2" xfId="5492"/>
    <cellStyle name="Обычный 3 10 17 4 2 2 2" xfId="5493"/>
    <cellStyle name="Обычный 3 10 17 4 2 2 2 2" xfId="5494"/>
    <cellStyle name="Обычный 3 10 17 4 2 2 3" xfId="5495"/>
    <cellStyle name="Обычный 3 10 17 4 2 3" xfId="5496"/>
    <cellStyle name="Обычный 3 10 17 4 2 3 2" xfId="5497"/>
    <cellStyle name="Обычный 3 10 17 4 2 4" xfId="5498"/>
    <cellStyle name="Обычный 3 10 17 4 3" xfId="5499"/>
    <cellStyle name="Обычный 3 10 17 4 3 2" xfId="5500"/>
    <cellStyle name="Обычный 3 10 17 4 3 2 2" xfId="5501"/>
    <cellStyle name="Обычный 3 10 17 4 3 3" xfId="5502"/>
    <cellStyle name="Обычный 3 10 17 4 4" xfId="5503"/>
    <cellStyle name="Обычный 3 10 17 4 4 2" xfId="5504"/>
    <cellStyle name="Обычный 3 10 17 4 5" xfId="5505"/>
    <cellStyle name="Обычный 3 10 17 5" xfId="5506"/>
    <cellStyle name="Обычный 3 10 17 5 2" xfId="5507"/>
    <cellStyle name="Обычный 3 10 17 5 2 2" xfId="5508"/>
    <cellStyle name="Обычный 3 10 17 5 2 2 2" xfId="5509"/>
    <cellStyle name="Обычный 3 10 17 5 2 3" xfId="5510"/>
    <cellStyle name="Обычный 3 10 17 5 3" xfId="5511"/>
    <cellStyle name="Обычный 3 10 17 5 3 2" xfId="5512"/>
    <cellStyle name="Обычный 3 10 17 5 4" xfId="5513"/>
    <cellStyle name="Обычный 3 10 17 6" xfId="5514"/>
    <cellStyle name="Обычный 3 10 17 6 2" xfId="5515"/>
    <cellStyle name="Обычный 3 10 17 6 2 2" xfId="5516"/>
    <cellStyle name="Обычный 3 10 17 6 3" xfId="5517"/>
    <cellStyle name="Обычный 3 10 17 7" xfId="5518"/>
    <cellStyle name="Обычный 3 10 17 7 2" xfId="5519"/>
    <cellStyle name="Обычный 3 10 17 8" xfId="5520"/>
    <cellStyle name="Обычный 3 10 18" xfId="5521"/>
    <cellStyle name="Обычный 3 10 18 2" xfId="5522"/>
    <cellStyle name="Обычный 3 10 18 2 2" xfId="5523"/>
    <cellStyle name="Обычный 3 10 18 2 2 2" xfId="5524"/>
    <cellStyle name="Обычный 3 10 18 2 2 2 2" xfId="5525"/>
    <cellStyle name="Обычный 3 10 18 2 2 2 2 2" xfId="5526"/>
    <cellStyle name="Обычный 3 10 18 2 2 2 2 2 2" xfId="5527"/>
    <cellStyle name="Обычный 3 10 18 2 2 2 2 3" xfId="5528"/>
    <cellStyle name="Обычный 3 10 18 2 2 2 3" xfId="5529"/>
    <cellStyle name="Обычный 3 10 18 2 2 2 3 2" xfId="5530"/>
    <cellStyle name="Обычный 3 10 18 2 2 2 4" xfId="5531"/>
    <cellStyle name="Обычный 3 10 18 2 2 3" xfId="5532"/>
    <cellStyle name="Обычный 3 10 18 2 2 3 2" xfId="5533"/>
    <cellStyle name="Обычный 3 10 18 2 2 3 2 2" xfId="5534"/>
    <cellStyle name="Обычный 3 10 18 2 2 3 3" xfId="5535"/>
    <cellStyle name="Обычный 3 10 18 2 2 4" xfId="5536"/>
    <cellStyle name="Обычный 3 10 18 2 2 4 2" xfId="5537"/>
    <cellStyle name="Обычный 3 10 18 2 2 5" xfId="5538"/>
    <cellStyle name="Обычный 3 10 18 2 3" xfId="5539"/>
    <cellStyle name="Обычный 3 10 18 2 3 2" xfId="5540"/>
    <cellStyle name="Обычный 3 10 18 2 3 2 2" xfId="5541"/>
    <cellStyle name="Обычный 3 10 18 2 3 2 2 2" xfId="5542"/>
    <cellStyle name="Обычный 3 10 18 2 3 2 2 2 2" xfId="5543"/>
    <cellStyle name="Обычный 3 10 18 2 3 2 2 3" xfId="5544"/>
    <cellStyle name="Обычный 3 10 18 2 3 2 3" xfId="5545"/>
    <cellStyle name="Обычный 3 10 18 2 3 2 3 2" xfId="5546"/>
    <cellStyle name="Обычный 3 10 18 2 3 2 4" xfId="5547"/>
    <cellStyle name="Обычный 3 10 18 2 3 3" xfId="5548"/>
    <cellStyle name="Обычный 3 10 18 2 3 3 2" xfId="5549"/>
    <cellStyle name="Обычный 3 10 18 2 3 3 2 2" xfId="5550"/>
    <cellStyle name="Обычный 3 10 18 2 3 3 3" xfId="5551"/>
    <cellStyle name="Обычный 3 10 18 2 3 4" xfId="5552"/>
    <cellStyle name="Обычный 3 10 18 2 3 4 2" xfId="5553"/>
    <cellStyle name="Обычный 3 10 18 2 3 5" xfId="5554"/>
    <cellStyle name="Обычный 3 10 18 2 4" xfId="5555"/>
    <cellStyle name="Обычный 3 10 18 2 4 2" xfId="5556"/>
    <cellStyle name="Обычный 3 10 18 2 4 2 2" xfId="5557"/>
    <cellStyle name="Обычный 3 10 18 2 4 2 2 2" xfId="5558"/>
    <cellStyle name="Обычный 3 10 18 2 4 2 3" xfId="5559"/>
    <cellStyle name="Обычный 3 10 18 2 4 3" xfId="5560"/>
    <cellStyle name="Обычный 3 10 18 2 4 3 2" xfId="5561"/>
    <cellStyle name="Обычный 3 10 18 2 4 4" xfId="5562"/>
    <cellStyle name="Обычный 3 10 18 2 5" xfId="5563"/>
    <cellStyle name="Обычный 3 10 18 2 5 2" xfId="5564"/>
    <cellStyle name="Обычный 3 10 18 2 5 2 2" xfId="5565"/>
    <cellStyle name="Обычный 3 10 18 2 5 3" xfId="5566"/>
    <cellStyle name="Обычный 3 10 18 2 6" xfId="5567"/>
    <cellStyle name="Обычный 3 10 18 2 6 2" xfId="5568"/>
    <cellStyle name="Обычный 3 10 18 2 7" xfId="5569"/>
    <cellStyle name="Обычный 3 10 18 3" xfId="5570"/>
    <cellStyle name="Обычный 3 10 18 3 2" xfId="5571"/>
    <cellStyle name="Обычный 3 10 18 3 2 2" xfId="5572"/>
    <cellStyle name="Обычный 3 10 18 3 2 2 2" xfId="5573"/>
    <cellStyle name="Обычный 3 10 18 3 2 2 2 2" xfId="5574"/>
    <cellStyle name="Обычный 3 10 18 3 2 2 3" xfId="5575"/>
    <cellStyle name="Обычный 3 10 18 3 2 3" xfId="5576"/>
    <cellStyle name="Обычный 3 10 18 3 2 3 2" xfId="5577"/>
    <cellStyle name="Обычный 3 10 18 3 2 4" xfId="5578"/>
    <cellStyle name="Обычный 3 10 18 3 3" xfId="5579"/>
    <cellStyle name="Обычный 3 10 18 3 3 2" xfId="5580"/>
    <cellStyle name="Обычный 3 10 18 3 3 2 2" xfId="5581"/>
    <cellStyle name="Обычный 3 10 18 3 3 3" xfId="5582"/>
    <cellStyle name="Обычный 3 10 18 3 4" xfId="5583"/>
    <cellStyle name="Обычный 3 10 18 3 4 2" xfId="5584"/>
    <cellStyle name="Обычный 3 10 18 3 5" xfId="5585"/>
    <cellStyle name="Обычный 3 10 18 4" xfId="5586"/>
    <cellStyle name="Обычный 3 10 18 4 2" xfId="5587"/>
    <cellStyle name="Обычный 3 10 18 4 2 2" xfId="5588"/>
    <cellStyle name="Обычный 3 10 18 4 2 2 2" xfId="5589"/>
    <cellStyle name="Обычный 3 10 18 4 2 2 2 2" xfId="5590"/>
    <cellStyle name="Обычный 3 10 18 4 2 2 3" xfId="5591"/>
    <cellStyle name="Обычный 3 10 18 4 2 3" xfId="5592"/>
    <cellStyle name="Обычный 3 10 18 4 2 3 2" xfId="5593"/>
    <cellStyle name="Обычный 3 10 18 4 2 4" xfId="5594"/>
    <cellStyle name="Обычный 3 10 18 4 3" xfId="5595"/>
    <cellStyle name="Обычный 3 10 18 4 3 2" xfId="5596"/>
    <cellStyle name="Обычный 3 10 18 4 3 2 2" xfId="5597"/>
    <cellStyle name="Обычный 3 10 18 4 3 3" xfId="5598"/>
    <cellStyle name="Обычный 3 10 18 4 4" xfId="5599"/>
    <cellStyle name="Обычный 3 10 18 4 4 2" xfId="5600"/>
    <cellStyle name="Обычный 3 10 18 4 5" xfId="5601"/>
    <cellStyle name="Обычный 3 10 18 5" xfId="5602"/>
    <cellStyle name="Обычный 3 10 18 5 2" xfId="5603"/>
    <cellStyle name="Обычный 3 10 18 5 2 2" xfId="5604"/>
    <cellStyle name="Обычный 3 10 18 5 2 2 2" xfId="5605"/>
    <cellStyle name="Обычный 3 10 18 5 2 3" xfId="5606"/>
    <cellStyle name="Обычный 3 10 18 5 3" xfId="5607"/>
    <cellStyle name="Обычный 3 10 18 5 3 2" xfId="5608"/>
    <cellStyle name="Обычный 3 10 18 5 4" xfId="5609"/>
    <cellStyle name="Обычный 3 10 18 6" xfId="5610"/>
    <cellStyle name="Обычный 3 10 18 6 2" xfId="5611"/>
    <cellStyle name="Обычный 3 10 18 6 2 2" xfId="5612"/>
    <cellStyle name="Обычный 3 10 18 6 3" xfId="5613"/>
    <cellStyle name="Обычный 3 10 18 7" xfId="5614"/>
    <cellStyle name="Обычный 3 10 18 7 2" xfId="5615"/>
    <cellStyle name="Обычный 3 10 18 8" xfId="5616"/>
    <cellStyle name="Обычный 3 10 19" xfId="5617"/>
    <cellStyle name="Обычный 3 10 19 2" xfId="5618"/>
    <cellStyle name="Обычный 3 10 19 2 2" xfId="5619"/>
    <cellStyle name="Обычный 3 10 19 2 2 2" xfId="5620"/>
    <cellStyle name="Обычный 3 10 19 2 2 2 2" xfId="5621"/>
    <cellStyle name="Обычный 3 10 19 2 2 2 2 2" xfId="5622"/>
    <cellStyle name="Обычный 3 10 19 2 2 2 2 2 2" xfId="5623"/>
    <cellStyle name="Обычный 3 10 19 2 2 2 2 3" xfId="5624"/>
    <cellStyle name="Обычный 3 10 19 2 2 2 3" xfId="5625"/>
    <cellStyle name="Обычный 3 10 19 2 2 2 3 2" xfId="5626"/>
    <cellStyle name="Обычный 3 10 19 2 2 2 4" xfId="5627"/>
    <cellStyle name="Обычный 3 10 19 2 2 3" xfId="5628"/>
    <cellStyle name="Обычный 3 10 19 2 2 3 2" xfId="5629"/>
    <cellStyle name="Обычный 3 10 19 2 2 3 2 2" xfId="5630"/>
    <cellStyle name="Обычный 3 10 19 2 2 3 3" xfId="5631"/>
    <cellStyle name="Обычный 3 10 19 2 2 4" xfId="5632"/>
    <cellStyle name="Обычный 3 10 19 2 2 4 2" xfId="5633"/>
    <cellStyle name="Обычный 3 10 19 2 2 5" xfId="5634"/>
    <cellStyle name="Обычный 3 10 19 2 3" xfId="5635"/>
    <cellStyle name="Обычный 3 10 19 2 3 2" xfId="5636"/>
    <cellStyle name="Обычный 3 10 19 2 3 2 2" xfId="5637"/>
    <cellStyle name="Обычный 3 10 19 2 3 2 2 2" xfId="5638"/>
    <cellStyle name="Обычный 3 10 19 2 3 2 2 2 2" xfId="5639"/>
    <cellStyle name="Обычный 3 10 19 2 3 2 2 3" xfId="5640"/>
    <cellStyle name="Обычный 3 10 19 2 3 2 3" xfId="5641"/>
    <cellStyle name="Обычный 3 10 19 2 3 2 3 2" xfId="5642"/>
    <cellStyle name="Обычный 3 10 19 2 3 2 4" xfId="5643"/>
    <cellStyle name="Обычный 3 10 19 2 3 3" xfId="5644"/>
    <cellStyle name="Обычный 3 10 19 2 3 3 2" xfId="5645"/>
    <cellStyle name="Обычный 3 10 19 2 3 3 2 2" xfId="5646"/>
    <cellStyle name="Обычный 3 10 19 2 3 3 3" xfId="5647"/>
    <cellStyle name="Обычный 3 10 19 2 3 4" xfId="5648"/>
    <cellStyle name="Обычный 3 10 19 2 3 4 2" xfId="5649"/>
    <cellStyle name="Обычный 3 10 19 2 3 5" xfId="5650"/>
    <cellStyle name="Обычный 3 10 19 2 4" xfId="5651"/>
    <cellStyle name="Обычный 3 10 19 2 4 2" xfId="5652"/>
    <cellStyle name="Обычный 3 10 19 2 4 2 2" xfId="5653"/>
    <cellStyle name="Обычный 3 10 19 2 4 2 2 2" xfId="5654"/>
    <cellStyle name="Обычный 3 10 19 2 4 2 3" xfId="5655"/>
    <cellStyle name="Обычный 3 10 19 2 4 3" xfId="5656"/>
    <cellStyle name="Обычный 3 10 19 2 4 3 2" xfId="5657"/>
    <cellStyle name="Обычный 3 10 19 2 4 4" xfId="5658"/>
    <cellStyle name="Обычный 3 10 19 2 5" xfId="5659"/>
    <cellStyle name="Обычный 3 10 19 2 5 2" xfId="5660"/>
    <cellStyle name="Обычный 3 10 19 2 5 2 2" xfId="5661"/>
    <cellStyle name="Обычный 3 10 19 2 5 3" xfId="5662"/>
    <cellStyle name="Обычный 3 10 19 2 6" xfId="5663"/>
    <cellStyle name="Обычный 3 10 19 2 6 2" xfId="5664"/>
    <cellStyle name="Обычный 3 10 19 2 7" xfId="5665"/>
    <cellStyle name="Обычный 3 10 19 3" xfId="5666"/>
    <cellStyle name="Обычный 3 10 19 3 2" xfId="5667"/>
    <cellStyle name="Обычный 3 10 19 3 2 2" xfId="5668"/>
    <cellStyle name="Обычный 3 10 19 3 2 2 2" xfId="5669"/>
    <cellStyle name="Обычный 3 10 19 3 2 2 2 2" xfId="5670"/>
    <cellStyle name="Обычный 3 10 19 3 2 2 3" xfId="5671"/>
    <cellStyle name="Обычный 3 10 19 3 2 3" xfId="5672"/>
    <cellStyle name="Обычный 3 10 19 3 2 3 2" xfId="5673"/>
    <cellStyle name="Обычный 3 10 19 3 2 4" xfId="5674"/>
    <cellStyle name="Обычный 3 10 19 3 3" xfId="5675"/>
    <cellStyle name="Обычный 3 10 19 3 3 2" xfId="5676"/>
    <cellStyle name="Обычный 3 10 19 3 3 2 2" xfId="5677"/>
    <cellStyle name="Обычный 3 10 19 3 3 3" xfId="5678"/>
    <cellStyle name="Обычный 3 10 19 3 4" xfId="5679"/>
    <cellStyle name="Обычный 3 10 19 3 4 2" xfId="5680"/>
    <cellStyle name="Обычный 3 10 19 3 5" xfId="5681"/>
    <cellStyle name="Обычный 3 10 19 4" xfId="5682"/>
    <cellStyle name="Обычный 3 10 19 4 2" xfId="5683"/>
    <cellStyle name="Обычный 3 10 19 4 2 2" xfId="5684"/>
    <cellStyle name="Обычный 3 10 19 4 2 2 2" xfId="5685"/>
    <cellStyle name="Обычный 3 10 19 4 2 2 2 2" xfId="5686"/>
    <cellStyle name="Обычный 3 10 19 4 2 2 3" xfId="5687"/>
    <cellStyle name="Обычный 3 10 19 4 2 3" xfId="5688"/>
    <cellStyle name="Обычный 3 10 19 4 2 3 2" xfId="5689"/>
    <cellStyle name="Обычный 3 10 19 4 2 4" xfId="5690"/>
    <cellStyle name="Обычный 3 10 19 4 3" xfId="5691"/>
    <cellStyle name="Обычный 3 10 19 4 3 2" xfId="5692"/>
    <cellStyle name="Обычный 3 10 19 4 3 2 2" xfId="5693"/>
    <cellStyle name="Обычный 3 10 19 4 3 3" xfId="5694"/>
    <cellStyle name="Обычный 3 10 19 4 4" xfId="5695"/>
    <cellStyle name="Обычный 3 10 19 4 4 2" xfId="5696"/>
    <cellStyle name="Обычный 3 10 19 4 5" xfId="5697"/>
    <cellStyle name="Обычный 3 10 19 5" xfId="5698"/>
    <cellStyle name="Обычный 3 10 19 5 2" xfId="5699"/>
    <cellStyle name="Обычный 3 10 19 5 2 2" xfId="5700"/>
    <cellStyle name="Обычный 3 10 19 5 2 2 2" xfId="5701"/>
    <cellStyle name="Обычный 3 10 19 5 2 3" xfId="5702"/>
    <cellStyle name="Обычный 3 10 19 5 3" xfId="5703"/>
    <cellStyle name="Обычный 3 10 19 5 3 2" xfId="5704"/>
    <cellStyle name="Обычный 3 10 19 5 4" xfId="5705"/>
    <cellStyle name="Обычный 3 10 19 6" xfId="5706"/>
    <cellStyle name="Обычный 3 10 19 6 2" xfId="5707"/>
    <cellStyle name="Обычный 3 10 19 6 2 2" xfId="5708"/>
    <cellStyle name="Обычный 3 10 19 6 3" xfId="5709"/>
    <cellStyle name="Обычный 3 10 19 7" xfId="5710"/>
    <cellStyle name="Обычный 3 10 19 7 2" xfId="5711"/>
    <cellStyle name="Обычный 3 10 19 8" xfId="5712"/>
    <cellStyle name="Обычный 3 10 2" xfId="5713"/>
    <cellStyle name="Обычный 3 10 2 2" xfId="5714"/>
    <cellStyle name="Обычный 3 10 2 2 2" xfId="5715"/>
    <cellStyle name="Обычный 3 10 2 2 2 2" xfId="5716"/>
    <cellStyle name="Обычный 3 10 2 2 2 2 2" xfId="5717"/>
    <cellStyle name="Обычный 3 10 2 2 2 2 2 2" xfId="5718"/>
    <cellStyle name="Обычный 3 10 2 2 2 2 2 2 2" xfId="5719"/>
    <cellStyle name="Обычный 3 10 2 2 2 2 2 3" xfId="5720"/>
    <cellStyle name="Обычный 3 10 2 2 2 2 3" xfId="5721"/>
    <cellStyle name="Обычный 3 10 2 2 2 2 3 2" xfId="5722"/>
    <cellStyle name="Обычный 3 10 2 2 2 2 4" xfId="5723"/>
    <cellStyle name="Обычный 3 10 2 2 2 3" xfId="5724"/>
    <cellStyle name="Обычный 3 10 2 2 2 3 2" xfId="5725"/>
    <cellStyle name="Обычный 3 10 2 2 2 3 2 2" xfId="5726"/>
    <cellStyle name="Обычный 3 10 2 2 2 3 3" xfId="5727"/>
    <cellStyle name="Обычный 3 10 2 2 2 4" xfId="5728"/>
    <cellStyle name="Обычный 3 10 2 2 2 4 2" xfId="5729"/>
    <cellStyle name="Обычный 3 10 2 2 2 5" xfId="5730"/>
    <cellStyle name="Обычный 3 10 2 2 3" xfId="5731"/>
    <cellStyle name="Обычный 3 10 2 2 3 2" xfId="5732"/>
    <cellStyle name="Обычный 3 10 2 2 3 2 2" xfId="5733"/>
    <cellStyle name="Обычный 3 10 2 2 3 2 2 2" xfId="5734"/>
    <cellStyle name="Обычный 3 10 2 2 3 2 2 2 2" xfId="5735"/>
    <cellStyle name="Обычный 3 10 2 2 3 2 2 3" xfId="5736"/>
    <cellStyle name="Обычный 3 10 2 2 3 2 3" xfId="5737"/>
    <cellStyle name="Обычный 3 10 2 2 3 2 3 2" xfId="5738"/>
    <cellStyle name="Обычный 3 10 2 2 3 2 4" xfId="5739"/>
    <cellStyle name="Обычный 3 10 2 2 3 3" xfId="5740"/>
    <cellStyle name="Обычный 3 10 2 2 3 3 2" xfId="5741"/>
    <cellStyle name="Обычный 3 10 2 2 3 3 2 2" xfId="5742"/>
    <cellStyle name="Обычный 3 10 2 2 3 3 3" xfId="5743"/>
    <cellStyle name="Обычный 3 10 2 2 3 4" xfId="5744"/>
    <cellStyle name="Обычный 3 10 2 2 3 4 2" xfId="5745"/>
    <cellStyle name="Обычный 3 10 2 2 3 5" xfId="5746"/>
    <cellStyle name="Обычный 3 10 2 2 4" xfId="5747"/>
    <cellStyle name="Обычный 3 10 2 2 4 2" xfId="5748"/>
    <cellStyle name="Обычный 3 10 2 2 4 2 2" xfId="5749"/>
    <cellStyle name="Обычный 3 10 2 2 4 2 2 2" xfId="5750"/>
    <cellStyle name="Обычный 3 10 2 2 4 2 3" xfId="5751"/>
    <cellStyle name="Обычный 3 10 2 2 4 3" xfId="5752"/>
    <cellStyle name="Обычный 3 10 2 2 4 3 2" xfId="5753"/>
    <cellStyle name="Обычный 3 10 2 2 4 4" xfId="5754"/>
    <cellStyle name="Обычный 3 10 2 2 5" xfId="5755"/>
    <cellStyle name="Обычный 3 10 2 2 5 2" xfId="5756"/>
    <cellStyle name="Обычный 3 10 2 2 5 2 2" xfId="5757"/>
    <cellStyle name="Обычный 3 10 2 2 5 3" xfId="5758"/>
    <cellStyle name="Обычный 3 10 2 2 6" xfId="5759"/>
    <cellStyle name="Обычный 3 10 2 2 6 2" xfId="5760"/>
    <cellStyle name="Обычный 3 10 2 2 7" xfId="5761"/>
    <cellStyle name="Обычный 3 10 2 3" xfId="5762"/>
    <cellStyle name="Обычный 3 10 2 3 2" xfId="5763"/>
    <cellStyle name="Обычный 3 10 2 3 2 2" xfId="5764"/>
    <cellStyle name="Обычный 3 10 2 3 2 2 2" xfId="5765"/>
    <cellStyle name="Обычный 3 10 2 3 2 2 2 2" xfId="5766"/>
    <cellStyle name="Обычный 3 10 2 3 2 2 3" xfId="5767"/>
    <cellStyle name="Обычный 3 10 2 3 2 3" xfId="5768"/>
    <cellStyle name="Обычный 3 10 2 3 2 3 2" xfId="5769"/>
    <cellStyle name="Обычный 3 10 2 3 2 4" xfId="5770"/>
    <cellStyle name="Обычный 3 10 2 3 3" xfId="5771"/>
    <cellStyle name="Обычный 3 10 2 3 3 2" xfId="5772"/>
    <cellStyle name="Обычный 3 10 2 3 3 2 2" xfId="5773"/>
    <cellStyle name="Обычный 3 10 2 3 3 3" xfId="5774"/>
    <cellStyle name="Обычный 3 10 2 3 4" xfId="5775"/>
    <cellStyle name="Обычный 3 10 2 3 4 2" xfId="5776"/>
    <cellStyle name="Обычный 3 10 2 3 5" xfId="5777"/>
    <cellStyle name="Обычный 3 10 2 4" xfId="5778"/>
    <cellStyle name="Обычный 3 10 2 4 2" xfId="5779"/>
    <cellStyle name="Обычный 3 10 2 4 2 2" xfId="5780"/>
    <cellStyle name="Обычный 3 10 2 4 2 2 2" xfId="5781"/>
    <cellStyle name="Обычный 3 10 2 4 2 2 2 2" xfId="5782"/>
    <cellStyle name="Обычный 3 10 2 4 2 2 3" xfId="5783"/>
    <cellStyle name="Обычный 3 10 2 4 2 3" xfId="5784"/>
    <cellStyle name="Обычный 3 10 2 4 2 3 2" xfId="5785"/>
    <cellStyle name="Обычный 3 10 2 4 2 4" xfId="5786"/>
    <cellStyle name="Обычный 3 10 2 4 3" xfId="5787"/>
    <cellStyle name="Обычный 3 10 2 4 3 2" xfId="5788"/>
    <cellStyle name="Обычный 3 10 2 4 3 2 2" xfId="5789"/>
    <cellStyle name="Обычный 3 10 2 4 3 3" xfId="5790"/>
    <cellStyle name="Обычный 3 10 2 4 4" xfId="5791"/>
    <cellStyle name="Обычный 3 10 2 4 4 2" xfId="5792"/>
    <cellStyle name="Обычный 3 10 2 4 5" xfId="5793"/>
    <cellStyle name="Обычный 3 10 2 5" xfId="5794"/>
    <cellStyle name="Обычный 3 10 2 5 2" xfId="5795"/>
    <cellStyle name="Обычный 3 10 2 5 2 2" xfId="5796"/>
    <cellStyle name="Обычный 3 10 2 5 2 2 2" xfId="5797"/>
    <cellStyle name="Обычный 3 10 2 5 2 3" xfId="5798"/>
    <cellStyle name="Обычный 3 10 2 5 3" xfId="5799"/>
    <cellStyle name="Обычный 3 10 2 5 3 2" xfId="5800"/>
    <cellStyle name="Обычный 3 10 2 5 4" xfId="5801"/>
    <cellStyle name="Обычный 3 10 2 6" xfId="5802"/>
    <cellStyle name="Обычный 3 10 2 6 2" xfId="5803"/>
    <cellStyle name="Обычный 3 10 2 6 2 2" xfId="5804"/>
    <cellStyle name="Обычный 3 10 2 6 3" xfId="5805"/>
    <cellStyle name="Обычный 3 10 2 7" xfId="5806"/>
    <cellStyle name="Обычный 3 10 2 7 2" xfId="5807"/>
    <cellStyle name="Обычный 3 10 2 8" xfId="5808"/>
    <cellStyle name="Обычный 3 10 20" xfId="5809"/>
    <cellStyle name="Обычный 3 10 20 2" xfId="5810"/>
    <cellStyle name="Обычный 3 10 20 2 2" xfId="5811"/>
    <cellStyle name="Обычный 3 10 20 2 2 2" xfId="5812"/>
    <cellStyle name="Обычный 3 10 20 2 2 2 2" xfId="5813"/>
    <cellStyle name="Обычный 3 10 20 2 2 2 2 2" xfId="5814"/>
    <cellStyle name="Обычный 3 10 20 2 2 2 2 2 2" xfId="5815"/>
    <cellStyle name="Обычный 3 10 20 2 2 2 2 3" xfId="5816"/>
    <cellStyle name="Обычный 3 10 20 2 2 2 3" xfId="5817"/>
    <cellStyle name="Обычный 3 10 20 2 2 2 3 2" xfId="5818"/>
    <cellStyle name="Обычный 3 10 20 2 2 2 4" xfId="5819"/>
    <cellStyle name="Обычный 3 10 20 2 2 3" xfId="5820"/>
    <cellStyle name="Обычный 3 10 20 2 2 3 2" xfId="5821"/>
    <cellStyle name="Обычный 3 10 20 2 2 3 2 2" xfId="5822"/>
    <cellStyle name="Обычный 3 10 20 2 2 3 3" xfId="5823"/>
    <cellStyle name="Обычный 3 10 20 2 2 4" xfId="5824"/>
    <cellStyle name="Обычный 3 10 20 2 2 4 2" xfId="5825"/>
    <cellStyle name="Обычный 3 10 20 2 2 5" xfId="5826"/>
    <cellStyle name="Обычный 3 10 20 2 3" xfId="5827"/>
    <cellStyle name="Обычный 3 10 20 2 3 2" xfId="5828"/>
    <cellStyle name="Обычный 3 10 20 2 3 2 2" xfId="5829"/>
    <cellStyle name="Обычный 3 10 20 2 3 2 2 2" xfId="5830"/>
    <cellStyle name="Обычный 3 10 20 2 3 2 2 2 2" xfId="5831"/>
    <cellStyle name="Обычный 3 10 20 2 3 2 2 3" xfId="5832"/>
    <cellStyle name="Обычный 3 10 20 2 3 2 3" xfId="5833"/>
    <cellStyle name="Обычный 3 10 20 2 3 2 3 2" xfId="5834"/>
    <cellStyle name="Обычный 3 10 20 2 3 2 4" xfId="5835"/>
    <cellStyle name="Обычный 3 10 20 2 3 3" xfId="5836"/>
    <cellStyle name="Обычный 3 10 20 2 3 3 2" xfId="5837"/>
    <cellStyle name="Обычный 3 10 20 2 3 3 2 2" xfId="5838"/>
    <cellStyle name="Обычный 3 10 20 2 3 3 3" xfId="5839"/>
    <cellStyle name="Обычный 3 10 20 2 3 4" xfId="5840"/>
    <cellStyle name="Обычный 3 10 20 2 3 4 2" xfId="5841"/>
    <cellStyle name="Обычный 3 10 20 2 3 5" xfId="5842"/>
    <cellStyle name="Обычный 3 10 20 2 4" xfId="5843"/>
    <cellStyle name="Обычный 3 10 20 2 4 2" xfId="5844"/>
    <cellStyle name="Обычный 3 10 20 2 4 2 2" xfId="5845"/>
    <cellStyle name="Обычный 3 10 20 2 4 2 2 2" xfId="5846"/>
    <cellStyle name="Обычный 3 10 20 2 4 2 3" xfId="5847"/>
    <cellStyle name="Обычный 3 10 20 2 4 3" xfId="5848"/>
    <cellStyle name="Обычный 3 10 20 2 4 3 2" xfId="5849"/>
    <cellStyle name="Обычный 3 10 20 2 4 4" xfId="5850"/>
    <cellStyle name="Обычный 3 10 20 2 5" xfId="5851"/>
    <cellStyle name="Обычный 3 10 20 2 5 2" xfId="5852"/>
    <cellStyle name="Обычный 3 10 20 2 5 2 2" xfId="5853"/>
    <cellStyle name="Обычный 3 10 20 2 5 3" xfId="5854"/>
    <cellStyle name="Обычный 3 10 20 2 6" xfId="5855"/>
    <cellStyle name="Обычный 3 10 20 2 6 2" xfId="5856"/>
    <cellStyle name="Обычный 3 10 20 2 7" xfId="5857"/>
    <cellStyle name="Обычный 3 10 20 3" xfId="5858"/>
    <cellStyle name="Обычный 3 10 20 3 2" xfId="5859"/>
    <cellStyle name="Обычный 3 10 20 3 2 2" xfId="5860"/>
    <cellStyle name="Обычный 3 10 20 3 2 2 2" xfId="5861"/>
    <cellStyle name="Обычный 3 10 20 3 2 2 2 2" xfId="5862"/>
    <cellStyle name="Обычный 3 10 20 3 2 2 3" xfId="5863"/>
    <cellStyle name="Обычный 3 10 20 3 2 3" xfId="5864"/>
    <cellStyle name="Обычный 3 10 20 3 2 3 2" xfId="5865"/>
    <cellStyle name="Обычный 3 10 20 3 2 4" xfId="5866"/>
    <cellStyle name="Обычный 3 10 20 3 3" xfId="5867"/>
    <cellStyle name="Обычный 3 10 20 3 3 2" xfId="5868"/>
    <cellStyle name="Обычный 3 10 20 3 3 2 2" xfId="5869"/>
    <cellStyle name="Обычный 3 10 20 3 3 3" xfId="5870"/>
    <cellStyle name="Обычный 3 10 20 3 4" xfId="5871"/>
    <cellStyle name="Обычный 3 10 20 3 4 2" xfId="5872"/>
    <cellStyle name="Обычный 3 10 20 3 5" xfId="5873"/>
    <cellStyle name="Обычный 3 10 20 4" xfId="5874"/>
    <cellStyle name="Обычный 3 10 20 4 2" xfId="5875"/>
    <cellStyle name="Обычный 3 10 20 4 2 2" xfId="5876"/>
    <cellStyle name="Обычный 3 10 20 4 2 2 2" xfId="5877"/>
    <cellStyle name="Обычный 3 10 20 4 2 2 2 2" xfId="5878"/>
    <cellStyle name="Обычный 3 10 20 4 2 2 3" xfId="5879"/>
    <cellStyle name="Обычный 3 10 20 4 2 3" xfId="5880"/>
    <cellStyle name="Обычный 3 10 20 4 2 3 2" xfId="5881"/>
    <cellStyle name="Обычный 3 10 20 4 2 4" xfId="5882"/>
    <cellStyle name="Обычный 3 10 20 4 3" xfId="5883"/>
    <cellStyle name="Обычный 3 10 20 4 3 2" xfId="5884"/>
    <cellStyle name="Обычный 3 10 20 4 3 2 2" xfId="5885"/>
    <cellStyle name="Обычный 3 10 20 4 3 3" xfId="5886"/>
    <cellStyle name="Обычный 3 10 20 4 4" xfId="5887"/>
    <cellStyle name="Обычный 3 10 20 4 4 2" xfId="5888"/>
    <cellStyle name="Обычный 3 10 20 4 5" xfId="5889"/>
    <cellStyle name="Обычный 3 10 20 5" xfId="5890"/>
    <cellStyle name="Обычный 3 10 20 5 2" xfId="5891"/>
    <cellStyle name="Обычный 3 10 20 5 2 2" xfId="5892"/>
    <cellStyle name="Обычный 3 10 20 5 2 2 2" xfId="5893"/>
    <cellStyle name="Обычный 3 10 20 5 2 3" xfId="5894"/>
    <cellStyle name="Обычный 3 10 20 5 3" xfId="5895"/>
    <cellStyle name="Обычный 3 10 20 5 3 2" xfId="5896"/>
    <cellStyle name="Обычный 3 10 20 5 4" xfId="5897"/>
    <cellStyle name="Обычный 3 10 20 6" xfId="5898"/>
    <cellStyle name="Обычный 3 10 20 6 2" xfId="5899"/>
    <cellStyle name="Обычный 3 10 20 6 2 2" xfId="5900"/>
    <cellStyle name="Обычный 3 10 20 6 3" xfId="5901"/>
    <cellStyle name="Обычный 3 10 20 7" xfId="5902"/>
    <cellStyle name="Обычный 3 10 20 7 2" xfId="5903"/>
    <cellStyle name="Обычный 3 10 20 8" xfId="5904"/>
    <cellStyle name="Обычный 3 10 21" xfId="5905"/>
    <cellStyle name="Обычный 3 10 21 2" xfId="5906"/>
    <cellStyle name="Обычный 3 10 21 2 2" xfId="5907"/>
    <cellStyle name="Обычный 3 10 21 2 2 2" xfId="5908"/>
    <cellStyle name="Обычный 3 10 21 2 2 2 2" xfId="5909"/>
    <cellStyle name="Обычный 3 10 21 2 2 2 2 2" xfId="5910"/>
    <cellStyle name="Обычный 3 10 21 2 2 2 2 2 2" xfId="5911"/>
    <cellStyle name="Обычный 3 10 21 2 2 2 2 3" xfId="5912"/>
    <cellStyle name="Обычный 3 10 21 2 2 2 3" xfId="5913"/>
    <cellStyle name="Обычный 3 10 21 2 2 2 3 2" xfId="5914"/>
    <cellStyle name="Обычный 3 10 21 2 2 2 4" xfId="5915"/>
    <cellStyle name="Обычный 3 10 21 2 2 3" xfId="5916"/>
    <cellStyle name="Обычный 3 10 21 2 2 3 2" xfId="5917"/>
    <cellStyle name="Обычный 3 10 21 2 2 3 2 2" xfId="5918"/>
    <cellStyle name="Обычный 3 10 21 2 2 3 3" xfId="5919"/>
    <cellStyle name="Обычный 3 10 21 2 2 4" xfId="5920"/>
    <cellStyle name="Обычный 3 10 21 2 2 4 2" xfId="5921"/>
    <cellStyle name="Обычный 3 10 21 2 2 5" xfId="5922"/>
    <cellStyle name="Обычный 3 10 21 2 3" xfId="5923"/>
    <cellStyle name="Обычный 3 10 21 2 3 2" xfId="5924"/>
    <cellStyle name="Обычный 3 10 21 2 3 2 2" xfId="5925"/>
    <cellStyle name="Обычный 3 10 21 2 3 2 2 2" xfId="5926"/>
    <cellStyle name="Обычный 3 10 21 2 3 2 2 2 2" xfId="5927"/>
    <cellStyle name="Обычный 3 10 21 2 3 2 2 3" xfId="5928"/>
    <cellStyle name="Обычный 3 10 21 2 3 2 3" xfId="5929"/>
    <cellStyle name="Обычный 3 10 21 2 3 2 3 2" xfId="5930"/>
    <cellStyle name="Обычный 3 10 21 2 3 2 4" xfId="5931"/>
    <cellStyle name="Обычный 3 10 21 2 3 3" xfId="5932"/>
    <cellStyle name="Обычный 3 10 21 2 3 3 2" xfId="5933"/>
    <cellStyle name="Обычный 3 10 21 2 3 3 2 2" xfId="5934"/>
    <cellStyle name="Обычный 3 10 21 2 3 3 3" xfId="5935"/>
    <cellStyle name="Обычный 3 10 21 2 3 4" xfId="5936"/>
    <cellStyle name="Обычный 3 10 21 2 3 4 2" xfId="5937"/>
    <cellStyle name="Обычный 3 10 21 2 3 5" xfId="5938"/>
    <cellStyle name="Обычный 3 10 21 2 4" xfId="5939"/>
    <cellStyle name="Обычный 3 10 21 2 4 2" xfId="5940"/>
    <cellStyle name="Обычный 3 10 21 2 4 2 2" xfId="5941"/>
    <cellStyle name="Обычный 3 10 21 2 4 2 2 2" xfId="5942"/>
    <cellStyle name="Обычный 3 10 21 2 4 2 3" xfId="5943"/>
    <cellStyle name="Обычный 3 10 21 2 4 3" xfId="5944"/>
    <cellStyle name="Обычный 3 10 21 2 4 3 2" xfId="5945"/>
    <cellStyle name="Обычный 3 10 21 2 4 4" xfId="5946"/>
    <cellStyle name="Обычный 3 10 21 2 5" xfId="5947"/>
    <cellStyle name="Обычный 3 10 21 2 5 2" xfId="5948"/>
    <cellStyle name="Обычный 3 10 21 2 5 2 2" xfId="5949"/>
    <cellStyle name="Обычный 3 10 21 2 5 3" xfId="5950"/>
    <cellStyle name="Обычный 3 10 21 2 6" xfId="5951"/>
    <cellStyle name="Обычный 3 10 21 2 6 2" xfId="5952"/>
    <cellStyle name="Обычный 3 10 21 2 7" xfId="5953"/>
    <cellStyle name="Обычный 3 10 21 3" xfId="5954"/>
    <cellStyle name="Обычный 3 10 21 3 2" xfId="5955"/>
    <cellStyle name="Обычный 3 10 21 3 2 2" xfId="5956"/>
    <cellStyle name="Обычный 3 10 21 3 2 2 2" xfId="5957"/>
    <cellStyle name="Обычный 3 10 21 3 2 2 2 2" xfId="5958"/>
    <cellStyle name="Обычный 3 10 21 3 2 2 3" xfId="5959"/>
    <cellStyle name="Обычный 3 10 21 3 2 3" xfId="5960"/>
    <cellStyle name="Обычный 3 10 21 3 2 3 2" xfId="5961"/>
    <cellStyle name="Обычный 3 10 21 3 2 4" xfId="5962"/>
    <cellStyle name="Обычный 3 10 21 3 3" xfId="5963"/>
    <cellStyle name="Обычный 3 10 21 3 3 2" xfId="5964"/>
    <cellStyle name="Обычный 3 10 21 3 3 2 2" xfId="5965"/>
    <cellStyle name="Обычный 3 10 21 3 3 3" xfId="5966"/>
    <cellStyle name="Обычный 3 10 21 3 4" xfId="5967"/>
    <cellStyle name="Обычный 3 10 21 3 4 2" xfId="5968"/>
    <cellStyle name="Обычный 3 10 21 3 5" xfId="5969"/>
    <cellStyle name="Обычный 3 10 21 4" xfId="5970"/>
    <cellStyle name="Обычный 3 10 21 4 2" xfId="5971"/>
    <cellStyle name="Обычный 3 10 21 4 2 2" xfId="5972"/>
    <cellStyle name="Обычный 3 10 21 4 2 2 2" xfId="5973"/>
    <cellStyle name="Обычный 3 10 21 4 2 2 2 2" xfId="5974"/>
    <cellStyle name="Обычный 3 10 21 4 2 2 3" xfId="5975"/>
    <cellStyle name="Обычный 3 10 21 4 2 3" xfId="5976"/>
    <cellStyle name="Обычный 3 10 21 4 2 3 2" xfId="5977"/>
    <cellStyle name="Обычный 3 10 21 4 2 4" xfId="5978"/>
    <cellStyle name="Обычный 3 10 21 4 3" xfId="5979"/>
    <cellStyle name="Обычный 3 10 21 4 3 2" xfId="5980"/>
    <cellStyle name="Обычный 3 10 21 4 3 2 2" xfId="5981"/>
    <cellStyle name="Обычный 3 10 21 4 3 3" xfId="5982"/>
    <cellStyle name="Обычный 3 10 21 4 4" xfId="5983"/>
    <cellStyle name="Обычный 3 10 21 4 4 2" xfId="5984"/>
    <cellStyle name="Обычный 3 10 21 4 5" xfId="5985"/>
    <cellStyle name="Обычный 3 10 21 5" xfId="5986"/>
    <cellStyle name="Обычный 3 10 21 5 2" xfId="5987"/>
    <cellStyle name="Обычный 3 10 21 5 2 2" xfId="5988"/>
    <cellStyle name="Обычный 3 10 21 5 2 2 2" xfId="5989"/>
    <cellStyle name="Обычный 3 10 21 5 2 3" xfId="5990"/>
    <cellStyle name="Обычный 3 10 21 5 3" xfId="5991"/>
    <cellStyle name="Обычный 3 10 21 5 3 2" xfId="5992"/>
    <cellStyle name="Обычный 3 10 21 5 4" xfId="5993"/>
    <cellStyle name="Обычный 3 10 21 6" xfId="5994"/>
    <cellStyle name="Обычный 3 10 21 6 2" xfId="5995"/>
    <cellStyle name="Обычный 3 10 21 6 2 2" xfId="5996"/>
    <cellStyle name="Обычный 3 10 21 6 3" xfId="5997"/>
    <cellStyle name="Обычный 3 10 21 7" xfId="5998"/>
    <cellStyle name="Обычный 3 10 21 7 2" xfId="5999"/>
    <cellStyle name="Обычный 3 10 21 8" xfId="6000"/>
    <cellStyle name="Обычный 3 10 22" xfId="6001"/>
    <cellStyle name="Обычный 3 10 22 2" xfId="6002"/>
    <cellStyle name="Обычный 3 10 22 2 2" xfId="6003"/>
    <cellStyle name="Обычный 3 10 22 2 2 2" xfId="6004"/>
    <cellStyle name="Обычный 3 10 22 2 2 2 2" xfId="6005"/>
    <cellStyle name="Обычный 3 10 22 2 2 2 2 2" xfId="6006"/>
    <cellStyle name="Обычный 3 10 22 2 2 2 2 2 2" xfId="6007"/>
    <cellStyle name="Обычный 3 10 22 2 2 2 2 3" xfId="6008"/>
    <cellStyle name="Обычный 3 10 22 2 2 2 3" xfId="6009"/>
    <cellStyle name="Обычный 3 10 22 2 2 2 3 2" xfId="6010"/>
    <cellStyle name="Обычный 3 10 22 2 2 2 4" xfId="6011"/>
    <cellStyle name="Обычный 3 10 22 2 2 3" xfId="6012"/>
    <cellStyle name="Обычный 3 10 22 2 2 3 2" xfId="6013"/>
    <cellStyle name="Обычный 3 10 22 2 2 3 2 2" xfId="6014"/>
    <cellStyle name="Обычный 3 10 22 2 2 3 3" xfId="6015"/>
    <cellStyle name="Обычный 3 10 22 2 2 4" xfId="6016"/>
    <cellStyle name="Обычный 3 10 22 2 2 4 2" xfId="6017"/>
    <cellStyle name="Обычный 3 10 22 2 2 5" xfId="6018"/>
    <cellStyle name="Обычный 3 10 22 2 3" xfId="6019"/>
    <cellStyle name="Обычный 3 10 22 2 3 2" xfId="6020"/>
    <cellStyle name="Обычный 3 10 22 2 3 2 2" xfId="6021"/>
    <cellStyle name="Обычный 3 10 22 2 3 2 2 2" xfId="6022"/>
    <cellStyle name="Обычный 3 10 22 2 3 2 2 2 2" xfId="6023"/>
    <cellStyle name="Обычный 3 10 22 2 3 2 2 3" xfId="6024"/>
    <cellStyle name="Обычный 3 10 22 2 3 2 3" xfId="6025"/>
    <cellStyle name="Обычный 3 10 22 2 3 2 3 2" xfId="6026"/>
    <cellStyle name="Обычный 3 10 22 2 3 2 4" xfId="6027"/>
    <cellStyle name="Обычный 3 10 22 2 3 3" xfId="6028"/>
    <cellStyle name="Обычный 3 10 22 2 3 3 2" xfId="6029"/>
    <cellStyle name="Обычный 3 10 22 2 3 3 2 2" xfId="6030"/>
    <cellStyle name="Обычный 3 10 22 2 3 3 3" xfId="6031"/>
    <cellStyle name="Обычный 3 10 22 2 3 4" xfId="6032"/>
    <cellStyle name="Обычный 3 10 22 2 3 4 2" xfId="6033"/>
    <cellStyle name="Обычный 3 10 22 2 3 5" xfId="6034"/>
    <cellStyle name="Обычный 3 10 22 2 4" xfId="6035"/>
    <cellStyle name="Обычный 3 10 22 2 4 2" xfId="6036"/>
    <cellStyle name="Обычный 3 10 22 2 4 2 2" xfId="6037"/>
    <cellStyle name="Обычный 3 10 22 2 4 2 2 2" xfId="6038"/>
    <cellStyle name="Обычный 3 10 22 2 4 2 3" xfId="6039"/>
    <cellStyle name="Обычный 3 10 22 2 4 3" xfId="6040"/>
    <cellStyle name="Обычный 3 10 22 2 4 3 2" xfId="6041"/>
    <cellStyle name="Обычный 3 10 22 2 4 4" xfId="6042"/>
    <cellStyle name="Обычный 3 10 22 2 5" xfId="6043"/>
    <cellStyle name="Обычный 3 10 22 2 5 2" xfId="6044"/>
    <cellStyle name="Обычный 3 10 22 2 5 2 2" xfId="6045"/>
    <cellStyle name="Обычный 3 10 22 2 5 3" xfId="6046"/>
    <cellStyle name="Обычный 3 10 22 2 6" xfId="6047"/>
    <cellStyle name="Обычный 3 10 22 2 6 2" xfId="6048"/>
    <cellStyle name="Обычный 3 10 22 2 7" xfId="6049"/>
    <cellStyle name="Обычный 3 10 22 3" xfId="6050"/>
    <cellStyle name="Обычный 3 10 22 3 2" xfId="6051"/>
    <cellStyle name="Обычный 3 10 22 3 2 2" xfId="6052"/>
    <cellStyle name="Обычный 3 10 22 3 2 2 2" xfId="6053"/>
    <cellStyle name="Обычный 3 10 22 3 2 2 2 2" xfId="6054"/>
    <cellStyle name="Обычный 3 10 22 3 2 2 3" xfId="6055"/>
    <cellStyle name="Обычный 3 10 22 3 2 3" xfId="6056"/>
    <cellStyle name="Обычный 3 10 22 3 2 3 2" xfId="6057"/>
    <cellStyle name="Обычный 3 10 22 3 2 4" xfId="6058"/>
    <cellStyle name="Обычный 3 10 22 3 3" xfId="6059"/>
    <cellStyle name="Обычный 3 10 22 3 3 2" xfId="6060"/>
    <cellStyle name="Обычный 3 10 22 3 3 2 2" xfId="6061"/>
    <cellStyle name="Обычный 3 10 22 3 3 3" xfId="6062"/>
    <cellStyle name="Обычный 3 10 22 3 4" xfId="6063"/>
    <cellStyle name="Обычный 3 10 22 3 4 2" xfId="6064"/>
    <cellStyle name="Обычный 3 10 22 3 5" xfId="6065"/>
    <cellStyle name="Обычный 3 10 22 4" xfId="6066"/>
    <cellStyle name="Обычный 3 10 22 4 2" xfId="6067"/>
    <cellStyle name="Обычный 3 10 22 4 2 2" xfId="6068"/>
    <cellStyle name="Обычный 3 10 22 4 2 2 2" xfId="6069"/>
    <cellStyle name="Обычный 3 10 22 4 2 2 2 2" xfId="6070"/>
    <cellStyle name="Обычный 3 10 22 4 2 2 3" xfId="6071"/>
    <cellStyle name="Обычный 3 10 22 4 2 3" xfId="6072"/>
    <cellStyle name="Обычный 3 10 22 4 2 3 2" xfId="6073"/>
    <cellStyle name="Обычный 3 10 22 4 2 4" xfId="6074"/>
    <cellStyle name="Обычный 3 10 22 4 3" xfId="6075"/>
    <cellStyle name="Обычный 3 10 22 4 3 2" xfId="6076"/>
    <cellStyle name="Обычный 3 10 22 4 3 2 2" xfId="6077"/>
    <cellStyle name="Обычный 3 10 22 4 3 3" xfId="6078"/>
    <cellStyle name="Обычный 3 10 22 4 4" xfId="6079"/>
    <cellStyle name="Обычный 3 10 22 4 4 2" xfId="6080"/>
    <cellStyle name="Обычный 3 10 22 4 5" xfId="6081"/>
    <cellStyle name="Обычный 3 10 22 5" xfId="6082"/>
    <cellStyle name="Обычный 3 10 22 5 2" xfId="6083"/>
    <cellStyle name="Обычный 3 10 22 5 2 2" xfId="6084"/>
    <cellStyle name="Обычный 3 10 22 5 2 2 2" xfId="6085"/>
    <cellStyle name="Обычный 3 10 22 5 2 3" xfId="6086"/>
    <cellStyle name="Обычный 3 10 22 5 3" xfId="6087"/>
    <cellStyle name="Обычный 3 10 22 5 3 2" xfId="6088"/>
    <cellStyle name="Обычный 3 10 22 5 4" xfId="6089"/>
    <cellStyle name="Обычный 3 10 22 6" xfId="6090"/>
    <cellStyle name="Обычный 3 10 22 6 2" xfId="6091"/>
    <cellStyle name="Обычный 3 10 22 6 2 2" xfId="6092"/>
    <cellStyle name="Обычный 3 10 22 6 3" xfId="6093"/>
    <cellStyle name="Обычный 3 10 22 7" xfId="6094"/>
    <cellStyle name="Обычный 3 10 22 7 2" xfId="6095"/>
    <cellStyle name="Обычный 3 10 22 8" xfId="6096"/>
    <cellStyle name="Обычный 3 10 23" xfId="6097"/>
    <cellStyle name="Обычный 3 10 23 2" xfId="6098"/>
    <cellStyle name="Обычный 3 10 23 2 2" xfId="6099"/>
    <cellStyle name="Обычный 3 10 23 2 2 2" xfId="6100"/>
    <cellStyle name="Обычный 3 10 23 2 2 2 2" xfId="6101"/>
    <cellStyle name="Обычный 3 10 23 2 2 2 2 2" xfId="6102"/>
    <cellStyle name="Обычный 3 10 23 2 2 2 2 2 2" xfId="6103"/>
    <cellStyle name="Обычный 3 10 23 2 2 2 2 3" xfId="6104"/>
    <cellStyle name="Обычный 3 10 23 2 2 2 3" xfId="6105"/>
    <cellStyle name="Обычный 3 10 23 2 2 2 3 2" xfId="6106"/>
    <cellStyle name="Обычный 3 10 23 2 2 2 4" xfId="6107"/>
    <cellStyle name="Обычный 3 10 23 2 2 3" xfId="6108"/>
    <cellStyle name="Обычный 3 10 23 2 2 3 2" xfId="6109"/>
    <cellStyle name="Обычный 3 10 23 2 2 3 2 2" xfId="6110"/>
    <cellStyle name="Обычный 3 10 23 2 2 3 3" xfId="6111"/>
    <cellStyle name="Обычный 3 10 23 2 2 4" xfId="6112"/>
    <cellStyle name="Обычный 3 10 23 2 2 4 2" xfId="6113"/>
    <cellStyle name="Обычный 3 10 23 2 2 5" xfId="6114"/>
    <cellStyle name="Обычный 3 10 23 2 3" xfId="6115"/>
    <cellStyle name="Обычный 3 10 23 2 3 2" xfId="6116"/>
    <cellStyle name="Обычный 3 10 23 2 3 2 2" xfId="6117"/>
    <cellStyle name="Обычный 3 10 23 2 3 2 2 2" xfId="6118"/>
    <cellStyle name="Обычный 3 10 23 2 3 2 2 2 2" xfId="6119"/>
    <cellStyle name="Обычный 3 10 23 2 3 2 2 3" xfId="6120"/>
    <cellStyle name="Обычный 3 10 23 2 3 2 3" xfId="6121"/>
    <cellStyle name="Обычный 3 10 23 2 3 2 3 2" xfId="6122"/>
    <cellStyle name="Обычный 3 10 23 2 3 2 4" xfId="6123"/>
    <cellStyle name="Обычный 3 10 23 2 3 3" xfId="6124"/>
    <cellStyle name="Обычный 3 10 23 2 3 3 2" xfId="6125"/>
    <cellStyle name="Обычный 3 10 23 2 3 3 2 2" xfId="6126"/>
    <cellStyle name="Обычный 3 10 23 2 3 3 3" xfId="6127"/>
    <cellStyle name="Обычный 3 10 23 2 3 4" xfId="6128"/>
    <cellStyle name="Обычный 3 10 23 2 3 4 2" xfId="6129"/>
    <cellStyle name="Обычный 3 10 23 2 3 5" xfId="6130"/>
    <cellStyle name="Обычный 3 10 23 2 4" xfId="6131"/>
    <cellStyle name="Обычный 3 10 23 2 4 2" xfId="6132"/>
    <cellStyle name="Обычный 3 10 23 2 4 2 2" xfId="6133"/>
    <cellStyle name="Обычный 3 10 23 2 4 2 2 2" xfId="6134"/>
    <cellStyle name="Обычный 3 10 23 2 4 2 3" xfId="6135"/>
    <cellStyle name="Обычный 3 10 23 2 4 3" xfId="6136"/>
    <cellStyle name="Обычный 3 10 23 2 4 3 2" xfId="6137"/>
    <cellStyle name="Обычный 3 10 23 2 4 4" xfId="6138"/>
    <cellStyle name="Обычный 3 10 23 2 5" xfId="6139"/>
    <cellStyle name="Обычный 3 10 23 2 5 2" xfId="6140"/>
    <cellStyle name="Обычный 3 10 23 2 5 2 2" xfId="6141"/>
    <cellStyle name="Обычный 3 10 23 2 5 3" xfId="6142"/>
    <cellStyle name="Обычный 3 10 23 2 6" xfId="6143"/>
    <cellStyle name="Обычный 3 10 23 2 6 2" xfId="6144"/>
    <cellStyle name="Обычный 3 10 23 2 7" xfId="6145"/>
    <cellStyle name="Обычный 3 10 23 3" xfId="6146"/>
    <cellStyle name="Обычный 3 10 23 3 2" xfId="6147"/>
    <cellStyle name="Обычный 3 10 23 3 2 2" xfId="6148"/>
    <cellStyle name="Обычный 3 10 23 3 2 2 2" xfId="6149"/>
    <cellStyle name="Обычный 3 10 23 3 2 2 2 2" xfId="6150"/>
    <cellStyle name="Обычный 3 10 23 3 2 2 3" xfId="6151"/>
    <cellStyle name="Обычный 3 10 23 3 2 3" xfId="6152"/>
    <cellStyle name="Обычный 3 10 23 3 2 3 2" xfId="6153"/>
    <cellStyle name="Обычный 3 10 23 3 2 4" xfId="6154"/>
    <cellStyle name="Обычный 3 10 23 3 3" xfId="6155"/>
    <cellStyle name="Обычный 3 10 23 3 3 2" xfId="6156"/>
    <cellStyle name="Обычный 3 10 23 3 3 2 2" xfId="6157"/>
    <cellStyle name="Обычный 3 10 23 3 3 3" xfId="6158"/>
    <cellStyle name="Обычный 3 10 23 3 4" xfId="6159"/>
    <cellStyle name="Обычный 3 10 23 3 4 2" xfId="6160"/>
    <cellStyle name="Обычный 3 10 23 3 5" xfId="6161"/>
    <cellStyle name="Обычный 3 10 23 4" xfId="6162"/>
    <cellStyle name="Обычный 3 10 23 4 2" xfId="6163"/>
    <cellStyle name="Обычный 3 10 23 4 2 2" xfId="6164"/>
    <cellStyle name="Обычный 3 10 23 4 2 2 2" xfId="6165"/>
    <cellStyle name="Обычный 3 10 23 4 2 2 2 2" xfId="6166"/>
    <cellStyle name="Обычный 3 10 23 4 2 2 3" xfId="6167"/>
    <cellStyle name="Обычный 3 10 23 4 2 3" xfId="6168"/>
    <cellStyle name="Обычный 3 10 23 4 2 3 2" xfId="6169"/>
    <cellStyle name="Обычный 3 10 23 4 2 4" xfId="6170"/>
    <cellStyle name="Обычный 3 10 23 4 3" xfId="6171"/>
    <cellStyle name="Обычный 3 10 23 4 3 2" xfId="6172"/>
    <cellStyle name="Обычный 3 10 23 4 3 2 2" xfId="6173"/>
    <cellStyle name="Обычный 3 10 23 4 3 3" xfId="6174"/>
    <cellStyle name="Обычный 3 10 23 4 4" xfId="6175"/>
    <cellStyle name="Обычный 3 10 23 4 4 2" xfId="6176"/>
    <cellStyle name="Обычный 3 10 23 4 5" xfId="6177"/>
    <cellStyle name="Обычный 3 10 23 5" xfId="6178"/>
    <cellStyle name="Обычный 3 10 23 5 2" xfId="6179"/>
    <cellStyle name="Обычный 3 10 23 5 2 2" xfId="6180"/>
    <cellStyle name="Обычный 3 10 23 5 2 2 2" xfId="6181"/>
    <cellStyle name="Обычный 3 10 23 5 2 3" xfId="6182"/>
    <cellStyle name="Обычный 3 10 23 5 3" xfId="6183"/>
    <cellStyle name="Обычный 3 10 23 5 3 2" xfId="6184"/>
    <cellStyle name="Обычный 3 10 23 5 4" xfId="6185"/>
    <cellStyle name="Обычный 3 10 23 6" xfId="6186"/>
    <cellStyle name="Обычный 3 10 23 6 2" xfId="6187"/>
    <cellStyle name="Обычный 3 10 23 6 2 2" xfId="6188"/>
    <cellStyle name="Обычный 3 10 23 6 3" xfId="6189"/>
    <cellStyle name="Обычный 3 10 23 7" xfId="6190"/>
    <cellStyle name="Обычный 3 10 23 7 2" xfId="6191"/>
    <cellStyle name="Обычный 3 10 23 8" xfId="6192"/>
    <cellStyle name="Обычный 3 10 24" xfId="6193"/>
    <cellStyle name="Обычный 3 10 24 2" xfId="6194"/>
    <cellStyle name="Обычный 3 10 24 2 2" xfId="6195"/>
    <cellStyle name="Обычный 3 10 24 2 2 2" xfId="6196"/>
    <cellStyle name="Обычный 3 10 24 2 2 2 2" xfId="6197"/>
    <cellStyle name="Обычный 3 10 24 2 2 2 2 2" xfId="6198"/>
    <cellStyle name="Обычный 3 10 24 2 2 2 2 2 2" xfId="6199"/>
    <cellStyle name="Обычный 3 10 24 2 2 2 2 3" xfId="6200"/>
    <cellStyle name="Обычный 3 10 24 2 2 2 3" xfId="6201"/>
    <cellStyle name="Обычный 3 10 24 2 2 2 3 2" xfId="6202"/>
    <cellStyle name="Обычный 3 10 24 2 2 2 4" xfId="6203"/>
    <cellStyle name="Обычный 3 10 24 2 2 3" xfId="6204"/>
    <cellStyle name="Обычный 3 10 24 2 2 3 2" xfId="6205"/>
    <cellStyle name="Обычный 3 10 24 2 2 3 2 2" xfId="6206"/>
    <cellStyle name="Обычный 3 10 24 2 2 3 3" xfId="6207"/>
    <cellStyle name="Обычный 3 10 24 2 2 4" xfId="6208"/>
    <cellStyle name="Обычный 3 10 24 2 2 4 2" xfId="6209"/>
    <cellStyle name="Обычный 3 10 24 2 2 5" xfId="6210"/>
    <cellStyle name="Обычный 3 10 24 2 3" xfId="6211"/>
    <cellStyle name="Обычный 3 10 24 2 3 2" xfId="6212"/>
    <cellStyle name="Обычный 3 10 24 2 3 2 2" xfId="6213"/>
    <cellStyle name="Обычный 3 10 24 2 3 2 2 2" xfId="6214"/>
    <cellStyle name="Обычный 3 10 24 2 3 2 2 2 2" xfId="6215"/>
    <cellStyle name="Обычный 3 10 24 2 3 2 2 3" xfId="6216"/>
    <cellStyle name="Обычный 3 10 24 2 3 2 3" xfId="6217"/>
    <cellStyle name="Обычный 3 10 24 2 3 2 3 2" xfId="6218"/>
    <cellStyle name="Обычный 3 10 24 2 3 2 4" xfId="6219"/>
    <cellStyle name="Обычный 3 10 24 2 3 3" xfId="6220"/>
    <cellStyle name="Обычный 3 10 24 2 3 3 2" xfId="6221"/>
    <cellStyle name="Обычный 3 10 24 2 3 3 2 2" xfId="6222"/>
    <cellStyle name="Обычный 3 10 24 2 3 3 3" xfId="6223"/>
    <cellStyle name="Обычный 3 10 24 2 3 4" xfId="6224"/>
    <cellStyle name="Обычный 3 10 24 2 3 4 2" xfId="6225"/>
    <cellStyle name="Обычный 3 10 24 2 3 5" xfId="6226"/>
    <cellStyle name="Обычный 3 10 24 2 4" xfId="6227"/>
    <cellStyle name="Обычный 3 10 24 2 4 2" xfId="6228"/>
    <cellStyle name="Обычный 3 10 24 2 4 2 2" xfId="6229"/>
    <cellStyle name="Обычный 3 10 24 2 4 2 2 2" xfId="6230"/>
    <cellStyle name="Обычный 3 10 24 2 4 2 3" xfId="6231"/>
    <cellStyle name="Обычный 3 10 24 2 4 3" xfId="6232"/>
    <cellStyle name="Обычный 3 10 24 2 4 3 2" xfId="6233"/>
    <cellStyle name="Обычный 3 10 24 2 4 4" xfId="6234"/>
    <cellStyle name="Обычный 3 10 24 2 5" xfId="6235"/>
    <cellStyle name="Обычный 3 10 24 2 5 2" xfId="6236"/>
    <cellStyle name="Обычный 3 10 24 2 5 2 2" xfId="6237"/>
    <cellStyle name="Обычный 3 10 24 2 5 3" xfId="6238"/>
    <cellStyle name="Обычный 3 10 24 2 6" xfId="6239"/>
    <cellStyle name="Обычный 3 10 24 2 6 2" xfId="6240"/>
    <cellStyle name="Обычный 3 10 24 2 7" xfId="6241"/>
    <cellStyle name="Обычный 3 10 24 3" xfId="6242"/>
    <cellStyle name="Обычный 3 10 24 3 2" xfId="6243"/>
    <cellStyle name="Обычный 3 10 24 3 2 2" xfId="6244"/>
    <cellStyle name="Обычный 3 10 24 3 2 2 2" xfId="6245"/>
    <cellStyle name="Обычный 3 10 24 3 2 2 2 2" xfId="6246"/>
    <cellStyle name="Обычный 3 10 24 3 2 2 3" xfId="6247"/>
    <cellStyle name="Обычный 3 10 24 3 2 3" xfId="6248"/>
    <cellStyle name="Обычный 3 10 24 3 2 3 2" xfId="6249"/>
    <cellStyle name="Обычный 3 10 24 3 2 4" xfId="6250"/>
    <cellStyle name="Обычный 3 10 24 3 3" xfId="6251"/>
    <cellStyle name="Обычный 3 10 24 3 3 2" xfId="6252"/>
    <cellStyle name="Обычный 3 10 24 3 3 2 2" xfId="6253"/>
    <cellStyle name="Обычный 3 10 24 3 3 3" xfId="6254"/>
    <cellStyle name="Обычный 3 10 24 3 4" xfId="6255"/>
    <cellStyle name="Обычный 3 10 24 3 4 2" xfId="6256"/>
    <cellStyle name="Обычный 3 10 24 3 5" xfId="6257"/>
    <cellStyle name="Обычный 3 10 24 4" xfId="6258"/>
    <cellStyle name="Обычный 3 10 24 4 2" xfId="6259"/>
    <cellStyle name="Обычный 3 10 24 4 2 2" xfId="6260"/>
    <cellStyle name="Обычный 3 10 24 4 2 2 2" xfId="6261"/>
    <cellStyle name="Обычный 3 10 24 4 2 2 2 2" xfId="6262"/>
    <cellStyle name="Обычный 3 10 24 4 2 2 3" xfId="6263"/>
    <cellStyle name="Обычный 3 10 24 4 2 3" xfId="6264"/>
    <cellStyle name="Обычный 3 10 24 4 2 3 2" xfId="6265"/>
    <cellStyle name="Обычный 3 10 24 4 2 4" xfId="6266"/>
    <cellStyle name="Обычный 3 10 24 4 3" xfId="6267"/>
    <cellStyle name="Обычный 3 10 24 4 3 2" xfId="6268"/>
    <cellStyle name="Обычный 3 10 24 4 3 2 2" xfId="6269"/>
    <cellStyle name="Обычный 3 10 24 4 3 3" xfId="6270"/>
    <cellStyle name="Обычный 3 10 24 4 4" xfId="6271"/>
    <cellStyle name="Обычный 3 10 24 4 4 2" xfId="6272"/>
    <cellStyle name="Обычный 3 10 24 4 5" xfId="6273"/>
    <cellStyle name="Обычный 3 10 24 5" xfId="6274"/>
    <cellStyle name="Обычный 3 10 24 5 2" xfId="6275"/>
    <cellStyle name="Обычный 3 10 24 5 2 2" xfId="6276"/>
    <cellStyle name="Обычный 3 10 24 5 2 2 2" xfId="6277"/>
    <cellStyle name="Обычный 3 10 24 5 2 3" xfId="6278"/>
    <cellStyle name="Обычный 3 10 24 5 3" xfId="6279"/>
    <cellStyle name="Обычный 3 10 24 5 3 2" xfId="6280"/>
    <cellStyle name="Обычный 3 10 24 5 4" xfId="6281"/>
    <cellStyle name="Обычный 3 10 24 6" xfId="6282"/>
    <cellStyle name="Обычный 3 10 24 6 2" xfId="6283"/>
    <cellStyle name="Обычный 3 10 24 6 2 2" xfId="6284"/>
    <cellStyle name="Обычный 3 10 24 6 3" xfId="6285"/>
    <cellStyle name="Обычный 3 10 24 7" xfId="6286"/>
    <cellStyle name="Обычный 3 10 24 7 2" xfId="6287"/>
    <cellStyle name="Обычный 3 10 24 8" xfId="6288"/>
    <cellStyle name="Обычный 3 10 25" xfId="6289"/>
    <cellStyle name="Обычный 3 10 25 2" xfId="6290"/>
    <cellStyle name="Обычный 3 10 25 2 2" xfId="6291"/>
    <cellStyle name="Обычный 3 10 25 2 2 2" xfId="6292"/>
    <cellStyle name="Обычный 3 10 25 2 2 2 2" xfId="6293"/>
    <cellStyle name="Обычный 3 10 25 2 2 2 2 2" xfId="6294"/>
    <cellStyle name="Обычный 3 10 25 2 2 2 2 2 2" xfId="6295"/>
    <cellStyle name="Обычный 3 10 25 2 2 2 2 3" xfId="6296"/>
    <cellStyle name="Обычный 3 10 25 2 2 2 3" xfId="6297"/>
    <cellStyle name="Обычный 3 10 25 2 2 2 3 2" xfId="6298"/>
    <cellStyle name="Обычный 3 10 25 2 2 2 4" xfId="6299"/>
    <cellStyle name="Обычный 3 10 25 2 2 3" xfId="6300"/>
    <cellStyle name="Обычный 3 10 25 2 2 3 2" xfId="6301"/>
    <cellStyle name="Обычный 3 10 25 2 2 3 2 2" xfId="6302"/>
    <cellStyle name="Обычный 3 10 25 2 2 3 3" xfId="6303"/>
    <cellStyle name="Обычный 3 10 25 2 2 4" xfId="6304"/>
    <cellStyle name="Обычный 3 10 25 2 2 4 2" xfId="6305"/>
    <cellStyle name="Обычный 3 10 25 2 2 5" xfId="6306"/>
    <cellStyle name="Обычный 3 10 25 2 3" xfId="6307"/>
    <cellStyle name="Обычный 3 10 25 2 3 2" xfId="6308"/>
    <cellStyle name="Обычный 3 10 25 2 3 2 2" xfId="6309"/>
    <cellStyle name="Обычный 3 10 25 2 3 2 2 2" xfId="6310"/>
    <cellStyle name="Обычный 3 10 25 2 3 2 2 2 2" xfId="6311"/>
    <cellStyle name="Обычный 3 10 25 2 3 2 2 3" xfId="6312"/>
    <cellStyle name="Обычный 3 10 25 2 3 2 3" xfId="6313"/>
    <cellStyle name="Обычный 3 10 25 2 3 2 3 2" xfId="6314"/>
    <cellStyle name="Обычный 3 10 25 2 3 2 4" xfId="6315"/>
    <cellStyle name="Обычный 3 10 25 2 3 3" xfId="6316"/>
    <cellStyle name="Обычный 3 10 25 2 3 3 2" xfId="6317"/>
    <cellStyle name="Обычный 3 10 25 2 3 3 2 2" xfId="6318"/>
    <cellStyle name="Обычный 3 10 25 2 3 3 3" xfId="6319"/>
    <cellStyle name="Обычный 3 10 25 2 3 4" xfId="6320"/>
    <cellStyle name="Обычный 3 10 25 2 3 4 2" xfId="6321"/>
    <cellStyle name="Обычный 3 10 25 2 3 5" xfId="6322"/>
    <cellStyle name="Обычный 3 10 25 2 4" xfId="6323"/>
    <cellStyle name="Обычный 3 10 25 2 4 2" xfId="6324"/>
    <cellStyle name="Обычный 3 10 25 2 4 2 2" xfId="6325"/>
    <cellStyle name="Обычный 3 10 25 2 4 2 2 2" xfId="6326"/>
    <cellStyle name="Обычный 3 10 25 2 4 2 3" xfId="6327"/>
    <cellStyle name="Обычный 3 10 25 2 4 3" xfId="6328"/>
    <cellStyle name="Обычный 3 10 25 2 4 3 2" xfId="6329"/>
    <cellStyle name="Обычный 3 10 25 2 4 4" xfId="6330"/>
    <cellStyle name="Обычный 3 10 25 2 5" xfId="6331"/>
    <cellStyle name="Обычный 3 10 25 2 5 2" xfId="6332"/>
    <cellStyle name="Обычный 3 10 25 2 5 2 2" xfId="6333"/>
    <cellStyle name="Обычный 3 10 25 2 5 3" xfId="6334"/>
    <cellStyle name="Обычный 3 10 25 2 6" xfId="6335"/>
    <cellStyle name="Обычный 3 10 25 2 6 2" xfId="6336"/>
    <cellStyle name="Обычный 3 10 25 2 7" xfId="6337"/>
    <cellStyle name="Обычный 3 10 25 3" xfId="6338"/>
    <cellStyle name="Обычный 3 10 25 3 2" xfId="6339"/>
    <cellStyle name="Обычный 3 10 25 3 2 2" xfId="6340"/>
    <cellStyle name="Обычный 3 10 25 3 2 2 2" xfId="6341"/>
    <cellStyle name="Обычный 3 10 25 3 2 2 2 2" xfId="6342"/>
    <cellStyle name="Обычный 3 10 25 3 2 2 3" xfId="6343"/>
    <cellStyle name="Обычный 3 10 25 3 2 3" xfId="6344"/>
    <cellStyle name="Обычный 3 10 25 3 2 3 2" xfId="6345"/>
    <cellStyle name="Обычный 3 10 25 3 2 4" xfId="6346"/>
    <cellStyle name="Обычный 3 10 25 3 3" xfId="6347"/>
    <cellStyle name="Обычный 3 10 25 3 3 2" xfId="6348"/>
    <cellStyle name="Обычный 3 10 25 3 3 2 2" xfId="6349"/>
    <cellStyle name="Обычный 3 10 25 3 3 3" xfId="6350"/>
    <cellStyle name="Обычный 3 10 25 3 4" xfId="6351"/>
    <cellStyle name="Обычный 3 10 25 3 4 2" xfId="6352"/>
    <cellStyle name="Обычный 3 10 25 3 5" xfId="6353"/>
    <cellStyle name="Обычный 3 10 25 4" xfId="6354"/>
    <cellStyle name="Обычный 3 10 25 4 2" xfId="6355"/>
    <cellStyle name="Обычный 3 10 25 4 2 2" xfId="6356"/>
    <cellStyle name="Обычный 3 10 25 4 2 2 2" xfId="6357"/>
    <cellStyle name="Обычный 3 10 25 4 2 2 2 2" xfId="6358"/>
    <cellStyle name="Обычный 3 10 25 4 2 2 3" xfId="6359"/>
    <cellStyle name="Обычный 3 10 25 4 2 3" xfId="6360"/>
    <cellStyle name="Обычный 3 10 25 4 2 3 2" xfId="6361"/>
    <cellStyle name="Обычный 3 10 25 4 2 4" xfId="6362"/>
    <cellStyle name="Обычный 3 10 25 4 3" xfId="6363"/>
    <cellStyle name="Обычный 3 10 25 4 3 2" xfId="6364"/>
    <cellStyle name="Обычный 3 10 25 4 3 2 2" xfId="6365"/>
    <cellStyle name="Обычный 3 10 25 4 3 3" xfId="6366"/>
    <cellStyle name="Обычный 3 10 25 4 4" xfId="6367"/>
    <cellStyle name="Обычный 3 10 25 4 4 2" xfId="6368"/>
    <cellStyle name="Обычный 3 10 25 4 5" xfId="6369"/>
    <cellStyle name="Обычный 3 10 25 5" xfId="6370"/>
    <cellStyle name="Обычный 3 10 25 5 2" xfId="6371"/>
    <cellStyle name="Обычный 3 10 25 5 2 2" xfId="6372"/>
    <cellStyle name="Обычный 3 10 25 5 2 2 2" xfId="6373"/>
    <cellStyle name="Обычный 3 10 25 5 2 3" xfId="6374"/>
    <cellStyle name="Обычный 3 10 25 5 3" xfId="6375"/>
    <cellStyle name="Обычный 3 10 25 5 3 2" xfId="6376"/>
    <cellStyle name="Обычный 3 10 25 5 4" xfId="6377"/>
    <cellStyle name="Обычный 3 10 25 6" xfId="6378"/>
    <cellStyle name="Обычный 3 10 25 6 2" xfId="6379"/>
    <cellStyle name="Обычный 3 10 25 6 2 2" xfId="6380"/>
    <cellStyle name="Обычный 3 10 25 6 3" xfId="6381"/>
    <cellStyle name="Обычный 3 10 25 7" xfId="6382"/>
    <cellStyle name="Обычный 3 10 25 7 2" xfId="6383"/>
    <cellStyle name="Обычный 3 10 25 8" xfId="6384"/>
    <cellStyle name="Обычный 3 10 26" xfId="6385"/>
    <cellStyle name="Обычный 3 10 26 2" xfId="6386"/>
    <cellStyle name="Обычный 3 10 26 2 2" xfId="6387"/>
    <cellStyle name="Обычный 3 10 26 2 2 2" xfId="6388"/>
    <cellStyle name="Обычный 3 10 26 2 2 2 2" xfId="6389"/>
    <cellStyle name="Обычный 3 10 26 2 2 2 2 2" xfId="6390"/>
    <cellStyle name="Обычный 3 10 26 2 2 2 2 2 2" xfId="6391"/>
    <cellStyle name="Обычный 3 10 26 2 2 2 2 3" xfId="6392"/>
    <cellStyle name="Обычный 3 10 26 2 2 2 3" xfId="6393"/>
    <cellStyle name="Обычный 3 10 26 2 2 2 3 2" xfId="6394"/>
    <cellStyle name="Обычный 3 10 26 2 2 2 4" xfId="6395"/>
    <cellStyle name="Обычный 3 10 26 2 2 3" xfId="6396"/>
    <cellStyle name="Обычный 3 10 26 2 2 3 2" xfId="6397"/>
    <cellStyle name="Обычный 3 10 26 2 2 3 2 2" xfId="6398"/>
    <cellStyle name="Обычный 3 10 26 2 2 3 3" xfId="6399"/>
    <cellStyle name="Обычный 3 10 26 2 2 4" xfId="6400"/>
    <cellStyle name="Обычный 3 10 26 2 2 4 2" xfId="6401"/>
    <cellStyle name="Обычный 3 10 26 2 2 5" xfId="6402"/>
    <cellStyle name="Обычный 3 10 26 2 3" xfId="6403"/>
    <cellStyle name="Обычный 3 10 26 2 3 2" xfId="6404"/>
    <cellStyle name="Обычный 3 10 26 2 3 2 2" xfId="6405"/>
    <cellStyle name="Обычный 3 10 26 2 3 2 2 2" xfId="6406"/>
    <cellStyle name="Обычный 3 10 26 2 3 2 2 2 2" xfId="6407"/>
    <cellStyle name="Обычный 3 10 26 2 3 2 2 3" xfId="6408"/>
    <cellStyle name="Обычный 3 10 26 2 3 2 3" xfId="6409"/>
    <cellStyle name="Обычный 3 10 26 2 3 2 3 2" xfId="6410"/>
    <cellStyle name="Обычный 3 10 26 2 3 2 4" xfId="6411"/>
    <cellStyle name="Обычный 3 10 26 2 3 3" xfId="6412"/>
    <cellStyle name="Обычный 3 10 26 2 3 3 2" xfId="6413"/>
    <cellStyle name="Обычный 3 10 26 2 3 3 2 2" xfId="6414"/>
    <cellStyle name="Обычный 3 10 26 2 3 3 3" xfId="6415"/>
    <cellStyle name="Обычный 3 10 26 2 3 4" xfId="6416"/>
    <cellStyle name="Обычный 3 10 26 2 3 4 2" xfId="6417"/>
    <cellStyle name="Обычный 3 10 26 2 3 5" xfId="6418"/>
    <cellStyle name="Обычный 3 10 26 2 4" xfId="6419"/>
    <cellStyle name="Обычный 3 10 26 2 4 2" xfId="6420"/>
    <cellStyle name="Обычный 3 10 26 2 4 2 2" xfId="6421"/>
    <cellStyle name="Обычный 3 10 26 2 4 2 2 2" xfId="6422"/>
    <cellStyle name="Обычный 3 10 26 2 4 2 3" xfId="6423"/>
    <cellStyle name="Обычный 3 10 26 2 4 3" xfId="6424"/>
    <cellStyle name="Обычный 3 10 26 2 4 3 2" xfId="6425"/>
    <cellStyle name="Обычный 3 10 26 2 4 4" xfId="6426"/>
    <cellStyle name="Обычный 3 10 26 2 5" xfId="6427"/>
    <cellStyle name="Обычный 3 10 26 2 5 2" xfId="6428"/>
    <cellStyle name="Обычный 3 10 26 2 5 2 2" xfId="6429"/>
    <cellStyle name="Обычный 3 10 26 2 5 3" xfId="6430"/>
    <cellStyle name="Обычный 3 10 26 2 6" xfId="6431"/>
    <cellStyle name="Обычный 3 10 26 2 6 2" xfId="6432"/>
    <cellStyle name="Обычный 3 10 26 2 7" xfId="6433"/>
    <cellStyle name="Обычный 3 10 26 3" xfId="6434"/>
    <cellStyle name="Обычный 3 10 26 3 2" xfId="6435"/>
    <cellStyle name="Обычный 3 10 26 3 2 2" xfId="6436"/>
    <cellStyle name="Обычный 3 10 26 3 2 2 2" xfId="6437"/>
    <cellStyle name="Обычный 3 10 26 3 2 2 2 2" xfId="6438"/>
    <cellStyle name="Обычный 3 10 26 3 2 2 3" xfId="6439"/>
    <cellStyle name="Обычный 3 10 26 3 2 3" xfId="6440"/>
    <cellStyle name="Обычный 3 10 26 3 2 3 2" xfId="6441"/>
    <cellStyle name="Обычный 3 10 26 3 2 4" xfId="6442"/>
    <cellStyle name="Обычный 3 10 26 3 3" xfId="6443"/>
    <cellStyle name="Обычный 3 10 26 3 3 2" xfId="6444"/>
    <cellStyle name="Обычный 3 10 26 3 3 2 2" xfId="6445"/>
    <cellStyle name="Обычный 3 10 26 3 3 3" xfId="6446"/>
    <cellStyle name="Обычный 3 10 26 3 4" xfId="6447"/>
    <cellStyle name="Обычный 3 10 26 3 4 2" xfId="6448"/>
    <cellStyle name="Обычный 3 10 26 3 5" xfId="6449"/>
    <cellStyle name="Обычный 3 10 26 4" xfId="6450"/>
    <cellStyle name="Обычный 3 10 26 4 2" xfId="6451"/>
    <cellStyle name="Обычный 3 10 26 4 2 2" xfId="6452"/>
    <cellStyle name="Обычный 3 10 26 4 2 2 2" xfId="6453"/>
    <cellStyle name="Обычный 3 10 26 4 2 2 2 2" xfId="6454"/>
    <cellStyle name="Обычный 3 10 26 4 2 2 3" xfId="6455"/>
    <cellStyle name="Обычный 3 10 26 4 2 3" xfId="6456"/>
    <cellStyle name="Обычный 3 10 26 4 2 3 2" xfId="6457"/>
    <cellStyle name="Обычный 3 10 26 4 2 4" xfId="6458"/>
    <cellStyle name="Обычный 3 10 26 4 3" xfId="6459"/>
    <cellStyle name="Обычный 3 10 26 4 3 2" xfId="6460"/>
    <cellStyle name="Обычный 3 10 26 4 3 2 2" xfId="6461"/>
    <cellStyle name="Обычный 3 10 26 4 3 3" xfId="6462"/>
    <cellStyle name="Обычный 3 10 26 4 4" xfId="6463"/>
    <cellStyle name="Обычный 3 10 26 4 4 2" xfId="6464"/>
    <cellStyle name="Обычный 3 10 26 4 5" xfId="6465"/>
    <cellStyle name="Обычный 3 10 26 5" xfId="6466"/>
    <cellStyle name="Обычный 3 10 26 5 2" xfId="6467"/>
    <cellStyle name="Обычный 3 10 26 5 2 2" xfId="6468"/>
    <cellStyle name="Обычный 3 10 26 5 2 2 2" xfId="6469"/>
    <cellStyle name="Обычный 3 10 26 5 2 3" xfId="6470"/>
    <cellStyle name="Обычный 3 10 26 5 3" xfId="6471"/>
    <cellStyle name="Обычный 3 10 26 5 3 2" xfId="6472"/>
    <cellStyle name="Обычный 3 10 26 5 4" xfId="6473"/>
    <cellStyle name="Обычный 3 10 26 6" xfId="6474"/>
    <cellStyle name="Обычный 3 10 26 6 2" xfId="6475"/>
    <cellStyle name="Обычный 3 10 26 6 2 2" xfId="6476"/>
    <cellStyle name="Обычный 3 10 26 6 3" xfId="6477"/>
    <cellStyle name="Обычный 3 10 26 7" xfId="6478"/>
    <cellStyle name="Обычный 3 10 26 7 2" xfId="6479"/>
    <cellStyle name="Обычный 3 10 26 8" xfId="6480"/>
    <cellStyle name="Обычный 3 10 27" xfId="6481"/>
    <cellStyle name="Обычный 3 10 27 2" xfId="6482"/>
    <cellStyle name="Обычный 3 10 27 2 2" xfId="6483"/>
    <cellStyle name="Обычный 3 10 27 2 2 2" xfId="6484"/>
    <cellStyle name="Обычный 3 10 27 2 2 2 2" xfId="6485"/>
    <cellStyle name="Обычный 3 10 27 2 2 2 2 2" xfId="6486"/>
    <cellStyle name="Обычный 3 10 27 2 2 2 2 2 2" xfId="6487"/>
    <cellStyle name="Обычный 3 10 27 2 2 2 2 3" xfId="6488"/>
    <cellStyle name="Обычный 3 10 27 2 2 2 3" xfId="6489"/>
    <cellStyle name="Обычный 3 10 27 2 2 2 3 2" xfId="6490"/>
    <cellStyle name="Обычный 3 10 27 2 2 2 4" xfId="6491"/>
    <cellStyle name="Обычный 3 10 27 2 2 3" xfId="6492"/>
    <cellStyle name="Обычный 3 10 27 2 2 3 2" xfId="6493"/>
    <cellStyle name="Обычный 3 10 27 2 2 3 2 2" xfId="6494"/>
    <cellStyle name="Обычный 3 10 27 2 2 3 3" xfId="6495"/>
    <cellStyle name="Обычный 3 10 27 2 2 4" xfId="6496"/>
    <cellStyle name="Обычный 3 10 27 2 2 4 2" xfId="6497"/>
    <cellStyle name="Обычный 3 10 27 2 2 5" xfId="6498"/>
    <cellStyle name="Обычный 3 10 27 2 3" xfId="6499"/>
    <cellStyle name="Обычный 3 10 27 2 3 2" xfId="6500"/>
    <cellStyle name="Обычный 3 10 27 2 3 2 2" xfId="6501"/>
    <cellStyle name="Обычный 3 10 27 2 3 2 2 2" xfId="6502"/>
    <cellStyle name="Обычный 3 10 27 2 3 2 2 2 2" xfId="6503"/>
    <cellStyle name="Обычный 3 10 27 2 3 2 2 3" xfId="6504"/>
    <cellStyle name="Обычный 3 10 27 2 3 2 3" xfId="6505"/>
    <cellStyle name="Обычный 3 10 27 2 3 2 3 2" xfId="6506"/>
    <cellStyle name="Обычный 3 10 27 2 3 2 4" xfId="6507"/>
    <cellStyle name="Обычный 3 10 27 2 3 3" xfId="6508"/>
    <cellStyle name="Обычный 3 10 27 2 3 3 2" xfId="6509"/>
    <cellStyle name="Обычный 3 10 27 2 3 3 2 2" xfId="6510"/>
    <cellStyle name="Обычный 3 10 27 2 3 3 3" xfId="6511"/>
    <cellStyle name="Обычный 3 10 27 2 3 4" xfId="6512"/>
    <cellStyle name="Обычный 3 10 27 2 3 4 2" xfId="6513"/>
    <cellStyle name="Обычный 3 10 27 2 3 5" xfId="6514"/>
    <cellStyle name="Обычный 3 10 27 2 4" xfId="6515"/>
    <cellStyle name="Обычный 3 10 27 2 4 2" xfId="6516"/>
    <cellStyle name="Обычный 3 10 27 2 4 2 2" xfId="6517"/>
    <cellStyle name="Обычный 3 10 27 2 4 2 2 2" xfId="6518"/>
    <cellStyle name="Обычный 3 10 27 2 4 2 3" xfId="6519"/>
    <cellStyle name="Обычный 3 10 27 2 4 3" xfId="6520"/>
    <cellStyle name="Обычный 3 10 27 2 4 3 2" xfId="6521"/>
    <cellStyle name="Обычный 3 10 27 2 4 4" xfId="6522"/>
    <cellStyle name="Обычный 3 10 27 2 5" xfId="6523"/>
    <cellStyle name="Обычный 3 10 27 2 5 2" xfId="6524"/>
    <cellStyle name="Обычный 3 10 27 2 5 2 2" xfId="6525"/>
    <cellStyle name="Обычный 3 10 27 2 5 3" xfId="6526"/>
    <cellStyle name="Обычный 3 10 27 2 6" xfId="6527"/>
    <cellStyle name="Обычный 3 10 27 2 6 2" xfId="6528"/>
    <cellStyle name="Обычный 3 10 27 2 7" xfId="6529"/>
    <cellStyle name="Обычный 3 10 27 3" xfId="6530"/>
    <cellStyle name="Обычный 3 10 27 3 2" xfId="6531"/>
    <cellStyle name="Обычный 3 10 27 3 2 2" xfId="6532"/>
    <cellStyle name="Обычный 3 10 27 3 2 2 2" xfId="6533"/>
    <cellStyle name="Обычный 3 10 27 3 2 2 2 2" xfId="6534"/>
    <cellStyle name="Обычный 3 10 27 3 2 2 3" xfId="6535"/>
    <cellStyle name="Обычный 3 10 27 3 2 3" xfId="6536"/>
    <cellStyle name="Обычный 3 10 27 3 2 3 2" xfId="6537"/>
    <cellStyle name="Обычный 3 10 27 3 2 4" xfId="6538"/>
    <cellStyle name="Обычный 3 10 27 3 3" xfId="6539"/>
    <cellStyle name="Обычный 3 10 27 3 3 2" xfId="6540"/>
    <cellStyle name="Обычный 3 10 27 3 3 2 2" xfId="6541"/>
    <cellStyle name="Обычный 3 10 27 3 3 3" xfId="6542"/>
    <cellStyle name="Обычный 3 10 27 3 4" xfId="6543"/>
    <cellStyle name="Обычный 3 10 27 3 4 2" xfId="6544"/>
    <cellStyle name="Обычный 3 10 27 3 5" xfId="6545"/>
    <cellStyle name="Обычный 3 10 27 4" xfId="6546"/>
    <cellStyle name="Обычный 3 10 27 4 2" xfId="6547"/>
    <cellStyle name="Обычный 3 10 27 4 2 2" xfId="6548"/>
    <cellStyle name="Обычный 3 10 27 4 2 2 2" xfId="6549"/>
    <cellStyle name="Обычный 3 10 27 4 2 2 2 2" xfId="6550"/>
    <cellStyle name="Обычный 3 10 27 4 2 2 3" xfId="6551"/>
    <cellStyle name="Обычный 3 10 27 4 2 3" xfId="6552"/>
    <cellStyle name="Обычный 3 10 27 4 2 3 2" xfId="6553"/>
    <cellStyle name="Обычный 3 10 27 4 2 4" xfId="6554"/>
    <cellStyle name="Обычный 3 10 27 4 3" xfId="6555"/>
    <cellStyle name="Обычный 3 10 27 4 3 2" xfId="6556"/>
    <cellStyle name="Обычный 3 10 27 4 3 2 2" xfId="6557"/>
    <cellStyle name="Обычный 3 10 27 4 3 3" xfId="6558"/>
    <cellStyle name="Обычный 3 10 27 4 4" xfId="6559"/>
    <cellStyle name="Обычный 3 10 27 4 4 2" xfId="6560"/>
    <cellStyle name="Обычный 3 10 27 4 5" xfId="6561"/>
    <cellStyle name="Обычный 3 10 27 5" xfId="6562"/>
    <cellStyle name="Обычный 3 10 27 5 2" xfId="6563"/>
    <cellStyle name="Обычный 3 10 27 5 2 2" xfId="6564"/>
    <cellStyle name="Обычный 3 10 27 5 2 2 2" xfId="6565"/>
    <cellStyle name="Обычный 3 10 27 5 2 3" xfId="6566"/>
    <cellStyle name="Обычный 3 10 27 5 3" xfId="6567"/>
    <cellStyle name="Обычный 3 10 27 5 3 2" xfId="6568"/>
    <cellStyle name="Обычный 3 10 27 5 4" xfId="6569"/>
    <cellStyle name="Обычный 3 10 27 6" xfId="6570"/>
    <cellStyle name="Обычный 3 10 27 6 2" xfId="6571"/>
    <cellStyle name="Обычный 3 10 27 6 2 2" xfId="6572"/>
    <cellStyle name="Обычный 3 10 27 6 3" xfId="6573"/>
    <cellStyle name="Обычный 3 10 27 7" xfId="6574"/>
    <cellStyle name="Обычный 3 10 27 7 2" xfId="6575"/>
    <cellStyle name="Обычный 3 10 27 8" xfId="6576"/>
    <cellStyle name="Обычный 3 10 28" xfId="6577"/>
    <cellStyle name="Обычный 3 10 28 2" xfId="6578"/>
    <cellStyle name="Обычный 3 10 28 2 2" xfId="6579"/>
    <cellStyle name="Обычный 3 10 28 2 2 2" xfId="6580"/>
    <cellStyle name="Обычный 3 10 28 2 2 2 2" xfId="6581"/>
    <cellStyle name="Обычный 3 10 28 2 2 2 2 2" xfId="6582"/>
    <cellStyle name="Обычный 3 10 28 2 2 2 2 2 2" xfId="6583"/>
    <cellStyle name="Обычный 3 10 28 2 2 2 2 3" xfId="6584"/>
    <cellStyle name="Обычный 3 10 28 2 2 2 3" xfId="6585"/>
    <cellStyle name="Обычный 3 10 28 2 2 2 3 2" xfId="6586"/>
    <cellStyle name="Обычный 3 10 28 2 2 2 4" xfId="6587"/>
    <cellStyle name="Обычный 3 10 28 2 2 3" xfId="6588"/>
    <cellStyle name="Обычный 3 10 28 2 2 3 2" xfId="6589"/>
    <cellStyle name="Обычный 3 10 28 2 2 3 2 2" xfId="6590"/>
    <cellStyle name="Обычный 3 10 28 2 2 3 3" xfId="6591"/>
    <cellStyle name="Обычный 3 10 28 2 2 4" xfId="6592"/>
    <cellStyle name="Обычный 3 10 28 2 2 4 2" xfId="6593"/>
    <cellStyle name="Обычный 3 10 28 2 2 5" xfId="6594"/>
    <cellStyle name="Обычный 3 10 28 2 3" xfId="6595"/>
    <cellStyle name="Обычный 3 10 28 2 3 2" xfId="6596"/>
    <cellStyle name="Обычный 3 10 28 2 3 2 2" xfId="6597"/>
    <cellStyle name="Обычный 3 10 28 2 3 2 2 2" xfId="6598"/>
    <cellStyle name="Обычный 3 10 28 2 3 2 2 2 2" xfId="6599"/>
    <cellStyle name="Обычный 3 10 28 2 3 2 2 3" xfId="6600"/>
    <cellStyle name="Обычный 3 10 28 2 3 2 3" xfId="6601"/>
    <cellStyle name="Обычный 3 10 28 2 3 2 3 2" xfId="6602"/>
    <cellStyle name="Обычный 3 10 28 2 3 2 4" xfId="6603"/>
    <cellStyle name="Обычный 3 10 28 2 3 3" xfId="6604"/>
    <cellStyle name="Обычный 3 10 28 2 3 3 2" xfId="6605"/>
    <cellStyle name="Обычный 3 10 28 2 3 3 2 2" xfId="6606"/>
    <cellStyle name="Обычный 3 10 28 2 3 3 3" xfId="6607"/>
    <cellStyle name="Обычный 3 10 28 2 3 4" xfId="6608"/>
    <cellStyle name="Обычный 3 10 28 2 3 4 2" xfId="6609"/>
    <cellStyle name="Обычный 3 10 28 2 3 5" xfId="6610"/>
    <cellStyle name="Обычный 3 10 28 2 4" xfId="6611"/>
    <cellStyle name="Обычный 3 10 28 2 4 2" xfId="6612"/>
    <cellStyle name="Обычный 3 10 28 2 4 2 2" xfId="6613"/>
    <cellStyle name="Обычный 3 10 28 2 4 2 2 2" xfId="6614"/>
    <cellStyle name="Обычный 3 10 28 2 4 2 3" xfId="6615"/>
    <cellStyle name="Обычный 3 10 28 2 4 3" xfId="6616"/>
    <cellStyle name="Обычный 3 10 28 2 4 3 2" xfId="6617"/>
    <cellStyle name="Обычный 3 10 28 2 4 4" xfId="6618"/>
    <cellStyle name="Обычный 3 10 28 2 5" xfId="6619"/>
    <cellStyle name="Обычный 3 10 28 2 5 2" xfId="6620"/>
    <cellStyle name="Обычный 3 10 28 2 5 2 2" xfId="6621"/>
    <cellStyle name="Обычный 3 10 28 2 5 3" xfId="6622"/>
    <cellStyle name="Обычный 3 10 28 2 6" xfId="6623"/>
    <cellStyle name="Обычный 3 10 28 2 6 2" xfId="6624"/>
    <cellStyle name="Обычный 3 10 28 2 7" xfId="6625"/>
    <cellStyle name="Обычный 3 10 28 3" xfId="6626"/>
    <cellStyle name="Обычный 3 10 28 3 2" xfId="6627"/>
    <cellStyle name="Обычный 3 10 28 3 2 2" xfId="6628"/>
    <cellStyle name="Обычный 3 10 28 3 2 2 2" xfId="6629"/>
    <cellStyle name="Обычный 3 10 28 3 2 2 2 2" xfId="6630"/>
    <cellStyle name="Обычный 3 10 28 3 2 2 3" xfId="6631"/>
    <cellStyle name="Обычный 3 10 28 3 2 3" xfId="6632"/>
    <cellStyle name="Обычный 3 10 28 3 2 3 2" xfId="6633"/>
    <cellStyle name="Обычный 3 10 28 3 2 4" xfId="6634"/>
    <cellStyle name="Обычный 3 10 28 3 3" xfId="6635"/>
    <cellStyle name="Обычный 3 10 28 3 3 2" xfId="6636"/>
    <cellStyle name="Обычный 3 10 28 3 3 2 2" xfId="6637"/>
    <cellStyle name="Обычный 3 10 28 3 3 3" xfId="6638"/>
    <cellStyle name="Обычный 3 10 28 3 4" xfId="6639"/>
    <cellStyle name="Обычный 3 10 28 3 4 2" xfId="6640"/>
    <cellStyle name="Обычный 3 10 28 3 5" xfId="6641"/>
    <cellStyle name="Обычный 3 10 28 4" xfId="6642"/>
    <cellStyle name="Обычный 3 10 28 4 2" xfId="6643"/>
    <cellStyle name="Обычный 3 10 28 4 2 2" xfId="6644"/>
    <cellStyle name="Обычный 3 10 28 4 2 2 2" xfId="6645"/>
    <cellStyle name="Обычный 3 10 28 4 2 2 2 2" xfId="6646"/>
    <cellStyle name="Обычный 3 10 28 4 2 2 3" xfId="6647"/>
    <cellStyle name="Обычный 3 10 28 4 2 3" xfId="6648"/>
    <cellStyle name="Обычный 3 10 28 4 2 3 2" xfId="6649"/>
    <cellStyle name="Обычный 3 10 28 4 2 4" xfId="6650"/>
    <cellStyle name="Обычный 3 10 28 4 3" xfId="6651"/>
    <cellStyle name="Обычный 3 10 28 4 3 2" xfId="6652"/>
    <cellStyle name="Обычный 3 10 28 4 3 2 2" xfId="6653"/>
    <cellStyle name="Обычный 3 10 28 4 3 3" xfId="6654"/>
    <cellStyle name="Обычный 3 10 28 4 4" xfId="6655"/>
    <cellStyle name="Обычный 3 10 28 4 4 2" xfId="6656"/>
    <cellStyle name="Обычный 3 10 28 4 5" xfId="6657"/>
    <cellStyle name="Обычный 3 10 28 5" xfId="6658"/>
    <cellStyle name="Обычный 3 10 28 5 2" xfId="6659"/>
    <cellStyle name="Обычный 3 10 28 5 2 2" xfId="6660"/>
    <cellStyle name="Обычный 3 10 28 5 2 2 2" xfId="6661"/>
    <cellStyle name="Обычный 3 10 28 5 2 3" xfId="6662"/>
    <cellStyle name="Обычный 3 10 28 5 3" xfId="6663"/>
    <cellStyle name="Обычный 3 10 28 5 3 2" xfId="6664"/>
    <cellStyle name="Обычный 3 10 28 5 4" xfId="6665"/>
    <cellStyle name="Обычный 3 10 28 6" xfId="6666"/>
    <cellStyle name="Обычный 3 10 28 6 2" xfId="6667"/>
    <cellStyle name="Обычный 3 10 28 6 2 2" xfId="6668"/>
    <cellStyle name="Обычный 3 10 28 6 3" xfId="6669"/>
    <cellStyle name="Обычный 3 10 28 7" xfId="6670"/>
    <cellStyle name="Обычный 3 10 28 7 2" xfId="6671"/>
    <cellStyle name="Обычный 3 10 28 8" xfId="6672"/>
    <cellStyle name="Обычный 3 10 29" xfId="6673"/>
    <cellStyle name="Обычный 3 10 29 2" xfId="6674"/>
    <cellStyle name="Обычный 3 10 29 2 2" xfId="6675"/>
    <cellStyle name="Обычный 3 10 29 2 2 2" xfId="6676"/>
    <cellStyle name="Обычный 3 10 29 2 2 2 2" xfId="6677"/>
    <cellStyle name="Обычный 3 10 29 2 2 2 2 2" xfId="6678"/>
    <cellStyle name="Обычный 3 10 29 2 2 2 2 2 2" xfId="6679"/>
    <cellStyle name="Обычный 3 10 29 2 2 2 2 3" xfId="6680"/>
    <cellStyle name="Обычный 3 10 29 2 2 2 3" xfId="6681"/>
    <cellStyle name="Обычный 3 10 29 2 2 2 3 2" xfId="6682"/>
    <cellStyle name="Обычный 3 10 29 2 2 2 4" xfId="6683"/>
    <cellStyle name="Обычный 3 10 29 2 2 3" xfId="6684"/>
    <cellStyle name="Обычный 3 10 29 2 2 3 2" xfId="6685"/>
    <cellStyle name="Обычный 3 10 29 2 2 3 2 2" xfId="6686"/>
    <cellStyle name="Обычный 3 10 29 2 2 3 3" xfId="6687"/>
    <cellStyle name="Обычный 3 10 29 2 2 4" xfId="6688"/>
    <cellStyle name="Обычный 3 10 29 2 2 4 2" xfId="6689"/>
    <cellStyle name="Обычный 3 10 29 2 2 5" xfId="6690"/>
    <cellStyle name="Обычный 3 10 29 2 3" xfId="6691"/>
    <cellStyle name="Обычный 3 10 29 2 3 2" xfId="6692"/>
    <cellStyle name="Обычный 3 10 29 2 3 2 2" xfId="6693"/>
    <cellStyle name="Обычный 3 10 29 2 3 2 2 2" xfId="6694"/>
    <cellStyle name="Обычный 3 10 29 2 3 2 2 2 2" xfId="6695"/>
    <cellStyle name="Обычный 3 10 29 2 3 2 2 3" xfId="6696"/>
    <cellStyle name="Обычный 3 10 29 2 3 2 3" xfId="6697"/>
    <cellStyle name="Обычный 3 10 29 2 3 2 3 2" xfId="6698"/>
    <cellStyle name="Обычный 3 10 29 2 3 2 4" xfId="6699"/>
    <cellStyle name="Обычный 3 10 29 2 3 3" xfId="6700"/>
    <cellStyle name="Обычный 3 10 29 2 3 3 2" xfId="6701"/>
    <cellStyle name="Обычный 3 10 29 2 3 3 2 2" xfId="6702"/>
    <cellStyle name="Обычный 3 10 29 2 3 3 3" xfId="6703"/>
    <cellStyle name="Обычный 3 10 29 2 3 4" xfId="6704"/>
    <cellStyle name="Обычный 3 10 29 2 3 4 2" xfId="6705"/>
    <cellStyle name="Обычный 3 10 29 2 3 5" xfId="6706"/>
    <cellStyle name="Обычный 3 10 29 2 4" xfId="6707"/>
    <cellStyle name="Обычный 3 10 29 2 4 2" xfId="6708"/>
    <cellStyle name="Обычный 3 10 29 2 4 2 2" xfId="6709"/>
    <cellStyle name="Обычный 3 10 29 2 4 2 2 2" xfId="6710"/>
    <cellStyle name="Обычный 3 10 29 2 4 2 3" xfId="6711"/>
    <cellStyle name="Обычный 3 10 29 2 4 3" xfId="6712"/>
    <cellStyle name="Обычный 3 10 29 2 4 3 2" xfId="6713"/>
    <cellStyle name="Обычный 3 10 29 2 4 4" xfId="6714"/>
    <cellStyle name="Обычный 3 10 29 2 5" xfId="6715"/>
    <cellStyle name="Обычный 3 10 29 2 5 2" xfId="6716"/>
    <cellStyle name="Обычный 3 10 29 2 5 2 2" xfId="6717"/>
    <cellStyle name="Обычный 3 10 29 2 5 3" xfId="6718"/>
    <cellStyle name="Обычный 3 10 29 2 6" xfId="6719"/>
    <cellStyle name="Обычный 3 10 29 2 6 2" xfId="6720"/>
    <cellStyle name="Обычный 3 10 29 2 7" xfId="6721"/>
    <cellStyle name="Обычный 3 10 29 3" xfId="6722"/>
    <cellStyle name="Обычный 3 10 29 3 2" xfId="6723"/>
    <cellStyle name="Обычный 3 10 29 3 2 2" xfId="6724"/>
    <cellStyle name="Обычный 3 10 29 3 2 2 2" xfId="6725"/>
    <cellStyle name="Обычный 3 10 29 3 2 2 2 2" xfId="6726"/>
    <cellStyle name="Обычный 3 10 29 3 2 2 3" xfId="6727"/>
    <cellStyle name="Обычный 3 10 29 3 2 3" xfId="6728"/>
    <cellStyle name="Обычный 3 10 29 3 2 3 2" xfId="6729"/>
    <cellStyle name="Обычный 3 10 29 3 2 4" xfId="6730"/>
    <cellStyle name="Обычный 3 10 29 3 3" xfId="6731"/>
    <cellStyle name="Обычный 3 10 29 3 3 2" xfId="6732"/>
    <cellStyle name="Обычный 3 10 29 3 3 2 2" xfId="6733"/>
    <cellStyle name="Обычный 3 10 29 3 3 3" xfId="6734"/>
    <cellStyle name="Обычный 3 10 29 3 4" xfId="6735"/>
    <cellStyle name="Обычный 3 10 29 3 4 2" xfId="6736"/>
    <cellStyle name="Обычный 3 10 29 3 5" xfId="6737"/>
    <cellStyle name="Обычный 3 10 29 4" xfId="6738"/>
    <cellStyle name="Обычный 3 10 29 4 2" xfId="6739"/>
    <cellStyle name="Обычный 3 10 29 4 2 2" xfId="6740"/>
    <cellStyle name="Обычный 3 10 29 4 2 2 2" xfId="6741"/>
    <cellStyle name="Обычный 3 10 29 4 2 2 2 2" xfId="6742"/>
    <cellStyle name="Обычный 3 10 29 4 2 2 3" xfId="6743"/>
    <cellStyle name="Обычный 3 10 29 4 2 3" xfId="6744"/>
    <cellStyle name="Обычный 3 10 29 4 2 3 2" xfId="6745"/>
    <cellStyle name="Обычный 3 10 29 4 2 4" xfId="6746"/>
    <cellStyle name="Обычный 3 10 29 4 3" xfId="6747"/>
    <cellStyle name="Обычный 3 10 29 4 3 2" xfId="6748"/>
    <cellStyle name="Обычный 3 10 29 4 3 2 2" xfId="6749"/>
    <cellStyle name="Обычный 3 10 29 4 3 3" xfId="6750"/>
    <cellStyle name="Обычный 3 10 29 4 4" xfId="6751"/>
    <cellStyle name="Обычный 3 10 29 4 4 2" xfId="6752"/>
    <cellStyle name="Обычный 3 10 29 4 5" xfId="6753"/>
    <cellStyle name="Обычный 3 10 29 5" xfId="6754"/>
    <cellStyle name="Обычный 3 10 29 5 2" xfId="6755"/>
    <cellStyle name="Обычный 3 10 29 5 2 2" xfId="6756"/>
    <cellStyle name="Обычный 3 10 29 5 2 2 2" xfId="6757"/>
    <cellStyle name="Обычный 3 10 29 5 2 3" xfId="6758"/>
    <cellStyle name="Обычный 3 10 29 5 3" xfId="6759"/>
    <cellStyle name="Обычный 3 10 29 5 3 2" xfId="6760"/>
    <cellStyle name="Обычный 3 10 29 5 4" xfId="6761"/>
    <cellStyle name="Обычный 3 10 29 6" xfId="6762"/>
    <cellStyle name="Обычный 3 10 29 6 2" xfId="6763"/>
    <cellStyle name="Обычный 3 10 29 6 2 2" xfId="6764"/>
    <cellStyle name="Обычный 3 10 29 6 3" xfId="6765"/>
    <cellStyle name="Обычный 3 10 29 7" xfId="6766"/>
    <cellStyle name="Обычный 3 10 29 7 2" xfId="6767"/>
    <cellStyle name="Обычный 3 10 29 8" xfId="6768"/>
    <cellStyle name="Обычный 3 10 3" xfId="6769"/>
    <cellStyle name="Обычный 3 10 3 2" xfId="6770"/>
    <cellStyle name="Обычный 3 10 3 2 2" xfId="6771"/>
    <cellStyle name="Обычный 3 10 3 2 2 2" xfId="6772"/>
    <cellStyle name="Обычный 3 10 3 2 2 2 2" xfId="6773"/>
    <cellStyle name="Обычный 3 10 3 2 2 2 2 2" xfId="6774"/>
    <cellStyle name="Обычный 3 10 3 2 2 2 2 2 2" xfId="6775"/>
    <cellStyle name="Обычный 3 10 3 2 2 2 2 3" xfId="6776"/>
    <cellStyle name="Обычный 3 10 3 2 2 2 3" xfId="6777"/>
    <cellStyle name="Обычный 3 10 3 2 2 2 3 2" xfId="6778"/>
    <cellStyle name="Обычный 3 10 3 2 2 2 4" xfId="6779"/>
    <cellStyle name="Обычный 3 10 3 2 2 3" xfId="6780"/>
    <cellStyle name="Обычный 3 10 3 2 2 3 2" xfId="6781"/>
    <cellStyle name="Обычный 3 10 3 2 2 3 2 2" xfId="6782"/>
    <cellStyle name="Обычный 3 10 3 2 2 3 3" xfId="6783"/>
    <cellStyle name="Обычный 3 10 3 2 2 4" xfId="6784"/>
    <cellStyle name="Обычный 3 10 3 2 2 4 2" xfId="6785"/>
    <cellStyle name="Обычный 3 10 3 2 2 5" xfId="6786"/>
    <cellStyle name="Обычный 3 10 3 2 3" xfId="6787"/>
    <cellStyle name="Обычный 3 10 3 2 3 2" xfId="6788"/>
    <cellStyle name="Обычный 3 10 3 2 3 2 2" xfId="6789"/>
    <cellStyle name="Обычный 3 10 3 2 3 2 2 2" xfId="6790"/>
    <cellStyle name="Обычный 3 10 3 2 3 2 2 2 2" xfId="6791"/>
    <cellStyle name="Обычный 3 10 3 2 3 2 2 3" xfId="6792"/>
    <cellStyle name="Обычный 3 10 3 2 3 2 3" xfId="6793"/>
    <cellStyle name="Обычный 3 10 3 2 3 2 3 2" xfId="6794"/>
    <cellStyle name="Обычный 3 10 3 2 3 2 4" xfId="6795"/>
    <cellStyle name="Обычный 3 10 3 2 3 3" xfId="6796"/>
    <cellStyle name="Обычный 3 10 3 2 3 3 2" xfId="6797"/>
    <cellStyle name="Обычный 3 10 3 2 3 3 2 2" xfId="6798"/>
    <cellStyle name="Обычный 3 10 3 2 3 3 3" xfId="6799"/>
    <cellStyle name="Обычный 3 10 3 2 3 4" xfId="6800"/>
    <cellStyle name="Обычный 3 10 3 2 3 4 2" xfId="6801"/>
    <cellStyle name="Обычный 3 10 3 2 3 5" xfId="6802"/>
    <cellStyle name="Обычный 3 10 3 2 4" xfId="6803"/>
    <cellStyle name="Обычный 3 10 3 2 4 2" xfId="6804"/>
    <cellStyle name="Обычный 3 10 3 2 4 2 2" xfId="6805"/>
    <cellStyle name="Обычный 3 10 3 2 4 2 2 2" xfId="6806"/>
    <cellStyle name="Обычный 3 10 3 2 4 2 3" xfId="6807"/>
    <cellStyle name="Обычный 3 10 3 2 4 3" xfId="6808"/>
    <cellStyle name="Обычный 3 10 3 2 4 3 2" xfId="6809"/>
    <cellStyle name="Обычный 3 10 3 2 4 4" xfId="6810"/>
    <cellStyle name="Обычный 3 10 3 2 5" xfId="6811"/>
    <cellStyle name="Обычный 3 10 3 2 5 2" xfId="6812"/>
    <cellStyle name="Обычный 3 10 3 2 5 2 2" xfId="6813"/>
    <cellStyle name="Обычный 3 10 3 2 5 3" xfId="6814"/>
    <cellStyle name="Обычный 3 10 3 2 6" xfId="6815"/>
    <cellStyle name="Обычный 3 10 3 2 6 2" xfId="6816"/>
    <cellStyle name="Обычный 3 10 3 2 7" xfId="6817"/>
    <cellStyle name="Обычный 3 10 3 3" xfId="6818"/>
    <cellStyle name="Обычный 3 10 3 3 2" xfId="6819"/>
    <cellStyle name="Обычный 3 10 3 3 2 2" xfId="6820"/>
    <cellStyle name="Обычный 3 10 3 3 2 2 2" xfId="6821"/>
    <cellStyle name="Обычный 3 10 3 3 2 2 2 2" xfId="6822"/>
    <cellStyle name="Обычный 3 10 3 3 2 2 3" xfId="6823"/>
    <cellStyle name="Обычный 3 10 3 3 2 3" xfId="6824"/>
    <cellStyle name="Обычный 3 10 3 3 2 3 2" xfId="6825"/>
    <cellStyle name="Обычный 3 10 3 3 2 4" xfId="6826"/>
    <cellStyle name="Обычный 3 10 3 3 3" xfId="6827"/>
    <cellStyle name="Обычный 3 10 3 3 3 2" xfId="6828"/>
    <cellStyle name="Обычный 3 10 3 3 3 2 2" xfId="6829"/>
    <cellStyle name="Обычный 3 10 3 3 3 3" xfId="6830"/>
    <cellStyle name="Обычный 3 10 3 3 4" xfId="6831"/>
    <cellStyle name="Обычный 3 10 3 3 4 2" xfId="6832"/>
    <cellStyle name="Обычный 3 10 3 3 5" xfId="6833"/>
    <cellStyle name="Обычный 3 10 3 4" xfId="6834"/>
    <cellStyle name="Обычный 3 10 3 4 2" xfId="6835"/>
    <cellStyle name="Обычный 3 10 3 4 2 2" xfId="6836"/>
    <cellStyle name="Обычный 3 10 3 4 2 2 2" xfId="6837"/>
    <cellStyle name="Обычный 3 10 3 4 2 2 2 2" xfId="6838"/>
    <cellStyle name="Обычный 3 10 3 4 2 2 3" xfId="6839"/>
    <cellStyle name="Обычный 3 10 3 4 2 3" xfId="6840"/>
    <cellStyle name="Обычный 3 10 3 4 2 3 2" xfId="6841"/>
    <cellStyle name="Обычный 3 10 3 4 2 4" xfId="6842"/>
    <cellStyle name="Обычный 3 10 3 4 3" xfId="6843"/>
    <cellStyle name="Обычный 3 10 3 4 3 2" xfId="6844"/>
    <cellStyle name="Обычный 3 10 3 4 3 2 2" xfId="6845"/>
    <cellStyle name="Обычный 3 10 3 4 3 3" xfId="6846"/>
    <cellStyle name="Обычный 3 10 3 4 4" xfId="6847"/>
    <cellStyle name="Обычный 3 10 3 4 4 2" xfId="6848"/>
    <cellStyle name="Обычный 3 10 3 4 5" xfId="6849"/>
    <cellStyle name="Обычный 3 10 3 5" xfId="6850"/>
    <cellStyle name="Обычный 3 10 3 5 2" xfId="6851"/>
    <cellStyle name="Обычный 3 10 3 5 2 2" xfId="6852"/>
    <cellStyle name="Обычный 3 10 3 5 2 2 2" xfId="6853"/>
    <cellStyle name="Обычный 3 10 3 5 2 3" xfId="6854"/>
    <cellStyle name="Обычный 3 10 3 5 3" xfId="6855"/>
    <cellStyle name="Обычный 3 10 3 5 3 2" xfId="6856"/>
    <cellStyle name="Обычный 3 10 3 5 4" xfId="6857"/>
    <cellStyle name="Обычный 3 10 3 6" xfId="6858"/>
    <cellStyle name="Обычный 3 10 3 6 2" xfId="6859"/>
    <cellStyle name="Обычный 3 10 3 6 2 2" xfId="6860"/>
    <cellStyle name="Обычный 3 10 3 6 3" xfId="6861"/>
    <cellStyle name="Обычный 3 10 3 7" xfId="6862"/>
    <cellStyle name="Обычный 3 10 3 7 2" xfId="6863"/>
    <cellStyle name="Обычный 3 10 3 8" xfId="6864"/>
    <cellStyle name="Обычный 3 10 30" xfId="6865"/>
    <cellStyle name="Обычный 3 10 30 2" xfId="6866"/>
    <cellStyle name="Обычный 3 10 30 2 2" xfId="6867"/>
    <cellStyle name="Обычный 3 10 30 2 2 2" xfId="6868"/>
    <cellStyle name="Обычный 3 10 30 2 2 2 2" xfId="6869"/>
    <cellStyle name="Обычный 3 10 30 2 2 2 2 2" xfId="6870"/>
    <cellStyle name="Обычный 3 10 30 2 2 2 2 2 2" xfId="6871"/>
    <cellStyle name="Обычный 3 10 30 2 2 2 2 3" xfId="6872"/>
    <cellStyle name="Обычный 3 10 30 2 2 2 3" xfId="6873"/>
    <cellStyle name="Обычный 3 10 30 2 2 2 3 2" xfId="6874"/>
    <cellStyle name="Обычный 3 10 30 2 2 2 4" xfId="6875"/>
    <cellStyle name="Обычный 3 10 30 2 2 3" xfId="6876"/>
    <cellStyle name="Обычный 3 10 30 2 2 3 2" xfId="6877"/>
    <cellStyle name="Обычный 3 10 30 2 2 3 2 2" xfId="6878"/>
    <cellStyle name="Обычный 3 10 30 2 2 3 3" xfId="6879"/>
    <cellStyle name="Обычный 3 10 30 2 2 4" xfId="6880"/>
    <cellStyle name="Обычный 3 10 30 2 2 4 2" xfId="6881"/>
    <cellStyle name="Обычный 3 10 30 2 2 5" xfId="6882"/>
    <cellStyle name="Обычный 3 10 30 2 3" xfId="6883"/>
    <cellStyle name="Обычный 3 10 30 2 3 2" xfId="6884"/>
    <cellStyle name="Обычный 3 10 30 2 3 2 2" xfId="6885"/>
    <cellStyle name="Обычный 3 10 30 2 3 2 2 2" xfId="6886"/>
    <cellStyle name="Обычный 3 10 30 2 3 2 2 2 2" xfId="6887"/>
    <cellStyle name="Обычный 3 10 30 2 3 2 2 3" xfId="6888"/>
    <cellStyle name="Обычный 3 10 30 2 3 2 3" xfId="6889"/>
    <cellStyle name="Обычный 3 10 30 2 3 2 3 2" xfId="6890"/>
    <cellStyle name="Обычный 3 10 30 2 3 2 4" xfId="6891"/>
    <cellStyle name="Обычный 3 10 30 2 3 3" xfId="6892"/>
    <cellStyle name="Обычный 3 10 30 2 3 3 2" xfId="6893"/>
    <cellStyle name="Обычный 3 10 30 2 3 3 2 2" xfId="6894"/>
    <cellStyle name="Обычный 3 10 30 2 3 3 3" xfId="6895"/>
    <cellStyle name="Обычный 3 10 30 2 3 4" xfId="6896"/>
    <cellStyle name="Обычный 3 10 30 2 3 4 2" xfId="6897"/>
    <cellStyle name="Обычный 3 10 30 2 3 5" xfId="6898"/>
    <cellStyle name="Обычный 3 10 30 2 4" xfId="6899"/>
    <cellStyle name="Обычный 3 10 30 2 4 2" xfId="6900"/>
    <cellStyle name="Обычный 3 10 30 2 4 2 2" xfId="6901"/>
    <cellStyle name="Обычный 3 10 30 2 4 2 2 2" xfId="6902"/>
    <cellStyle name="Обычный 3 10 30 2 4 2 3" xfId="6903"/>
    <cellStyle name="Обычный 3 10 30 2 4 3" xfId="6904"/>
    <cellStyle name="Обычный 3 10 30 2 4 3 2" xfId="6905"/>
    <cellStyle name="Обычный 3 10 30 2 4 4" xfId="6906"/>
    <cellStyle name="Обычный 3 10 30 2 5" xfId="6907"/>
    <cellStyle name="Обычный 3 10 30 2 5 2" xfId="6908"/>
    <cellStyle name="Обычный 3 10 30 2 5 2 2" xfId="6909"/>
    <cellStyle name="Обычный 3 10 30 2 5 3" xfId="6910"/>
    <cellStyle name="Обычный 3 10 30 2 6" xfId="6911"/>
    <cellStyle name="Обычный 3 10 30 2 6 2" xfId="6912"/>
    <cellStyle name="Обычный 3 10 30 2 7" xfId="6913"/>
    <cellStyle name="Обычный 3 10 30 3" xfId="6914"/>
    <cellStyle name="Обычный 3 10 30 3 2" xfId="6915"/>
    <cellStyle name="Обычный 3 10 30 3 2 2" xfId="6916"/>
    <cellStyle name="Обычный 3 10 30 3 2 2 2" xfId="6917"/>
    <cellStyle name="Обычный 3 10 30 3 2 2 2 2" xfId="6918"/>
    <cellStyle name="Обычный 3 10 30 3 2 2 3" xfId="6919"/>
    <cellStyle name="Обычный 3 10 30 3 2 3" xfId="6920"/>
    <cellStyle name="Обычный 3 10 30 3 2 3 2" xfId="6921"/>
    <cellStyle name="Обычный 3 10 30 3 2 4" xfId="6922"/>
    <cellStyle name="Обычный 3 10 30 3 3" xfId="6923"/>
    <cellStyle name="Обычный 3 10 30 3 3 2" xfId="6924"/>
    <cellStyle name="Обычный 3 10 30 3 3 2 2" xfId="6925"/>
    <cellStyle name="Обычный 3 10 30 3 3 3" xfId="6926"/>
    <cellStyle name="Обычный 3 10 30 3 4" xfId="6927"/>
    <cellStyle name="Обычный 3 10 30 3 4 2" xfId="6928"/>
    <cellStyle name="Обычный 3 10 30 3 5" xfId="6929"/>
    <cellStyle name="Обычный 3 10 30 4" xfId="6930"/>
    <cellStyle name="Обычный 3 10 30 4 2" xfId="6931"/>
    <cellStyle name="Обычный 3 10 30 4 2 2" xfId="6932"/>
    <cellStyle name="Обычный 3 10 30 4 2 2 2" xfId="6933"/>
    <cellStyle name="Обычный 3 10 30 4 2 2 2 2" xfId="6934"/>
    <cellStyle name="Обычный 3 10 30 4 2 2 3" xfId="6935"/>
    <cellStyle name="Обычный 3 10 30 4 2 3" xfId="6936"/>
    <cellStyle name="Обычный 3 10 30 4 2 3 2" xfId="6937"/>
    <cellStyle name="Обычный 3 10 30 4 2 4" xfId="6938"/>
    <cellStyle name="Обычный 3 10 30 4 3" xfId="6939"/>
    <cellStyle name="Обычный 3 10 30 4 3 2" xfId="6940"/>
    <cellStyle name="Обычный 3 10 30 4 3 2 2" xfId="6941"/>
    <cellStyle name="Обычный 3 10 30 4 3 3" xfId="6942"/>
    <cellStyle name="Обычный 3 10 30 4 4" xfId="6943"/>
    <cellStyle name="Обычный 3 10 30 4 4 2" xfId="6944"/>
    <cellStyle name="Обычный 3 10 30 4 5" xfId="6945"/>
    <cellStyle name="Обычный 3 10 30 5" xfId="6946"/>
    <cellStyle name="Обычный 3 10 30 5 2" xfId="6947"/>
    <cellStyle name="Обычный 3 10 30 5 2 2" xfId="6948"/>
    <cellStyle name="Обычный 3 10 30 5 2 2 2" xfId="6949"/>
    <cellStyle name="Обычный 3 10 30 5 2 3" xfId="6950"/>
    <cellStyle name="Обычный 3 10 30 5 3" xfId="6951"/>
    <cellStyle name="Обычный 3 10 30 5 3 2" xfId="6952"/>
    <cellStyle name="Обычный 3 10 30 5 4" xfId="6953"/>
    <cellStyle name="Обычный 3 10 30 6" xfId="6954"/>
    <cellStyle name="Обычный 3 10 30 6 2" xfId="6955"/>
    <cellStyle name="Обычный 3 10 30 6 2 2" xfId="6956"/>
    <cellStyle name="Обычный 3 10 30 6 3" xfId="6957"/>
    <cellStyle name="Обычный 3 10 30 7" xfId="6958"/>
    <cellStyle name="Обычный 3 10 30 7 2" xfId="6959"/>
    <cellStyle name="Обычный 3 10 30 8" xfId="6960"/>
    <cellStyle name="Обычный 3 10 31" xfId="6961"/>
    <cellStyle name="Обычный 3 10 31 2" xfId="6962"/>
    <cellStyle name="Обычный 3 10 31 2 2" xfId="6963"/>
    <cellStyle name="Обычный 3 10 31 2 2 2" xfId="6964"/>
    <cellStyle name="Обычный 3 10 31 2 2 2 2" xfId="6965"/>
    <cellStyle name="Обычный 3 10 31 2 2 2 2 2" xfId="6966"/>
    <cellStyle name="Обычный 3 10 31 2 2 2 2 2 2" xfId="6967"/>
    <cellStyle name="Обычный 3 10 31 2 2 2 2 3" xfId="6968"/>
    <cellStyle name="Обычный 3 10 31 2 2 2 3" xfId="6969"/>
    <cellStyle name="Обычный 3 10 31 2 2 2 3 2" xfId="6970"/>
    <cellStyle name="Обычный 3 10 31 2 2 2 4" xfId="6971"/>
    <cellStyle name="Обычный 3 10 31 2 2 3" xfId="6972"/>
    <cellStyle name="Обычный 3 10 31 2 2 3 2" xfId="6973"/>
    <cellStyle name="Обычный 3 10 31 2 2 3 2 2" xfId="6974"/>
    <cellStyle name="Обычный 3 10 31 2 2 3 3" xfId="6975"/>
    <cellStyle name="Обычный 3 10 31 2 2 4" xfId="6976"/>
    <cellStyle name="Обычный 3 10 31 2 2 4 2" xfId="6977"/>
    <cellStyle name="Обычный 3 10 31 2 2 5" xfId="6978"/>
    <cellStyle name="Обычный 3 10 31 2 3" xfId="6979"/>
    <cellStyle name="Обычный 3 10 31 2 3 2" xfId="6980"/>
    <cellStyle name="Обычный 3 10 31 2 3 2 2" xfId="6981"/>
    <cellStyle name="Обычный 3 10 31 2 3 2 2 2" xfId="6982"/>
    <cellStyle name="Обычный 3 10 31 2 3 2 2 2 2" xfId="6983"/>
    <cellStyle name="Обычный 3 10 31 2 3 2 2 3" xfId="6984"/>
    <cellStyle name="Обычный 3 10 31 2 3 2 3" xfId="6985"/>
    <cellStyle name="Обычный 3 10 31 2 3 2 3 2" xfId="6986"/>
    <cellStyle name="Обычный 3 10 31 2 3 2 4" xfId="6987"/>
    <cellStyle name="Обычный 3 10 31 2 3 3" xfId="6988"/>
    <cellStyle name="Обычный 3 10 31 2 3 3 2" xfId="6989"/>
    <cellStyle name="Обычный 3 10 31 2 3 3 2 2" xfId="6990"/>
    <cellStyle name="Обычный 3 10 31 2 3 3 3" xfId="6991"/>
    <cellStyle name="Обычный 3 10 31 2 3 4" xfId="6992"/>
    <cellStyle name="Обычный 3 10 31 2 3 4 2" xfId="6993"/>
    <cellStyle name="Обычный 3 10 31 2 3 5" xfId="6994"/>
    <cellStyle name="Обычный 3 10 31 2 4" xfId="6995"/>
    <cellStyle name="Обычный 3 10 31 2 4 2" xfId="6996"/>
    <cellStyle name="Обычный 3 10 31 2 4 2 2" xfId="6997"/>
    <cellStyle name="Обычный 3 10 31 2 4 2 2 2" xfId="6998"/>
    <cellStyle name="Обычный 3 10 31 2 4 2 3" xfId="6999"/>
    <cellStyle name="Обычный 3 10 31 2 4 3" xfId="7000"/>
    <cellStyle name="Обычный 3 10 31 2 4 3 2" xfId="7001"/>
    <cellStyle name="Обычный 3 10 31 2 4 4" xfId="7002"/>
    <cellStyle name="Обычный 3 10 31 2 5" xfId="7003"/>
    <cellStyle name="Обычный 3 10 31 2 5 2" xfId="7004"/>
    <cellStyle name="Обычный 3 10 31 2 5 2 2" xfId="7005"/>
    <cellStyle name="Обычный 3 10 31 2 5 3" xfId="7006"/>
    <cellStyle name="Обычный 3 10 31 2 6" xfId="7007"/>
    <cellStyle name="Обычный 3 10 31 2 6 2" xfId="7008"/>
    <cellStyle name="Обычный 3 10 31 2 7" xfId="7009"/>
    <cellStyle name="Обычный 3 10 31 3" xfId="7010"/>
    <cellStyle name="Обычный 3 10 31 3 2" xfId="7011"/>
    <cellStyle name="Обычный 3 10 31 3 2 2" xfId="7012"/>
    <cellStyle name="Обычный 3 10 31 3 2 2 2" xfId="7013"/>
    <cellStyle name="Обычный 3 10 31 3 2 2 2 2" xfId="7014"/>
    <cellStyle name="Обычный 3 10 31 3 2 2 3" xfId="7015"/>
    <cellStyle name="Обычный 3 10 31 3 2 3" xfId="7016"/>
    <cellStyle name="Обычный 3 10 31 3 2 3 2" xfId="7017"/>
    <cellStyle name="Обычный 3 10 31 3 2 4" xfId="7018"/>
    <cellStyle name="Обычный 3 10 31 3 3" xfId="7019"/>
    <cellStyle name="Обычный 3 10 31 3 3 2" xfId="7020"/>
    <cellStyle name="Обычный 3 10 31 3 3 2 2" xfId="7021"/>
    <cellStyle name="Обычный 3 10 31 3 3 3" xfId="7022"/>
    <cellStyle name="Обычный 3 10 31 3 4" xfId="7023"/>
    <cellStyle name="Обычный 3 10 31 3 4 2" xfId="7024"/>
    <cellStyle name="Обычный 3 10 31 3 5" xfId="7025"/>
    <cellStyle name="Обычный 3 10 31 4" xfId="7026"/>
    <cellStyle name="Обычный 3 10 31 4 2" xfId="7027"/>
    <cellStyle name="Обычный 3 10 31 4 2 2" xfId="7028"/>
    <cellStyle name="Обычный 3 10 31 4 2 2 2" xfId="7029"/>
    <cellStyle name="Обычный 3 10 31 4 2 2 2 2" xfId="7030"/>
    <cellStyle name="Обычный 3 10 31 4 2 2 3" xfId="7031"/>
    <cellStyle name="Обычный 3 10 31 4 2 3" xfId="7032"/>
    <cellStyle name="Обычный 3 10 31 4 2 3 2" xfId="7033"/>
    <cellStyle name="Обычный 3 10 31 4 2 4" xfId="7034"/>
    <cellStyle name="Обычный 3 10 31 4 3" xfId="7035"/>
    <cellStyle name="Обычный 3 10 31 4 3 2" xfId="7036"/>
    <cellStyle name="Обычный 3 10 31 4 3 2 2" xfId="7037"/>
    <cellStyle name="Обычный 3 10 31 4 3 3" xfId="7038"/>
    <cellStyle name="Обычный 3 10 31 4 4" xfId="7039"/>
    <cellStyle name="Обычный 3 10 31 4 4 2" xfId="7040"/>
    <cellStyle name="Обычный 3 10 31 4 5" xfId="7041"/>
    <cellStyle name="Обычный 3 10 31 5" xfId="7042"/>
    <cellStyle name="Обычный 3 10 31 5 2" xfId="7043"/>
    <cellStyle name="Обычный 3 10 31 5 2 2" xfId="7044"/>
    <cellStyle name="Обычный 3 10 31 5 2 2 2" xfId="7045"/>
    <cellStyle name="Обычный 3 10 31 5 2 3" xfId="7046"/>
    <cellStyle name="Обычный 3 10 31 5 3" xfId="7047"/>
    <cellStyle name="Обычный 3 10 31 5 3 2" xfId="7048"/>
    <cellStyle name="Обычный 3 10 31 5 4" xfId="7049"/>
    <cellStyle name="Обычный 3 10 31 6" xfId="7050"/>
    <cellStyle name="Обычный 3 10 31 6 2" xfId="7051"/>
    <cellStyle name="Обычный 3 10 31 6 2 2" xfId="7052"/>
    <cellStyle name="Обычный 3 10 31 6 3" xfId="7053"/>
    <cellStyle name="Обычный 3 10 31 7" xfId="7054"/>
    <cellStyle name="Обычный 3 10 31 7 2" xfId="7055"/>
    <cellStyle name="Обычный 3 10 31 8" xfId="7056"/>
    <cellStyle name="Обычный 3 10 32" xfId="7057"/>
    <cellStyle name="Обычный 3 10 32 2" xfId="7058"/>
    <cellStyle name="Обычный 3 10 32 2 2" xfId="7059"/>
    <cellStyle name="Обычный 3 10 32 2 2 2" xfId="7060"/>
    <cellStyle name="Обычный 3 10 32 2 2 2 2" xfId="7061"/>
    <cellStyle name="Обычный 3 10 32 2 2 2 2 2" xfId="7062"/>
    <cellStyle name="Обычный 3 10 32 2 2 2 2 2 2" xfId="7063"/>
    <cellStyle name="Обычный 3 10 32 2 2 2 2 3" xfId="7064"/>
    <cellStyle name="Обычный 3 10 32 2 2 2 3" xfId="7065"/>
    <cellStyle name="Обычный 3 10 32 2 2 2 3 2" xfId="7066"/>
    <cellStyle name="Обычный 3 10 32 2 2 2 4" xfId="7067"/>
    <cellStyle name="Обычный 3 10 32 2 2 3" xfId="7068"/>
    <cellStyle name="Обычный 3 10 32 2 2 3 2" xfId="7069"/>
    <cellStyle name="Обычный 3 10 32 2 2 3 2 2" xfId="7070"/>
    <cellStyle name="Обычный 3 10 32 2 2 3 3" xfId="7071"/>
    <cellStyle name="Обычный 3 10 32 2 2 4" xfId="7072"/>
    <cellStyle name="Обычный 3 10 32 2 2 4 2" xfId="7073"/>
    <cellStyle name="Обычный 3 10 32 2 2 5" xfId="7074"/>
    <cellStyle name="Обычный 3 10 32 2 3" xfId="7075"/>
    <cellStyle name="Обычный 3 10 32 2 3 2" xfId="7076"/>
    <cellStyle name="Обычный 3 10 32 2 3 2 2" xfId="7077"/>
    <cellStyle name="Обычный 3 10 32 2 3 2 2 2" xfId="7078"/>
    <cellStyle name="Обычный 3 10 32 2 3 2 2 2 2" xfId="7079"/>
    <cellStyle name="Обычный 3 10 32 2 3 2 2 3" xfId="7080"/>
    <cellStyle name="Обычный 3 10 32 2 3 2 3" xfId="7081"/>
    <cellStyle name="Обычный 3 10 32 2 3 2 3 2" xfId="7082"/>
    <cellStyle name="Обычный 3 10 32 2 3 2 4" xfId="7083"/>
    <cellStyle name="Обычный 3 10 32 2 3 3" xfId="7084"/>
    <cellStyle name="Обычный 3 10 32 2 3 3 2" xfId="7085"/>
    <cellStyle name="Обычный 3 10 32 2 3 3 2 2" xfId="7086"/>
    <cellStyle name="Обычный 3 10 32 2 3 3 3" xfId="7087"/>
    <cellStyle name="Обычный 3 10 32 2 3 4" xfId="7088"/>
    <cellStyle name="Обычный 3 10 32 2 3 4 2" xfId="7089"/>
    <cellStyle name="Обычный 3 10 32 2 3 5" xfId="7090"/>
    <cellStyle name="Обычный 3 10 32 2 4" xfId="7091"/>
    <cellStyle name="Обычный 3 10 32 2 4 2" xfId="7092"/>
    <cellStyle name="Обычный 3 10 32 2 4 2 2" xfId="7093"/>
    <cellStyle name="Обычный 3 10 32 2 4 2 2 2" xfId="7094"/>
    <cellStyle name="Обычный 3 10 32 2 4 2 3" xfId="7095"/>
    <cellStyle name="Обычный 3 10 32 2 4 3" xfId="7096"/>
    <cellStyle name="Обычный 3 10 32 2 4 3 2" xfId="7097"/>
    <cellStyle name="Обычный 3 10 32 2 4 4" xfId="7098"/>
    <cellStyle name="Обычный 3 10 32 2 5" xfId="7099"/>
    <cellStyle name="Обычный 3 10 32 2 5 2" xfId="7100"/>
    <cellStyle name="Обычный 3 10 32 2 5 2 2" xfId="7101"/>
    <cellStyle name="Обычный 3 10 32 2 5 3" xfId="7102"/>
    <cellStyle name="Обычный 3 10 32 2 6" xfId="7103"/>
    <cellStyle name="Обычный 3 10 32 2 6 2" xfId="7104"/>
    <cellStyle name="Обычный 3 10 32 2 7" xfId="7105"/>
    <cellStyle name="Обычный 3 10 32 3" xfId="7106"/>
    <cellStyle name="Обычный 3 10 32 3 2" xfId="7107"/>
    <cellStyle name="Обычный 3 10 32 3 2 2" xfId="7108"/>
    <cellStyle name="Обычный 3 10 32 3 2 2 2" xfId="7109"/>
    <cellStyle name="Обычный 3 10 32 3 2 2 2 2" xfId="7110"/>
    <cellStyle name="Обычный 3 10 32 3 2 2 3" xfId="7111"/>
    <cellStyle name="Обычный 3 10 32 3 2 3" xfId="7112"/>
    <cellStyle name="Обычный 3 10 32 3 2 3 2" xfId="7113"/>
    <cellStyle name="Обычный 3 10 32 3 2 4" xfId="7114"/>
    <cellStyle name="Обычный 3 10 32 3 3" xfId="7115"/>
    <cellStyle name="Обычный 3 10 32 3 3 2" xfId="7116"/>
    <cellStyle name="Обычный 3 10 32 3 3 2 2" xfId="7117"/>
    <cellStyle name="Обычный 3 10 32 3 3 3" xfId="7118"/>
    <cellStyle name="Обычный 3 10 32 3 4" xfId="7119"/>
    <cellStyle name="Обычный 3 10 32 3 4 2" xfId="7120"/>
    <cellStyle name="Обычный 3 10 32 3 5" xfId="7121"/>
    <cellStyle name="Обычный 3 10 32 4" xfId="7122"/>
    <cellStyle name="Обычный 3 10 32 4 2" xfId="7123"/>
    <cellStyle name="Обычный 3 10 32 4 2 2" xfId="7124"/>
    <cellStyle name="Обычный 3 10 32 4 2 2 2" xfId="7125"/>
    <cellStyle name="Обычный 3 10 32 4 2 2 2 2" xfId="7126"/>
    <cellStyle name="Обычный 3 10 32 4 2 2 3" xfId="7127"/>
    <cellStyle name="Обычный 3 10 32 4 2 3" xfId="7128"/>
    <cellStyle name="Обычный 3 10 32 4 2 3 2" xfId="7129"/>
    <cellStyle name="Обычный 3 10 32 4 2 4" xfId="7130"/>
    <cellStyle name="Обычный 3 10 32 4 3" xfId="7131"/>
    <cellStyle name="Обычный 3 10 32 4 3 2" xfId="7132"/>
    <cellStyle name="Обычный 3 10 32 4 3 2 2" xfId="7133"/>
    <cellStyle name="Обычный 3 10 32 4 3 3" xfId="7134"/>
    <cellStyle name="Обычный 3 10 32 4 4" xfId="7135"/>
    <cellStyle name="Обычный 3 10 32 4 4 2" xfId="7136"/>
    <cellStyle name="Обычный 3 10 32 4 5" xfId="7137"/>
    <cellStyle name="Обычный 3 10 32 5" xfId="7138"/>
    <cellStyle name="Обычный 3 10 32 5 2" xfId="7139"/>
    <cellStyle name="Обычный 3 10 32 5 2 2" xfId="7140"/>
    <cellStyle name="Обычный 3 10 32 5 2 2 2" xfId="7141"/>
    <cellStyle name="Обычный 3 10 32 5 2 3" xfId="7142"/>
    <cellStyle name="Обычный 3 10 32 5 3" xfId="7143"/>
    <cellStyle name="Обычный 3 10 32 5 3 2" xfId="7144"/>
    <cellStyle name="Обычный 3 10 32 5 4" xfId="7145"/>
    <cellStyle name="Обычный 3 10 32 6" xfId="7146"/>
    <cellStyle name="Обычный 3 10 32 6 2" xfId="7147"/>
    <cellStyle name="Обычный 3 10 32 6 2 2" xfId="7148"/>
    <cellStyle name="Обычный 3 10 32 6 3" xfId="7149"/>
    <cellStyle name="Обычный 3 10 32 7" xfId="7150"/>
    <cellStyle name="Обычный 3 10 32 7 2" xfId="7151"/>
    <cellStyle name="Обычный 3 10 32 8" xfId="7152"/>
    <cellStyle name="Обычный 3 10 33" xfId="7153"/>
    <cellStyle name="Обычный 3 10 33 2" xfId="7154"/>
    <cellStyle name="Обычный 3 10 33 2 2" xfId="7155"/>
    <cellStyle name="Обычный 3 10 33 2 2 2" xfId="7156"/>
    <cellStyle name="Обычный 3 10 33 2 2 2 2" xfId="7157"/>
    <cellStyle name="Обычный 3 10 33 2 2 2 2 2" xfId="7158"/>
    <cellStyle name="Обычный 3 10 33 2 2 2 2 2 2" xfId="7159"/>
    <cellStyle name="Обычный 3 10 33 2 2 2 2 3" xfId="7160"/>
    <cellStyle name="Обычный 3 10 33 2 2 2 3" xfId="7161"/>
    <cellStyle name="Обычный 3 10 33 2 2 2 3 2" xfId="7162"/>
    <cellStyle name="Обычный 3 10 33 2 2 2 4" xfId="7163"/>
    <cellStyle name="Обычный 3 10 33 2 2 3" xfId="7164"/>
    <cellStyle name="Обычный 3 10 33 2 2 3 2" xfId="7165"/>
    <cellStyle name="Обычный 3 10 33 2 2 3 2 2" xfId="7166"/>
    <cellStyle name="Обычный 3 10 33 2 2 3 3" xfId="7167"/>
    <cellStyle name="Обычный 3 10 33 2 2 4" xfId="7168"/>
    <cellStyle name="Обычный 3 10 33 2 2 4 2" xfId="7169"/>
    <cellStyle name="Обычный 3 10 33 2 2 5" xfId="7170"/>
    <cellStyle name="Обычный 3 10 33 2 3" xfId="7171"/>
    <cellStyle name="Обычный 3 10 33 2 3 2" xfId="7172"/>
    <cellStyle name="Обычный 3 10 33 2 3 2 2" xfId="7173"/>
    <cellStyle name="Обычный 3 10 33 2 3 2 2 2" xfId="7174"/>
    <cellStyle name="Обычный 3 10 33 2 3 2 2 2 2" xfId="7175"/>
    <cellStyle name="Обычный 3 10 33 2 3 2 2 3" xfId="7176"/>
    <cellStyle name="Обычный 3 10 33 2 3 2 3" xfId="7177"/>
    <cellStyle name="Обычный 3 10 33 2 3 2 3 2" xfId="7178"/>
    <cellStyle name="Обычный 3 10 33 2 3 2 4" xfId="7179"/>
    <cellStyle name="Обычный 3 10 33 2 3 3" xfId="7180"/>
    <cellStyle name="Обычный 3 10 33 2 3 3 2" xfId="7181"/>
    <cellStyle name="Обычный 3 10 33 2 3 3 2 2" xfId="7182"/>
    <cellStyle name="Обычный 3 10 33 2 3 3 3" xfId="7183"/>
    <cellStyle name="Обычный 3 10 33 2 3 4" xfId="7184"/>
    <cellStyle name="Обычный 3 10 33 2 3 4 2" xfId="7185"/>
    <cellStyle name="Обычный 3 10 33 2 3 5" xfId="7186"/>
    <cellStyle name="Обычный 3 10 33 2 4" xfId="7187"/>
    <cellStyle name="Обычный 3 10 33 2 4 2" xfId="7188"/>
    <cellStyle name="Обычный 3 10 33 2 4 2 2" xfId="7189"/>
    <cellStyle name="Обычный 3 10 33 2 4 2 2 2" xfId="7190"/>
    <cellStyle name="Обычный 3 10 33 2 4 2 3" xfId="7191"/>
    <cellStyle name="Обычный 3 10 33 2 4 3" xfId="7192"/>
    <cellStyle name="Обычный 3 10 33 2 4 3 2" xfId="7193"/>
    <cellStyle name="Обычный 3 10 33 2 4 4" xfId="7194"/>
    <cellStyle name="Обычный 3 10 33 2 5" xfId="7195"/>
    <cellStyle name="Обычный 3 10 33 2 5 2" xfId="7196"/>
    <cellStyle name="Обычный 3 10 33 2 5 2 2" xfId="7197"/>
    <cellStyle name="Обычный 3 10 33 2 5 3" xfId="7198"/>
    <cellStyle name="Обычный 3 10 33 2 6" xfId="7199"/>
    <cellStyle name="Обычный 3 10 33 2 6 2" xfId="7200"/>
    <cellStyle name="Обычный 3 10 33 2 7" xfId="7201"/>
    <cellStyle name="Обычный 3 10 33 3" xfId="7202"/>
    <cellStyle name="Обычный 3 10 33 3 2" xfId="7203"/>
    <cellStyle name="Обычный 3 10 33 3 2 2" xfId="7204"/>
    <cellStyle name="Обычный 3 10 33 3 2 2 2" xfId="7205"/>
    <cellStyle name="Обычный 3 10 33 3 2 2 2 2" xfId="7206"/>
    <cellStyle name="Обычный 3 10 33 3 2 2 3" xfId="7207"/>
    <cellStyle name="Обычный 3 10 33 3 2 3" xfId="7208"/>
    <cellStyle name="Обычный 3 10 33 3 2 3 2" xfId="7209"/>
    <cellStyle name="Обычный 3 10 33 3 2 4" xfId="7210"/>
    <cellStyle name="Обычный 3 10 33 3 3" xfId="7211"/>
    <cellStyle name="Обычный 3 10 33 3 3 2" xfId="7212"/>
    <cellStyle name="Обычный 3 10 33 3 3 2 2" xfId="7213"/>
    <cellStyle name="Обычный 3 10 33 3 3 3" xfId="7214"/>
    <cellStyle name="Обычный 3 10 33 3 4" xfId="7215"/>
    <cellStyle name="Обычный 3 10 33 3 4 2" xfId="7216"/>
    <cellStyle name="Обычный 3 10 33 3 5" xfId="7217"/>
    <cellStyle name="Обычный 3 10 33 4" xfId="7218"/>
    <cellStyle name="Обычный 3 10 33 4 2" xfId="7219"/>
    <cellStyle name="Обычный 3 10 33 4 2 2" xfId="7220"/>
    <cellStyle name="Обычный 3 10 33 4 2 2 2" xfId="7221"/>
    <cellStyle name="Обычный 3 10 33 4 2 2 2 2" xfId="7222"/>
    <cellStyle name="Обычный 3 10 33 4 2 2 3" xfId="7223"/>
    <cellStyle name="Обычный 3 10 33 4 2 3" xfId="7224"/>
    <cellStyle name="Обычный 3 10 33 4 2 3 2" xfId="7225"/>
    <cellStyle name="Обычный 3 10 33 4 2 4" xfId="7226"/>
    <cellStyle name="Обычный 3 10 33 4 3" xfId="7227"/>
    <cellStyle name="Обычный 3 10 33 4 3 2" xfId="7228"/>
    <cellStyle name="Обычный 3 10 33 4 3 2 2" xfId="7229"/>
    <cellStyle name="Обычный 3 10 33 4 3 3" xfId="7230"/>
    <cellStyle name="Обычный 3 10 33 4 4" xfId="7231"/>
    <cellStyle name="Обычный 3 10 33 4 4 2" xfId="7232"/>
    <cellStyle name="Обычный 3 10 33 4 5" xfId="7233"/>
    <cellStyle name="Обычный 3 10 33 5" xfId="7234"/>
    <cellStyle name="Обычный 3 10 33 5 2" xfId="7235"/>
    <cellStyle name="Обычный 3 10 33 5 2 2" xfId="7236"/>
    <cellStyle name="Обычный 3 10 33 5 2 2 2" xfId="7237"/>
    <cellStyle name="Обычный 3 10 33 5 2 3" xfId="7238"/>
    <cellStyle name="Обычный 3 10 33 5 3" xfId="7239"/>
    <cellStyle name="Обычный 3 10 33 5 3 2" xfId="7240"/>
    <cellStyle name="Обычный 3 10 33 5 4" xfId="7241"/>
    <cellStyle name="Обычный 3 10 33 6" xfId="7242"/>
    <cellStyle name="Обычный 3 10 33 6 2" xfId="7243"/>
    <cellStyle name="Обычный 3 10 33 6 2 2" xfId="7244"/>
    <cellStyle name="Обычный 3 10 33 6 3" xfId="7245"/>
    <cellStyle name="Обычный 3 10 33 7" xfId="7246"/>
    <cellStyle name="Обычный 3 10 33 7 2" xfId="7247"/>
    <cellStyle name="Обычный 3 10 33 8" xfId="7248"/>
    <cellStyle name="Обычный 3 10 34" xfId="7249"/>
    <cellStyle name="Обычный 3 10 34 2" xfId="7250"/>
    <cellStyle name="Обычный 3 10 34 2 2" xfId="7251"/>
    <cellStyle name="Обычный 3 10 34 2 2 2" xfId="7252"/>
    <cellStyle name="Обычный 3 10 34 2 2 2 2" xfId="7253"/>
    <cellStyle name="Обычный 3 10 34 2 2 2 2 2" xfId="7254"/>
    <cellStyle name="Обычный 3 10 34 2 2 2 2 2 2" xfId="7255"/>
    <cellStyle name="Обычный 3 10 34 2 2 2 2 3" xfId="7256"/>
    <cellStyle name="Обычный 3 10 34 2 2 2 3" xfId="7257"/>
    <cellStyle name="Обычный 3 10 34 2 2 2 3 2" xfId="7258"/>
    <cellStyle name="Обычный 3 10 34 2 2 2 4" xfId="7259"/>
    <cellStyle name="Обычный 3 10 34 2 2 3" xfId="7260"/>
    <cellStyle name="Обычный 3 10 34 2 2 3 2" xfId="7261"/>
    <cellStyle name="Обычный 3 10 34 2 2 3 2 2" xfId="7262"/>
    <cellStyle name="Обычный 3 10 34 2 2 3 3" xfId="7263"/>
    <cellStyle name="Обычный 3 10 34 2 2 4" xfId="7264"/>
    <cellStyle name="Обычный 3 10 34 2 2 4 2" xfId="7265"/>
    <cellStyle name="Обычный 3 10 34 2 2 5" xfId="7266"/>
    <cellStyle name="Обычный 3 10 34 2 3" xfId="7267"/>
    <cellStyle name="Обычный 3 10 34 2 3 2" xfId="7268"/>
    <cellStyle name="Обычный 3 10 34 2 3 2 2" xfId="7269"/>
    <cellStyle name="Обычный 3 10 34 2 3 2 2 2" xfId="7270"/>
    <cellStyle name="Обычный 3 10 34 2 3 2 2 2 2" xfId="7271"/>
    <cellStyle name="Обычный 3 10 34 2 3 2 2 3" xfId="7272"/>
    <cellStyle name="Обычный 3 10 34 2 3 2 3" xfId="7273"/>
    <cellStyle name="Обычный 3 10 34 2 3 2 3 2" xfId="7274"/>
    <cellStyle name="Обычный 3 10 34 2 3 2 4" xfId="7275"/>
    <cellStyle name="Обычный 3 10 34 2 3 3" xfId="7276"/>
    <cellStyle name="Обычный 3 10 34 2 3 3 2" xfId="7277"/>
    <cellStyle name="Обычный 3 10 34 2 3 3 2 2" xfId="7278"/>
    <cellStyle name="Обычный 3 10 34 2 3 3 3" xfId="7279"/>
    <cellStyle name="Обычный 3 10 34 2 3 4" xfId="7280"/>
    <cellStyle name="Обычный 3 10 34 2 3 4 2" xfId="7281"/>
    <cellStyle name="Обычный 3 10 34 2 3 5" xfId="7282"/>
    <cellStyle name="Обычный 3 10 34 2 4" xfId="7283"/>
    <cellStyle name="Обычный 3 10 34 2 4 2" xfId="7284"/>
    <cellStyle name="Обычный 3 10 34 2 4 2 2" xfId="7285"/>
    <cellStyle name="Обычный 3 10 34 2 4 2 2 2" xfId="7286"/>
    <cellStyle name="Обычный 3 10 34 2 4 2 3" xfId="7287"/>
    <cellStyle name="Обычный 3 10 34 2 4 3" xfId="7288"/>
    <cellStyle name="Обычный 3 10 34 2 4 3 2" xfId="7289"/>
    <cellStyle name="Обычный 3 10 34 2 4 4" xfId="7290"/>
    <cellStyle name="Обычный 3 10 34 2 5" xfId="7291"/>
    <cellStyle name="Обычный 3 10 34 2 5 2" xfId="7292"/>
    <cellStyle name="Обычный 3 10 34 2 5 2 2" xfId="7293"/>
    <cellStyle name="Обычный 3 10 34 2 5 3" xfId="7294"/>
    <cellStyle name="Обычный 3 10 34 2 6" xfId="7295"/>
    <cellStyle name="Обычный 3 10 34 2 6 2" xfId="7296"/>
    <cellStyle name="Обычный 3 10 34 2 7" xfId="7297"/>
    <cellStyle name="Обычный 3 10 34 3" xfId="7298"/>
    <cellStyle name="Обычный 3 10 34 3 2" xfId="7299"/>
    <cellStyle name="Обычный 3 10 34 3 2 2" xfId="7300"/>
    <cellStyle name="Обычный 3 10 34 3 2 2 2" xfId="7301"/>
    <cellStyle name="Обычный 3 10 34 3 2 2 2 2" xfId="7302"/>
    <cellStyle name="Обычный 3 10 34 3 2 2 3" xfId="7303"/>
    <cellStyle name="Обычный 3 10 34 3 2 3" xfId="7304"/>
    <cellStyle name="Обычный 3 10 34 3 2 3 2" xfId="7305"/>
    <cellStyle name="Обычный 3 10 34 3 2 4" xfId="7306"/>
    <cellStyle name="Обычный 3 10 34 3 3" xfId="7307"/>
    <cellStyle name="Обычный 3 10 34 3 3 2" xfId="7308"/>
    <cellStyle name="Обычный 3 10 34 3 3 2 2" xfId="7309"/>
    <cellStyle name="Обычный 3 10 34 3 3 3" xfId="7310"/>
    <cellStyle name="Обычный 3 10 34 3 4" xfId="7311"/>
    <cellStyle name="Обычный 3 10 34 3 4 2" xfId="7312"/>
    <cellStyle name="Обычный 3 10 34 3 5" xfId="7313"/>
    <cellStyle name="Обычный 3 10 34 4" xfId="7314"/>
    <cellStyle name="Обычный 3 10 34 4 2" xfId="7315"/>
    <cellStyle name="Обычный 3 10 34 4 2 2" xfId="7316"/>
    <cellStyle name="Обычный 3 10 34 4 2 2 2" xfId="7317"/>
    <cellStyle name="Обычный 3 10 34 4 2 2 2 2" xfId="7318"/>
    <cellStyle name="Обычный 3 10 34 4 2 2 3" xfId="7319"/>
    <cellStyle name="Обычный 3 10 34 4 2 3" xfId="7320"/>
    <cellStyle name="Обычный 3 10 34 4 2 3 2" xfId="7321"/>
    <cellStyle name="Обычный 3 10 34 4 2 4" xfId="7322"/>
    <cellStyle name="Обычный 3 10 34 4 3" xfId="7323"/>
    <cellStyle name="Обычный 3 10 34 4 3 2" xfId="7324"/>
    <cellStyle name="Обычный 3 10 34 4 3 2 2" xfId="7325"/>
    <cellStyle name="Обычный 3 10 34 4 3 3" xfId="7326"/>
    <cellStyle name="Обычный 3 10 34 4 4" xfId="7327"/>
    <cellStyle name="Обычный 3 10 34 4 4 2" xfId="7328"/>
    <cellStyle name="Обычный 3 10 34 4 5" xfId="7329"/>
    <cellStyle name="Обычный 3 10 34 5" xfId="7330"/>
    <cellStyle name="Обычный 3 10 34 5 2" xfId="7331"/>
    <cellStyle name="Обычный 3 10 34 5 2 2" xfId="7332"/>
    <cellStyle name="Обычный 3 10 34 5 2 2 2" xfId="7333"/>
    <cellStyle name="Обычный 3 10 34 5 2 3" xfId="7334"/>
    <cellStyle name="Обычный 3 10 34 5 3" xfId="7335"/>
    <cellStyle name="Обычный 3 10 34 5 3 2" xfId="7336"/>
    <cellStyle name="Обычный 3 10 34 5 4" xfId="7337"/>
    <cellStyle name="Обычный 3 10 34 6" xfId="7338"/>
    <cellStyle name="Обычный 3 10 34 6 2" xfId="7339"/>
    <cellStyle name="Обычный 3 10 34 6 2 2" xfId="7340"/>
    <cellStyle name="Обычный 3 10 34 6 3" xfId="7341"/>
    <cellStyle name="Обычный 3 10 34 7" xfId="7342"/>
    <cellStyle name="Обычный 3 10 34 7 2" xfId="7343"/>
    <cellStyle name="Обычный 3 10 34 8" xfId="7344"/>
    <cellStyle name="Обычный 3 10 35" xfId="7345"/>
    <cellStyle name="Обычный 3 10 35 2" xfId="7346"/>
    <cellStyle name="Обычный 3 10 35 2 2" xfId="7347"/>
    <cellStyle name="Обычный 3 10 35 2 2 2" xfId="7348"/>
    <cellStyle name="Обычный 3 10 35 2 2 2 2" xfId="7349"/>
    <cellStyle name="Обычный 3 10 35 2 2 2 2 2" xfId="7350"/>
    <cellStyle name="Обычный 3 10 35 2 2 2 2 2 2" xfId="7351"/>
    <cellStyle name="Обычный 3 10 35 2 2 2 2 3" xfId="7352"/>
    <cellStyle name="Обычный 3 10 35 2 2 2 3" xfId="7353"/>
    <cellStyle name="Обычный 3 10 35 2 2 2 3 2" xfId="7354"/>
    <cellStyle name="Обычный 3 10 35 2 2 2 4" xfId="7355"/>
    <cellStyle name="Обычный 3 10 35 2 2 3" xfId="7356"/>
    <cellStyle name="Обычный 3 10 35 2 2 3 2" xfId="7357"/>
    <cellStyle name="Обычный 3 10 35 2 2 3 2 2" xfId="7358"/>
    <cellStyle name="Обычный 3 10 35 2 2 3 3" xfId="7359"/>
    <cellStyle name="Обычный 3 10 35 2 2 4" xfId="7360"/>
    <cellStyle name="Обычный 3 10 35 2 2 4 2" xfId="7361"/>
    <cellStyle name="Обычный 3 10 35 2 2 5" xfId="7362"/>
    <cellStyle name="Обычный 3 10 35 2 3" xfId="7363"/>
    <cellStyle name="Обычный 3 10 35 2 3 2" xfId="7364"/>
    <cellStyle name="Обычный 3 10 35 2 3 2 2" xfId="7365"/>
    <cellStyle name="Обычный 3 10 35 2 3 2 2 2" xfId="7366"/>
    <cellStyle name="Обычный 3 10 35 2 3 2 2 2 2" xfId="7367"/>
    <cellStyle name="Обычный 3 10 35 2 3 2 2 3" xfId="7368"/>
    <cellStyle name="Обычный 3 10 35 2 3 2 3" xfId="7369"/>
    <cellStyle name="Обычный 3 10 35 2 3 2 3 2" xfId="7370"/>
    <cellStyle name="Обычный 3 10 35 2 3 2 4" xfId="7371"/>
    <cellStyle name="Обычный 3 10 35 2 3 3" xfId="7372"/>
    <cellStyle name="Обычный 3 10 35 2 3 3 2" xfId="7373"/>
    <cellStyle name="Обычный 3 10 35 2 3 3 2 2" xfId="7374"/>
    <cellStyle name="Обычный 3 10 35 2 3 3 3" xfId="7375"/>
    <cellStyle name="Обычный 3 10 35 2 3 4" xfId="7376"/>
    <cellStyle name="Обычный 3 10 35 2 3 4 2" xfId="7377"/>
    <cellStyle name="Обычный 3 10 35 2 3 5" xfId="7378"/>
    <cellStyle name="Обычный 3 10 35 2 4" xfId="7379"/>
    <cellStyle name="Обычный 3 10 35 2 4 2" xfId="7380"/>
    <cellStyle name="Обычный 3 10 35 2 4 2 2" xfId="7381"/>
    <cellStyle name="Обычный 3 10 35 2 4 2 2 2" xfId="7382"/>
    <cellStyle name="Обычный 3 10 35 2 4 2 3" xfId="7383"/>
    <cellStyle name="Обычный 3 10 35 2 4 3" xfId="7384"/>
    <cellStyle name="Обычный 3 10 35 2 4 3 2" xfId="7385"/>
    <cellStyle name="Обычный 3 10 35 2 4 4" xfId="7386"/>
    <cellStyle name="Обычный 3 10 35 2 5" xfId="7387"/>
    <cellStyle name="Обычный 3 10 35 2 5 2" xfId="7388"/>
    <cellStyle name="Обычный 3 10 35 2 5 2 2" xfId="7389"/>
    <cellStyle name="Обычный 3 10 35 2 5 3" xfId="7390"/>
    <cellStyle name="Обычный 3 10 35 2 6" xfId="7391"/>
    <cellStyle name="Обычный 3 10 35 2 6 2" xfId="7392"/>
    <cellStyle name="Обычный 3 10 35 2 7" xfId="7393"/>
    <cellStyle name="Обычный 3 10 35 3" xfId="7394"/>
    <cellStyle name="Обычный 3 10 35 3 2" xfId="7395"/>
    <cellStyle name="Обычный 3 10 35 3 2 2" xfId="7396"/>
    <cellStyle name="Обычный 3 10 35 3 2 2 2" xfId="7397"/>
    <cellStyle name="Обычный 3 10 35 3 2 2 2 2" xfId="7398"/>
    <cellStyle name="Обычный 3 10 35 3 2 2 3" xfId="7399"/>
    <cellStyle name="Обычный 3 10 35 3 2 3" xfId="7400"/>
    <cellStyle name="Обычный 3 10 35 3 2 3 2" xfId="7401"/>
    <cellStyle name="Обычный 3 10 35 3 2 4" xfId="7402"/>
    <cellStyle name="Обычный 3 10 35 3 3" xfId="7403"/>
    <cellStyle name="Обычный 3 10 35 3 3 2" xfId="7404"/>
    <cellStyle name="Обычный 3 10 35 3 3 2 2" xfId="7405"/>
    <cellStyle name="Обычный 3 10 35 3 3 3" xfId="7406"/>
    <cellStyle name="Обычный 3 10 35 3 4" xfId="7407"/>
    <cellStyle name="Обычный 3 10 35 3 4 2" xfId="7408"/>
    <cellStyle name="Обычный 3 10 35 3 5" xfId="7409"/>
    <cellStyle name="Обычный 3 10 35 4" xfId="7410"/>
    <cellStyle name="Обычный 3 10 35 4 2" xfId="7411"/>
    <cellStyle name="Обычный 3 10 35 4 2 2" xfId="7412"/>
    <cellStyle name="Обычный 3 10 35 4 2 2 2" xfId="7413"/>
    <cellStyle name="Обычный 3 10 35 4 2 2 2 2" xfId="7414"/>
    <cellStyle name="Обычный 3 10 35 4 2 2 3" xfId="7415"/>
    <cellStyle name="Обычный 3 10 35 4 2 3" xfId="7416"/>
    <cellStyle name="Обычный 3 10 35 4 2 3 2" xfId="7417"/>
    <cellStyle name="Обычный 3 10 35 4 2 4" xfId="7418"/>
    <cellStyle name="Обычный 3 10 35 4 3" xfId="7419"/>
    <cellStyle name="Обычный 3 10 35 4 3 2" xfId="7420"/>
    <cellStyle name="Обычный 3 10 35 4 3 2 2" xfId="7421"/>
    <cellStyle name="Обычный 3 10 35 4 3 3" xfId="7422"/>
    <cellStyle name="Обычный 3 10 35 4 4" xfId="7423"/>
    <cellStyle name="Обычный 3 10 35 4 4 2" xfId="7424"/>
    <cellStyle name="Обычный 3 10 35 4 5" xfId="7425"/>
    <cellStyle name="Обычный 3 10 35 5" xfId="7426"/>
    <cellStyle name="Обычный 3 10 35 5 2" xfId="7427"/>
    <cellStyle name="Обычный 3 10 35 5 2 2" xfId="7428"/>
    <cellStyle name="Обычный 3 10 35 5 2 2 2" xfId="7429"/>
    <cellStyle name="Обычный 3 10 35 5 2 3" xfId="7430"/>
    <cellStyle name="Обычный 3 10 35 5 3" xfId="7431"/>
    <cellStyle name="Обычный 3 10 35 5 3 2" xfId="7432"/>
    <cellStyle name="Обычный 3 10 35 5 4" xfId="7433"/>
    <cellStyle name="Обычный 3 10 35 6" xfId="7434"/>
    <cellStyle name="Обычный 3 10 35 6 2" xfId="7435"/>
    <cellStyle name="Обычный 3 10 35 6 2 2" xfId="7436"/>
    <cellStyle name="Обычный 3 10 35 6 3" xfId="7437"/>
    <cellStyle name="Обычный 3 10 35 7" xfId="7438"/>
    <cellStyle name="Обычный 3 10 35 7 2" xfId="7439"/>
    <cellStyle name="Обычный 3 10 35 8" xfId="7440"/>
    <cellStyle name="Обычный 3 10 36" xfId="7441"/>
    <cellStyle name="Обычный 3 10 36 2" xfId="7442"/>
    <cellStyle name="Обычный 3 10 36 2 2" xfId="7443"/>
    <cellStyle name="Обычный 3 10 36 2 2 2" xfId="7444"/>
    <cellStyle name="Обычный 3 10 36 2 2 2 2" xfId="7445"/>
    <cellStyle name="Обычный 3 10 36 2 2 2 2 2" xfId="7446"/>
    <cellStyle name="Обычный 3 10 36 2 2 2 2 2 2" xfId="7447"/>
    <cellStyle name="Обычный 3 10 36 2 2 2 2 3" xfId="7448"/>
    <cellStyle name="Обычный 3 10 36 2 2 2 3" xfId="7449"/>
    <cellStyle name="Обычный 3 10 36 2 2 2 3 2" xfId="7450"/>
    <cellStyle name="Обычный 3 10 36 2 2 2 4" xfId="7451"/>
    <cellStyle name="Обычный 3 10 36 2 2 3" xfId="7452"/>
    <cellStyle name="Обычный 3 10 36 2 2 3 2" xfId="7453"/>
    <cellStyle name="Обычный 3 10 36 2 2 3 2 2" xfId="7454"/>
    <cellStyle name="Обычный 3 10 36 2 2 3 3" xfId="7455"/>
    <cellStyle name="Обычный 3 10 36 2 2 4" xfId="7456"/>
    <cellStyle name="Обычный 3 10 36 2 2 4 2" xfId="7457"/>
    <cellStyle name="Обычный 3 10 36 2 2 5" xfId="7458"/>
    <cellStyle name="Обычный 3 10 36 2 3" xfId="7459"/>
    <cellStyle name="Обычный 3 10 36 2 3 2" xfId="7460"/>
    <cellStyle name="Обычный 3 10 36 2 3 2 2" xfId="7461"/>
    <cellStyle name="Обычный 3 10 36 2 3 2 2 2" xfId="7462"/>
    <cellStyle name="Обычный 3 10 36 2 3 2 2 2 2" xfId="7463"/>
    <cellStyle name="Обычный 3 10 36 2 3 2 2 3" xfId="7464"/>
    <cellStyle name="Обычный 3 10 36 2 3 2 3" xfId="7465"/>
    <cellStyle name="Обычный 3 10 36 2 3 2 3 2" xfId="7466"/>
    <cellStyle name="Обычный 3 10 36 2 3 2 4" xfId="7467"/>
    <cellStyle name="Обычный 3 10 36 2 3 3" xfId="7468"/>
    <cellStyle name="Обычный 3 10 36 2 3 3 2" xfId="7469"/>
    <cellStyle name="Обычный 3 10 36 2 3 3 2 2" xfId="7470"/>
    <cellStyle name="Обычный 3 10 36 2 3 3 3" xfId="7471"/>
    <cellStyle name="Обычный 3 10 36 2 3 4" xfId="7472"/>
    <cellStyle name="Обычный 3 10 36 2 3 4 2" xfId="7473"/>
    <cellStyle name="Обычный 3 10 36 2 3 5" xfId="7474"/>
    <cellStyle name="Обычный 3 10 36 2 4" xfId="7475"/>
    <cellStyle name="Обычный 3 10 36 2 4 2" xfId="7476"/>
    <cellStyle name="Обычный 3 10 36 2 4 2 2" xfId="7477"/>
    <cellStyle name="Обычный 3 10 36 2 4 2 2 2" xfId="7478"/>
    <cellStyle name="Обычный 3 10 36 2 4 2 3" xfId="7479"/>
    <cellStyle name="Обычный 3 10 36 2 4 3" xfId="7480"/>
    <cellStyle name="Обычный 3 10 36 2 4 3 2" xfId="7481"/>
    <cellStyle name="Обычный 3 10 36 2 4 4" xfId="7482"/>
    <cellStyle name="Обычный 3 10 36 2 5" xfId="7483"/>
    <cellStyle name="Обычный 3 10 36 2 5 2" xfId="7484"/>
    <cellStyle name="Обычный 3 10 36 2 5 2 2" xfId="7485"/>
    <cellStyle name="Обычный 3 10 36 2 5 3" xfId="7486"/>
    <cellStyle name="Обычный 3 10 36 2 6" xfId="7487"/>
    <cellStyle name="Обычный 3 10 36 2 6 2" xfId="7488"/>
    <cellStyle name="Обычный 3 10 36 2 7" xfId="7489"/>
    <cellStyle name="Обычный 3 10 36 3" xfId="7490"/>
    <cellStyle name="Обычный 3 10 36 3 2" xfId="7491"/>
    <cellStyle name="Обычный 3 10 36 3 2 2" xfId="7492"/>
    <cellStyle name="Обычный 3 10 36 3 2 2 2" xfId="7493"/>
    <cellStyle name="Обычный 3 10 36 3 2 2 2 2" xfId="7494"/>
    <cellStyle name="Обычный 3 10 36 3 2 2 3" xfId="7495"/>
    <cellStyle name="Обычный 3 10 36 3 2 3" xfId="7496"/>
    <cellStyle name="Обычный 3 10 36 3 2 3 2" xfId="7497"/>
    <cellStyle name="Обычный 3 10 36 3 2 4" xfId="7498"/>
    <cellStyle name="Обычный 3 10 36 3 3" xfId="7499"/>
    <cellStyle name="Обычный 3 10 36 3 3 2" xfId="7500"/>
    <cellStyle name="Обычный 3 10 36 3 3 2 2" xfId="7501"/>
    <cellStyle name="Обычный 3 10 36 3 3 3" xfId="7502"/>
    <cellStyle name="Обычный 3 10 36 3 4" xfId="7503"/>
    <cellStyle name="Обычный 3 10 36 3 4 2" xfId="7504"/>
    <cellStyle name="Обычный 3 10 36 3 5" xfId="7505"/>
    <cellStyle name="Обычный 3 10 36 4" xfId="7506"/>
    <cellStyle name="Обычный 3 10 36 4 2" xfId="7507"/>
    <cellStyle name="Обычный 3 10 36 4 2 2" xfId="7508"/>
    <cellStyle name="Обычный 3 10 36 4 2 2 2" xfId="7509"/>
    <cellStyle name="Обычный 3 10 36 4 2 2 2 2" xfId="7510"/>
    <cellStyle name="Обычный 3 10 36 4 2 2 3" xfId="7511"/>
    <cellStyle name="Обычный 3 10 36 4 2 3" xfId="7512"/>
    <cellStyle name="Обычный 3 10 36 4 2 3 2" xfId="7513"/>
    <cellStyle name="Обычный 3 10 36 4 2 4" xfId="7514"/>
    <cellStyle name="Обычный 3 10 36 4 3" xfId="7515"/>
    <cellStyle name="Обычный 3 10 36 4 3 2" xfId="7516"/>
    <cellStyle name="Обычный 3 10 36 4 3 2 2" xfId="7517"/>
    <cellStyle name="Обычный 3 10 36 4 3 3" xfId="7518"/>
    <cellStyle name="Обычный 3 10 36 4 4" xfId="7519"/>
    <cellStyle name="Обычный 3 10 36 4 4 2" xfId="7520"/>
    <cellStyle name="Обычный 3 10 36 4 5" xfId="7521"/>
    <cellStyle name="Обычный 3 10 36 5" xfId="7522"/>
    <cellStyle name="Обычный 3 10 36 5 2" xfId="7523"/>
    <cellStyle name="Обычный 3 10 36 5 2 2" xfId="7524"/>
    <cellStyle name="Обычный 3 10 36 5 2 2 2" xfId="7525"/>
    <cellStyle name="Обычный 3 10 36 5 2 3" xfId="7526"/>
    <cellStyle name="Обычный 3 10 36 5 3" xfId="7527"/>
    <cellStyle name="Обычный 3 10 36 5 3 2" xfId="7528"/>
    <cellStyle name="Обычный 3 10 36 5 4" xfId="7529"/>
    <cellStyle name="Обычный 3 10 36 6" xfId="7530"/>
    <cellStyle name="Обычный 3 10 36 6 2" xfId="7531"/>
    <cellStyle name="Обычный 3 10 36 6 2 2" xfId="7532"/>
    <cellStyle name="Обычный 3 10 36 6 3" xfId="7533"/>
    <cellStyle name="Обычный 3 10 36 7" xfId="7534"/>
    <cellStyle name="Обычный 3 10 36 7 2" xfId="7535"/>
    <cellStyle name="Обычный 3 10 36 8" xfId="7536"/>
    <cellStyle name="Обычный 3 10 37" xfId="7537"/>
    <cellStyle name="Обычный 3 10 37 2" xfId="7538"/>
    <cellStyle name="Обычный 3 10 37 2 2" xfId="7539"/>
    <cellStyle name="Обычный 3 10 37 2 2 2" xfId="7540"/>
    <cellStyle name="Обычный 3 10 37 2 2 2 2" xfId="7541"/>
    <cellStyle name="Обычный 3 10 37 2 2 2 2 2" xfId="7542"/>
    <cellStyle name="Обычный 3 10 37 2 2 2 2 2 2" xfId="7543"/>
    <cellStyle name="Обычный 3 10 37 2 2 2 2 3" xfId="7544"/>
    <cellStyle name="Обычный 3 10 37 2 2 2 3" xfId="7545"/>
    <cellStyle name="Обычный 3 10 37 2 2 2 3 2" xfId="7546"/>
    <cellStyle name="Обычный 3 10 37 2 2 2 4" xfId="7547"/>
    <cellStyle name="Обычный 3 10 37 2 2 3" xfId="7548"/>
    <cellStyle name="Обычный 3 10 37 2 2 3 2" xfId="7549"/>
    <cellStyle name="Обычный 3 10 37 2 2 3 2 2" xfId="7550"/>
    <cellStyle name="Обычный 3 10 37 2 2 3 3" xfId="7551"/>
    <cellStyle name="Обычный 3 10 37 2 2 4" xfId="7552"/>
    <cellStyle name="Обычный 3 10 37 2 2 4 2" xfId="7553"/>
    <cellStyle name="Обычный 3 10 37 2 2 5" xfId="7554"/>
    <cellStyle name="Обычный 3 10 37 2 3" xfId="7555"/>
    <cellStyle name="Обычный 3 10 37 2 3 2" xfId="7556"/>
    <cellStyle name="Обычный 3 10 37 2 3 2 2" xfId="7557"/>
    <cellStyle name="Обычный 3 10 37 2 3 2 2 2" xfId="7558"/>
    <cellStyle name="Обычный 3 10 37 2 3 2 2 2 2" xfId="7559"/>
    <cellStyle name="Обычный 3 10 37 2 3 2 2 3" xfId="7560"/>
    <cellStyle name="Обычный 3 10 37 2 3 2 3" xfId="7561"/>
    <cellStyle name="Обычный 3 10 37 2 3 2 3 2" xfId="7562"/>
    <cellStyle name="Обычный 3 10 37 2 3 2 4" xfId="7563"/>
    <cellStyle name="Обычный 3 10 37 2 3 3" xfId="7564"/>
    <cellStyle name="Обычный 3 10 37 2 3 3 2" xfId="7565"/>
    <cellStyle name="Обычный 3 10 37 2 3 3 2 2" xfId="7566"/>
    <cellStyle name="Обычный 3 10 37 2 3 3 3" xfId="7567"/>
    <cellStyle name="Обычный 3 10 37 2 3 4" xfId="7568"/>
    <cellStyle name="Обычный 3 10 37 2 3 4 2" xfId="7569"/>
    <cellStyle name="Обычный 3 10 37 2 3 5" xfId="7570"/>
    <cellStyle name="Обычный 3 10 37 2 4" xfId="7571"/>
    <cellStyle name="Обычный 3 10 37 2 4 2" xfId="7572"/>
    <cellStyle name="Обычный 3 10 37 2 4 2 2" xfId="7573"/>
    <cellStyle name="Обычный 3 10 37 2 4 2 2 2" xfId="7574"/>
    <cellStyle name="Обычный 3 10 37 2 4 2 3" xfId="7575"/>
    <cellStyle name="Обычный 3 10 37 2 4 3" xfId="7576"/>
    <cellStyle name="Обычный 3 10 37 2 4 3 2" xfId="7577"/>
    <cellStyle name="Обычный 3 10 37 2 4 4" xfId="7578"/>
    <cellStyle name="Обычный 3 10 37 2 5" xfId="7579"/>
    <cellStyle name="Обычный 3 10 37 2 5 2" xfId="7580"/>
    <cellStyle name="Обычный 3 10 37 2 5 2 2" xfId="7581"/>
    <cellStyle name="Обычный 3 10 37 2 5 3" xfId="7582"/>
    <cellStyle name="Обычный 3 10 37 2 6" xfId="7583"/>
    <cellStyle name="Обычный 3 10 37 2 6 2" xfId="7584"/>
    <cellStyle name="Обычный 3 10 37 2 7" xfId="7585"/>
    <cellStyle name="Обычный 3 10 37 3" xfId="7586"/>
    <cellStyle name="Обычный 3 10 37 3 2" xfId="7587"/>
    <cellStyle name="Обычный 3 10 37 3 2 2" xfId="7588"/>
    <cellStyle name="Обычный 3 10 37 3 2 2 2" xfId="7589"/>
    <cellStyle name="Обычный 3 10 37 3 2 2 2 2" xfId="7590"/>
    <cellStyle name="Обычный 3 10 37 3 2 2 3" xfId="7591"/>
    <cellStyle name="Обычный 3 10 37 3 2 3" xfId="7592"/>
    <cellStyle name="Обычный 3 10 37 3 2 3 2" xfId="7593"/>
    <cellStyle name="Обычный 3 10 37 3 2 4" xfId="7594"/>
    <cellStyle name="Обычный 3 10 37 3 3" xfId="7595"/>
    <cellStyle name="Обычный 3 10 37 3 3 2" xfId="7596"/>
    <cellStyle name="Обычный 3 10 37 3 3 2 2" xfId="7597"/>
    <cellStyle name="Обычный 3 10 37 3 3 3" xfId="7598"/>
    <cellStyle name="Обычный 3 10 37 3 4" xfId="7599"/>
    <cellStyle name="Обычный 3 10 37 3 4 2" xfId="7600"/>
    <cellStyle name="Обычный 3 10 37 3 5" xfId="7601"/>
    <cellStyle name="Обычный 3 10 37 4" xfId="7602"/>
    <cellStyle name="Обычный 3 10 37 4 2" xfId="7603"/>
    <cellStyle name="Обычный 3 10 37 4 2 2" xfId="7604"/>
    <cellStyle name="Обычный 3 10 37 4 2 2 2" xfId="7605"/>
    <cellStyle name="Обычный 3 10 37 4 2 2 2 2" xfId="7606"/>
    <cellStyle name="Обычный 3 10 37 4 2 2 3" xfId="7607"/>
    <cellStyle name="Обычный 3 10 37 4 2 3" xfId="7608"/>
    <cellStyle name="Обычный 3 10 37 4 2 3 2" xfId="7609"/>
    <cellStyle name="Обычный 3 10 37 4 2 4" xfId="7610"/>
    <cellStyle name="Обычный 3 10 37 4 3" xfId="7611"/>
    <cellStyle name="Обычный 3 10 37 4 3 2" xfId="7612"/>
    <cellStyle name="Обычный 3 10 37 4 3 2 2" xfId="7613"/>
    <cellStyle name="Обычный 3 10 37 4 3 3" xfId="7614"/>
    <cellStyle name="Обычный 3 10 37 4 4" xfId="7615"/>
    <cellStyle name="Обычный 3 10 37 4 4 2" xfId="7616"/>
    <cellStyle name="Обычный 3 10 37 4 5" xfId="7617"/>
    <cellStyle name="Обычный 3 10 37 5" xfId="7618"/>
    <cellStyle name="Обычный 3 10 37 5 2" xfId="7619"/>
    <cellStyle name="Обычный 3 10 37 5 2 2" xfId="7620"/>
    <cellStyle name="Обычный 3 10 37 5 2 2 2" xfId="7621"/>
    <cellStyle name="Обычный 3 10 37 5 2 3" xfId="7622"/>
    <cellStyle name="Обычный 3 10 37 5 3" xfId="7623"/>
    <cellStyle name="Обычный 3 10 37 5 3 2" xfId="7624"/>
    <cellStyle name="Обычный 3 10 37 5 4" xfId="7625"/>
    <cellStyle name="Обычный 3 10 37 6" xfId="7626"/>
    <cellStyle name="Обычный 3 10 37 6 2" xfId="7627"/>
    <cellStyle name="Обычный 3 10 37 6 2 2" xfId="7628"/>
    <cellStyle name="Обычный 3 10 37 6 3" xfId="7629"/>
    <cellStyle name="Обычный 3 10 37 7" xfId="7630"/>
    <cellStyle name="Обычный 3 10 37 7 2" xfId="7631"/>
    <cellStyle name="Обычный 3 10 37 8" xfId="7632"/>
    <cellStyle name="Обычный 3 10 38" xfId="7633"/>
    <cellStyle name="Обычный 3 10 38 2" xfId="7634"/>
    <cellStyle name="Обычный 3 10 38 2 2" xfId="7635"/>
    <cellStyle name="Обычный 3 10 38 2 2 2" xfId="7636"/>
    <cellStyle name="Обычный 3 10 38 2 2 2 2" xfId="7637"/>
    <cellStyle name="Обычный 3 10 38 2 2 2 2 2" xfId="7638"/>
    <cellStyle name="Обычный 3 10 38 2 2 2 2 2 2" xfId="7639"/>
    <cellStyle name="Обычный 3 10 38 2 2 2 2 3" xfId="7640"/>
    <cellStyle name="Обычный 3 10 38 2 2 2 3" xfId="7641"/>
    <cellStyle name="Обычный 3 10 38 2 2 2 3 2" xfId="7642"/>
    <cellStyle name="Обычный 3 10 38 2 2 2 4" xfId="7643"/>
    <cellStyle name="Обычный 3 10 38 2 2 3" xfId="7644"/>
    <cellStyle name="Обычный 3 10 38 2 2 3 2" xfId="7645"/>
    <cellStyle name="Обычный 3 10 38 2 2 3 2 2" xfId="7646"/>
    <cellStyle name="Обычный 3 10 38 2 2 3 3" xfId="7647"/>
    <cellStyle name="Обычный 3 10 38 2 2 4" xfId="7648"/>
    <cellStyle name="Обычный 3 10 38 2 2 4 2" xfId="7649"/>
    <cellStyle name="Обычный 3 10 38 2 2 5" xfId="7650"/>
    <cellStyle name="Обычный 3 10 38 2 3" xfId="7651"/>
    <cellStyle name="Обычный 3 10 38 2 3 2" xfId="7652"/>
    <cellStyle name="Обычный 3 10 38 2 3 2 2" xfId="7653"/>
    <cellStyle name="Обычный 3 10 38 2 3 2 2 2" xfId="7654"/>
    <cellStyle name="Обычный 3 10 38 2 3 2 2 2 2" xfId="7655"/>
    <cellStyle name="Обычный 3 10 38 2 3 2 2 3" xfId="7656"/>
    <cellStyle name="Обычный 3 10 38 2 3 2 3" xfId="7657"/>
    <cellStyle name="Обычный 3 10 38 2 3 2 3 2" xfId="7658"/>
    <cellStyle name="Обычный 3 10 38 2 3 2 4" xfId="7659"/>
    <cellStyle name="Обычный 3 10 38 2 3 3" xfId="7660"/>
    <cellStyle name="Обычный 3 10 38 2 3 3 2" xfId="7661"/>
    <cellStyle name="Обычный 3 10 38 2 3 3 2 2" xfId="7662"/>
    <cellStyle name="Обычный 3 10 38 2 3 3 3" xfId="7663"/>
    <cellStyle name="Обычный 3 10 38 2 3 4" xfId="7664"/>
    <cellStyle name="Обычный 3 10 38 2 3 4 2" xfId="7665"/>
    <cellStyle name="Обычный 3 10 38 2 3 5" xfId="7666"/>
    <cellStyle name="Обычный 3 10 38 2 4" xfId="7667"/>
    <cellStyle name="Обычный 3 10 38 2 4 2" xfId="7668"/>
    <cellStyle name="Обычный 3 10 38 2 4 2 2" xfId="7669"/>
    <cellStyle name="Обычный 3 10 38 2 4 2 2 2" xfId="7670"/>
    <cellStyle name="Обычный 3 10 38 2 4 2 3" xfId="7671"/>
    <cellStyle name="Обычный 3 10 38 2 4 3" xfId="7672"/>
    <cellStyle name="Обычный 3 10 38 2 4 3 2" xfId="7673"/>
    <cellStyle name="Обычный 3 10 38 2 4 4" xfId="7674"/>
    <cellStyle name="Обычный 3 10 38 2 5" xfId="7675"/>
    <cellStyle name="Обычный 3 10 38 2 5 2" xfId="7676"/>
    <cellStyle name="Обычный 3 10 38 2 5 2 2" xfId="7677"/>
    <cellStyle name="Обычный 3 10 38 2 5 3" xfId="7678"/>
    <cellStyle name="Обычный 3 10 38 2 6" xfId="7679"/>
    <cellStyle name="Обычный 3 10 38 2 6 2" xfId="7680"/>
    <cellStyle name="Обычный 3 10 38 2 7" xfId="7681"/>
    <cellStyle name="Обычный 3 10 38 3" xfId="7682"/>
    <cellStyle name="Обычный 3 10 38 3 2" xfId="7683"/>
    <cellStyle name="Обычный 3 10 38 3 2 2" xfId="7684"/>
    <cellStyle name="Обычный 3 10 38 3 2 2 2" xfId="7685"/>
    <cellStyle name="Обычный 3 10 38 3 2 2 2 2" xfId="7686"/>
    <cellStyle name="Обычный 3 10 38 3 2 2 3" xfId="7687"/>
    <cellStyle name="Обычный 3 10 38 3 2 3" xfId="7688"/>
    <cellStyle name="Обычный 3 10 38 3 2 3 2" xfId="7689"/>
    <cellStyle name="Обычный 3 10 38 3 2 4" xfId="7690"/>
    <cellStyle name="Обычный 3 10 38 3 3" xfId="7691"/>
    <cellStyle name="Обычный 3 10 38 3 3 2" xfId="7692"/>
    <cellStyle name="Обычный 3 10 38 3 3 2 2" xfId="7693"/>
    <cellStyle name="Обычный 3 10 38 3 3 3" xfId="7694"/>
    <cellStyle name="Обычный 3 10 38 3 4" xfId="7695"/>
    <cellStyle name="Обычный 3 10 38 3 4 2" xfId="7696"/>
    <cellStyle name="Обычный 3 10 38 3 5" xfId="7697"/>
    <cellStyle name="Обычный 3 10 38 4" xfId="7698"/>
    <cellStyle name="Обычный 3 10 38 4 2" xfId="7699"/>
    <cellStyle name="Обычный 3 10 38 4 2 2" xfId="7700"/>
    <cellStyle name="Обычный 3 10 38 4 2 2 2" xfId="7701"/>
    <cellStyle name="Обычный 3 10 38 4 2 2 2 2" xfId="7702"/>
    <cellStyle name="Обычный 3 10 38 4 2 2 3" xfId="7703"/>
    <cellStyle name="Обычный 3 10 38 4 2 3" xfId="7704"/>
    <cellStyle name="Обычный 3 10 38 4 2 3 2" xfId="7705"/>
    <cellStyle name="Обычный 3 10 38 4 2 4" xfId="7706"/>
    <cellStyle name="Обычный 3 10 38 4 3" xfId="7707"/>
    <cellStyle name="Обычный 3 10 38 4 3 2" xfId="7708"/>
    <cellStyle name="Обычный 3 10 38 4 3 2 2" xfId="7709"/>
    <cellStyle name="Обычный 3 10 38 4 3 3" xfId="7710"/>
    <cellStyle name="Обычный 3 10 38 4 4" xfId="7711"/>
    <cellStyle name="Обычный 3 10 38 4 4 2" xfId="7712"/>
    <cellStyle name="Обычный 3 10 38 4 5" xfId="7713"/>
    <cellStyle name="Обычный 3 10 38 5" xfId="7714"/>
    <cellStyle name="Обычный 3 10 38 5 2" xfId="7715"/>
    <cellStyle name="Обычный 3 10 38 5 2 2" xfId="7716"/>
    <cellStyle name="Обычный 3 10 38 5 2 2 2" xfId="7717"/>
    <cellStyle name="Обычный 3 10 38 5 2 3" xfId="7718"/>
    <cellStyle name="Обычный 3 10 38 5 3" xfId="7719"/>
    <cellStyle name="Обычный 3 10 38 5 3 2" xfId="7720"/>
    <cellStyle name="Обычный 3 10 38 5 4" xfId="7721"/>
    <cellStyle name="Обычный 3 10 38 6" xfId="7722"/>
    <cellStyle name="Обычный 3 10 38 6 2" xfId="7723"/>
    <cellStyle name="Обычный 3 10 38 6 2 2" xfId="7724"/>
    <cellStyle name="Обычный 3 10 38 6 3" xfId="7725"/>
    <cellStyle name="Обычный 3 10 38 7" xfId="7726"/>
    <cellStyle name="Обычный 3 10 38 7 2" xfId="7727"/>
    <cellStyle name="Обычный 3 10 38 8" xfId="7728"/>
    <cellStyle name="Обычный 3 10 39" xfId="7729"/>
    <cellStyle name="Обычный 3 10 39 2" xfId="7730"/>
    <cellStyle name="Обычный 3 10 39 2 2" xfId="7731"/>
    <cellStyle name="Обычный 3 10 39 2 2 2" xfId="7732"/>
    <cellStyle name="Обычный 3 10 39 2 2 2 2" xfId="7733"/>
    <cellStyle name="Обычный 3 10 39 2 2 2 2 2" xfId="7734"/>
    <cellStyle name="Обычный 3 10 39 2 2 2 2 2 2" xfId="7735"/>
    <cellStyle name="Обычный 3 10 39 2 2 2 2 3" xfId="7736"/>
    <cellStyle name="Обычный 3 10 39 2 2 2 3" xfId="7737"/>
    <cellStyle name="Обычный 3 10 39 2 2 2 3 2" xfId="7738"/>
    <cellStyle name="Обычный 3 10 39 2 2 2 4" xfId="7739"/>
    <cellStyle name="Обычный 3 10 39 2 2 3" xfId="7740"/>
    <cellStyle name="Обычный 3 10 39 2 2 3 2" xfId="7741"/>
    <cellStyle name="Обычный 3 10 39 2 2 3 2 2" xfId="7742"/>
    <cellStyle name="Обычный 3 10 39 2 2 3 3" xfId="7743"/>
    <cellStyle name="Обычный 3 10 39 2 2 4" xfId="7744"/>
    <cellStyle name="Обычный 3 10 39 2 2 4 2" xfId="7745"/>
    <cellStyle name="Обычный 3 10 39 2 2 5" xfId="7746"/>
    <cellStyle name="Обычный 3 10 39 2 3" xfId="7747"/>
    <cellStyle name="Обычный 3 10 39 2 3 2" xfId="7748"/>
    <cellStyle name="Обычный 3 10 39 2 3 2 2" xfId="7749"/>
    <cellStyle name="Обычный 3 10 39 2 3 2 2 2" xfId="7750"/>
    <cellStyle name="Обычный 3 10 39 2 3 2 2 2 2" xfId="7751"/>
    <cellStyle name="Обычный 3 10 39 2 3 2 2 3" xfId="7752"/>
    <cellStyle name="Обычный 3 10 39 2 3 2 3" xfId="7753"/>
    <cellStyle name="Обычный 3 10 39 2 3 2 3 2" xfId="7754"/>
    <cellStyle name="Обычный 3 10 39 2 3 2 4" xfId="7755"/>
    <cellStyle name="Обычный 3 10 39 2 3 3" xfId="7756"/>
    <cellStyle name="Обычный 3 10 39 2 3 3 2" xfId="7757"/>
    <cellStyle name="Обычный 3 10 39 2 3 3 2 2" xfId="7758"/>
    <cellStyle name="Обычный 3 10 39 2 3 3 3" xfId="7759"/>
    <cellStyle name="Обычный 3 10 39 2 3 4" xfId="7760"/>
    <cellStyle name="Обычный 3 10 39 2 3 4 2" xfId="7761"/>
    <cellStyle name="Обычный 3 10 39 2 3 5" xfId="7762"/>
    <cellStyle name="Обычный 3 10 39 2 4" xfId="7763"/>
    <cellStyle name="Обычный 3 10 39 2 4 2" xfId="7764"/>
    <cellStyle name="Обычный 3 10 39 2 4 2 2" xfId="7765"/>
    <cellStyle name="Обычный 3 10 39 2 4 2 2 2" xfId="7766"/>
    <cellStyle name="Обычный 3 10 39 2 4 2 3" xfId="7767"/>
    <cellStyle name="Обычный 3 10 39 2 4 3" xfId="7768"/>
    <cellStyle name="Обычный 3 10 39 2 4 3 2" xfId="7769"/>
    <cellStyle name="Обычный 3 10 39 2 4 4" xfId="7770"/>
    <cellStyle name="Обычный 3 10 39 2 5" xfId="7771"/>
    <cellStyle name="Обычный 3 10 39 2 5 2" xfId="7772"/>
    <cellStyle name="Обычный 3 10 39 2 5 2 2" xfId="7773"/>
    <cellStyle name="Обычный 3 10 39 2 5 3" xfId="7774"/>
    <cellStyle name="Обычный 3 10 39 2 6" xfId="7775"/>
    <cellStyle name="Обычный 3 10 39 2 6 2" xfId="7776"/>
    <cellStyle name="Обычный 3 10 39 2 7" xfId="7777"/>
    <cellStyle name="Обычный 3 10 39 3" xfId="7778"/>
    <cellStyle name="Обычный 3 10 39 3 2" xfId="7779"/>
    <cellStyle name="Обычный 3 10 39 3 2 2" xfId="7780"/>
    <cellStyle name="Обычный 3 10 39 3 2 2 2" xfId="7781"/>
    <cellStyle name="Обычный 3 10 39 3 2 2 2 2" xfId="7782"/>
    <cellStyle name="Обычный 3 10 39 3 2 2 3" xfId="7783"/>
    <cellStyle name="Обычный 3 10 39 3 2 3" xfId="7784"/>
    <cellStyle name="Обычный 3 10 39 3 2 3 2" xfId="7785"/>
    <cellStyle name="Обычный 3 10 39 3 2 4" xfId="7786"/>
    <cellStyle name="Обычный 3 10 39 3 3" xfId="7787"/>
    <cellStyle name="Обычный 3 10 39 3 3 2" xfId="7788"/>
    <cellStyle name="Обычный 3 10 39 3 3 2 2" xfId="7789"/>
    <cellStyle name="Обычный 3 10 39 3 3 3" xfId="7790"/>
    <cellStyle name="Обычный 3 10 39 3 4" xfId="7791"/>
    <cellStyle name="Обычный 3 10 39 3 4 2" xfId="7792"/>
    <cellStyle name="Обычный 3 10 39 3 5" xfId="7793"/>
    <cellStyle name="Обычный 3 10 39 4" xfId="7794"/>
    <cellStyle name="Обычный 3 10 39 4 2" xfId="7795"/>
    <cellStyle name="Обычный 3 10 39 4 2 2" xfId="7796"/>
    <cellStyle name="Обычный 3 10 39 4 2 2 2" xfId="7797"/>
    <cellStyle name="Обычный 3 10 39 4 2 2 2 2" xfId="7798"/>
    <cellStyle name="Обычный 3 10 39 4 2 2 3" xfId="7799"/>
    <cellStyle name="Обычный 3 10 39 4 2 3" xfId="7800"/>
    <cellStyle name="Обычный 3 10 39 4 2 3 2" xfId="7801"/>
    <cellStyle name="Обычный 3 10 39 4 2 4" xfId="7802"/>
    <cellStyle name="Обычный 3 10 39 4 3" xfId="7803"/>
    <cellStyle name="Обычный 3 10 39 4 3 2" xfId="7804"/>
    <cellStyle name="Обычный 3 10 39 4 3 2 2" xfId="7805"/>
    <cellStyle name="Обычный 3 10 39 4 3 3" xfId="7806"/>
    <cellStyle name="Обычный 3 10 39 4 4" xfId="7807"/>
    <cellStyle name="Обычный 3 10 39 4 4 2" xfId="7808"/>
    <cellStyle name="Обычный 3 10 39 4 5" xfId="7809"/>
    <cellStyle name="Обычный 3 10 39 5" xfId="7810"/>
    <cellStyle name="Обычный 3 10 39 5 2" xfId="7811"/>
    <cellStyle name="Обычный 3 10 39 5 2 2" xfId="7812"/>
    <cellStyle name="Обычный 3 10 39 5 2 2 2" xfId="7813"/>
    <cellStyle name="Обычный 3 10 39 5 2 3" xfId="7814"/>
    <cellStyle name="Обычный 3 10 39 5 3" xfId="7815"/>
    <cellStyle name="Обычный 3 10 39 5 3 2" xfId="7816"/>
    <cellStyle name="Обычный 3 10 39 5 4" xfId="7817"/>
    <cellStyle name="Обычный 3 10 39 6" xfId="7818"/>
    <cellStyle name="Обычный 3 10 39 6 2" xfId="7819"/>
    <cellStyle name="Обычный 3 10 39 6 2 2" xfId="7820"/>
    <cellStyle name="Обычный 3 10 39 6 3" xfId="7821"/>
    <cellStyle name="Обычный 3 10 39 7" xfId="7822"/>
    <cellStyle name="Обычный 3 10 39 7 2" xfId="7823"/>
    <cellStyle name="Обычный 3 10 39 8" xfId="7824"/>
    <cellStyle name="Обычный 3 10 4" xfId="7825"/>
    <cellStyle name="Обычный 3 10 4 2" xfId="7826"/>
    <cellStyle name="Обычный 3 10 4 2 2" xfId="7827"/>
    <cellStyle name="Обычный 3 10 4 2 2 2" xfId="7828"/>
    <cellStyle name="Обычный 3 10 4 2 2 2 2" xfId="7829"/>
    <cellStyle name="Обычный 3 10 4 2 2 2 2 2" xfId="7830"/>
    <cellStyle name="Обычный 3 10 4 2 2 2 2 2 2" xfId="7831"/>
    <cellStyle name="Обычный 3 10 4 2 2 2 2 3" xfId="7832"/>
    <cellStyle name="Обычный 3 10 4 2 2 2 3" xfId="7833"/>
    <cellStyle name="Обычный 3 10 4 2 2 2 3 2" xfId="7834"/>
    <cellStyle name="Обычный 3 10 4 2 2 2 4" xfId="7835"/>
    <cellStyle name="Обычный 3 10 4 2 2 3" xfId="7836"/>
    <cellStyle name="Обычный 3 10 4 2 2 3 2" xfId="7837"/>
    <cellStyle name="Обычный 3 10 4 2 2 3 2 2" xfId="7838"/>
    <cellStyle name="Обычный 3 10 4 2 2 3 3" xfId="7839"/>
    <cellStyle name="Обычный 3 10 4 2 2 4" xfId="7840"/>
    <cellStyle name="Обычный 3 10 4 2 2 4 2" xfId="7841"/>
    <cellStyle name="Обычный 3 10 4 2 2 5" xfId="7842"/>
    <cellStyle name="Обычный 3 10 4 2 3" xfId="7843"/>
    <cellStyle name="Обычный 3 10 4 2 3 2" xfId="7844"/>
    <cellStyle name="Обычный 3 10 4 2 3 2 2" xfId="7845"/>
    <cellStyle name="Обычный 3 10 4 2 3 2 2 2" xfId="7846"/>
    <cellStyle name="Обычный 3 10 4 2 3 2 2 2 2" xfId="7847"/>
    <cellStyle name="Обычный 3 10 4 2 3 2 2 3" xfId="7848"/>
    <cellStyle name="Обычный 3 10 4 2 3 2 3" xfId="7849"/>
    <cellStyle name="Обычный 3 10 4 2 3 2 3 2" xfId="7850"/>
    <cellStyle name="Обычный 3 10 4 2 3 2 4" xfId="7851"/>
    <cellStyle name="Обычный 3 10 4 2 3 3" xfId="7852"/>
    <cellStyle name="Обычный 3 10 4 2 3 3 2" xfId="7853"/>
    <cellStyle name="Обычный 3 10 4 2 3 3 2 2" xfId="7854"/>
    <cellStyle name="Обычный 3 10 4 2 3 3 3" xfId="7855"/>
    <cellStyle name="Обычный 3 10 4 2 3 4" xfId="7856"/>
    <cellStyle name="Обычный 3 10 4 2 3 4 2" xfId="7857"/>
    <cellStyle name="Обычный 3 10 4 2 3 5" xfId="7858"/>
    <cellStyle name="Обычный 3 10 4 2 4" xfId="7859"/>
    <cellStyle name="Обычный 3 10 4 2 4 2" xfId="7860"/>
    <cellStyle name="Обычный 3 10 4 2 4 2 2" xfId="7861"/>
    <cellStyle name="Обычный 3 10 4 2 4 2 2 2" xfId="7862"/>
    <cellStyle name="Обычный 3 10 4 2 4 2 3" xfId="7863"/>
    <cellStyle name="Обычный 3 10 4 2 4 3" xfId="7864"/>
    <cellStyle name="Обычный 3 10 4 2 4 3 2" xfId="7865"/>
    <cellStyle name="Обычный 3 10 4 2 4 4" xfId="7866"/>
    <cellStyle name="Обычный 3 10 4 2 5" xfId="7867"/>
    <cellStyle name="Обычный 3 10 4 2 5 2" xfId="7868"/>
    <cellStyle name="Обычный 3 10 4 2 5 2 2" xfId="7869"/>
    <cellStyle name="Обычный 3 10 4 2 5 3" xfId="7870"/>
    <cellStyle name="Обычный 3 10 4 2 6" xfId="7871"/>
    <cellStyle name="Обычный 3 10 4 2 6 2" xfId="7872"/>
    <cellStyle name="Обычный 3 10 4 2 7" xfId="7873"/>
    <cellStyle name="Обычный 3 10 4 3" xfId="7874"/>
    <cellStyle name="Обычный 3 10 4 3 2" xfId="7875"/>
    <cellStyle name="Обычный 3 10 4 3 2 2" xfId="7876"/>
    <cellStyle name="Обычный 3 10 4 3 2 2 2" xfId="7877"/>
    <cellStyle name="Обычный 3 10 4 3 2 2 2 2" xfId="7878"/>
    <cellStyle name="Обычный 3 10 4 3 2 2 3" xfId="7879"/>
    <cellStyle name="Обычный 3 10 4 3 2 3" xfId="7880"/>
    <cellStyle name="Обычный 3 10 4 3 2 3 2" xfId="7881"/>
    <cellStyle name="Обычный 3 10 4 3 2 4" xfId="7882"/>
    <cellStyle name="Обычный 3 10 4 3 3" xfId="7883"/>
    <cellStyle name="Обычный 3 10 4 3 3 2" xfId="7884"/>
    <cellStyle name="Обычный 3 10 4 3 3 2 2" xfId="7885"/>
    <cellStyle name="Обычный 3 10 4 3 3 3" xfId="7886"/>
    <cellStyle name="Обычный 3 10 4 3 4" xfId="7887"/>
    <cellStyle name="Обычный 3 10 4 3 4 2" xfId="7888"/>
    <cellStyle name="Обычный 3 10 4 3 5" xfId="7889"/>
    <cellStyle name="Обычный 3 10 4 4" xfId="7890"/>
    <cellStyle name="Обычный 3 10 4 4 2" xfId="7891"/>
    <cellStyle name="Обычный 3 10 4 4 2 2" xfId="7892"/>
    <cellStyle name="Обычный 3 10 4 4 2 2 2" xfId="7893"/>
    <cellStyle name="Обычный 3 10 4 4 2 2 2 2" xfId="7894"/>
    <cellStyle name="Обычный 3 10 4 4 2 2 3" xfId="7895"/>
    <cellStyle name="Обычный 3 10 4 4 2 3" xfId="7896"/>
    <cellStyle name="Обычный 3 10 4 4 2 3 2" xfId="7897"/>
    <cellStyle name="Обычный 3 10 4 4 2 4" xfId="7898"/>
    <cellStyle name="Обычный 3 10 4 4 3" xfId="7899"/>
    <cellStyle name="Обычный 3 10 4 4 3 2" xfId="7900"/>
    <cellStyle name="Обычный 3 10 4 4 3 2 2" xfId="7901"/>
    <cellStyle name="Обычный 3 10 4 4 3 3" xfId="7902"/>
    <cellStyle name="Обычный 3 10 4 4 4" xfId="7903"/>
    <cellStyle name="Обычный 3 10 4 4 4 2" xfId="7904"/>
    <cellStyle name="Обычный 3 10 4 4 5" xfId="7905"/>
    <cellStyle name="Обычный 3 10 4 5" xfId="7906"/>
    <cellStyle name="Обычный 3 10 4 5 2" xfId="7907"/>
    <cellStyle name="Обычный 3 10 4 5 2 2" xfId="7908"/>
    <cellStyle name="Обычный 3 10 4 5 2 2 2" xfId="7909"/>
    <cellStyle name="Обычный 3 10 4 5 2 3" xfId="7910"/>
    <cellStyle name="Обычный 3 10 4 5 3" xfId="7911"/>
    <cellStyle name="Обычный 3 10 4 5 3 2" xfId="7912"/>
    <cellStyle name="Обычный 3 10 4 5 4" xfId="7913"/>
    <cellStyle name="Обычный 3 10 4 6" xfId="7914"/>
    <cellStyle name="Обычный 3 10 4 6 2" xfId="7915"/>
    <cellStyle name="Обычный 3 10 4 6 2 2" xfId="7916"/>
    <cellStyle name="Обычный 3 10 4 6 3" xfId="7917"/>
    <cellStyle name="Обычный 3 10 4 7" xfId="7918"/>
    <cellStyle name="Обычный 3 10 4 7 2" xfId="7919"/>
    <cellStyle name="Обычный 3 10 4 8" xfId="7920"/>
    <cellStyle name="Обычный 3 10 40" xfId="7921"/>
    <cellStyle name="Обычный 3 10 40 2" xfId="7922"/>
    <cellStyle name="Обычный 3 10 40 2 2" xfId="7923"/>
    <cellStyle name="Обычный 3 10 40 2 2 2" xfId="7924"/>
    <cellStyle name="Обычный 3 10 40 2 2 2 2" xfId="7925"/>
    <cellStyle name="Обычный 3 10 40 2 2 2 2 2" xfId="7926"/>
    <cellStyle name="Обычный 3 10 40 2 2 2 2 2 2" xfId="7927"/>
    <cellStyle name="Обычный 3 10 40 2 2 2 2 3" xfId="7928"/>
    <cellStyle name="Обычный 3 10 40 2 2 2 3" xfId="7929"/>
    <cellStyle name="Обычный 3 10 40 2 2 2 3 2" xfId="7930"/>
    <cellStyle name="Обычный 3 10 40 2 2 2 4" xfId="7931"/>
    <cellStyle name="Обычный 3 10 40 2 2 3" xfId="7932"/>
    <cellStyle name="Обычный 3 10 40 2 2 3 2" xfId="7933"/>
    <cellStyle name="Обычный 3 10 40 2 2 3 2 2" xfId="7934"/>
    <cellStyle name="Обычный 3 10 40 2 2 3 3" xfId="7935"/>
    <cellStyle name="Обычный 3 10 40 2 2 4" xfId="7936"/>
    <cellStyle name="Обычный 3 10 40 2 2 4 2" xfId="7937"/>
    <cellStyle name="Обычный 3 10 40 2 2 5" xfId="7938"/>
    <cellStyle name="Обычный 3 10 40 2 3" xfId="7939"/>
    <cellStyle name="Обычный 3 10 40 2 3 2" xfId="7940"/>
    <cellStyle name="Обычный 3 10 40 2 3 2 2" xfId="7941"/>
    <cellStyle name="Обычный 3 10 40 2 3 2 2 2" xfId="7942"/>
    <cellStyle name="Обычный 3 10 40 2 3 2 2 2 2" xfId="7943"/>
    <cellStyle name="Обычный 3 10 40 2 3 2 2 3" xfId="7944"/>
    <cellStyle name="Обычный 3 10 40 2 3 2 3" xfId="7945"/>
    <cellStyle name="Обычный 3 10 40 2 3 2 3 2" xfId="7946"/>
    <cellStyle name="Обычный 3 10 40 2 3 2 4" xfId="7947"/>
    <cellStyle name="Обычный 3 10 40 2 3 3" xfId="7948"/>
    <cellStyle name="Обычный 3 10 40 2 3 3 2" xfId="7949"/>
    <cellStyle name="Обычный 3 10 40 2 3 3 2 2" xfId="7950"/>
    <cellStyle name="Обычный 3 10 40 2 3 3 3" xfId="7951"/>
    <cellStyle name="Обычный 3 10 40 2 3 4" xfId="7952"/>
    <cellStyle name="Обычный 3 10 40 2 3 4 2" xfId="7953"/>
    <cellStyle name="Обычный 3 10 40 2 3 5" xfId="7954"/>
    <cellStyle name="Обычный 3 10 40 2 4" xfId="7955"/>
    <cellStyle name="Обычный 3 10 40 2 4 2" xfId="7956"/>
    <cellStyle name="Обычный 3 10 40 2 4 2 2" xfId="7957"/>
    <cellStyle name="Обычный 3 10 40 2 4 2 2 2" xfId="7958"/>
    <cellStyle name="Обычный 3 10 40 2 4 2 3" xfId="7959"/>
    <cellStyle name="Обычный 3 10 40 2 4 3" xfId="7960"/>
    <cellStyle name="Обычный 3 10 40 2 4 3 2" xfId="7961"/>
    <cellStyle name="Обычный 3 10 40 2 4 4" xfId="7962"/>
    <cellStyle name="Обычный 3 10 40 2 5" xfId="7963"/>
    <cellStyle name="Обычный 3 10 40 2 5 2" xfId="7964"/>
    <cellStyle name="Обычный 3 10 40 2 5 2 2" xfId="7965"/>
    <cellStyle name="Обычный 3 10 40 2 5 3" xfId="7966"/>
    <cellStyle name="Обычный 3 10 40 2 6" xfId="7967"/>
    <cellStyle name="Обычный 3 10 40 2 6 2" xfId="7968"/>
    <cellStyle name="Обычный 3 10 40 2 7" xfId="7969"/>
    <cellStyle name="Обычный 3 10 40 3" xfId="7970"/>
    <cellStyle name="Обычный 3 10 40 3 2" xfId="7971"/>
    <cellStyle name="Обычный 3 10 40 3 2 2" xfId="7972"/>
    <cellStyle name="Обычный 3 10 40 3 2 2 2" xfId="7973"/>
    <cellStyle name="Обычный 3 10 40 3 2 2 2 2" xfId="7974"/>
    <cellStyle name="Обычный 3 10 40 3 2 2 3" xfId="7975"/>
    <cellStyle name="Обычный 3 10 40 3 2 3" xfId="7976"/>
    <cellStyle name="Обычный 3 10 40 3 2 3 2" xfId="7977"/>
    <cellStyle name="Обычный 3 10 40 3 2 4" xfId="7978"/>
    <cellStyle name="Обычный 3 10 40 3 3" xfId="7979"/>
    <cellStyle name="Обычный 3 10 40 3 3 2" xfId="7980"/>
    <cellStyle name="Обычный 3 10 40 3 3 2 2" xfId="7981"/>
    <cellStyle name="Обычный 3 10 40 3 3 3" xfId="7982"/>
    <cellStyle name="Обычный 3 10 40 3 4" xfId="7983"/>
    <cellStyle name="Обычный 3 10 40 3 4 2" xfId="7984"/>
    <cellStyle name="Обычный 3 10 40 3 5" xfId="7985"/>
    <cellStyle name="Обычный 3 10 40 4" xfId="7986"/>
    <cellStyle name="Обычный 3 10 40 4 2" xfId="7987"/>
    <cellStyle name="Обычный 3 10 40 4 2 2" xfId="7988"/>
    <cellStyle name="Обычный 3 10 40 4 2 2 2" xfId="7989"/>
    <cellStyle name="Обычный 3 10 40 4 2 2 2 2" xfId="7990"/>
    <cellStyle name="Обычный 3 10 40 4 2 2 3" xfId="7991"/>
    <cellStyle name="Обычный 3 10 40 4 2 3" xfId="7992"/>
    <cellStyle name="Обычный 3 10 40 4 2 3 2" xfId="7993"/>
    <cellStyle name="Обычный 3 10 40 4 2 4" xfId="7994"/>
    <cellStyle name="Обычный 3 10 40 4 3" xfId="7995"/>
    <cellStyle name="Обычный 3 10 40 4 3 2" xfId="7996"/>
    <cellStyle name="Обычный 3 10 40 4 3 2 2" xfId="7997"/>
    <cellStyle name="Обычный 3 10 40 4 3 3" xfId="7998"/>
    <cellStyle name="Обычный 3 10 40 4 4" xfId="7999"/>
    <cellStyle name="Обычный 3 10 40 4 4 2" xfId="8000"/>
    <cellStyle name="Обычный 3 10 40 4 5" xfId="8001"/>
    <cellStyle name="Обычный 3 10 40 5" xfId="8002"/>
    <cellStyle name="Обычный 3 10 40 5 2" xfId="8003"/>
    <cellStyle name="Обычный 3 10 40 5 2 2" xfId="8004"/>
    <cellStyle name="Обычный 3 10 40 5 2 2 2" xfId="8005"/>
    <cellStyle name="Обычный 3 10 40 5 2 3" xfId="8006"/>
    <cellStyle name="Обычный 3 10 40 5 3" xfId="8007"/>
    <cellStyle name="Обычный 3 10 40 5 3 2" xfId="8008"/>
    <cellStyle name="Обычный 3 10 40 5 4" xfId="8009"/>
    <cellStyle name="Обычный 3 10 40 6" xfId="8010"/>
    <cellStyle name="Обычный 3 10 40 6 2" xfId="8011"/>
    <cellStyle name="Обычный 3 10 40 6 2 2" xfId="8012"/>
    <cellStyle name="Обычный 3 10 40 6 3" xfId="8013"/>
    <cellStyle name="Обычный 3 10 40 7" xfId="8014"/>
    <cellStyle name="Обычный 3 10 40 7 2" xfId="8015"/>
    <cellStyle name="Обычный 3 10 40 8" xfId="8016"/>
    <cellStyle name="Обычный 3 10 41" xfId="8017"/>
    <cellStyle name="Обычный 3 10 41 2" xfId="8018"/>
    <cellStyle name="Обычный 3 10 41 2 2" xfId="8019"/>
    <cellStyle name="Обычный 3 10 41 2 2 2" xfId="8020"/>
    <cellStyle name="Обычный 3 10 41 2 2 2 2" xfId="8021"/>
    <cellStyle name="Обычный 3 10 41 2 2 2 2 2" xfId="8022"/>
    <cellStyle name="Обычный 3 10 41 2 2 2 2 2 2" xfId="8023"/>
    <cellStyle name="Обычный 3 10 41 2 2 2 2 3" xfId="8024"/>
    <cellStyle name="Обычный 3 10 41 2 2 2 3" xfId="8025"/>
    <cellStyle name="Обычный 3 10 41 2 2 2 3 2" xfId="8026"/>
    <cellStyle name="Обычный 3 10 41 2 2 2 4" xfId="8027"/>
    <cellStyle name="Обычный 3 10 41 2 2 3" xfId="8028"/>
    <cellStyle name="Обычный 3 10 41 2 2 3 2" xfId="8029"/>
    <cellStyle name="Обычный 3 10 41 2 2 3 2 2" xfId="8030"/>
    <cellStyle name="Обычный 3 10 41 2 2 3 3" xfId="8031"/>
    <cellStyle name="Обычный 3 10 41 2 2 4" xfId="8032"/>
    <cellStyle name="Обычный 3 10 41 2 2 4 2" xfId="8033"/>
    <cellStyle name="Обычный 3 10 41 2 2 5" xfId="8034"/>
    <cellStyle name="Обычный 3 10 41 2 3" xfId="8035"/>
    <cellStyle name="Обычный 3 10 41 2 3 2" xfId="8036"/>
    <cellStyle name="Обычный 3 10 41 2 3 2 2" xfId="8037"/>
    <cellStyle name="Обычный 3 10 41 2 3 2 2 2" xfId="8038"/>
    <cellStyle name="Обычный 3 10 41 2 3 2 2 2 2" xfId="8039"/>
    <cellStyle name="Обычный 3 10 41 2 3 2 2 3" xfId="8040"/>
    <cellStyle name="Обычный 3 10 41 2 3 2 3" xfId="8041"/>
    <cellStyle name="Обычный 3 10 41 2 3 2 3 2" xfId="8042"/>
    <cellStyle name="Обычный 3 10 41 2 3 2 4" xfId="8043"/>
    <cellStyle name="Обычный 3 10 41 2 3 3" xfId="8044"/>
    <cellStyle name="Обычный 3 10 41 2 3 3 2" xfId="8045"/>
    <cellStyle name="Обычный 3 10 41 2 3 3 2 2" xfId="8046"/>
    <cellStyle name="Обычный 3 10 41 2 3 3 3" xfId="8047"/>
    <cellStyle name="Обычный 3 10 41 2 3 4" xfId="8048"/>
    <cellStyle name="Обычный 3 10 41 2 3 4 2" xfId="8049"/>
    <cellStyle name="Обычный 3 10 41 2 3 5" xfId="8050"/>
    <cellStyle name="Обычный 3 10 41 2 4" xfId="8051"/>
    <cellStyle name="Обычный 3 10 41 2 4 2" xfId="8052"/>
    <cellStyle name="Обычный 3 10 41 2 4 2 2" xfId="8053"/>
    <cellStyle name="Обычный 3 10 41 2 4 2 2 2" xfId="8054"/>
    <cellStyle name="Обычный 3 10 41 2 4 2 3" xfId="8055"/>
    <cellStyle name="Обычный 3 10 41 2 4 3" xfId="8056"/>
    <cellStyle name="Обычный 3 10 41 2 4 3 2" xfId="8057"/>
    <cellStyle name="Обычный 3 10 41 2 4 4" xfId="8058"/>
    <cellStyle name="Обычный 3 10 41 2 5" xfId="8059"/>
    <cellStyle name="Обычный 3 10 41 2 5 2" xfId="8060"/>
    <cellStyle name="Обычный 3 10 41 2 5 2 2" xfId="8061"/>
    <cellStyle name="Обычный 3 10 41 2 5 3" xfId="8062"/>
    <cellStyle name="Обычный 3 10 41 2 6" xfId="8063"/>
    <cellStyle name="Обычный 3 10 41 2 6 2" xfId="8064"/>
    <cellStyle name="Обычный 3 10 41 2 7" xfId="8065"/>
    <cellStyle name="Обычный 3 10 41 3" xfId="8066"/>
    <cellStyle name="Обычный 3 10 41 3 2" xfId="8067"/>
    <cellStyle name="Обычный 3 10 41 3 2 2" xfId="8068"/>
    <cellStyle name="Обычный 3 10 41 3 2 2 2" xfId="8069"/>
    <cellStyle name="Обычный 3 10 41 3 2 2 2 2" xfId="8070"/>
    <cellStyle name="Обычный 3 10 41 3 2 2 3" xfId="8071"/>
    <cellStyle name="Обычный 3 10 41 3 2 3" xfId="8072"/>
    <cellStyle name="Обычный 3 10 41 3 2 3 2" xfId="8073"/>
    <cellStyle name="Обычный 3 10 41 3 2 4" xfId="8074"/>
    <cellStyle name="Обычный 3 10 41 3 3" xfId="8075"/>
    <cellStyle name="Обычный 3 10 41 3 3 2" xfId="8076"/>
    <cellStyle name="Обычный 3 10 41 3 3 2 2" xfId="8077"/>
    <cellStyle name="Обычный 3 10 41 3 3 3" xfId="8078"/>
    <cellStyle name="Обычный 3 10 41 3 4" xfId="8079"/>
    <cellStyle name="Обычный 3 10 41 3 4 2" xfId="8080"/>
    <cellStyle name="Обычный 3 10 41 3 5" xfId="8081"/>
    <cellStyle name="Обычный 3 10 41 4" xfId="8082"/>
    <cellStyle name="Обычный 3 10 41 4 2" xfId="8083"/>
    <cellStyle name="Обычный 3 10 41 4 2 2" xfId="8084"/>
    <cellStyle name="Обычный 3 10 41 4 2 2 2" xfId="8085"/>
    <cellStyle name="Обычный 3 10 41 4 2 2 2 2" xfId="8086"/>
    <cellStyle name="Обычный 3 10 41 4 2 2 3" xfId="8087"/>
    <cellStyle name="Обычный 3 10 41 4 2 3" xfId="8088"/>
    <cellStyle name="Обычный 3 10 41 4 2 3 2" xfId="8089"/>
    <cellStyle name="Обычный 3 10 41 4 2 4" xfId="8090"/>
    <cellStyle name="Обычный 3 10 41 4 3" xfId="8091"/>
    <cellStyle name="Обычный 3 10 41 4 3 2" xfId="8092"/>
    <cellStyle name="Обычный 3 10 41 4 3 2 2" xfId="8093"/>
    <cellStyle name="Обычный 3 10 41 4 3 3" xfId="8094"/>
    <cellStyle name="Обычный 3 10 41 4 4" xfId="8095"/>
    <cellStyle name="Обычный 3 10 41 4 4 2" xfId="8096"/>
    <cellStyle name="Обычный 3 10 41 4 5" xfId="8097"/>
    <cellStyle name="Обычный 3 10 41 5" xfId="8098"/>
    <cellStyle name="Обычный 3 10 41 5 2" xfId="8099"/>
    <cellStyle name="Обычный 3 10 41 5 2 2" xfId="8100"/>
    <cellStyle name="Обычный 3 10 41 5 2 2 2" xfId="8101"/>
    <cellStyle name="Обычный 3 10 41 5 2 3" xfId="8102"/>
    <cellStyle name="Обычный 3 10 41 5 3" xfId="8103"/>
    <cellStyle name="Обычный 3 10 41 5 3 2" xfId="8104"/>
    <cellStyle name="Обычный 3 10 41 5 4" xfId="8105"/>
    <cellStyle name="Обычный 3 10 41 6" xfId="8106"/>
    <cellStyle name="Обычный 3 10 41 6 2" xfId="8107"/>
    <cellStyle name="Обычный 3 10 41 6 2 2" xfId="8108"/>
    <cellStyle name="Обычный 3 10 41 6 3" xfId="8109"/>
    <cellStyle name="Обычный 3 10 41 7" xfId="8110"/>
    <cellStyle name="Обычный 3 10 41 7 2" xfId="8111"/>
    <cellStyle name="Обычный 3 10 41 8" xfId="8112"/>
    <cellStyle name="Обычный 3 10 42" xfId="8113"/>
    <cellStyle name="Обычный 3 10 42 2" xfId="8114"/>
    <cellStyle name="Обычный 3 10 42 2 2" xfId="8115"/>
    <cellStyle name="Обычный 3 10 42 2 2 2" xfId="8116"/>
    <cellStyle name="Обычный 3 10 42 2 2 2 2" xfId="8117"/>
    <cellStyle name="Обычный 3 10 42 2 2 2 2 2" xfId="8118"/>
    <cellStyle name="Обычный 3 10 42 2 2 2 2 2 2" xfId="8119"/>
    <cellStyle name="Обычный 3 10 42 2 2 2 2 3" xfId="8120"/>
    <cellStyle name="Обычный 3 10 42 2 2 2 3" xfId="8121"/>
    <cellStyle name="Обычный 3 10 42 2 2 2 3 2" xfId="8122"/>
    <cellStyle name="Обычный 3 10 42 2 2 2 4" xfId="8123"/>
    <cellStyle name="Обычный 3 10 42 2 2 3" xfId="8124"/>
    <cellStyle name="Обычный 3 10 42 2 2 3 2" xfId="8125"/>
    <cellStyle name="Обычный 3 10 42 2 2 3 2 2" xfId="8126"/>
    <cellStyle name="Обычный 3 10 42 2 2 3 3" xfId="8127"/>
    <cellStyle name="Обычный 3 10 42 2 2 4" xfId="8128"/>
    <cellStyle name="Обычный 3 10 42 2 2 4 2" xfId="8129"/>
    <cellStyle name="Обычный 3 10 42 2 2 5" xfId="8130"/>
    <cellStyle name="Обычный 3 10 42 2 3" xfId="8131"/>
    <cellStyle name="Обычный 3 10 42 2 3 2" xfId="8132"/>
    <cellStyle name="Обычный 3 10 42 2 3 2 2" xfId="8133"/>
    <cellStyle name="Обычный 3 10 42 2 3 2 2 2" xfId="8134"/>
    <cellStyle name="Обычный 3 10 42 2 3 2 2 2 2" xfId="8135"/>
    <cellStyle name="Обычный 3 10 42 2 3 2 2 3" xfId="8136"/>
    <cellStyle name="Обычный 3 10 42 2 3 2 3" xfId="8137"/>
    <cellStyle name="Обычный 3 10 42 2 3 2 3 2" xfId="8138"/>
    <cellStyle name="Обычный 3 10 42 2 3 2 4" xfId="8139"/>
    <cellStyle name="Обычный 3 10 42 2 3 3" xfId="8140"/>
    <cellStyle name="Обычный 3 10 42 2 3 3 2" xfId="8141"/>
    <cellStyle name="Обычный 3 10 42 2 3 3 2 2" xfId="8142"/>
    <cellStyle name="Обычный 3 10 42 2 3 3 3" xfId="8143"/>
    <cellStyle name="Обычный 3 10 42 2 3 4" xfId="8144"/>
    <cellStyle name="Обычный 3 10 42 2 3 4 2" xfId="8145"/>
    <cellStyle name="Обычный 3 10 42 2 3 5" xfId="8146"/>
    <cellStyle name="Обычный 3 10 42 2 4" xfId="8147"/>
    <cellStyle name="Обычный 3 10 42 2 4 2" xfId="8148"/>
    <cellStyle name="Обычный 3 10 42 2 4 2 2" xfId="8149"/>
    <cellStyle name="Обычный 3 10 42 2 4 2 2 2" xfId="8150"/>
    <cellStyle name="Обычный 3 10 42 2 4 2 3" xfId="8151"/>
    <cellStyle name="Обычный 3 10 42 2 4 3" xfId="8152"/>
    <cellStyle name="Обычный 3 10 42 2 4 3 2" xfId="8153"/>
    <cellStyle name="Обычный 3 10 42 2 4 4" xfId="8154"/>
    <cellStyle name="Обычный 3 10 42 2 5" xfId="8155"/>
    <cellStyle name="Обычный 3 10 42 2 5 2" xfId="8156"/>
    <cellStyle name="Обычный 3 10 42 2 5 2 2" xfId="8157"/>
    <cellStyle name="Обычный 3 10 42 2 5 3" xfId="8158"/>
    <cellStyle name="Обычный 3 10 42 2 6" xfId="8159"/>
    <cellStyle name="Обычный 3 10 42 2 6 2" xfId="8160"/>
    <cellStyle name="Обычный 3 10 42 2 7" xfId="8161"/>
    <cellStyle name="Обычный 3 10 42 3" xfId="8162"/>
    <cellStyle name="Обычный 3 10 42 3 2" xfId="8163"/>
    <cellStyle name="Обычный 3 10 42 3 2 2" xfId="8164"/>
    <cellStyle name="Обычный 3 10 42 3 2 2 2" xfId="8165"/>
    <cellStyle name="Обычный 3 10 42 3 2 2 2 2" xfId="8166"/>
    <cellStyle name="Обычный 3 10 42 3 2 2 3" xfId="8167"/>
    <cellStyle name="Обычный 3 10 42 3 2 3" xfId="8168"/>
    <cellStyle name="Обычный 3 10 42 3 2 3 2" xfId="8169"/>
    <cellStyle name="Обычный 3 10 42 3 2 4" xfId="8170"/>
    <cellStyle name="Обычный 3 10 42 3 3" xfId="8171"/>
    <cellStyle name="Обычный 3 10 42 3 3 2" xfId="8172"/>
    <cellStyle name="Обычный 3 10 42 3 3 2 2" xfId="8173"/>
    <cellStyle name="Обычный 3 10 42 3 3 3" xfId="8174"/>
    <cellStyle name="Обычный 3 10 42 3 4" xfId="8175"/>
    <cellStyle name="Обычный 3 10 42 3 4 2" xfId="8176"/>
    <cellStyle name="Обычный 3 10 42 3 5" xfId="8177"/>
    <cellStyle name="Обычный 3 10 42 4" xfId="8178"/>
    <cellStyle name="Обычный 3 10 42 4 2" xfId="8179"/>
    <cellStyle name="Обычный 3 10 42 4 2 2" xfId="8180"/>
    <cellStyle name="Обычный 3 10 42 4 2 2 2" xfId="8181"/>
    <cellStyle name="Обычный 3 10 42 4 2 2 2 2" xfId="8182"/>
    <cellStyle name="Обычный 3 10 42 4 2 2 3" xfId="8183"/>
    <cellStyle name="Обычный 3 10 42 4 2 3" xfId="8184"/>
    <cellStyle name="Обычный 3 10 42 4 2 3 2" xfId="8185"/>
    <cellStyle name="Обычный 3 10 42 4 2 4" xfId="8186"/>
    <cellStyle name="Обычный 3 10 42 4 3" xfId="8187"/>
    <cellStyle name="Обычный 3 10 42 4 3 2" xfId="8188"/>
    <cellStyle name="Обычный 3 10 42 4 3 2 2" xfId="8189"/>
    <cellStyle name="Обычный 3 10 42 4 3 3" xfId="8190"/>
    <cellStyle name="Обычный 3 10 42 4 4" xfId="8191"/>
    <cellStyle name="Обычный 3 10 42 4 4 2" xfId="8192"/>
    <cellStyle name="Обычный 3 10 42 4 5" xfId="8193"/>
    <cellStyle name="Обычный 3 10 42 5" xfId="8194"/>
    <cellStyle name="Обычный 3 10 42 5 2" xfId="8195"/>
    <cellStyle name="Обычный 3 10 42 5 2 2" xfId="8196"/>
    <cellStyle name="Обычный 3 10 42 5 2 2 2" xfId="8197"/>
    <cellStyle name="Обычный 3 10 42 5 2 3" xfId="8198"/>
    <cellStyle name="Обычный 3 10 42 5 3" xfId="8199"/>
    <cellStyle name="Обычный 3 10 42 5 3 2" xfId="8200"/>
    <cellStyle name="Обычный 3 10 42 5 4" xfId="8201"/>
    <cellStyle name="Обычный 3 10 42 6" xfId="8202"/>
    <cellStyle name="Обычный 3 10 42 6 2" xfId="8203"/>
    <cellStyle name="Обычный 3 10 42 6 2 2" xfId="8204"/>
    <cellStyle name="Обычный 3 10 42 6 3" xfId="8205"/>
    <cellStyle name="Обычный 3 10 42 7" xfId="8206"/>
    <cellStyle name="Обычный 3 10 42 7 2" xfId="8207"/>
    <cellStyle name="Обычный 3 10 42 8" xfId="8208"/>
    <cellStyle name="Обычный 3 10 43" xfId="8209"/>
    <cellStyle name="Обычный 3 10 43 2" xfId="8210"/>
    <cellStyle name="Обычный 3 10 43 2 2" xfId="8211"/>
    <cellStyle name="Обычный 3 10 43 2 2 2" xfId="8212"/>
    <cellStyle name="Обычный 3 10 43 2 2 2 2" xfId="8213"/>
    <cellStyle name="Обычный 3 10 43 2 2 2 2 2" xfId="8214"/>
    <cellStyle name="Обычный 3 10 43 2 2 2 2 2 2" xfId="8215"/>
    <cellStyle name="Обычный 3 10 43 2 2 2 2 3" xfId="8216"/>
    <cellStyle name="Обычный 3 10 43 2 2 2 3" xfId="8217"/>
    <cellStyle name="Обычный 3 10 43 2 2 2 3 2" xfId="8218"/>
    <cellStyle name="Обычный 3 10 43 2 2 2 4" xfId="8219"/>
    <cellStyle name="Обычный 3 10 43 2 2 3" xfId="8220"/>
    <cellStyle name="Обычный 3 10 43 2 2 3 2" xfId="8221"/>
    <cellStyle name="Обычный 3 10 43 2 2 3 2 2" xfId="8222"/>
    <cellStyle name="Обычный 3 10 43 2 2 3 3" xfId="8223"/>
    <cellStyle name="Обычный 3 10 43 2 2 4" xfId="8224"/>
    <cellStyle name="Обычный 3 10 43 2 2 4 2" xfId="8225"/>
    <cellStyle name="Обычный 3 10 43 2 2 5" xfId="8226"/>
    <cellStyle name="Обычный 3 10 43 2 3" xfId="8227"/>
    <cellStyle name="Обычный 3 10 43 2 3 2" xfId="8228"/>
    <cellStyle name="Обычный 3 10 43 2 3 2 2" xfId="8229"/>
    <cellStyle name="Обычный 3 10 43 2 3 2 2 2" xfId="8230"/>
    <cellStyle name="Обычный 3 10 43 2 3 2 2 2 2" xfId="8231"/>
    <cellStyle name="Обычный 3 10 43 2 3 2 2 3" xfId="8232"/>
    <cellStyle name="Обычный 3 10 43 2 3 2 3" xfId="8233"/>
    <cellStyle name="Обычный 3 10 43 2 3 2 3 2" xfId="8234"/>
    <cellStyle name="Обычный 3 10 43 2 3 2 4" xfId="8235"/>
    <cellStyle name="Обычный 3 10 43 2 3 3" xfId="8236"/>
    <cellStyle name="Обычный 3 10 43 2 3 3 2" xfId="8237"/>
    <cellStyle name="Обычный 3 10 43 2 3 3 2 2" xfId="8238"/>
    <cellStyle name="Обычный 3 10 43 2 3 3 3" xfId="8239"/>
    <cellStyle name="Обычный 3 10 43 2 3 4" xfId="8240"/>
    <cellStyle name="Обычный 3 10 43 2 3 4 2" xfId="8241"/>
    <cellStyle name="Обычный 3 10 43 2 3 5" xfId="8242"/>
    <cellStyle name="Обычный 3 10 43 2 4" xfId="8243"/>
    <cellStyle name="Обычный 3 10 43 2 4 2" xfId="8244"/>
    <cellStyle name="Обычный 3 10 43 2 4 2 2" xfId="8245"/>
    <cellStyle name="Обычный 3 10 43 2 4 2 2 2" xfId="8246"/>
    <cellStyle name="Обычный 3 10 43 2 4 2 3" xfId="8247"/>
    <cellStyle name="Обычный 3 10 43 2 4 3" xfId="8248"/>
    <cellStyle name="Обычный 3 10 43 2 4 3 2" xfId="8249"/>
    <cellStyle name="Обычный 3 10 43 2 4 4" xfId="8250"/>
    <cellStyle name="Обычный 3 10 43 2 5" xfId="8251"/>
    <cellStyle name="Обычный 3 10 43 2 5 2" xfId="8252"/>
    <cellStyle name="Обычный 3 10 43 2 5 2 2" xfId="8253"/>
    <cellStyle name="Обычный 3 10 43 2 5 3" xfId="8254"/>
    <cellStyle name="Обычный 3 10 43 2 6" xfId="8255"/>
    <cellStyle name="Обычный 3 10 43 2 6 2" xfId="8256"/>
    <cellStyle name="Обычный 3 10 43 2 7" xfId="8257"/>
    <cellStyle name="Обычный 3 10 43 3" xfId="8258"/>
    <cellStyle name="Обычный 3 10 43 3 2" xfId="8259"/>
    <cellStyle name="Обычный 3 10 43 3 2 2" xfId="8260"/>
    <cellStyle name="Обычный 3 10 43 3 2 2 2" xfId="8261"/>
    <cellStyle name="Обычный 3 10 43 3 2 2 2 2" xfId="8262"/>
    <cellStyle name="Обычный 3 10 43 3 2 2 3" xfId="8263"/>
    <cellStyle name="Обычный 3 10 43 3 2 3" xfId="8264"/>
    <cellStyle name="Обычный 3 10 43 3 2 3 2" xfId="8265"/>
    <cellStyle name="Обычный 3 10 43 3 2 4" xfId="8266"/>
    <cellStyle name="Обычный 3 10 43 3 3" xfId="8267"/>
    <cellStyle name="Обычный 3 10 43 3 3 2" xfId="8268"/>
    <cellStyle name="Обычный 3 10 43 3 3 2 2" xfId="8269"/>
    <cellStyle name="Обычный 3 10 43 3 3 3" xfId="8270"/>
    <cellStyle name="Обычный 3 10 43 3 4" xfId="8271"/>
    <cellStyle name="Обычный 3 10 43 3 4 2" xfId="8272"/>
    <cellStyle name="Обычный 3 10 43 3 5" xfId="8273"/>
    <cellStyle name="Обычный 3 10 43 4" xfId="8274"/>
    <cellStyle name="Обычный 3 10 43 4 2" xfId="8275"/>
    <cellStyle name="Обычный 3 10 43 4 2 2" xfId="8276"/>
    <cellStyle name="Обычный 3 10 43 4 2 2 2" xfId="8277"/>
    <cellStyle name="Обычный 3 10 43 4 2 2 2 2" xfId="8278"/>
    <cellStyle name="Обычный 3 10 43 4 2 2 3" xfId="8279"/>
    <cellStyle name="Обычный 3 10 43 4 2 3" xfId="8280"/>
    <cellStyle name="Обычный 3 10 43 4 2 3 2" xfId="8281"/>
    <cellStyle name="Обычный 3 10 43 4 2 4" xfId="8282"/>
    <cellStyle name="Обычный 3 10 43 4 3" xfId="8283"/>
    <cellStyle name="Обычный 3 10 43 4 3 2" xfId="8284"/>
    <cellStyle name="Обычный 3 10 43 4 3 2 2" xfId="8285"/>
    <cellStyle name="Обычный 3 10 43 4 3 3" xfId="8286"/>
    <cellStyle name="Обычный 3 10 43 4 4" xfId="8287"/>
    <cellStyle name="Обычный 3 10 43 4 4 2" xfId="8288"/>
    <cellStyle name="Обычный 3 10 43 4 5" xfId="8289"/>
    <cellStyle name="Обычный 3 10 43 5" xfId="8290"/>
    <cellStyle name="Обычный 3 10 43 5 2" xfId="8291"/>
    <cellStyle name="Обычный 3 10 43 5 2 2" xfId="8292"/>
    <cellStyle name="Обычный 3 10 43 5 2 2 2" xfId="8293"/>
    <cellStyle name="Обычный 3 10 43 5 2 3" xfId="8294"/>
    <cellStyle name="Обычный 3 10 43 5 3" xfId="8295"/>
    <cellStyle name="Обычный 3 10 43 5 3 2" xfId="8296"/>
    <cellStyle name="Обычный 3 10 43 5 4" xfId="8297"/>
    <cellStyle name="Обычный 3 10 43 6" xfId="8298"/>
    <cellStyle name="Обычный 3 10 43 6 2" xfId="8299"/>
    <cellStyle name="Обычный 3 10 43 6 2 2" xfId="8300"/>
    <cellStyle name="Обычный 3 10 43 6 3" xfId="8301"/>
    <cellStyle name="Обычный 3 10 43 7" xfId="8302"/>
    <cellStyle name="Обычный 3 10 43 7 2" xfId="8303"/>
    <cellStyle name="Обычный 3 10 43 8" xfId="8304"/>
    <cellStyle name="Обычный 3 10 44" xfId="8305"/>
    <cellStyle name="Обычный 3 10 44 2" xfId="8306"/>
    <cellStyle name="Обычный 3 10 44 2 2" xfId="8307"/>
    <cellStyle name="Обычный 3 10 44 2 2 2" xfId="8308"/>
    <cellStyle name="Обычный 3 10 44 2 2 2 2" xfId="8309"/>
    <cellStyle name="Обычный 3 10 44 2 2 2 2 2" xfId="8310"/>
    <cellStyle name="Обычный 3 10 44 2 2 2 2 2 2" xfId="8311"/>
    <cellStyle name="Обычный 3 10 44 2 2 2 2 3" xfId="8312"/>
    <cellStyle name="Обычный 3 10 44 2 2 2 3" xfId="8313"/>
    <cellStyle name="Обычный 3 10 44 2 2 2 3 2" xfId="8314"/>
    <cellStyle name="Обычный 3 10 44 2 2 2 4" xfId="8315"/>
    <cellStyle name="Обычный 3 10 44 2 2 3" xfId="8316"/>
    <cellStyle name="Обычный 3 10 44 2 2 3 2" xfId="8317"/>
    <cellStyle name="Обычный 3 10 44 2 2 3 2 2" xfId="8318"/>
    <cellStyle name="Обычный 3 10 44 2 2 3 3" xfId="8319"/>
    <cellStyle name="Обычный 3 10 44 2 2 4" xfId="8320"/>
    <cellStyle name="Обычный 3 10 44 2 2 4 2" xfId="8321"/>
    <cellStyle name="Обычный 3 10 44 2 2 5" xfId="8322"/>
    <cellStyle name="Обычный 3 10 44 2 3" xfId="8323"/>
    <cellStyle name="Обычный 3 10 44 2 3 2" xfId="8324"/>
    <cellStyle name="Обычный 3 10 44 2 3 2 2" xfId="8325"/>
    <cellStyle name="Обычный 3 10 44 2 3 2 2 2" xfId="8326"/>
    <cellStyle name="Обычный 3 10 44 2 3 2 2 2 2" xfId="8327"/>
    <cellStyle name="Обычный 3 10 44 2 3 2 2 3" xfId="8328"/>
    <cellStyle name="Обычный 3 10 44 2 3 2 3" xfId="8329"/>
    <cellStyle name="Обычный 3 10 44 2 3 2 3 2" xfId="8330"/>
    <cellStyle name="Обычный 3 10 44 2 3 2 4" xfId="8331"/>
    <cellStyle name="Обычный 3 10 44 2 3 3" xfId="8332"/>
    <cellStyle name="Обычный 3 10 44 2 3 3 2" xfId="8333"/>
    <cellStyle name="Обычный 3 10 44 2 3 3 2 2" xfId="8334"/>
    <cellStyle name="Обычный 3 10 44 2 3 3 3" xfId="8335"/>
    <cellStyle name="Обычный 3 10 44 2 3 4" xfId="8336"/>
    <cellStyle name="Обычный 3 10 44 2 3 4 2" xfId="8337"/>
    <cellStyle name="Обычный 3 10 44 2 3 5" xfId="8338"/>
    <cellStyle name="Обычный 3 10 44 2 4" xfId="8339"/>
    <cellStyle name="Обычный 3 10 44 2 4 2" xfId="8340"/>
    <cellStyle name="Обычный 3 10 44 2 4 2 2" xfId="8341"/>
    <cellStyle name="Обычный 3 10 44 2 4 2 2 2" xfId="8342"/>
    <cellStyle name="Обычный 3 10 44 2 4 2 3" xfId="8343"/>
    <cellStyle name="Обычный 3 10 44 2 4 3" xfId="8344"/>
    <cellStyle name="Обычный 3 10 44 2 4 3 2" xfId="8345"/>
    <cellStyle name="Обычный 3 10 44 2 4 4" xfId="8346"/>
    <cellStyle name="Обычный 3 10 44 2 5" xfId="8347"/>
    <cellStyle name="Обычный 3 10 44 2 5 2" xfId="8348"/>
    <cellStyle name="Обычный 3 10 44 2 5 2 2" xfId="8349"/>
    <cellStyle name="Обычный 3 10 44 2 5 3" xfId="8350"/>
    <cellStyle name="Обычный 3 10 44 2 6" xfId="8351"/>
    <cellStyle name="Обычный 3 10 44 2 6 2" xfId="8352"/>
    <cellStyle name="Обычный 3 10 44 2 7" xfId="8353"/>
    <cellStyle name="Обычный 3 10 44 3" xfId="8354"/>
    <cellStyle name="Обычный 3 10 44 3 2" xfId="8355"/>
    <cellStyle name="Обычный 3 10 44 3 2 2" xfId="8356"/>
    <cellStyle name="Обычный 3 10 44 3 2 2 2" xfId="8357"/>
    <cellStyle name="Обычный 3 10 44 3 2 2 2 2" xfId="8358"/>
    <cellStyle name="Обычный 3 10 44 3 2 2 3" xfId="8359"/>
    <cellStyle name="Обычный 3 10 44 3 2 3" xfId="8360"/>
    <cellStyle name="Обычный 3 10 44 3 2 3 2" xfId="8361"/>
    <cellStyle name="Обычный 3 10 44 3 2 4" xfId="8362"/>
    <cellStyle name="Обычный 3 10 44 3 3" xfId="8363"/>
    <cellStyle name="Обычный 3 10 44 3 3 2" xfId="8364"/>
    <cellStyle name="Обычный 3 10 44 3 3 2 2" xfId="8365"/>
    <cellStyle name="Обычный 3 10 44 3 3 3" xfId="8366"/>
    <cellStyle name="Обычный 3 10 44 3 4" xfId="8367"/>
    <cellStyle name="Обычный 3 10 44 3 4 2" xfId="8368"/>
    <cellStyle name="Обычный 3 10 44 3 5" xfId="8369"/>
    <cellStyle name="Обычный 3 10 44 4" xfId="8370"/>
    <cellStyle name="Обычный 3 10 44 4 2" xfId="8371"/>
    <cellStyle name="Обычный 3 10 44 4 2 2" xfId="8372"/>
    <cellStyle name="Обычный 3 10 44 4 2 2 2" xfId="8373"/>
    <cellStyle name="Обычный 3 10 44 4 2 2 2 2" xfId="8374"/>
    <cellStyle name="Обычный 3 10 44 4 2 2 3" xfId="8375"/>
    <cellStyle name="Обычный 3 10 44 4 2 3" xfId="8376"/>
    <cellStyle name="Обычный 3 10 44 4 2 3 2" xfId="8377"/>
    <cellStyle name="Обычный 3 10 44 4 2 4" xfId="8378"/>
    <cellStyle name="Обычный 3 10 44 4 3" xfId="8379"/>
    <cellStyle name="Обычный 3 10 44 4 3 2" xfId="8380"/>
    <cellStyle name="Обычный 3 10 44 4 3 2 2" xfId="8381"/>
    <cellStyle name="Обычный 3 10 44 4 3 3" xfId="8382"/>
    <cellStyle name="Обычный 3 10 44 4 4" xfId="8383"/>
    <cellStyle name="Обычный 3 10 44 4 4 2" xfId="8384"/>
    <cellStyle name="Обычный 3 10 44 4 5" xfId="8385"/>
    <cellStyle name="Обычный 3 10 44 5" xfId="8386"/>
    <cellStyle name="Обычный 3 10 44 5 2" xfId="8387"/>
    <cellStyle name="Обычный 3 10 44 5 2 2" xfId="8388"/>
    <cellStyle name="Обычный 3 10 44 5 2 2 2" xfId="8389"/>
    <cellStyle name="Обычный 3 10 44 5 2 3" xfId="8390"/>
    <cellStyle name="Обычный 3 10 44 5 3" xfId="8391"/>
    <cellStyle name="Обычный 3 10 44 5 3 2" xfId="8392"/>
    <cellStyle name="Обычный 3 10 44 5 4" xfId="8393"/>
    <cellStyle name="Обычный 3 10 44 6" xfId="8394"/>
    <cellStyle name="Обычный 3 10 44 6 2" xfId="8395"/>
    <cellStyle name="Обычный 3 10 44 6 2 2" xfId="8396"/>
    <cellStyle name="Обычный 3 10 44 6 3" xfId="8397"/>
    <cellStyle name="Обычный 3 10 44 7" xfId="8398"/>
    <cellStyle name="Обычный 3 10 44 7 2" xfId="8399"/>
    <cellStyle name="Обычный 3 10 44 8" xfId="8400"/>
    <cellStyle name="Обычный 3 10 45" xfId="8401"/>
    <cellStyle name="Обычный 3 10 45 2" xfId="8402"/>
    <cellStyle name="Обычный 3 10 45 2 2" xfId="8403"/>
    <cellStyle name="Обычный 3 10 45 2 2 2" xfId="8404"/>
    <cellStyle name="Обычный 3 10 45 2 2 2 2" xfId="8405"/>
    <cellStyle name="Обычный 3 10 45 2 2 2 2 2" xfId="8406"/>
    <cellStyle name="Обычный 3 10 45 2 2 2 2 2 2" xfId="8407"/>
    <cellStyle name="Обычный 3 10 45 2 2 2 2 3" xfId="8408"/>
    <cellStyle name="Обычный 3 10 45 2 2 2 3" xfId="8409"/>
    <cellStyle name="Обычный 3 10 45 2 2 2 3 2" xfId="8410"/>
    <cellStyle name="Обычный 3 10 45 2 2 2 4" xfId="8411"/>
    <cellStyle name="Обычный 3 10 45 2 2 3" xfId="8412"/>
    <cellStyle name="Обычный 3 10 45 2 2 3 2" xfId="8413"/>
    <cellStyle name="Обычный 3 10 45 2 2 3 2 2" xfId="8414"/>
    <cellStyle name="Обычный 3 10 45 2 2 3 3" xfId="8415"/>
    <cellStyle name="Обычный 3 10 45 2 2 4" xfId="8416"/>
    <cellStyle name="Обычный 3 10 45 2 2 4 2" xfId="8417"/>
    <cellStyle name="Обычный 3 10 45 2 2 5" xfId="8418"/>
    <cellStyle name="Обычный 3 10 45 2 3" xfId="8419"/>
    <cellStyle name="Обычный 3 10 45 2 3 2" xfId="8420"/>
    <cellStyle name="Обычный 3 10 45 2 3 2 2" xfId="8421"/>
    <cellStyle name="Обычный 3 10 45 2 3 2 2 2" xfId="8422"/>
    <cellStyle name="Обычный 3 10 45 2 3 2 2 2 2" xfId="8423"/>
    <cellStyle name="Обычный 3 10 45 2 3 2 2 3" xfId="8424"/>
    <cellStyle name="Обычный 3 10 45 2 3 2 3" xfId="8425"/>
    <cellStyle name="Обычный 3 10 45 2 3 2 3 2" xfId="8426"/>
    <cellStyle name="Обычный 3 10 45 2 3 2 4" xfId="8427"/>
    <cellStyle name="Обычный 3 10 45 2 3 3" xfId="8428"/>
    <cellStyle name="Обычный 3 10 45 2 3 3 2" xfId="8429"/>
    <cellStyle name="Обычный 3 10 45 2 3 3 2 2" xfId="8430"/>
    <cellStyle name="Обычный 3 10 45 2 3 3 3" xfId="8431"/>
    <cellStyle name="Обычный 3 10 45 2 3 4" xfId="8432"/>
    <cellStyle name="Обычный 3 10 45 2 3 4 2" xfId="8433"/>
    <cellStyle name="Обычный 3 10 45 2 3 5" xfId="8434"/>
    <cellStyle name="Обычный 3 10 45 2 4" xfId="8435"/>
    <cellStyle name="Обычный 3 10 45 2 4 2" xfId="8436"/>
    <cellStyle name="Обычный 3 10 45 2 4 2 2" xfId="8437"/>
    <cellStyle name="Обычный 3 10 45 2 4 2 2 2" xfId="8438"/>
    <cellStyle name="Обычный 3 10 45 2 4 2 3" xfId="8439"/>
    <cellStyle name="Обычный 3 10 45 2 4 3" xfId="8440"/>
    <cellStyle name="Обычный 3 10 45 2 4 3 2" xfId="8441"/>
    <cellStyle name="Обычный 3 10 45 2 4 4" xfId="8442"/>
    <cellStyle name="Обычный 3 10 45 2 5" xfId="8443"/>
    <cellStyle name="Обычный 3 10 45 2 5 2" xfId="8444"/>
    <cellStyle name="Обычный 3 10 45 2 5 2 2" xfId="8445"/>
    <cellStyle name="Обычный 3 10 45 2 5 3" xfId="8446"/>
    <cellStyle name="Обычный 3 10 45 2 6" xfId="8447"/>
    <cellStyle name="Обычный 3 10 45 2 6 2" xfId="8448"/>
    <cellStyle name="Обычный 3 10 45 2 7" xfId="8449"/>
    <cellStyle name="Обычный 3 10 45 3" xfId="8450"/>
    <cellStyle name="Обычный 3 10 45 3 2" xfId="8451"/>
    <cellStyle name="Обычный 3 10 45 3 2 2" xfId="8452"/>
    <cellStyle name="Обычный 3 10 45 3 2 2 2" xfId="8453"/>
    <cellStyle name="Обычный 3 10 45 3 2 2 2 2" xfId="8454"/>
    <cellStyle name="Обычный 3 10 45 3 2 2 3" xfId="8455"/>
    <cellStyle name="Обычный 3 10 45 3 2 3" xfId="8456"/>
    <cellStyle name="Обычный 3 10 45 3 2 3 2" xfId="8457"/>
    <cellStyle name="Обычный 3 10 45 3 2 4" xfId="8458"/>
    <cellStyle name="Обычный 3 10 45 3 3" xfId="8459"/>
    <cellStyle name="Обычный 3 10 45 3 3 2" xfId="8460"/>
    <cellStyle name="Обычный 3 10 45 3 3 2 2" xfId="8461"/>
    <cellStyle name="Обычный 3 10 45 3 3 3" xfId="8462"/>
    <cellStyle name="Обычный 3 10 45 3 4" xfId="8463"/>
    <cellStyle name="Обычный 3 10 45 3 4 2" xfId="8464"/>
    <cellStyle name="Обычный 3 10 45 3 5" xfId="8465"/>
    <cellStyle name="Обычный 3 10 45 4" xfId="8466"/>
    <cellStyle name="Обычный 3 10 45 4 2" xfId="8467"/>
    <cellStyle name="Обычный 3 10 45 4 2 2" xfId="8468"/>
    <cellStyle name="Обычный 3 10 45 4 2 2 2" xfId="8469"/>
    <cellStyle name="Обычный 3 10 45 4 2 2 2 2" xfId="8470"/>
    <cellStyle name="Обычный 3 10 45 4 2 2 3" xfId="8471"/>
    <cellStyle name="Обычный 3 10 45 4 2 3" xfId="8472"/>
    <cellStyle name="Обычный 3 10 45 4 2 3 2" xfId="8473"/>
    <cellStyle name="Обычный 3 10 45 4 2 4" xfId="8474"/>
    <cellStyle name="Обычный 3 10 45 4 3" xfId="8475"/>
    <cellStyle name="Обычный 3 10 45 4 3 2" xfId="8476"/>
    <cellStyle name="Обычный 3 10 45 4 3 2 2" xfId="8477"/>
    <cellStyle name="Обычный 3 10 45 4 3 3" xfId="8478"/>
    <cellStyle name="Обычный 3 10 45 4 4" xfId="8479"/>
    <cellStyle name="Обычный 3 10 45 4 4 2" xfId="8480"/>
    <cellStyle name="Обычный 3 10 45 4 5" xfId="8481"/>
    <cellStyle name="Обычный 3 10 45 5" xfId="8482"/>
    <cellStyle name="Обычный 3 10 45 5 2" xfId="8483"/>
    <cellStyle name="Обычный 3 10 45 5 2 2" xfId="8484"/>
    <cellStyle name="Обычный 3 10 45 5 2 2 2" xfId="8485"/>
    <cellStyle name="Обычный 3 10 45 5 2 3" xfId="8486"/>
    <cellStyle name="Обычный 3 10 45 5 3" xfId="8487"/>
    <cellStyle name="Обычный 3 10 45 5 3 2" xfId="8488"/>
    <cellStyle name="Обычный 3 10 45 5 4" xfId="8489"/>
    <cellStyle name="Обычный 3 10 45 6" xfId="8490"/>
    <cellStyle name="Обычный 3 10 45 6 2" xfId="8491"/>
    <cellStyle name="Обычный 3 10 45 6 2 2" xfId="8492"/>
    <cellStyle name="Обычный 3 10 45 6 3" xfId="8493"/>
    <cellStyle name="Обычный 3 10 45 7" xfId="8494"/>
    <cellStyle name="Обычный 3 10 45 7 2" xfId="8495"/>
    <cellStyle name="Обычный 3 10 45 8" xfId="8496"/>
    <cellStyle name="Обычный 3 10 46" xfId="8497"/>
    <cellStyle name="Обычный 3 10 46 2" xfId="8498"/>
    <cellStyle name="Обычный 3 10 46 2 2" xfId="8499"/>
    <cellStyle name="Обычный 3 10 46 2 2 2" xfId="8500"/>
    <cellStyle name="Обычный 3 10 46 2 2 2 2" xfId="8501"/>
    <cellStyle name="Обычный 3 10 46 2 2 2 2 2" xfId="8502"/>
    <cellStyle name="Обычный 3 10 46 2 2 2 2 2 2" xfId="8503"/>
    <cellStyle name="Обычный 3 10 46 2 2 2 2 3" xfId="8504"/>
    <cellStyle name="Обычный 3 10 46 2 2 2 3" xfId="8505"/>
    <cellStyle name="Обычный 3 10 46 2 2 2 3 2" xfId="8506"/>
    <cellStyle name="Обычный 3 10 46 2 2 2 4" xfId="8507"/>
    <cellStyle name="Обычный 3 10 46 2 2 3" xfId="8508"/>
    <cellStyle name="Обычный 3 10 46 2 2 3 2" xfId="8509"/>
    <cellStyle name="Обычный 3 10 46 2 2 3 2 2" xfId="8510"/>
    <cellStyle name="Обычный 3 10 46 2 2 3 3" xfId="8511"/>
    <cellStyle name="Обычный 3 10 46 2 2 4" xfId="8512"/>
    <cellStyle name="Обычный 3 10 46 2 2 4 2" xfId="8513"/>
    <cellStyle name="Обычный 3 10 46 2 2 5" xfId="8514"/>
    <cellStyle name="Обычный 3 10 46 2 3" xfId="8515"/>
    <cellStyle name="Обычный 3 10 46 2 3 2" xfId="8516"/>
    <cellStyle name="Обычный 3 10 46 2 3 2 2" xfId="8517"/>
    <cellStyle name="Обычный 3 10 46 2 3 2 2 2" xfId="8518"/>
    <cellStyle name="Обычный 3 10 46 2 3 2 2 2 2" xfId="8519"/>
    <cellStyle name="Обычный 3 10 46 2 3 2 2 3" xfId="8520"/>
    <cellStyle name="Обычный 3 10 46 2 3 2 3" xfId="8521"/>
    <cellStyle name="Обычный 3 10 46 2 3 2 3 2" xfId="8522"/>
    <cellStyle name="Обычный 3 10 46 2 3 2 4" xfId="8523"/>
    <cellStyle name="Обычный 3 10 46 2 3 3" xfId="8524"/>
    <cellStyle name="Обычный 3 10 46 2 3 3 2" xfId="8525"/>
    <cellStyle name="Обычный 3 10 46 2 3 3 2 2" xfId="8526"/>
    <cellStyle name="Обычный 3 10 46 2 3 3 3" xfId="8527"/>
    <cellStyle name="Обычный 3 10 46 2 3 4" xfId="8528"/>
    <cellStyle name="Обычный 3 10 46 2 3 4 2" xfId="8529"/>
    <cellStyle name="Обычный 3 10 46 2 3 5" xfId="8530"/>
    <cellStyle name="Обычный 3 10 46 2 4" xfId="8531"/>
    <cellStyle name="Обычный 3 10 46 2 4 2" xfId="8532"/>
    <cellStyle name="Обычный 3 10 46 2 4 2 2" xfId="8533"/>
    <cellStyle name="Обычный 3 10 46 2 4 2 2 2" xfId="8534"/>
    <cellStyle name="Обычный 3 10 46 2 4 2 3" xfId="8535"/>
    <cellStyle name="Обычный 3 10 46 2 4 3" xfId="8536"/>
    <cellStyle name="Обычный 3 10 46 2 4 3 2" xfId="8537"/>
    <cellStyle name="Обычный 3 10 46 2 4 4" xfId="8538"/>
    <cellStyle name="Обычный 3 10 46 2 5" xfId="8539"/>
    <cellStyle name="Обычный 3 10 46 2 5 2" xfId="8540"/>
    <cellStyle name="Обычный 3 10 46 2 5 2 2" xfId="8541"/>
    <cellStyle name="Обычный 3 10 46 2 5 3" xfId="8542"/>
    <cellStyle name="Обычный 3 10 46 2 6" xfId="8543"/>
    <cellStyle name="Обычный 3 10 46 2 6 2" xfId="8544"/>
    <cellStyle name="Обычный 3 10 46 2 7" xfId="8545"/>
    <cellStyle name="Обычный 3 10 46 3" xfId="8546"/>
    <cellStyle name="Обычный 3 10 46 3 2" xfId="8547"/>
    <cellStyle name="Обычный 3 10 46 3 2 2" xfId="8548"/>
    <cellStyle name="Обычный 3 10 46 3 2 2 2" xfId="8549"/>
    <cellStyle name="Обычный 3 10 46 3 2 2 2 2" xfId="8550"/>
    <cellStyle name="Обычный 3 10 46 3 2 2 3" xfId="8551"/>
    <cellStyle name="Обычный 3 10 46 3 2 3" xfId="8552"/>
    <cellStyle name="Обычный 3 10 46 3 2 3 2" xfId="8553"/>
    <cellStyle name="Обычный 3 10 46 3 2 4" xfId="8554"/>
    <cellStyle name="Обычный 3 10 46 3 3" xfId="8555"/>
    <cellStyle name="Обычный 3 10 46 3 3 2" xfId="8556"/>
    <cellStyle name="Обычный 3 10 46 3 3 2 2" xfId="8557"/>
    <cellStyle name="Обычный 3 10 46 3 3 3" xfId="8558"/>
    <cellStyle name="Обычный 3 10 46 3 4" xfId="8559"/>
    <cellStyle name="Обычный 3 10 46 3 4 2" xfId="8560"/>
    <cellStyle name="Обычный 3 10 46 3 5" xfId="8561"/>
    <cellStyle name="Обычный 3 10 46 4" xfId="8562"/>
    <cellStyle name="Обычный 3 10 46 4 2" xfId="8563"/>
    <cellStyle name="Обычный 3 10 46 4 2 2" xfId="8564"/>
    <cellStyle name="Обычный 3 10 46 4 2 2 2" xfId="8565"/>
    <cellStyle name="Обычный 3 10 46 4 2 2 2 2" xfId="8566"/>
    <cellStyle name="Обычный 3 10 46 4 2 2 3" xfId="8567"/>
    <cellStyle name="Обычный 3 10 46 4 2 3" xfId="8568"/>
    <cellStyle name="Обычный 3 10 46 4 2 3 2" xfId="8569"/>
    <cellStyle name="Обычный 3 10 46 4 2 4" xfId="8570"/>
    <cellStyle name="Обычный 3 10 46 4 3" xfId="8571"/>
    <cellStyle name="Обычный 3 10 46 4 3 2" xfId="8572"/>
    <cellStyle name="Обычный 3 10 46 4 3 2 2" xfId="8573"/>
    <cellStyle name="Обычный 3 10 46 4 3 3" xfId="8574"/>
    <cellStyle name="Обычный 3 10 46 4 4" xfId="8575"/>
    <cellStyle name="Обычный 3 10 46 4 4 2" xfId="8576"/>
    <cellStyle name="Обычный 3 10 46 4 5" xfId="8577"/>
    <cellStyle name="Обычный 3 10 46 5" xfId="8578"/>
    <cellStyle name="Обычный 3 10 46 5 2" xfId="8579"/>
    <cellStyle name="Обычный 3 10 46 5 2 2" xfId="8580"/>
    <cellStyle name="Обычный 3 10 46 5 2 2 2" xfId="8581"/>
    <cellStyle name="Обычный 3 10 46 5 2 3" xfId="8582"/>
    <cellStyle name="Обычный 3 10 46 5 3" xfId="8583"/>
    <cellStyle name="Обычный 3 10 46 5 3 2" xfId="8584"/>
    <cellStyle name="Обычный 3 10 46 5 4" xfId="8585"/>
    <cellStyle name="Обычный 3 10 46 6" xfId="8586"/>
    <cellStyle name="Обычный 3 10 46 6 2" xfId="8587"/>
    <cellStyle name="Обычный 3 10 46 6 2 2" xfId="8588"/>
    <cellStyle name="Обычный 3 10 46 6 3" xfId="8589"/>
    <cellStyle name="Обычный 3 10 46 7" xfId="8590"/>
    <cellStyle name="Обычный 3 10 46 7 2" xfId="8591"/>
    <cellStyle name="Обычный 3 10 46 8" xfId="8592"/>
    <cellStyle name="Обычный 3 10 47" xfId="8593"/>
    <cellStyle name="Обычный 3 10 47 2" xfId="8594"/>
    <cellStyle name="Обычный 3 10 47 2 2" xfId="8595"/>
    <cellStyle name="Обычный 3 10 47 2 2 2" xfId="8596"/>
    <cellStyle name="Обычный 3 10 47 2 2 2 2" xfId="8597"/>
    <cellStyle name="Обычный 3 10 47 2 2 2 2 2" xfId="8598"/>
    <cellStyle name="Обычный 3 10 47 2 2 2 2 2 2" xfId="8599"/>
    <cellStyle name="Обычный 3 10 47 2 2 2 2 3" xfId="8600"/>
    <cellStyle name="Обычный 3 10 47 2 2 2 3" xfId="8601"/>
    <cellStyle name="Обычный 3 10 47 2 2 2 3 2" xfId="8602"/>
    <cellStyle name="Обычный 3 10 47 2 2 2 4" xfId="8603"/>
    <cellStyle name="Обычный 3 10 47 2 2 3" xfId="8604"/>
    <cellStyle name="Обычный 3 10 47 2 2 3 2" xfId="8605"/>
    <cellStyle name="Обычный 3 10 47 2 2 3 2 2" xfId="8606"/>
    <cellStyle name="Обычный 3 10 47 2 2 3 3" xfId="8607"/>
    <cellStyle name="Обычный 3 10 47 2 2 4" xfId="8608"/>
    <cellStyle name="Обычный 3 10 47 2 2 4 2" xfId="8609"/>
    <cellStyle name="Обычный 3 10 47 2 2 5" xfId="8610"/>
    <cellStyle name="Обычный 3 10 47 2 3" xfId="8611"/>
    <cellStyle name="Обычный 3 10 47 2 3 2" xfId="8612"/>
    <cellStyle name="Обычный 3 10 47 2 3 2 2" xfId="8613"/>
    <cellStyle name="Обычный 3 10 47 2 3 2 2 2" xfId="8614"/>
    <cellStyle name="Обычный 3 10 47 2 3 2 2 2 2" xfId="8615"/>
    <cellStyle name="Обычный 3 10 47 2 3 2 2 3" xfId="8616"/>
    <cellStyle name="Обычный 3 10 47 2 3 2 3" xfId="8617"/>
    <cellStyle name="Обычный 3 10 47 2 3 2 3 2" xfId="8618"/>
    <cellStyle name="Обычный 3 10 47 2 3 2 4" xfId="8619"/>
    <cellStyle name="Обычный 3 10 47 2 3 3" xfId="8620"/>
    <cellStyle name="Обычный 3 10 47 2 3 3 2" xfId="8621"/>
    <cellStyle name="Обычный 3 10 47 2 3 3 2 2" xfId="8622"/>
    <cellStyle name="Обычный 3 10 47 2 3 3 3" xfId="8623"/>
    <cellStyle name="Обычный 3 10 47 2 3 4" xfId="8624"/>
    <cellStyle name="Обычный 3 10 47 2 3 4 2" xfId="8625"/>
    <cellStyle name="Обычный 3 10 47 2 3 5" xfId="8626"/>
    <cellStyle name="Обычный 3 10 47 2 4" xfId="8627"/>
    <cellStyle name="Обычный 3 10 47 2 4 2" xfId="8628"/>
    <cellStyle name="Обычный 3 10 47 2 4 2 2" xfId="8629"/>
    <cellStyle name="Обычный 3 10 47 2 4 2 2 2" xfId="8630"/>
    <cellStyle name="Обычный 3 10 47 2 4 2 3" xfId="8631"/>
    <cellStyle name="Обычный 3 10 47 2 4 3" xfId="8632"/>
    <cellStyle name="Обычный 3 10 47 2 4 3 2" xfId="8633"/>
    <cellStyle name="Обычный 3 10 47 2 4 4" xfId="8634"/>
    <cellStyle name="Обычный 3 10 47 2 5" xfId="8635"/>
    <cellStyle name="Обычный 3 10 47 2 5 2" xfId="8636"/>
    <cellStyle name="Обычный 3 10 47 2 5 2 2" xfId="8637"/>
    <cellStyle name="Обычный 3 10 47 2 5 3" xfId="8638"/>
    <cellStyle name="Обычный 3 10 47 2 6" xfId="8639"/>
    <cellStyle name="Обычный 3 10 47 2 6 2" xfId="8640"/>
    <cellStyle name="Обычный 3 10 47 2 7" xfId="8641"/>
    <cellStyle name="Обычный 3 10 47 3" xfId="8642"/>
    <cellStyle name="Обычный 3 10 47 3 2" xfId="8643"/>
    <cellStyle name="Обычный 3 10 47 3 2 2" xfId="8644"/>
    <cellStyle name="Обычный 3 10 47 3 2 2 2" xfId="8645"/>
    <cellStyle name="Обычный 3 10 47 3 2 2 2 2" xfId="8646"/>
    <cellStyle name="Обычный 3 10 47 3 2 2 3" xfId="8647"/>
    <cellStyle name="Обычный 3 10 47 3 2 3" xfId="8648"/>
    <cellStyle name="Обычный 3 10 47 3 2 3 2" xfId="8649"/>
    <cellStyle name="Обычный 3 10 47 3 2 4" xfId="8650"/>
    <cellStyle name="Обычный 3 10 47 3 3" xfId="8651"/>
    <cellStyle name="Обычный 3 10 47 3 3 2" xfId="8652"/>
    <cellStyle name="Обычный 3 10 47 3 3 2 2" xfId="8653"/>
    <cellStyle name="Обычный 3 10 47 3 3 3" xfId="8654"/>
    <cellStyle name="Обычный 3 10 47 3 4" xfId="8655"/>
    <cellStyle name="Обычный 3 10 47 3 4 2" xfId="8656"/>
    <cellStyle name="Обычный 3 10 47 3 5" xfId="8657"/>
    <cellStyle name="Обычный 3 10 47 4" xfId="8658"/>
    <cellStyle name="Обычный 3 10 47 4 2" xfId="8659"/>
    <cellStyle name="Обычный 3 10 47 4 2 2" xfId="8660"/>
    <cellStyle name="Обычный 3 10 47 4 2 2 2" xfId="8661"/>
    <cellStyle name="Обычный 3 10 47 4 2 2 2 2" xfId="8662"/>
    <cellStyle name="Обычный 3 10 47 4 2 2 3" xfId="8663"/>
    <cellStyle name="Обычный 3 10 47 4 2 3" xfId="8664"/>
    <cellStyle name="Обычный 3 10 47 4 2 3 2" xfId="8665"/>
    <cellStyle name="Обычный 3 10 47 4 2 4" xfId="8666"/>
    <cellStyle name="Обычный 3 10 47 4 3" xfId="8667"/>
    <cellStyle name="Обычный 3 10 47 4 3 2" xfId="8668"/>
    <cellStyle name="Обычный 3 10 47 4 3 2 2" xfId="8669"/>
    <cellStyle name="Обычный 3 10 47 4 3 3" xfId="8670"/>
    <cellStyle name="Обычный 3 10 47 4 4" xfId="8671"/>
    <cellStyle name="Обычный 3 10 47 4 4 2" xfId="8672"/>
    <cellStyle name="Обычный 3 10 47 4 5" xfId="8673"/>
    <cellStyle name="Обычный 3 10 47 5" xfId="8674"/>
    <cellStyle name="Обычный 3 10 47 5 2" xfId="8675"/>
    <cellStyle name="Обычный 3 10 47 5 2 2" xfId="8676"/>
    <cellStyle name="Обычный 3 10 47 5 2 2 2" xfId="8677"/>
    <cellStyle name="Обычный 3 10 47 5 2 3" xfId="8678"/>
    <cellStyle name="Обычный 3 10 47 5 3" xfId="8679"/>
    <cellStyle name="Обычный 3 10 47 5 3 2" xfId="8680"/>
    <cellStyle name="Обычный 3 10 47 5 4" xfId="8681"/>
    <cellStyle name="Обычный 3 10 47 6" xfId="8682"/>
    <cellStyle name="Обычный 3 10 47 6 2" xfId="8683"/>
    <cellStyle name="Обычный 3 10 47 6 2 2" xfId="8684"/>
    <cellStyle name="Обычный 3 10 47 6 3" xfId="8685"/>
    <cellStyle name="Обычный 3 10 47 7" xfId="8686"/>
    <cellStyle name="Обычный 3 10 47 7 2" xfId="8687"/>
    <cellStyle name="Обычный 3 10 47 8" xfId="8688"/>
    <cellStyle name="Обычный 3 10 48" xfId="8689"/>
    <cellStyle name="Обычный 3 10 48 2" xfId="8690"/>
    <cellStyle name="Обычный 3 10 48 2 2" xfId="8691"/>
    <cellStyle name="Обычный 3 10 48 2 2 2" xfId="8692"/>
    <cellStyle name="Обычный 3 10 48 2 2 2 2" xfId="8693"/>
    <cellStyle name="Обычный 3 10 48 2 2 2 2 2" xfId="8694"/>
    <cellStyle name="Обычный 3 10 48 2 2 2 3" xfId="8695"/>
    <cellStyle name="Обычный 3 10 48 2 2 3" xfId="8696"/>
    <cellStyle name="Обычный 3 10 48 2 2 3 2" xfId="8697"/>
    <cellStyle name="Обычный 3 10 48 2 2 4" xfId="8698"/>
    <cellStyle name="Обычный 3 10 48 2 3" xfId="8699"/>
    <cellStyle name="Обычный 3 10 48 2 3 2" xfId="8700"/>
    <cellStyle name="Обычный 3 10 48 2 3 2 2" xfId="8701"/>
    <cellStyle name="Обычный 3 10 48 2 3 3" xfId="8702"/>
    <cellStyle name="Обычный 3 10 48 2 4" xfId="8703"/>
    <cellStyle name="Обычный 3 10 48 2 4 2" xfId="8704"/>
    <cellStyle name="Обычный 3 10 48 2 5" xfId="8705"/>
    <cellStyle name="Обычный 3 10 48 3" xfId="8706"/>
    <cellStyle name="Обычный 3 10 48 3 2" xfId="8707"/>
    <cellStyle name="Обычный 3 10 48 3 2 2" xfId="8708"/>
    <cellStyle name="Обычный 3 10 48 3 2 2 2" xfId="8709"/>
    <cellStyle name="Обычный 3 10 48 3 2 2 2 2" xfId="8710"/>
    <cellStyle name="Обычный 3 10 48 3 2 2 3" xfId="8711"/>
    <cellStyle name="Обычный 3 10 48 3 2 3" xfId="8712"/>
    <cellStyle name="Обычный 3 10 48 3 2 3 2" xfId="8713"/>
    <cellStyle name="Обычный 3 10 48 3 2 4" xfId="8714"/>
    <cellStyle name="Обычный 3 10 48 3 3" xfId="8715"/>
    <cellStyle name="Обычный 3 10 48 3 3 2" xfId="8716"/>
    <cellStyle name="Обычный 3 10 48 3 3 2 2" xfId="8717"/>
    <cellStyle name="Обычный 3 10 48 3 3 3" xfId="8718"/>
    <cellStyle name="Обычный 3 10 48 3 4" xfId="8719"/>
    <cellStyle name="Обычный 3 10 48 3 4 2" xfId="8720"/>
    <cellStyle name="Обычный 3 10 48 3 5" xfId="8721"/>
    <cellStyle name="Обычный 3 10 48 4" xfId="8722"/>
    <cellStyle name="Обычный 3 10 48 4 2" xfId="8723"/>
    <cellStyle name="Обычный 3 10 48 4 2 2" xfId="8724"/>
    <cellStyle name="Обычный 3 10 48 4 2 2 2" xfId="8725"/>
    <cellStyle name="Обычный 3 10 48 4 2 3" xfId="8726"/>
    <cellStyle name="Обычный 3 10 48 4 3" xfId="8727"/>
    <cellStyle name="Обычный 3 10 48 4 3 2" xfId="8728"/>
    <cellStyle name="Обычный 3 10 48 4 4" xfId="8729"/>
    <cellStyle name="Обычный 3 10 48 5" xfId="8730"/>
    <cellStyle name="Обычный 3 10 48 5 2" xfId="8731"/>
    <cellStyle name="Обычный 3 10 48 5 2 2" xfId="8732"/>
    <cellStyle name="Обычный 3 10 48 5 3" xfId="8733"/>
    <cellStyle name="Обычный 3 10 48 6" xfId="8734"/>
    <cellStyle name="Обычный 3 10 48 6 2" xfId="8735"/>
    <cellStyle name="Обычный 3 10 48 7" xfId="8736"/>
    <cellStyle name="Обычный 3 10 49" xfId="8737"/>
    <cellStyle name="Обычный 3 10 49 2" xfId="8738"/>
    <cellStyle name="Обычный 3 10 49 2 2" xfId="8739"/>
    <cellStyle name="Обычный 3 10 49 2 2 2" xfId="8740"/>
    <cellStyle name="Обычный 3 10 49 2 2 2 2" xfId="8741"/>
    <cellStyle name="Обычный 3 10 49 2 2 3" xfId="8742"/>
    <cellStyle name="Обычный 3 10 49 2 3" xfId="8743"/>
    <cellStyle name="Обычный 3 10 49 2 3 2" xfId="8744"/>
    <cellStyle name="Обычный 3 10 49 2 4" xfId="8745"/>
    <cellStyle name="Обычный 3 10 49 3" xfId="8746"/>
    <cellStyle name="Обычный 3 10 49 3 2" xfId="8747"/>
    <cellStyle name="Обычный 3 10 49 3 2 2" xfId="8748"/>
    <cellStyle name="Обычный 3 10 49 3 3" xfId="8749"/>
    <cellStyle name="Обычный 3 10 49 4" xfId="8750"/>
    <cellStyle name="Обычный 3 10 49 4 2" xfId="8751"/>
    <cellStyle name="Обычный 3 10 49 5" xfId="8752"/>
    <cellStyle name="Обычный 3 10 5" xfId="8753"/>
    <cellStyle name="Обычный 3 10 5 2" xfId="8754"/>
    <cellStyle name="Обычный 3 10 5 2 2" xfId="8755"/>
    <cellStyle name="Обычный 3 10 5 2 2 2" xfId="8756"/>
    <cellStyle name="Обычный 3 10 5 2 2 2 2" xfId="8757"/>
    <cellStyle name="Обычный 3 10 5 2 2 2 2 2" xfId="8758"/>
    <cellStyle name="Обычный 3 10 5 2 2 2 2 2 2" xfId="8759"/>
    <cellStyle name="Обычный 3 10 5 2 2 2 2 3" xfId="8760"/>
    <cellStyle name="Обычный 3 10 5 2 2 2 3" xfId="8761"/>
    <cellStyle name="Обычный 3 10 5 2 2 2 3 2" xfId="8762"/>
    <cellStyle name="Обычный 3 10 5 2 2 2 4" xfId="8763"/>
    <cellStyle name="Обычный 3 10 5 2 2 3" xfId="8764"/>
    <cellStyle name="Обычный 3 10 5 2 2 3 2" xfId="8765"/>
    <cellStyle name="Обычный 3 10 5 2 2 3 2 2" xfId="8766"/>
    <cellStyle name="Обычный 3 10 5 2 2 3 3" xfId="8767"/>
    <cellStyle name="Обычный 3 10 5 2 2 4" xfId="8768"/>
    <cellStyle name="Обычный 3 10 5 2 2 4 2" xfId="8769"/>
    <cellStyle name="Обычный 3 10 5 2 2 5" xfId="8770"/>
    <cellStyle name="Обычный 3 10 5 2 3" xfId="8771"/>
    <cellStyle name="Обычный 3 10 5 2 3 2" xfId="8772"/>
    <cellStyle name="Обычный 3 10 5 2 3 2 2" xfId="8773"/>
    <cellStyle name="Обычный 3 10 5 2 3 2 2 2" xfId="8774"/>
    <cellStyle name="Обычный 3 10 5 2 3 2 2 2 2" xfId="8775"/>
    <cellStyle name="Обычный 3 10 5 2 3 2 2 3" xfId="8776"/>
    <cellStyle name="Обычный 3 10 5 2 3 2 3" xfId="8777"/>
    <cellStyle name="Обычный 3 10 5 2 3 2 3 2" xfId="8778"/>
    <cellStyle name="Обычный 3 10 5 2 3 2 4" xfId="8779"/>
    <cellStyle name="Обычный 3 10 5 2 3 3" xfId="8780"/>
    <cellStyle name="Обычный 3 10 5 2 3 3 2" xfId="8781"/>
    <cellStyle name="Обычный 3 10 5 2 3 3 2 2" xfId="8782"/>
    <cellStyle name="Обычный 3 10 5 2 3 3 3" xfId="8783"/>
    <cellStyle name="Обычный 3 10 5 2 3 4" xfId="8784"/>
    <cellStyle name="Обычный 3 10 5 2 3 4 2" xfId="8785"/>
    <cellStyle name="Обычный 3 10 5 2 3 5" xfId="8786"/>
    <cellStyle name="Обычный 3 10 5 2 4" xfId="8787"/>
    <cellStyle name="Обычный 3 10 5 2 4 2" xfId="8788"/>
    <cellStyle name="Обычный 3 10 5 2 4 2 2" xfId="8789"/>
    <cellStyle name="Обычный 3 10 5 2 4 2 2 2" xfId="8790"/>
    <cellStyle name="Обычный 3 10 5 2 4 2 3" xfId="8791"/>
    <cellStyle name="Обычный 3 10 5 2 4 3" xfId="8792"/>
    <cellStyle name="Обычный 3 10 5 2 4 3 2" xfId="8793"/>
    <cellStyle name="Обычный 3 10 5 2 4 4" xfId="8794"/>
    <cellStyle name="Обычный 3 10 5 2 5" xfId="8795"/>
    <cellStyle name="Обычный 3 10 5 2 5 2" xfId="8796"/>
    <cellStyle name="Обычный 3 10 5 2 5 2 2" xfId="8797"/>
    <cellStyle name="Обычный 3 10 5 2 5 3" xfId="8798"/>
    <cellStyle name="Обычный 3 10 5 2 6" xfId="8799"/>
    <cellStyle name="Обычный 3 10 5 2 6 2" xfId="8800"/>
    <cellStyle name="Обычный 3 10 5 2 7" xfId="8801"/>
    <cellStyle name="Обычный 3 10 5 3" xfId="8802"/>
    <cellStyle name="Обычный 3 10 5 3 2" xfId="8803"/>
    <cellStyle name="Обычный 3 10 5 3 2 2" xfId="8804"/>
    <cellStyle name="Обычный 3 10 5 3 2 2 2" xfId="8805"/>
    <cellStyle name="Обычный 3 10 5 3 2 2 2 2" xfId="8806"/>
    <cellStyle name="Обычный 3 10 5 3 2 2 3" xfId="8807"/>
    <cellStyle name="Обычный 3 10 5 3 2 3" xfId="8808"/>
    <cellStyle name="Обычный 3 10 5 3 2 3 2" xfId="8809"/>
    <cellStyle name="Обычный 3 10 5 3 2 4" xfId="8810"/>
    <cellStyle name="Обычный 3 10 5 3 3" xfId="8811"/>
    <cellStyle name="Обычный 3 10 5 3 3 2" xfId="8812"/>
    <cellStyle name="Обычный 3 10 5 3 3 2 2" xfId="8813"/>
    <cellStyle name="Обычный 3 10 5 3 3 3" xfId="8814"/>
    <cellStyle name="Обычный 3 10 5 3 4" xfId="8815"/>
    <cellStyle name="Обычный 3 10 5 3 4 2" xfId="8816"/>
    <cellStyle name="Обычный 3 10 5 3 5" xfId="8817"/>
    <cellStyle name="Обычный 3 10 5 4" xfId="8818"/>
    <cellStyle name="Обычный 3 10 5 4 2" xfId="8819"/>
    <cellStyle name="Обычный 3 10 5 4 2 2" xfId="8820"/>
    <cellStyle name="Обычный 3 10 5 4 2 2 2" xfId="8821"/>
    <cellStyle name="Обычный 3 10 5 4 2 2 2 2" xfId="8822"/>
    <cellStyle name="Обычный 3 10 5 4 2 2 3" xfId="8823"/>
    <cellStyle name="Обычный 3 10 5 4 2 3" xfId="8824"/>
    <cellStyle name="Обычный 3 10 5 4 2 3 2" xfId="8825"/>
    <cellStyle name="Обычный 3 10 5 4 2 4" xfId="8826"/>
    <cellStyle name="Обычный 3 10 5 4 3" xfId="8827"/>
    <cellStyle name="Обычный 3 10 5 4 3 2" xfId="8828"/>
    <cellStyle name="Обычный 3 10 5 4 3 2 2" xfId="8829"/>
    <cellStyle name="Обычный 3 10 5 4 3 3" xfId="8830"/>
    <cellStyle name="Обычный 3 10 5 4 4" xfId="8831"/>
    <cellStyle name="Обычный 3 10 5 4 4 2" xfId="8832"/>
    <cellStyle name="Обычный 3 10 5 4 5" xfId="8833"/>
    <cellStyle name="Обычный 3 10 5 5" xfId="8834"/>
    <cellStyle name="Обычный 3 10 5 5 2" xfId="8835"/>
    <cellStyle name="Обычный 3 10 5 5 2 2" xfId="8836"/>
    <cellStyle name="Обычный 3 10 5 5 2 2 2" xfId="8837"/>
    <cellStyle name="Обычный 3 10 5 5 2 3" xfId="8838"/>
    <cellStyle name="Обычный 3 10 5 5 3" xfId="8839"/>
    <cellStyle name="Обычный 3 10 5 5 3 2" xfId="8840"/>
    <cellStyle name="Обычный 3 10 5 5 4" xfId="8841"/>
    <cellStyle name="Обычный 3 10 5 6" xfId="8842"/>
    <cellStyle name="Обычный 3 10 5 6 2" xfId="8843"/>
    <cellStyle name="Обычный 3 10 5 6 2 2" xfId="8844"/>
    <cellStyle name="Обычный 3 10 5 6 3" xfId="8845"/>
    <cellStyle name="Обычный 3 10 5 7" xfId="8846"/>
    <cellStyle name="Обычный 3 10 5 7 2" xfId="8847"/>
    <cellStyle name="Обычный 3 10 5 8" xfId="8848"/>
    <cellStyle name="Обычный 3 10 50" xfId="8849"/>
    <cellStyle name="Обычный 3 10 50 2" xfId="8850"/>
    <cellStyle name="Обычный 3 10 50 2 2" xfId="8851"/>
    <cellStyle name="Обычный 3 10 50 2 2 2" xfId="8852"/>
    <cellStyle name="Обычный 3 10 50 2 2 2 2" xfId="8853"/>
    <cellStyle name="Обычный 3 10 50 2 2 3" xfId="8854"/>
    <cellStyle name="Обычный 3 10 50 2 3" xfId="8855"/>
    <cellStyle name="Обычный 3 10 50 2 3 2" xfId="8856"/>
    <cellStyle name="Обычный 3 10 50 2 4" xfId="8857"/>
    <cellStyle name="Обычный 3 10 50 3" xfId="8858"/>
    <cellStyle name="Обычный 3 10 50 3 2" xfId="8859"/>
    <cellStyle name="Обычный 3 10 50 3 2 2" xfId="8860"/>
    <cellStyle name="Обычный 3 10 50 3 3" xfId="8861"/>
    <cellStyle name="Обычный 3 10 50 4" xfId="8862"/>
    <cellStyle name="Обычный 3 10 50 4 2" xfId="8863"/>
    <cellStyle name="Обычный 3 10 50 5" xfId="8864"/>
    <cellStyle name="Обычный 3 10 51" xfId="8865"/>
    <cellStyle name="Обычный 3 10 51 2" xfId="8866"/>
    <cellStyle name="Обычный 3 10 51 2 2" xfId="8867"/>
    <cellStyle name="Обычный 3 10 51 2 2 2" xfId="8868"/>
    <cellStyle name="Обычный 3 10 51 2 3" xfId="8869"/>
    <cellStyle name="Обычный 3 10 51 3" xfId="8870"/>
    <cellStyle name="Обычный 3 10 51 3 2" xfId="8871"/>
    <cellStyle name="Обычный 3 10 51 4" xfId="8872"/>
    <cellStyle name="Обычный 3 10 52" xfId="8873"/>
    <cellStyle name="Обычный 3 10 52 2" xfId="8874"/>
    <cellStyle name="Обычный 3 10 52 2 2" xfId="8875"/>
    <cellStyle name="Обычный 3 10 52 3" xfId="8876"/>
    <cellStyle name="Обычный 3 10 53" xfId="8877"/>
    <cellStyle name="Обычный 3 10 53 2" xfId="8878"/>
    <cellStyle name="Обычный 3 10 54" xfId="8879"/>
    <cellStyle name="Обычный 3 10 6" xfId="8880"/>
    <cellStyle name="Обычный 3 10 6 2" xfId="8881"/>
    <cellStyle name="Обычный 3 10 6 2 2" xfId="8882"/>
    <cellStyle name="Обычный 3 10 6 2 2 2" xfId="8883"/>
    <cellStyle name="Обычный 3 10 6 2 2 2 2" xfId="8884"/>
    <cellStyle name="Обычный 3 10 6 2 2 2 2 2" xfId="8885"/>
    <cellStyle name="Обычный 3 10 6 2 2 2 2 2 2" xfId="8886"/>
    <cellStyle name="Обычный 3 10 6 2 2 2 2 3" xfId="8887"/>
    <cellStyle name="Обычный 3 10 6 2 2 2 3" xfId="8888"/>
    <cellStyle name="Обычный 3 10 6 2 2 2 3 2" xfId="8889"/>
    <cellStyle name="Обычный 3 10 6 2 2 2 4" xfId="8890"/>
    <cellStyle name="Обычный 3 10 6 2 2 3" xfId="8891"/>
    <cellStyle name="Обычный 3 10 6 2 2 3 2" xfId="8892"/>
    <cellStyle name="Обычный 3 10 6 2 2 3 2 2" xfId="8893"/>
    <cellStyle name="Обычный 3 10 6 2 2 3 3" xfId="8894"/>
    <cellStyle name="Обычный 3 10 6 2 2 4" xfId="8895"/>
    <cellStyle name="Обычный 3 10 6 2 2 4 2" xfId="8896"/>
    <cellStyle name="Обычный 3 10 6 2 2 5" xfId="8897"/>
    <cellStyle name="Обычный 3 10 6 2 3" xfId="8898"/>
    <cellStyle name="Обычный 3 10 6 2 3 2" xfId="8899"/>
    <cellStyle name="Обычный 3 10 6 2 3 2 2" xfId="8900"/>
    <cellStyle name="Обычный 3 10 6 2 3 2 2 2" xfId="8901"/>
    <cellStyle name="Обычный 3 10 6 2 3 2 2 2 2" xfId="8902"/>
    <cellStyle name="Обычный 3 10 6 2 3 2 2 3" xfId="8903"/>
    <cellStyle name="Обычный 3 10 6 2 3 2 3" xfId="8904"/>
    <cellStyle name="Обычный 3 10 6 2 3 2 3 2" xfId="8905"/>
    <cellStyle name="Обычный 3 10 6 2 3 2 4" xfId="8906"/>
    <cellStyle name="Обычный 3 10 6 2 3 3" xfId="8907"/>
    <cellStyle name="Обычный 3 10 6 2 3 3 2" xfId="8908"/>
    <cellStyle name="Обычный 3 10 6 2 3 3 2 2" xfId="8909"/>
    <cellStyle name="Обычный 3 10 6 2 3 3 3" xfId="8910"/>
    <cellStyle name="Обычный 3 10 6 2 3 4" xfId="8911"/>
    <cellStyle name="Обычный 3 10 6 2 3 4 2" xfId="8912"/>
    <cellStyle name="Обычный 3 10 6 2 3 5" xfId="8913"/>
    <cellStyle name="Обычный 3 10 6 2 4" xfId="8914"/>
    <cellStyle name="Обычный 3 10 6 2 4 2" xfId="8915"/>
    <cellStyle name="Обычный 3 10 6 2 4 2 2" xfId="8916"/>
    <cellStyle name="Обычный 3 10 6 2 4 2 2 2" xfId="8917"/>
    <cellStyle name="Обычный 3 10 6 2 4 2 3" xfId="8918"/>
    <cellStyle name="Обычный 3 10 6 2 4 3" xfId="8919"/>
    <cellStyle name="Обычный 3 10 6 2 4 3 2" xfId="8920"/>
    <cellStyle name="Обычный 3 10 6 2 4 4" xfId="8921"/>
    <cellStyle name="Обычный 3 10 6 2 5" xfId="8922"/>
    <cellStyle name="Обычный 3 10 6 2 5 2" xfId="8923"/>
    <cellStyle name="Обычный 3 10 6 2 5 2 2" xfId="8924"/>
    <cellStyle name="Обычный 3 10 6 2 5 3" xfId="8925"/>
    <cellStyle name="Обычный 3 10 6 2 6" xfId="8926"/>
    <cellStyle name="Обычный 3 10 6 2 6 2" xfId="8927"/>
    <cellStyle name="Обычный 3 10 6 2 7" xfId="8928"/>
    <cellStyle name="Обычный 3 10 6 3" xfId="8929"/>
    <cellStyle name="Обычный 3 10 6 3 2" xfId="8930"/>
    <cellStyle name="Обычный 3 10 6 3 2 2" xfId="8931"/>
    <cellStyle name="Обычный 3 10 6 3 2 2 2" xfId="8932"/>
    <cellStyle name="Обычный 3 10 6 3 2 2 2 2" xfId="8933"/>
    <cellStyle name="Обычный 3 10 6 3 2 2 3" xfId="8934"/>
    <cellStyle name="Обычный 3 10 6 3 2 3" xfId="8935"/>
    <cellStyle name="Обычный 3 10 6 3 2 3 2" xfId="8936"/>
    <cellStyle name="Обычный 3 10 6 3 2 4" xfId="8937"/>
    <cellStyle name="Обычный 3 10 6 3 3" xfId="8938"/>
    <cellStyle name="Обычный 3 10 6 3 3 2" xfId="8939"/>
    <cellStyle name="Обычный 3 10 6 3 3 2 2" xfId="8940"/>
    <cellStyle name="Обычный 3 10 6 3 3 3" xfId="8941"/>
    <cellStyle name="Обычный 3 10 6 3 4" xfId="8942"/>
    <cellStyle name="Обычный 3 10 6 3 4 2" xfId="8943"/>
    <cellStyle name="Обычный 3 10 6 3 5" xfId="8944"/>
    <cellStyle name="Обычный 3 10 6 4" xfId="8945"/>
    <cellStyle name="Обычный 3 10 6 4 2" xfId="8946"/>
    <cellStyle name="Обычный 3 10 6 4 2 2" xfId="8947"/>
    <cellStyle name="Обычный 3 10 6 4 2 2 2" xfId="8948"/>
    <cellStyle name="Обычный 3 10 6 4 2 2 2 2" xfId="8949"/>
    <cellStyle name="Обычный 3 10 6 4 2 2 3" xfId="8950"/>
    <cellStyle name="Обычный 3 10 6 4 2 3" xfId="8951"/>
    <cellStyle name="Обычный 3 10 6 4 2 3 2" xfId="8952"/>
    <cellStyle name="Обычный 3 10 6 4 2 4" xfId="8953"/>
    <cellStyle name="Обычный 3 10 6 4 3" xfId="8954"/>
    <cellStyle name="Обычный 3 10 6 4 3 2" xfId="8955"/>
    <cellStyle name="Обычный 3 10 6 4 3 2 2" xfId="8956"/>
    <cellStyle name="Обычный 3 10 6 4 3 3" xfId="8957"/>
    <cellStyle name="Обычный 3 10 6 4 4" xfId="8958"/>
    <cellStyle name="Обычный 3 10 6 4 4 2" xfId="8959"/>
    <cellStyle name="Обычный 3 10 6 4 5" xfId="8960"/>
    <cellStyle name="Обычный 3 10 6 5" xfId="8961"/>
    <cellStyle name="Обычный 3 10 6 5 2" xfId="8962"/>
    <cellStyle name="Обычный 3 10 6 5 2 2" xfId="8963"/>
    <cellStyle name="Обычный 3 10 6 5 2 2 2" xfId="8964"/>
    <cellStyle name="Обычный 3 10 6 5 2 3" xfId="8965"/>
    <cellStyle name="Обычный 3 10 6 5 3" xfId="8966"/>
    <cellStyle name="Обычный 3 10 6 5 3 2" xfId="8967"/>
    <cellStyle name="Обычный 3 10 6 5 4" xfId="8968"/>
    <cellStyle name="Обычный 3 10 6 6" xfId="8969"/>
    <cellStyle name="Обычный 3 10 6 6 2" xfId="8970"/>
    <cellStyle name="Обычный 3 10 6 6 2 2" xfId="8971"/>
    <cellStyle name="Обычный 3 10 6 6 3" xfId="8972"/>
    <cellStyle name="Обычный 3 10 6 7" xfId="8973"/>
    <cellStyle name="Обычный 3 10 6 7 2" xfId="8974"/>
    <cellStyle name="Обычный 3 10 6 8" xfId="8975"/>
    <cellStyle name="Обычный 3 10 7" xfId="8976"/>
    <cellStyle name="Обычный 3 10 7 2" xfId="8977"/>
    <cellStyle name="Обычный 3 10 7 2 2" xfId="8978"/>
    <cellStyle name="Обычный 3 10 7 2 2 2" xfId="8979"/>
    <cellStyle name="Обычный 3 10 7 2 2 2 2" xfId="8980"/>
    <cellStyle name="Обычный 3 10 7 2 2 2 2 2" xfId="8981"/>
    <cellStyle name="Обычный 3 10 7 2 2 2 2 2 2" xfId="8982"/>
    <cellStyle name="Обычный 3 10 7 2 2 2 2 3" xfId="8983"/>
    <cellStyle name="Обычный 3 10 7 2 2 2 3" xfId="8984"/>
    <cellStyle name="Обычный 3 10 7 2 2 2 3 2" xfId="8985"/>
    <cellStyle name="Обычный 3 10 7 2 2 2 4" xfId="8986"/>
    <cellStyle name="Обычный 3 10 7 2 2 3" xfId="8987"/>
    <cellStyle name="Обычный 3 10 7 2 2 3 2" xfId="8988"/>
    <cellStyle name="Обычный 3 10 7 2 2 3 2 2" xfId="8989"/>
    <cellStyle name="Обычный 3 10 7 2 2 3 3" xfId="8990"/>
    <cellStyle name="Обычный 3 10 7 2 2 4" xfId="8991"/>
    <cellStyle name="Обычный 3 10 7 2 2 4 2" xfId="8992"/>
    <cellStyle name="Обычный 3 10 7 2 2 5" xfId="8993"/>
    <cellStyle name="Обычный 3 10 7 2 3" xfId="8994"/>
    <cellStyle name="Обычный 3 10 7 2 3 2" xfId="8995"/>
    <cellStyle name="Обычный 3 10 7 2 3 2 2" xfId="8996"/>
    <cellStyle name="Обычный 3 10 7 2 3 2 2 2" xfId="8997"/>
    <cellStyle name="Обычный 3 10 7 2 3 2 2 2 2" xfId="8998"/>
    <cellStyle name="Обычный 3 10 7 2 3 2 2 3" xfId="8999"/>
    <cellStyle name="Обычный 3 10 7 2 3 2 3" xfId="9000"/>
    <cellStyle name="Обычный 3 10 7 2 3 2 3 2" xfId="9001"/>
    <cellStyle name="Обычный 3 10 7 2 3 2 4" xfId="9002"/>
    <cellStyle name="Обычный 3 10 7 2 3 3" xfId="9003"/>
    <cellStyle name="Обычный 3 10 7 2 3 3 2" xfId="9004"/>
    <cellStyle name="Обычный 3 10 7 2 3 3 2 2" xfId="9005"/>
    <cellStyle name="Обычный 3 10 7 2 3 3 3" xfId="9006"/>
    <cellStyle name="Обычный 3 10 7 2 3 4" xfId="9007"/>
    <cellStyle name="Обычный 3 10 7 2 3 4 2" xfId="9008"/>
    <cellStyle name="Обычный 3 10 7 2 3 5" xfId="9009"/>
    <cellStyle name="Обычный 3 10 7 2 4" xfId="9010"/>
    <cellStyle name="Обычный 3 10 7 2 4 2" xfId="9011"/>
    <cellStyle name="Обычный 3 10 7 2 4 2 2" xfId="9012"/>
    <cellStyle name="Обычный 3 10 7 2 4 2 2 2" xfId="9013"/>
    <cellStyle name="Обычный 3 10 7 2 4 2 3" xfId="9014"/>
    <cellStyle name="Обычный 3 10 7 2 4 3" xfId="9015"/>
    <cellStyle name="Обычный 3 10 7 2 4 3 2" xfId="9016"/>
    <cellStyle name="Обычный 3 10 7 2 4 4" xfId="9017"/>
    <cellStyle name="Обычный 3 10 7 2 5" xfId="9018"/>
    <cellStyle name="Обычный 3 10 7 2 5 2" xfId="9019"/>
    <cellStyle name="Обычный 3 10 7 2 5 2 2" xfId="9020"/>
    <cellStyle name="Обычный 3 10 7 2 5 3" xfId="9021"/>
    <cellStyle name="Обычный 3 10 7 2 6" xfId="9022"/>
    <cellStyle name="Обычный 3 10 7 2 6 2" xfId="9023"/>
    <cellStyle name="Обычный 3 10 7 2 7" xfId="9024"/>
    <cellStyle name="Обычный 3 10 7 3" xfId="9025"/>
    <cellStyle name="Обычный 3 10 7 3 2" xfId="9026"/>
    <cellStyle name="Обычный 3 10 7 3 2 2" xfId="9027"/>
    <cellStyle name="Обычный 3 10 7 3 2 2 2" xfId="9028"/>
    <cellStyle name="Обычный 3 10 7 3 2 2 2 2" xfId="9029"/>
    <cellStyle name="Обычный 3 10 7 3 2 2 3" xfId="9030"/>
    <cellStyle name="Обычный 3 10 7 3 2 3" xfId="9031"/>
    <cellStyle name="Обычный 3 10 7 3 2 3 2" xfId="9032"/>
    <cellStyle name="Обычный 3 10 7 3 2 4" xfId="9033"/>
    <cellStyle name="Обычный 3 10 7 3 3" xfId="9034"/>
    <cellStyle name="Обычный 3 10 7 3 3 2" xfId="9035"/>
    <cellStyle name="Обычный 3 10 7 3 3 2 2" xfId="9036"/>
    <cellStyle name="Обычный 3 10 7 3 3 3" xfId="9037"/>
    <cellStyle name="Обычный 3 10 7 3 4" xfId="9038"/>
    <cellStyle name="Обычный 3 10 7 3 4 2" xfId="9039"/>
    <cellStyle name="Обычный 3 10 7 3 5" xfId="9040"/>
    <cellStyle name="Обычный 3 10 7 4" xfId="9041"/>
    <cellStyle name="Обычный 3 10 7 4 2" xfId="9042"/>
    <cellStyle name="Обычный 3 10 7 4 2 2" xfId="9043"/>
    <cellStyle name="Обычный 3 10 7 4 2 2 2" xfId="9044"/>
    <cellStyle name="Обычный 3 10 7 4 2 2 2 2" xfId="9045"/>
    <cellStyle name="Обычный 3 10 7 4 2 2 3" xfId="9046"/>
    <cellStyle name="Обычный 3 10 7 4 2 3" xfId="9047"/>
    <cellStyle name="Обычный 3 10 7 4 2 3 2" xfId="9048"/>
    <cellStyle name="Обычный 3 10 7 4 2 4" xfId="9049"/>
    <cellStyle name="Обычный 3 10 7 4 3" xfId="9050"/>
    <cellStyle name="Обычный 3 10 7 4 3 2" xfId="9051"/>
    <cellStyle name="Обычный 3 10 7 4 3 2 2" xfId="9052"/>
    <cellStyle name="Обычный 3 10 7 4 3 3" xfId="9053"/>
    <cellStyle name="Обычный 3 10 7 4 4" xfId="9054"/>
    <cellStyle name="Обычный 3 10 7 4 4 2" xfId="9055"/>
    <cellStyle name="Обычный 3 10 7 4 5" xfId="9056"/>
    <cellStyle name="Обычный 3 10 7 5" xfId="9057"/>
    <cellStyle name="Обычный 3 10 7 5 2" xfId="9058"/>
    <cellStyle name="Обычный 3 10 7 5 2 2" xfId="9059"/>
    <cellStyle name="Обычный 3 10 7 5 2 2 2" xfId="9060"/>
    <cellStyle name="Обычный 3 10 7 5 2 3" xfId="9061"/>
    <cellStyle name="Обычный 3 10 7 5 3" xfId="9062"/>
    <cellStyle name="Обычный 3 10 7 5 3 2" xfId="9063"/>
    <cellStyle name="Обычный 3 10 7 5 4" xfId="9064"/>
    <cellStyle name="Обычный 3 10 7 6" xfId="9065"/>
    <cellStyle name="Обычный 3 10 7 6 2" xfId="9066"/>
    <cellStyle name="Обычный 3 10 7 6 2 2" xfId="9067"/>
    <cellStyle name="Обычный 3 10 7 6 3" xfId="9068"/>
    <cellStyle name="Обычный 3 10 7 7" xfId="9069"/>
    <cellStyle name="Обычный 3 10 7 7 2" xfId="9070"/>
    <cellStyle name="Обычный 3 10 7 8" xfId="9071"/>
    <cellStyle name="Обычный 3 10 8" xfId="9072"/>
    <cellStyle name="Обычный 3 10 8 2" xfId="9073"/>
    <cellStyle name="Обычный 3 10 8 2 2" xfId="9074"/>
    <cellStyle name="Обычный 3 10 8 2 2 2" xfId="9075"/>
    <cellStyle name="Обычный 3 10 8 2 2 2 2" xfId="9076"/>
    <cellStyle name="Обычный 3 10 8 2 2 2 2 2" xfId="9077"/>
    <cellStyle name="Обычный 3 10 8 2 2 2 2 2 2" xfId="9078"/>
    <cellStyle name="Обычный 3 10 8 2 2 2 2 3" xfId="9079"/>
    <cellStyle name="Обычный 3 10 8 2 2 2 3" xfId="9080"/>
    <cellStyle name="Обычный 3 10 8 2 2 2 3 2" xfId="9081"/>
    <cellStyle name="Обычный 3 10 8 2 2 2 4" xfId="9082"/>
    <cellStyle name="Обычный 3 10 8 2 2 3" xfId="9083"/>
    <cellStyle name="Обычный 3 10 8 2 2 3 2" xfId="9084"/>
    <cellStyle name="Обычный 3 10 8 2 2 3 2 2" xfId="9085"/>
    <cellStyle name="Обычный 3 10 8 2 2 3 3" xfId="9086"/>
    <cellStyle name="Обычный 3 10 8 2 2 4" xfId="9087"/>
    <cellStyle name="Обычный 3 10 8 2 2 4 2" xfId="9088"/>
    <cellStyle name="Обычный 3 10 8 2 2 5" xfId="9089"/>
    <cellStyle name="Обычный 3 10 8 2 3" xfId="9090"/>
    <cellStyle name="Обычный 3 10 8 2 3 2" xfId="9091"/>
    <cellStyle name="Обычный 3 10 8 2 3 2 2" xfId="9092"/>
    <cellStyle name="Обычный 3 10 8 2 3 2 2 2" xfId="9093"/>
    <cellStyle name="Обычный 3 10 8 2 3 2 2 2 2" xfId="9094"/>
    <cellStyle name="Обычный 3 10 8 2 3 2 2 3" xfId="9095"/>
    <cellStyle name="Обычный 3 10 8 2 3 2 3" xfId="9096"/>
    <cellStyle name="Обычный 3 10 8 2 3 2 3 2" xfId="9097"/>
    <cellStyle name="Обычный 3 10 8 2 3 2 4" xfId="9098"/>
    <cellStyle name="Обычный 3 10 8 2 3 3" xfId="9099"/>
    <cellStyle name="Обычный 3 10 8 2 3 3 2" xfId="9100"/>
    <cellStyle name="Обычный 3 10 8 2 3 3 2 2" xfId="9101"/>
    <cellStyle name="Обычный 3 10 8 2 3 3 3" xfId="9102"/>
    <cellStyle name="Обычный 3 10 8 2 3 4" xfId="9103"/>
    <cellStyle name="Обычный 3 10 8 2 3 4 2" xfId="9104"/>
    <cellStyle name="Обычный 3 10 8 2 3 5" xfId="9105"/>
    <cellStyle name="Обычный 3 10 8 2 4" xfId="9106"/>
    <cellStyle name="Обычный 3 10 8 2 4 2" xfId="9107"/>
    <cellStyle name="Обычный 3 10 8 2 4 2 2" xfId="9108"/>
    <cellStyle name="Обычный 3 10 8 2 4 2 2 2" xfId="9109"/>
    <cellStyle name="Обычный 3 10 8 2 4 2 3" xfId="9110"/>
    <cellStyle name="Обычный 3 10 8 2 4 3" xfId="9111"/>
    <cellStyle name="Обычный 3 10 8 2 4 3 2" xfId="9112"/>
    <cellStyle name="Обычный 3 10 8 2 4 4" xfId="9113"/>
    <cellStyle name="Обычный 3 10 8 2 5" xfId="9114"/>
    <cellStyle name="Обычный 3 10 8 2 5 2" xfId="9115"/>
    <cellStyle name="Обычный 3 10 8 2 5 2 2" xfId="9116"/>
    <cellStyle name="Обычный 3 10 8 2 5 3" xfId="9117"/>
    <cellStyle name="Обычный 3 10 8 2 6" xfId="9118"/>
    <cellStyle name="Обычный 3 10 8 2 6 2" xfId="9119"/>
    <cellStyle name="Обычный 3 10 8 2 7" xfId="9120"/>
    <cellStyle name="Обычный 3 10 8 3" xfId="9121"/>
    <cellStyle name="Обычный 3 10 8 3 2" xfId="9122"/>
    <cellStyle name="Обычный 3 10 8 3 2 2" xfId="9123"/>
    <cellStyle name="Обычный 3 10 8 3 2 2 2" xfId="9124"/>
    <cellStyle name="Обычный 3 10 8 3 2 2 2 2" xfId="9125"/>
    <cellStyle name="Обычный 3 10 8 3 2 2 3" xfId="9126"/>
    <cellStyle name="Обычный 3 10 8 3 2 3" xfId="9127"/>
    <cellStyle name="Обычный 3 10 8 3 2 3 2" xfId="9128"/>
    <cellStyle name="Обычный 3 10 8 3 2 4" xfId="9129"/>
    <cellStyle name="Обычный 3 10 8 3 3" xfId="9130"/>
    <cellStyle name="Обычный 3 10 8 3 3 2" xfId="9131"/>
    <cellStyle name="Обычный 3 10 8 3 3 2 2" xfId="9132"/>
    <cellStyle name="Обычный 3 10 8 3 3 3" xfId="9133"/>
    <cellStyle name="Обычный 3 10 8 3 4" xfId="9134"/>
    <cellStyle name="Обычный 3 10 8 3 4 2" xfId="9135"/>
    <cellStyle name="Обычный 3 10 8 3 5" xfId="9136"/>
    <cellStyle name="Обычный 3 10 8 4" xfId="9137"/>
    <cellStyle name="Обычный 3 10 8 4 2" xfId="9138"/>
    <cellStyle name="Обычный 3 10 8 4 2 2" xfId="9139"/>
    <cellStyle name="Обычный 3 10 8 4 2 2 2" xfId="9140"/>
    <cellStyle name="Обычный 3 10 8 4 2 2 2 2" xfId="9141"/>
    <cellStyle name="Обычный 3 10 8 4 2 2 3" xfId="9142"/>
    <cellStyle name="Обычный 3 10 8 4 2 3" xfId="9143"/>
    <cellStyle name="Обычный 3 10 8 4 2 3 2" xfId="9144"/>
    <cellStyle name="Обычный 3 10 8 4 2 4" xfId="9145"/>
    <cellStyle name="Обычный 3 10 8 4 3" xfId="9146"/>
    <cellStyle name="Обычный 3 10 8 4 3 2" xfId="9147"/>
    <cellStyle name="Обычный 3 10 8 4 3 2 2" xfId="9148"/>
    <cellStyle name="Обычный 3 10 8 4 3 3" xfId="9149"/>
    <cellStyle name="Обычный 3 10 8 4 4" xfId="9150"/>
    <cellStyle name="Обычный 3 10 8 4 4 2" xfId="9151"/>
    <cellStyle name="Обычный 3 10 8 4 5" xfId="9152"/>
    <cellStyle name="Обычный 3 10 8 5" xfId="9153"/>
    <cellStyle name="Обычный 3 10 8 5 2" xfId="9154"/>
    <cellStyle name="Обычный 3 10 8 5 2 2" xfId="9155"/>
    <cellStyle name="Обычный 3 10 8 5 2 2 2" xfId="9156"/>
    <cellStyle name="Обычный 3 10 8 5 2 3" xfId="9157"/>
    <cellStyle name="Обычный 3 10 8 5 3" xfId="9158"/>
    <cellStyle name="Обычный 3 10 8 5 3 2" xfId="9159"/>
    <cellStyle name="Обычный 3 10 8 5 4" xfId="9160"/>
    <cellStyle name="Обычный 3 10 8 6" xfId="9161"/>
    <cellStyle name="Обычный 3 10 8 6 2" xfId="9162"/>
    <cellStyle name="Обычный 3 10 8 6 2 2" xfId="9163"/>
    <cellStyle name="Обычный 3 10 8 6 3" xfId="9164"/>
    <cellStyle name="Обычный 3 10 8 7" xfId="9165"/>
    <cellStyle name="Обычный 3 10 8 7 2" xfId="9166"/>
    <cellStyle name="Обычный 3 10 8 8" xfId="9167"/>
    <cellStyle name="Обычный 3 10 9" xfId="9168"/>
    <cellStyle name="Обычный 3 10 9 2" xfId="9169"/>
    <cellStyle name="Обычный 3 10 9 2 2" xfId="9170"/>
    <cellStyle name="Обычный 3 10 9 2 2 2" xfId="9171"/>
    <cellStyle name="Обычный 3 10 9 2 2 2 2" xfId="9172"/>
    <cellStyle name="Обычный 3 10 9 2 2 2 2 2" xfId="9173"/>
    <cellStyle name="Обычный 3 10 9 2 2 2 2 2 2" xfId="9174"/>
    <cellStyle name="Обычный 3 10 9 2 2 2 2 3" xfId="9175"/>
    <cellStyle name="Обычный 3 10 9 2 2 2 3" xfId="9176"/>
    <cellStyle name="Обычный 3 10 9 2 2 2 3 2" xfId="9177"/>
    <cellStyle name="Обычный 3 10 9 2 2 2 4" xfId="9178"/>
    <cellStyle name="Обычный 3 10 9 2 2 3" xfId="9179"/>
    <cellStyle name="Обычный 3 10 9 2 2 3 2" xfId="9180"/>
    <cellStyle name="Обычный 3 10 9 2 2 3 2 2" xfId="9181"/>
    <cellStyle name="Обычный 3 10 9 2 2 3 3" xfId="9182"/>
    <cellStyle name="Обычный 3 10 9 2 2 4" xfId="9183"/>
    <cellStyle name="Обычный 3 10 9 2 2 4 2" xfId="9184"/>
    <cellStyle name="Обычный 3 10 9 2 2 5" xfId="9185"/>
    <cellStyle name="Обычный 3 10 9 2 3" xfId="9186"/>
    <cellStyle name="Обычный 3 10 9 2 3 2" xfId="9187"/>
    <cellStyle name="Обычный 3 10 9 2 3 2 2" xfId="9188"/>
    <cellStyle name="Обычный 3 10 9 2 3 2 2 2" xfId="9189"/>
    <cellStyle name="Обычный 3 10 9 2 3 2 2 2 2" xfId="9190"/>
    <cellStyle name="Обычный 3 10 9 2 3 2 2 3" xfId="9191"/>
    <cellStyle name="Обычный 3 10 9 2 3 2 3" xfId="9192"/>
    <cellStyle name="Обычный 3 10 9 2 3 2 3 2" xfId="9193"/>
    <cellStyle name="Обычный 3 10 9 2 3 2 4" xfId="9194"/>
    <cellStyle name="Обычный 3 10 9 2 3 3" xfId="9195"/>
    <cellStyle name="Обычный 3 10 9 2 3 3 2" xfId="9196"/>
    <cellStyle name="Обычный 3 10 9 2 3 3 2 2" xfId="9197"/>
    <cellStyle name="Обычный 3 10 9 2 3 3 3" xfId="9198"/>
    <cellStyle name="Обычный 3 10 9 2 3 4" xfId="9199"/>
    <cellStyle name="Обычный 3 10 9 2 3 4 2" xfId="9200"/>
    <cellStyle name="Обычный 3 10 9 2 3 5" xfId="9201"/>
    <cellStyle name="Обычный 3 10 9 2 4" xfId="9202"/>
    <cellStyle name="Обычный 3 10 9 2 4 2" xfId="9203"/>
    <cellStyle name="Обычный 3 10 9 2 4 2 2" xfId="9204"/>
    <cellStyle name="Обычный 3 10 9 2 4 2 2 2" xfId="9205"/>
    <cellStyle name="Обычный 3 10 9 2 4 2 3" xfId="9206"/>
    <cellStyle name="Обычный 3 10 9 2 4 3" xfId="9207"/>
    <cellStyle name="Обычный 3 10 9 2 4 3 2" xfId="9208"/>
    <cellStyle name="Обычный 3 10 9 2 4 4" xfId="9209"/>
    <cellStyle name="Обычный 3 10 9 2 5" xfId="9210"/>
    <cellStyle name="Обычный 3 10 9 2 5 2" xfId="9211"/>
    <cellStyle name="Обычный 3 10 9 2 5 2 2" xfId="9212"/>
    <cellStyle name="Обычный 3 10 9 2 5 3" xfId="9213"/>
    <cellStyle name="Обычный 3 10 9 2 6" xfId="9214"/>
    <cellStyle name="Обычный 3 10 9 2 6 2" xfId="9215"/>
    <cellStyle name="Обычный 3 10 9 2 7" xfId="9216"/>
    <cellStyle name="Обычный 3 10 9 3" xfId="9217"/>
    <cellStyle name="Обычный 3 10 9 3 2" xfId="9218"/>
    <cellStyle name="Обычный 3 10 9 3 2 2" xfId="9219"/>
    <cellStyle name="Обычный 3 10 9 3 2 2 2" xfId="9220"/>
    <cellStyle name="Обычный 3 10 9 3 2 2 2 2" xfId="9221"/>
    <cellStyle name="Обычный 3 10 9 3 2 2 3" xfId="9222"/>
    <cellStyle name="Обычный 3 10 9 3 2 3" xfId="9223"/>
    <cellStyle name="Обычный 3 10 9 3 2 3 2" xfId="9224"/>
    <cellStyle name="Обычный 3 10 9 3 2 4" xfId="9225"/>
    <cellStyle name="Обычный 3 10 9 3 3" xfId="9226"/>
    <cellStyle name="Обычный 3 10 9 3 3 2" xfId="9227"/>
    <cellStyle name="Обычный 3 10 9 3 3 2 2" xfId="9228"/>
    <cellStyle name="Обычный 3 10 9 3 3 3" xfId="9229"/>
    <cellStyle name="Обычный 3 10 9 3 4" xfId="9230"/>
    <cellStyle name="Обычный 3 10 9 3 4 2" xfId="9231"/>
    <cellStyle name="Обычный 3 10 9 3 5" xfId="9232"/>
    <cellStyle name="Обычный 3 10 9 4" xfId="9233"/>
    <cellStyle name="Обычный 3 10 9 4 2" xfId="9234"/>
    <cellStyle name="Обычный 3 10 9 4 2 2" xfId="9235"/>
    <cellStyle name="Обычный 3 10 9 4 2 2 2" xfId="9236"/>
    <cellStyle name="Обычный 3 10 9 4 2 2 2 2" xfId="9237"/>
    <cellStyle name="Обычный 3 10 9 4 2 2 3" xfId="9238"/>
    <cellStyle name="Обычный 3 10 9 4 2 3" xfId="9239"/>
    <cellStyle name="Обычный 3 10 9 4 2 3 2" xfId="9240"/>
    <cellStyle name="Обычный 3 10 9 4 2 4" xfId="9241"/>
    <cellStyle name="Обычный 3 10 9 4 3" xfId="9242"/>
    <cellStyle name="Обычный 3 10 9 4 3 2" xfId="9243"/>
    <cellStyle name="Обычный 3 10 9 4 3 2 2" xfId="9244"/>
    <cellStyle name="Обычный 3 10 9 4 3 3" xfId="9245"/>
    <cellStyle name="Обычный 3 10 9 4 4" xfId="9246"/>
    <cellStyle name="Обычный 3 10 9 4 4 2" xfId="9247"/>
    <cellStyle name="Обычный 3 10 9 4 5" xfId="9248"/>
    <cellStyle name="Обычный 3 10 9 5" xfId="9249"/>
    <cellStyle name="Обычный 3 10 9 5 2" xfId="9250"/>
    <cellStyle name="Обычный 3 10 9 5 2 2" xfId="9251"/>
    <cellStyle name="Обычный 3 10 9 5 2 2 2" xfId="9252"/>
    <cellStyle name="Обычный 3 10 9 5 2 3" xfId="9253"/>
    <cellStyle name="Обычный 3 10 9 5 3" xfId="9254"/>
    <cellStyle name="Обычный 3 10 9 5 3 2" xfId="9255"/>
    <cellStyle name="Обычный 3 10 9 5 4" xfId="9256"/>
    <cellStyle name="Обычный 3 10 9 6" xfId="9257"/>
    <cellStyle name="Обычный 3 10 9 6 2" xfId="9258"/>
    <cellStyle name="Обычный 3 10 9 6 2 2" xfId="9259"/>
    <cellStyle name="Обычный 3 10 9 6 3" xfId="9260"/>
    <cellStyle name="Обычный 3 10 9 7" xfId="9261"/>
    <cellStyle name="Обычный 3 10 9 7 2" xfId="9262"/>
    <cellStyle name="Обычный 3 10 9 8" xfId="9263"/>
    <cellStyle name="Обычный 3 11" xfId="9264"/>
    <cellStyle name="Обычный 3 11 10" xfId="9265"/>
    <cellStyle name="Обычный 3 11 10 2" xfId="9266"/>
    <cellStyle name="Обычный 3 11 10 2 2" xfId="9267"/>
    <cellStyle name="Обычный 3 11 10 2 2 2" xfId="9268"/>
    <cellStyle name="Обычный 3 11 10 2 2 2 2" xfId="9269"/>
    <cellStyle name="Обычный 3 11 10 2 2 2 2 2" xfId="9270"/>
    <cellStyle name="Обычный 3 11 10 2 2 2 2 2 2" xfId="9271"/>
    <cellStyle name="Обычный 3 11 10 2 2 2 2 3" xfId="9272"/>
    <cellStyle name="Обычный 3 11 10 2 2 2 3" xfId="9273"/>
    <cellStyle name="Обычный 3 11 10 2 2 2 3 2" xfId="9274"/>
    <cellStyle name="Обычный 3 11 10 2 2 2 4" xfId="9275"/>
    <cellStyle name="Обычный 3 11 10 2 2 3" xfId="9276"/>
    <cellStyle name="Обычный 3 11 10 2 2 3 2" xfId="9277"/>
    <cellStyle name="Обычный 3 11 10 2 2 3 2 2" xfId="9278"/>
    <cellStyle name="Обычный 3 11 10 2 2 3 3" xfId="9279"/>
    <cellStyle name="Обычный 3 11 10 2 2 4" xfId="9280"/>
    <cellStyle name="Обычный 3 11 10 2 2 4 2" xfId="9281"/>
    <cellStyle name="Обычный 3 11 10 2 2 5" xfId="9282"/>
    <cellStyle name="Обычный 3 11 10 2 3" xfId="9283"/>
    <cellStyle name="Обычный 3 11 10 2 3 2" xfId="9284"/>
    <cellStyle name="Обычный 3 11 10 2 3 2 2" xfId="9285"/>
    <cellStyle name="Обычный 3 11 10 2 3 2 2 2" xfId="9286"/>
    <cellStyle name="Обычный 3 11 10 2 3 2 2 2 2" xfId="9287"/>
    <cellStyle name="Обычный 3 11 10 2 3 2 2 3" xfId="9288"/>
    <cellStyle name="Обычный 3 11 10 2 3 2 3" xfId="9289"/>
    <cellStyle name="Обычный 3 11 10 2 3 2 3 2" xfId="9290"/>
    <cellStyle name="Обычный 3 11 10 2 3 2 4" xfId="9291"/>
    <cellStyle name="Обычный 3 11 10 2 3 3" xfId="9292"/>
    <cellStyle name="Обычный 3 11 10 2 3 3 2" xfId="9293"/>
    <cellStyle name="Обычный 3 11 10 2 3 3 2 2" xfId="9294"/>
    <cellStyle name="Обычный 3 11 10 2 3 3 3" xfId="9295"/>
    <cellStyle name="Обычный 3 11 10 2 3 4" xfId="9296"/>
    <cellStyle name="Обычный 3 11 10 2 3 4 2" xfId="9297"/>
    <cellStyle name="Обычный 3 11 10 2 3 5" xfId="9298"/>
    <cellStyle name="Обычный 3 11 10 2 4" xfId="9299"/>
    <cellStyle name="Обычный 3 11 10 2 4 2" xfId="9300"/>
    <cellStyle name="Обычный 3 11 10 2 4 2 2" xfId="9301"/>
    <cellStyle name="Обычный 3 11 10 2 4 2 2 2" xfId="9302"/>
    <cellStyle name="Обычный 3 11 10 2 4 2 3" xfId="9303"/>
    <cellStyle name="Обычный 3 11 10 2 4 3" xfId="9304"/>
    <cellStyle name="Обычный 3 11 10 2 4 3 2" xfId="9305"/>
    <cellStyle name="Обычный 3 11 10 2 4 4" xfId="9306"/>
    <cellStyle name="Обычный 3 11 10 2 5" xfId="9307"/>
    <cellStyle name="Обычный 3 11 10 2 5 2" xfId="9308"/>
    <cellStyle name="Обычный 3 11 10 2 5 2 2" xfId="9309"/>
    <cellStyle name="Обычный 3 11 10 2 5 3" xfId="9310"/>
    <cellStyle name="Обычный 3 11 10 2 6" xfId="9311"/>
    <cellStyle name="Обычный 3 11 10 2 6 2" xfId="9312"/>
    <cellStyle name="Обычный 3 11 10 2 7" xfId="9313"/>
    <cellStyle name="Обычный 3 11 10 3" xfId="9314"/>
    <cellStyle name="Обычный 3 11 10 3 2" xfId="9315"/>
    <cellStyle name="Обычный 3 11 10 3 2 2" xfId="9316"/>
    <cellStyle name="Обычный 3 11 10 3 2 2 2" xfId="9317"/>
    <cellStyle name="Обычный 3 11 10 3 2 2 2 2" xfId="9318"/>
    <cellStyle name="Обычный 3 11 10 3 2 2 3" xfId="9319"/>
    <cellStyle name="Обычный 3 11 10 3 2 3" xfId="9320"/>
    <cellStyle name="Обычный 3 11 10 3 2 3 2" xfId="9321"/>
    <cellStyle name="Обычный 3 11 10 3 2 4" xfId="9322"/>
    <cellStyle name="Обычный 3 11 10 3 3" xfId="9323"/>
    <cellStyle name="Обычный 3 11 10 3 3 2" xfId="9324"/>
    <cellStyle name="Обычный 3 11 10 3 3 2 2" xfId="9325"/>
    <cellStyle name="Обычный 3 11 10 3 3 3" xfId="9326"/>
    <cellStyle name="Обычный 3 11 10 3 4" xfId="9327"/>
    <cellStyle name="Обычный 3 11 10 3 4 2" xfId="9328"/>
    <cellStyle name="Обычный 3 11 10 3 5" xfId="9329"/>
    <cellStyle name="Обычный 3 11 10 4" xfId="9330"/>
    <cellStyle name="Обычный 3 11 10 4 2" xfId="9331"/>
    <cellStyle name="Обычный 3 11 10 4 2 2" xfId="9332"/>
    <cellStyle name="Обычный 3 11 10 4 2 2 2" xfId="9333"/>
    <cellStyle name="Обычный 3 11 10 4 2 2 2 2" xfId="9334"/>
    <cellStyle name="Обычный 3 11 10 4 2 2 3" xfId="9335"/>
    <cellStyle name="Обычный 3 11 10 4 2 3" xfId="9336"/>
    <cellStyle name="Обычный 3 11 10 4 2 3 2" xfId="9337"/>
    <cellStyle name="Обычный 3 11 10 4 2 4" xfId="9338"/>
    <cellStyle name="Обычный 3 11 10 4 3" xfId="9339"/>
    <cellStyle name="Обычный 3 11 10 4 3 2" xfId="9340"/>
    <cellStyle name="Обычный 3 11 10 4 3 2 2" xfId="9341"/>
    <cellStyle name="Обычный 3 11 10 4 3 3" xfId="9342"/>
    <cellStyle name="Обычный 3 11 10 4 4" xfId="9343"/>
    <cellStyle name="Обычный 3 11 10 4 4 2" xfId="9344"/>
    <cellStyle name="Обычный 3 11 10 4 5" xfId="9345"/>
    <cellStyle name="Обычный 3 11 10 5" xfId="9346"/>
    <cellStyle name="Обычный 3 11 10 5 2" xfId="9347"/>
    <cellStyle name="Обычный 3 11 10 5 2 2" xfId="9348"/>
    <cellStyle name="Обычный 3 11 10 5 2 2 2" xfId="9349"/>
    <cellStyle name="Обычный 3 11 10 5 2 3" xfId="9350"/>
    <cellStyle name="Обычный 3 11 10 5 3" xfId="9351"/>
    <cellStyle name="Обычный 3 11 10 5 3 2" xfId="9352"/>
    <cellStyle name="Обычный 3 11 10 5 4" xfId="9353"/>
    <cellStyle name="Обычный 3 11 10 6" xfId="9354"/>
    <cellStyle name="Обычный 3 11 10 6 2" xfId="9355"/>
    <cellStyle name="Обычный 3 11 10 6 2 2" xfId="9356"/>
    <cellStyle name="Обычный 3 11 10 6 3" xfId="9357"/>
    <cellStyle name="Обычный 3 11 10 7" xfId="9358"/>
    <cellStyle name="Обычный 3 11 10 7 2" xfId="9359"/>
    <cellStyle name="Обычный 3 11 10 8" xfId="9360"/>
    <cellStyle name="Обычный 3 11 11" xfId="9361"/>
    <cellStyle name="Обычный 3 11 11 2" xfId="9362"/>
    <cellStyle name="Обычный 3 11 11 2 2" xfId="9363"/>
    <cellStyle name="Обычный 3 11 11 2 2 2" xfId="9364"/>
    <cellStyle name="Обычный 3 11 11 2 2 2 2" xfId="9365"/>
    <cellStyle name="Обычный 3 11 11 2 2 2 2 2" xfId="9366"/>
    <cellStyle name="Обычный 3 11 11 2 2 2 2 2 2" xfId="9367"/>
    <cellStyle name="Обычный 3 11 11 2 2 2 2 3" xfId="9368"/>
    <cellStyle name="Обычный 3 11 11 2 2 2 3" xfId="9369"/>
    <cellStyle name="Обычный 3 11 11 2 2 2 3 2" xfId="9370"/>
    <cellStyle name="Обычный 3 11 11 2 2 2 4" xfId="9371"/>
    <cellStyle name="Обычный 3 11 11 2 2 3" xfId="9372"/>
    <cellStyle name="Обычный 3 11 11 2 2 3 2" xfId="9373"/>
    <cellStyle name="Обычный 3 11 11 2 2 3 2 2" xfId="9374"/>
    <cellStyle name="Обычный 3 11 11 2 2 3 3" xfId="9375"/>
    <cellStyle name="Обычный 3 11 11 2 2 4" xfId="9376"/>
    <cellStyle name="Обычный 3 11 11 2 2 4 2" xfId="9377"/>
    <cellStyle name="Обычный 3 11 11 2 2 5" xfId="9378"/>
    <cellStyle name="Обычный 3 11 11 2 3" xfId="9379"/>
    <cellStyle name="Обычный 3 11 11 2 3 2" xfId="9380"/>
    <cellStyle name="Обычный 3 11 11 2 3 2 2" xfId="9381"/>
    <cellStyle name="Обычный 3 11 11 2 3 2 2 2" xfId="9382"/>
    <cellStyle name="Обычный 3 11 11 2 3 2 2 2 2" xfId="9383"/>
    <cellStyle name="Обычный 3 11 11 2 3 2 2 3" xfId="9384"/>
    <cellStyle name="Обычный 3 11 11 2 3 2 3" xfId="9385"/>
    <cellStyle name="Обычный 3 11 11 2 3 2 3 2" xfId="9386"/>
    <cellStyle name="Обычный 3 11 11 2 3 2 4" xfId="9387"/>
    <cellStyle name="Обычный 3 11 11 2 3 3" xfId="9388"/>
    <cellStyle name="Обычный 3 11 11 2 3 3 2" xfId="9389"/>
    <cellStyle name="Обычный 3 11 11 2 3 3 2 2" xfId="9390"/>
    <cellStyle name="Обычный 3 11 11 2 3 3 3" xfId="9391"/>
    <cellStyle name="Обычный 3 11 11 2 3 4" xfId="9392"/>
    <cellStyle name="Обычный 3 11 11 2 3 4 2" xfId="9393"/>
    <cellStyle name="Обычный 3 11 11 2 3 5" xfId="9394"/>
    <cellStyle name="Обычный 3 11 11 2 4" xfId="9395"/>
    <cellStyle name="Обычный 3 11 11 2 4 2" xfId="9396"/>
    <cellStyle name="Обычный 3 11 11 2 4 2 2" xfId="9397"/>
    <cellStyle name="Обычный 3 11 11 2 4 2 2 2" xfId="9398"/>
    <cellStyle name="Обычный 3 11 11 2 4 2 3" xfId="9399"/>
    <cellStyle name="Обычный 3 11 11 2 4 3" xfId="9400"/>
    <cellStyle name="Обычный 3 11 11 2 4 3 2" xfId="9401"/>
    <cellStyle name="Обычный 3 11 11 2 4 4" xfId="9402"/>
    <cellStyle name="Обычный 3 11 11 2 5" xfId="9403"/>
    <cellStyle name="Обычный 3 11 11 2 5 2" xfId="9404"/>
    <cellStyle name="Обычный 3 11 11 2 5 2 2" xfId="9405"/>
    <cellStyle name="Обычный 3 11 11 2 5 3" xfId="9406"/>
    <cellStyle name="Обычный 3 11 11 2 6" xfId="9407"/>
    <cellStyle name="Обычный 3 11 11 2 6 2" xfId="9408"/>
    <cellStyle name="Обычный 3 11 11 2 7" xfId="9409"/>
    <cellStyle name="Обычный 3 11 11 3" xfId="9410"/>
    <cellStyle name="Обычный 3 11 11 3 2" xfId="9411"/>
    <cellStyle name="Обычный 3 11 11 3 2 2" xfId="9412"/>
    <cellStyle name="Обычный 3 11 11 3 2 2 2" xfId="9413"/>
    <cellStyle name="Обычный 3 11 11 3 2 2 2 2" xfId="9414"/>
    <cellStyle name="Обычный 3 11 11 3 2 2 3" xfId="9415"/>
    <cellStyle name="Обычный 3 11 11 3 2 3" xfId="9416"/>
    <cellStyle name="Обычный 3 11 11 3 2 3 2" xfId="9417"/>
    <cellStyle name="Обычный 3 11 11 3 2 4" xfId="9418"/>
    <cellStyle name="Обычный 3 11 11 3 3" xfId="9419"/>
    <cellStyle name="Обычный 3 11 11 3 3 2" xfId="9420"/>
    <cellStyle name="Обычный 3 11 11 3 3 2 2" xfId="9421"/>
    <cellStyle name="Обычный 3 11 11 3 3 3" xfId="9422"/>
    <cellStyle name="Обычный 3 11 11 3 4" xfId="9423"/>
    <cellStyle name="Обычный 3 11 11 3 4 2" xfId="9424"/>
    <cellStyle name="Обычный 3 11 11 3 5" xfId="9425"/>
    <cellStyle name="Обычный 3 11 11 4" xfId="9426"/>
    <cellStyle name="Обычный 3 11 11 4 2" xfId="9427"/>
    <cellStyle name="Обычный 3 11 11 4 2 2" xfId="9428"/>
    <cellStyle name="Обычный 3 11 11 4 2 2 2" xfId="9429"/>
    <cellStyle name="Обычный 3 11 11 4 2 2 2 2" xfId="9430"/>
    <cellStyle name="Обычный 3 11 11 4 2 2 3" xfId="9431"/>
    <cellStyle name="Обычный 3 11 11 4 2 3" xfId="9432"/>
    <cellStyle name="Обычный 3 11 11 4 2 3 2" xfId="9433"/>
    <cellStyle name="Обычный 3 11 11 4 2 4" xfId="9434"/>
    <cellStyle name="Обычный 3 11 11 4 3" xfId="9435"/>
    <cellStyle name="Обычный 3 11 11 4 3 2" xfId="9436"/>
    <cellStyle name="Обычный 3 11 11 4 3 2 2" xfId="9437"/>
    <cellStyle name="Обычный 3 11 11 4 3 3" xfId="9438"/>
    <cellStyle name="Обычный 3 11 11 4 4" xfId="9439"/>
    <cellStyle name="Обычный 3 11 11 4 4 2" xfId="9440"/>
    <cellStyle name="Обычный 3 11 11 4 5" xfId="9441"/>
    <cellStyle name="Обычный 3 11 11 5" xfId="9442"/>
    <cellStyle name="Обычный 3 11 11 5 2" xfId="9443"/>
    <cellStyle name="Обычный 3 11 11 5 2 2" xfId="9444"/>
    <cellStyle name="Обычный 3 11 11 5 2 2 2" xfId="9445"/>
    <cellStyle name="Обычный 3 11 11 5 2 3" xfId="9446"/>
    <cellStyle name="Обычный 3 11 11 5 3" xfId="9447"/>
    <cellStyle name="Обычный 3 11 11 5 3 2" xfId="9448"/>
    <cellStyle name="Обычный 3 11 11 5 4" xfId="9449"/>
    <cellStyle name="Обычный 3 11 11 6" xfId="9450"/>
    <cellStyle name="Обычный 3 11 11 6 2" xfId="9451"/>
    <cellStyle name="Обычный 3 11 11 6 2 2" xfId="9452"/>
    <cellStyle name="Обычный 3 11 11 6 3" xfId="9453"/>
    <cellStyle name="Обычный 3 11 11 7" xfId="9454"/>
    <cellStyle name="Обычный 3 11 11 7 2" xfId="9455"/>
    <cellStyle name="Обычный 3 11 11 8" xfId="9456"/>
    <cellStyle name="Обычный 3 11 12" xfId="9457"/>
    <cellStyle name="Обычный 3 11 12 2" xfId="9458"/>
    <cellStyle name="Обычный 3 11 12 2 2" xfId="9459"/>
    <cellStyle name="Обычный 3 11 12 2 2 2" xfId="9460"/>
    <cellStyle name="Обычный 3 11 12 2 2 2 2" xfId="9461"/>
    <cellStyle name="Обычный 3 11 12 2 2 2 2 2" xfId="9462"/>
    <cellStyle name="Обычный 3 11 12 2 2 2 2 2 2" xfId="9463"/>
    <cellStyle name="Обычный 3 11 12 2 2 2 2 3" xfId="9464"/>
    <cellStyle name="Обычный 3 11 12 2 2 2 3" xfId="9465"/>
    <cellStyle name="Обычный 3 11 12 2 2 2 3 2" xfId="9466"/>
    <cellStyle name="Обычный 3 11 12 2 2 2 4" xfId="9467"/>
    <cellStyle name="Обычный 3 11 12 2 2 3" xfId="9468"/>
    <cellStyle name="Обычный 3 11 12 2 2 3 2" xfId="9469"/>
    <cellStyle name="Обычный 3 11 12 2 2 3 2 2" xfId="9470"/>
    <cellStyle name="Обычный 3 11 12 2 2 3 3" xfId="9471"/>
    <cellStyle name="Обычный 3 11 12 2 2 4" xfId="9472"/>
    <cellStyle name="Обычный 3 11 12 2 2 4 2" xfId="9473"/>
    <cellStyle name="Обычный 3 11 12 2 2 5" xfId="9474"/>
    <cellStyle name="Обычный 3 11 12 2 3" xfId="9475"/>
    <cellStyle name="Обычный 3 11 12 2 3 2" xfId="9476"/>
    <cellStyle name="Обычный 3 11 12 2 3 2 2" xfId="9477"/>
    <cellStyle name="Обычный 3 11 12 2 3 2 2 2" xfId="9478"/>
    <cellStyle name="Обычный 3 11 12 2 3 2 2 2 2" xfId="9479"/>
    <cellStyle name="Обычный 3 11 12 2 3 2 2 3" xfId="9480"/>
    <cellStyle name="Обычный 3 11 12 2 3 2 3" xfId="9481"/>
    <cellStyle name="Обычный 3 11 12 2 3 2 3 2" xfId="9482"/>
    <cellStyle name="Обычный 3 11 12 2 3 2 4" xfId="9483"/>
    <cellStyle name="Обычный 3 11 12 2 3 3" xfId="9484"/>
    <cellStyle name="Обычный 3 11 12 2 3 3 2" xfId="9485"/>
    <cellStyle name="Обычный 3 11 12 2 3 3 2 2" xfId="9486"/>
    <cellStyle name="Обычный 3 11 12 2 3 3 3" xfId="9487"/>
    <cellStyle name="Обычный 3 11 12 2 3 4" xfId="9488"/>
    <cellStyle name="Обычный 3 11 12 2 3 4 2" xfId="9489"/>
    <cellStyle name="Обычный 3 11 12 2 3 5" xfId="9490"/>
    <cellStyle name="Обычный 3 11 12 2 4" xfId="9491"/>
    <cellStyle name="Обычный 3 11 12 2 4 2" xfId="9492"/>
    <cellStyle name="Обычный 3 11 12 2 4 2 2" xfId="9493"/>
    <cellStyle name="Обычный 3 11 12 2 4 2 2 2" xfId="9494"/>
    <cellStyle name="Обычный 3 11 12 2 4 2 3" xfId="9495"/>
    <cellStyle name="Обычный 3 11 12 2 4 3" xfId="9496"/>
    <cellStyle name="Обычный 3 11 12 2 4 3 2" xfId="9497"/>
    <cellStyle name="Обычный 3 11 12 2 4 4" xfId="9498"/>
    <cellStyle name="Обычный 3 11 12 2 5" xfId="9499"/>
    <cellStyle name="Обычный 3 11 12 2 5 2" xfId="9500"/>
    <cellStyle name="Обычный 3 11 12 2 5 2 2" xfId="9501"/>
    <cellStyle name="Обычный 3 11 12 2 5 3" xfId="9502"/>
    <cellStyle name="Обычный 3 11 12 2 6" xfId="9503"/>
    <cellStyle name="Обычный 3 11 12 2 6 2" xfId="9504"/>
    <cellStyle name="Обычный 3 11 12 2 7" xfId="9505"/>
    <cellStyle name="Обычный 3 11 12 3" xfId="9506"/>
    <cellStyle name="Обычный 3 11 12 3 2" xfId="9507"/>
    <cellStyle name="Обычный 3 11 12 3 2 2" xfId="9508"/>
    <cellStyle name="Обычный 3 11 12 3 2 2 2" xfId="9509"/>
    <cellStyle name="Обычный 3 11 12 3 2 2 2 2" xfId="9510"/>
    <cellStyle name="Обычный 3 11 12 3 2 2 3" xfId="9511"/>
    <cellStyle name="Обычный 3 11 12 3 2 3" xfId="9512"/>
    <cellStyle name="Обычный 3 11 12 3 2 3 2" xfId="9513"/>
    <cellStyle name="Обычный 3 11 12 3 2 4" xfId="9514"/>
    <cellStyle name="Обычный 3 11 12 3 3" xfId="9515"/>
    <cellStyle name="Обычный 3 11 12 3 3 2" xfId="9516"/>
    <cellStyle name="Обычный 3 11 12 3 3 2 2" xfId="9517"/>
    <cellStyle name="Обычный 3 11 12 3 3 3" xfId="9518"/>
    <cellStyle name="Обычный 3 11 12 3 4" xfId="9519"/>
    <cellStyle name="Обычный 3 11 12 3 4 2" xfId="9520"/>
    <cellStyle name="Обычный 3 11 12 3 5" xfId="9521"/>
    <cellStyle name="Обычный 3 11 12 4" xfId="9522"/>
    <cellStyle name="Обычный 3 11 12 4 2" xfId="9523"/>
    <cellStyle name="Обычный 3 11 12 4 2 2" xfId="9524"/>
    <cellStyle name="Обычный 3 11 12 4 2 2 2" xfId="9525"/>
    <cellStyle name="Обычный 3 11 12 4 2 2 2 2" xfId="9526"/>
    <cellStyle name="Обычный 3 11 12 4 2 2 3" xfId="9527"/>
    <cellStyle name="Обычный 3 11 12 4 2 3" xfId="9528"/>
    <cellStyle name="Обычный 3 11 12 4 2 3 2" xfId="9529"/>
    <cellStyle name="Обычный 3 11 12 4 2 4" xfId="9530"/>
    <cellStyle name="Обычный 3 11 12 4 3" xfId="9531"/>
    <cellStyle name="Обычный 3 11 12 4 3 2" xfId="9532"/>
    <cellStyle name="Обычный 3 11 12 4 3 2 2" xfId="9533"/>
    <cellStyle name="Обычный 3 11 12 4 3 3" xfId="9534"/>
    <cellStyle name="Обычный 3 11 12 4 4" xfId="9535"/>
    <cellStyle name="Обычный 3 11 12 4 4 2" xfId="9536"/>
    <cellStyle name="Обычный 3 11 12 4 5" xfId="9537"/>
    <cellStyle name="Обычный 3 11 12 5" xfId="9538"/>
    <cellStyle name="Обычный 3 11 12 5 2" xfId="9539"/>
    <cellStyle name="Обычный 3 11 12 5 2 2" xfId="9540"/>
    <cellStyle name="Обычный 3 11 12 5 2 2 2" xfId="9541"/>
    <cellStyle name="Обычный 3 11 12 5 2 3" xfId="9542"/>
    <cellStyle name="Обычный 3 11 12 5 3" xfId="9543"/>
    <cellStyle name="Обычный 3 11 12 5 3 2" xfId="9544"/>
    <cellStyle name="Обычный 3 11 12 5 4" xfId="9545"/>
    <cellStyle name="Обычный 3 11 12 6" xfId="9546"/>
    <cellStyle name="Обычный 3 11 12 6 2" xfId="9547"/>
    <cellStyle name="Обычный 3 11 12 6 2 2" xfId="9548"/>
    <cellStyle name="Обычный 3 11 12 6 3" xfId="9549"/>
    <cellStyle name="Обычный 3 11 12 7" xfId="9550"/>
    <cellStyle name="Обычный 3 11 12 7 2" xfId="9551"/>
    <cellStyle name="Обычный 3 11 12 8" xfId="9552"/>
    <cellStyle name="Обычный 3 11 13" xfId="9553"/>
    <cellStyle name="Обычный 3 11 13 2" xfId="9554"/>
    <cellStyle name="Обычный 3 11 13 2 2" xfId="9555"/>
    <cellStyle name="Обычный 3 11 13 2 2 2" xfId="9556"/>
    <cellStyle name="Обычный 3 11 13 2 2 2 2" xfId="9557"/>
    <cellStyle name="Обычный 3 11 13 2 2 2 2 2" xfId="9558"/>
    <cellStyle name="Обычный 3 11 13 2 2 2 2 2 2" xfId="9559"/>
    <cellStyle name="Обычный 3 11 13 2 2 2 2 3" xfId="9560"/>
    <cellStyle name="Обычный 3 11 13 2 2 2 3" xfId="9561"/>
    <cellStyle name="Обычный 3 11 13 2 2 2 3 2" xfId="9562"/>
    <cellStyle name="Обычный 3 11 13 2 2 2 4" xfId="9563"/>
    <cellStyle name="Обычный 3 11 13 2 2 3" xfId="9564"/>
    <cellStyle name="Обычный 3 11 13 2 2 3 2" xfId="9565"/>
    <cellStyle name="Обычный 3 11 13 2 2 3 2 2" xfId="9566"/>
    <cellStyle name="Обычный 3 11 13 2 2 3 3" xfId="9567"/>
    <cellStyle name="Обычный 3 11 13 2 2 4" xfId="9568"/>
    <cellStyle name="Обычный 3 11 13 2 2 4 2" xfId="9569"/>
    <cellStyle name="Обычный 3 11 13 2 2 5" xfId="9570"/>
    <cellStyle name="Обычный 3 11 13 2 3" xfId="9571"/>
    <cellStyle name="Обычный 3 11 13 2 3 2" xfId="9572"/>
    <cellStyle name="Обычный 3 11 13 2 3 2 2" xfId="9573"/>
    <cellStyle name="Обычный 3 11 13 2 3 2 2 2" xfId="9574"/>
    <cellStyle name="Обычный 3 11 13 2 3 2 2 2 2" xfId="9575"/>
    <cellStyle name="Обычный 3 11 13 2 3 2 2 3" xfId="9576"/>
    <cellStyle name="Обычный 3 11 13 2 3 2 3" xfId="9577"/>
    <cellStyle name="Обычный 3 11 13 2 3 2 3 2" xfId="9578"/>
    <cellStyle name="Обычный 3 11 13 2 3 2 4" xfId="9579"/>
    <cellStyle name="Обычный 3 11 13 2 3 3" xfId="9580"/>
    <cellStyle name="Обычный 3 11 13 2 3 3 2" xfId="9581"/>
    <cellStyle name="Обычный 3 11 13 2 3 3 2 2" xfId="9582"/>
    <cellStyle name="Обычный 3 11 13 2 3 3 3" xfId="9583"/>
    <cellStyle name="Обычный 3 11 13 2 3 4" xfId="9584"/>
    <cellStyle name="Обычный 3 11 13 2 3 4 2" xfId="9585"/>
    <cellStyle name="Обычный 3 11 13 2 3 5" xfId="9586"/>
    <cellStyle name="Обычный 3 11 13 2 4" xfId="9587"/>
    <cellStyle name="Обычный 3 11 13 2 4 2" xfId="9588"/>
    <cellStyle name="Обычный 3 11 13 2 4 2 2" xfId="9589"/>
    <cellStyle name="Обычный 3 11 13 2 4 2 2 2" xfId="9590"/>
    <cellStyle name="Обычный 3 11 13 2 4 2 3" xfId="9591"/>
    <cellStyle name="Обычный 3 11 13 2 4 3" xfId="9592"/>
    <cellStyle name="Обычный 3 11 13 2 4 3 2" xfId="9593"/>
    <cellStyle name="Обычный 3 11 13 2 4 4" xfId="9594"/>
    <cellStyle name="Обычный 3 11 13 2 5" xfId="9595"/>
    <cellStyle name="Обычный 3 11 13 2 5 2" xfId="9596"/>
    <cellStyle name="Обычный 3 11 13 2 5 2 2" xfId="9597"/>
    <cellStyle name="Обычный 3 11 13 2 5 3" xfId="9598"/>
    <cellStyle name="Обычный 3 11 13 2 6" xfId="9599"/>
    <cellStyle name="Обычный 3 11 13 2 6 2" xfId="9600"/>
    <cellStyle name="Обычный 3 11 13 2 7" xfId="9601"/>
    <cellStyle name="Обычный 3 11 13 3" xfId="9602"/>
    <cellStyle name="Обычный 3 11 13 3 2" xfId="9603"/>
    <cellStyle name="Обычный 3 11 13 3 2 2" xfId="9604"/>
    <cellStyle name="Обычный 3 11 13 3 2 2 2" xfId="9605"/>
    <cellStyle name="Обычный 3 11 13 3 2 2 2 2" xfId="9606"/>
    <cellStyle name="Обычный 3 11 13 3 2 2 3" xfId="9607"/>
    <cellStyle name="Обычный 3 11 13 3 2 3" xfId="9608"/>
    <cellStyle name="Обычный 3 11 13 3 2 3 2" xfId="9609"/>
    <cellStyle name="Обычный 3 11 13 3 2 4" xfId="9610"/>
    <cellStyle name="Обычный 3 11 13 3 3" xfId="9611"/>
    <cellStyle name="Обычный 3 11 13 3 3 2" xfId="9612"/>
    <cellStyle name="Обычный 3 11 13 3 3 2 2" xfId="9613"/>
    <cellStyle name="Обычный 3 11 13 3 3 3" xfId="9614"/>
    <cellStyle name="Обычный 3 11 13 3 4" xfId="9615"/>
    <cellStyle name="Обычный 3 11 13 3 4 2" xfId="9616"/>
    <cellStyle name="Обычный 3 11 13 3 5" xfId="9617"/>
    <cellStyle name="Обычный 3 11 13 4" xfId="9618"/>
    <cellStyle name="Обычный 3 11 13 4 2" xfId="9619"/>
    <cellStyle name="Обычный 3 11 13 4 2 2" xfId="9620"/>
    <cellStyle name="Обычный 3 11 13 4 2 2 2" xfId="9621"/>
    <cellStyle name="Обычный 3 11 13 4 2 2 2 2" xfId="9622"/>
    <cellStyle name="Обычный 3 11 13 4 2 2 3" xfId="9623"/>
    <cellStyle name="Обычный 3 11 13 4 2 3" xfId="9624"/>
    <cellStyle name="Обычный 3 11 13 4 2 3 2" xfId="9625"/>
    <cellStyle name="Обычный 3 11 13 4 2 4" xfId="9626"/>
    <cellStyle name="Обычный 3 11 13 4 3" xfId="9627"/>
    <cellStyle name="Обычный 3 11 13 4 3 2" xfId="9628"/>
    <cellStyle name="Обычный 3 11 13 4 3 2 2" xfId="9629"/>
    <cellStyle name="Обычный 3 11 13 4 3 3" xfId="9630"/>
    <cellStyle name="Обычный 3 11 13 4 4" xfId="9631"/>
    <cellStyle name="Обычный 3 11 13 4 4 2" xfId="9632"/>
    <cellStyle name="Обычный 3 11 13 4 5" xfId="9633"/>
    <cellStyle name="Обычный 3 11 13 5" xfId="9634"/>
    <cellStyle name="Обычный 3 11 13 5 2" xfId="9635"/>
    <cellStyle name="Обычный 3 11 13 5 2 2" xfId="9636"/>
    <cellStyle name="Обычный 3 11 13 5 2 2 2" xfId="9637"/>
    <cellStyle name="Обычный 3 11 13 5 2 3" xfId="9638"/>
    <cellStyle name="Обычный 3 11 13 5 3" xfId="9639"/>
    <cellStyle name="Обычный 3 11 13 5 3 2" xfId="9640"/>
    <cellStyle name="Обычный 3 11 13 5 4" xfId="9641"/>
    <cellStyle name="Обычный 3 11 13 6" xfId="9642"/>
    <cellStyle name="Обычный 3 11 13 6 2" xfId="9643"/>
    <cellStyle name="Обычный 3 11 13 6 2 2" xfId="9644"/>
    <cellStyle name="Обычный 3 11 13 6 3" xfId="9645"/>
    <cellStyle name="Обычный 3 11 13 7" xfId="9646"/>
    <cellStyle name="Обычный 3 11 13 7 2" xfId="9647"/>
    <cellStyle name="Обычный 3 11 13 8" xfId="9648"/>
    <cellStyle name="Обычный 3 11 14" xfId="9649"/>
    <cellStyle name="Обычный 3 11 14 2" xfId="9650"/>
    <cellStyle name="Обычный 3 11 14 2 2" xfId="9651"/>
    <cellStyle name="Обычный 3 11 14 2 2 2" xfId="9652"/>
    <cellStyle name="Обычный 3 11 14 2 2 2 2" xfId="9653"/>
    <cellStyle name="Обычный 3 11 14 2 2 2 2 2" xfId="9654"/>
    <cellStyle name="Обычный 3 11 14 2 2 2 2 2 2" xfId="9655"/>
    <cellStyle name="Обычный 3 11 14 2 2 2 2 3" xfId="9656"/>
    <cellStyle name="Обычный 3 11 14 2 2 2 3" xfId="9657"/>
    <cellStyle name="Обычный 3 11 14 2 2 2 3 2" xfId="9658"/>
    <cellStyle name="Обычный 3 11 14 2 2 2 4" xfId="9659"/>
    <cellStyle name="Обычный 3 11 14 2 2 3" xfId="9660"/>
    <cellStyle name="Обычный 3 11 14 2 2 3 2" xfId="9661"/>
    <cellStyle name="Обычный 3 11 14 2 2 3 2 2" xfId="9662"/>
    <cellStyle name="Обычный 3 11 14 2 2 3 3" xfId="9663"/>
    <cellStyle name="Обычный 3 11 14 2 2 4" xfId="9664"/>
    <cellStyle name="Обычный 3 11 14 2 2 4 2" xfId="9665"/>
    <cellStyle name="Обычный 3 11 14 2 2 5" xfId="9666"/>
    <cellStyle name="Обычный 3 11 14 2 3" xfId="9667"/>
    <cellStyle name="Обычный 3 11 14 2 3 2" xfId="9668"/>
    <cellStyle name="Обычный 3 11 14 2 3 2 2" xfId="9669"/>
    <cellStyle name="Обычный 3 11 14 2 3 2 2 2" xfId="9670"/>
    <cellStyle name="Обычный 3 11 14 2 3 2 2 2 2" xfId="9671"/>
    <cellStyle name="Обычный 3 11 14 2 3 2 2 3" xfId="9672"/>
    <cellStyle name="Обычный 3 11 14 2 3 2 3" xfId="9673"/>
    <cellStyle name="Обычный 3 11 14 2 3 2 3 2" xfId="9674"/>
    <cellStyle name="Обычный 3 11 14 2 3 2 4" xfId="9675"/>
    <cellStyle name="Обычный 3 11 14 2 3 3" xfId="9676"/>
    <cellStyle name="Обычный 3 11 14 2 3 3 2" xfId="9677"/>
    <cellStyle name="Обычный 3 11 14 2 3 3 2 2" xfId="9678"/>
    <cellStyle name="Обычный 3 11 14 2 3 3 3" xfId="9679"/>
    <cellStyle name="Обычный 3 11 14 2 3 4" xfId="9680"/>
    <cellStyle name="Обычный 3 11 14 2 3 4 2" xfId="9681"/>
    <cellStyle name="Обычный 3 11 14 2 3 5" xfId="9682"/>
    <cellStyle name="Обычный 3 11 14 2 4" xfId="9683"/>
    <cellStyle name="Обычный 3 11 14 2 4 2" xfId="9684"/>
    <cellStyle name="Обычный 3 11 14 2 4 2 2" xfId="9685"/>
    <cellStyle name="Обычный 3 11 14 2 4 2 2 2" xfId="9686"/>
    <cellStyle name="Обычный 3 11 14 2 4 2 3" xfId="9687"/>
    <cellStyle name="Обычный 3 11 14 2 4 3" xfId="9688"/>
    <cellStyle name="Обычный 3 11 14 2 4 3 2" xfId="9689"/>
    <cellStyle name="Обычный 3 11 14 2 4 4" xfId="9690"/>
    <cellStyle name="Обычный 3 11 14 2 5" xfId="9691"/>
    <cellStyle name="Обычный 3 11 14 2 5 2" xfId="9692"/>
    <cellStyle name="Обычный 3 11 14 2 5 2 2" xfId="9693"/>
    <cellStyle name="Обычный 3 11 14 2 5 3" xfId="9694"/>
    <cellStyle name="Обычный 3 11 14 2 6" xfId="9695"/>
    <cellStyle name="Обычный 3 11 14 2 6 2" xfId="9696"/>
    <cellStyle name="Обычный 3 11 14 2 7" xfId="9697"/>
    <cellStyle name="Обычный 3 11 14 3" xfId="9698"/>
    <cellStyle name="Обычный 3 11 14 3 2" xfId="9699"/>
    <cellStyle name="Обычный 3 11 14 3 2 2" xfId="9700"/>
    <cellStyle name="Обычный 3 11 14 3 2 2 2" xfId="9701"/>
    <cellStyle name="Обычный 3 11 14 3 2 2 2 2" xfId="9702"/>
    <cellStyle name="Обычный 3 11 14 3 2 2 3" xfId="9703"/>
    <cellStyle name="Обычный 3 11 14 3 2 3" xfId="9704"/>
    <cellStyle name="Обычный 3 11 14 3 2 3 2" xfId="9705"/>
    <cellStyle name="Обычный 3 11 14 3 2 4" xfId="9706"/>
    <cellStyle name="Обычный 3 11 14 3 3" xfId="9707"/>
    <cellStyle name="Обычный 3 11 14 3 3 2" xfId="9708"/>
    <cellStyle name="Обычный 3 11 14 3 3 2 2" xfId="9709"/>
    <cellStyle name="Обычный 3 11 14 3 3 3" xfId="9710"/>
    <cellStyle name="Обычный 3 11 14 3 4" xfId="9711"/>
    <cellStyle name="Обычный 3 11 14 3 4 2" xfId="9712"/>
    <cellStyle name="Обычный 3 11 14 3 5" xfId="9713"/>
    <cellStyle name="Обычный 3 11 14 4" xfId="9714"/>
    <cellStyle name="Обычный 3 11 14 4 2" xfId="9715"/>
    <cellStyle name="Обычный 3 11 14 4 2 2" xfId="9716"/>
    <cellStyle name="Обычный 3 11 14 4 2 2 2" xfId="9717"/>
    <cellStyle name="Обычный 3 11 14 4 2 2 2 2" xfId="9718"/>
    <cellStyle name="Обычный 3 11 14 4 2 2 3" xfId="9719"/>
    <cellStyle name="Обычный 3 11 14 4 2 3" xfId="9720"/>
    <cellStyle name="Обычный 3 11 14 4 2 3 2" xfId="9721"/>
    <cellStyle name="Обычный 3 11 14 4 2 4" xfId="9722"/>
    <cellStyle name="Обычный 3 11 14 4 3" xfId="9723"/>
    <cellStyle name="Обычный 3 11 14 4 3 2" xfId="9724"/>
    <cellStyle name="Обычный 3 11 14 4 3 2 2" xfId="9725"/>
    <cellStyle name="Обычный 3 11 14 4 3 3" xfId="9726"/>
    <cellStyle name="Обычный 3 11 14 4 4" xfId="9727"/>
    <cellStyle name="Обычный 3 11 14 4 4 2" xfId="9728"/>
    <cellStyle name="Обычный 3 11 14 4 5" xfId="9729"/>
    <cellStyle name="Обычный 3 11 14 5" xfId="9730"/>
    <cellStyle name="Обычный 3 11 14 5 2" xfId="9731"/>
    <cellStyle name="Обычный 3 11 14 5 2 2" xfId="9732"/>
    <cellStyle name="Обычный 3 11 14 5 2 2 2" xfId="9733"/>
    <cellStyle name="Обычный 3 11 14 5 2 3" xfId="9734"/>
    <cellStyle name="Обычный 3 11 14 5 3" xfId="9735"/>
    <cellStyle name="Обычный 3 11 14 5 3 2" xfId="9736"/>
    <cellStyle name="Обычный 3 11 14 5 4" xfId="9737"/>
    <cellStyle name="Обычный 3 11 14 6" xfId="9738"/>
    <cellStyle name="Обычный 3 11 14 6 2" xfId="9739"/>
    <cellStyle name="Обычный 3 11 14 6 2 2" xfId="9740"/>
    <cellStyle name="Обычный 3 11 14 6 3" xfId="9741"/>
    <cellStyle name="Обычный 3 11 14 7" xfId="9742"/>
    <cellStyle name="Обычный 3 11 14 7 2" xfId="9743"/>
    <cellStyle name="Обычный 3 11 14 8" xfId="9744"/>
    <cellStyle name="Обычный 3 11 15" xfId="9745"/>
    <cellStyle name="Обычный 3 11 15 2" xfId="9746"/>
    <cellStyle name="Обычный 3 11 15 2 2" xfId="9747"/>
    <cellStyle name="Обычный 3 11 15 2 2 2" xfId="9748"/>
    <cellStyle name="Обычный 3 11 15 2 2 2 2" xfId="9749"/>
    <cellStyle name="Обычный 3 11 15 2 2 2 2 2" xfId="9750"/>
    <cellStyle name="Обычный 3 11 15 2 2 2 2 2 2" xfId="9751"/>
    <cellStyle name="Обычный 3 11 15 2 2 2 2 3" xfId="9752"/>
    <cellStyle name="Обычный 3 11 15 2 2 2 3" xfId="9753"/>
    <cellStyle name="Обычный 3 11 15 2 2 2 3 2" xfId="9754"/>
    <cellStyle name="Обычный 3 11 15 2 2 2 4" xfId="9755"/>
    <cellStyle name="Обычный 3 11 15 2 2 3" xfId="9756"/>
    <cellStyle name="Обычный 3 11 15 2 2 3 2" xfId="9757"/>
    <cellStyle name="Обычный 3 11 15 2 2 3 2 2" xfId="9758"/>
    <cellStyle name="Обычный 3 11 15 2 2 3 3" xfId="9759"/>
    <cellStyle name="Обычный 3 11 15 2 2 4" xfId="9760"/>
    <cellStyle name="Обычный 3 11 15 2 2 4 2" xfId="9761"/>
    <cellStyle name="Обычный 3 11 15 2 2 5" xfId="9762"/>
    <cellStyle name="Обычный 3 11 15 2 3" xfId="9763"/>
    <cellStyle name="Обычный 3 11 15 2 3 2" xfId="9764"/>
    <cellStyle name="Обычный 3 11 15 2 3 2 2" xfId="9765"/>
    <cellStyle name="Обычный 3 11 15 2 3 2 2 2" xfId="9766"/>
    <cellStyle name="Обычный 3 11 15 2 3 2 2 2 2" xfId="9767"/>
    <cellStyle name="Обычный 3 11 15 2 3 2 2 3" xfId="9768"/>
    <cellStyle name="Обычный 3 11 15 2 3 2 3" xfId="9769"/>
    <cellStyle name="Обычный 3 11 15 2 3 2 3 2" xfId="9770"/>
    <cellStyle name="Обычный 3 11 15 2 3 2 4" xfId="9771"/>
    <cellStyle name="Обычный 3 11 15 2 3 3" xfId="9772"/>
    <cellStyle name="Обычный 3 11 15 2 3 3 2" xfId="9773"/>
    <cellStyle name="Обычный 3 11 15 2 3 3 2 2" xfId="9774"/>
    <cellStyle name="Обычный 3 11 15 2 3 3 3" xfId="9775"/>
    <cellStyle name="Обычный 3 11 15 2 3 4" xfId="9776"/>
    <cellStyle name="Обычный 3 11 15 2 3 4 2" xfId="9777"/>
    <cellStyle name="Обычный 3 11 15 2 3 5" xfId="9778"/>
    <cellStyle name="Обычный 3 11 15 2 4" xfId="9779"/>
    <cellStyle name="Обычный 3 11 15 2 4 2" xfId="9780"/>
    <cellStyle name="Обычный 3 11 15 2 4 2 2" xfId="9781"/>
    <cellStyle name="Обычный 3 11 15 2 4 2 2 2" xfId="9782"/>
    <cellStyle name="Обычный 3 11 15 2 4 2 3" xfId="9783"/>
    <cellStyle name="Обычный 3 11 15 2 4 3" xfId="9784"/>
    <cellStyle name="Обычный 3 11 15 2 4 3 2" xfId="9785"/>
    <cellStyle name="Обычный 3 11 15 2 4 4" xfId="9786"/>
    <cellStyle name="Обычный 3 11 15 2 5" xfId="9787"/>
    <cellStyle name="Обычный 3 11 15 2 5 2" xfId="9788"/>
    <cellStyle name="Обычный 3 11 15 2 5 2 2" xfId="9789"/>
    <cellStyle name="Обычный 3 11 15 2 5 3" xfId="9790"/>
    <cellStyle name="Обычный 3 11 15 2 6" xfId="9791"/>
    <cellStyle name="Обычный 3 11 15 2 6 2" xfId="9792"/>
    <cellStyle name="Обычный 3 11 15 2 7" xfId="9793"/>
    <cellStyle name="Обычный 3 11 15 3" xfId="9794"/>
    <cellStyle name="Обычный 3 11 15 3 2" xfId="9795"/>
    <cellStyle name="Обычный 3 11 15 3 2 2" xfId="9796"/>
    <cellStyle name="Обычный 3 11 15 3 2 2 2" xfId="9797"/>
    <cellStyle name="Обычный 3 11 15 3 2 2 2 2" xfId="9798"/>
    <cellStyle name="Обычный 3 11 15 3 2 2 3" xfId="9799"/>
    <cellStyle name="Обычный 3 11 15 3 2 3" xfId="9800"/>
    <cellStyle name="Обычный 3 11 15 3 2 3 2" xfId="9801"/>
    <cellStyle name="Обычный 3 11 15 3 2 4" xfId="9802"/>
    <cellStyle name="Обычный 3 11 15 3 3" xfId="9803"/>
    <cellStyle name="Обычный 3 11 15 3 3 2" xfId="9804"/>
    <cellStyle name="Обычный 3 11 15 3 3 2 2" xfId="9805"/>
    <cellStyle name="Обычный 3 11 15 3 3 3" xfId="9806"/>
    <cellStyle name="Обычный 3 11 15 3 4" xfId="9807"/>
    <cellStyle name="Обычный 3 11 15 3 4 2" xfId="9808"/>
    <cellStyle name="Обычный 3 11 15 3 5" xfId="9809"/>
    <cellStyle name="Обычный 3 11 15 4" xfId="9810"/>
    <cellStyle name="Обычный 3 11 15 4 2" xfId="9811"/>
    <cellStyle name="Обычный 3 11 15 4 2 2" xfId="9812"/>
    <cellStyle name="Обычный 3 11 15 4 2 2 2" xfId="9813"/>
    <cellStyle name="Обычный 3 11 15 4 2 2 2 2" xfId="9814"/>
    <cellStyle name="Обычный 3 11 15 4 2 2 3" xfId="9815"/>
    <cellStyle name="Обычный 3 11 15 4 2 3" xfId="9816"/>
    <cellStyle name="Обычный 3 11 15 4 2 3 2" xfId="9817"/>
    <cellStyle name="Обычный 3 11 15 4 2 4" xfId="9818"/>
    <cellStyle name="Обычный 3 11 15 4 3" xfId="9819"/>
    <cellStyle name="Обычный 3 11 15 4 3 2" xfId="9820"/>
    <cellStyle name="Обычный 3 11 15 4 3 2 2" xfId="9821"/>
    <cellStyle name="Обычный 3 11 15 4 3 3" xfId="9822"/>
    <cellStyle name="Обычный 3 11 15 4 4" xfId="9823"/>
    <cellStyle name="Обычный 3 11 15 4 4 2" xfId="9824"/>
    <cellStyle name="Обычный 3 11 15 4 5" xfId="9825"/>
    <cellStyle name="Обычный 3 11 15 5" xfId="9826"/>
    <cellStyle name="Обычный 3 11 15 5 2" xfId="9827"/>
    <cellStyle name="Обычный 3 11 15 5 2 2" xfId="9828"/>
    <cellStyle name="Обычный 3 11 15 5 2 2 2" xfId="9829"/>
    <cellStyle name="Обычный 3 11 15 5 2 3" xfId="9830"/>
    <cellStyle name="Обычный 3 11 15 5 3" xfId="9831"/>
    <cellStyle name="Обычный 3 11 15 5 3 2" xfId="9832"/>
    <cellStyle name="Обычный 3 11 15 5 4" xfId="9833"/>
    <cellStyle name="Обычный 3 11 15 6" xfId="9834"/>
    <cellStyle name="Обычный 3 11 15 6 2" xfId="9835"/>
    <cellStyle name="Обычный 3 11 15 6 2 2" xfId="9836"/>
    <cellStyle name="Обычный 3 11 15 6 3" xfId="9837"/>
    <cellStyle name="Обычный 3 11 15 7" xfId="9838"/>
    <cellStyle name="Обычный 3 11 15 7 2" xfId="9839"/>
    <cellStyle name="Обычный 3 11 15 8" xfId="9840"/>
    <cellStyle name="Обычный 3 11 16" xfId="9841"/>
    <cellStyle name="Обычный 3 11 16 2" xfId="9842"/>
    <cellStyle name="Обычный 3 11 16 2 2" xfId="9843"/>
    <cellStyle name="Обычный 3 11 16 2 2 2" xfId="9844"/>
    <cellStyle name="Обычный 3 11 16 2 2 2 2" xfId="9845"/>
    <cellStyle name="Обычный 3 11 16 2 2 2 2 2" xfId="9846"/>
    <cellStyle name="Обычный 3 11 16 2 2 2 2 2 2" xfId="9847"/>
    <cellStyle name="Обычный 3 11 16 2 2 2 2 3" xfId="9848"/>
    <cellStyle name="Обычный 3 11 16 2 2 2 3" xfId="9849"/>
    <cellStyle name="Обычный 3 11 16 2 2 2 3 2" xfId="9850"/>
    <cellStyle name="Обычный 3 11 16 2 2 2 4" xfId="9851"/>
    <cellStyle name="Обычный 3 11 16 2 2 3" xfId="9852"/>
    <cellStyle name="Обычный 3 11 16 2 2 3 2" xfId="9853"/>
    <cellStyle name="Обычный 3 11 16 2 2 3 2 2" xfId="9854"/>
    <cellStyle name="Обычный 3 11 16 2 2 3 3" xfId="9855"/>
    <cellStyle name="Обычный 3 11 16 2 2 4" xfId="9856"/>
    <cellStyle name="Обычный 3 11 16 2 2 4 2" xfId="9857"/>
    <cellStyle name="Обычный 3 11 16 2 2 5" xfId="9858"/>
    <cellStyle name="Обычный 3 11 16 2 3" xfId="9859"/>
    <cellStyle name="Обычный 3 11 16 2 3 2" xfId="9860"/>
    <cellStyle name="Обычный 3 11 16 2 3 2 2" xfId="9861"/>
    <cellStyle name="Обычный 3 11 16 2 3 2 2 2" xfId="9862"/>
    <cellStyle name="Обычный 3 11 16 2 3 2 2 2 2" xfId="9863"/>
    <cellStyle name="Обычный 3 11 16 2 3 2 2 3" xfId="9864"/>
    <cellStyle name="Обычный 3 11 16 2 3 2 3" xfId="9865"/>
    <cellStyle name="Обычный 3 11 16 2 3 2 3 2" xfId="9866"/>
    <cellStyle name="Обычный 3 11 16 2 3 2 4" xfId="9867"/>
    <cellStyle name="Обычный 3 11 16 2 3 3" xfId="9868"/>
    <cellStyle name="Обычный 3 11 16 2 3 3 2" xfId="9869"/>
    <cellStyle name="Обычный 3 11 16 2 3 3 2 2" xfId="9870"/>
    <cellStyle name="Обычный 3 11 16 2 3 3 3" xfId="9871"/>
    <cellStyle name="Обычный 3 11 16 2 3 4" xfId="9872"/>
    <cellStyle name="Обычный 3 11 16 2 3 4 2" xfId="9873"/>
    <cellStyle name="Обычный 3 11 16 2 3 5" xfId="9874"/>
    <cellStyle name="Обычный 3 11 16 2 4" xfId="9875"/>
    <cellStyle name="Обычный 3 11 16 2 4 2" xfId="9876"/>
    <cellStyle name="Обычный 3 11 16 2 4 2 2" xfId="9877"/>
    <cellStyle name="Обычный 3 11 16 2 4 2 2 2" xfId="9878"/>
    <cellStyle name="Обычный 3 11 16 2 4 2 3" xfId="9879"/>
    <cellStyle name="Обычный 3 11 16 2 4 3" xfId="9880"/>
    <cellStyle name="Обычный 3 11 16 2 4 3 2" xfId="9881"/>
    <cellStyle name="Обычный 3 11 16 2 4 4" xfId="9882"/>
    <cellStyle name="Обычный 3 11 16 2 5" xfId="9883"/>
    <cellStyle name="Обычный 3 11 16 2 5 2" xfId="9884"/>
    <cellStyle name="Обычный 3 11 16 2 5 2 2" xfId="9885"/>
    <cellStyle name="Обычный 3 11 16 2 5 3" xfId="9886"/>
    <cellStyle name="Обычный 3 11 16 2 6" xfId="9887"/>
    <cellStyle name="Обычный 3 11 16 2 6 2" xfId="9888"/>
    <cellStyle name="Обычный 3 11 16 2 7" xfId="9889"/>
    <cellStyle name="Обычный 3 11 16 3" xfId="9890"/>
    <cellStyle name="Обычный 3 11 16 3 2" xfId="9891"/>
    <cellStyle name="Обычный 3 11 16 3 2 2" xfId="9892"/>
    <cellStyle name="Обычный 3 11 16 3 2 2 2" xfId="9893"/>
    <cellStyle name="Обычный 3 11 16 3 2 2 2 2" xfId="9894"/>
    <cellStyle name="Обычный 3 11 16 3 2 2 3" xfId="9895"/>
    <cellStyle name="Обычный 3 11 16 3 2 3" xfId="9896"/>
    <cellStyle name="Обычный 3 11 16 3 2 3 2" xfId="9897"/>
    <cellStyle name="Обычный 3 11 16 3 2 4" xfId="9898"/>
    <cellStyle name="Обычный 3 11 16 3 3" xfId="9899"/>
    <cellStyle name="Обычный 3 11 16 3 3 2" xfId="9900"/>
    <cellStyle name="Обычный 3 11 16 3 3 2 2" xfId="9901"/>
    <cellStyle name="Обычный 3 11 16 3 3 3" xfId="9902"/>
    <cellStyle name="Обычный 3 11 16 3 4" xfId="9903"/>
    <cellStyle name="Обычный 3 11 16 3 4 2" xfId="9904"/>
    <cellStyle name="Обычный 3 11 16 3 5" xfId="9905"/>
    <cellStyle name="Обычный 3 11 16 4" xfId="9906"/>
    <cellStyle name="Обычный 3 11 16 4 2" xfId="9907"/>
    <cellStyle name="Обычный 3 11 16 4 2 2" xfId="9908"/>
    <cellStyle name="Обычный 3 11 16 4 2 2 2" xfId="9909"/>
    <cellStyle name="Обычный 3 11 16 4 2 2 2 2" xfId="9910"/>
    <cellStyle name="Обычный 3 11 16 4 2 2 3" xfId="9911"/>
    <cellStyle name="Обычный 3 11 16 4 2 3" xfId="9912"/>
    <cellStyle name="Обычный 3 11 16 4 2 3 2" xfId="9913"/>
    <cellStyle name="Обычный 3 11 16 4 2 4" xfId="9914"/>
    <cellStyle name="Обычный 3 11 16 4 3" xfId="9915"/>
    <cellStyle name="Обычный 3 11 16 4 3 2" xfId="9916"/>
    <cellStyle name="Обычный 3 11 16 4 3 2 2" xfId="9917"/>
    <cellStyle name="Обычный 3 11 16 4 3 3" xfId="9918"/>
    <cellStyle name="Обычный 3 11 16 4 4" xfId="9919"/>
    <cellStyle name="Обычный 3 11 16 4 4 2" xfId="9920"/>
    <cellStyle name="Обычный 3 11 16 4 5" xfId="9921"/>
    <cellStyle name="Обычный 3 11 16 5" xfId="9922"/>
    <cellStyle name="Обычный 3 11 16 5 2" xfId="9923"/>
    <cellStyle name="Обычный 3 11 16 5 2 2" xfId="9924"/>
    <cellStyle name="Обычный 3 11 16 5 2 2 2" xfId="9925"/>
    <cellStyle name="Обычный 3 11 16 5 2 3" xfId="9926"/>
    <cellStyle name="Обычный 3 11 16 5 3" xfId="9927"/>
    <cellStyle name="Обычный 3 11 16 5 3 2" xfId="9928"/>
    <cellStyle name="Обычный 3 11 16 5 4" xfId="9929"/>
    <cellStyle name="Обычный 3 11 16 6" xfId="9930"/>
    <cellStyle name="Обычный 3 11 16 6 2" xfId="9931"/>
    <cellStyle name="Обычный 3 11 16 6 2 2" xfId="9932"/>
    <cellStyle name="Обычный 3 11 16 6 3" xfId="9933"/>
    <cellStyle name="Обычный 3 11 16 7" xfId="9934"/>
    <cellStyle name="Обычный 3 11 16 7 2" xfId="9935"/>
    <cellStyle name="Обычный 3 11 16 8" xfId="9936"/>
    <cellStyle name="Обычный 3 11 17" xfId="9937"/>
    <cellStyle name="Обычный 3 11 17 2" xfId="9938"/>
    <cellStyle name="Обычный 3 11 17 2 2" xfId="9939"/>
    <cellStyle name="Обычный 3 11 17 2 2 2" xfId="9940"/>
    <cellStyle name="Обычный 3 11 17 2 2 2 2" xfId="9941"/>
    <cellStyle name="Обычный 3 11 17 2 2 2 2 2" xfId="9942"/>
    <cellStyle name="Обычный 3 11 17 2 2 2 2 2 2" xfId="9943"/>
    <cellStyle name="Обычный 3 11 17 2 2 2 2 3" xfId="9944"/>
    <cellStyle name="Обычный 3 11 17 2 2 2 3" xfId="9945"/>
    <cellStyle name="Обычный 3 11 17 2 2 2 3 2" xfId="9946"/>
    <cellStyle name="Обычный 3 11 17 2 2 2 4" xfId="9947"/>
    <cellStyle name="Обычный 3 11 17 2 2 3" xfId="9948"/>
    <cellStyle name="Обычный 3 11 17 2 2 3 2" xfId="9949"/>
    <cellStyle name="Обычный 3 11 17 2 2 3 2 2" xfId="9950"/>
    <cellStyle name="Обычный 3 11 17 2 2 3 3" xfId="9951"/>
    <cellStyle name="Обычный 3 11 17 2 2 4" xfId="9952"/>
    <cellStyle name="Обычный 3 11 17 2 2 4 2" xfId="9953"/>
    <cellStyle name="Обычный 3 11 17 2 2 5" xfId="9954"/>
    <cellStyle name="Обычный 3 11 17 2 3" xfId="9955"/>
    <cellStyle name="Обычный 3 11 17 2 3 2" xfId="9956"/>
    <cellStyle name="Обычный 3 11 17 2 3 2 2" xfId="9957"/>
    <cellStyle name="Обычный 3 11 17 2 3 2 2 2" xfId="9958"/>
    <cellStyle name="Обычный 3 11 17 2 3 2 2 2 2" xfId="9959"/>
    <cellStyle name="Обычный 3 11 17 2 3 2 2 3" xfId="9960"/>
    <cellStyle name="Обычный 3 11 17 2 3 2 3" xfId="9961"/>
    <cellStyle name="Обычный 3 11 17 2 3 2 3 2" xfId="9962"/>
    <cellStyle name="Обычный 3 11 17 2 3 2 4" xfId="9963"/>
    <cellStyle name="Обычный 3 11 17 2 3 3" xfId="9964"/>
    <cellStyle name="Обычный 3 11 17 2 3 3 2" xfId="9965"/>
    <cellStyle name="Обычный 3 11 17 2 3 3 2 2" xfId="9966"/>
    <cellStyle name="Обычный 3 11 17 2 3 3 3" xfId="9967"/>
    <cellStyle name="Обычный 3 11 17 2 3 4" xfId="9968"/>
    <cellStyle name="Обычный 3 11 17 2 3 4 2" xfId="9969"/>
    <cellStyle name="Обычный 3 11 17 2 3 5" xfId="9970"/>
    <cellStyle name="Обычный 3 11 17 2 4" xfId="9971"/>
    <cellStyle name="Обычный 3 11 17 2 4 2" xfId="9972"/>
    <cellStyle name="Обычный 3 11 17 2 4 2 2" xfId="9973"/>
    <cellStyle name="Обычный 3 11 17 2 4 2 2 2" xfId="9974"/>
    <cellStyle name="Обычный 3 11 17 2 4 2 3" xfId="9975"/>
    <cellStyle name="Обычный 3 11 17 2 4 3" xfId="9976"/>
    <cellStyle name="Обычный 3 11 17 2 4 3 2" xfId="9977"/>
    <cellStyle name="Обычный 3 11 17 2 4 4" xfId="9978"/>
    <cellStyle name="Обычный 3 11 17 2 5" xfId="9979"/>
    <cellStyle name="Обычный 3 11 17 2 5 2" xfId="9980"/>
    <cellStyle name="Обычный 3 11 17 2 5 2 2" xfId="9981"/>
    <cellStyle name="Обычный 3 11 17 2 5 3" xfId="9982"/>
    <cellStyle name="Обычный 3 11 17 2 6" xfId="9983"/>
    <cellStyle name="Обычный 3 11 17 2 6 2" xfId="9984"/>
    <cellStyle name="Обычный 3 11 17 2 7" xfId="9985"/>
    <cellStyle name="Обычный 3 11 17 3" xfId="9986"/>
    <cellStyle name="Обычный 3 11 17 3 2" xfId="9987"/>
    <cellStyle name="Обычный 3 11 17 3 2 2" xfId="9988"/>
    <cellStyle name="Обычный 3 11 17 3 2 2 2" xfId="9989"/>
    <cellStyle name="Обычный 3 11 17 3 2 2 2 2" xfId="9990"/>
    <cellStyle name="Обычный 3 11 17 3 2 2 3" xfId="9991"/>
    <cellStyle name="Обычный 3 11 17 3 2 3" xfId="9992"/>
    <cellStyle name="Обычный 3 11 17 3 2 3 2" xfId="9993"/>
    <cellStyle name="Обычный 3 11 17 3 2 4" xfId="9994"/>
    <cellStyle name="Обычный 3 11 17 3 3" xfId="9995"/>
    <cellStyle name="Обычный 3 11 17 3 3 2" xfId="9996"/>
    <cellStyle name="Обычный 3 11 17 3 3 2 2" xfId="9997"/>
    <cellStyle name="Обычный 3 11 17 3 3 3" xfId="9998"/>
    <cellStyle name="Обычный 3 11 17 3 4" xfId="9999"/>
    <cellStyle name="Обычный 3 11 17 3 4 2" xfId="10000"/>
    <cellStyle name="Обычный 3 11 17 3 5" xfId="10001"/>
    <cellStyle name="Обычный 3 11 17 4" xfId="10002"/>
    <cellStyle name="Обычный 3 11 17 4 2" xfId="10003"/>
    <cellStyle name="Обычный 3 11 17 4 2 2" xfId="10004"/>
    <cellStyle name="Обычный 3 11 17 4 2 2 2" xfId="10005"/>
    <cellStyle name="Обычный 3 11 17 4 2 2 2 2" xfId="10006"/>
    <cellStyle name="Обычный 3 11 17 4 2 2 3" xfId="10007"/>
    <cellStyle name="Обычный 3 11 17 4 2 3" xfId="10008"/>
    <cellStyle name="Обычный 3 11 17 4 2 3 2" xfId="10009"/>
    <cellStyle name="Обычный 3 11 17 4 2 4" xfId="10010"/>
    <cellStyle name="Обычный 3 11 17 4 3" xfId="10011"/>
    <cellStyle name="Обычный 3 11 17 4 3 2" xfId="10012"/>
    <cellStyle name="Обычный 3 11 17 4 3 2 2" xfId="10013"/>
    <cellStyle name="Обычный 3 11 17 4 3 3" xfId="10014"/>
    <cellStyle name="Обычный 3 11 17 4 4" xfId="10015"/>
    <cellStyle name="Обычный 3 11 17 4 4 2" xfId="10016"/>
    <cellStyle name="Обычный 3 11 17 4 5" xfId="10017"/>
    <cellStyle name="Обычный 3 11 17 5" xfId="10018"/>
    <cellStyle name="Обычный 3 11 17 5 2" xfId="10019"/>
    <cellStyle name="Обычный 3 11 17 5 2 2" xfId="10020"/>
    <cellStyle name="Обычный 3 11 17 5 2 2 2" xfId="10021"/>
    <cellStyle name="Обычный 3 11 17 5 2 3" xfId="10022"/>
    <cellStyle name="Обычный 3 11 17 5 3" xfId="10023"/>
    <cellStyle name="Обычный 3 11 17 5 3 2" xfId="10024"/>
    <cellStyle name="Обычный 3 11 17 5 4" xfId="10025"/>
    <cellStyle name="Обычный 3 11 17 6" xfId="10026"/>
    <cellStyle name="Обычный 3 11 17 6 2" xfId="10027"/>
    <cellStyle name="Обычный 3 11 17 6 2 2" xfId="10028"/>
    <cellStyle name="Обычный 3 11 17 6 3" xfId="10029"/>
    <cellStyle name="Обычный 3 11 17 7" xfId="10030"/>
    <cellStyle name="Обычный 3 11 17 7 2" xfId="10031"/>
    <cellStyle name="Обычный 3 11 17 8" xfId="10032"/>
    <cellStyle name="Обычный 3 11 18" xfId="10033"/>
    <cellStyle name="Обычный 3 11 18 2" xfId="10034"/>
    <cellStyle name="Обычный 3 11 18 2 2" xfId="10035"/>
    <cellStyle name="Обычный 3 11 18 2 2 2" xfId="10036"/>
    <cellStyle name="Обычный 3 11 18 2 2 2 2" xfId="10037"/>
    <cellStyle name="Обычный 3 11 18 2 2 2 2 2" xfId="10038"/>
    <cellStyle name="Обычный 3 11 18 2 2 2 2 2 2" xfId="10039"/>
    <cellStyle name="Обычный 3 11 18 2 2 2 2 3" xfId="10040"/>
    <cellStyle name="Обычный 3 11 18 2 2 2 3" xfId="10041"/>
    <cellStyle name="Обычный 3 11 18 2 2 2 3 2" xfId="10042"/>
    <cellStyle name="Обычный 3 11 18 2 2 2 4" xfId="10043"/>
    <cellStyle name="Обычный 3 11 18 2 2 3" xfId="10044"/>
    <cellStyle name="Обычный 3 11 18 2 2 3 2" xfId="10045"/>
    <cellStyle name="Обычный 3 11 18 2 2 3 2 2" xfId="10046"/>
    <cellStyle name="Обычный 3 11 18 2 2 3 3" xfId="10047"/>
    <cellStyle name="Обычный 3 11 18 2 2 4" xfId="10048"/>
    <cellStyle name="Обычный 3 11 18 2 2 4 2" xfId="10049"/>
    <cellStyle name="Обычный 3 11 18 2 2 5" xfId="10050"/>
    <cellStyle name="Обычный 3 11 18 2 3" xfId="10051"/>
    <cellStyle name="Обычный 3 11 18 2 3 2" xfId="10052"/>
    <cellStyle name="Обычный 3 11 18 2 3 2 2" xfId="10053"/>
    <cellStyle name="Обычный 3 11 18 2 3 2 2 2" xfId="10054"/>
    <cellStyle name="Обычный 3 11 18 2 3 2 2 2 2" xfId="10055"/>
    <cellStyle name="Обычный 3 11 18 2 3 2 2 3" xfId="10056"/>
    <cellStyle name="Обычный 3 11 18 2 3 2 3" xfId="10057"/>
    <cellStyle name="Обычный 3 11 18 2 3 2 3 2" xfId="10058"/>
    <cellStyle name="Обычный 3 11 18 2 3 2 4" xfId="10059"/>
    <cellStyle name="Обычный 3 11 18 2 3 3" xfId="10060"/>
    <cellStyle name="Обычный 3 11 18 2 3 3 2" xfId="10061"/>
    <cellStyle name="Обычный 3 11 18 2 3 3 2 2" xfId="10062"/>
    <cellStyle name="Обычный 3 11 18 2 3 3 3" xfId="10063"/>
    <cellStyle name="Обычный 3 11 18 2 3 4" xfId="10064"/>
    <cellStyle name="Обычный 3 11 18 2 3 4 2" xfId="10065"/>
    <cellStyle name="Обычный 3 11 18 2 3 5" xfId="10066"/>
    <cellStyle name="Обычный 3 11 18 2 4" xfId="10067"/>
    <cellStyle name="Обычный 3 11 18 2 4 2" xfId="10068"/>
    <cellStyle name="Обычный 3 11 18 2 4 2 2" xfId="10069"/>
    <cellStyle name="Обычный 3 11 18 2 4 2 2 2" xfId="10070"/>
    <cellStyle name="Обычный 3 11 18 2 4 2 3" xfId="10071"/>
    <cellStyle name="Обычный 3 11 18 2 4 3" xfId="10072"/>
    <cellStyle name="Обычный 3 11 18 2 4 3 2" xfId="10073"/>
    <cellStyle name="Обычный 3 11 18 2 4 4" xfId="10074"/>
    <cellStyle name="Обычный 3 11 18 2 5" xfId="10075"/>
    <cellStyle name="Обычный 3 11 18 2 5 2" xfId="10076"/>
    <cellStyle name="Обычный 3 11 18 2 5 2 2" xfId="10077"/>
    <cellStyle name="Обычный 3 11 18 2 5 3" xfId="10078"/>
    <cellStyle name="Обычный 3 11 18 2 6" xfId="10079"/>
    <cellStyle name="Обычный 3 11 18 2 6 2" xfId="10080"/>
    <cellStyle name="Обычный 3 11 18 2 7" xfId="10081"/>
    <cellStyle name="Обычный 3 11 18 3" xfId="10082"/>
    <cellStyle name="Обычный 3 11 18 3 2" xfId="10083"/>
    <cellStyle name="Обычный 3 11 18 3 2 2" xfId="10084"/>
    <cellStyle name="Обычный 3 11 18 3 2 2 2" xfId="10085"/>
    <cellStyle name="Обычный 3 11 18 3 2 2 2 2" xfId="10086"/>
    <cellStyle name="Обычный 3 11 18 3 2 2 3" xfId="10087"/>
    <cellStyle name="Обычный 3 11 18 3 2 3" xfId="10088"/>
    <cellStyle name="Обычный 3 11 18 3 2 3 2" xfId="10089"/>
    <cellStyle name="Обычный 3 11 18 3 2 4" xfId="10090"/>
    <cellStyle name="Обычный 3 11 18 3 3" xfId="10091"/>
    <cellStyle name="Обычный 3 11 18 3 3 2" xfId="10092"/>
    <cellStyle name="Обычный 3 11 18 3 3 2 2" xfId="10093"/>
    <cellStyle name="Обычный 3 11 18 3 3 3" xfId="10094"/>
    <cellStyle name="Обычный 3 11 18 3 4" xfId="10095"/>
    <cellStyle name="Обычный 3 11 18 3 4 2" xfId="10096"/>
    <cellStyle name="Обычный 3 11 18 3 5" xfId="10097"/>
    <cellStyle name="Обычный 3 11 18 4" xfId="10098"/>
    <cellStyle name="Обычный 3 11 18 4 2" xfId="10099"/>
    <cellStyle name="Обычный 3 11 18 4 2 2" xfId="10100"/>
    <cellStyle name="Обычный 3 11 18 4 2 2 2" xfId="10101"/>
    <cellStyle name="Обычный 3 11 18 4 2 2 2 2" xfId="10102"/>
    <cellStyle name="Обычный 3 11 18 4 2 2 3" xfId="10103"/>
    <cellStyle name="Обычный 3 11 18 4 2 3" xfId="10104"/>
    <cellStyle name="Обычный 3 11 18 4 2 3 2" xfId="10105"/>
    <cellStyle name="Обычный 3 11 18 4 2 4" xfId="10106"/>
    <cellStyle name="Обычный 3 11 18 4 3" xfId="10107"/>
    <cellStyle name="Обычный 3 11 18 4 3 2" xfId="10108"/>
    <cellStyle name="Обычный 3 11 18 4 3 2 2" xfId="10109"/>
    <cellStyle name="Обычный 3 11 18 4 3 3" xfId="10110"/>
    <cellStyle name="Обычный 3 11 18 4 4" xfId="10111"/>
    <cellStyle name="Обычный 3 11 18 4 4 2" xfId="10112"/>
    <cellStyle name="Обычный 3 11 18 4 5" xfId="10113"/>
    <cellStyle name="Обычный 3 11 18 5" xfId="10114"/>
    <cellStyle name="Обычный 3 11 18 5 2" xfId="10115"/>
    <cellStyle name="Обычный 3 11 18 5 2 2" xfId="10116"/>
    <cellStyle name="Обычный 3 11 18 5 2 2 2" xfId="10117"/>
    <cellStyle name="Обычный 3 11 18 5 2 3" xfId="10118"/>
    <cellStyle name="Обычный 3 11 18 5 3" xfId="10119"/>
    <cellStyle name="Обычный 3 11 18 5 3 2" xfId="10120"/>
    <cellStyle name="Обычный 3 11 18 5 4" xfId="10121"/>
    <cellStyle name="Обычный 3 11 18 6" xfId="10122"/>
    <cellStyle name="Обычный 3 11 18 6 2" xfId="10123"/>
    <cellStyle name="Обычный 3 11 18 6 2 2" xfId="10124"/>
    <cellStyle name="Обычный 3 11 18 6 3" xfId="10125"/>
    <cellStyle name="Обычный 3 11 18 7" xfId="10126"/>
    <cellStyle name="Обычный 3 11 18 7 2" xfId="10127"/>
    <cellStyle name="Обычный 3 11 18 8" xfId="10128"/>
    <cellStyle name="Обычный 3 11 19" xfId="10129"/>
    <cellStyle name="Обычный 3 11 19 2" xfId="10130"/>
    <cellStyle name="Обычный 3 11 19 2 2" xfId="10131"/>
    <cellStyle name="Обычный 3 11 19 2 2 2" xfId="10132"/>
    <cellStyle name="Обычный 3 11 19 2 2 2 2" xfId="10133"/>
    <cellStyle name="Обычный 3 11 19 2 2 2 2 2" xfId="10134"/>
    <cellStyle name="Обычный 3 11 19 2 2 2 2 2 2" xfId="10135"/>
    <cellStyle name="Обычный 3 11 19 2 2 2 2 3" xfId="10136"/>
    <cellStyle name="Обычный 3 11 19 2 2 2 3" xfId="10137"/>
    <cellStyle name="Обычный 3 11 19 2 2 2 3 2" xfId="10138"/>
    <cellStyle name="Обычный 3 11 19 2 2 2 4" xfId="10139"/>
    <cellStyle name="Обычный 3 11 19 2 2 3" xfId="10140"/>
    <cellStyle name="Обычный 3 11 19 2 2 3 2" xfId="10141"/>
    <cellStyle name="Обычный 3 11 19 2 2 3 2 2" xfId="10142"/>
    <cellStyle name="Обычный 3 11 19 2 2 3 3" xfId="10143"/>
    <cellStyle name="Обычный 3 11 19 2 2 4" xfId="10144"/>
    <cellStyle name="Обычный 3 11 19 2 2 4 2" xfId="10145"/>
    <cellStyle name="Обычный 3 11 19 2 2 5" xfId="10146"/>
    <cellStyle name="Обычный 3 11 19 2 3" xfId="10147"/>
    <cellStyle name="Обычный 3 11 19 2 3 2" xfId="10148"/>
    <cellStyle name="Обычный 3 11 19 2 3 2 2" xfId="10149"/>
    <cellStyle name="Обычный 3 11 19 2 3 2 2 2" xfId="10150"/>
    <cellStyle name="Обычный 3 11 19 2 3 2 2 2 2" xfId="10151"/>
    <cellStyle name="Обычный 3 11 19 2 3 2 2 3" xfId="10152"/>
    <cellStyle name="Обычный 3 11 19 2 3 2 3" xfId="10153"/>
    <cellStyle name="Обычный 3 11 19 2 3 2 3 2" xfId="10154"/>
    <cellStyle name="Обычный 3 11 19 2 3 2 4" xfId="10155"/>
    <cellStyle name="Обычный 3 11 19 2 3 3" xfId="10156"/>
    <cellStyle name="Обычный 3 11 19 2 3 3 2" xfId="10157"/>
    <cellStyle name="Обычный 3 11 19 2 3 3 2 2" xfId="10158"/>
    <cellStyle name="Обычный 3 11 19 2 3 3 3" xfId="10159"/>
    <cellStyle name="Обычный 3 11 19 2 3 4" xfId="10160"/>
    <cellStyle name="Обычный 3 11 19 2 3 4 2" xfId="10161"/>
    <cellStyle name="Обычный 3 11 19 2 3 5" xfId="10162"/>
    <cellStyle name="Обычный 3 11 19 2 4" xfId="10163"/>
    <cellStyle name="Обычный 3 11 19 2 4 2" xfId="10164"/>
    <cellStyle name="Обычный 3 11 19 2 4 2 2" xfId="10165"/>
    <cellStyle name="Обычный 3 11 19 2 4 2 2 2" xfId="10166"/>
    <cellStyle name="Обычный 3 11 19 2 4 2 3" xfId="10167"/>
    <cellStyle name="Обычный 3 11 19 2 4 3" xfId="10168"/>
    <cellStyle name="Обычный 3 11 19 2 4 3 2" xfId="10169"/>
    <cellStyle name="Обычный 3 11 19 2 4 4" xfId="10170"/>
    <cellStyle name="Обычный 3 11 19 2 5" xfId="10171"/>
    <cellStyle name="Обычный 3 11 19 2 5 2" xfId="10172"/>
    <cellStyle name="Обычный 3 11 19 2 5 2 2" xfId="10173"/>
    <cellStyle name="Обычный 3 11 19 2 5 3" xfId="10174"/>
    <cellStyle name="Обычный 3 11 19 2 6" xfId="10175"/>
    <cellStyle name="Обычный 3 11 19 2 6 2" xfId="10176"/>
    <cellStyle name="Обычный 3 11 19 2 7" xfId="10177"/>
    <cellStyle name="Обычный 3 11 19 3" xfId="10178"/>
    <cellStyle name="Обычный 3 11 19 3 2" xfId="10179"/>
    <cellStyle name="Обычный 3 11 19 3 2 2" xfId="10180"/>
    <cellStyle name="Обычный 3 11 19 3 2 2 2" xfId="10181"/>
    <cellStyle name="Обычный 3 11 19 3 2 2 2 2" xfId="10182"/>
    <cellStyle name="Обычный 3 11 19 3 2 2 3" xfId="10183"/>
    <cellStyle name="Обычный 3 11 19 3 2 3" xfId="10184"/>
    <cellStyle name="Обычный 3 11 19 3 2 3 2" xfId="10185"/>
    <cellStyle name="Обычный 3 11 19 3 2 4" xfId="10186"/>
    <cellStyle name="Обычный 3 11 19 3 3" xfId="10187"/>
    <cellStyle name="Обычный 3 11 19 3 3 2" xfId="10188"/>
    <cellStyle name="Обычный 3 11 19 3 3 2 2" xfId="10189"/>
    <cellStyle name="Обычный 3 11 19 3 3 3" xfId="10190"/>
    <cellStyle name="Обычный 3 11 19 3 4" xfId="10191"/>
    <cellStyle name="Обычный 3 11 19 3 4 2" xfId="10192"/>
    <cellStyle name="Обычный 3 11 19 3 5" xfId="10193"/>
    <cellStyle name="Обычный 3 11 19 4" xfId="10194"/>
    <cellStyle name="Обычный 3 11 19 4 2" xfId="10195"/>
    <cellStyle name="Обычный 3 11 19 4 2 2" xfId="10196"/>
    <cellStyle name="Обычный 3 11 19 4 2 2 2" xfId="10197"/>
    <cellStyle name="Обычный 3 11 19 4 2 2 2 2" xfId="10198"/>
    <cellStyle name="Обычный 3 11 19 4 2 2 3" xfId="10199"/>
    <cellStyle name="Обычный 3 11 19 4 2 3" xfId="10200"/>
    <cellStyle name="Обычный 3 11 19 4 2 3 2" xfId="10201"/>
    <cellStyle name="Обычный 3 11 19 4 2 4" xfId="10202"/>
    <cellStyle name="Обычный 3 11 19 4 3" xfId="10203"/>
    <cellStyle name="Обычный 3 11 19 4 3 2" xfId="10204"/>
    <cellStyle name="Обычный 3 11 19 4 3 2 2" xfId="10205"/>
    <cellStyle name="Обычный 3 11 19 4 3 3" xfId="10206"/>
    <cellStyle name="Обычный 3 11 19 4 4" xfId="10207"/>
    <cellStyle name="Обычный 3 11 19 4 4 2" xfId="10208"/>
    <cellStyle name="Обычный 3 11 19 4 5" xfId="10209"/>
    <cellStyle name="Обычный 3 11 19 5" xfId="10210"/>
    <cellStyle name="Обычный 3 11 19 5 2" xfId="10211"/>
    <cellStyle name="Обычный 3 11 19 5 2 2" xfId="10212"/>
    <cellStyle name="Обычный 3 11 19 5 2 2 2" xfId="10213"/>
    <cellStyle name="Обычный 3 11 19 5 2 3" xfId="10214"/>
    <cellStyle name="Обычный 3 11 19 5 3" xfId="10215"/>
    <cellStyle name="Обычный 3 11 19 5 3 2" xfId="10216"/>
    <cellStyle name="Обычный 3 11 19 5 4" xfId="10217"/>
    <cellStyle name="Обычный 3 11 19 6" xfId="10218"/>
    <cellStyle name="Обычный 3 11 19 6 2" xfId="10219"/>
    <cellStyle name="Обычный 3 11 19 6 2 2" xfId="10220"/>
    <cellStyle name="Обычный 3 11 19 6 3" xfId="10221"/>
    <cellStyle name="Обычный 3 11 19 7" xfId="10222"/>
    <cellStyle name="Обычный 3 11 19 7 2" xfId="10223"/>
    <cellStyle name="Обычный 3 11 19 8" xfId="10224"/>
    <cellStyle name="Обычный 3 11 2" xfId="10225"/>
    <cellStyle name="Обычный 3 11 2 2" xfId="10226"/>
    <cellStyle name="Обычный 3 11 2 2 2" xfId="10227"/>
    <cellStyle name="Обычный 3 11 2 2 2 2" xfId="10228"/>
    <cellStyle name="Обычный 3 11 2 2 2 2 2" xfId="10229"/>
    <cellStyle name="Обычный 3 11 2 2 2 2 2 2" xfId="10230"/>
    <cellStyle name="Обычный 3 11 2 2 2 2 2 2 2" xfId="10231"/>
    <cellStyle name="Обычный 3 11 2 2 2 2 2 3" xfId="10232"/>
    <cellStyle name="Обычный 3 11 2 2 2 2 3" xfId="10233"/>
    <cellStyle name="Обычный 3 11 2 2 2 2 3 2" xfId="10234"/>
    <cellStyle name="Обычный 3 11 2 2 2 2 4" xfId="10235"/>
    <cellStyle name="Обычный 3 11 2 2 2 3" xfId="10236"/>
    <cellStyle name="Обычный 3 11 2 2 2 3 2" xfId="10237"/>
    <cellStyle name="Обычный 3 11 2 2 2 3 2 2" xfId="10238"/>
    <cellStyle name="Обычный 3 11 2 2 2 3 3" xfId="10239"/>
    <cellStyle name="Обычный 3 11 2 2 2 4" xfId="10240"/>
    <cellStyle name="Обычный 3 11 2 2 2 4 2" xfId="10241"/>
    <cellStyle name="Обычный 3 11 2 2 2 5" xfId="10242"/>
    <cellStyle name="Обычный 3 11 2 2 3" xfId="10243"/>
    <cellStyle name="Обычный 3 11 2 2 3 2" xfId="10244"/>
    <cellStyle name="Обычный 3 11 2 2 3 2 2" xfId="10245"/>
    <cellStyle name="Обычный 3 11 2 2 3 2 2 2" xfId="10246"/>
    <cellStyle name="Обычный 3 11 2 2 3 2 2 2 2" xfId="10247"/>
    <cellStyle name="Обычный 3 11 2 2 3 2 2 3" xfId="10248"/>
    <cellStyle name="Обычный 3 11 2 2 3 2 3" xfId="10249"/>
    <cellStyle name="Обычный 3 11 2 2 3 2 3 2" xfId="10250"/>
    <cellStyle name="Обычный 3 11 2 2 3 2 4" xfId="10251"/>
    <cellStyle name="Обычный 3 11 2 2 3 3" xfId="10252"/>
    <cellStyle name="Обычный 3 11 2 2 3 3 2" xfId="10253"/>
    <cellStyle name="Обычный 3 11 2 2 3 3 2 2" xfId="10254"/>
    <cellStyle name="Обычный 3 11 2 2 3 3 3" xfId="10255"/>
    <cellStyle name="Обычный 3 11 2 2 3 4" xfId="10256"/>
    <cellStyle name="Обычный 3 11 2 2 3 4 2" xfId="10257"/>
    <cellStyle name="Обычный 3 11 2 2 3 5" xfId="10258"/>
    <cellStyle name="Обычный 3 11 2 2 4" xfId="10259"/>
    <cellStyle name="Обычный 3 11 2 2 4 2" xfId="10260"/>
    <cellStyle name="Обычный 3 11 2 2 4 2 2" xfId="10261"/>
    <cellStyle name="Обычный 3 11 2 2 4 2 2 2" xfId="10262"/>
    <cellStyle name="Обычный 3 11 2 2 4 2 3" xfId="10263"/>
    <cellStyle name="Обычный 3 11 2 2 4 3" xfId="10264"/>
    <cellStyle name="Обычный 3 11 2 2 4 3 2" xfId="10265"/>
    <cellStyle name="Обычный 3 11 2 2 4 4" xfId="10266"/>
    <cellStyle name="Обычный 3 11 2 2 5" xfId="10267"/>
    <cellStyle name="Обычный 3 11 2 2 5 2" xfId="10268"/>
    <cellStyle name="Обычный 3 11 2 2 5 2 2" xfId="10269"/>
    <cellStyle name="Обычный 3 11 2 2 5 3" xfId="10270"/>
    <cellStyle name="Обычный 3 11 2 2 6" xfId="10271"/>
    <cellStyle name="Обычный 3 11 2 2 6 2" xfId="10272"/>
    <cellStyle name="Обычный 3 11 2 2 7" xfId="10273"/>
    <cellStyle name="Обычный 3 11 2 3" xfId="10274"/>
    <cellStyle name="Обычный 3 11 2 3 2" xfId="10275"/>
    <cellStyle name="Обычный 3 11 2 3 2 2" xfId="10276"/>
    <cellStyle name="Обычный 3 11 2 3 2 2 2" xfId="10277"/>
    <cellStyle name="Обычный 3 11 2 3 2 2 2 2" xfId="10278"/>
    <cellStyle name="Обычный 3 11 2 3 2 2 3" xfId="10279"/>
    <cellStyle name="Обычный 3 11 2 3 2 3" xfId="10280"/>
    <cellStyle name="Обычный 3 11 2 3 2 3 2" xfId="10281"/>
    <cellStyle name="Обычный 3 11 2 3 2 4" xfId="10282"/>
    <cellStyle name="Обычный 3 11 2 3 3" xfId="10283"/>
    <cellStyle name="Обычный 3 11 2 3 3 2" xfId="10284"/>
    <cellStyle name="Обычный 3 11 2 3 3 2 2" xfId="10285"/>
    <cellStyle name="Обычный 3 11 2 3 3 3" xfId="10286"/>
    <cellStyle name="Обычный 3 11 2 3 4" xfId="10287"/>
    <cellStyle name="Обычный 3 11 2 3 4 2" xfId="10288"/>
    <cellStyle name="Обычный 3 11 2 3 5" xfId="10289"/>
    <cellStyle name="Обычный 3 11 2 4" xfId="10290"/>
    <cellStyle name="Обычный 3 11 2 4 2" xfId="10291"/>
    <cellStyle name="Обычный 3 11 2 4 2 2" xfId="10292"/>
    <cellStyle name="Обычный 3 11 2 4 2 2 2" xfId="10293"/>
    <cellStyle name="Обычный 3 11 2 4 2 2 2 2" xfId="10294"/>
    <cellStyle name="Обычный 3 11 2 4 2 2 3" xfId="10295"/>
    <cellStyle name="Обычный 3 11 2 4 2 3" xfId="10296"/>
    <cellStyle name="Обычный 3 11 2 4 2 3 2" xfId="10297"/>
    <cellStyle name="Обычный 3 11 2 4 2 4" xfId="10298"/>
    <cellStyle name="Обычный 3 11 2 4 3" xfId="10299"/>
    <cellStyle name="Обычный 3 11 2 4 3 2" xfId="10300"/>
    <cellStyle name="Обычный 3 11 2 4 3 2 2" xfId="10301"/>
    <cellStyle name="Обычный 3 11 2 4 3 3" xfId="10302"/>
    <cellStyle name="Обычный 3 11 2 4 4" xfId="10303"/>
    <cellStyle name="Обычный 3 11 2 4 4 2" xfId="10304"/>
    <cellStyle name="Обычный 3 11 2 4 5" xfId="10305"/>
    <cellStyle name="Обычный 3 11 2 5" xfId="10306"/>
    <cellStyle name="Обычный 3 11 2 5 2" xfId="10307"/>
    <cellStyle name="Обычный 3 11 2 5 2 2" xfId="10308"/>
    <cellStyle name="Обычный 3 11 2 5 2 2 2" xfId="10309"/>
    <cellStyle name="Обычный 3 11 2 5 2 3" xfId="10310"/>
    <cellStyle name="Обычный 3 11 2 5 3" xfId="10311"/>
    <cellStyle name="Обычный 3 11 2 5 3 2" xfId="10312"/>
    <cellStyle name="Обычный 3 11 2 5 4" xfId="10313"/>
    <cellStyle name="Обычный 3 11 2 6" xfId="10314"/>
    <cellStyle name="Обычный 3 11 2 6 2" xfId="10315"/>
    <cellStyle name="Обычный 3 11 2 6 2 2" xfId="10316"/>
    <cellStyle name="Обычный 3 11 2 6 3" xfId="10317"/>
    <cellStyle name="Обычный 3 11 2 7" xfId="10318"/>
    <cellStyle name="Обычный 3 11 2 7 2" xfId="10319"/>
    <cellStyle name="Обычный 3 11 2 8" xfId="10320"/>
    <cellStyle name="Обычный 3 11 20" xfId="10321"/>
    <cellStyle name="Обычный 3 11 20 2" xfId="10322"/>
    <cellStyle name="Обычный 3 11 20 2 2" xfId="10323"/>
    <cellStyle name="Обычный 3 11 20 2 2 2" xfId="10324"/>
    <cellStyle name="Обычный 3 11 20 2 2 2 2" xfId="10325"/>
    <cellStyle name="Обычный 3 11 20 2 2 2 2 2" xfId="10326"/>
    <cellStyle name="Обычный 3 11 20 2 2 2 2 2 2" xfId="10327"/>
    <cellStyle name="Обычный 3 11 20 2 2 2 2 3" xfId="10328"/>
    <cellStyle name="Обычный 3 11 20 2 2 2 3" xfId="10329"/>
    <cellStyle name="Обычный 3 11 20 2 2 2 3 2" xfId="10330"/>
    <cellStyle name="Обычный 3 11 20 2 2 2 4" xfId="10331"/>
    <cellStyle name="Обычный 3 11 20 2 2 3" xfId="10332"/>
    <cellStyle name="Обычный 3 11 20 2 2 3 2" xfId="10333"/>
    <cellStyle name="Обычный 3 11 20 2 2 3 2 2" xfId="10334"/>
    <cellStyle name="Обычный 3 11 20 2 2 3 3" xfId="10335"/>
    <cellStyle name="Обычный 3 11 20 2 2 4" xfId="10336"/>
    <cellStyle name="Обычный 3 11 20 2 2 4 2" xfId="10337"/>
    <cellStyle name="Обычный 3 11 20 2 2 5" xfId="10338"/>
    <cellStyle name="Обычный 3 11 20 2 3" xfId="10339"/>
    <cellStyle name="Обычный 3 11 20 2 3 2" xfId="10340"/>
    <cellStyle name="Обычный 3 11 20 2 3 2 2" xfId="10341"/>
    <cellStyle name="Обычный 3 11 20 2 3 2 2 2" xfId="10342"/>
    <cellStyle name="Обычный 3 11 20 2 3 2 2 2 2" xfId="10343"/>
    <cellStyle name="Обычный 3 11 20 2 3 2 2 3" xfId="10344"/>
    <cellStyle name="Обычный 3 11 20 2 3 2 3" xfId="10345"/>
    <cellStyle name="Обычный 3 11 20 2 3 2 3 2" xfId="10346"/>
    <cellStyle name="Обычный 3 11 20 2 3 2 4" xfId="10347"/>
    <cellStyle name="Обычный 3 11 20 2 3 3" xfId="10348"/>
    <cellStyle name="Обычный 3 11 20 2 3 3 2" xfId="10349"/>
    <cellStyle name="Обычный 3 11 20 2 3 3 2 2" xfId="10350"/>
    <cellStyle name="Обычный 3 11 20 2 3 3 3" xfId="10351"/>
    <cellStyle name="Обычный 3 11 20 2 3 4" xfId="10352"/>
    <cellStyle name="Обычный 3 11 20 2 3 4 2" xfId="10353"/>
    <cellStyle name="Обычный 3 11 20 2 3 5" xfId="10354"/>
    <cellStyle name="Обычный 3 11 20 2 4" xfId="10355"/>
    <cellStyle name="Обычный 3 11 20 2 4 2" xfId="10356"/>
    <cellStyle name="Обычный 3 11 20 2 4 2 2" xfId="10357"/>
    <cellStyle name="Обычный 3 11 20 2 4 2 2 2" xfId="10358"/>
    <cellStyle name="Обычный 3 11 20 2 4 2 3" xfId="10359"/>
    <cellStyle name="Обычный 3 11 20 2 4 3" xfId="10360"/>
    <cellStyle name="Обычный 3 11 20 2 4 3 2" xfId="10361"/>
    <cellStyle name="Обычный 3 11 20 2 4 4" xfId="10362"/>
    <cellStyle name="Обычный 3 11 20 2 5" xfId="10363"/>
    <cellStyle name="Обычный 3 11 20 2 5 2" xfId="10364"/>
    <cellStyle name="Обычный 3 11 20 2 5 2 2" xfId="10365"/>
    <cellStyle name="Обычный 3 11 20 2 5 3" xfId="10366"/>
    <cellStyle name="Обычный 3 11 20 2 6" xfId="10367"/>
    <cellStyle name="Обычный 3 11 20 2 6 2" xfId="10368"/>
    <cellStyle name="Обычный 3 11 20 2 7" xfId="10369"/>
    <cellStyle name="Обычный 3 11 20 3" xfId="10370"/>
    <cellStyle name="Обычный 3 11 20 3 2" xfId="10371"/>
    <cellStyle name="Обычный 3 11 20 3 2 2" xfId="10372"/>
    <cellStyle name="Обычный 3 11 20 3 2 2 2" xfId="10373"/>
    <cellStyle name="Обычный 3 11 20 3 2 2 2 2" xfId="10374"/>
    <cellStyle name="Обычный 3 11 20 3 2 2 3" xfId="10375"/>
    <cellStyle name="Обычный 3 11 20 3 2 3" xfId="10376"/>
    <cellStyle name="Обычный 3 11 20 3 2 3 2" xfId="10377"/>
    <cellStyle name="Обычный 3 11 20 3 2 4" xfId="10378"/>
    <cellStyle name="Обычный 3 11 20 3 3" xfId="10379"/>
    <cellStyle name="Обычный 3 11 20 3 3 2" xfId="10380"/>
    <cellStyle name="Обычный 3 11 20 3 3 2 2" xfId="10381"/>
    <cellStyle name="Обычный 3 11 20 3 3 3" xfId="10382"/>
    <cellStyle name="Обычный 3 11 20 3 4" xfId="10383"/>
    <cellStyle name="Обычный 3 11 20 3 4 2" xfId="10384"/>
    <cellStyle name="Обычный 3 11 20 3 5" xfId="10385"/>
    <cellStyle name="Обычный 3 11 20 4" xfId="10386"/>
    <cellStyle name="Обычный 3 11 20 4 2" xfId="10387"/>
    <cellStyle name="Обычный 3 11 20 4 2 2" xfId="10388"/>
    <cellStyle name="Обычный 3 11 20 4 2 2 2" xfId="10389"/>
    <cellStyle name="Обычный 3 11 20 4 2 2 2 2" xfId="10390"/>
    <cellStyle name="Обычный 3 11 20 4 2 2 3" xfId="10391"/>
    <cellStyle name="Обычный 3 11 20 4 2 3" xfId="10392"/>
    <cellStyle name="Обычный 3 11 20 4 2 3 2" xfId="10393"/>
    <cellStyle name="Обычный 3 11 20 4 2 4" xfId="10394"/>
    <cellStyle name="Обычный 3 11 20 4 3" xfId="10395"/>
    <cellStyle name="Обычный 3 11 20 4 3 2" xfId="10396"/>
    <cellStyle name="Обычный 3 11 20 4 3 2 2" xfId="10397"/>
    <cellStyle name="Обычный 3 11 20 4 3 3" xfId="10398"/>
    <cellStyle name="Обычный 3 11 20 4 4" xfId="10399"/>
    <cellStyle name="Обычный 3 11 20 4 4 2" xfId="10400"/>
    <cellStyle name="Обычный 3 11 20 4 5" xfId="10401"/>
    <cellStyle name="Обычный 3 11 20 5" xfId="10402"/>
    <cellStyle name="Обычный 3 11 20 5 2" xfId="10403"/>
    <cellStyle name="Обычный 3 11 20 5 2 2" xfId="10404"/>
    <cellStyle name="Обычный 3 11 20 5 2 2 2" xfId="10405"/>
    <cellStyle name="Обычный 3 11 20 5 2 3" xfId="10406"/>
    <cellStyle name="Обычный 3 11 20 5 3" xfId="10407"/>
    <cellStyle name="Обычный 3 11 20 5 3 2" xfId="10408"/>
    <cellStyle name="Обычный 3 11 20 5 4" xfId="10409"/>
    <cellStyle name="Обычный 3 11 20 6" xfId="10410"/>
    <cellStyle name="Обычный 3 11 20 6 2" xfId="10411"/>
    <cellStyle name="Обычный 3 11 20 6 2 2" xfId="10412"/>
    <cellStyle name="Обычный 3 11 20 6 3" xfId="10413"/>
    <cellStyle name="Обычный 3 11 20 7" xfId="10414"/>
    <cellStyle name="Обычный 3 11 20 7 2" xfId="10415"/>
    <cellStyle name="Обычный 3 11 20 8" xfId="10416"/>
    <cellStyle name="Обычный 3 11 21" xfId="10417"/>
    <cellStyle name="Обычный 3 11 21 2" xfId="10418"/>
    <cellStyle name="Обычный 3 11 21 2 2" xfId="10419"/>
    <cellStyle name="Обычный 3 11 21 2 2 2" xfId="10420"/>
    <cellStyle name="Обычный 3 11 21 2 2 2 2" xfId="10421"/>
    <cellStyle name="Обычный 3 11 21 2 2 2 2 2" xfId="10422"/>
    <cellStyle name="Обычный 3 11 21 2 2 2 2 2 2" xfId="10423"/>
    <cellStyle name="Обычный 3 11 21 2 2 2 2 3" xfId="10424"/>
    <cellStyle name="Обычный 3 11 21 2 2 2 3" xfId="10425"/>
    <cellStyle name="Обычный 3 11 21 2 2 2 3 2" xfId="10426"/>
    <cellStyle name="Обычный 3 11 21 2 2 2 4" xfId="10427"/>
    <cellStyle name="Обычный 3 11 21 2 2 3" xfId="10428"/>
    <cellStyle name="Обычный 3 11 21 2 2 3 2" xfId="10429"/>
    <cellStyle name="Обычный 3 11 21 2 2 3 2 2" xfId="10430"/>
    <cellStyle name="Обычный 3 11 21 2 2 3 3" xfId="10431"/>
    <cellStyle name="Обычный 3 11 21 2 2 4" xfId="10432"/>
    <cellStyle name="Обычный 3 11 21 2 2 4 2" xfId="10433"/>
    <cellStyle name="Обычный 3 11 21 2 2 5" xfId="10434"/>
    <cellStyle name="Обычный 3 11 21 2 3" xfId="10435"/>
    <cellStyle name="Обычный 3 11 21 2 3 2" xfId="10436"/>
    <cellStyle name="Обычный 3 11 21 2 3 2 2" xfId="10437"/>
    <cellStyle name="Обычный 3 11 21 2 3 2 2 2" xfId="10438"/>
    <cellStyle name="Обычный 3 11 21 2 3 2 2 2 2" xfId="10439"/>
    <cellStyle name="Обычный 3 11 21 2 3 2 2 3" xfId="10440"/>
    <cellStyle name="Обычный 3 11 21 2 3 2 3" xfId="10441"/>
    <cellStyle name="Обычный 3 11 21 2 3 2 3 2" xfId="10442"/>
    <cellStyle name="Обычный 3 11 21 2 3 2 4" xfId="10443"/>
    <cellStyle name="Обычный 3 11 21 2 3 3" xfId="10444"/>
    <cellStyle name="Обычный 3 11 21 2 3 3 2" xfId="10445"/>
    <cellStyle name="Обычный 3 11 21 2 3 3 2 2" xfId="10446"/>
    <cellStyle name="Обычный 3 11 21 2 3 3 3" xfId="10447"/>
    <cellStyle name="Обычный 3 11 21 2 3 4" xfId="10448"/>
    <cellStyle name="Обычный 3 11 21 2 3 4 2" xfId="10449"/>
    <cellStyle name="Обычный 3 11 21 2 3 5" xfId="10450"/>
    <cellStyle name="Обычный 3 11 21 2 4" xfId="10451"/>
    <cellStyle name="Обычный 3 11 21 2 4 2" xfId="10452"/>
    <cellStyle name="Обычный 3 11 21 2 4 2 2" xfId="10453"/>
    <cellStyle name="Обычный 3 11 21 2 4 2 2 2" xfId="10454"/>
    <cellStyle name="Обычный 3 11 21 2 4 2 3" xfId="10455"/>
    <cellStyle name="Обычный 3 11 21 2 4 3" xfId="10456"/>
    <cellStyle name="Обычный 3 11 21 2 4 3 2" xfId="10457"/>
    <cellStyle name="Обычный 3 11 21 2 4 4" xfId="10458"/>
    <cellStyle name="Обычный 3 11 21 2 5" xfId="10459"/>
    <cellStyle name="Обычный 3 11 21 2 5 2" xfId="10460"/>
    <cellStyle name="Обычный 3 11 21 2 5 2 2" xfId="10461"/>
    <cellStyle name="Обычный 3 11 21 2 5 3" xfId="10462"/>
    <cellStyle name="Обычный 3 11 21 2 6" xfId="10463"/>
    <cellStyle name="Обычный 3 11 21 2 6 2" xfId="10464"/>
    <cellStyle name="Обычный 3 11 21 2 7" xfId="10465"/>
    <cellStyle name="Обычный 3 11 21 3" xfId="10466"/>
    <cellStyle name="Обычный 3 11 21 3 2" xfId="10467"/>
    <cellStyle name="Обычный 3 11 21 3 2 2" xfId="10468"/>
    <cellStyle name="Обычный 3 11 21 3 2 2 2" xfId="10469"/>
    <cellStyle name="Обычный 3 11 21 3 2 2 2 2" xfId="10470"/>
    <cellStyle name="Обычный 3 11 21 3 2 2 3" xfId="10471"/>
    <cellStyle name="Обычный 3 11 21 3 2 3" xfId="10472"/>
    <cellStyle name="Обычный 3 11 21 3 2 3 2" xfId="10473"/>
    <cellStyle name="Обычный 3 11 21 3 2 4" xfId="10474"/>
    <cellStyle name="Обычный 3 11 21 3 3" xfId="10475"/>
    <cellStyle name="Обычный 3 11 21 3 3 2" xfId="10476"/>
    <cellStyle name="Обычный 3 11 21 3 3 2 2" xfId="10477"/>
    <cellStyle name="Обычный 3 11 21 3 3 3" xfId="10478"/>
    <cellStyle name="Обычный 3 11 21 3 4" xfId="10479"/>
    <cellStyle name="Обычный 3 11 21 3 4 2" xfId="10480"/>
    <cellStyle name="Обычный 3 11 21 3 5" xfId="10481"/>
    <cellStyle name="Обычный 3 11 21 4" xfId="10482"/>
    <cellStyle name="Обычный 3 11 21 4 2" xfId="10483"/>
    <cellStyle name="Обычный 3 11 21 4 2 2" xfId="10484"/>
    <cellStyle name="Обычный 3 11 21 4 2 2 2" xfId="10485"/>
    <cellStyle name="Обычный 3 11 21 4 2 2 2 2" xfId="10486"/>
    <cellStyle name="Обычный 3 11 21 4 2 2 3" xfId="10487"/>
    <cellStyle name="Обычный 3 11 21 4 2 3" xfId="10488"/>
    <cellStyle name="Обычный 3 11 21 4 2 3 2" xfId="10489"/>
    <cellStyle name="Обычный 3 11 21 4 2 4" xfId="10490"/>
    <cellStyle name="Обычный 3 11 21 4 3" xfId="10491"/>
    <cellStyle name="Обычный 3 11 21 4 3 2" xfId="10492"/>
    <cellStyle name="Обычный 3 11 21 4 3 2 2" xfId="10493"/>
    <cellStyle name="Обычный 3 11 21 4 3 3" xfId="10494"/>
    <cellStyle name="Обычный 3 11 21 4 4" xfId="10495"/>
    <cellStyle name="Обычный 3 11 21 4 4 2" xfId="10496"/>
    <cellStyle name="Обычный 3 11 21 4 5" xfId="10497"/>
    <cellStyle name="Обычный 3 11 21 5" xfId="10498"/>
    <cellStyle name="Обычный 3 11 21 5 2" xfId="10499"/>
    <cellStyle name="Обычный 3 11 21 5 2 2" xfId="10500"/>
    <cellStyle name="Обычный 3 11 21 5 2 2 2" xfId="10501"/>
    <cellStyle name="Обычный 3 11 21 5 2 3" xfId="10502"/>
    <cellStyle name="Обычный 3 11 21 5 3" xfId="10503"/>
    <cellStyle name="Обычный 3 11 21 5 3 2" xfId="10504"/>
    <cellStyle name="Обычный 3 11 21 5 4" xfId="10505"/>
    <cellStyle name="Обычный 3 11 21 6" xfId="10506"/>
    <cellStyle name="Обычный 3 11 21 6 2" xfId="10507"/>
    <cellStyle name="Обычный 3 11 21 6 2 2" xfId="10508"/>
    <cellStyle name="Обычный 3 11 21 6 3" xfId="10509"/>
    <cellStyle name="Обычный 3 11 21 7" xfId="10510"/>
    <cellStyle name="Обычный 3 11 21 7 2" xfId="10511"/>
    <cellStyle name="Обычный 3 11 21 8" xfId="10512"/>
    <cellStyle name="Обычный 3 11 22" xfId="10513"/>
    <cellStyle name="Обычный 3 11 22 2" xfId="10514"/>
    <cellStyle name="Обычный 3 11 22 2 2" xfId="10515"/>
    <cellStyle name="Обычный 3 11 22 2 2 2" xfId="10516"/>
    <cellStyle name="Обычный 3 11 22 2 2 2 2" xfId="10517"/>
    <cellStyle name="Обычный 3 11 22 2 2 2 2 2" xfId="10518"/>
    <cellStyle name="Обычный 3 11 22 2 2 2 2 2 2" xfId="10519"/>
    <cellStyle name="Обычный 3 11 22 2 2 2 2 3" xfId="10520"/>
    <cellStyle name="Обычный 3 11 22 2 2 2 3" xfId="10521"/>
    <cellStyle name="Обычный 3 11 22 2 2 2 3 2" xfId="10522"/>
    <cellStyle name="Обычный 3 11 22 2 2 2 4" xfId="10523"/>
    <cellStyle name="Обычный 3 11 22 2 2 3" xfId="10524"/>
    <cellStyle name="Обычный 3 11 22 2 2 3 2" xfId="10525"/>
    <cellStyle name="Обычный 3 11 22 2 2 3 2 2" xfId="10526"/>
    <cellStyle name="Обычный 3 11 22 2 2 3 3" xfId="10527"/>
    <cellStyle name="Обычный 3 11 22 2 2 4" xfId="10528"/>
    <cellStyle name="Обычный 3 11 22 2 2 4 2" xfId="10529"/>
    <cellStyle name="Обычный 3 11 22 2 2 5" xfId="10530"/>
    <cellStyle name="Обычный 3 11 22 2 3" xfId="10531"/>
    <cellStyle name="Обычный 3 11 22 2 3 2" xfId="10532"/>
    <cellStyle name="Обычный 3 11 22 2 3 2 2" xfId="10533"/>
    <cellStyle name="Обычный 3 11 22 2 3 2 2 2" xfId="10534"/>
    <cellStyle name="Обычный 3 11 22 2 3 2 2 2 2" xfId="10535"/>
    <cellStyle name="Обычный 3 11 22 2 3 2 2 3" xfId="10536"/>
    <cellStyle name="Обычный 3 11 22 2 3 2 3" xfId="10537"/>
    <cellStyle name="Обычный 3 11 22 2 3 2 3 2" xfId="10538"/>
    <cellStyle name="Обычный 3 11 22 2 3 2 4" xfId="10539"/>
    <cellStyle name="Обычный 3 11 22 2 3 3" xfId="10540"/>
    <cellStyle name="Обычный 3 11 22 2 3 3 2" xfId="10541"/>
    <cellStyle name="Обычный 3 11 22 2 3 3 2 2" xfId="10542"/>
    <cellStyle name="Обычный 3 11 22 2 3 3 3" xfId="10543"/>
    <cellStyle name="Обычный 3 11 22 2 3 4" xfId="10544"/>
    <cellStyle name="Обычный 3 11 22 2 3 4 2" xfId="10545"/>
    <cellStyle name="Обычный 3 11 22 2 3 5" xfId="10546"/>
    <cellStyle name="Обычный 3 11 22 2 4" xfId="10547"/>
    <cellStyle name="Обычный 3 11 22 2 4 2" xfId="10548"/>
    <cellStyle name="Обычный 3 11 22 2 4 2 2" xfId="10549"/>
    <cellStyle name="Обычный 3 11 22 2 4 2 2 2" xfId="10550"/>
    <cellStyle name="Обычный 3 11 22 2 4 2 3" xfId="10551"/>
    <cellStyle name="Обычный 3 11 22 2 4 3" xfId="10552"/>
    <cellStyle name="Обычный 3 11 22 2 4 3 2" xfId="10553"/>
    <cellStyle name="Обычный 3 11 22 2 4 4" xfId="10554"/>
    <cellStyle name="Обычный 3 11 22 2 5" xfId="10555"/>
    <cellStyle name="Обычный 3 11 22 2 5 2" xfId="10556"/>
    <cellStyle name="Обычный 3 11 22 2 5 2 2" xfId="10557"/>
    <cellStyle name="Обычный 3 11 22 2 5 3" xfId="10558"/>
    <cellStyle name="Обычный 3 11 22 2 6" xfId="10559"/>
    <cellStyle name="Обычный 3 11 22 2 6 2" xfId="10560"/>
    <cellStyle name="Обычный 3 11 22 2 7" xfId="10561"/>
    <cellStyle name="Обычный 3 11 22 3" xfId="10562"/>
    <cellStyle name="Обычный 3 11 22 3 2" xfId="10563"/>
    <cellStyle name="Обычный 3 11 22 3 2 2" xfId="10564"/>
    <cellStyle name="Обычный 3 11 22 3 2 2 2" xfId="10565"/>
    <cellStyle name="Обычный 3 11 22 3 2 2 2 2" xfId="10566"/>
    <cellStyle name="Обычный 3 11 22 3 2 2 3" xfId="10567"/>
    <cellStyle name="Обычный 3 11 22 3 2 3" xfId="10568"/>
    <cellStyle name="Обычный 3 11 22 3 2 3 2" xfId="10569"/>
    <cellStyle name="Обычный 3 11 22 3 2 4" xfId="10570"/>
    <cellStyle name="Обычный 3 11 22 3 3" xfId="10571"/>
    <cellStyle name="Обычный 3 11 22 3 3 2" xfId="10572"/>
    <cellStyle name="Обычный 3 11 22 3 3 2 2" xfId="10573"/>
    <cellStyle name="Обычный 3 11 22 3 3 3" xfId="10574"/>
    <cellStyle name="Обычный 3 11 22 3 4" xfId="10575"/>
    <cellStyle name="Обычный 3 11 22 3 4 2" xfId="10576"/>
    <cellStyle name="Обычный 3 11 22 3 5" xfId="10577"/>
    <cellStyle name="Обычный 3 11 22 4" xfId="10578"/>
    <cellStyle name="Обычный 3 11 22 4 2" xfId="10579"/>
    <cellStyle name="Обычный 3 11 22 4 2 2" xfId="10580"/>
    <cellStyle name="Обычный 3 11 22 4 2 2 2" xfId="10581"/>
    <cellStyle name="Обычный 3 11 22 4 2 2 2 2" xfId="10582"/>
    <cellStyle name="Обычный 3 11 22 4 2 2 3" xfId="10583"/>
    <cellStyle name="Обычный 3 11 22 4 2 3" xfId="10584"/>
    <cellStyle name="Обычный 3 11 22 4 2 3 2" xfId="10585"/>
    <cellStyle name="Обычный 3 11 22 4 2 4" xfId="10586"/>
    <cellStyle name="Обычный 3 11 22 4 3" xfId="10587"/>
    <cellStyle name="Обычный 3 11 22 4 3 2" xfId="10588"/>
    <cellStyle name="Обычный 3 11 22 4 3 2 2" xfId="10589"/>
    <cellStyle name="Обычный 3 11 22 4 3 3" xfId="10590"/>
    <cellStyle name="Обычный 3 11 22 4 4" xfId="10591"/>
    <cellStyle name="Обычный 3 11 22 4 4 2" xfId="10592"/>
    <cellStyle name="Обычный 3 11 22 4 5" xfId="10593"/>
    <cellStyle name="Обычный 3 11 22 5" xfId="10594"/>
    <cellStyle name="Обычный 3 11 22 5 2" xfId="10595"/>
    <cellStyle name="Обычный 3 11 22 5 2 2" xfId="10596"/>
    <cellStyle name="Обычный 3 11 22 5 2 2 2" xfId="10597"/>
    <cellStyle name="Обычный 3 11 22 5 2 3" xfId="10598"/>
    <cellStyle name="Обычный 3 11 22 5 3" xfId="10599"/>
    <cellStyle name="Обычный 3 11 22 5 3 2" xfId="10600"/>
    <cellStyle name="Обычный 3 11 22 5 4" xfId="10601"/>
    <cellStyle name="Обычный 3 11 22 6" xfId="10602"/>
    <cellStyle name="Обычный 3 11 22 6 2" xfId="10603"/>
    <cellStyle name="Обычный 3 11 22 6 2 2" xfId="10604"/>
    <cellStyle name="Обычный 3 11 22 6 3" xfId="10605"/>
    <cellStyle name="Обычный 3 11 22 7" xfId="10606"/>
    <cellStyle name="Обычный 3 11 22 7 2" xfId="10607"/>
    <cellStyle name="Обычный 3 11 22 8" xfId="10608"/>
    <cellStyle name="Обычный 3 11 23" xfId="10609"/>
    <cellStyle name="Обычный 3 11 23 2" xfId="10610"/>
    <cellStyle name="Обычный 3 11 23 2 2" xfId="10611"/>
    <cellStyle name="Обычный 3 11 23 2 2 2" xfId="10612"/>
    <cellStyle name="Обычный 3 11 23 2 2 2 2" xfId="10613"/>
    <cellStyle name="Обычный 3 11 23 2 2 2 2 2" xfId="10614"/>
    <cellStyle name="Обычный 3 11 23 2 2 2 2 2 2" xfId="10615"/>
    <cellStyle name="Обычный 3 11 23 2 2 2 2 3" xfId="10616"/>
    <cellStyle name="Обычный 3 11 23 2 2 2 3" xfId="10617"/>
    <cellStyle name="Обычный 3 11 23 2 2 2 3 2" xfId="10618"/>
    <cellStyle name="Обычный 3 11 23 2 2 2 4" xfId="10619"/>
    <cellStyle name="Обычный 3 11 23 2 2 3" xfId="10620"/>
    <cellStyle name="Обычный 3 11 23 2 2 3 2" xfId="10621"/>
    <cellStyle name="Обычный 3 11 23 2 2 3 2 2" xfId="10622"/>
    <cellStyle name="Обычный 3 11 23 2 2 3 3" xfId="10623"/>
    <cellStyle name="Обычный 3 11 23 2 2 4" xfId="10624"/>
    <cellStyle name="Обычный 3 11 23 2 2 4 2" xfId="10625"/>
    <cellStyle name="Обычный 3 11 23 2 2 5" xfId="10626"/>
    <cellStyle name="Обычный 3 11 23 2 3" xfId="10627"/>
    <cellStyle name="Обычный 3 11 23 2 3 2" xfId="10628"/>
    <cellStyle name="Обычный 3 11 23 2 3 2 2" xfId="10629"/>
    <cellStyle name="Обычный 3 11 23 2 3 2 2 2" xfId="10630"/>
    <cellStyle name="Обычный 3 11 23 2 3 2 2 2 2" xfId="10631"/>
    <cellStyle name="Обычный 3 11 23 2 3 2 2 3" xfId="10632"/>
    <cellStyle name="Обычный 3 11 23 2 3 2 3" xfId="10633"/>
    <cellStyle name="Обычный 3 11 23 2 3 2 3 2" xfId="10634"/>
    <cellStyle name="Обычный 3 11 23 2 3 2 4" xfId="10635"/>
    <cellStyle name="Обычный 3 11 23 2 3 3" xfId="10636"/>
    <cellStyle name="Обычный 3 11 23 2 3 3 2" xfId="10637"/>
    <cellStyle name="Обычный 3 11 23 2 3 3 2 2" xfId="10638"/>
    <cellStyle name="Обычный 3 11 23 2 3 3 3" xfId="10639"/>
    <cellStyle name="Обычный 3 11 23 2 3 4" xfId="10640"/>
    <cellStyle name="Обычный 3 11 23 2 3 4 2" xfId="10641"/>
    <cellStyle name="Обычный 3 11 23 2 3 5" xfId="10642"/>
    <cellStyle name="Обычный 3 11 23 2 4" xfId="10643"/>
    <cellStyle name="Обычный 3 11 23 2 4 2" xfId="10644"/>
    <cellStyle name="Обычный 3 11 23 2 4 2 2" xfId="10645"/>
    <cellStyle name="Обычный 3 11 23 2 4 2 2 2" xfId="10646"/>
    <cellStyle name="Обычный 3 11 23 2 4 2 3" xfId="10647"/>
    <cellStyle name="Обычный 3 11 23 2 4 3" xfId="10648"/>
    <cellStyle name="Обычный 3 11 23 2 4 3 2" xfId="10649"/>
    <cellStyle name="Обычный 3 11 23 2 4 4" xfId="10650"/>
    <cellStyle name="Обычный 3 11 23 2 5" xfId="10651"/>
    <cellStyle name="Обычный 3 11 23 2 5 2" xfId="10652"/>
    <cellStyle name="Обычный 3 11 23 2 5 2 2" xfId="10653"/>
    <cellStyle name="Обычный 3 11 23 2 5 3" xfId="10654"/>
    <cellStyle name="Обычный 3 11 23 2 6" xfId="10655"/>
    <cellStyle name="Обычный 3 11 23 2 6 2" xfId="10656"/>
    <cellStyle name="Обычный 3 11 23 2 7" xfId="10657"/>
    <cellStyle name="Обычный 3 11 23 3" xfId="10658"/>
    <cellStyle name="Обычный 3 11 23 3 2" xfId="10659"/>
    <cellStyle name="Обычный 3 11 23 3 2 2" xfId="10660"/>
    <cellStyle name="Обычный 3 11 23 3 2 2 2" xfId="10661"/>
    <cellStyle name="Обычный 3 11 23 3 2 2 2 2" xfId="10662"/>
    <cellStyle name="Обычный 3 11 23 3 2 2 3" xfId="10663"/>
    <cellStyle name="Обычный 3 11 23 3 2 3" xfId="10664"/>
    <cellStyle name="Обычный 3 11 23 3 2 3 2" xfId="10665"/>
    <cellStyle name="Обычный 3 11 23 3 2 4" xfId="10666"/>
    <cellStyle name="Обычный 3 11 23 3 3" xfId="10667"/>
    <cellStyle name="Обычный 3 11 23 3 3 2" xfId="10668"/>
    <cellStyle name="Обычный 3 11 23 3 3 2 2" xfId="10669"/>
    <cellStyle name="Обычный 3 11 23 3 3 3" xfId="10670"/>
    <cellStyle name="Обычный 3 11 23 3 4" xfId="10671"/>
    <cellStyle name="Обычный 3 11 23 3 4 2" xfId="10672"/>
    <cellStyle name="Обычный 3 11 23 3 5" xfId="10673"/>
    <cellStyle name="Обычный 3 11 23 4" xfId="10674"/>
    <cellStyle name="Обычный 3 11 23 4 2" xfId="10675"/>
    <cellStyle name="Обычный 3 11 23 4 2 2" xfId="10676"/>
    <cellStyle name="Обычный 3 11 23 4 2 2 2" xfId="10677"/>
    <cellStyle name="Обычный 3 11 23 4 2 2 2 2" xfId="10678"/>
    <cellStyle name="Обычный 3 11 23 4 2 2 3" xfId="10679"/>
    <cellStyle name="Обычный 3 11 23 4 2 3" xfId="10680"/>
    <cellStyle name="Обычный 3 11 23 4 2 3 2" xfId="10681"/>
    <cellStyle name="Обычный 3 11 23 4 2 4" xfId="10682"/>
    <cellStyle name="Обычный 3 11 23 4 3" xfId="10683"/>
    <cellStyle name="Обычный 3 11 23 4 3 2" xfId="10684"/>
    <cellStyle name="Обычный 3 11 23 4 3 2 2" xfId="10685"/>
    <cellStyle name="Обычный 3 11 23 4 3 3" xfId="10686"/>
    <cellStyle name="Обычный 3 11 23 4 4" xfId="10687"/>
    <cellStyle name="Обычный 3 11 23 4 4 2" xfId="10688"/>
    <cellStyle name="Обычный 3 11 23 4 5" xfId="10689"/>
    <cellStyle name="Обычный 3 11 23 5" xfId="10690"/>
    <cellStyle name="Обычный 3 11 23 5 2" xfId="10691"/>
    <cellStyle name="Обычный 3 11 23 5 2 2" xfId="10692"/>
    <cellStyle name="Обычный 3 11 23 5 2 2 2" xfId="10693"/>
    <cellStyle name="Обычный 3 11 23 5 2 3" xfId="10694"/>
    <cellStyle name="Обычный 3 11 23 5 3" xfId="10695"/>
    <cellStyle name="Обычный 3 11 23 5 3 2" xfId="10696"/>
    <cellStyle name="Обычный 3 11 23 5 4" xfId="10697"/>
    <cellStyle name="Обычный 3 11 23 6" xfId="10698"/>
    <cellStyle name="Обычный 3 11 23 6 2" xfId="10699"/>
    <cellStyle name="Обычный 3 11 23 6 2 2" xfId="10700"/>
    <cellStyle name="Обычный 3 11 23 6 3" xfId="10701"/>
    <cellStyle name="Обычный 3 11 23 7" xfId="10702"/>
    <cellStyle name="Обычный 3 11 23 7 2" xfId="10703"/>
    <cellStyle name="Обычный 3 11 23 8" xfId="10704"/>
    <cellStyle name="Обычный 3 11 24" xfId="10705"/>
    <cellStyle name="Обычный 3 11 24 2" xfId="10706"/>
    <cellStyle name="Обычный 3 11 24 2 2" xfId="10707"/>
    <cellStyle name="Обычный 3 11 24 2 2 2" xfId="10708"/>
    <cellStyle name="Обычный 3 11 24 2 2 2 2" xfId="10709"/>
    <cellStyle name="Обычный 3 11 24 2 2 2 2 2" xfId="10710"/>
    <cellStyle name="Обычный 3 11 24 2 2 2 2 2 2" xfId="10711"/>
    <cellStyle name="Обычный 3 11 24 2 2 2 2 3" xfId="10712"/>
    <cellStyle name="Обычный 3 11 24 2 2 2 3" xfId="10713"/>
    <cellStyle name="Обычный 3 11 24 2 2 2 3 2" xfId="10714"/>
    <cellStyle name="Обычный 3 11 24 2 2 2 4" xfId="10715"/>
    <cellStyle name="Обычный 3 11 24 2 2 3" xfId="10716"/>
    <cellStyle name="Обычный 3 11 24 2 2 3 2" xfId="10717"/>
    <cellStyle name="Обычный 3 11 24 2 2 3 2 2" xfId="10718"/>
    <cellStyle name="Обычный 3 11 24 2 2 3 3" xfId="10719"/>
    <cellStyle name="Обычный 3 11 24 2 2 4" xfId="10720"/>
    <cellStyle name="Обычный 3 11 24 2 2 4 2" xfId="10721"/>
    <cellStyle name="Обычный 3 11 24 2 2 5" xfId="10722"/>
    <cellStyle name="Обычный 3 11 24 2 3" xfId="10723"/>
    <cellStyle name="Обычный 3 11 24 2 3 2" xfId="10724"/>
    <cellStyle name="Обычный 3 11 24 2 3 2 2" xfId="10725"/>
    <cellStyle name="Обычный 3 11 24 2 3 2 2 2" xfId="10726"/>
    <cellStyle name="Обычный 3 11 24 2 3 2 2 2 2" xfId="10727"/>
    <cellStyle name="Обычный 3 11 24 2 3 2 2 3" xfId="10728"/>
    <cellStyle name="Обычный 3 11 24 2 3 2 3" xfId="10729"/>
    <cellStyle name="Обычный 3 11 24 2 3 2 3 2" xfId="10730"/>
    <cellStyle name="Обычный 3 11 24 2 3 2 4" xfId="10731"/>
    <cellStyle name="Обычный 3 11 24 2 3 3" xfId="10732"/>
    <cellStyle name="Обычный 3 11 24 2 3 3 2" xfId="10733"/>
    <cellStyle name="Обычный 3 11 24 2 3 3 2 2" xfId="10734"/>
    <cellStyle name="Обычный 3 11 24 2 3 3 3" xfId="10735"/>
    <cellStyle name="Обычный 3 11 24 2 3 4" xfId="10736"/>
    <cellStyle name="Обычный 3 11 24 2 3 4 2" xfId="10737"/>
    <cellStyle name="Обычный 3 11 24 2 3 5" xfId="10738"/>
    <cellStyle name="Обычный 3 11 24 2 4" xfId="10739"/>
    <cellStyle name="Обычный 3 11 24 2 4 2" xfId="10740"/>
    <cellStyle name="Обычный 3 11 24 2 4 2 2" xfId="10741"/>
    <cellStyle name="Обычный 3 11 24 2 4 2 2 2" xfId="10742"/>
    <cellStyle name="Обычный 3 11 24 2 4 2 3" xfId="10743"/>
    <cellStyle name="Обычный 3 11 24 2 4 3" xfId="10744"/>
    <cellStyle name="Обычный 3 11 24 2 4 3 2" xfId="10745"/>
    <cellStyle name="Обычный 3 11 24 2 4 4" xfId="10746"/>
    <cellStyle name="Обычный 3 11 24 2 5" xfId="10747"/>
    <cellStyle name="Обычный 3 11 24 2 5 2" xfId="10748"/>
    <cellStyle name="Обычный 3 11 24 2 5 2 2" xfId="10749"/>
    <cellStyle name="Обычный 3 11 24 2 5 3" xfId="10750"/>
    <cellStyle name="Обычный 3 11 24 2 6" xfId="10751"/>
    <cellStyle name="Обычный 3 11 24 2 6 2" xfId="10752"/>
    <cellStyle name="Обычный 3 11 24 2 7" xfId="10753"/>
    <cellStyle name="Обычный 3 11 24 3" xfId="10754"/>
    <cellStyle name="Обычный 3 11 24 3 2" xfId="10755"/>
    <cellStyle name="Обычный 3 11 24 3 2 2" xfId="10756"/>
    <cellStyle name="Обычный 3 11 24 3 2 2 2" xfId="10757"/>
    <cellStyle name="Обычный 3 11 24 3 2 2 2 2" xfId="10758"/>
    <cellStyle name="Обычный 3 11 24 3 2 2 3" xfId="10759"/>
    <cellStyle name="Обычный 3 11 24 3 2 3" xfId="10760"/>
    <cellStyle name="Обычный 3 11 24 3 2 3 2" xfId="10761"/>
    <cellStyle name="Обычный 3 11 24 3 2 4" xfId="10762"/>
    <cellStyle name="Обычный 3 11 24 3 3" xfId="10763"/>
    <cellStyle name="Обычный 3 11 24 3 3 2" xfId="10764"/>
    <cellStyle name="Обычный 3 11 24 3 3 2 2" xfId="10765"/>
    <cellStyle name="Обычный 3 11 24 3 3 3" xfId="10766"/>
    <cellStyle name="Обычный 3 11 24 3 4" xfId="10767"/>
    <cellStyle name="Обычный 3 11 24 3 4 2" xfId="10768"/>
    <cellStyle name="Обычный 3 11 24 3 5" xfId="10769"/>
    <cellStyle name="Обычный 3 11 24 4" xfId="10770"/>
    <cellStyle name="Обычный 3 11 24 4 2" xfId="10771"/>
    <cellStyle name="Обычный 3 11 24 4 2 2" xfId="10772"/>
    <cellStyle name="Обычный 3 11 24 4 2 2 2" xfId="10773"/>
    <cellStyle name="Обычный 3 11 24 4 2 2 2 2" xfId="10774"/>
    <cellStyle name="Обычный 3 11 24 4 2 2 3" xfId="10775"/>
    <cellStyle name="Обычный 3 11 24 4 2 3" xfId="10776"/>
    <cellStyle name="Обычный 3 11 24 4 2 3 2" xfId="10777"/>
    <cellStyle name="Обычный 3 11 24 4 2 4" xfId="10778"/>
    <cellStyle name="Обычный 3 11 24 4 3" xfId="10779"/>
    <cellStyle name="Обычный 3 11 24 4 3 2" xfId="10780"/>
    <cellStyle name="Обычный 3 11 24 4 3 2 2" xfId="10781"/>
    <cellStyle name="Обычный 3 11 24 4 3 3" xfId="10782"/>
    <cellStyle name="Обычный 3 11 24 4 4" xfId="10783"/>
    <cellStyle name="Обычный 3 11 24 4 4 2" xfId="10784"/>
    <cellStyle name="Обычный 3 11 24 4 5" xfId="10785"/>
    <cellStyle name="Обычный 3 11 24 5" xfId="10786"/>
    <cellStyle name="Обычный 3 11 24 5 2" xfId="10787"/>
    <cellStyle name="Обычный 3 11 24 5 2 2" xfId="10788"/>
    <cellStyle name="Обычный 3 11 24 5 2 2 2" xfId="10789"/>
    <cellStyle name="Обычный 3 11 24 5 2 3" xfId="10790"/>
    <cellStyle name="Обычный 3 11 24 5 3" xfId="10791"/>
    <cellStyle name="Обычный 3 11 24 5 3 2" xfId="10792"/>
    <cellStyle name="Обычный 3 11 24 5 4" xfId="10793"/>
    <cellStyle name="Обычный 3 11 24 6" xfId="10794"/>
    <cellStyle name="Обычный 3 11 24 6 2" xfId="10795"/>
    <cellStyle name="Обычный 3 11 24 6 2 2" xfId="10796"/>
    <cellStyle name="Обычный 3 11 24 6 3" xfId="10797"/>
    <cellStyle name="Обычный 3 11 24 7" xfId="10798"/>
    <cellStyle name="Обычный 3 11 24 7 2" xfId="10799"/>
    <cellStyle name="Обычный 3 11 24 8" xfId="10800"/>
    <cellStyle name="Обычный 3 11 25" xfId="10801"/>
    <cellStyle name="Обычный 3 11 25 2" xfId="10802"/>
    <cellStyle name="Обычный 3 11 25 2 2" xfId="10803"/>
    <cellStyle name="Обычный 3 11 25 2 2 2" xfId="10804"/>
    <cellStyle name="Обычный 3 11 25 2 2 2 2" xfId="10805"/>
    <cellStyle name="Обычный 3 11 25 2 2 2 2 2" xfId="10806"/>
    <cellStyle name="Обычный 3 11 25 2 2 2 2 2 2" xfId="10807"/>
    <cellStyle name="Обычный 3 11 25 2 2 2 2 3" xfId="10808"/>
    <cellStyle name="Обычный 3 11 25 2 2 2 3" xfId="10809"/>
    <cellStyle name="Обычный 3 11 25 2 2 2 3 2" xfId="10810"/>
    <cellStyle name="Обычный 3 11 25 2 2 2 4" xfId="10811"/>
    <cellStyle name="Обычный 3 11 25 2 2 3" xfId="10812"/>
    <cellStyle name="Обычный 3 11 25 2 2 3 2" xfId="10813"/>
    <cellStyle name="Обычный 3 11 25 2 2 3 2 2" xfId="10814"/>
    <cellStyle name="Обычный 3 11 25 2 2 3 3" xfId="10815"/>
    <cellStyle name="Обычный 3 11 25 2 2 4" xfId="10816"/>
    <cellStyle name="Обычный 3 11 25 2 2 4 2" xfId="10817"/>
    <cellStyle name="Обычный 3 11 25 2 2 5" xfId="10818"/>
    <cellStyle name="Обычный 3 11 25 2 3" xfId="10819"/>
    <cellStyle name="Обычный 3 11 25 2 3 2" xfId="10820"/>
    <cellStyle name="Обычный 3 11 25 2 3 2 2" xfId="10821"/>
    <cellStyle name="Обычный 3 11 25 2 3 2 2 2" xfId="10822"/>
    <cellStyle name="Обычный 3 11 25 2 3 2 2 2 2" xfId="10823"/>
    <cellStyle name="Обычный 3 11 25 2 3 2 2 3" xfId="10824"/>
    <cellStyle name="Обычный 3 11 25 2 3 2 3" xfId="10825"/>
    <cellStyle name="Обычный 3 11 25 2 3 2 3 2" xfId="10826"/>
    <cellStyle name="Обычный 3 11 25 2 3 2 4" xfId="10827"/>
    <cellStyle name="Обычный 3 11 25 2 3 3" xfId="10828"/>
    <cellStyle name="Обычный 3 11 25 2 3 3 2" xfId="10829"/>
    <cellStyle name="Обычный 3 11 25 2 3 3 2 2" xfId="10830"/>
    <cellStyle name="Обычный 3 11 25 2 3 3 3" xfId="10831"/>
    <cellStyle name="Обычный 3 11 25 2 3 4" xfId="10832"/>
    <cellStyle name="Обычный 3 11 25 2 3 4 2" xfId="10833"/>
    <cellStyle name="Обычный 3 11 25 2 3 5" xfId="10834"/>
    <cellStyle name="Обычный 3 11 25 2 4" xfId="10835"/>
    <cellStyle name="Обычный 3 11 25 2 4 2" xfId="10836"/>
    <cellStyle name="Обычный 3 11 25 2 4 2 2" xfId="10837"/>
    <cellStyle name="Обычный 3 11 25 2 4 2 2 2" xfId="10838"/>
    <cellStyle name="Обычный 3 11 25 2 4 2 3" xfId="10839"/>
    <cellStyle name="Обычный 3 11 25 2 4 3" xfId="10840"/>
    <cellStyle name="Обычный 3 11 25 2 4 3 2" xfId="10841"/>
    <cellStyle name="Обычный 3 11 25 2 4 4" xfId="10842"/>
    <cellStyle name="Обычный 3 11 25 2 5" xfId="10843"/>
    <cellStyle name="Обычный 3 11 25 2 5 2" xfId="10844"/>
    <cellStyle name="Обычный 3 11 25 2 5 2 2" xfId="10845"/>
    <cellStyle name="Обычный 3 11 25 2 5 3" xfId="10846"/>
    <cellStyle name="Обычный 3 11 25 2 6" xfId="10847"/>
    <cellStyle name="Обычный 3 11 25 2 6 2" xfId="10848"/>
    <cellStyle name="Обычный 3 11 25 2 7" xfId="10849"/>
    <cellStyle name="Обычный 3 11 25 3" xfId="10850"/>
    <cellStyle name="Обычный 3 11 25 3 2" xfId="10851"/>
    <cellStyle name="Обычный 3 11 25 3 2 2" xfId="10852"/>
    <cellStyle name="Обычный 3 11 25 3 2 2 2" xfId="10853"/>
    <cellStyle name="Обычный 3 11 25 3 2 2 2 2" xfId="10854"/>
    <cellStyle name="Обычный 3 11 25 3 2 2 3" xfId="10855"/>
    <cellStyle name="Обычный 3 11 25 3 2 3" xfId="10856"/>
    <cellStyle name="Обычный 3 11 25 3 2 3 2" xfId="10857"/>
    <cellStyle name="Обычный 3 11 25 3 2 4" xfId="10858"/>
    <cellStyle name="Обычный 3 11 25 3 3" xfId="10859"/>
    <cellStyle name="Обычный 3 11 25 3 3 2" xfId="10860"/>
    <cellStyle name="Обычный 3 11 25 3 3 2 2" xfId="10861"/>
    <cellStyle name="Обычный 3 11 25 3 3 3" xfId="10862"/>
    <cellStyle name="Обычный 3 11 25 3 4" xfId="10863"/>
    <cellStyle name="Обычный 3 11 25 3 4 2" xfId="10864"/>
    <cellStyle name="Обычный 3 11 25 3 5" xfId="10865"/>
    <cellStyle name="Обычный 3 11 25 4" xfId="10866"/>
    <cellStyle name="Обычный 3 11 25 4 2" xfId="10867"/>
    <cellStyle name="Обычный 3 11 25 4 2 2" xfId="10868"/>
    <cellStyle name="Обычный 3 11 25 4 2 2 2" xfId="10869"/>
    <cellStyle name="Обычный 3 11 25 4 2 2 2 2" xfId="10870"/>
    <cellStyle name="Обычный 3 11 25 4 2 2 3" xfId="10871"/>
    <cellStyle name="Обычный 3 11 25 4 2 3" xfId="10872"/>
    <cellStyle name="Обычный 3 11 25 4 2 3 2" xfId="10873"/>
    <cellStyle name="Обычный 3 11 25 4 2 4" xfId="10874"/>
    <cellStyle name="Обычный 3 11 25 4 3" xfId="10875"/>
    <cellStyle name="Обычный 3 11 25 4 3 2" xfId="10876"/>
    <cellStyle name="Обычный 3 11 25 4 3 2 2" xfId="10877"/>
    <cellStyle name="Обычный 3 11 25 4 3 3" xfId="10878"/>
    <cellStyle name="Обычный 3 11 25 4 4" xfId="10879"/>
    <cellStyle name="Обычный 3 11 25 4 4 2" xfId="10880"/>
    <cellStyle name="Обычный 3 11 25 4 5" xfId="10881"/>
    <cellStyle name="Обычный 3 11 25 5" xfId="10882"/>
    <cellStyle name="Обычный 3 11 25 5 2" xfId="10883"/>
    <cellStyle name="Обычный 3 11 25 5 2 2" xfId="10884"/>
    <cellStyle name="Обычный 3 11 25 5 2 2 2" xfId="10885"/>
    <cellStyle name="Обычный 3 11 25 5 2 3" xfId="10886"/>
    <cellStyle name="Обычный 3 11 25 5 3" xfId="10887"/>
    <cellStyle name="Обычный 3 11 25 5 3 2" xfId="10888"/>
    <cellStyle name="Обычный 3 11 25 5 4" xfId="10889"/>
    <cellStyle name="Обычный 3 11 25 6" xfId="10890"/>
    <cellStyle name="Обычный 3 11 25 6 2" xfId="10891"/>
    <cellStyle name="Обычный 3 11 25 6 2 2" xfId="10892"/>
    <cellStyle name="Обычный 3 11 25 6 3" xfId="10893"/>
    <cellStyle name="Обычный 3 11 25 7" xfId="10894"/>
    <cellStyle name="Обычный 3 11 25 7 2" xfId="10895"/>
    <cellStyle name="Обычный 3 11 25 8" xfId="10896"/>
    <cellStyle name="Обычный 3 11 26" xfId="10897"/>
    <cellStyle name="Обычный 3 11 26 2" xfId="10898"/>
    <cellStyle name="Обычный 3 11 26 2 2" xfId="10899"/>
    <cellStyle name="Обычный 3 11 26 2 2 2" xfId="10900"/>
    <cellStyle name="Обычный 3 11 26 2 2 2 2" xfId="10901"/>
    <cellStyle name="Обычный 3 11 26 2 2 2 2 2" xfId="10902"/>
    <cellStyle name="Обычный 3 11 26 2 2 2 2 2 2" xfId="10903"/>
    <cellStyle name="Обычный 3 11 26 2 2 2 2 3" xfId="10904"/>
    <cellStyle name="Обычный 3 11 26 2 2 2 3" xfId="10905"/>
    <cellStyle name="Обычный 3 11 26 2 2 2 3 2" xfId="10906"/>
    <cellStyle name="Обычный 3 11 26 2 2 2 4" xfId="10907"/>
    <cellStyle name="Обычный 3 11 26 2 2 3" xfId="10908"/>
    <cellStyle name="Обычный 3 11 26 2 2 3 2" xfId="10909"/>
    <cellStyle name="Обычный 3 11 26 2 2 3 2 2" xfId="10910"/>
    <cellStyle name="Обычный 3 11 26 2 2 3 3" xfId="10911"/>
    <cellStyle name="Обычный 3 11 26 2 2 4" xfId="10912"/>
    <cellStyle name="Обычный 3 11 26 2 2 4 2" xfId="10913"/>
    <cellStyle name="Обычный 3 11 26 2 2 5" xfId="10914"/>
    <cellStyle name="Обычный 3 11 26 2 3" xfId="10915"/>
    <cellStyle name="Обычный 3 11 26 2 3 2" xfId="10916"/>
    <cellStyle name="Обычный 3 11 26 2 3 2 2" xfId="10917"/>
    <cellStyle name="Обычный 3 11 26 2 3 2 2 2" xfId="10918"/>
    <cellStyle name="Обычный 3 11 26 2 3 2 2 2 2" xfId="10919"/>
    <cellStyle name="Обычный 3 11 26 2 3 2 2 3" xfId="10920"/>
    <cellStyle name="Обычный 3 11 26 2 3 2 3" xfId="10921"/>
    <cellStyle name="Обычный 3 11 26 2 3 2 3 2" xfId="10922"/>
    <cellStyle name="Обычный 3 11 26 2 3 2 4" xfId="10923"/>
    <cellStyle name="Обычный 3 11 26 2 3 3" xfId="10924"/>
    <cellStyle name="Обычный 3 11 26 2 3 3 2" xfId="10925"/>
    <cellStyle name="Обычный 3 11 26 2 3 3 2 2" xfId="10926"/>
    <cellStyle name="Обычный 3 11 26 2 3 3 3" xfId="10927"/>
    <cellStyle name="Обычный 3 11 26 2 3 4" xfId="10928"/>
    <cellStyle name="Обычный 3 11 26 2 3 4 2" xfId="10929"/>
    <cellStyle name="Обычный 3 11 26 2 3 5" xfId="10930"/>
    <cellStyle name="Обычный 3 11 26 2 4" xfId="10931"/>
    <cellStyle name="Обычный 3 11 26 2 4 2" xfId="10932"/>
    <cellStyle name="Обычный 3 11 26 2 4 2 2" xfId="10933"/>
    <cellStyle name="Обычный 3 11 26 2 4 2 2 2" xfId="10934"/>
    <cellStyle name="Обычный 3 11 26 2 4 2 3" xfId="10935"/>
    <cellStyle name="Обычный 3 11 26 2 4 3" xfId="10936"/>
    <cellStyle name="Обычный 3 11 26 2 4 3 2" xfId="10937"/>
    <cellStyle name="Обычный 3 11 26 2 4 4" xfId="10938"/>
    <cellStyle name="Обычный 3 11 26 2 5" xfId="10939"/>
    <cellStyle name="Обычный 3 11 26 2 5 2" xfId="10940"/>
    <cellStyle name="Обычный 3 11 26 2 5 2 2" xfId="10941"/>
    <cellStyle name="Обычный 3 11 26 2 5 3" xfId="10942"/>
    <cellStyle name="Обычный 3 11 26 2 6" xfId="10943"/>
    <cellStyle name="Обычный 3 11 26 2 6 2" xfId="10944"/>
    <cellStyle name="Обычный 3 11 26 2 7" xfId="10945"/>
    <cellStyle name="Обычный 3 11 26 3" xfId="10946"/>
    <cellStyle name="Обычный 3 11 26 3 2" xfId="10947"/>
    <cellStyle name="Обычный 3 11 26 3 2 2" xfId="10948"/>
    <cellStyle name="Обычный 3 11 26 3 2 2 2" xfId="10949"/>
    <cellStyle name="Обычный 3 11 26 3 2 2 2 2" xfId="10950"/>
    <cellStyle name="Обычный 3 11 26 3 2 2 3" xfId="10951"/>
    <cellStyle name="Обычный 3 11 26 3 2 3" xfId="10952"/>
    <cellStyle name="Обычный 3 11 26 3 2 3 2" xfId="10953"/>
    <cellStyle name="Обычный 3 11 26 3 2 4" xfId="10954"/>
    <cellStyle name="Обычный 3 11 26 3 3" xfId="10955"/>
    <cellStyle name="Обычный 3 11 26 3 3 2" xfId="10956"/>
    <cellStyle name="Обычный 3 11 26 3 3 2 2" xfId="10957"/>
    <cellStyle name="Обычный 3 11 26 3 3 3" xfId="10958"/>
    <cellStyle name="Обычный 3 11 26 3 4" xfId="10959"/>
    <cellStyle name="Обычный 3 11 26 3 4 2" xfId="10960"/>
    <cellStyle name="Обычный 3 11 26 3 5" xfId="10961"/>
    <cellStyle name="Обычный 3 11 26 4" xfId="10962"/>
    <cellStyle name="Обычный 3 11 26 4 2" xfId="10963"/>
    <cellStyle name="Обычный 3 11 26 4 2 2" xfId="10964"/>
    <cellStyle name="Обычный 3 11 26 4 2 2 2" xfId="10965"/>
    <cellStyle name="Обычный 3 11 26 4 2 2 2 2" xfId="10966"/>
    <cellStyle name="Обычный 3 11 26 4 2 2 3" xfId="10967"/>
    <cellStyle name="Обычный 3 11 26 4 2 3" xfId="10968"/>
    <cellStyle name="Обычный 3 11 26 4 2 3 2" xfId="10969"/>
    <cellStyle name="Обычный 3 11 26 4 2 4" xfId="10970"/>
    <cellStyle name="Обычный 3 11 26 4 3" xfId="10971"/>
    <cellStyle name="Обычный 3 11 26 4 3 2" xfId="10972"/>
    <cellStyle name="Обычный 3 11 26 4 3 2 2" xfId="10973"/>
    <cellStyle name="Обычный 3 11 26 4 3 3" xfId="10974"/>
    <cellStyle name="Обычный 3 11 26 4 4" xfId="10975"/>
    <cellStyle name="Обычный 3 11 26 4 4 2" xfId="10976"/>
    <cellStyle name="Обычный 3 11 26 4 5" xfId="10977"/>
    <cellStyle name="Обычный 3 11 26 5" xfId="10978"/>
    <cellStyle name="Обычный 3 11 26 5 2" xfId="10979"/>
    <cellStyle name="Обычный 3 11 26 5 2 2" xfId="10980"/>
    <cellStyle name="Обычный 3 11 26 5 2 2 2" xfId="10981"/>
    <cellStyle name="Обычный 3 11 26 5 2 3" xfId="10982"/>
    <cellStyle name="Обычный 3 11 26 5 3" xfId="10983"/>
    <cellStyle name="Обычный 3 11 26 5 3 2" xfId="10984"/>
    <cellStyle name="Обычный 3 11 26 5 4" xfId="10985"/>
    <cellStyle name="Обычный 3 11 26 6" xfId="10986"/>
    <cellStyle name="Обычный 3 11 26 6 2" xfId="10987"/>
    <cellStyle name="Обычный 3 11 26 6 2 2" xfId="10988"/>
    <cellStyle name="Обычный 3 11 26 6 3" xfId="10989"/>
    <cellStyle name="Обычный 3 11 26 7" xfId="10990"/>
    <cellStyle name="Обычный 3 11 26 7 2" xfId="10991"/>
    <cellStyle name="Обычный 3 11 26 8" xfId="10992"/>
    <cellStyle name="Обычный 3 11 27" xfId="10993"/>
    <cellStyle name="Обычный 3 11 27 2" xfId="10994"/>
    <cellStyle name="Обычный 3 11 27 2 2" xfId="10995"/>
    <cellStyle name="Обычный 3 11 27 2 2 2" xfId="10996"/>
    <cellStyle name="Обычный 3 11 27 2 2 2 2" xfId="10997"/>
    <cellStyle name="Обычный 3 11 27 2 2 2 2 2" xfId="10998"/>
    <cellStyle name="Обычный 3 11 27 2 2 2 2 2 2" xfId="10999"/>
    <cellStyle name="Обычный 3 11 27 2 2 2 2 3" xfId="11000"/>
    <cellStyle name="Обычный 3 11 27 2 2 2 3" xfId="11001"/>
    <cellStyle name="Обычный 3 11 27 2 2 2 3 2" xfId="11002"/>
    <cellStyle name="Обычный 3 11 27 2 2 2 4" xfId="11003"/>
    <cellStyle name="Обычный 3 11 27 2 2 3" xfId="11004"/>
    <cellStyle name="Обычный 3 11 27 2 2 3 2" xfId="11005"/>
    <cellStyle name="Обычный 3 11 27 2 2 3 2 2" xfId="11006"/>
    <cellStyle name="Обычный 3 11 27 2 2 3 3" xfId="11007"/>
    <cellStyle name="Обычный 3 11 27 2 2 4" xfId="11008"/>
    <cellStyle name="Обычный 3 11 27 2 2 4 2" xfId="11009"/>
    <cellStyle name="Обычный 3 11 27 2 2 5" xfId="11010"/>
    <cellStyle name="Обычный 3 11 27 2 3" xfId="11011"/>
    <cellStyle name="Обычный 3 11 27 2 3 2" xfId="11012"/>
    <cellStyle name="Обычный 3 11 27 2 3 2 2" xfId="11013"/>
    <cellStyle name="Обычный 3 11 27 2 3 2 2 2" xfId="11014"/>
    <cellStyle name="Обычный 3 11 27 2 3 2 2 2 2" xfId="11015"/>
    <cellStyle name="Обычный 3 11 27 2 3 2 2 3" xfId="11016"/>
    <cellStyle name="Обычный 3 11 27 2 3 2 3" xfId="11017"/>
    <cellStyle name="Обычный 3 11 27 2 3 2 3 2" xfId="11018"/>
    <cellStyle name="Обычный 3 11 27 2 3 2 4" xfId="11019"/>
    <cellStyle name="Обычный 3 11 27 2 3 3" xfId="11020"/>
    <cellStyle name="Обычный 3 11 27 2 3 3 2" xfId="11021"/>
    <cellStyle name="Обычный 3 11 27 2 3 3 2 2" xfId="11022"/>
    <cellStyle name="Обычный 3 11 27 2 3 3 3" xfId="11023"/>
    <cellStyle name="Обычный 3 11 27 2 3 4" xfId="11024"/>
    <cellStyle name="Обычный 3 11 27 2 3 4 2" xfId="11025"/>
    <cellStyle name="Обычный 3 11 27 2 3 5" xfId="11026"/>
    <cellStyle name="Обычный 3 11 27 2 4" xfId="11027"/>
    <cellStyle name="Обычный 3 11 27 2 4 2" xfId="11028"/>
    <cellStyle name="Обычный 3 11 27 2 4 2 2" xfId="11029"/>
    <cellStyle name="Обычный 3 11 27 2 4 2 2 2" xfId="11030"/>
    <cellStyle name="Обычный 3 11 27 2 4 2 3" xfId="11031"/>
    <cellStyle name="Обычный 3 11 27 2 4 3" xfId="11032"/>
    <cellStyle name="Обычный 3 11 27 2 4 3 2" xfId="11033"/>
    <cellStyle name="Обычный 3 11 27 2 4 4" xfId="11034"/>
    <cellStyle name="Обычный 3 11 27 2 5" xfId="11035"/>
    <cellStyle name="Обычный 3 11 27 2 5 2" xfId="11036"/>
    <cellStyle name="Обычный 3 11 27 2 5 2 2" xfId="11037"/>
    <cellStyle name="Обычный 3 11 27 2 5 3" xfId="11038"/>
    <cellStyle name="Обычный 3 11 27 2 6" xfId="11039"/>
    <cellStyle name="Обычный 3 11 27 2 6 2" xfId="11040"/>
    <cellStyle name="Обычный 3 11 27 2 7" xfId="11041"/>
    <cellStyle name="Обычный 3 11 27 3" xfId="11042"/>
    <cellStyle name="Обычный 3 11 27 3 2" xfId="11043"/>
    <cellStyle name="Обычный 3 11 27 3 2 2" xfId="11044"/>
    <cellStyle name="Обычный 3 11 27 3 2 2 2" xfId="11045"/>
    <cellStyle name="Обычный 3 11 27 3 2 2 2 2" xfId="11046"/>
    <cellStyle name="Обычный 3 11 27 3 2 2 3" xfId="11047"/>
    <cellStyle name="Обычный 3 11 27 3 2 3" xfId="11048"/>
    <cellStyle name="Обычный 3 11 27 3 2 3 2" xfId="11049"/>
    <cellStyle name="Обычный 3 11 27 3 2 4" xfId="11050"/>
    <cellStyle name="Обычный 3 11 27 3 3" xfId="11051"/>
    <cellStyle name="Обычный 3 11 27 3 3 2" xfId="11052"/>
    <cellStyle name="Обычный 3 11 27 3 3 2 2" xfId="11053"/>
    <cellStyle name="Обычный 3 11 27 3 3 3" xfId="11054"/>
    <cellStyle name="Обычный 3 11 27 3 4" xfId="11055"/>
    <cellStyle name="Обычный 3 11 27 3 4 2" xfId="11056"/>
    <cellStyle name="Обычный 3 11 27 3 5" xfId="11057"/>
    <cellStyle name="Обычный 3 11 27 4" xfId="11058"/>
    <cellStyle name="Обычный 3 11 27 4 2" xfId="11059"/>
    <cellStyle name="Обычный 3 11 27 4 2 2" xfId="11060"/>
    <cellStyle name="Обычный 3 11 27 4 2 2 2" xfId="11061"/>
    <cellStyle name="Обычный 3 11 27 4 2 2 2 2" xfId="11062"/>
    <cellStyle name="Обычный 3 11 27 4 2 2 3" xfId="11063"/>
    <cellStyle name="Обычный 3 11 27 4 2 3" xfId="11064"/>
    <cellStyle name="Обычный 3 11 27 4 2 3 2" xfId="11065"/>
    <cellStyle name="Обычный 3 11 27 4 2 4" xfId="11066"/>
    <cellStyle name="Обычный 3 11 27 4 3" xfId="11067"/>
    <cellStyle name="Обычный 3 11 27 4 3 2" xfId="11068"/>
    <cellStyle name="Обычный 3 11 27 4 3 2 2" xfId="11069"/>
    <cellStyle name="Обычный 3 11 27 4 3 3" xfId="11070"/>
    <cellStyle name="Обычный 3 11 27 4 4" xfId="11071"/>
    <cellStyle name="Обычный 3 11 27 4 4 2" xfId="11072"/>
    <cellStyle name="Обычный 3 11 27 4 5" xfId="11073"/>
    <cellStyle name="Обычный 3 11 27 5" xfId="11074"/>
    <cellStyle name="Обычный 3 11 27 5 2" xfId="11075"/>
    <cellStyle name="Обычный 3 11 27 5 2 2" xfId="11076"/>
    <cellStyle name="Обычный 3 11 27 5 2 2 2" xfId="11077"/>
    <cellStyle name="Обычный 3 11 27 5 2 3" xfId="11078"/>
    <cellStyle name="Обычный 3 11 27 5 3" xfId="11079"/>
    <cellStyle name="Обычный 3 11 27 5 3 2" xfId="11080"/>
    <cellStyle name="Обычный 3 11 27 5 4" xfId="11081"/>
    <cellStyle name="Обычный 3 11 27 6" xfId="11082"/>
    <cellStyle name="Обычный 3 11 27 6 2" xfId="11083"/>
    <cellStyle name="Обычный 3 11 27 6 2 2" xfId="11084"/>
    <cellStyle name="Обычный 3 11 27 6 3" xfId="11085"/>
    <cellStyle name="Обычный 3 11 27 7" xfId="11086"/>
    <cellStyle name="Обычный 3 11 27 7 2" xfId="11087"/>
    <cellStyle name="Обычный 3 11 27 8" xfId="11088"/>
    <cellStyle name="Обычный 3 11 28" xfId="11089"/>
    <cellStyle name="Обычный 3 11 28 2" xfId="11090"/>
    <cellStyle name="Обычный 3 11 28 2 2" xfId="11091"/>
    <cellStyle name="Обычный 3 11 28 2 2 2" xfId="11092"/>
    <cellStyle name="Обычный 3 11 28 2 2 2 2" xfId="11093"/>
    <cellStyle name="Обычный 3 11 28 2 2 2 2 2" xfId="11094"/>
    <cellStyle name="Обычный 3 11 28 2 2 2 2 2 2" xfId="11095"/>
    <cellStyle name="Обычный 3 11 28 2 2 2 2 3" xfId="11096"/>
    <cellStyle name="Обычный 3 11 28 2 2 2 3" xfId="11097"/>
    <cellStyle name="Обычный 3 11 28 2 2 2 3 2" xfId="11098"/>
    <cellStyle name="Обычный 3 11 28 2 2 2 4" xfId="11099"/>
    <cellStyle name="Обычный 3 11 28 2 2 3" xfId="11100"/>
    <cellStyle name="Обычный 3 11 28 2 2 3 2" xfId="11101"/>
    <cellStyle name="Обычный 3 11 28 2 2 3 2 2" xfId="11102"/>
    <cellStyle name="Обычный 3 11 28 2 2 3 3" xfId="11103"/>
    <cellStyle name="Обычный 3 11 28 2 2 4" xfId="11104"/>
    <cellStyle name="Обычный 3 11 28 2 2 4 2" xfId="11105"/>
    <cellStyle name="Обычный 3 11 28 2 2 5" xfId="11106"/>
    <cellStyle name="Обычный 3 11 28 2 3" xfId="11107"/>
    <cellStyle name="Обычный 3 11 28 2 3 2" xfId="11108"/>
    <cellStyle name="Обычный 3 11 28 2 3 2 2" xfId="11109"/>
    <cellStyle name="Обычный 3 11 28 2 3 2 2 2" xfId="11110"/>
    <cellStyle name="Обычный 3 11 28 2 3 2 2 2 2" xfId="11111"/>
    <cellStyle name="Обычный 3 11 28 2 3 2 2 3" xfId="11112"/>
    <cellStyle name="Обычный 3 11 28 2 3 2 3" xfId="11113"/>
    <cellStyle name="Обычный 3 11 28 2 3 2 3 2" xfId="11114"/>
    <cellStyle name="Обычный 3 11 28 2 3 2 4" xfId="11115"/>
    <cellStyle name="Обычный 3 11 28 2 3 3" xfId="11116"/>
    <cellStyle name="Обычный 3 11 28 2 3 3 2" xfId="11117"/>
    <cellStyle name="Обычный 3 11 28 2 3 3 2 2" xfId="11118"/>
    <cellStyle name="Обычный 3 11 28 2 3 3 3" xfId="11119"/>
    <cellStyle name="Обычный 3 11 28 2 3 4" xfId="11120"/>
    <cellStyle name="Обычный 3 11 28 2 3 4 2" xfId="11121"/>
    <cellStyle name="Обычный 3 11 28 2 3 5" xfId="11122"/>
    <cellStyle name="Обычный 3 11 28 2 4" xfId="11123"/>
    <cellStyle name="Обычный 3 11 28 2 4 2" xfId="11124"/>
    <cellStyle name="Обычный 3 11 28 2 4 2 2" xfId="11125"/>
    <cellStyle name="Обычный 3 11 28 2 4 2 2 2" xfId="11126"/>
    <cellStyle name="Обычный 3 11 28 2 4 2 3" xfId="11127"/>
    <cellStyle name="Обычный 3 11 28 2 4 3" xfId="11128"/>
    <cellStyle name="Обычный 3 11 28 2 4 3 2" xfId="11129"/>
    <cellStyle name="Обычный 3 11 28 2 4 4" xfId="11130"/>
    <cellStyle name="Обычный 3 11 28 2 5" xfId="11131"/>
    <cellStyle name="Обычный 3 11 28 2 5 2" xfId="11132"/>
    <cellStyle name="Обычный 3 11 28 2 5 2 2" xfId="11133"/>
    <cellStyle name="Обычный 3 11 28 2 5 3" xfId="11134"/>
    <cellStyle name="Обычный 3 11 28 2 6" xfId="11135"/>
    <cellStyle name="Обычный 3 11 28 2 6 2" xfId="11136"/>
    <cellStyle name="Обычный 3 11 28 2 7" xfId="11137"/>
    <cellStyle name="Обычный 3 11 28 3" xfId="11138"/>
    <cellStyle name="Обычный 3 11 28 3 2" xfId="11139"/>
    <cellStyle name="Обычный 3 11 28 3 2 2" xfId="11140"/>
    <cellStyle name="Обычный 3 11 28 3 2 2 2" xfId="11141"/>
    <cellStyle name="Обычный 3 11 28 3 2 2 2 2" xfId="11142"/>
    <cellStyle name="Обычный 3 11 28 3 2 2 3" xfId="11143"/>
    <cellStyle name="Обычный 3 11 28 3 2 3" xfId="11144"/>
    <cellStyle name="Обычный 3 11 28 3 2 3 2" xfId="11145"/>
    <cellStyle name="Обычный 3 11 28 3 2 4" xfId="11146"/>
    <cellStyle name="Обычный 3 11 28 3 3" xfId="11147"/>
    <cellStyle name="Обычный 3 11 28 3 3 2" xfId="11148"/>
    <cellStyle name="Обычный 3 11 28 3 3 2 2" xfId="11149"/>
    <cellStyle name="Обычный 3 11 28 3 3 3" xfId="11150"/>
    <cellStyle name="Обычный 3 11 28 3 4" xfId="11151"/>
    <cellStyle name="Обычный 3 11 28 3 4 2" xfId="11152"/>
    <cellStyle name="Обычный 3 11 28 3 5" xfId="11153"/>
    <cellStyle name="Обычный 3 11 28 4" xfId="11154"/>
    <cellStyle name="Обычный 3 11 28 4 2" xfId="11155"/>
    <cellStyle name="Обычный 3 11 28 4 2 2" xfId="11156"/>
    <cellStyle name="Обычный 3 11 28 4 2 2 2" xfId="11157"/>
    <cellStyle name="Обычный 3 11 28 4 2 2 2 2" xfId="11158"/>
    <cellStyle name="Обычный 3 11 28 4 2 2 3" xfId="11159"/>
    <cellStyle name="Обычный 3 11 28 4 2 3" xfId="11160"/>
    <cellStyle name="Обычный 3 11 28 4 2 3 2" xfId="11161"/>
    <cellStyle name="Обычный 3 11 28 4 2 4" xfId="11162"/>
    <cellStyle name="Обычный 3 11 28 4 3" xfId="11163"/>
    <cellStyle name="Обычный 3 11 28 4 3 2" xfId="11164"/>
    <cellStyle name="Обычный 3 11 28 4 3 2 2" xfId="11165"/>
    <cellStyle name="Обычный 3 11 28 4 3 3" xfId="11166"/>
    <cellStyle name="Обычный 3 11 28 4 4" xfId="11167"/>
    <cellStyle name="Обычный 3 11 28 4 4 2" xfId="11168"/>
    <cellStyle name="Обычный 3 11 28 4 5" xfId="11169"/>
    <cellStyle name="Обычный 3 11 28 5" xfId="11170"/>
    <cellStyle name="Обычный 3 11 28 5 2" xfId="11171"/>
    <cellStyle name="Обычный 3 11 28 5 2 2" xfId="11172"/>
    <cellStyle name="Обычный 3 11 28 5 2 2 2" xfId="11173"/>
    <cellStyle name="Обычный 3 11 28 5 2 3" xfId="11174"/>
    <cellStyle name="Обычный 3 11 28 5 3" xfId="11175"/>
    <cellStyle name="Обычный 3 11 28 5 3 2" xfId="11176"/>
    <cellStyle name="Обычный 3 11 28 5 4" xfId="11177"/>
    <cellStyle name="Обычный 3 11 28 6" xfId="11178"/>
    <cellStyle name="Обычный 3 11 28 6 2" xfId="11179"/>
    <cellStyle name="Обычный 3 11 28 6 2 2" xfId="11180"/>
    <cellStyle name="Обычный 3 11 28 6 3" xfId="11181"/>
    <cellStyle name="Обычный 3 11 28 7" xfId="11182"/>
    <cellStyle name="Обычный 3 11 28 7 2" xfId="11183"/>
    <cellStyle name="Обычный 3 11 28 8" xfId="11184"/>
    <cellStyle name="Обычный 3 11 29" xfId="11185"/>
    <cellStyle name="Обычный 3 11 29 2" xfId="11186"/>
    <cellStyle name="Обычный 3 11 29 2 2" xfId="11187"/>
    <cellStyle name="Обычный 3 11 29 2 2 2" xfId="11188"/>
    <cellStyle name="Обычный 3 11 29 2 2 2 2" xfId="11189"/>
    <cellStyle name="Обычный 3 11 29 2 2 2 2 2" xfId="11190"/>
    <cellStyle name="Обычный 3 11 29 2 2 2 2 2 2" xfId="11191"/>
    <cellStyle name="Обычный 3 11 29 2 2 2 2 3" xfId="11192"/>
    <cellStyle name="Обычный 3 11 29 2 2 2 3" xfId="11193"/>
    <cellStyle name="Обычный 3 11 29 2 2 2 3 2" xfId="11194"/>
    <cellStyle name="Обычный 3 11 29 2 2 2 4" xfId="11195"/>
    <cellStyle name="Обычный 3 11 29 2 2 3" xfId="11196"/>
    <cellStyle name="Обычный 3 11 29 2 2 3 2" xfId="11197"/>
    <cellStyle name="Обычный 3 11 29 2 2 3 2 2" xfId="11198"/>
    <cellStyle name="Обычный 3 11 29 2 2 3 3" xfId="11199"/>
    <cellStyle name="Обычный 3 11 29 2 2 4" xfId="11200"/>
    <cellStyle name="Обычный 3 11 29 2 2 4 2" xfId="11201"/>
    <cellStyle name="Обычный 3 11 29 2 2 5" xfId="11202"/>
    <cellStyle name="Обычный 3 11 29 2 3" xfId="11203"/>
    <cellStyle name="Обычный 3 11 29 2 3 2" xfId="11204"/>
    <cellStyle name="Обычный 3 11 29 2 3 2 2" xfId="11205"/>
    <cellStyle name="Обычный 3 11 29 2 3 2 2 2" xfId="11206"/>
    <cellStyle name="Обычный 3 11 29 2 3 2 2 2 2" xfId="11207"/>
    <cellStyle name="Обычный 3 11 29 2 3 2 2 3" xfId="11208"/>
    <cellStyle name="Обычный 3 11 29 2 3 2 3" xfId="11209"/>
    <cellStyle name="Обычный 3 11 29 2 3 2 3 2" xfId="11210"/>
    <cellStyle name="Обычный 3 11 29 2 3 2 4" xfId="11211"/>
    <cellStyle name="Обычный 3 11 29 2 3 3" xfId="11212"/>
    <cellStyle name="Обычный 3 11 29 2 3 3 2" xfId="11213"/>
    <cellStyle name="Обычный 3 11 29 2 3 3 2 2" xfId="11214"/>
    <cellStyle name="Обычный 3 11 29 2 3 3 3" xfId="11215"/>
    <cellStyle name="Обычный 3 11 29 2 3 4" xfId="11216"/>
    <cellStyle name="Обычный 3 11 29 2 3 4 2" xfId="11217"/>
    <cellStyle name="Обычный 3 11 29 2 3 5" xfId="11218"/>
    <cellStyle name="Обычный 3 11 29 2 4" xfId="11219"/>
    <cellStyle name="Обычный 3 11 29 2 4 2" xfId="11220"/>
    <cellStyle name="Обычный 3 11 29 2 4 2 2" xfId="11221"/>
    <cellStyle name="Обычный 3 11 29 2 4 2 2 2" xfId="11222"/>
    <cellStyle name="Обычный 3 11 29 2 4 2 3" xfId="11223"/>
    <cellStyle name="Обычный 3 11 29 2 4 3" xfId="11224"/>
    <cellStyle name="Обычный 3 11 29 2 4 3 2" xfId="11225"/>
    <cellStyle name="Обычный 3 11 29 2 4 4" xfId="11226"/>
    <cellStyle name="Обычный 3 11 29 2 5" xfId="11227"/>
    <cellStyle name="Обычный 3 11 29 2 5 2" xfId="11228"/>
    <cellStyle name="Обычный 3 11 29 2 5 2 2" xfId="11229"/>
    <cellStyle name="Обычный 3 11 29 2 5 3" xfId="11230"/>
    <cellStyle name="Обычный 3 11 29 2 6" xfId="11231"/>
    <cellStyle name="Обычный 3 11 29 2 6 2" xfId="11232"/>
    <cellStyle name="Обычный 3 11 29 2 7" xfId="11233"/>
    <cellStyle name="Обычный 3 11 29 3" xfId="11234"/>
    <cellStyle name="Обычный 3 11 29 3 2" xfId="11235"/>
    <cellStyle name="Обычный 3 11 29 3 2 2" xfId="11236"/>
    <cellStyle name="Обычный 3 11 29 3 2 2 2" xfId="11237"/>
    <cellStyle name="Обычный 3 11 29 3 2 2 2 2" xfId="11238"/>
    <cellStyle name="Обычный 3 11 29 3 2 2 3" xfId="11239"/>
    <cellStyle name="Обычный 3 11 29 3 2 3" xfId="11240"/>
    <cellStyle name="Обычный 3 11 29 3 2 3 2" xfId="11241"/>
    <cellStyle name="Обычный 3 11 29 3 2 4" xfId="11242"/>
    <cellStyle name="Обычный 3 11 29 3 3" xfId="11243"/>
    <cellStyle name="Обычный 3 11 29 3 3 2" xfId="11244"/>
    <cellStyle name="Обычный 3 11 29 3 3 2 2" xfId="11245"/>
    <cellStyle name="Обычный 3 11 29 3 3 3" xfId="11246"/>
    <cellStyle name="Обычный 3 11 29 3 4" xfId="11247"/>
    <cellStyle name="Обычный 3 11 29 3 4 2" xfId="11248"/>
    <cellStyle name="Обычный 3 11 29 3 5" xfId="11249"/>
    <cellStyle name="Обычный 3 11 29 4" xfId="11250"/>
    <cellStyle name="Обычный 3 11 29 4 2" xfId="11251"/>
    <cellStyle name="Обычный 3 11 29 4 2 2" xfId="11252"/>
    <cellStyle name="Обычный 3 11 29 4 2 2 2" xfId="11253"/>
    <cellStyle name="Обычный 3 11 29 4 2 2 2 2" xfId="11254"/>
    <cellStyle name="Обычный 3 11 29 4 2 2 3" xfId="11255"/>
    <cellStyle name="Обычный 3 11 29 4 2 3" xfId="11256"/>
    <cellStyle name="Обычный 3 11 29 4 2 3 2" xfId="11257"/>
    <cellStyle name="Обычный 3 11 29 4 2 4" xfId="11258"/>
    <cellStyle name="Обычный 3 11 29 4 3" xfId="11259"/>
    <cellStyle name="Обычный 3 11 29 4 3 2" xfId="11260"/>
    <cellStyle name="Обычный 3 11 29 4 3 2 2" xfId="11261"/>
    <cellStyle name="Обычный 3 11 29 4 3 3" xfId="11262"/>
    <cellStyle name="Обычный 3 11 29 4 4" xfId="11263"/>
    <cellStyle name="Обычный 3 11 29 4 4 2" xfId="11264"/>
    <cellStyle name="Обычный 3 11 29 4 5" xfId="11265"/>
    <cellStyle name="Обычный 3 11 29 5" xfId="11266"/>
    <cellStyle name="Обычный 3 11 29 5 2" xfId="11267"/>
    <cellStyle name="Обычный 3 11 29 5 2 2" xfId="11268"/>
    <cellStyle name="Обычный 3 11 29 5 2 2 2" xfId="11269"/>
    <cellStyle name="Обычный 3 11 29 5 2 3" xfId="11270"/>
    <cellStyle name="Обычный 3 11 29 5 3" xfId="11271"/>
    <cellStyle name="Обычный 3 11 29 5 3 2" xfId="11272"/>
    <cellStyle name="Обычный 3 11 29 5 4" xfId="11273"/>
    <cellStyle name="Обычный 3 11 29 6" xfId="11274"/>
    <cellStyle name="Обычный 3 11 29 6 2" xfId="11275"/>
    <cellStyle name="Обычный 3 11 29 6 2 2" xfId="11276"/>
    <cellStyle name="Обычный 3 11 29 6 3" xfId="11277"/>
    <cellStyle name="Обычный 3 11 29 7" xfId="11278"/>
    <cellStyle name="Обычный 3 11 29 7 2" xfId="11279"/>
    <cellStyle name="Обычный 3 11 29 8" xfId="11280"/>
    <cellStyle name="Обычный 3 11 3" xfId="11281"/>
    <cellStyle name="Обычный 3 11 3 2" xfId="11282"/>
    <cellStyle name="Обычный 3 11 3 2 2" xfId="11283"/>
    <cellStyle name="Обычный 3 11 3 2 2 2" xfId="11284"/>
    <cellStyle name="Обычный 3 11 3 2 2 2 2" xfId="11285"/>
    <cellStyle name="Обычный 3 11 3 2 2 2 2 2" xfId="11286"/>
    <cellStyle name="Обычный 3 11 3 2 2 2 2 2 2" xfId="11287"/>
    <cellStyle name="Обычный 3 11 3 2 2 2 2 3" xfId="11288"/>
    <cellStyle name="Обычный 3 11 3 2 2 2 3" xfId="11289"/>
    <cellStyle name="Обычный 3 11 3 2 2 2 3 2" xfId="11290"/>
    <cellStyle name="Обычный 3 11 3 2 2 2 4" xfId="11291"/>
    <cellStyle name="Обычный 3 11 3 2 2 3" xfId="11292"/>
    <cellStyle name="Обычный 3 11 3 2 2 3 2" xfId="11293"/>
    <cellStyle name="Обычный 3 11 3 2 2 3 2 2" xfId="11294"/>
    <cellStyle name="Обычный 3 11 3 2 2 3 3" xfId="11295"/>
    <cellStyle name="Обычный 3 11 3 2 2 4" xfId="11296"/>
    <cellStyle name="Обычный 3 11 3 2 2 4 2" xfId="11297"/>
    <cellStyle name="Обычный 3 11 3 2 2 5" xfId="11298"/>
    <cellStyle name="Обычный 3 11 3 2 3" xfId="11299"/>
    <cellStyle name="Обычный 3 11 3 2 3 2" xfId="11300"/>
    <cellStyle name="Обычный 3 11 3 2 3 2 2" xfId="11301"/>
    <cellStyle name="Обычный 3 11 3 2 3 2 2 2" xfId="11302"/>
    <cellStyle name="Обычный 3 11 3 2 3 2 2 2 2" xfId="11303"/>
    <cellStyle name="Обычный 3 11 3 2 3 2 2 3" xfId="11304"/>
    <cellStyle name="Обычный 3 11 3 2 3 2 3" xfId="11305"/>
    <cellStyle name="Обычный 3 11 3 2 3 2 3 2" xfId="11306"/>
    <cellStyle name="Обычный 3 11 3 2 3 2 4" xfId="11307"/>
    <cellStyle name="Обычный 3 11 3 2 3 3" xfId="11308"/>
    <cellStyle name="Обычный 3 11 3 2 3 3 2" xfId="11309"/>
    <cellStyle name="Обычный 3 11 3 2 3 3 2 2" xfId="11310"/>
    <cellStyle name="Обычный 3 11 3 2 3 3 3" xfId="11311"/>
    <cellStyle name="Обычный 3 11 3 2 3 4" xfId="11312"/>
    <cellStyle name="Обычный 3 11 3 2 3 4 2" xfId="11313"/>
    <cellStyle name="Обычный 3 11 3 2 3 5" xfId="11314"/>
    <cellStyle name="Обычный 3 11 3 2 4" xfId="11315"/>
    <cellStyle name="Обычный 3 11 3 2 4 2" xfId="11316"/>
    <cellStyle name="Обычный 3 11 3 2 4 2 2" xfId="11317"/>
    <cellStyle name="Обычный 3 11 3 2 4 2 2 2" xfId="11318"/>
    <cellStyle name="Обычный 3 11 3 2 4 2 3" xfId="11319"/>
    <cellStyle name="Обычный 3 11 3 2 4 3" xfId="11320"/>
    <cellStyle name="Обычный 3 11 3 2 4 3 2" xfId="11321"/>
    <cellStyle name="Обычный 3 11 3 2 4 4" xfId="11322"/>
    <cellStyle name="Обычный 3 11 3 2 5" xfId="11323"/>
    <cellStyle name="Обычный 3 11 3 2 5 2" xfId="11324"/>
    <cellStyle name="Обычный 3 11 3 2 5 2 2" xfId="11325"/>
    <cellStyle name="Обычный 3 11 3 2 5 3" xfId="11326"/>
    <cellStyle name="Обычный 3 11 3 2 6" xfId="11327"/>
    <cellStyle name="Обычный 3 11 3 2 6 2" xfId="11328"/>
    <cellStyle name="Обычный 3 11 3 2 7" xfId="11329"/>
    <cellStyle name="Обычный 3 11 3 3" xfId="11330"/>
    <cellStyle name="Обычный 3 11 3 3 2" xfId="11331"/>
    <cellStyle name="Обычный 3 11 3 3 2 2" xfId="11332"/>
    <cellStyle name="Обычный 3 11 3 3 2 2 2" xfId="11333"/>
    <cellStyle name="Обычный 3 11 3 3 2 2 2 2" xfId="11334"/>
    <cellStyle name="Обычный 3 11 3 3 2 2 3" xfId="11335"/>
    <cellStyle name="Обычный 3 11 3 3 2 3" xfId="11336"/>
    <cellStyle name="Обычный 3 11 3 3 2 3 2" xfId="11337"/>
    <cellStyle name="Обычный 3 11 3 3 2 4" xfId="11338"/>
    <cellStyle name="Обычный 3 11 3 3 3" xfId="11339"/>
    <cellStyle name="Обычный 3 11 3 3 3 2" xfId="11340"/>
    <cellStyle name="Обычный 3 11 3 3 3 2 2" xfId="11341"/>
    <cellStyle name="Обычный 3 11 3 3 3 3" xfId="11342"/>
    <cellStyle name="Обычный 3 11 3 3 4" xfId="11343"/>
    <cellStyle name="Обычный 3 11 3 3 4 2" xfId="11344"/>
    <cellStyle name="Обычный 3 11 3 3 5" xfId="11345"/>
    <cellStyle name="Обычный 3 11 3 4" xfId="11346"/>
    <cellStyle name="Обычный 3 11 3 4 2" xfId="11347"/>
    <cellStyle name="Обычный 3 11 3 4 2 2" xfId="11348"/>
    <cellStyle name="Обычный 3 11 3 4 2 2 2" xfId="11349"/>
    <cellStyle name="Обычный 3 11 3 4 2 2 2 2" xfId="11350"/>
    <cellStyle name="Обычный 3 11 3 4 2 2 3" xfId="11351"/>
    <cellStyle name="Обычный 3 11 3 4 2 3" xfId="11352"/>
    <cellStyle name="Обычный 3 11 3 4 2 3 2" xfId="11353"/>
    <cellStyle name="Обычный 3 11 3 4 2 4" xfId="11354"/>
    <cellStyle name="Обычный 3 11 3 4 3" xfId="11355"/>
    <cellStyle name="Обычный 3 11 3 4 3 2" xfId="11356"/>
    <cellStyle name="Обычный 3 11 3 4 3 2 2" xfId="11357"/>
    <cellStyle name="Обычный 3 11 3 4 3 3" xfId="11358"/>
    <cellStyle name="Обычный 3 11 3 4 4" xfId="11359"/>
    <cellStyle name="Обычный 3 11 3 4 4 2" xfId="11360"/>
    <cellStyle name="Обычный 3 11 3 4 5" xfId="11361"/>
    <cellStyle name="Обычный 3 11 3 5" xfId="11362"/>
    <cellStyle name="Обычный 3 11 3 5 2" xfId="11363"/>
    <cellStyle name="Обычный 3 11 3 5 2 2" xfId="11364"/>
    <cellStyle name="Обычный 3 11 3 5 2 2 2" xfId="11365"/>
    <cellStyle name="Обычный 3 11 3 5 2 3" xfId="11366"/>
    <cellStyle name="Обычный 3 11 3 5 3" xfId="11367"/>
    <cellStyle name="Обычный 3 11 3 5 3 2" xfId="11368"/>
    <cellStyle name="Обычный 3 11 3 5 4" xfId="11369"/>
    <cellStyle name="Обычный 3 11 3 6" xfId="11370"/>
    <cellStyle name="Обычный 3 11 3 6 2" xfId="11371"/>
    <cellStyle name="Обычный 3 11 3 6 2 2" xfId="11372"/>
    <cellStyle name="Обычный 3 11 3 6 3" xfId="11373"/>
    <cellStyle name="Обычный 3 11 3 7" xfId="11374"/>
    <cellStyle name="Обычный 3 11 3 7 2" xfId="11375"/>
    <cellStyle name="Обычный 3 11 3 8" xfId="11376"/>
    <cellStyle name="Обычный 3 11 30" xfId="11377"/>
    <cellStyle name="Обычный 3 11 30 2" xfId="11378"/>
    <cellStyle name="Обычный 3 11 30 2 2" xfId="11379"/>
    <cellStyle name="Обычный 3 11 30 2 2 2" xfId="11380"/>
    <cellStyle name="Обычный 3 11 30 2 2 2 2" xfId="11381"/>
    <cellStyle name="Обычный 3 11 30 2 2 2 2 2" xfId="11382"/>
    <cellStyle name="Обычный 3 11 30 2 2 2 2 2 2" xfId="11383"/>
    <cellStyle name="Обычный 3 11 30 2 2 2 2 3" xfId="11384"/>
    <cellStyle name="Обычный 3 11 30 2 2 2 3" xfId="11385"/>
    <cellStyle name="Обычный 3 11 30 2 2 2 3 2" xfId="11386"/>
    <cellStyle name="Обычный 3 11 30 2 2 2 4" xfId="11387"/>
    <cellStyle name="Обычный 3 11 30 2 2 3" xfId="11388"/>
    <cellStyle name="Обычный 3 11 30 2 2 3 2" xfId="11389"/>
    <cellStyle name="Обычный 3 11 30 2 2 3 2 2" xfId="11390"/>
    <cellStyle name="Обычный 3 11 30 2 2 3 3" xfId="11391"/>
    <cellStyle name="Обычный 3 11 30 2 2 4" xfId="11392"/>
    <cellStyle name="Обычный 3 11 30 2 2 4 2" xfId="11393"/>
    <cellStyle name="Обычный 3 11 30 2 2 5" xfId="11394"/>
    <cellStyle name="Обычный 3 11 30 2 3" xfId="11395"/>
    <cellStyle name="Обычный 3 11 30 2 3 2" xfId="11396"/>
    <cellStyle name="Обычный 3 11 30 2 3 2 2" xfId="11397"/>
    <cellStyle name="Обычный 3 11 30 2 3 2 2 2" xfId="11398"/>
    <cellStyle name="Обычный 3 11 30 2 3 2 2 2 2" xfId="11399"/>
    <cellStyle name="Обычный 3 11 30 2 3 2 2 3" xfId="11400"/>
    <cellStyle name="Обычный 3 11 30 2 3 2 3" xfId="11401"/>
    <cellStyle name="Обычный 3 11 30 2 3 2 3 2" xfId="11402"/>
    <cellStyle name="Обычный 3 11 30 2 3 2 4" xfId="11403"/>
    <cellStyle name="Обычный 3 11 30 2 3 3" xfId="11404"/>
    <cellStyle name="Обычный 3 11 30 2 3 3 2" xfId="11405"/>
    <cellStyle name="Обычный 3 11 30 2 3 3 2 2" xfId="11406"/>
    <cellStyle name="Обычный 3 11 30 2 3 3 3" xfId="11407"/>
    <cellStyle name="Обычный 3 11 30 2 3 4" xfId="11408"/>
    <cellStyle name="Обычный 3 11 30 2 3 4 2" xfId="11409"/>
    <cellStyle name="Обычный 3 11 30 2 3 5" xfId="11410"/>
    <cellStyle name="Обычный 3 11 30 2 4" xfId="11411"/>
    <cellStyle name="Обычный 3 11 30 2 4 2" xfId="11412"/>
    <cellStyle name="Обычный 3 11 30 2 4 2 2" xfId="11413"/>
    <cellStyle name="Обычный 3 11 30 2 4 2 2 2" xfId="11414"/>
    <cellStyle name="Обычный 3 11 30 2 4 2 3" xfId="11415"/>
    <cellStyle name="Обычный 3 11 30 2 4 3" xfId="11416"/>
    <cellStyle name="Обычный 3 11 30 2 4 3 2" xfId="11417"/>
    <cellStyle name="Обычный 3 11 30 2 4 4" xfId="11418"/>
    <cellStyle name="Обычный 3 11 30 2 5" xfId="11419"/>
    <cellStyle name="Обычный 3 11 30 2 5 2" xfId="11420"/>
    <cellStyle name="Обычный 3 11 30 2 5 2 2" xfId="11421"/>
    <cellStyle name="Обычный 3 11 30 2 5 3" xfId="11422"/>
    <cellStyle name="Обычный 3 11 30 2 6" xfId="11423"/>
    <cellStyle name="Обычный 3 11 30 2 6 2" xfId="11424"/>
    <cellStyle name="Обычный 3 11 30 2 7" xfId="11425"/>
    <cellStyle name="Обычный 3 11 30 3" xfId="11426"/>
    <cellStyle name="Обычный 3 11 30 3 2" xfId="11427"/>
    <cellStyle name="Обычный 3 11 30 3 2 2" xfId="11428"/>
    <cellStyle name="Обычный 3 11 30 3 2 2 2" xfId="11429"/>
    <cellStyle name="Обычный 3 11 30 3 2 2 2 2" xfId="11430"/>
    <cellStyle name="Обычный 3 11 30 3 2 2 3" xfId="11431"/>
    <cellStyle name="Обычный 3 11 30 3 2 3" xfId="11432"/>
    <cellStyle name="Обычный 3 11 30 3 2 3 2" xfId="11433"/>
    <cellStyle name="Обычный 3 11 30 3 2 4" xfId="11434"/>
    <cellStyle name="Обычный 3 11 30 3 3" xfId="11435"/>
    <cellStyle name="Обычный 3 11 30 3 3 2" xfId="11436"/>
    <cellStyle name="Обычный 3 11 30 3 3 2 2" xfId="11437"/>
    <cellStyle name="Обычный 3 11 30 3 3 3" xfId="11438"/>
    <cellStyle name="Обычный 3 11 30 3 4" xfId="11439"/>
    <cellStyle name="Обычный 3 11 30 3 4 2" xfId="11440"/>
    <cellStyle name="Обычный 3 11 30 3 5" xfId="11441"/>
    <cellStyle name="Обычный 3 11 30 4" xfId="11442"/>
    <cellStyle name="Обычный 3 11 30 4 2" xfId="11443"/>
    <cellStyle name="Обычный 3 11 30 4 2 2" xfId="11444"/>
    <cellStyle name="Обычный 3 11 30 4 2 2 2" xfId="11445"/>
    <cellStyle name="Обычный 3 11 30 4 2 2 2 2" xfId="11446"/>
    <cellStyle name="Обычный 3 11 30 4 2 2 3" xfId="11447"/>
    <cellStyle name="Обычный 3 11 30 4 2 3" xfId="11448"/>
    <cellStyle name="Обычный 3 11 30 4 2 3 2" xfId="11449"/>
    <cellStyle name="Обычный 3 11 30 4 2 4" xfId="11450"/>
    <cellStyle name="Обычный 3 11 30 4 3" xfId="11451"/>
    <cellStyle name="Обычный 3 11 30 4 3 2" xfId="11452"/>
    <cellStyle name="Обычный 3 11 30 4 3 2 2" xfId="11453"/>
    <cellStyle name="Обычный 3 11 30 4 3 3" xfId="11454"/>
    <cellStyle name="Обычный 3 11 30 4 4" xfId="11455"/>
    <cellStyle name="Обычный 3 11 30 4 4 2" xfId="11456"/>
    <cellStyle name="Обычный 3 11 30 4 5" xfId="11457"/>
    <cellStyle name="Обычный 3 11 30 5" xfId="11458"/>
    <cellStyle name="Обычный 3 11 30 5 2" xfId="11459"/>
    <cellStyle name="Обычный 3 11 30 5 2 2" xfId="11460"/>
    <cellStyle name="Обычный 3 11 30 5 2 2 2" xfId="11461"/>
    <cellStyle name="Обычный 3 11 30 5 2 3" xfId="11462"/>
    <cellStyle name="Обычный 3 11 30 5 3" xfId="11463"/>
    <cellStyle name="Обычный 3 11 30 5 3 2" xfId="11464"/>
    <cellStyle name="Обычный 3 11 30 5 4" xfId="11465"/>
    <cellStyle name="Обычный 3 11 30 6" xfId="11466"/>
    <cellStyle name="Обычный 3 11 30 6 2" xfId="11467"/>
    <cellStyle name="Обычный 3 11 30 6 2 2" xfId="11468"/>
    <cellStyle name="Обычный 3 11 30 6 3" xfId="11469"/>
    <cellStyle name="Обычный 3 11 30 7" xfId="11470"/>
    <cellStyle name="Обычный 3 11 30 7 2" xfId="11471"/>
    <cellStyle name="Обычный 3 11 30 8" xfId="11472"/>
    <cellStyle name="Обычный 3 11 31" xfId="11473"/>
    <cellStyle name="Обычный 3 11 31 2" xfId="11474"/>
    <cellStyle name="Обычный 3 11 31 2 2" xfId="11475"/>
    <cellStyle name="Обычный 3 11 31 2 2 2" xfId="11476"/>
    <cellStyle name="Обычный 3 11 31 2 2 2 2" xfId="11477"/>
    <cellStyle name="Обычный 3 11 31 2 2 2 2 2" xfId="11478"/>
    <cellStyle name="Обычный 3 11 31 2 2 2 2 2 2" xfId="11479"/>
    <cellStyle name="Обычный 3 11 31 2 2 2 2 3" xfId="11480"/>
    <cellStyle name="Обычный 3 11 31 2 2 2 3" xfId="11481"/>
    <cellStyle name="Обычный 3 11 31 2 2 2 3 2" xfId="11482"/>
    <cellStyle name="Обычный 3 11 31 2 2 2 4" xfId="11483"/>
    <cellStyle name="Обычный 3 11 31 2 2 3" xfId="11484"/>
    <cellStyle name="Обычный 3 11 31 2 2 3 2" xfId="11485"/>
    <cellStyle name="Обычный 3 11 31 2 2 3 2 2" xfId="11486"/>
    <cellStyle name="Обычный 3 11 31 2 2 3 3" xfId="11487"/>
    <cellStyle name="Обычный 3 11 31 2 2 4" xfId="11488"/>
    <cellStyle name="Обычный 3 11 31 2 2 4 2" xfId="11489"/>
    <cellStyle name="Обычный 3 11 31 2 2 5" xfId="11490"/>
    <cellStyle name="Обычный 3 11 31 2 3" xfId="11491"/>
    <cellStyle name="Обычный 3 11 31 2 3 2" xfId="11492"/>
    <cellStyle name="Обычный 3 11 31 2 3 2 2" xfId="11493"/>
    <cellStyle name="Обычный 3 11 31 2 3 2 2 2" xfId="11494"/>
    <cellStyle name="Обычный 3 11 31 2 3 2 2 2 2" xfId="11495"/>
    <cellStyle name="Обычный 3 11 31 2 3 2 2 3" xfId="11496"/>
    <cellStyle name="Обычный 3 11 31 2 3 2 3" xfId="11497"/>
    <cellStyle name="Обычный 3 11 31 2 3 2 3 2" xfId="11498"/>
    <cellStyle name="Обычный 3 11 31 2 3 2 4" xfId="11499"/>
    <cellStyle name="Обычный 3 11 31 2 3 3" xfId="11500"/>
    <cellStyle name="Обычный 3 11 31 2 3 3 2" xfId="11501"/>
    <cellStyle name="Обычный 3 11 31 2 3 3 2 2" xfId="11502"/>
    <cellStyle name="Обычный 3 11 31 2 3 3 3" xfId="11503"/>
    <cellStyle name="Обычный 3 11 31 2 3 4" xfId="11504"/>
    <cellStyle name="Обычный 3 11 31 2 3 4 2" xfId="11505"/>
    <cellStyle name="Обычный 3 11 31 2 3 5" xfId="11506"/>
    <cellStyle name="Обычный 3 11 31 2 4" xfId="11507"/>
    <cellStyle name="Обычный 3 11 31 2 4 2" xfId="11508"/>
    <cellStyle name="Обычный 3 11 31 2 4 2 2" xfId="11509"/>
    <cellStyle name="Обычный 3 11 31 2 4 2 2 2" xfId="11510"/>
    <cellStyle name="Обычный 3 11 31 2 4 2 3" xfId="11511"/>
    <cellStyle name="Обычный 3 11 31 2 4 3" xfId="11512"/>
    <cellStyle name="Обычный 3 11 31 2 4 3 2" xfId="11513"/>
    <cellStyle name="Обычный 3 11 31 2 4 4" xfId="11514"/>
    <cellStyle name="Обычный 3 11 31 2 5" xfId="11515"/>
    <cellStyle name="Обычный 3 11 31 2 5 2" xfId="11516"/>
    <cellStyle name="Обычный 3 11 31 2 5 2 2" xfId="11517"/>
    <cellStyle name="Обычный 3 11 31 2 5 3" xfId="11518"/>
    <cellStyle name="Обычный 3 11 31 2 6" xfId="11519"/>
    <cellStyle name="Обычный 3 11 31 2 6 2" xfId="11520"/>
    <cellStyle name="Обычный 3 11 31 2 7" xfId="11521"/>
    <cellStyle name="Обычный 3 11 31 3" xfId="11522"/>
    <cellStyle name="Обычный 3 11 31 3 2" xfId="11523"/>
    <cellStyle name="Обычный 3 11 31 3 2 2" xfId="11524"/>
    <cellStyle name="Обычный 3 11 31 3 2 2 2" xfId="11525"/>
    <cellStyle name="Обычный 3 11 31 3 2 2 2 2" xfId="11526"/>
    <cellStyle name="Обычный 3 11 31 3 2 2 3" xfId="11527"/>
    <cellStyle name="Обычный 3 11 31 3 2 3" xfId="11528"/>
    <cellStyle name="Обычный 3 11 31 3 2 3 2" xfId="11529"/>
    <cellStyle name="Обычный 3 11 31 3 2 4" xfId="11530"/>
    <cellStyle name="Обычный 3 11 31 3 3" xfId="11531"/>
    <cellStyle name="Обычный 3 11 31 3 3 2" xfId="11532"/>
    <cellStyle name="Обычный 3 11 31 3 3 2 2" xfId="11533"/>
    <cellStyle name="Обычный 3 11 31 3 3 3" xfId="11534"/>
    <cellStyle name="Обычный 3 11 31 3 4" xfId="11535"/>
    <cellStyle name="Обычный 3 11 31 3 4 2" xfId="11536"/>
    <cellStyle name="Обычный 3 11 31 3 5" xfId="11537"/>
    <cellStyle name="Обычный 3 11 31 4" xfId="11538"/>
    <cellStyle name="Обычный 3 11 31 4 2" xfId="11539"/>
    <cellStyle name="Обычный 3 11 31 4 2 2" xfId="11540"/>
    <cellStyle name="Обычный 3 11 31 4 2 2 2" xfId="11541"/>
    <cellStyle name="Обычный 3 11 31 4 2 2 2 2" xfId="11542"/>
    <cellStyle name="Обычный 3 11 31 4 2 2 3" xfId="11543"/>
    <cellStyle name="Обычный 3 11 31 4 2 3" xfId="11544"/>
    <cellStyle name="Обычный 3 11 31 4 2 3 2" xfId="11545"/>
    <cellStyle name="Обычный 3 11 31 4 2 4" xfId="11546"/>
    <cellStyle name="Обычный 3 11 31 4 3" xfId="11547"/>
    <cellStyle name="Обычный 3 11 31 4 3 2" xfId="11548"/>
    <cellStyle name="Обычный 3 11 31 4 3 2 2" xfId="11549"/>
    <cellStyle name="Обычный 3 11 31 4 3 3" xfId="11550"/>
    <cellStyle name="Обычный 3 11 31 4 4" xfId="11551"/>
    <cellStyle name="Обычный 3 11 31 4 4 2" xfId="11552"/>
    <cellStyle name="Обычный 3 11 31 4 5" xfId="11553"/>
    <cellStyle name="Обычный 3 11 31 5" xfId="11554"/>
    <cellStyle name="Обычный 3 11 31 5 2" xfId="11555"/>
    <cellStyle name="Обычный 3 11 31 5 2 2" xfId="11556"/>
    <cellStyle name="Обычный 3 11 31 5 2 2 2" xfId="11557"/>
    <cellStyle name="Обычный 3 11 31 5 2 3" xfId="11558"/>
    <cellStyle name="Обычный 3 11 31 5 3" xfId="11559"/>
    <cellStyle name="Обычный 3 11 31 5 3 2" xfId="11560"/>
    <cellStyle name="Обычный 3 11 31 5 4" xfId="11561"/>
    <cellStyle name="Обычный 3 11 31 6" xfId="11562"/>
    <cellStyle name="Обычный 3 11 31 6 2" xfId="11563"/>
    <cellStyle name="Обычный 3 11 31 6 2 2" xfId="11564"/>
    <cellStyle name="Обычный 3 11 31 6 3" xfId="11565"/>
    <cellStyle name="Обычный 3 11 31 7" xfId="11566"/>
    <cellStyle name="Обычный 3 11 31 7 2" xfId="11567"/>
    <cellStyle name="Обычный 3 11 31 8" xfId="11568"/>
    <cellStyle name="Обычный 3 11 32" xfId="11569"/>
    <cellStyle name="Обычный 3 11 32 2" xfId="11570"/>
    <cellStyle name="Обычный 3 11 32 2 2" xfId="11571"/>
    <cellStyle name="Обычный 3 11 32 2 2 2" xfId="11572"/>
    <cellStyle name="Обычный 3 11 32 2 2 2 2" xfId="11573"/>
    <cellStyle name="Обычный 3 11 32 2 2 2 2 2" xfId="11574"/>
    <cellStyle name="Обычный 3 11 32 2 2 2 2 2 2" xfId="11575"/>
    <cellStyle name="Обычный 3 11 32 2 2 2 2 3" xfId="11576"/>
    <cellStyle name="Обычный 3 11 32 2 2 2 3" xfId="11577"/>
    <cellStyle name="Обычный 3 11 32 2 2 2 3 2" xfId="11578"/>
    <cellStyle name="Обычный 3 11 32 2 2 2 4" xfId="11579"/>
    <cellStyle name="Обычный 3 11 32 2 2 3" xfId="11580"/>
    <cellStyle name="Обычный 3 11 32 2 2 3 2" xfId="11581"/>
    <cellStyle name="Обычный 3 11 32 2 2 3 2 2" xfId="11582"/>
    <cellStyle name="Обычный 3 11 32 2 2 3 3" xfId="11583"/>
    <cellStyle name="Обычный 3 11 32 2 2 4" xfId="11584"/>
    <cellStyle name="Обычный 3 11 32 2 2 4 2" xfId="11585"/>
    <cellStyle name="Обычный 3 11 32 2 2 5" xfId="11586"/>
    <cellStyle name="Обычный 3 11 32 2 3" xfId="11587"/>
    <cellStyle name="Обычный 3 11 32 2 3 2" xfId="11588"/>
    <cellStyle name="Обычный 3 11 32 2 3 2 2" xfId="11589"/>
    <cellStyle name="Обычный 3 11 32 2 3 2 2 2" xfId="11590"/>
    <cellStyle name="Обычный 3 11 32 2 3 2 2 2 2" xfId="11591"/>
    <cellStyle name="Обычный 3 11 32 2 3 2 2 3" xfId="11592"/>
    <cellStyle name="Обычный 3 11 32 2 3 2 3" xfId="11593"/>
    <cellStyle name="Обычный 3 11 32 2 3 2 3 2" xfId="11594"/>
    <cellStyle name="Обычный 3 11 32 2 3 2 4" xfId="11595"/>
    <cellStyle name="Обычный 3 11 32 2 3 3" xfId="11596"/>
    <cellStyle name="Обычный 3 11 32 2 3 3 2" xfId="11597"/>
    <cellStyle name="Обычный 3 11 32 2 3 3 2 2" xfId="11598"/>
    <cellStyle name="Обычный 3 11 32 2 3 3 3" xfId="11599"/>
    <cellStyle name="Обычный 3 11 32 2 3 4" xfId="11600"/>
    <cellStyle name="Обычный 3 11 32 2 3 4 2" xfId="11601"/>
    <cellStyle name="Обычный 3 11 32 2 3 5" xfId="11602"/>
    <cellStyle name="Обычный 3 11 32 2 4" xfId="11603"/>
    <cellStyle name="Обычный 3 11 32 2 4 2" xfId="11604"/>
    <cellStyle name="Обычный 3 11 32 2 4 2 2" xfId="11605"/>
    <cellStyle name="Обычный 3 11 32 2 4 2 2 2" xfId="11606"/>
    <cellStyle name="Обычный 3 11 32 2 4 2 3" xfId="11607"/>
    <cellStyle name="Обычный 3 11 32 2 4 3" xfId="11608"/>
    <cellStyle name="Обычный 3 11 32 2 4 3 2" xfId="11609"/>
    <cellStyle name="Обычный 3 11 32 2 4 4" xfId="11610"/>
    <cellStyle name="Обычный 3 11 32 2 5" xfId="11611"/>
    <cellStyle name="Обычный 3 11 32 2 5 2" xfId="11612"/>
    <cellStyle name="Обычный 3 11 32 2 5 2 2" xfId="11613"/>
    <cellStyle name="Обычный 3 11 32 2 5 3" xfId="11614"/>
    <cellStyle name="Обычный 3 11 32 2 6" xfId="11615"/>
    <cellStyle name="Обычный 3 11 32 2 6 2" xfId="11616"/>
    <cellStyle name="Обычный 3 11 32 2 7" xfId="11617"/>
    <cellStyle name="Обычный 3 11 32 3" xfId="11618"/>
    <cellStyle name="Обычный 3 11 32 3 2" xfId="11619"/>
    <cellStyle name="Обычный 3 11 32 3 2 2" xfId="11620"/>
    <cellStyle name="Обычный 3 11 32 3 2 2 2" xfId="11621"/>
    <cellStyle name="Обычный 3 11 32 3 2 2 2 2" xfId="11622"/>
    <cellStyle name="Обычный 3 11 32 3 2 2 3" xfId="11623"/>
    <cellStyle name="Обычный 3 11 32 3 2 3" xfId="11624"/>
    <cellStyle name="Обычный 3 11 32 3 2 3 2" xfId="11625"/>
    <cellStyle name="Обычный 3 11 32 3 2 4" xfId="11626"/>
    <cellStyle name="Обычный 3 11 32 3 3" xfId="11627"/>
    <cellStyle name="Обычный 3 11 32 3 3 2" xfId="11628"/>
    <cellStyle name="Обычный 3 11 32 3 3 2 2" xfId="11629"/>
    <cellStyle name="Обычный 3 11 32 3 3 3" xfId="11630"/>
    <cellStyle name="Обычный 3 11 32 3 4" xfId="11631"/>
    <cellStyle name="Обычный 3 11 32 3 4 2" xfId="11632"/>
    <cellStyle name="Обычный 3 11 32 3 5" xfId="11633"/>
    <cellStyle name="Обычный 3 11 32 4" xfId="11634"/>
    <cellStyle name="Обычный 3 11 32 4 2" xfId="11635"/>
    <cellStyle name="Обычный 3 11 32 4 2 2" xfId="11636"/>
    <cellStyle name="Обычный 3 11 32 4 2 2 2" xfId="11637"/>
    <cellStyle name="Обычный 3 11 32 4 2 2 2 2" xfId="11638"/>
    <cellStyle name="Обычный 3 11 32 4 2 2 3" xfId="11639"/>
    <cellStyle name="Обычный 3 11 32 4 2 3" xfId="11640"/>
    <cellStyle name="Обычный 3 11 32 4 2 3 2" xfId="11641"/>
    <cellStyle name="Обычный 3 11 32 4 2 4" xfId="11642"/>
    <cellStyle name="Обычный 3 11 32 4 3" xfId="11643"/>
    <cellStyle name="Обычный 3 11 32 4 3 2" xfId="11644"/>
    <cellStyle name="Обычный 3 11 32 4 3 2 2" xfId="11645"/>
    <cellStyle name="Обычный 3 11 32 4 3 3" xfId="11646"/>
    <cellStyle name="Обычный 3 11 32 4 4" xfId="11647"/>
    <cellStyle name="Обычный 3 11 32 4 4 2" xfId="11648"/>
    <cellStyle name="Обычный 3 11 32 4 5" xfId="11649"/>
    <cellStyle name="Обычный 3 11 32 5" xfId="11650"/>
    <cellStyle name="Обычный 3 11 32 5 2" xfId="11651"/>
    <cellStyle name="Обычный 3 11 32 5 2 2" xfId="11652"/>
    <cellStyle name="Обычный 3 11 32 5 2 2 2" xfId="11653"/>
    <cellStyle name="Обычный 3 11 32 5 2 3" xfId="11654"/>
    <cellStyle name="Обычный 3 11 32 5 3" xfId="11655"/>
    <cellStyle name="Обычный 3 11 32 5 3 2" xfId="11656"/>
    <cellStyle name="Обычный 3 11 32 5 4" xfId="11657"/>
    <cellStyle name="Обычный 3 11 32 6" xfId="11658"/>
    <cellStyle name="Обычный 3 11 32 6 2" xfId="11659"/>
    <cellStyle name="Обычный 3 11 32 6 2 2" xfId="11660"/>
    <cellStyle name="Обычный 3 11 32 6 3" xfId="11661"/>
    <cellStyle name="Обычный 3 11 32 7" xfId="11662"/>
    <cellStyle name="Обычный 3 11 32 7 2" xfId="11663"/>
    <cellStyle name="Обычный 3 11 32 8" xfId="11664"/>
    <cellStyle name="Обычный 3 11 33" xfId="11665"/>
    <cellStyle name="Обычный 3 11 33 2" xfId="11666"/>
    <cellStyle name="Обычный 3 11 33 2 2" xfId="11667"/>
    <cellStyle name="Обычный 3 11 33 2 2 2" xfId="11668"/>
    <cellStyle name="Обычный 3 11 33 2 2 2 2" xfId="11669"/>
    <cellStyle name="Обычный 3 11 33 2 2 2 2 2" xfId="11670"/>
    <cellStyle name="Обычный 3 11 33 2 2 2 2 2 2" xfId="11671"/>
    <cellStyle name="Обычный 3 11 33 2 2 2 2 3" xfId="11672"/>
    <cellStyle name="Обычный 3 11 33 2 2 2 3" xfId="11673"/>
    <cellStyle name="Обычный 3 11 33 2 2 2 3 2" xfId="11674"/>
    <cellStyle name="Обычный 3 11 33 2 2 2 4" xfId="11675"/>
    <cellStyle name="Обычный 3 11 33 2 2 3" xfId="11676"/>
    <cellStyle name="Обычный 3 11 33 2 2 3 2" xfId="11677"/>
    <cellStyle name="Обычный 3 11 33 2 2 3 2 2" xfId="11678"/>
    <cellStyle name="Обычный 3 11 33 2 2 3 3" xfId="11679"/>
    <cellStyle name="Обычный 3 11 33 2 2 4" xfId="11680"/>
    <cellStyle name="Обычный 3 11 33 2 2 4 2" xfId="11681"/>
    <cellStyle name="Обычный 3 11 33 2 2 5" xfId="11682"/>
    <cellStyle name="Обычный 3 11 33 2 3" xfId="11683"/>
    <cellStyle name="Обычный 3 11 33 2 3 2" xfId="11684"/>
    <cellStyle name="Обычный 3 11 33 2 3 2 2" xfId="11685"/>
    <cellStyle name="Обычный 3 11 33 2 3 2 2 2" xfId="11686"/>
    <cellStyle name="Обычный 3 11 33 2 3 2 2 2 2" xfId="11687"/>
    <cellStyle name="Обычный 3 11 33 2 3 2 2 3" xfId="11688"/>
    <cellStyle name="Обычный 3 11 33 2 3 2 3" xfId="11689"/>
    <cellStyle name="Обычный 3 11 33 2 3 2 3 2" xfId="11690"/>
    <cellStyle name="Обычный 3 11 33 2 3 2 4" xfId="11691"/>
    <cellStyle name="Обычный 3 11 33 2 3 3" xfId="11692"/>
    <cellStyle name="Обычный 3 11 33 2 3 3 2" xfId="11693"/>
    <cellStyle name="Обычный 3 11 33 2 3 3 2 2" xfId="11694"/>
    <cellStyle name="Обычный 3 11 33 2 3 3 3" xfId="11695"/>
    <cellStyle name="Обычный 3 11 33 2 3 4" xfId="11696"/>
    <cellStyle name="Обычный 3 11 33 2 3 4 2" xfId="11697"/>
    <cellStyle name="Обычный 3 11 33 2 3 5" xfId="11698"/>
    <cellStyle name="Обычный 3 11 33 2 4" xfId="11699"/>
    <cellStyle name="Обычный 3 11 33 2 4 2" xfId="11700"/>
    <cellStyle name="Обычный 3 11 33 2 4 2 2" xfId="11701"/>
    <cellStyle name="Обычный 3 11 33 2 4 2 2 2" xfId="11702"/>
    <cellStyle name="Обычный 3 11 33 2 4 2 3" xfId="11703"/>
    <cellStyle name="Обычный 3 11 33 2 4 3" xfId="11704"/>
    <cellStyle name="Обычный 3 11 33 2 4 3 2" xfId="11705"/>
    <cellStyle name="Обычный 3 11 33 2 4 4" xfId="11706"/>
    <cellStyle name="Обычный 3 11 33 2 5" xfId="11707"/>
    <cellStyle name="Обычный 3 11 33 2 5 2" xfId="11708"/>
    <cellStyle name="Обычный 3 11 33 2 5 2 2" xfId="11709"/>
    <cellStyle name="Обычный 3 11 33 2 5 3" xfId="11710"/>
    <cellStyle name="Обычный 3 11 33 2 6" xfId="11711"/>
    <cellStyle name="Обычный 3 11 33 2 6 2" xfId="11712"/>
    <cellStyle name="Обычный 3 11 33 2 7" xfId="11713"/>
    <cellStyle name="Обычный 3 11 33 3" xfId="11714"/>
    <cellStyle name="Обычный 3 11 33 3 2" xfId="11715"/>
    <cellStyle name="Обычный 3 11 33 3 2 2" xfId="11716"/>
    <cellStyle name="Обычный 3 11 33 3 2 2 2" xfId="11717"/>
    <cellStyle name="Обычный 3 11 33 3 2 2 2 2" xfId="11718"/>
    <cellStyle name="Обычный 3 11 33 3 2 2 3" xfId="11719"/>
    <cellStyle name="Обычный 3 11 33 3 2 3" xfId="11720"/>
    <cellStyle name="Обычный 3 11 33 3 2 3 2" xfId="11721"/>
    <cellStyle name="Обычный 3 11 33 3 2 4" xfId="11722"/>
    <cellStyle name="Обычный 3 11 33 3 3" xfId="11723"/>
    <cellStyle name="Обычный 3 11 33 3 3 2" xfId="11724"/>
    <cellStyle name="Обычный 3 11 33 3 3 2 2" xfId="11725"/>
    <cellStyle name="Обычный 3 11 33 3 3 3" xfId="11726"/>
    <cellStyle name="Обычный 3 11 33 3 4" xfId="11727"/>
    <cellStyle name="Обычный 3 11 33 3 4 2" xfId="11728"/>
    <cellStyle name="Обычный 3 11 33 3 5" xfId="11729"/>
    <cellStyle name="Обычный 3 11 33 4" xfId="11730"/>
    <cellStyle name="Обычный 3 11 33 4 2" xfId="11731"/>
    <cellStyle name="Обычный 3 11 33 4 2 2" xfId="11732"/>
    <cellStyle name="Обычный 3 11 33 4 2 2 2" xfId="11733"/>
    <cellStyle name="Обычный 3 11 33 4 2 2 2 2" xfId="11734"/>
    <cellStyle name="Обычный 3 11 33 4 2 2 3" xfId="11735"/>
    <cellStyle name="Обычный 3 11 33 4 2 3" xfId="11736"/>
    <cellStyle name="Обычный 3 11 33 4 2 3 2" xfId="11737"/>
    <cellStyle name="Обычный 3 11 33 4 2 4" xfId="11738"/>
    <cellStyle name="Обычный 3 11 33 4 3" xfId="11739"/>
    <cellStyle name="Обычный 3 11 33 4 3 2" xfId="11740"/>
    <cellStyle name="Обычный 3 11 33 4 3 2 2" xfId="11741"/>
    <cellStyle name="Обычный 3 11 33 4 3 3" xfId="11742"/>
    <cellStyle name="Обычный 3 11 33 4 4" xfId="11743"/>
    <cellStyle name="Обычный 3 11 33 4 4 2" xfId="11744"/>
    <cellStyle name="Обычный 3 11 33 4 5" xfId="11745"/>
    <cellStyle name="Обычный 3 11 33 5" xfId="11746"/>
    <cellStyle name="Обычный 3 11 33 5 2" xfId="11747"/>
    <cellStyle name="Обычный 3 11 33 5 2 2" xfId="11748"/>
    <cellStyle name="Обычный 3 11 33 5 2 2 2" xfId="11749"/>
    <cellStyle name="Обычный 3 11 33 5 2 3" xfId="11750"/>
    <cellStyle name="Обычный 3 11 33 5 3" xfId="11751"/>
    <cellStyle name="Обычный 3 11 33 5 3 2" xfId="11752"/>
    <cellStyle name="Обычный 3 11 33 5 4" xfId="11753"/>
    <cellStyle name="Обычный 3 11 33 6" xfId="11754"/>
    <cellStyle name="Обычный 3 11 33 6 2" xfId="11755"/>
    <cellStyle name="Обычный 3 11 33 6 2 2" xfId="11756"/>
    <cellStyle name="Обычный 3 11 33 6 3" xfId="11757"/>
    <cellStyle name="Обычный 3 11 33 7" xfId="11758"/>
    <cellStyle name="Обычный 3 11 33 7 2" xfId="11759"/>
    <cellStyle name="Обычный 3 11 33 8" xfId="11760"/>
    <cellStyle name="Обычный 3 11 34" xfId="11761"/>
    <cellStyle name="Обычный 3 11 34 2" xfId="11762"/>
    <cellStyle name="Обычный 3 11 34 2 2" xfId="11763"/>
    <cellStyle name="Обычный 3 11 34 2 2 2" xfId="11764"/>
    <cellStyle name="Обычный 3 11 34 2 2 2 2" xfId="11765"/>
    <cellStyle name="Обычный 3 11 34 2 2 2 2 2" xfId="11766"/>
    <cellStyle name="Обычный 3 11 34 2 2 2 2 2 2" xfId="11767"/>
    <cellStyle name="Обычный 3 11 34 2 2 2 2 3" xfId="11768"/>
    <cellStyle name="Обычный 3 11 34 2 2 2 3" xfId="11769"/>
    <cellStyle name="Обычный 3 11 34 2 2 2 3 2" xfId="11770"/>
    <cellStyle name="Обычный 3 11 34 2 2 2 4" xfId="11771"/>
    <cellStyle name="Обычный 3 11 34 2 2 3" xfId="11772"/>
    <cellStyle name="Обычный 3 11 34 2 2 3 2" xfId="11773"/>
    <cellStyle name="Обычный 3 11 34 2 2 3 2 2" xfId="11774"/>
    <cellStyle name="Обычный 3 11 34 2 2 3 3" xfId="11775"/>
    <cellStyle name="Обычный 3 11 34 2 2 4" xfId="11776"/>
    <cellStyle name="Обычный 3 11 34 2 2 4 2" xfId="11777"/>
    <cellStyle name="Обычный 3 11 34 2 2 5" xfId="11778"/>
    <cellStyle name="Обычный 3 11 34 2 3" xfId="11779"/>
    <cellStyle name="Обычный 3 11 34 2 3 2" xfId="11780"/>
    <cellStyle name="Обычный 3 11 34 2 3 2 2" xfId="11781"/>
    <cellStyle name="Обычный 3 11 34 2 3 2 2 2" xfId="11782"/>
    <cellStyle name="Обычный 3 11 34 2 3 2 2 2 2" xfId="11783"/>
    <cellStyle name="Обычный 3 11 34 2 3 2 2 3" xfId="11784"/>
    <cellStyle name="Обычный 3 11 34 2 3 2 3" xfId="11785"/>
    <cellStyle name="Обычный 3 11 34 2 3 2 3 2" xfId="11786"/>
    <cellStyle name="Обычный 3 11 34 2 3 2 4" xfId="11787"/>
    <cellStyle name="Обычный 3 11 34 2 3 3" xfId="11788"/>
    <cellStyle name="Обычный 3 11 34 2 3 3 2" xfId="11789"/>
    <cellStyle name="Обычный 3 11 34 2 3 3 2 2" xfId="11790"/>
    <cellStyle name="Обычный 3 11 34 2 3 3 3" xfId="11791"/>
    <cellStyle name="Обычный 3 11 34 2 3 4" xfId="11792"/>
    <cellStyle name="Обычный 3 11 34 2 3 4 2" xfId="11793"/>
    <cellStyle name="Обычный 3 11 34 2 3 5" xfId="11794"/>
    <cellStyle name="Обычный 3 11 34 2 4" xfId="11795"/>
    <cellStyle name="Обычный 3 11 34 2 4 2" xfId="11796"/>
    <cellStyle name="Обычный 3 11 34 2 4 2 2" xfId="11797"/>
    <cellStyle name="Обычный 3 11 34 2 4 2 2 2" xfId="11798"/>
    <cellStyle name="Обычный 3 11 34 2 4 2 3" xfId="11799"/>
    <cellStyle name="Обычный 3 11 34 2 4 3" xfId="11800"/>
    <cellStyle name="Обычный 3 11 34 2 4 3 2" xfId="11801"/>
    <cellStyle name="Обычный 3 11 34 2 4 4" xfId="11802"/>
    <cellStyle name="Обычный 3 11 34 2 5" xfId="11803"/>
    <cellStyle name="Обычный 3 11 34 2 5 2" xfId="11804"/>
    <cellStyle name="Обычный 3 11 34 2 5 2 2" xfId="11805"/>
    <cellStyle name="Обычный 3 11 34 2 5 3" xfId="11806"/>
    <cellStyle name="Обычный 3 11 34 2 6" xfId="11807"/>
    <cellStyle name="Обычный 3 11 34 2 6 2" xfId="11808"/>
    <cellStyle name="Обычный 3 11 34 2 7" xfId="11809"/>
    <cellStyle name="Обычный 3 11 34 3" xfId="11810"/>
    <cellStyle name="Обычный 3 11 34 3 2" xfId="11811"/>
    <cellStyle name="Обычный 3 11 34 3 2 2" xfId="11812"/>
    <cellStyle name="Обычный 3 11 34 3 2 2 2" xfId="11813"/>
    <cellStyle name="Обычный 3 11 34 3 2 2 2 2" xfId="11814"/>
    <cellStyle name="Обычный 3 11 34 3 2 2 3" xfId="11815"/>
    <cellStyle name="Обычный 3 11 34 3 2 3" xfId="11816"/>
    <cellStyle name="Обычный 3 11 34 3 2 3 2" xfId="11817"/>
    <cellStyle name="Обычный 3 11 34 3 2 4" xfId="11818"/>
    <cellStyle name="Обычный 3 11 34 3 3" xfId="11819"/>
    <cellStyle name="Обычный 3 11 34 3 3 2" xfId="11820"/>
    <cellStyle name="Обычный 3 11 34 3 3 2 2" xfId="11821"/>
    <cellStyle name="Обычный 3 11 34 3 3 3" xfId="11822"/>
    <cellStyle name="Обычный 3 11 34 3 4" xfId="11823"/>
    <cellStyle name="Обычный 3 11 34 3 4 2" xfId="11824"/>
    <cellStyle name="Обычный 3 11 34 3 5" xfId="11825"/>
    <cellStyle name="Обычный 3 11 34 4" xfId="11826"/>
    <cellStyle name="Обычный 3 11 34 4 2" xfId="11827"/>
    <cellStyle name="Обычный 3 11 34 4 2 2" xfId="11828"/>
    <cellStyle name="Обычный 3 11 34 4 2 2 2" xfId="11829"/>
    <cellStyle name="Обычный 3 11 34 4 2 2 2 2" xfId="11830"/>
    <cellStyle name="Обычный 3 11 34 4 2 2 3" xfId="11831"/>
    <cellStyle name="Обычный 3 11 34 4 2 3" xfId="11832"/>
    <cellStyle name="Обычный 3 11 34 4 2 3 2" xfId="11833"/>
    <cellStyle name="Обычный 3 11 34 4 2 4" xfId="11834"/>
    <cellStyle name="Обычный 3 11 34 4 3" xfId="11835"/>
    <cellStyle name="Обычный 3 11 34 4 3 2" xfId="11836"/>
    <cellStyle name="Обычный 3 11 34 4 3 2 2" xfId="11837"/>
    <cellStyle name="Обычный 3 11 34 4 3 3" xfId="11838"/>
    <cellStyle name="Обычный 3 11 34 4 4" xfId="11839"/>
    <cellStyle name="Обычный 3 11 34 4 4 2" xfId="11840"/>
    <cellStyle name="Обычный 3 11 34 4 5" xfId="11841"/>
    <cellStyle name="Обычный 3 11 34 5" xfId="11842"/>
    <cellStyle name="Обычный 3 11 34 5 2" xfId="11843"/>
    <cellStyle name="Обычный 3 11 34 5 2 2" xfId="11844"/>
    <cellStyle name="Обычный 3 11 34 5 2 2 2" xfId="11845"/>
    <cellStyle name="Обычный 3 11 34 5 2 3" xfId="11846"/>
    <cellStyle name="Обычный 3 11 34 5 3" xfId="11847"/>
    <cellStyle name="Обычный 3 11 34 5 3 2" xfId="11848"/>
    <cellStyle name="Обычный 3 11 34 5 4" xfId="11849"/>
    <cellStyle name="Обычный 3 11 34 6" xfId="11850"/>
    <cellStyle name="Обычный 3 11 34 6 2" xfId="11851"/>
    <cellStyle name="Обычный 3 11 34 6 2 2" xfId="11852"/>
    <cellStyle name="Обычный 3 11 34 6 3" xfId="11853"/>
    <cellStyle name="Обычный 3 11 34 7" xfId="11854"/>
    <cellStyle name="Обычный 3 11 34 7 2" xfId="11855"/>
    <cellStyle name="Обычный 3 11 34 8" xfId="11856"/>
    <cellStyle name="Обычный 3 11 35" xfId="11857"/>
    <cellStyle name="Обычный 3 11 35 2" xfId="11858"/>
    <cellStyle name="Обычный 3 11 35 2 2" xfId="11859"/>
    <cellStyle name="Обычный 3 11 35 2 2 2" xfId="11860"/>
    <cellStyle name="Обычный 3 11 35 2 2 2 2" xfId="11861"/>
    <cellStyle name="Обычный 3 11 35 2 2 2 2 2" xfId="11862"/>
    <cellStyle name="Обычный 3 11 35 2 2 2 2 2 2" xfId="11863"/>
    <cellStyle name="Обычный 3 11 35 2 2 2 2 3" xfId="11864"/>
    <cellStyle name="Обычный 3 11 35 2 2 2 3" xfId="11865"/>
    <cellStyle name="Обычный 3 11 35 2 2 2 3 2" xfId="11866"/>
    <cellStyle name="Обычный 3 11 35 2 2 2 4" xfId="11867"/>
    <cellStyle name="Обычный 3 11 35 2 2 3" xfId="11868"/>
    <cellStyle name="Обычный 3 11 35 2 2 3 2" xfId="11869"/>
    <cellStyle name="Обычный 3 11 35 2 2 3 2 2" xfId="11870"/>
    <cellStyle name="Обычный 3 11 35 2 2 3 3" xfId="11871"/>
    <cellStyle name="Обычный 3 11 35 2 2 4" xfId="11872"/>
    <cellStyle name="Обычный 3 11 35 2 2 4 2" xfId="11873"/>
    <cellStyle name="Обычный 3 11 35 2 2 5" xfId="11874"/>
    <cellStyle name="Обычный 3 11 35 2 3" xfId="11875"/>
    <cellStyle name="Обычный 3 11 35 2 3 2" xfId="11876"/>
    <cellStyle name="Обычный 3 11 35 2 3 2 2" xfId="11877"/>
    <cellStyle name="Обычный 3 11 35 2 3 2 2 2" xfId="11878"/>
    <cellStyle name="Обычный 3 11 35 2 3 2 2 2 2" xfId="11879"/>
    <cellStyle name="Обычный 3 11 35 2 3 2 2 3" xfId="11880"/>
    <cellStyle name="Обычный 3 11 35 2 3 2 3" xfId="11881"/>
    <cellStyle name="Обычный 3 11 35 2 3 2 3 2" xfId="11882"/>
    <cellStyle name="Обычный 3 11 35 2 3 2 4" xfId="11883"/>
    <cellStyle name="Обычный 3 11 35 2 3 3" xfId="11884"/>
    <cellStyle name="Обычный 3 11 35 2 3 3 2" xfId="11885"/>
    <cellStyle name="Обычный 3 11 35 2 3 3 2 2" xfId="11886"/>
    <cellStyle name="Обычный 3 11 35 2 3 3 3" xfId="11887"/>
    <cellStyle name="Обычный 3 11 35 2 3 4" xfId="11888"/>
    <cellStyle name="Обычный 3 11 35 2 3 4 2" xfId="11889"/>
    <cellStyle name="Обычный 3 11 35 2 3 5" xfId="11890"/>
    <cellStyle name="Обычный 3 11 35 2 4" xfId="11891"/>
    <cellStyle name="Обычный 3 11 35 2 4 2" xfId="11892"/>
    <cellStyle name="Обычный 3 11 35 2 4 2 2" xfId="11893"/>
    <cellStyle name="Обычный 3 11 35 2 4 2 2 2" xfId="11894"/>
    <cellStyle name="Обычный 3 11 35 2 4 2 3" xfId="11895"/>
    <cellStyle name="Обычный 3 11 35 2 4 3" xfId="11896"/>
    <cellStyle name="Обычный 3 11 35 2 4 3 2" xfId="11897"/>
    <cellStyle name="Обычный 3 11 35 2 4 4" xfId="11898"/>
    <cellStyle name="Обычный 3 11 35 2 5" xfId="11899"/>
    <cellStyle name="Обычный 3 11 35 2 5 2" xfId="11900"/>
    <cellStyle name="Обычный 3 11 35 2 5 2 2" xfId="11901"/>
    <cellStyle name="Обычный 3 11 35 2 5 3" xfId="11902"/>
    <cellStyle name="Обычный 3 11 35 2 6" xfId="11903"/>
    <cellStyle name="Обычный 3 11 35 2 6 2" xfId="11904"/>
    <cellStyle name="Обычный 3 11 35 2 7" xfId="11905"/>
    <cellStyle name="Обычный 3 11 35 3" xfId="11906"/>
    <cellStyle name="Обычный 3 11 35 3 2" xfId="11907"/>
    <cellStyle name="Обычный 3 11 35 3 2 2" xfId="11908"/>
    <cellStyle name="Обычный 3 11 35 3 2 2 2" xfId="11909"/>
    <cellStyle name="Обычный 3 11 35 3 2 2 2 2" xfId="11910"/>
    <cellStyle name="Обычный 3 11 35 3 2 2 3" xfId="11911"/>
    <cellStyle name="Обычный 3 11 35 3 2 3" xfId="11912"/>
    <cellStyle name="Обычный 3 11 35 3 2 3 2" xfId="11913"/>
    <cellStyle name="Обычный 3 11 35 3 2 4" xfId="11914"/>
    <cellStyle name="Обычный 3 11 35 3 3" xfId="11915"/>
    <cellStyle name="Обычный 3 11 35 3 3 2" xfId="11916"/>
    <cellStyle name="Обычный 3 11 35 3 3 2 2" xfId="11917"/>
    <cellStyle name="Обычный 3 11 35 3 3 3" xfId="11918"/>
    <cellStyle name="Обычный 3 11 35 3 4" xfId="11919"/>
    <cellStyle name="Обычный 3 11 35 3 4 2" xfId="11920"/>
    <cellStyle name="Обычный 3 11 35 3 5" xfId="11921"/>
    <cellStyle name="Обычный 3 11 35 4" xfId="11922"/>
    <cellStyle name="Обычный 3 11 35 4 2" xfId="11923"/>
    <cellStyle name="Обычный 3 11 35 4 2 2" xfId="11924"/>
    <cellStyle name="Обычный 3 11 35 4 2 2 2" xfId="11925"/>
    <cellStyle name="Обычный 3 11 35 4 2 2 2 2" xfId="11926"/>
    <cellStyle name="Обычный 3 11 35 4 2 2 3" xfId="11927"/>
    <cellStyle name="Обычный 3 11 35 4 2 3" xfId="11928"/>
    <cellStyle name="Обычный 3 11 35 4 2 3 2" xfId="11929"/>
    <cellStyle name="Обычный 3 11 35 4 2 4" xfId="11930"/>
    <cellStyle name="Обычный 3 11 35 4 3" xfId="11931"/>
    <cellStyle name="Обычный 3 11 35 4 3 2" xfId="11932"/>
    <cellStyle name="Обычный 3 11 35 4 3 2 2" xfId="11933"/>
    <cellStyle name="Обычный 3 11 35 4 3 3" xfId="11934"/>
    <cellStyle name="Обычный 3 11 35 4 4" xfId="11935"/>
    <cellStyle name="Обычный 3 11 35 4 4 2" xfId="11936"/>
    <cellStyle name="Обычный 3 11 35 4 5" xfId="11937"/>
    <cellStyle name="Обычный 3 11 35 5" xfId="11938"/>
    <cellStyle name="Обычный 3 11 35 5 2" xfId="11939"/>
    <cellStyle name="Обычный 3 11 35 5 2 2" xfId="11940"/>
    <cellStyle name="Обычный 3 11 35 5 2 2 2" xfId="11941"/>
    <cellStyle name="Обычный 3 11 35 5 2 3" xfId="11942"/>
    <cellStyle name="Обычный 3 11 35 5 3" xfId="11943"/>
    <cellStyle name="Обычный 3 11 35 5 3 2" xfId="11944"/>
    <cellStyle name="Обычный 3 11 35 5 4" xfId="11945"/>
    <cellStyle name="Обычный 3 11 35 6" xfId="11946"/>
    <cellStyle name="Обычный 3 11 35 6 2" xfId="11947"/>
    <cellStyle name="Обычный 3 11 35 6 2 2" xfId="11948"/>
    <cellStyle name="Обычный 3 11 35 6 3" xfId="11949"/>
    <cellStyle name="Обычный 3 11 35 7" xfId="11950"/>
    <cellStyle name="Обычный 3 11 35 7 2" xfId="11951"/>
    <cellStyle name="Обычный 3 11 35 8" xfId="11952"/>
    <cellStyle name="Обычный 3 11 36" xfId="11953"/>
    <cellStyle name="Обычный 3 11 36 2" xfId="11954"/>
    <cellStyle name="Обычный 3 11 36 2 2" xfId="11955"/>
    <cellStyle name="Обычный 3 11 36 2 2 2" xfId="11956"/>
    <cellStyle name="Обычный 3 11 36 2 2 2 2" xfId="11957"/>
    <cellStyle name="Обычный 3 11 36 2 2 2 2 2" xfId="11958"/>
    <cellStyle name="Обычный 3 11 36 2 2 2 2 2 2" xfId="11959"/>
    <cellStyle name="Обычный 3 11 36 2 2 2 2 3" xfId="11960"/>
    <cellStyle name="Обычный 3 11 36 2 2 2 3" xfId="11961"/>
    <cellStyle name="Обычный 3 11 36 2 2 2 3 2" xfId="11962"/>
    <cellStyle name="Обычный 3 11 36 2 2 2 4" xfId="11963"/>
    <cellStyle name="Обычный 3 11 36 2 2 3" xfId="11964"/>
    <cellStyle name="Обычный 3 11 36 2 2 3 2" xfId="11965"/>
    <cellStyle name="Обычный 3 11 36 2 2 3 2 2" xfId="11966"/>
    <cellStyle name="Обычный 3 11 36 2 2 3 3" xfId="11967"/>
    <cellStyle name="Обычный 3 11 36 2 2 4" xfId="11968"/>
    <cellStyle name="Обычный 3 11 36 2 2 4 2" xfId="11969"/>
    <cellStyle name="Обычный 3 11 36 2 2 5" xfId="11970"/>
    <cellStyle name="Обычный 3 11 36 2 3" xfId="11971"/>
    <cellStyle name="Обычный 3 11 36 2 3 2" xfId="11972"/>
    <cellStyle name="Обычный 3 11 36 2 3 2 2" xfId="11973"/>
    <cellStyle name="Обычный 3 11 36 2 3 2 2 2" xfId="11974"/>
    <cellStyle name="Обычный 3 11 36 2 3 2 2 2 2" xfId="11975"/>
    <cellStyle name="Обычный 3 11 36 2 3 2 2 3" xfId="11976"/>
    <cellStyle name="Обычный 3 11 36 2 3 2 3" xfId="11977"/>
    <cellStyle name="Обычный 3 11 36 2 3 2 3 2" xfId="11978"/>
    <cellStyle name="Обычный 3 11 36 2 3 2 4" xfId="11979"/>
    <cellStyle name="Обычный 3 11 36 2 3 3" xfId="11980"/>
    <cellStyle name="Обычный 3 11 36 2 3 3 2" xfId="11981"/>
    <cellStyle name="Обычный 3 11 36 2 3 3 2 2" xfId="11982"/>
    <cellStyle name="Обычный 3 11 36 2 3 3 3" xfId="11983"/>
    <cellStyle name="Обычный 3 11 36 2 3 4" xfId="11984"/>
    <cellStyle name="Обычный 3 11 36 2 3 4 2" xfId="11985"/>
    <cellStyle name="Обычный 3 11 36 2 3 5" xfId="11986"/>
    <cellStyle name="Обычный 3 11 36 2 4" xfId="11987"/>
    <cellStyle name="Обычный 3 11 36 2 4 2" xfId="11988"/>
    <cellStyle name="Обычный 3 11 36 2 4 2 2" xfId="11989"/>
    <cellStyle name="Обычный 3 11 36 2 4 2 2 2" xfId="11990"/>
    <cellStyle name="Обычный 3 11 36 2 4 2 3" xfId="11991"/>
    <cellStyle name="Обычный 3 11 36 2 4 3" xfId="11992"/>
    <cellStyle name="Обычный 3 11 36 2 4 3 2" xfId="11993"/>
    <cellStyle name="Обычный 3 11 36 2 4 4" xfId="11994"/>
    <cellStyle name="Обычный 3 11 36 2 5" xfId="11995"/>
    <cellStyle name="Обычный 3 11 36 2 5 2" xfId="11996"/>
    <cellStyle name="Обычный 3 11 36 2 5 2 2" xfId="11997"/>
    <cellStyle name="Обычный 3 11 36 2 5 3" xfId="11998"/>
    <cellStyle name="Обычный 3 11 36 2 6" xfId="11999"/>
    <cellStyle name="Обычный 3 11 36 2 6 2" xfId="12000"/>
    <cellStyle name="Обычный 3 11 36 2 7" xfId="12001"/>
    <cellStyle name="Обычный 3 11 36 3" xfId="12002"/>
    <cellStyle name="Обычный 3 11 36 3 2" xfId="12003"/>
    <cellStyle name="Обычный 3 11 36 3 2 2" xfId="12004"/>
    <cellStyle name="Обычный 3 11 36 3 2 2 2" xfId="12005"/>
    <cellStyle name="Обычный 3 11 36 3 2 2 2 2" xfId="12006"/>
    <cellStyle name="Обычный 3 11 36 3 2 2 3" xfId="12007"/>
    <cellStyle name="Обычный 3 11 36 3 2 3" xfId="12008"/>
    <cellStyle name="Обычный 3 11 36 3 2 3 2" xfId="12009"/>
    <cellStyle name="Обычный 3 11 36 3 2 4" xfId="12010"/>
    <cellStyle name="Обычный 3 11 36 3 3" xfId="12011"/>
    <cellStyle name="Обычный 3 11 36 3 3 2" xfId="12012"/>
    <cellStyle name="Обычный 3 11 36 3 3 2 2" xfId="12013"/>
    <cellStyle name="Обычный 3 11 36 3 3 3" xfId="12014"/>
    <cellStyle name="Обычный 3 11 36 3 4" xfId="12015"/>
    <cellStyle name="Обычный 3 11 36 3 4 2" xfId="12016"/>
    <cellStyle name="Обычный 3 11 36 3 5" xfId="12017"/>
    <cellStyle name="Обычный 3 11 36 4" xfId="12018"/>
    <cellStyle name="Обычный 3 11 36 4 2" xfId="12019"/>
    <cellStyle name="Обычный 3 11 36 4 2 2" xfId="12020"/>
    <cellStyle name="Обычный 3 11 36 4 2 2 2" xfId="12021"/>
    <cellStyle name="Обычный 3 11 36 4 2 2 2 2" xfId="12022"/>
    <cellStyle name="Обычный 3 11 36 4 2 2 3" xfId="12023"/>
    <cellStyle name="Обычный 3 11 36 4 2 3" xfId="12024"/>
    <cellStyle name="Обычный 3 11 36 4 2 3 2" xfId="12025"/>
    <cellStyle name="Обычный 3 11 36 4 2 4" xfId="12026"/>
    <cellStyle name="Обычный 3 11 36 4 3" xfId="12027"/>
    <cellStyle name="Обычный 3 11 36 4 3 2" xfId="12028"/>
    <cellStyle name="Обычный 3 11 36 4 3 2 2" xfId="12029"/>
    <cellStyle name="Обычный 3 11 36 4 3 3" xfId="12030"/>
    <cellStyle name="Обычный 3 11 36 4 4" xfId="12031"/>
    <cellStyle name="Обычный 3 11 36 4 4 2" xfId="12032"/>
    <cellStyle name="Обычный 3 11 36 4 5" xfId="12033"/>
    <cellStyle name="Обычный 3 11 36 5" xfId="12034"/>
    <cellStyle name="Обычный 3 11 36 5 2" xfId="12035"/>
    <cellStyle name="Обычный 3 11 36 5 2 2" xfId="12036"/>
    <cellStyle name="Обычный 3 11 36 5 2 2 2" xfId="12037"/>
    <cellStyle name="Обычный 3 11 36 5 2 3" xfId="12038"/>
    <cellStyle name="Обычный 3 11 36 5 3" xfId="12039"/>
    <cellStyle name="Обычный 3 11 36 5 3 2" xfId="12040"/>
    <cellStyle name="Обычный 3 11 36 5 4" xfId="12041"/>
    <cellStyle name="Обычный 3 11 36 6" xfId="12042"/>
    <cellStyle name="Обычный 3 11 36 6 2" xfId="12043"/>
    <cellStyle name="Обычный 3 11 36 6 2 2" xfId="12044"/>
    <cellStyle name="Обычный 3 11 36 6 3" xfId="12045"/>
    <cellStyle name="Обычный 3 11 36 7" xfId="12046"/>
    <cellStyle name="Обычный 3 11 36 7 2" xfId="12047"/>
    <cellStyle name="Обычный 3 11 36 8" xfId="12048"/>
    <cellStyle name="Обычный 3 11 37" xfId="12049"/>
    <cellStyle name="Обычный 3 11 37 2" xfId="12050"/>
    <cellStyle name="Обычный 3 11 37 2 2" xfId="12051"/>
    <cellStyle name="Обычный 3 11 37 2 2 2" xfId="12052"/>
    <cellStyle name="Обычный 3 11 37 2 2 2 2" xfId="12053"/>
    <cellStyle name="Обычный 3 11 37 2 2 2 2 2" xfId="12054"/>
    <cellStyle name="Обычный 3 11 37 2 2 2 2 2 2" xfId="12055"/>
    <cellStyle name="Обычный 3 11 37 2 2 2 2 3" xfId="12056"/>
    <cellStyle name="Обычный 3 11 37 2 2 2 3" xfId="12057"/>
    <cellStyle name="Обычный 3 11 37 2 2 2 3 2" xfId="12058"/>
    <cellStyle name="Обычный 3 11 37 2 2 2 4" xfId="12059"/>
    <cellStyle name="Обычный 3 11 37 2 2 3" xfId="12060"/>
    <cellStyle name="Обычный 3 11 37 2 2 3 2" xfId="12061"/>
    <cellStyle name="Обычный 3 11 37 2 2 3 2 2" xfId="12062"/>
    <cellStyle name="Обычный 3 11 37 2 2 3 3" xfId="12063"/>
    <cellStyle name="Обычный 3 11 37 2 2 4" xfId="12064"/>
    <cellStyle name="Обычный 3 11 37 2 2 4 2" xfId="12065"/>
    <cellStyle name="Обычный 3 11 37 2 2 5" xfId="12066"/>
    <cellStyle name="Обычный 3 11 37 2 3" xfId="12067"/>
    <cellStyle name="Обычный 3 11 37 2 3 2" xfId="12068"/>
    <cellStyle name="Обычный 3 11 37 2 3 2 2" xfId="12069"/>
    <cellStyle name="Обычный 3 11 37 2 3 2 2 2" xfId="12070"/>
    <cellStyle name="Обычный 3 11 37 2 3 2 2 2 2" xfId="12071"/>
    <cellStyle name="Обычный 3 11 37 2 3 2 2 3" xfId="12072"/>
    <cellStyle name="Обычный 3 11 37 2 3 2 3" xfId="12073"/>
    <cellStyle name="Обычный 3 11 37 2 3 2 3 2" xfId="12074"/>
    <cellStyle name="Обычный 3 11 37 2 3 2 4" xfId="12075"/>
    <cellStyle name="Обычный 3 11 37 2 3 3" xfId="12076"/>
    <cellStyle name="Обычный 3 11 37 2 3 3 2" xfId="12077"/>
    <cellStyle name="Обычный 3 11 37 2 3 3 2 2" xfId="12078"/>
    <cellStyle name="Обычный 3 11 37 2 3 3 3" xfId="12079"/>
    <cellStyle name="Обычный 3 11 37 2 3 4" xfId="12080"/>
    <cellStyle name="Обычный 3 11 37 2 3 4 2" xfId="12081"/>
    <cellStyle name="Обычный 3 11 37 2 3 5" xfId="12082"/>
    <cellStyle name="Обычный 3 11 37 2 4" xfId="12083"/>
    <cellStyle name="Обычный 3 11 37 2 4 2" xfId="12084"/>
    <cellStyle name="Обычный 3 11 37 2 4 2 2" xfId="12085"/>
    <cellStyle name="Обычный 3 11 37 2 4 2 2 2" xfId="12086"/>
    <cellStyle name="Обычный 3 11 37 2 4 2 3" xfId="12087"/>
    <cellStyle name="Обычный 3 11 37 2 4 3" xfId="12088"/>
    <cellStyle name="Обычный 3 11 37 2 4 3 2" xfId="12089"/>
    <cellStyle name="Обычный 3 11 37 2 4 4" xfId="12090"/>
    <cellStyle name="Обычный 3 11 37 2 5" xfId="12091"/>
    <cellStyle name="Обычный 3 11 37 2 5 2" xfId="12092"/>
    <cellStyle name="Обычный 3 11 37 2 5 2 2" xfId="12093"/>
    <cellStyle name="Обычный 3 11 37 2 5 3" xfId="12094"/>
    <cellStyle name="Обычный 3 11 37 2 6" xfId="12095"/>
    <cellStyle name="Обычный 3 11 37 2 6 2" xfId="12096"/>
    <cellStyle name="Обычный 3 11 37 2 7" xfId="12097"/>
    <cellStyle name="Обычный 3 11 37 3" xfId="12098"/>
    <cellStyle name="Обычный 3 11 37 3 2" xfId="12099"/>
    <cellStyle name="Обычный 3 11 37 3 2 2" xfId="12100"/>
    <cellStyle name="Обычный 3 11 37 3 2 2 2" xfId="12101"/>
    <cellStyle name="Обычный 3 11 37 3 2 2 2 2" xfId="12102"/>
    <cellStyle name="Обычный 3 11 37 3 2 2 3" xfId="12103"/>
    <cellStyle name="Обычный 3 11 37 3 2 3" xfId="12104"/>
    <cellStyle name="Обычный 3 11 37 3 2 3 2" xfId="12105"/>
    <cellStyle name="Обычный 3 11 37 3 2 4" xfId="12106"/>
    <cellStyle name="Обычный 3 11 37 3 3" xfId="12107"/>
    <cellStyle name="Обычный 3 11 37 3 3 2" xfId="12108"/>
    <cellStyle name="Обычный 3 11 37 3 3 2 2" xfId="12109"/>
    <cellStyle name="Обычный 3 11 37 3 3 3" xfId="12110"/>
    <cellStyle name="Обычный 3 11 37 3 4" xfId="12111"/>
    <cellStyle name="Обычный 3 11 37 3 4 2" xfId="12112"/>
    <cellStyle name="Обычный 3 11 37 3 5" xfId="12113"/>
    <cellStyle name="Обычный 3 11 37 4" xfId="12114"/>
    <cellStyle name="Обычный 3 11 37 4 2" xfId="12115"/>
    <cellStyle name="Обычный 3 11 37 4 2 2" xfId="12116"/>
    <cellStyle name="Обычный 3 11 37 4 2 2 2" xfId="12117"/>
    <cellStyle name="Обычный 3 11 37 4 2 2 2 2" xfId="12118"/>
    <cellStyle name="Обычный 3 11 37 4 2 2 3" xfId="12119"/>
    <cellStyle name="Обычный 3 11 37 4 2 3" xfId="12120"/>
    <cellStyle name="Обычный 3 11 37 4 2 3 2" xfId="12121"/>
    <cellStyle name="Обычный 3 11 37 4 2 4" xfId="12122"/>
    <cellStyle name="Обычный 3 11 37 4 3" xfId="12123"/>
    <cellStyle name="Обычный 3 11 37 4 3 2" xfId="12124"/>
    <cellStyle name="Обычный 3 11 37 4 3 2 2" xfId="12125"/>
    <cellStyle name="Обычный 3 11 37 4 3 3" xfId="12126"/>
    <cellStyle name="Обычный 3 11 37 4 4" xfId="12127"/>
    <cellStyle name="Обычный 3 11 37 4 4 2" xfId="12128"/>
    <cellStyle name="Обычный 3 11 37 4 5" xfId="12129"/>
    <cellStyle name="Обычный 3 11 37 5" xfId="12130"/>
    <cellStyle name="Обычный 3 11 37 5 2" xfId="12131"/>
    <cellStyle name="Обычный 3 11 37 5 2 2" xfId="12132"/>
    <cellStyle name="Обычный 3 11 37 5 2 2 2" xfId="12133"/>
    <cellStyle name="Обычный 3 11 37 5 2 3" xfId="12134"/>
    <cellStyle name="Обычный 3 11 37 5 3" xfId="12135"/>
    <cellStyle name="Обычный 3 11 37 5 3 2" xfId="12136"/>
    <cellStyle name="Обычный 3 11 37 5 4" xfId="12137"/>
    <cellStyle name="Обычный 3 11 37 6" xfId="12138"/>
    <cellStyle name="Обычный 3 11 37 6 2" xfId="12139"/>
    <cellStyle name="Обычный 3 11 37 6 2 2" xfId="12140"/>
    <cellStyle name="Обычный 3 11 37 6 3" xfId="12141"/>
    <cellStyle name="Обычный 3 11 37 7" xfId="12142"/>
    <cellStyle name="Обычный 3 11 37 7 2" xfId="12143"/>
    <cellStyle name="Обычный 3 11 37 8" xfId="12144"/>
    <cellStyle name="Обычный 3 11 38" xfId="12145"/>
    <cellStyle name="Обычный 3 11 38 2" xfId="12146"/>
    <cellStyle name="Обычный 3 11 38 2 2" xfId="12147"/>
    <cellStyle name="Обычный 3 11 38 2 2 2" xfId="12148"/>
    <cellStyle name="Обычный 3 11 38 2 2 2 2" xfId="12149"/>
    <cellStyle name="Обычный 3 11 38 2 2 2 2 2" xfId="12150"/>
    <cellStyle name="Обычный 3 11 38 2 2 2 2 2 2" xfId="12151"/>
    <cellStyle name="Обычный 3 11 38 2 2 2 2 3" xfId="12152"/>
    <cellStyle name="Обычный 3 11 38 2 2 2 3" xfId="12153"/>
    <cellStyle name="Обычный 3 11 38 2 2 2 3 2" xfId="12154"/>
    <cellStyle name="Обычный 3 11 38 2 2 2 4" xfId="12155"/>
    <cellStyle name="Обычный 3 11 38 2 2 3" xfId="12156"/>
    <cellStyle name="Обычный 3 11 38 2 2 3 2" xfId="12157"/>
    <cellStyle name="Обычный 3 11 38 2 2 3 2 2" xfId="12158"/>
    <cellStyle name="Обычный 3 11 38 2 2 3 3" xfId="12159"/>
    <cellStyle name="Обычный 3 11 38 2 2 4" xfId="12160"/>
    <cellStyle name="Обычный 3 11 38 2 2 4 2" xfId="12161"/>
    <cellStyle name="Обычный 3 11 38 2 2 5" xfId="12162"/>
    <cellStyle name="Обычный 3 11 38 2 3" xfId="12163"/>
    <cellStyle name="Обычный 3 11 38 2 3 2" xfId="12164"/>
    <cellStyle name="Обычный 3 11 38 2 3 2 2" xfId="12165"/>
    <cellStyle name="Обычный 3 11 38 2 3 2 2 2" xfId="12166"/>
    <cellStyle name="Обычный 3 11 38 2 3 2 2 2 2" xfId="12167"/>
    <cellStyle name="Обычный 3 11 38 2 3 2 2 3" xfId="12168"/>
    <cellStyle name="Обычный 3 11 38 2 3 2 3" xfId="12169"/>
    <cellStyle name="Обычный 3 11 38 2 3 2 3 2" xfId="12170"/>
    <cellStyle name="Обычный 3 11 38 2 3 2 4" xfId="12171"/>
    <cellStyle name="Обычный 3 11 38 2 3 3" xfId="12172"/>
    <cellStyle name="Обычный 3 11 38 2 3 3 2" xfId="12173"/>
    <cellStyle name="Обычный 3 11 38 2 3 3 2 2" xfId="12174"/>
    <cellStyle name="Обычный 3 11 38 2 3 3 3" xfId="12175"/>
    <cellStyle name="Обычный 3 11 38 2 3 4" xfId="12176"/>
    <cellStyle name="Обычный 3 11 38 2 3 4 2" xfId="12177"/>
    <cellStyle name="Обычный 3 11 38 2 3 5" xfId="12178"/>
    <cellStyle name="Обычный 3 11 38 2 4" xfId="12179"/>
    <cellStyle name="Обычный 3 11 38 2 4 2" xfId="12180"/>
    <cellStyle name="Обычный 3 11 38 2 4 2 2" xfId="12181"/>
    <cellStyle name="Обычный 3 11 38 2 4 2 2 2" xfId="12182"/>
    <cellStyle name="Обычный 3 11 38 2 4 2 3" xfId="12183"/>
    <cellStyle name="Обычный 3 11 38 2 4 3" xfId="12184"/>
    <cellStyle name="Обычный 3 11 38 2 4 3 2" xfId="12185"/>
    <cellStyle name="Обычный 3 11 38 2 4 4" xfId="12186"/>
    <cellStyle name="Обычный 3 11 38 2 5" xfId="12187"/>
    <cellStyle name="Обычный 3 11 38 2 5 2" xfId="12188"/>
    <cellStyle name="Обычный 3 11 38 2 5 2 2" xfId="12189"/>
    <cellStyle name="Обычный 3 11 38 2 5 3" xfId="12190"/>
    <cellStyle name="Обычный 3 11 38 2 6" xfId="12191"/>
    <cellStyle name="Обычный 3 11 38 2 6 2" xfId="12192"/>
    <cellStyle name="Обычный 3 11 38 2 7" xfId="12193"/>
    <cellStyle name="Обычный 3 11 38 3" xfId="12194"/>
    <cellStyle name="Обычный 3 11 38 3 2" xfId="12195"/>
    <cellStyle name="Обычный 3 11 38 3 2 2" xfId="12196"/>
    <cellStyle name="Обычный 3 11 38 3 2 2 2" xfId="12197"/>
    <cellStyle name="Обычный 3 11 38 3 2 2 2 2" xfId="12198"/>
    <cellStyle name="Обычный 3 11 38 3 2 2 3" xfId="12199"/>
    <cellStyle name="Обычный 3 11 38 3 2 3" xfId="12200"/>
    <cellStyle name="Обычный 3 11 38 3 2 3 2" xfId="12201"/>
    <cellStyle name="Обычный 3 11 38 3 2 4" xfId="12202"/>
    <cellStyle name="Обычный 3 11 38 3 3" xfId="12203"/>
    <cellStyle name="Обычный 3 11 38 3 3 2" xfId="12204"/>
    <cellStyle name="Обычный 3 11 38 3 3 2 2" xfId="12205"/>
    <cellStyle name="Обычный 3 11 38 3 3 3" xfId="12206"/>
    <cellStyle name="Обычный 3 11 38 3 4" xfId="12207"/>
    <cellStyle name="Обычный 3 11 38 3 4 2" xfId="12208"/>
    <cellStyle name="Обычный 3 11 38 3 5" xfId="12209"/>
    <cellStyle name="Обычный 3 11 38 4" xfId="12210"/>
    <cellStyle name="Обычный 3 11 38 4 2" xfId="12211"/>
    <cellStyle name="Обычный 3 11 38 4 2 2" xfId="12212"/>
    <cellStyle name="Обычный 3 11 38 4 2 2 2" xfId="12213"/>
    <cellStyle name="Обычный 3 11 38 4 2 2 2 2" xfId="12214"/>
    <cellStyle name="Обычный 3 11 38 4 2 2 3" xfId="12215"/>
    <cellStyle name="Обычный 3 11 38 4 2 3" xfId="12216"/>
    <cellStyle name="Обычный 3 11 38 4 2 3 2" xfId="12217"/>
    <cellStyle name="Обычный 3 11 38 4 2 4" xfId="12218"/>
    <cellStyle name="Обычный 3 11 38 4 3" xfId="12219"/>
    <cellStyle name="Обычный 3 11 38 4 3 2" xfId="12220"/>
    <cellStyle name="Обычный 3 11 38 4 3 2 2" xfId="12221"/>
    <cellStyle name="Обычный 3 11 38 4 3 3" xfId="12222"/>
    <cellStyle name="Обычный 3 11 38 4 4" xfId="12223"/>
    <cellStyle name="Обычный 3 11 38 4 4 2" xfId="12224"/>
    <cellStyle name="Обычный 3 11 38 4 5" xfId="12225"/>
    <cellStyle name="Обычный 3 11 38 5" xfId="12226"/>
    <cellStyle name="Обычный 3 11 38 5 2" xfId="12227"/>
    <cellStyle name="Обычный 3 11 38 5 2 2" xfId="12228"/>
    <cellStyle name="Обычный 3 11 38 5 2 2 2" xfId="12229"/>
    <cellStyle name="Обычный 3 11 38 5 2 3" xfId="12230"/>
    <cellStyle name="Обычный 3 11 38 5 3" xfId="12231"/>
    <cellStyle name="Обычный 3 11 38 5 3 2" xfId="12232"/>
    <cellStyle name="Обычный 3 11 38 5 4" xfId="12233"/>
    <cellStyle name="Обычный 3 11 38 6" xfId="12234"/>
    <cellStyle name="Обычный 3 11 38 6 2" xfId="12235"/>
    <cellStyle name="Обычный 3 11 38 6 2 2" xfId="12236"/>
    <cellStyle name="Обычный 3 11 38 6 3" xfId="12237"/>
    <cellStyle name="Обычный 3 11 38 7" xfId="12238"/>
    <cellStyle name="Обычный 3 11 38 7 2" xfId="12239"/>
    <cellStyle name="Обычный 3 11 38 8" xfId="12240"/>
    <cellStyle name="Обычный 3 11 39" xfId="12241"/>
    <cellStyle name="Обычный 3 11 39 2" xfId="12242"/>
    <cellStyle name="Обычный 3 11 39 2 2" xfId="12243"/>
    <cellStyle name="Обычный 3 11 39 2 2 2" xfId="12244"/>
    <cellStyle name="Обычный 3 11 39 2 2 2 2" xfId="12245"/>
    <cellStyle name="Обычный 3 11 39 2 2 2 2 2" xfId="12246"/>
    <cellStyle name="Обычный 3 11 39 2 2 2 2 2 2" xfId="12247"/>
    <cellStyle name="Обычный 3 11 39 2 2 2 2 3" xfId="12248"/>
    <cellStyle name="Обычный 3 11 39 2 2 2 3" xfId="12249"/>
    <cellStyle name="Обычный 3 11 39 2 2 2 3 2" xfId="12250"/>
    <cellStyle name="Обычный 3 11 39 2 2 2 4" xfId="12251"/>
    <cellStyle name="Обычный 3 11 39 2 2 3" xfId="12252"/>
    <cellStyle name="Обычный 3 11 39 2 2 3 2" xfId="12253"/>
    <cellStyle name="Обычный 3 11 39 2 2 3 2 2" xfId="12254"/>
    <cellStyle name="Обычный 3 11 39 2 2 3 3" xfId="12255"/>
    <cellStyle name="Обычный 3 11 39 2 2 4" xfId="12256"/>
    <cellStyle name="Обычный 3 11 39 2 2 4 2" xfId="12257"/>
    <cellStyle name="Обычный 3 11 39 2 2 5" xfId="12258"/>
    <cellStyle name="Обычный 3 11 39 2 3" xfId="12259"/>
    <cellStyle name="Обычный 3 11 39 2 3 2" xfId="12260"/>
    <cellStyle name="Обычный 3 11 39 2 3 2 2" xfId="12261"/>
    <cellStyle name="Обычный 3 11 39 2 3 2 2 2" xfId="12262"/>
    <cellStyle name="Обычный 3 11 39 2 3 2 2 2 2" xfId="12263"/>
    <cellStyle name="Обычный 3 11 39 2 3 2 2 3" xfId="12264"/>
    <cellStyle name="Обычный 3 11 39 2 3 2 3" xfId="12265"/>
    <cellStyle name="Обычный 3 11 39 2 3 2 3 2" xfId="12266"/>
    <cellStyle name="Обычный 3 11 39 2 3 2 4" xfId="12267"/>
    <cellStyle name="Обычный 3 11 39 2 3 3" xfId="12268"/>
    <cellStyle name="Обычный 3 11 39 2 3 3 2" xfId="12269"/>
    <cellStyle name="Обычный 3 11 39 2 3 3 2 2" xfId="12270"/>
    <cellStyle name="Обычный 3 11 39 2 3 3 3" xfId="12271"/>
    <cellStyle name="Обычный 3 11 39 2 3 4" xfId="12272"/>
    <cellStyle name="Обычный 3 11 39 2 3 4 2" xfId="12273"/>
    <cellStyle name="Обычный 3 11 39 2 3 5" xfId="12274"/>
    <cellStyle name="Обычный 3 11 39 2 4" xfId="12275"/>
    <cellStyle name="Обычный 3 11 39 2 4 2" xfId="12276"/>
    <cellStyle name="Обычный 3 11 39 2 4 2 2" xfId="12277"/>
    <cellStyle name="Обычный 3 11 39 2 4 2 2 2" xfId="12278"/>
    <cellStyle name="Обычный 3 11 39 2 4 2 3" xfId="12279"/>
    <cellStyle name="Обычный 3 11 39 2 4 3" xfId="12280"/>
    <cellStyle name="Обычный 3 11 39 2 4 3 2" xfId="12281"/>
    <cellStyle name="Обычный 3 11 39 2 4 4" xfId="12282"/>
    <cellStyle name="Обычный 3 11 39 2 5" xfId="12283"/>
    <cellStyle name="Обычный 3 11 39 2 5 2" xfId="12284"/>
    <cellStyle name="Обычный 3 11 39 2 5 2 2" xfId="12285"/>
    <cellStyle name="Обычный 3 11 39 2 5 3" xfId="12286"/>
    <cellStyle name="Обычный 3 11 39 2 6" xfId="12287"/>
    <cellStyle name="Обычный 3 11 39 2 6 2" xfId="12288"/>
    <cellStyle name="Обычный 3 11 39 2 7" xfId="12289"/>
    <cellStyle name="Обычный 3 11 39 3" xfId="12290"/>
    <cellStyle name="Обычный 3 11 39 3 2" xfId="12291"/>
    <cellStyle name="Обычный 3 11 39 3 2 2" xfId="12292"/>
    <cellStyle name="Обычный 3 11 39 3 2 2 2" xfId="12293"/>
    <cellStyle name="Обычный 3 11 39 3 2 2 2 2" xfId="12294"/>
    <cellStyle name="Обычный 3 11 39 3 2 2 3" xfId="12295"/>
    <cellStyle name="Обычный 3 11 39 3 2 3" xfId="12296"/>
    <cellStyle name="Обычный 3 11 39 3 2 3 2" xfId="12297"/>
    <cellStyle name="Обычный 3 11 39 3 2 4" xfId="12298"/>
    <cellStyle name="Обычный 3 11 39 3 3" xfId="12299"/>
    <cellStyle name="Обычный 3 11 39 3 3 2" xfId="12300"/>
    <cellStyle name="Обычный 3 11 39 3 3 2 2" xfId="12301"/>
    <cellStyle name="Обычный 3 11 39 3 3 3" xfId="12302"/>
    <cellStyle name="Обычный 3 11 39 3 4" xfId="12303"/>
    <cellStyle name="Обычный 3 11 39 3 4 2" xfId="12304"/>
    <cellStyle name="Обычный 3 11 39 3 5" xfId="12305"/>
    <cellStyle name="Обычный 3 11 39 4" xfId="12306"/>
    <cellStyle name="Обычный 3 11 39 4 2" xfId="12307"/>
    <cellStyle name="Обычный 3 11 39 4 2 2" xfId="12308"/>
    <cellStyle name="Обычный 3 11 39 4 2 2 2" xfId="12309"/>
    <cellStyle name="Обычный 3 11 39 4 2 2 2 2" xfId="12310"/>
    <cellStyle name="Обычный 3 11 39 4 2 2 3" xfId="12311"/>
    <cellStyle name="Обычный 3 11 39 4 2 3" xfId="12312"/>
    <cellStyle name="Обычный 3 11 39 4 2 3 2" xfId="12313"/>
    <cellStyle name="Обычный 3 11 39 4 2 4" xfId="12314"/>
    <cellStyle name="Обычный 3 11 39 4 3" xfId="12315"/>
    <cellStyle name="Обычный 3 11 39 4 3 2" xfId="12316"/>
    <cellStyle name="Обычный 3 11 39 4 3 2 2" xfId="12317"/>
    <cellStyle name="Обычный 3 11 39 4 3 3" xfId="12318"/>
    <cellStyle name="Обычный 3 11 39 4 4" xfId="12319"/>
    <cellStyle name="Обычный 3 11 39 4 4 2" xfId="12320"/>
    <cellStyle name="Обычный 3 11 39 4 5" xfId="12321"/>
    <cellStyle name="Обычный 3 11 39 5" xfId="12322"/>
    <cellStyle name="Обычный 3 11 39 5 2" xfId="12323"/>
    <cellStyle name="Обычный 3 11 39 5 2 2" xfId="12324"/>
    <cellStyle name="Обычный 3 11 39 5 2 2 2" xfId="12325"/>
    <cellStyle name="Обычный 3 11 39 5 2 3" xfId="12326"/>
    <cellStyle name="Обычный 3 11 39 5 3" xfId="12327"/>
    <cellStyle name="Обычный 3 11 39 5 3 2" xfId="12328"/>
    <cellStyle name="Обычный 3 11 39 5 4" xfId="12329"/>
    <cellStyle name="Обычный 3 11 39 6" xfId="12330"/>
    <cellStyle name="Обычный 3 11 39 6 2" xfId="12331"/>
    <cellStyle name="Обычный 3 11 39 6 2 2" xfId="12332"/>
    <cellStyle name="Обычный 3 11 39 6 3" xfId="12333"/>
    <cellStyle name="Обычный 3 11 39 7" xfId="12334"/>
    <cellStyle name="Обычный 3 11 39 7 2" xfId="12335"/>
    <cellStyle name="Обычный 3 11 39 8" xfId="12336"/>
    <cellStyle name="Обычный 3 11 4" xfId="12337"/>
    <cellStyle name="Обычный 3 11 4 2" xfId="12338"/>
    <cellStyle name="Обычный 3 11 4 2 2" xfId="12339"/>
    <cellStyle name="Обычный 3 11 4 2 2 2" xfId="12340"/>
    <cellStyle name="Обычный 3 11 4 2 2 2 2" xfId="12341"/>
    <cellStyle name="Обычный 3 11 4 2 2 2 2 2" xfId="12342"/>
    <cellStyle name="Обычный 3 11 4 2 2 2 2 2 2" xfId="12343"/>
    <cellStyle name="Обычный 3 11 4 2 2 2 2 3" xfId="12344"/>
    <cellStyle name="Обычный 3 11 4 2 2 2 3" xfId="12345"/>
    <cellStyle name="Обычный 3 11 4 2 2 2 3 2" xfId="12346"/>
    <cellStyle name="Обычный 3 11 4 2 2 2 4" xfId="12347"/>
    <cellStyle name="Обычный 3 11 4 2 2 3" xfId="12348"/>
    <cellStyle name="Обычный 3 11 4 2 2 3 2" xfId="12349"/>
    <cellStyle name="Обычный 3 11 4 2 2 3 2 2" xfId="12350"/>
    <cellStyle name="Обычный 3 11 4 2 2 3 3" xfId="12351"/>
    <cellStyle name="Обычный 3 11 4 2 2 4" xfId="12352"/>
    <cellStyle name="Обычный 3 11 4 2 2 4 2" xfId="12353"/>
    <cellStyle name="Обычный 3 11 4 2 2 5" xfId="12354"/>
    <cellStyle name="Обычный 3 11 4 2 3" xfId="12355"/>
    <cellStyle name="Обычный 3 11 4 2 3 2" xfId="12356"/>
    <cellStyle name="Обычный 3 11 4 2 3 2 2" xfId="12357"/>
    <cellStyle name="Обычный 3 11 4 2 3 2 2 2" xfId="12358"/>
    <cellStyle name="Обычный 3 11 4 2 3 2 2 2 2" xfId="12359"/>
    <cellStyle name="Обычный 3 11 4 2 3 2 2 3" xfId="12360"/>
    <cellStyle name="Обычный 3 11 4 2 3 2 3" xfId="12361"/>
    <cellStyle name="Обычный 3 11 4 2 3 2 3 2" xfId="12362"/>
    <cellStyle name="Обычный 3 11 4 2 3 2 4" xfId="12363"/>
    <cellStyle name="Обычный 3 11 4 2 3 3" xfId="12364"/>
    <cellStyle name="Обычный 3 11 4 2 3 3 2" xfId="12365"/>
    <cellStyle name="Обычный 3 11 4 2 3 3 2 2" xfId="12366"/>
    <cellStyle name="Обычный 3 11 4 2 3 3 3" xfId="12367"/>
    <cellStyle name="Обычный 3 11 4 2 3 4" xfId="12368"/>
    <cellStyle name="Обычный 3 11 4 2 3 4 2" xfId="12369"/>
    <cellStyle name="Обычный 3 11 4 2 3 5" xfId="12370"/>
    <cellStyle name="Обычный 3 11 4 2 4" xfId="12371"/>
    <cellStyle name="Обычный 3 11 4 2 4 2" xfId="12372"/>
    <cellStyle name="Обычный 3 11 4 2 4 2 2" xfId="12373"/>
    <cellStyle name="Обычный 3 11 4 2 4 2 2 2" xfId="12374"/>
    <cellStyle name="Обычный 3 11 4 2 4 2 3" xfId="12375"/>
    <cellStyle name="Обычный 3 11 4 2 4 3" xfId="12376"/>
    <cellStyle name="Обычный 3 11 4 2 4 3 2" xfId="12377"/>
    <cellStyle name="Обычный 3 11 4 2 4 4" xfId="12378"/>
    <cellStyle name="Обычный 3 11 4 2 5" xfId="12379"/>
    <cellStyle name="Обычный 3 11 4 2 5 2" xfId="12380"/>
    <cellStyle name="Обычный 3 11 4 2 5 2 2" xfId="12381"/>
    <cellStyle name="Обычный 3 11 4 2 5 3" xfId="12382"/>
    <cellStyle name="Обычный 3 11 4 2 6" xfId="12383"/>
    <cellStyle name="Обычный 3 11 4 2 6 2" xfId="12384"/>
    <cellStyle name="Обычный 3 11 4 2 7" xfId="12385"/>
    <cellStyle name="Обычный 3 11 4 3" xfId="12386"/>
    <cellStyle name="Обычный 3 11 4 3 2" xfId="12387"/>
    <cellStyle name="Обычный 3 11 4 3 2 2" xfId="12388"/>
    <cellStyle name="Обычный 3 11 4 3 2 2 2" xfId="12389"/>
    <cellStyle name="Обычный 3 11 4 3 2 2 2 2" xfId="12390"/>
    <cellStyle name="Обычный 3 11 4 3 2 2 3" xfId="12391"/>
    <cellStyle name="Обычный 3 11 4 3 2 3" xfId="12392"/>
    <cellStyle name="Обычный 3 11 4 3 2 3 2" xfId="12393"/>
    <cellStyle name="Обычный 3 11 4 3 2 4" xfId="12394"/>
    <cellStyle name="Обычный 3 11 4 3 3" xfId="12395"/>
    <cellStyle name="Обычный 3 11 4 3 3 2" xfId="12396"/>
    <cellStyle name="Обычный 3 11 4 3 3 2 2" xfId="12397"/>
    <cellStyle name="Обычный 3 11 4 3 3 3" xfId="12398"/>
    <cellStyle name="Обычный 3 11 4 3 4" xfId="12399"/>
    <cellStyle name="Обычный 3 11 4 3 4 2" xfId="12400"/>
    <cellStyle name="Обычный 3 11 4 3 5" xfId="12401"/>
    <cellStyle name="Обычный 3 11 4 4" xfId="12402"/>
    <cellStyle name="Обычный 3 11 4 4 2" xfId="12403"/>
    <cellStyle name="Обычный 3 11 4 4 2 2" xfId="12404"/>
    <cellStyle name="Обычный 3 11 4 4 2 2 2" xfId="12405"/>
    <cellStyle name="Обычный 3 11 4 4 2 2 2 2" xfId="12406"/>
    <cellStyle name="Обычный 3 11 4 4 2 2 3" xfId="12407"/>
    <cellStyle name="Обычный 3 11 4 4 2 3" xfId="12408"/>
    <cellStyle name="Обычный 3 11 4 4 2 3 2" xfId="12409"/>
    <cellStyle name="Обычный 3 11 4 4 2 4" xfId="12410"/>
    <cellStyle name="Обычный 3 11 4 4 3" xfId="12411"/>
    <cellStyle name="Обычный 3 11 4 4 3 2" xfId="12412"/>
    <cellStyle name="Обычный 3 11 4 4 3 2 2" xfId="12413"/>
    <cellStyle name="Обычный 3 11 4 4 3 3" xfId="12414"/>
    <cellStyle name="Обычный 3 11 4 4 4" xfId="12415"/>
    <cellStyle name="Обычный 3 11 4 4 4 2" xfId="12416"/>
    <cellStyle name="Обычный 3 11 4 4 5" xfId="12417"/>
    <cellStyle name="Обычный 3 11 4 5" xfId="12418"/>
    <cellStyle name="Обычный 3 11 4 5 2" xfId="12419"/>
    <cellStyle name="Обычный 3 11 4 5 2 2" xfId="12420"/>
    <cellStyle name="Обычный 3 11 4 5 2 2 2" xfId="12421"/>
    <cellStyle name="Обычный 3 11 4 5 2 3" xfId="12422"/>
    <cellStyle name="Обычный 3 11 4 5 3" xfId="12423"/>
    <cellStyle name="Обычный 3 11 4 5 3 2" xfId="12424"/>
    <cellStyle name="Обычный 3 11 4 5 4" xfId="12425"/>
    <cellStyle name="Обычный 3 11 4 6" xfId="12426"/>
    <cellStyle name="Обычный 3 11 4 6 2" xfId="12427"/>
    <cellStyle name="Обычный 3 11 4 6 2 2" xfId="12428"/>
    <cellStyle name="Обычный 3 11 4 6 3" xfId="12429"/>
    <cellStyle name="Обычный 3 11 4 7" xfId="12430"/>
    <cellStyle name="Обычный 3 11 4 7 2" xfId="12431"/>
    <cellStyle name="Обычный 3 11 4 8" xfId="12432"/>
    <cellStyle name="Обычный 3 11 40" xfId="12433"/>
    <cellStyle name="Обычный 3 11 40 2" xfId="12434"/>
    <cellStyle name="Обычный 3 11 40 2 2" xfId="12435"/>
    <cellStyle name="Обычный 3 11 40 2 2 2" xfId="12436"/>
    <cellStyle name="Обычный 3 11 40 2 2 2 2" xfId="12437"/>
    <cellStyle name="Обычный 3 11 40 2 2 2 2 2" xfId="12438"/>
    <cellStyle name="Обычный 3 11 40 2 2 2 2 2 2" xfId="12439"/>
    <cellStyle name="Обычный 3 11 40 2 2 2 2 3" xfId="12440"/>
    <cellStyle name="Обычный 3 11 40 2 2 2 3" xfId="12441"/>
    <cellStyle name="Обычный 3 11 40 2 2 2 3 2" xfId="12442"/>
    <cellStyle name="Обычный 3 11 40 2 2 2 4" xfId="12443"/>
    <cellStyle name="Обычный 3 11 40 2 2 3" xfId="12444"/>
    <cellStyle name="Обычный 3 11 40 2 2 3 2" xfId="12445"/>
    <cellStyle name="Обычный 3 11 40 2 2 3 2 2" xfId="12446"/>
    <cellStyle name="Обычный 3 11 40 2 2 3 3" xfId="12447"/>
    <cellStyle name="Обычный 3 11 40 2 2 4" xfId="12448"/>
    <cellStyle name="Обычный 3 11 40 2 2 4 2" xfId="12449"/>
    <cellStyle name="Обычный 3 11 40 2 2 5" xfId="12450"/>
    <cellStyle name="Обычный 3 11 40 2 3" xfId="12451"/>
    <cellStyle name="Обычный 3 11 40 2 3 2" xfId="12452"/>
    <cellStyle name="Обычный 3 11 40 2 3 2 2" xfId="12453"/>
    <cellStyle name="Обычный 3 11 40 2 3 2 2 2" xfId="12454"/>
    <cellStyle name="Обычный 3 11 40 2 3 2 2 2 2" xfId="12455"/>
    <cellStyle name="Обычный 3 11 40 2 3 2 2 3" xfId="12456"/>
    <cellStyle name="Обычный 3 11 40 2 3 2 3" xfId="12457"/>
    <cellStyle name="Обычный 3 11 40 2 3 2 3 2" xfId="12458"/>
    <cellStyle name="Обычный 3 11 40 2 3 2 4" xfId="12459"/>
    <cellStyle name="Обычный 3 11 40 2 3 3" xfId="12460"/>
    <cellStyle name="Обычный 3 11 40 2 3 3 2" xfId="12461"/>
    <cellStyle name="Обычный 3 11 40 2 3 3 2 2" xfId="12462"/>
    <cellStyle name="Обычный 3 11 40 2 3 3 3" xfId="12463"/>
    <cellStyle name="Обычный 3 11 40 2 3 4" xfId="12464"/>
    <cellStyle name="Обычный 3 11 40 2 3 4 2" xfId="12465"/>
    <cellStyle name="Обычный 3 11 40 2 3 5" xfId="12466"/>
    <cellStyle name="Обычный 3 11 40 2 4" xfId="12467"/>
    <cellStyle name="Обычный 3 11 40 2 4 2" xfId="12468"/>
    <cellStyle name="Обычный 3 11 40 2 4 2 2" xfId="12469"/>
    <cellStyle name="Обычный 3 11 40 2 4 2 2 2" xfId="12470"/>
    <cellStyle name="Обычный 3 11 40 2 4 2 3" xfId="12471"/>
    <cellStyle name="Обычный 3 11 40 2 4 3" xfId="12472"/>
    <cellStyle name="Обычный 3 11 40 2 4 3 2" xfId="12473"/>
    <cellStyle name="Обычный 3 11 40 2 4 4" xfId="12474"/>
    <cellStyle name="Обычный 3 11 40 2 5" xfId="12475"/>
    <cellStyle name="Обычный 3 11 40 2 5 2" xfId="12476"/>
    <cellStyle name="Обычный 3 11 40 2 5 2 2" xfId="12477"/>
    <cellStyle name="Обычный 3 11 40 2 5 3" xfId="12478"/>
    <cellStyle name="Обычный 3 11 40 2 6" xfId="12479"/>
    <cellStyle name="Обычный 3 11 40 2 6 2" xfId="12480"/>
    <cellStyle name="Обычный 3 11 40 2 7" xfId="12481"/>
    <cellStyle name="Обычный 3 11 40 3" xfId="12482"/>
    <cellStyle name="Обычный 3 11 40 3 2" xfId="12483"/>
    <cellStyle name="Обычный 3 11 40 3 2 2" xfId="12484"/>
    <cellStyle name="Обычный 3 11 40 3 2 2 2" xfId="12485"/>
    <cellStyle name="Обычный 3 11 40 3 2 2 2 2" xfId="12486"/>
    <cellStyle name="Обычный 3 11 40 3 2 2 3" xfId="12487"/>
    <cellStyle name="Обычный 3 11 40 3 2 3" xfId="12488"/>
    <cellStyle name="Обычный 3 11 40 3 2 3 2" xfId="12489"/>
    <cellStyle name="Обычный 3 11 40 3 2 4" xfId="12490"/>
    <cellStyle name="Обычный 3 11 40 3 3" xfId="12491"/>
    <cellStyle name="Обычный 3 11 40 3 3 2" xfId="12492"/>
    <cellStyle name="Обычный 3 11 40 3 3 2 2" xfId="12493"/>
    <cellStyle name="Обычный 3 11 40 3 3 3" xfId="12494"/>
    <cellStyle name="Обычный 3 11 40 3 4" xfId="12495"/>
    <cellStyle name="Обычный 3 11 40 3 4 2" xfId="12496"/>
    <cellStyle name="Обычный 3 11 40 3 5" xfId="12497"/>
    <cellStyle name="Обычный 3 11 40 4" xfId="12498"/>
    <cellStyle name="Обычный 3 11 40 4 2" xfId="12499"/>
    <cellStyle name="Обычный 3 11 40 4 2 2" xfId="12500"/>
    <cellStyle name="Обычный 3 11 40 4 2 2 2" xfId="12501"/>
    <cellStyle name="Обычный 3 11 40 4 2 2 2 2" xfId="12502"/>
    <cellStyle name="Обычный 3 11 40 4 2 2 3" xfId="12503"/>
    <cellStyle name="Обычный 3 11 40 4 2 3" xfId="12504"/>
    <cellStyle name="Обычный 3 11 40 4 2 3 2" xfId="12505"/>
    <cellStyle name="Обычный 3 11 40 4 2 4" xfId="12506"/>
    <cellStyle name="Обычный 3 11 40 4 3" xfId="12507"/>
    <cellStyle name="Обычный 3 11 40 4 3 2" xfId="12508"/>
    <cellStyle name="Обычный 3 11 40 4 3 2 2" xfId="12509"/>
    <cellStyle name="Обычный 3 11 40 4 3 3" xfId="12510"/>
    <cellStyle name="Обычный 3 11 40 4 4" xfId="12511"/>
    <cellStyle name="Обычный 3 11 40 4 4 2" xfId="12512"/>
    <cellStyle name="Обычный 3 11 40 4 5" xfId="12513"/>
    <cellStyle name="Обычный 3 11 40 5" xfId="12514"/>
    <cellStyle name="Обычный 3 11 40 5 2" xfId="12515"/>
    <cellStyle name="Обычный 3 11 40 5 2 2" xfId="12516"/>
    <cellStyle name="Обычный 3 11 40 5 2 2 2" xfId="12517"/>
    <cellStyle name="Обычный 3 11 40 5 2 3" xfId="12518"/>
    <cellStyle name="Обычный 3 11 40 5 3" xfId="12519"/>
    <cellStyle name="Обычный 3 11 40 5 3 2" xfId="12520"/>
    <cellStyle name="Обычный 3 11 40 5 4" xfId="12521"/>
    <cellStyle name="Обычный 3 11 40 6" xfId="12522"/>
    <cellStyle name="Обычный 3 11 40 6 2" xfId="12523"/>
    <cellStyle name="Обычный 3 11 40 6 2 2" xfId="12524"/>
    <cellStyle name="Обычный 3 11 40 6 3" xfId="12525"/>
    <cellStyle name="Обычный 3 11 40 7" xfId="12526"/>
    <cellStyle name="Обычный 3 11 40 7 2" xfId="12527"/>
    <cellStyle name="Обычный 3 11 40 8" xfId="12528"/>
    <cellStyle name="Обычный 3 11 41" xfId="12529"/>
    <cellStyle name="Обычный 3 11 41 2" xfId="12530"/>
    <cellStyle name="Обычный 3 11 41 2 2" xfId="12531"/>
    <cellStyle name="Обычный 3 11 41 2 2 2" xfId="12532"/>
    <cellStyle name="Обычный 3 11 41 2 2 2 2" xfId="12533"/>
    <cellStyle name="Обычный 3 11 41 2 2 2 2 2" xfId="12534"/>
    <cellStyle name="Обычный 3 11 41 2 2 2 2 2 2" xfId="12535"/>
    <cellStyle name="Обычный 3 11 41 2 2 2 2 3" xfId="12536"/>
    <cellStyle name="Обычный 3 11 41 2 2 2 3" xfId="12537"/>
    <cellStyle name="Обычный 3 11 41 2 2 2 3 2" xfId="12538"/>
    <cellStyle name="Обычный 3 11 41 2 2 2 4" xfId="12539"/>
    <cellStyle name="Обычный 3 11 41 2 2 3" xfId="12540"/>
    <cellStyle name="Обычный 3 11 41 2 2 3 2" xfId="12541"/>
    <cellStyle name="Обычный 3 11 41 2 2 3 2 2" xfId="12542"/>
    <cellStyle name="Обычный 3 11 41 2 2 3 3" xfId="12543"/>
    <cellStyle name="Обычный 3 11 41 2 2 4" xfId="12544"/>
    <cellStyle name="Обычный 3 11 41 2 2 4 2" xfId="12545"/>
    <cellStyle name="Обычный 3 11 41 2 2 5" xfId="12546"/>
    <cellStyle name="Обычный 3 11 41 2 3" xfId="12547"/>
    <cellStyle name="Обычный 3 11 41 2 3 2" xfId="12548"/>
    <cellStyle name="Обычный 3 11 41 2 3 2 2" xfId="12549"/>
    <cellStyle name="Обычный 3 11 41 2 3 2 2 2" xfId="12550"/>
    <cellStyle name="Обычный 3 11 41 2 3 2 2 2 2" xfId="12551"/>
    <cellStyle name="Обычный 3 11 41 2 3 2 2 3" xfId="12552"/>
    <cellStyle name="Обычный 3 11 41 2 3 2 3" xfId="12553"/>
    <cellStyle name="Обычный 3 11 41 2 3 2 3 2" xfId="12554"/>
    <cellStyle name="Обычный 3 11 41 2 3 2 4" xfId="12555"/>
    <cellStyle name="Обычный 3 11 41 2 3 3" xfId="12556"/>
    <cellStyle name="Обычный 3 11 41 2 3 3 2" xfId="12557"/>
    <cellStyle name="Обычный 3 11 41 2 3 3 2 2" xfId="12558"/>
    <cellStyle name="Обычный 3 11 41 2 3 3 3" xfId="12559"/>
    <cellStyle name="Обычный 3 11 41 2 3 4" xfId="12560"/>
    <cellStyle name="Обычный 3 11 41 2 3 4 2" xfId="12561"/>
    <cellStyle name="Обычный 3 11 41 2 3 5" xfId="12562"/>
    <cellStyle name="Обычный 3 11 41 2 4" xfId="12563"/>
    <cellStyle name="Обычный 3 11 41 2 4 2" xfId="12564"/>
    <cellStyle name="Обычный 3 11 41 2 4 2 2" xfId="12565"/>
    <cellStyle name="Обычный 3 11 41 2 4 2 2 2" xfId="12566"/>
    <cellStyle name="Обычный 3 11 41 2 4 2 3" xfId="12567"/>
    <cellStyle name="Обычный 3 11 41 2 4 3" xfId="12568"/>
    <cellStyle name="Обычный 3 11 41 2 4 3 2" xfId="12569"/>
    <cellStyle name="Обычный 3 11 41 2 4 4" xfId="12570"/>
    <cellStyle name="Обычный 3 11 41 2 5" xfId="12571"/>
    <cellStyle name="Обычный 3 11 41 2 5 2" xfId="12572"/>
    <cellStyle name="Обычный 3 11 41 2 5 2 2" xfId="12573"/>
    <cellStyle name="Обычный 3 11 41 2 5 3" xfId="12574"/>
    <cellStyle name="Обычный 3 11 41 2 6" xfId="12575"/>
    <cellStyle name="Обычный 3 11 41 2 6 2" xfId="12576"/>
    <cellStyle name="Обычный 3 11 41 2 7" xfId="12577"/>
    <cellStyle name="Обычный 3 11 41 3" xfId="12578"/>
    <cellStyle name="Обычный 3 11 41 3 2" xfId="12579"/>
    <cellStyle name="Обычный 3 11 41 3 2 2" xfId="12580"/>
    <cellStyle name="Обычный 3 11 41 3 2 2 2" xfId="12581"/>
    <cellStyle name="Обычный 3 11 41 3 2 2 2 2" xfId="12582"/>
    <cellStyle name="Обычный 3 11 41 3 2 2 3" xfId="12583"/>
    <cellStyle name="Обычный 3 11 41 3 2 3" xfId="12584"/>
    <cellStyle name="Обычный 3 11 41 3 2 3 2" xfId="12585"/>
    <cellStyle name="Обычный 3 11 41 3 2 4" xfId="12586"/>
    <cellStyle name="Обычный 3 11 41 3 3" xfId="12587"/>
    <cellStyle name="Обычный 3 11 41 3 3 2" xfId="12588"/>
    <cellStyle name="Обычный 3 11 41 3 3 2 2" xfId="12589"/>
    <cellStyle name="Обычный 3 11 41 3 3 3" xfId="12590"/>
    <cellStyle name="Обычный 3 11 41 3 4" xfId="12591"/>
    <cellStyle name="Обычный 3 11 41 3 4 2" xfId="12592"/>
    <cellStyle name="Обычный 3 11 41 3 5" xfId="12593"/>
    <cellStyle name="Обычный 3 11 41 4" xfId="12594"/>
    <cellStyle name="Обычный 3 11 41 4 2" xfId="12595"/>
    <cellStyle name="Обычный 3 11 41 4 2 2" xfId="12596"/>
    <cellStyle name="Обычный 3 11 41 4 2 2 2" xfId="12597"/>
    <cellStyle name="Обычный 3 11 41 4 2 2 2 2" xfId="12598"/>
    <cellStyle name="Обычный 3 11 41 4 2 2 3" xfId="12599"/>
    <cellStyle name="Обычный 3 11 41 4 2 3" xfId="12600"/>
    <cellStyle name="Обычный 3 11 41 4 2 3 2" xfId="12601"/>
    <cellStyle name="Обычный 3 11 41 4 2 4" xfId="12602"/>
    <cellStyle name="Обычный 3 11 41 4 3" xfId="12603"/>
    <cellStyle name="Обычный 3 11 41 4 3 2" xfId="12604"/>
    <cellStyle name="Обычный 3 11 41 4 3 2 2" xfId="12605"/>
    <cellStyle name="Обычный 3 11 41 4 3 3" xfId="12606"/>
    <cellStyle name="Обычный 3 11 41 4 4" xfId="12607"/>
    <cellStyle name="Обычный 3 11 41 4 4 2" xfId="12608"/>
    <cellStyle name="Обычный 3 11 41 4 5" xfId="12609"/>
    <cellStyle name="Обычный 3 11 41 5" xfId="12610"/>
    <cellStyle name="Обычный 3 11 41 5 2" xfId="12611"/>
    <cellStyle name="Обычный 3 11 41 5 2 2" xfId="12612"/>
    <cellStyle name="Обычный 3 11 41 5 2 2 2" xfId="12613"/>
    <cellStyle name="Обычный 3 11 41 5 2 3" xfId="12614"/>
    <cellStyle name="Обычный 3 11 41 5 3" xfId="12615"/>
    <cellStyle name="Обычный 3 11 41 5 3 2" xfId="12616"/>
    <cellStyle name="Обычный 3 11 41 5 4" xfId="12617"/>
    <cellStyle name="Обычный 3 11 41 6" xfId="12618"/>
    <cellStyle name="Обычный 3 11 41 6 2" xfId="12619"/>
    <cellStyle name="Обычный 3 11 41 6 2 2" xfId="12620"/>
    <cellStyle name="Обычный 3 11 41 6 3" xfId="12621"/>
    <cellStyle name="Обычный 3 11 41 7" xfId="12622"/>
    <cellStyle name="Обычный 3 11 41 7 2" xfId="12623"/>
    <cellStyle name="Обычный 3 11 41 8" xfId="12624"/>
    <cellStyle name="Обычный 3 11 42" xfId="12625"/>
    <cellStyle name="Обычный 3 11 42 2" xfId="12626"/>
    <cellStyle name="Обычный 3 11 42 2 2" xfId="12627"/>
    <cellStyle name="Обычный 3 11 42 2 2 2" xfId="12628"/>
    <cellStyle name="Обычный 3 11 42 2 2 2 2" xfId="12629"/>
    <cellStyle name="Обычный 3 11 42 2 2 2 2 2" xfId="12630"/>
    <cellStyle name="Обычный 3 11 42 2 2 2 2 2 2" xfId="12631"/>
    <cellStyle name="Обычный 3 11 42 2 2 2 2 3" xfId="12632"/>
    <cellStyle name="Обычный 3 11 42 2 2 2 3" xfId="12633"/>
    <cellStyle name="Обычный 3 11 42 2 2 2 3 2" xfId="12634"/>
    <cellStyle name="Обычный 3 11 42 2 2 2 4" xfId="12635"/>
    <cellStyle name="Обычный 3 11 42 2 2 3" xfId="12636"/>
    <cellStyle name="Обычный 3 11 42 2 2 3 2" xfId="12637"/>
    <cellStyle name="Обычный 3 11 42 2 2 3 2 2" xfId="12638"/>
    <cellStyle name="Обычный 3 11 42 2 2 3 3" xfId="12639"/>
    <cellStyle name="Обычный 3 11 42 2 2 4" xfId="12640"/>
    <cellStyle name="Обычный 3 11 42 2 2 4 2" xfId="12641"/>
    <cellStyle name="Обычный 3 11 42 2 2 5" xfId="12642"/>
    <cellStyle name="Обычный 3 11 42 2 3" xfId="12643"/>
    <cellStyle name="Обычный 3 11 42 2 3 2" xfId="12644"/>
    <cellStyle name="Обычный 3 11 42 2 3 2 2" xfId="12645"/>
    <cellStyle name="Обычный 3 11 42 2 3 2 2 2" xfId="12646"/>
    <cellStyle name="Обычный 3 11 42 2 3 2 2 2 2" xfId="12647"/>
    <cellStyle name="Обычный 3 11 42 2 3 2 2 3" xfId="12648"/>
    <cellStyle name="Обычный 3 11 42 2 3 2 3" xfId="12649"/>
    <cellStyle name="Обычный 3 11 42 2 3 2 3 2" xfId="12650"/>
    <cellStyle name="Обычный 3 11 42 2 3 2 4" xfId="12651"/>
    <cellStyle name="Обычный 3 11 42 2 3 3" xfId="12652"/>
    <cellStyle name="Обычный 3 11 42 2 3 3 2" xfId="12653"/>
    <cellStyle name="Обычный 3 11 42 2 3 3 2 2" xfId="12654"/>
    <cellStyle name="Обычный 3 11 42 2 3 3 3" xfId="12655"/>
    <cellStyle name="Обычный 3 11 42 2 3 4" xfId="12656"/>
    <cellStyle name="Обычный 3 11 42 2 3 4 2" xfId="12657"/>
    <cellStyle name="Обычный 3 11 42 2 3 5" xfId="12658"/>
    <cellStyle name="Обычный 3 11 42 2 4" xfId="12659"/>
    <cellStyle name="Обычный 3 11 42 2 4 2" xfId="12660"/>
    <cellStyle name="Обычный 3 11 42 2 4 2 2" xfId="12661"/>
    <cellStyle name="Обычный 3 11 42 2 4 2 2 2" xfId="12662"/>
    <cellStyle name="Обычный 3 11 42 2 4 2 3" xfId="12663"/>
    <cellStyle name="Обычный 3 11 42 2 4 3" xfId="12664"/>
    <cellStyle name="Обычный 3 11 42 2 4 3 2" xfId="12665"/>
    <cellStyle name="Обычный 3 11 42 2 4 4" xfId="12666"/>
    <cellStyle name="Обычный 3 11 42 2 5" xfId="12667"/>
    <cellStyle name="Обычный 3 11 42 2 5 2" xfId="12668"/>
    <cellStyle name="Обычный 3 11 42 2 5 2 2" xfId="12669"/>
    <cellStyle name="Обычный 3 11 42 2 5 3" xfId="12670"/>
    <cellStyle name="Обычный 3 11 42 2 6" xfId="12671"/>
    <cellStyle name="Обычный 3 11 42 2 6 2" xfId="12672"/>
    <cellStyle name="Обычный 3 11 42 2 7" xfId="12673"/>
    <cellStyle name="Обычный 3 11 42 3" xfId="12674"/>
    <cellStyle name="Обычный 3 11 42 3 2" xfId="12675"/>
    <cellStyle name="Обычный 3 11 42 3 2 2" xfId="12676"/>
    <cellStyle name="Обычный 3 11 42 3 2 2 2" xfId="12677"/>
    <cellStyle name="Обычный 3 11 42 3 2 2 2 2" xfId="12678"/>
    <cellStyle name="Обычный 3 11 42 3 2 2 3" xfId="12679"/>
    <cellStyle name="Обычный 3 11 42 3 2 3" xfId="12680"/>
    <cellStyle name="Обычный 3 11 42 3 2 3 2" xfId="12681"/>
    <cellStyle name="Обычный 3 11 42 3 2 4" xfId="12682"/>
    <cellStyle name="Обычный 3 11 42 3 3" xfId="12683"/>
    <cellStyle name="Обычный 3 11 42 3 3 2" xfId="12684"/>
    <cellStyle name="Обычный 3 11 42 3 3 2 2" xfId="12685"/>
    <cellStyle name="Обычный 3 11 42 3 3 3" xfId="12686"/>
    <cellStyle name="Обычный 3 11 42 3 4" xfId="12687"/>
    <cellStyle name="Обычный 3 11 42 3 4 2" xfId="12688"/>
    <cellStyle name="Обычный 3 11 42 3 5" xfId="12689"/>
    <cellStyle name="Обычный 3 11 42 4" xfId="12690"/>
    <cellStyle name="Обычный 3 11 42 4 2" xfId="12691"/>
    <cellStyle name="Обычный 3 11 42 4 2 2" xfId="12692"/>
    <cellStyle name="Обычный 3 11 42 4 2 2 2" xfId="12693"/>
    <cellStyle name="Обычный 3 11 42 4 2 2 2 2" xfId="12694"/>
    <cellStyle name="Обычный 3 11 42 4 2 2 3" xfId="12695"/>
    <cellStyle name="Обычный 3 11 42 4 2 3" xfId="12696"/>
    <cellStyle name="Обычный 3 11 42 4 2 3 2" xfId="12697"/>
    <cellStyle name="Обычный 3 11 42 4 2 4" xfId="12698"/>
    <cellStyle name="Обычный 3 11 42 4 3" xfId="12699"/>
    <cellStyle name="Обычный 3 11 42 4 3 2" xfId="12700"/>
    <cellStyle name="Обычный 3 11 42 4 3 2 2" xfId="12701"/>
    <cellStyle name="Обычный 3 11 42 4 3 3" xfId="12702"/>
    <cellStyle name="Обычный 3 11 42 4 4" xfId="12703"/>
    <cellStyle name="Обычный 3 11 42 4 4 2" xfId="12704"/>
    <cellStyle name="Обычный 3 11 42 4 5" xfId="12705"/>
    <cellStyle name="Обычный 3 11 42 5" xfId="12706"/>
    <cellStyle name="Обычный 3 11 42 5 2" xfId="12707"/>
    <cellStyle name="Обычный 3 11 42 5 2 2" xfId="12708"/>
    <cellStyle name="Обычный 3 11 42 5 2 2 2" xfId="12709"/>
    <cellStyle name="Обычный 3 11 42 5 2 3" xfId="12710"/>
    <cellStyle name="Обычный 3 11 42 5 3" xfId="12711"/>
    <cellStyle name="Обычный 3 11 42 5 3 2" xfId="12712"/>
    <cellStyle name="Обычный 3 11 42 5 4" xfId="12713"/>
    <cellStyle name="Обычный 3 11 42 6" xfId="12714"/>
    <cellStyle name="Обычный 3 11 42 6 2" xfId="12715"/>
    <cellStyle name="Обычный 3 11 42 6 2 2" xfId="12716"/>
    <cellStyle name="Обычный 3 11 42 6 3" xfId="12717"/>
    <cellStyle name="Обычный 3 11 42 7" xfId="12718"/>
    <cellStyle name="Обычный 3 11 42 7 2" xfId="12719"/>
    <cellStyle name="Обычный 3 11 42 8" xfId="12720"/>
    <cellStyle name="Обычный 3 11 43" xfId="12721"/>
    <cellStyle name="Обычный 3 11 43 2" xfId="12722"/>
    <cellStyle name="Обычный 3 11 43 2 2" xfId="12723"/>
    <cellStyle name="Обычный 3 11 43 2 2 2" xfId="12724"/>
    <cellStyle name="Обычный 3 11 43 2 2 2 2" xfId="12725"/>
    <cellStyle name="Обычный 3 11 43 2 2 2 2 2" xfId="12726"/>
    <cellStyle name="Обычный 3 11 43 2 2 2 2 2 2" xfId="12727"/>
    <cellStyle name="Обычный 3 11 43 2 2 2 2 3" xfId="12728"/>
    <cellStyle name="Обычный 3 11 43 2 2 2 3" xfId="12729"/>
    <cellStyle name="Обычный 3 11 43 2 2 2 3 2" xfId="12730"/>
    <cellStyle name="Обычный 3 11 43 2 2 2 4" xfId="12731"/>
    <cellStyle name="Обычный 3 11 43 2 2 3" xfId="12732"/>
    <cellStyle name="Обычный 3 11 43 2 2 3 2" xfId="12733"/>
    <cellStyle name="Обычный 3 11 43 2 2 3 2 2" xfId="12734"/>
    <cellStyle name="Обычный 3 11 43 2 2 3 3" xfId="12735"/>
    <cellStyle name="Обычный 3 11 43 2 2 4" xfId="12736"/>
    <cellStyle name="Обычный 3 11 43 2 2 4 2" xfId="12737"/>
    <cellStyle name="Обычный 3 11 43 2 2 5" xfId="12738"/>
    <cellStyle name="Обычный 3 11 43 2 3" xfId="12739"/>
    <cellStyle name="Обычный 3 11 43 2 3 2" xfId="12740"/>
    <cellStyle name="Обычный 3 11 43 2 3 2 2" xfId="12741"/>
    <cellStyle name="Обычный 3 11 43 2 3 2 2 2" xfId="12742"/>
    <cellStyle name="Обычный 3 11 43 2 3 2 2 2 2" xfId="12743"/>
    <cellStyle name="Обычный 3 11 43 2 3 2 2 3" xfId="12744"/>
    <cellStyle name="Обычный 3 11 43 2 3 2 3" xfId="12745"/>
    <cellStyle name="Обычный 3 11 43 2 3 2 3 2" xfId="12746"/>
    <cellStyle name="Обычный 3 11 43 2 3 2 4" xfId="12747"/>
    <cellStyle name="Обычный 3 11 43 2 3 3" xfId="12748"/>
    <cellStyle name="Обычный 3 11 43 2 3 3 2" xfId="12749"/>
    <cellStyle name="Обычный 3 11 43 2 3 3 2 2" xfId="12750"/>
    <cellStyle name="Обычный 3 11 43 2 3 3 3" xfId="12751"/>
    <cellStyle name="Обычный 3 11 43 2 3 4" xfId="12752"/>
    <cellStyle name="Обычный 3 11 43 2 3 4 2" xfId="12753"/>
    <cellStyle name="Обычный 3 11 43 2 3 5" xfId="12754"/>
    <cellStyle name="Обычный 3 11 43 2 4" xfId="12755"/>
    <cellStyle name="Обычный 3 11 43 2 4 2" xfId="12756"/>
    <cellStyle name="Обычный 3 11 43 2 4 2 2" xfId="12757"/>
    <cellStyle name="Обычный 3 11 43 2 4 2 2 2" xfId="12758"/>
    <cellStyle name="Обычный 3 11 43 2 4 2 3" xfId="12759"/>
    <cellStyle name="Обычный 3 11 43 2 4 3" xfId="12760"/>
    <cellStyle name="Обычный 3 11 43 2 4 3 2" xfId="12761"/>
    <cellStyle name="Обычный 3 11 43 2 4 4" xfId="12762"/>
    <cellStyle name="Обычный 3 11 43 2 5" xfId="12763"/>
    <cellStyle name="Обычный 3 11 43 2 5 2" xfId="12764"/>
    <cellStyle name="Обычный 3 11 43 2 5 2 2" xfId="12765"/>
    <cellStyle name="Обычный 3 11 43 2 5 3" xfId="12766"/>
    <cellStyle name="Обычный 3 11 43 2 6" xfId="12767"/>
    <cellStyle name="Обычный 3 11 43 2 6 2" xfId="12768"/>
    <cellStyle name="Обычный 3 11 43 2 7" xfId="12769"/>
    <cellStyle name="Обычный 3 11 43 3" xfId="12770"/>
    <cellStyle name="Обычный 3 11 43 3 2" xfId="12771"/>
    <cellStyle name="Обычный 3 11 43 3 2 2" xfId="12772"/>
    <cellStyle name="Обычный 3 11 43 3 2 2 2" xfId="12773"/>
    <cellStyle name="Обычный 3 11 43 3 2 2 2 2" xfId="12774"/>
    <cellStyle name="Обычный 3 11 43 3 2 2 3" xfId="12775"/>
    <cellStyle name="Обычный 3 11 43 3 2 3" xfId="12776"/>
    <cellStyle name="Обычный 3 11 43 3 2 3 2" xfId="12777"/>
    <cellStyle name="Обычный 3 11 43 3 2 4" xfId="12778"/>
    <cellStyle name="Обычный 3 11 43 3 3" xfId="12779"/>
    <cellStyle name="Обычный 3 11 43 3 3 2" xfId="12780"/>
    <cellStyle name="Обычный 3 11 43 3 3 2 2" xfId="12781"/>
    <cellStyle name="Обычный 3 11 43 3 3 3" xfId="12782"/>
    <cellStyle name="Обычный 3 11 43 3 4" xfId="12783"/>
    <cellStyle name="Обычный 3 11 43 3 4 2" xfId="12784"/>
    <cellStyle name="Обычный 3 11 43 3 5" xfId="12785"/>
    <cellStyle name="Обычный 3 11 43 4" xfId="12786"/>
    <cellStyle name="Обычный 3 11 43 4 2" xfId="12787"/>
    <cellStyle name="Обычный 3 11 43 4 2 2" xfId="12788"/>
    <cellStyle name="Обычный 3 11 43 4 2 2 2" xfId="12789"/>
    <cellStyle name="Обычный 3 11 43 4 2 2 2 2" xfId="12790"/>
    <cellStyle name="Обычный 3 11 43 4 2 2 3" xfId="12791"/>
    <cellStyle name="Обычный 3 11 43 4 2 3" xfId="12792"/>
    <cellStyle name="Обычный 3 11 43 4 2 3 2" xfId="12793"/>
    <cellStyle name="Обычный 3 11 43 4 2 4" xfId="12794"/>
    <cellStyle name="Обычный 3 11 43 4 3" xfId="12795"/>
    <cellStyle name="Обычный 3 11 43 4 3 2" xfId="12796"/>
    <cellStyle name="Обычный 3 11 43 4 3 2 2" xfId="12797"/>
    <cellStyle name="Обычный 3 11 43 4 3 3" xfId="12798"/>
    <cellStyle name="Обычный 3 11 43 4 4" xfId="12799"/>
    <cellStyle name="Обычный 3 11 43 4 4 2" xfId="12800"/>
    <cellStyle name="Обычный 3 11 43 4 5" xfId="12801"/>
    <cellStyle name="Обычный 3 11 43 5" xfId="12802"/>
    <cellStyle name="Обычный 3 11 43 5 2" xfId="12803"/>
    <cellStyle name="Обычный 3 11 43 5 2 2" xfId="12804"/>
    <cellStyle name="Обычный 3 11 43 5 2 2 2" xfId="12805"/>
    <cellStyle name="Обычный 3 11 43 5 2 3" xfId="12806"/>
    <cellStyle name="Обычный 3 11 43 5 3" xfId="12807"/>
    <cellStyle name="Обычный 3 11 43 5 3 2" xfId="12808"/>
    <cellStyle name="Обычный 3 11 43 5 4" xfId="12809"/>
    <cellStyle name="Обычный 3 11 43 6" xfId="12810"/>
    <cellStyle name="Обычный 3 11 43 6 2" xfId="12811"/>
    <cellStyle name="Обычный 3 11 43 6 2 2" xfId="12812"/>
    <cellStyle name="Обычный 3 11 43 6 3" xfId="12813"/>
    <cellStyle name="Обычный 3 11 43 7" xfId="12814"/>
    <cellStyle name="Обычный 3 11 43 7 2" xfId="12815"/>
    <cellStyle name="Обычный 3 11 43 8" xfId="12816"/>
    <cellStyle name="Обычный 3 11 44" xfId="12817"/>
    <cellStyle name="Обычный 3 11 44 2" xfId="12818"/>
    <cellStyle name="Обычный 3 11 44 2 2" xfId="12819"/>
    <cellStyle name="Обычный 3 11 44 2 2 2" xfId="12820"/>
    <cellStyle name="Обычный 3 11 44 2 2 2 2" xfId="12821"/>
    <cellStyle name="Обычный 3 11 44 2 2 2 2 2" xfId="12822"/>
    <cellStyle name="Обычный 3 11 44 2 2 2 2 2 2" xfId="12823"/>
    <cellStyle name="Обычный 3 11 44 2 2 2 2 3" xfId="12824"/>
    <cellStyle name="Обычный 3 11 44 2 2 2 3" xfId="12825"/>
    <cellStyle name="Обычный 3 11 44 2 2 2 3 2" xfId="12826"/>
    <cellStyle name="Обычный 3 11 44 2 2 2 4" xfId="12827"/>
    <cellStyle name="Обычный 3 11 44 2 2 3" xfId="12828"/>
    <cellStyle name="Обычный 3 11 44 2 2 3 2" xfId="12829"/>
    <cellStyle name="Обычный 3 11 44 2 2 3 2 2" xfId="12830"/>
    <cellStyle name="Обычный 3 11 44 2 2 3 3" xfId="12831"/>
    <cellStyle name="Обычный 3 11 44 2 2 4" xfId="12832"/>
    <cellStyle name="Обычный 3 11 44 2 2 4 2" xfId="12833"/>
    <cellStyle name="Обычный 3 11 44 2 2 5" xfId="12834"/>
    <cellStyle name="Обычный 3 11 44 2 3" xfId="12835"/>
    <cellStyle name="Обычный 3 11 44 2 3 2" xfId="12836"/>
    <cellStyle name="Обычный 3 11 44 2 3 2 2" xfId="12837"/>
    <cellStyle name="Обычный 3 11 44 2 3 2 2 2" xfId="12838"/>
    <cellStyle name="Обычный 3 11 44 2 3 2 2 2 2" xfId="12839"/>
    <cellStyle name="Обычный 3 11 44 2 3 2 2 3" xfId="12840"/>
    <cellStyle name="Обычный 3 11 44 2 3 2 3" xfId="12841"/>
    <cellStyle name="Обычный 3 11 44 2 3 2 3 2" xfId="12842"/>
    <cellStyle name="Обычный 3 11 44 2 3 2 4" xfId="12843"/>
    <cellStyle name="Обычный 3 11 44 2 3 3" xfId="12844"/>
    <cellStyle name="Обычный 3 11 44 2 3 3 2" xfId="12845"/>
    <cellStyle name="Обычный 3 11 44 2 3 3 2 2" xfId="12846"/>
    <cellStyle name="Обычный 3 11 44 2 3 3 3" xfId="12847"/>
    <cellStyle name="Обычный 3 11 44 2 3 4" xfId="12848"/>
    <cellStyle name="Обычный 3 11 44 2 3 4 2" xfId="12849"/>
    <cellStyle name="Обычный 3 11 44 2 3 5" xfId="12850"/>
    <cellStyle name="Обычный 3 11 44 2 4" xfId="12851"/>
    <cellStyle name="Обычный 3 11 44 2 4 2" xfId="12852"/>
    <cellStyle name="Обычный 3 11 44 2 4 2 2" xfId="12853"/>
    <cellStyle name="Обычный 3 11 44 2 4 2 2 2" xfId="12854"/>
    <cellStyle name="Обычный 3 11 44 2 4 2 3" xfId="12855"/>
    <cellStyle name="Обычный 3 11 44 2 4 3" xfId="12856"/>
    <cellStyle name="Обычный 3 11 44 2 4 3 2" xfId="12857"/>
    <cellStyle name="Обычный 3 11 44 2 4 4" xfId="12858"/>
    <cellStyle name="Обычный 3 11 44 2 5" xfId="12859"/>
    <cellStyle name="Обычный 3 11 44 2 5 2" xfId="12860"/>
    <cellStyle name="Обычный 3 11 44 2 5 2 2" xfId="12861"/>
    <cellStyle name="Обычный 3 11 44 2 5 3" xfId="12862"/>
    <cellStyle name="Обычный 3 11 44 2 6" xfId="12863"/>
    <cellStyle name="Обычный 3 11 44 2 6 2" xfId="12864"/>
    <cellStyle name="Обычный 3 11 44 2 7" xfId="12865"/>
    <cellStyle name="Обычный 3 11 44 3" xfId="12866"/>
    <cellStyle name="Обычный 3 11 44 3 2" xfId="12867"/>
    <cellStyle name="Обычный 3 11 44 3 2 2" xfId="12868"/>
    <cellStyle name="Обычный 3 11 44 3 2 2 2" xfId="12869"/>
    <cellStyle name="Обычный 3 11 44 3 2 2 2 2" xfId="12870"/>
    <cellStyle name="Обычный 3 11 44 3 2 2 3" xfId="12871"/>
    <cellStyle name="Обычный 3 11 44 3 2 3" xfId="12872"/>
    <cellStyle name="Обычный 3 11 44 3 2 3 2" xfId="12873"/>
    <cellStyle name="Обычный 3 11 44 3 2 4" xfId="12874"/>
    <cellStyle name="Обычный 3 11 44 3 3" xfId="12875"/>
    <cellStyle name="Обычный 3 11 44 3 3 2" xfId="12876"/>
    <cellStyle name="Обычный 3 11 44 3 3 2 2" xfId="12877"/>
    <cellStyle name="Обычный 3 11 44 3 3 3" xfId="12878"/>
    <cellStyle name="Обычный 3 11 44 3 4" xfId="12879"/>
    <cellStyle name="Обычный 3 11 44 3 4 2" xfId="12880"/>
    <cellStyle name="Обычный 3 11 44 3 5" xfId="12881"/>
    <cellStyle name="Обычный 3 11 44 4" xfId="12882"/>
    <cellStyle name="Обычный 3 11 44 4 2" xfId="12883"/>
    <cellStyle name="Обычный 3 11 44 4 2 2" xfId="12884"/>
    <cellStyle name="Обычный 3 11 44 4 2 2 2" xfId="12885"/>
    <cellStyle name="Обычный 3 11 44 4 2 2 2 2" xfId="12886"/>
    <cellStyle name="Обычный 3 11 44 4 2 2 3" xfId="12887"/>
    <cellStyle name="Обычный 3 11 44 4 2 3" xfId="12888"/>
    <cellStyle name="Обычный 3 11 44 4 2 3 2" xfId="12889"/>
    <cellStyle name="Обычный 3 11 44 4 2 4" xfId="12890"/>
    <cellStyle name="Обычный 3 11 44 4 3" xfId="12891"/>
    <cellStyle name="Обычный 3 11 44 4 3 2" xfId="12892"/>
    <cellStyle name="Обычный 3 11 44 4 3 2 2" xfId="12893"/>
    <cellStyle name="Обычный 3 11 44 4 3 3" xfId="12894"/>
    <cellStyle name="Обычный 3 11 44 4 4" xfId="12895"/>
    <cellStyle name="Обычный 3 11 44 4 4 2" xfId="12896"/>
    <cellStyle name="Обычный 3 11 44 4 5" xfId="12897"/>
    <cellStyle name="Обычный 3 11 44 5" xfId="12898"/>
    <cellStyle name="Обычный 3 11 44 5 2" xfId="12899"/>
    <cellStyle name="Обычный 3 11 44 5 2 2" xfId="12900"/>
    <cellStyle name="Обычный 3 11 44 5 2 2 2" xfId="12901"/>
    <cellStyle name="Обычный 3 11 44 5 2 3" xfId="12902"/>
    <cellStyle name="Обычный 3 11 44 5 3" xfId="12903"/>
    <cellStyle name="Обычный 3 11 44 5 3 2" xfId="12904"/>
    <cellStyle name="Обычный 3 11 44 5 4" xfId="12905"/>
    <cellStyle name="Обычный 3 11 44 6" xfId="12906"/>
    <cellStyle name="Обычный 3 11 44 6 2" xfId="12907"/>
    <cellStyle name="Обычный 3 11 44 6 2 2" xfId="12908"/>
    <cellStyle name="Обычный 3 11 44 6 3" xfId="12909"/>
    <cellStyle name="Обычный 3 11 44 7" xfId="12910"/>
    <cellStyle name="Обычный 3 11 44 7 2" xfId="12911"/>
    <cellStyle name="Обычный 3 11 44 8" xfId="12912"/>
    <cellStyle name="Обычный 3 11 45" xfId="12913"/>
    <cellStyle name="Обычный 3 11 45 2" xfId="12914"/>
    <cellStyle name="Обычный 3 11 45 2 2" xfId="12915"/>
    <cellStyle name="Обычный 3 11 45 2 2 2" xfId="12916"/>
    <cellStyle name="Обычный 3 11 45 2 2 2 2" xfId="12917"/>
    <cellStyle name="Обычный 3 11 45 2 2 2 2 2" xfId="12918"/>
    <cellStyle name="Обычный 3 11 45 2 2 2 2 2 2" xfId="12919"/>
    <cellStyle name="Обычный 3 11 45 2 2 2 2 3" xfId="12920"/>
    <cellStyle name="Обычный 3 11 45 2 2 2 3" xfId="12921"/>
    <cellStyle name="Обычный 3 11 45 2 2 2 3 2" xfId="12922"/>
    <cellStyle name="Обычный 3 11 45 2 2 2 4" xfId="12923"/>
    <cellStyle name="Обычный 3 11 45 2 2 3" xfId="12924"/>
    <cellStyle name="Обычный 3 11 45 2 2 3 2" xfId="12925"/>
    <cellStyle name="Обычный 3 11 45 2 2 3 2 2" xfId="12926"/>
    <cellStyle name="Обычный 3 11 45 2 2 3 3" xfId="12927"/>
    <cellStyle name="Обычный 3 11 45 2 2 4" xfId="12928"/>
    <cellStyle name="Обычный 3 11 45 2 2 4 2" xfId="12929"/>
    <cellStyle name="Обычный 3 11 45 2 2 5" xfId="12930"/>
    <cellStyle name="Обычный 3 11 45 2 3" xfId="12931"/>
    <cellStyle name="Обычный 3 11 45 2 3 2" xfId="12932"/>
    <cellStyle name="Обычный 3 11 45 2 3 2 2" xfId="12933"/>
    <cellStyle name="Обычный 3 11 45 2 3 2 2 2" xfId="12934"/>
    <cellStyle name="Обычный 3 11 45 2 3 2 2 2 2" xfId="12935"/>
    <cellStyle name="Обычный 3 11 45 2 3 2 2 3" xfId="12936"/>
    <cellStyle name="Обычный 3 11 45 2 3 2 3" xfId="12937"/>
    <cellStyle name="Обычный 3 11 45 2 3 2 3 2" xfId="12938"/>
    <cellStyle name="Обычный 3 11 45 2 3 2 4" xfId="12939"/>
    <cellStyle name="Обычный 3 11 45 2 3 3" xfId="12940"/>
    <cellStyle name="Обычный 3 11 45 2 3 3 2" xfId="12941"/>
    <cellStyle name="Обычный 3 11 45 2 3 3 2 2" xfId="12942"/>
    <cellStyle name="Обычный 3 11 45 2 3 3 3" xfId="12943"/>
    <cellStyle name="Обычный 3 11 45 2 3 4" xfId="12944"/>
    <cellStyle name="Обычный 3 11 45 2 3 4 2" xfId="12945"/>
    <cellStyle name="Обычный 3 11 45 2 3 5" xfId="12946"/>
    <cellStyle name="Обычный 3 11 45 2 4" xfId="12947"/>
    <cellStyle name="Обычный 3 11 45 2 4 2" xfId="12948"/>
    <cellStyle name="Обычный 3 11 45 2 4 2 2" xfId="12949"/>
    <cellStyle name="Обычный 3 11 45 2 4 2 2 2" xfId="12950"/>
    <cellStyle name="Обычный 3 11 45 2 4 2 3" xfId="12951"/>
    <cellStyle name="Обычный 3 11 45 2 4 3" xfId="12952"/>
    <cellStyle name="Обычный 3 11 45 2 4 3 2" xfId="12953"/>
    <cellStyle name="Обычный 3 11 45 2 4 4" xfId="12954"/>
    <cellStyle name="Обычный 3 11 45 2 5" xfId="12955"/>
    <cellStyle name="Обычный 3 11 45 2 5 2" xfId="12956"/>
    <cellStyle name="Обычный 3 11 45 2 5 2 2" xfId="12957"/>
    <cellStyle name="Обычный 3 11 45 2 5 3" xfId="12958"/>
    <cellStyle name="Обычный 3 11 45 2 6" xfId="12959"/>
    <cellStyle name="Обычный 3 11 45 2 6 2" xfId="12960"/>
    <cellStyle name="Обычный 3 11 45 2 7" xfId="12961"/>
    <cellStyle name="Обычный 3 11 45 3" xfId="12962"/>
    <cellStyle name="Обычный 3 11 45 3 2" xfId="12963"/>
    <cellStyle name="Обычный 3 11 45 3 2 2" xfId="12964"/>
    <cellStyle name="Обычный 3 11 45 3 2 2 2" xfId="12965"/>
    <cellStyle name="Обычный 3 11 45 3 2 2 2 2" xfId="12966"/>
    <cellStyle name="Обычный 3 11 45 3 2 2 3" xfId="12967"/>
    <cellStyle name="Обычный 3 11 45 3 2 3" xfId="12968"/>
    <cellStyle name="Обычный 3 11 45 3 2 3 2" xfId="12969"/>
    <cellStyle name="Обычный 3 11 45 3 2 4" xfId="12970"/>
    <cellStyle name="Обычный 3 11 45 3 3" xfId="12971"/>
    <cellStyle name="Обычный 3 11 45 3 3 2" xfId="12972"/>
    <cellStyle name="Обычный 3 11 45 3 3 2 2" xfId="12973"/>
    <cellStyle name="Обычный 3 11 45 3 3 3" xfId="12974"/>
    <cellStyle name="Обычный 3 11 45 3 4" xfId="12975"/>
    <cellStyle name="Обычный 3 11 45 3 4 2" xfId="12976"/>
    <cellStyle name="Обычный 3 11 45 3 5" xfId="12977"/>
    <cellStyle name="Обычный 3 11 45 4" xfId="12978"/>
    <cellStyle name="Обычный 3 11 45 4 2" xfId="12979"/>
    <cellStyle name="Обычный 3 11 45 4 2 2" xfId="12980"/>
    <cellStyle name="Обычный 3 11 45 4 2 2 2" xfId="12981"/>
    <cellStyle name="Обычный 3 11 45 4 2 2 2 2" xfId="12982"/>
    <cellStyle name="Обычный 3 11 45 4 2 2 3" xfId="12983"/>
    <cellStyle name="Обычный 3 11 45 4 2 3" xfId="12984"/>
    <cellStyle name="Обычный 3 11 45 4 2 3 2" xfId="12985"/>
    <cellStyle name="Обычный 3 11 45 4 2 4" xfId="12986"/>
    <cellStyle name="Обычный 3 11 45 4 3" xfId="12987"/>
    <cellStyle name="Обычный 3 11 45 4 3 2" xfId="12988"/>
    <cellStyle name="Обычный 3 11 45 4 3 2 2" xfId="12989"/>
    <cellStyle name="Обычный 3 11 45 4 3 3" xfId="12990"/>
    <cellStyle name="Обычный 3 11 45 4 4" xfId="12991"/>
    <cellStyle name="Обычный 3 11 45 4 4 2" xfId="12992"/>
    <cellStyle name="Обычный 3 11 45 4 5" xfId="12993"/>
    <cellStyle name="Обычный 3 11 45 5" xfId="12994"/>
    <cellStyle name="Обычный 3 11 45 5 2" xfId="12995"/>
    <cellStyle name="Обычный 3 11 45 5 2 2" xfId="12996"/>
    <cellStyle name="Обычный 3 11 45 5 2 2 2" xfId="12997"/>
    <cellStyle name="Обычный 3 11 45 5 2 3" xfId="12998"/>
    <cellStyle name="Обычный 3 11 45 5 3" xfId="12999"/>
    <cellStyle name="Обычный 3 11 45 5 3 2" xfId="13000"/>
    <cellStyle name="Обычный 3 11 45 5 4" xfId="13001"/>
    <cellStyle name="Обычный 3 11 45 6" xfId="13002"/>
    <cellStyle name="Обычный 3 11 45 6 2" xfId="13003"/>
    <cellStyle name="Обычный 3 11 45 6 2 2" xfId="13004"/>
    <cellStyle name="Обычный 3 11 45 6 3" xfId="13005"/>
    <cellStyle name="Обычный 3 11 45 7" xfId="13006"/>
    <cellStyle name="Обычный 3 11 45 7 2" xfId="13007"/>
    <cellStyle name="Обычный 3 11 45 8" xfId="13008"/>
    <cellStyle name="Обычный 3 11 46" xfId="13009"/>
    <cellStyle name="Обычный 3 11 46 2" xfId="13010"/>
    <cellStyle name="Обычный 3 11 46 2 2" xfId="13011"/>
    <cellStyle name="Обычный 3 11 46 2 2 2" xfId="13012"/>
    <cellStyle name="Обычный 3 11 46 2 2 2 2" xfId="13013"/>
    <cellStyle name="Обычный 3 11 46 2 2 2 2 2" xfId="13014"/>
    <cellStyle name="Обычный 3 11 46 2 2 2 2 2 2" xfId="13015"/>
    <cellStyle name="Обычный 3 11 46 2 2 2 2 3" xfId="13016"/>
    <cellStyle name="Обычный 3 11 46 2 2 2 3" xfId="13017"/>
    <cellStyle name="Обычный 3 11 46 2 2 2 3 2" xfId="13018"/>
    <cellStyle name="Обычный 3 11 46 2 2 2 4" xfId="13019"/>
    <cellStyle name="Обычный 3 11 46 2 2 3" xfId="13020"/>
    <cellStyle name="Обычный 3 11 46 2 2 3 2" xfId="13021"/>
    <cellStyle name="Обычный 3 11 46 2 2 3 2 2" xfId="13022"/>
    <cellStyle name="Обычный 3 11 46 2 2 3 3" xfId="13023"/>
    <cellStyle name="Обычный 3 11 46 2 2 4" xfId="13024"/>
    <cellStyle name="Обычный 3 11 46 2 2 4 2" xfId="13025"/>
    <cellStyle name="Обычный 3 11 46 2 2 5" xfId="13026"/>
    <cellStyle name="Обычный 3 11 46 2 3" xfId="13027"/>
    <cellStyle name="Обычный 3 11 46 2 3 2" xfId="13028"/>
    <cellStyle name="Обычный 3 11 46 2 3 2 2" xfId="13029"/>
    <cellStyle name="Обычный 3 11 46 2 3 2 2 2" xfId="13030"/>
    <cellStyle name="Обычный 3 11 46 2 3 2 2 2 2" xfId="13031"/>
    <cellStyle name="Обычный 3 11 46 2 3 2 2 3" xfId="13032"/>
    <cellStyle name="Обычный 3 11 46 2 3 2 3" xfId="13033"/>
    <cellStyle name="Обычный 3 11 46 2 3 2 3 2" xfId="13034"/>
    <cellStyle name="Обычный 3 11 46 2 3 2 4" xfId="13035"/>
    <cellStyle name="Обычный 3 11 46 2 3 3" xfId="13036"/>
    <cellStyle name="Обычный 3 11 46 2 3 3 2" xfId="13037"/>
    <cellStyle name="Обычный 3 11 46 2 3 3 2 2" xfId="13038"/>
    <cellStyle name="Обычный 3 11 46 2 3 3 3" xfId="13039"/>
    <cellStyle name="Обычный 3 11 46 2 3 4" xfId="13040"/>
    <cellStyle name="Обычный 3 11 46 2 3 4 2" xfId="13041"/>
    <cellStyle name="Обычный 3 11 46 2 3 5" xfId="13042"/>
    <cellStyle name="Обычный 3 11 46 2 4" xfId="13043"/>
    <cellStyle name="Обычный 3 11 46 2 4 2" xfId="13044"/>
    <cellStyle name="Обычный 3 11 46 2 4 2 2" xfId="13045"/>
    <cellStyle name="Обычный 3 11 46 2 4 2 2 2" xfId="13046"/>
    <cellStyle name="Обычный 3 11 46 2 4 2 3" xfId="13047"/>
    <cellStyle name="Обычный 3 11 46 2 4 3" xfId="13048"/>
    <cellStyle name="Обычный 3 11 46 2 4 3 2" xfId="13049"/>
    <cellStyle name="Обычный 3 11 46 2 4 4" xfId="13050"/>
    <cellStyle name="Обычный 3 11 46 2 5" xfId="13051"/>
    <cellStyle name="Обычный 3 11 46 2 5 2" xfId="13052"/>
    <cellStyle name="Обычный 3 11 46 2 5 2 2" xfId="13053"/>
    <cellStyle name="Обычный 3 11 46 2 5 3" xfId="13054"/>
    <cellStyle name="Обычный 3 11 46 2 6" xfId="13055"/>
    <cellStyle name="Обычный 3 11 46 2 6 2" xfId="13056"/>
    <cellStyle name="Обычный 3 11 46 2 7" xfId="13057"/>
    <cellStyle name="Обычный 3 11 46 3" xfId="13058"/>
    <cellStyle name="Обычный 3 11 46 3 2" xfId="13059"/>
    <cellStyle name="Обычный 3 11 46 3 2 2" xfId="13060"/>
    <cellStyle name="Обычный 3 11 46 3 2 2 2" xfId="13061"/>
    <cellStyle name="Обычный 3 11 46 3 2 2 2 2" xfId="13062"/>
    <cellStyle name="Обычный 3 11 46 3 2 2 3" xfId="13063"/>
    <cellStyle name="Обычный 3 11 46 3 2 3" xfId="13064"/>
    <cellStyle name="Обычный 3 11 46 3 2 3 2" xfId="13065"/>
    <cellStyle name="Обычный 3 11 46 3 2 4" xfId="13066"/>
    <cellStyle name="Обычный 3 11 46 3 3" xfId="13067"/>
    <cellStyle name="Обычный 3 11 46 3 3 2" xfId="13068"/>
    <cellStyle name="Обычный 3 11 46 3 3 2 2" xfId="13069"/>
    <cellStyle name="Обычный 3 11 46 3 3 3" xfId="13070"/>
    <cellStyle name="Обычный 3 11 46 3 4" xfId="13071"/>
    <cellStyle name="Обычный 3 11 46 3 4 2" xfId="13072"/>
    <cellStyle name="Обычный 3 11 46 3 5" xfId="13073"/>
    <cellStyle name="Обычный 3 11 46 4" xfId="13074"/>
    <cellStyle name="Обычный 3 11 46 4 2" xfId="13075"/>
    <cellStyle name="Обычный 3 11 46 4 2 2" xfId="13076"/>
    <cellStyle name="Обычный 3 11 46 4 2 2 2" xfId="13077"/>
    <cellStyle name="Обычный 3 11 46 4 2 2 2 2" xfId="13078"/>
    <cellStyle name="Обычный 3 11 46 4 2 2 3" xfId="13079"/>
    <cellStyle name="Обычный 3 11 46 4 2 3" xfId="13080"/>
    <cellStyle name="Обычный 3 11 46 4 2 3 2" xfId="13081"/>
    <cellStyle name="Обычный 3 11 46 4 2 4" xfId="13082"/>
    <cellStyle name="Обычный 3 11 46 4 3" xfId="13083"/>
    <cellStyle name="Обычный 3 11 46 4 3 2" xfId="13084"/>
    <cellStyle name="Обычный 3 11 46 4 3 2 2" xfId="13085"/>
    <cellStyle name="Обычный 3 11 46 4 3 3" xfId="13086"/>
    <cellStyle name="Обычный 3 11 46 4 4" xfId="13087"/>
    <cellStyle name="Обычный 3 11 46 4 4 2" xfId="13088"/>
    <cellStyle name="Обычный 3 11 46 4 5" xfId="13089"/>
    <cellStyle name="Обычный 3 11 46 5" xfId="13090"/>
    <cellStyle name="Обычный 3 11 46 5 2" xfId="13091"/>
    <cellStyle name="Обычный 3 11 46 5 2 2" xfId="13092"/>
    <cellStyle name="Обычный 3 11 46 5 2 2 2" xfId="13093"/>
    <cellStyle name="Обычный 3 11 46 5 2 3" xfId="13094"/>
    <cellStyle name="Обычный 3 11 46 5 3" xfId="13095"/>
    <cellStyle name="Обычный 3 11 46 5 3 2" xfId="13096"/>
    <cellStyle name="Обычный 3 11 46 5 4" xfId="13097"/>
    <cellStyle name="Обычный 3 11 46 6" xfId="13098"/>
    <cellStyle name="Обычный 3 11 46 6 2" xfId="13099"/>
    <cellStyle name="Обычный 3 11 46 6 2 2" xfId="13100"/>
    <cellStyle name="Обычный 3 11 46 6 3" xfId="13101"/>
    <cellStyle name="Обычный 3 11 46 7" xfId="13102"/>
    <cellStyle name="Обычный 3 11 46 7 2" xfId="13103"/>
    <cellStyle name="Обычный 3 11 46 8" xfId="13104"/>
    <cellStyle name="Обычный 3 11 47" xfId="13105"/>
    <cellStyle name="Обычный 3 11 47 2" xfId="13106"/>
    <cellStyle name="Обычный 3 11 47 2 2" xfId="13107"/>
    <cellStyle name="Обычный 3 11 47 2 2 2" xfId="13108"/>
    <cellStyle name="Обычный 3 11 47 2 2 2 2" xfId="13109"/>
    <cellStyle name="Обычный 3 11 47 2 2 2 2 2" xfId="13110"/>
    <cellStyle name="Обычный 3 11 47 2 2 2 2 2 2" xfId="13111"/>
    <cellStyle name="Обычный 3 11 47 2 2 2 2 3" xfId="13112"/>
    <cellStyle name="Обычный 3 11 47 2 2 2 3" xfId="13113"/>
    <cellStyle name="Обычный 3 11 47 2 2 2 3 2" xfId="13114"/>
    <cellStyle name="Обычный 3 11 47 2 2 2 4" xfId="13115"/>
    <cellStyle name="Обычный 3 11 47 2 2 3" xfId="13116"/>
    <cellStyle name="Обычный 3 11 47 2 2 3 2" xfId="13117"/>
    <cellStyle name="Обычный 3 11 47 2 2 3 2 2" xfId="13118"/>
    <cellStyle name="Обычный 3 11 47 2 2 3 3" xfId="13119"/>
    <cellStyle name="Обычный 3 11 47 2 2 4" xfId="13120"/>
    <cellStyle name="Обычный 3 11 47 2 2 4 2" xfId="13121"/>
    <cellStyle name="Обычный 3 11 47 2 2 5" xfId="13122"/>
    <cellStyle name="Обычный 3 11 47 2 3" xfId="13123"/>
    <cellStyle name="Обычный 3 11 47 2 3 2" xfId="13124"/>
    <cellStyle name="Обычный 3 11 47 2 3 2 2" xfId="13125"/>
    <cellStyle name="Обычный 3 11 47 2 3 2 2 2" xfId="13126"/>
    <cellStyle name="Обычный 3 11 47 2 3 2 2 2 2" xfId="13127"/>
    <cellStyle name="Обычный 3 11 47 2 3 2 2 3" xfId="13128"/>
    <cellStyle name="Обычный 3 11 47 2 3 2 3" xfId="13129"/>
    <cellStyle name="Обычный 3 11 47 2 3 2 3 2" xfId="13130"/>
    <cellStyle name="Обычный 3 11 47 2 3 2 4" xfId="13131"/>
    <cellStyle name="Обычный 3 11 47 2 3 3" xfId="13132"/>
    <cellStyle name="Обычный 3 11 47 2 3 3 2" xfId="13133"/>
    <cellStyle name="Обычный 3 11 47 2 3 3 2 2" xfId="13134"/>
    <cellStyle name="Обычный 3 11 47 2 3 3 3" xfId="13135"/>
    <cellStyle name="Обычный 3 11 47 2 3 4" xfId="13136"/>
    <cellStyle name="Обычный 3 11 47 2 3 4 2" xfId="13137"/>
    <cellStyle name="Обычный 3 11 47 2 3 5" xfId="13138"/>
    <cellStyle name="Обычный 3 11 47 2 4" xfId="13139"/>
    <cellStyle name="Обычный 3 11 47 2 4 2" xfId="13140"/>
    <cellStyle name="Обычный 3 11 47 2 4 2 2" xfId="13141"/>
    <cellStyle name="Обычный 3 11 47 2 4 2 2 2" xfId="13142"/>
    <cellStyle name="Обычный 3 11 47 2 4 2 3" xfId="13143"/>
    <cellStyle name="Обычный 3 11 47 2 4 3" xfId="13144"/>
    <cellStyle name="Обычный 3 11 47 2 4 3 2" xfId="13145"/>
    <cellStyle name="Обычный 3 11 47 2 4 4" xfId="13146"/>
    <cellStyle name="Обычный 3 11 47 2 5" xfId="13147"/>
    <cellStyle name="Обычный 3 11 47 2 5 2" xfId="13148"/>
    <cellStyle name="Обычный 3 11 47 2 5 2 2" xfId="13149"/>
    <cellStyle name="Обычный 3 11 47 2 5 3" xfId="13150"/>
    <cellStyle name="Обычный 3 11 47 2 6" xfId="13151"/>
    <cellStyle name="Обычный 3 11 47 2 6 2" xfId="13152"/>
    <cellStyle name="Обычный 3 11 47 2 7" xfId="13153"/>
    <cellStyle name="Обычный 3 11 47 3" xfId="13154"/>
    <cellStyle name="Обычный 3 11 47 3 2" xfId="13155"/>
    <cellStyle name="Обычный 3 11 47 3 2 2" xfId="13156"/>
    <cellStyle name="Обычный 3 11 47 3 2 2 2" xfId="13157"/>
    <cellStyle name="Обычный 3 11 47 3 2 2 2 2" xfId="13158"/>
    <cellStyle name="Обычный 3 11 47 3 2 2 3" xfId="13159"/>
    <cellStyle name="Обычный 3 11 47 3 2 3" xfId="13160"/>
    <cellStyle name="Обычный 3 11 47 3 2 3 2" xfId="13161"/>
    <cellStyle name="Обычный 3 11 47 3 2 4" xfId="13162"/>
    <cellStyle name="Обычный 3 11 47 3 3" xfId="13163"/>
    <cellStyle name="Обычный 3 11 47 3 3 2" xfId="13164"/>
    <cellStyle name="Обычный 3 11 47 3 3 2 2" xfId="13165"/>
    <cellStyle name="Обычный 3 11 47 3 3 3" xfId="13166"/>
    <cellStyle name="Обычный 3 11 47 3 4" xfId="13167"/>
    <cellStyle name="Обычный 3 11 47 3 4 2" xfId="13168"/>
    <cellStyle name="Обычный 3 11 47 3 5" xfId="13169"/>
    <cellStyle name="Обычный 3 11 47 4" xfId="13170"/>
    <cellStyle name="Обычный 3 11 47 4 2" xfId="13171"/>
    <cellStyle name="Обычный 3 11 47 4 2 2" xfId="13172"/>
    <cellStyle name="Обычный 3 11 47 4 2 2 2" xfId="13173"/>
    <cellStyle name="Обычный 3 11 47 4 2 2 2 2" xfId="13174"/>
    <cellStyle name="Обычный 3 11 47 4 2 2 3" xfId="13175"/>
    <cellStyle name="Обычный 3 11 47 4 2 3" xfId="13176"/>
    <cellStyle name="Обычный 3 11 47 4 2 3 2" xfId="13177"/>
    <cellStyle name="Обычный 3 11 47 4 2 4" xfId="13178"/>
    <cellStyle name="Обычный 3 11 47 4 3" xfId="13179"/>
    <cellStyle name="Обычный 3 11 47 4 3 2" xfId="13180"/>
    <cellStyle name="Обычный 3 11 47 4 3 2 2" xfId="13181"/>
    <cellStyle name="Обычный 3 11 47 4 3 3" xfId="13182"/>
    <cellStyle name="Обычный 3 11 47 4 4" xfId="13183"/>
    <cellStyle name="Обычный 3 11 47 4 4 2" xfId="13184"/>
    <cellStyle name="Обычный 3 11 47 4 5" xfId="13185"/>
    <cellStyle name="Обычный 3 11 47 5" xfId="13186"/>
    <cellStyle name="Обычный 3 11 47 5 2" xfId="13187"/>
    <cellStyle name="Обычный 3 11 47 5 2 2" xfId="13188"/>
    <cellStyle name="Обычный 3 11 47 5 2 2 2" xfId="13189"/>
    <cellStyle name="Обычный 3 11 47 5 2 3" xfId="13190"/>
    <cellStyle name="Обычный 3 11 47 5 3" xfId="13191"/>
    <cellStyle name="Обычный 3 11 47 5 3 2" xfId="13192"/>
    <cellStyle name="Обычный 3 11 47 5 4" xfId="13193"/>
    <cellStyle name="Обычный 3 11 47 6" xfId="13194"/>
    <cellStyle name="Обычный 3 11 47 6 2" xfId="13195"/>
    <cellStyle name="Обычный 3 11 47 6 2 2" xfId="13196"/>
    <cellStyle name="Обычный 3 11 47 6 3" xfId="13197"/>
    <cellStyle name="Обычный 3 11 47 7" xfId="13198"/>
    <cellStyle name="Обычный 3 11 47 7 2" xfId="13199"/>
    <cellStyle name="Обычный 3 11 47 8" xfId="13200"/>
    <cellStyle name="Обычный 3 11 48" xfId="13201"/>
    <cellStyle name="Обычный 3 11 48 2" xfId="13202"/>
    <cellStyle name="Обычный 3 11 48 2 2" xfId="13203"/>
    <cellStyle name="Обычный 3 11 48 2 2 2" xfId="13204"/>
    <cellStyle name="Обычный 3 11 48 2 2 2 2" xfId="13205"/>
    <cellStyle name="Обычный 3 11 48 2 2 2 2 2" xfId="13206"/>
    <cellStyle name="Обычный 3 11 48 2 2 2 3" xfId="13207"/>
    <cellStyle name="Обычный 3 11 48 2 2 3" xfId="13208"/>
    <cellStyle name="Обычный 3 11 48 2 2 3 2" xfId="13209"/>
    <cellStyle name="Обычный 3 11 48 2 2 4" xfId="13210"/>
    <cellStyle name="Обычный 3 11 48 2 3" xfId="13211"/>
    <cellStyle name="Обычный 3 11 48 2 3 2" xfId="13212"/>
    <cellStyle name="Обычный 3 11 48 2 3 2 2" xfId="13213"/>
    <cellStyle name="Обычный 3 11 48 2 3 3" xfId="13214"/>
    <cellStyle name="Обычный 3 11 48 2 4" xfId="13215"/>
    <cellStyle name="Обычный 3 11 48 2 4 2" xfId="13216"/>
    <cellStyle name="Обычный 3 11 48 2 5" xfId="13217"/>
    <cellStyle name="Обычный 3 11 48 3" xfId="13218"/>
    <cellStyle name="Обычный 3 11 48 3 2" xfId="13219"/>
    <cellStyle name="Обычный 3 11 48 3 2 2" xfId="13220"/>
    <cellStyle name="Обычный 3 11 48 3 2 2 2" xfId="13221"/>
    <cellStyle name="Обычный 3 11 48 3 2 2 2 2" xfId="13222"/>
    <cellStyle name="Обычный 3 11 48 3 2 2 3" xfId="13223"/>
    <cellStyle name="Обычный 3 11 48 3 2 3" xfId="13224"/>
    <cellStyle name="Обычный 3 11 48 3 2 3 2" xfId="13225"/>
    <cellStyle name="Обычный 3 11 48 3 2 4" xfId="13226"/>
    <cellStyle name="Обычный 3 11 48 3 3" xfId="13227"/>
    <cellStyle name="Обычный 3 11 48 3 3 2" xfId="13228"/>
    <cellStyle name="Обычный 3 11 48 3 3 2 2" xfId="13229"/>
    <cellStyle name="Обычный 3 11 48 3 3 3" xfId="13230"/>
    <cellStyle name="Обычный 3 11 48 3 4" xfId="13231"/>
    <cellStyle name="Обычный 3 11 48 3 4 2" xfId="13232"/>
    <cellStyle name="Обычный 3 11 48 3 5" xfId="13233"/>
    <cellStyle name="Обычный 3 11 48 4" xfId="13234"/>
    <cellStyle name="Обычный 3 11 48 4 2" xfId="13235"/>
    <cellStyle name="Обычный 3 11 48 4 2 2" xfId="13236"/>
    <cellStyle name="Обычный 3 11 48 4 2 2 2" xfId="13237"/>
    <cellStyle name="Обычный 3 11 48 4 2 3" xfId="13238"/>
    <cellStyle name="Обычный 3 11 48 4 3" xfId="13239"/>
    <cellStyle name="Обычный 3 11 48 4 3 2" xfId="13240"/>
    <cellStyle name="Обычный 3 11 48 4 4" xfId="13241"/>
    <cellStyle name="Обычный 3 11 48 5" xfId="13242"/>
    <cellStyle name="Обычный 3 11 48 5 2" xfId="13243"/>
    <cellStyle name="Обычный 3 11 48 5 2 2" xfId="13244"/>
    <cellStyle name="Обычный 3 11 48 5 3" xfId="13245"/>
    <cellStyle name="Обычный 3 11 48 6" xfId="13246"/>
    <cellStyle name="Обычный 3 11 48 6 2" xfId="13247"/>
    <cellStyle name="Обычный 3 11 48 7" xfId="13248"/>
    <cellStyle name="Обычный 3 11 49" xfId="13249"/>
    <cellStyle name="Обычный 3 11 49 2" xfId="13250"/>
    <cellStyle name="Обычный 3 11 49 2 2" xfId="13251"/>
    <cellStyle name="Обычный 3 11 49 2 2 2" xfId="13252"/>
    <cellStyle name="Обычный 3 11 49 2 2 2 2" xfId="13253"/>
    <cellStyle name="Обычный 3 11 49 2 2 3" xfId="13254"/>
    <cellStyle name="Обычный 3 11 49 2 3" xfId="13255"/>
    <cellStyle name="Обычный 3 11 49 2 3 2" xfId="13256"/>
    <cellStyle name="Обычный 3 11 49 2 4" xfId="13257"/>
    <cellStyle name="Обычный 3 11 49 3" xfId="13258"/>
    <cellStyle name="Обычный 3 11 49 3 2" xfId="13259"/>
    <cellStyle name="Обычный 3 11 49 3 2 2" xfId="13260"/>
    <cellStyle name="Обычный 3 11 49 3 3" xfId="13261"/>
    <cellStyle name="Обычный 3 11 49 4" xfId="13262"/>
    <cellStyle name="Обычный 3 11 49 4 2" xfId="13263"/>
    <cellStyle name="Обычный 3 11 49 5" xfId="13264"/>
    <cellStyle name="Обычный 3 11 5" xfId="13265"/>
    <cellStyle name="Обычный 3 11 5 2" xfId="13266"/>
    <cellStyle name="Обычный 3 11 5 2 2" xfId="13267"/>
    <cellStyle name="Обычный 3 11 5 2 2 2" xfId="13268"/>
    <cellStyle name="Обычный 3 11 5 2 2 2 2" xfId="13269"/>
    <cellStyle name="Обычный 3 11 5 2 2 2 2 2" xfId="13270"/>
    <cellStyle name="Обычный 3 11 5 2 2 2 2 2 2" xfId="13271"/>
    <cellStyle name="Обычный 3 11 5 2 2 2 2 3" xfId="13272"/>
    <cellStyle name="Обычный 3 11 5 2 2 2 3" xfId="13273"/>
    <cellStyle name="Обычный 3 11 5 2 2 2 3 2" xfId="13274"/>
    <cellStyle name="Обычный 3 11 5 2 2 2 4" xfId="13275"/>
    <cellStyle name="Обычный 3 11 5 2 2 3" xfId="13276"/>
    <cellStyle name="Обычный 3 11 5 2 2 3 2" xfId="13277"/>
    <cellStyle name="Обычный 3 11 5 2 2 3 2 2" xfId="13278"/>
    <cellStyle name="Обычный 3 11 5 2 2 3 3" xfId="13279"/>
    <cellStyle name="Обычный 3 11 5 2 2 4" xfId="13280"/>
    <cellStyle name="Обычный 3 11 5 2 2 4 2" xfId="13281"/>
    <cellStyle name="Обычный 3 11 5 2 2 5" xfId="13282"/>
    <cellStyle name="Обычный 3 11 5 2 3" xfId="13283"/>
    <cellStyle name="Обычный 3 11 5 2 3 2" xfId="13284"/>
    <cellStyle name="Обычный 3 11 5 2 3 2 2" xfId="13285"/>
    <cellStyle name="Обычный 3 11 5 2 3 2 2 2" xfId="13286"/>
    <cellStyle name="Обычный 3 11 5 2 3 2 2 2 2" xfId="13287"/>
    <cellStyle name="Обычный 3 11 5 2 3 2 2 3" xfId="13288"/>
    <cellStyle name="Обычный 3 11 5 2 3 2 3" xfId="13289"/>
    <cellStyle name="Обычный 3 11 5 2 3 2 3 2" xfId="13290"/>
    <cellStyle name="Обычный 3 11 5 2 3 2 4" xfId="13291"/>
    <cellStyle name="Обычный 3 11 5 2 3 3" xfId="13292"/>
    <cellStyle name="Обычный 3 11 5 2 3 3 2" xfId="13293"/>
    <cellStyle name="Обычный 3 11 5 2 3 3 2 2" xfId="13294"/>
    <cellStyle name="Обычный 3 11 5 2 3 3 3" xfId="13295"/>
    <cellStyle name="Обычный 3 11 5 2 3 4" xfId="13296"/>
    <cellStyle name="Обычный 3 11 5 2 3 4 2" xfId="13297"/>
    <cellStyle name="Обычный 3 11 5 2 3 5" xfId="13298"/>
    <cellStyle name="Обычный 3 11 5 2 4" xfId="13299"/>
    <cellStyle name="Обычный 3 11 5 2 4 2" xfId="13300"/>
    <cellStyle name="Обычный 3 11 5 2 4 2 2" xfId="13301"/>
    <cellStyle name="Обычный 3 11 5 2 4 2 2 2" xfId="13302"/>
    <cellStyle name="Обычный 3 11 5 2 4 2 3" xfId="13303"/>
    <cellStyle name="Обычный 3 11 5 2 4 3" xfId="13304"/>
    <cellStyle name="Обычный 3 11 5 2 4 3 2" xfId="13305"/>
    <cellStyle name="Обычный 3 11 5 2 4 4" xfId="13306"/>
    <cellStyle name="Обычный 3 11 5 2 5" xfId="13307"/>
    <cellStyle name="Обычный 3 11 5 2 5 2" xfId="13308"/>
    <cellStyle name="Обычный 3 11 5 2 5 2 2" xfId="13309"/>
    <cellStyle name="Обычный 3 11 5 2 5 3" xfId="13310"/>
    <cellStyle name="Обычный 3 11 5 2 6" xfId="13311"/>
    <cellStyle name="Обычный 3 11 5 2 6 2" xfId="13312"/>
    <cellStyle name="Обычный 3 11 5 2 7" xfId="13313"/>
    <cellStyle name="Обычный 3 11 5 3" xfId="13314"/>
    <cellStyle name="Обычный 3 11 5 3 2" xfId="13315"/>
    <cellStyle name="Обычный 3 11 5 3 2 2" xfId="13316"/>
    <cellStyle name="Обычный 3 11 5 3 2 2 2" xfId="13317"/>
    <cellStyle name="Обычный 3 11 5 3 2 2 2 2" xfId="13318"/>
    <cellStyle name="Обычный 3 11 5 3 2 2 3" xfId="13319"/>
    <cellStyle name="Обычный 3 11 5 3 2 3" xfId="13320"/>
    <cellStyle name="Обычный 3 11 5 3 2 3 2" xfId="13321"/>
    <cellStyle name="Обычный 3 11 5 3 2 4" xfId="13322"/>
    <cellStyle name="Обычный 3 11 5 3 3" xfId="13323"/>
    <cellStyle name="Обычный 3 11 5 3 3 2" xfId="13324"/>
    <cellStyle name="Обычный 3 11 5 3 3 2 2" xfId="13325"/>
    <cellStyle name="Обычный 3 11 5 3 3 3" xfId="13326"/>
    <cellStyle name="Обычный 3 11 5 3 4" xfId="13327"/>
    <cellStyle name="Обычный 3 11 5 3 4 2" xfId="13328"/>
    <cellStyle name="Обычный 3 11 5 3 5" xfId="13329"/>
    <cellStyle name="Обычный 3 11 5 4" xfId="13330"/>
    <cellStyle name="Обычный 3 11 5 4 2" xfId="13331"/>
    <cellStyle name="Обычный 3 11 5 4 2 2" xfId="13332"/>
    <cellStyle name="Обычный 3 11 5 4 2 2 2" xfId="13333"/>
    <cellStyle name="Обычный 3 11 5 4 2 2 2 2" xfId="13334"/>
    <cellStyle name="Обычный 3 11 5 4 2 2 3" xfId="13335"/>
    <cellStyle name="Обычный 3 11 5 4 2 3" xfId="13336"/>
    <cellStyle name="Обычный 3 11 5 4 2 3 2" xfId="13337"/>
    <cellStyle name="Обычный 3 11 5 4 2 4" xfId="13338"/>
    <cellStyle name="Обычный 3 11 5 4 3" xfId="13339"/>
    <cellStyle name="Обычный 3 11 5 4 3 2" xfId="13340"/>
    <cellStyle name="Обычный 3 11 5 4 3 2 2" xfId="13341"/>
    <cellStyle name="Обычный 3 11 5 4 3 3" xfId="13342"/>
    <cellStyle name="Обычный 3 11 5 4 4" xfId="13343"/>
    <cellStyle name="Обычный 3 11 5 4 4 2" xfId="13344"/>
    <cellStyle name="Обычный 3 11 5 4 5" xfId="13345"/>
    <cellStyle name="Обычный 3 11 5 5" xfId="13346"/>
    <cellStyle name="Обычный 3 11 5 5 2" xfId="13347"/>
    <cellStyle name="Обычный 3 11 5 5 2 2" xfId="13348"/>
    <cellStyle name="Обычный 3 11 5 5 2 2 2" xfId="13349"/>
    <cellStyle name="Обычный 3 11 5 5 2 3" xfId="13350"/>
    <cellStyle name="Обычный 3 11 5 5 3" xfId="13351"/>
    <cellStyle name="Обычный 3 11 5 5 3 2" xfId="13352"/>
    <cellStyle name="Обычный 3 11 5 5 4" xfId="13353"/>
    <cellStyle name="Обычный 3 11 5 6" xfId="13354"/>
    <cellStyle name="Обычный 3 11 5 6 2" xfId="13355"/>
    <cellStyle name="Обычный 3 11 5 6 2 2" xfId="13356"/>
    <cellStyle name="Обычный 3 11 5 6 3" xfId="13357"/>
    <cellStyle name="Обычный 3 11 5 7" xfId="13358"/>
    <cellStyle name="Обычный 3 11 5 7 2" xfId="13359"/>
    <cellStyle name="Обычный 3 11 5 8" xfId="13360"/>
    <cellStyle name="Обычный 3 11 50" xfId="13361"/>
    <cellStyle name="Обычный 3 11 50 2" xfId="13362"/>
    <cellStyle name="Обычный 3 11 50 2 2" xfId="13363"/>
    <cellStyle name="Обычный 3 11 50 2 2 2" xfId="13364"/>
    <cellStyle name="Обычный 3 11 50 2 2 2 2" xfId="13365"/>
    <cellStyle name="Обычный 3 11 50 2 2 3" xfId="13366"/>
    <cellStyle name="Обычный 3 11 50 2 3" xfId="13367"/>
    <cellStyle name="Обычный 3 11 50 2 3 2" xfId="13368"/>
    <cellStyle name="Обычный 3 11 50 2 4" xfId="13369"/>
    <cellStyle name="Обычный 3 11 50 3" xfId="13370"/>
    <cellStyle name="Обычный 3 11 50 3 2" xfId="13371"/>
    <cellStyle name="Обычный 3 11 50 3 2 2" xfId="13372"/>
    <cellStyle name="Обычный 3 11 50 3 3" xfId="13373"/>
    <cellStyle name="Обычный 3 11 50 4" xfId="13374"/>
    <cellStyle name="Обычный 3 11 50 4 2" xfId="13375"/>
    <cellStyle name="Обычный 3 11 50 5" xfId="13376"/>
    <cellStyle name="Обычный 3 11 51" xfId="13377"/>
    <cellStyle name="Обычный 3 11 51 2" xfId="13378"/>
    <cellStyle name="Обычный 3 11 51 2 2" xfId="13379"/>
    <cellStyle name="Обычный 3 11 51 2 2 2" xfId="13380"/>
    <cellStyle name="Обычный 3 11 51 2 3" xfId="13381"/>
    <cellStyle name="Обычный 3 11 51 3" xfId="13382"/>
    <cellStyle name="Обычный 3 11 51 3 2" xfId="13383"/>
    <cellStyle name="Обычный 3 11 51 4" xfId="13384"/>
    <cellStyle name="Обычный 3 11 52" xfId="13385"/>
    <cellStyle name="Обычный 3 11 52 2" xfId="13386"/>
    <cellStyle name="Обычный 3 11 52 2 2" xfId="13387"/>
    <cellStyle name="Обычный 3 11 52 3" xfId="13388"/>
    <cellStyle name="Обычный 3 11 53" xfId="13389"/>
    <cellStyle name="Обычный 3 11 53 2" xfId="13390"/>
    <cellStyle name="Обычный 3 11 54" xfId="13391"/>
    <cellStyle name="Обычный 3 11 6" xfId="13392"/>
    <cellStyle name="Обычный 3 11 6 2" xfId="13393"/>
    <cellStyle name="Обычный 3 11 6 2 2" xfId="13394"/>
    <cellStyle name="Обычный 3 11 6 2 2 2" xfId="13395"/>
    <cellStyle name="Обычный 3 11 6 2 2 2 2" xfId="13396"/>
    <cellStyle name="Обычный 3 11 6 2 2 2 2 2" xfId="13397"/>
    <cellStyle name="Обычный 3 11 6 2 2 2 2 2 2" xfId="13398"/>
    <cellStyle name="Обычный 3 11 6 2 2 2 2 3" xfId="13399"/>
    <cellStyle name="Обычный 3 11 6 2 2 2 3" xfId="13400"/>
    <cellStyle name="Обычный 3 11 6 2 2 2 3 2" xfId="13401"/>
    <cellStyle name="Обычный 3 11 6 2 2 2 4" xfId="13402"/>
    <cellStyle name="Обычный 3 11 6 2 2 3" xfId="13403"/>
    <cellStyle name="Обычный 3 11 6 2 2 3 2" xfId="13404"/>
    <cellStyle name="Обычный 3 11 6 2 2 3 2 2" xfId="13405"/>
    <cellStyle name="Обычный 3 11 6 2 2 3 3" xfId="13406"/>
    <cellStyle name="Обычный 3 11 6 2 2 4" xfId="13407"/>
    <cellStyle name="Обычный 3 11 6 2 2 4 2" xfId="13408"/>
    <cellStyle name="Обычный 3 11 6 2 2 5" xfId="13409"/>
    <cellStyle name="Обычный 3 11 6 2 3" xfId="13410"/>
    <cellStyle name="Обычный 3 11 6 2 3 2" xfId="13411"/>
    <cellStyle name="Обычный 3 11 6 2 3 2 2" xfId="13412"/>
    <cellStyle name="Обычный 3 11 6 2 3 2 2 2" xfId="13413"/>
    <cellStyle name="Обычный 3 11 6 2 3 2 2 2 2" xfId="13414"/>
    <cellStyle name="Обычный 3 11 6 2 3 2 2 3" xfId="13415"/>
    <cellStyle name="Обычный 3 11 6 2 3 2 3" xfId="13416"/>
    <cellStyle name="Обычный 3 11 6 2 3 2 3 2" xfId="13417"/>
    <cellStyle name="Обычный 3 11 6 2 3 2 4" xfId="13418"/>
    <cellStyle name="Обычный 3 11 6 2 3 3" xfId="13419"/>
    <cellStyle name="Обычный 3 11 6 2 3 3 2" xfId="13420"/>
    <cellStyle name="Обычный 3 11 6 2 3 3 2 2" xfId="13421"/>
    <cellStyle name="Обычный 3 11 6 2 3 3 3" xfId="13422"/>
    <cellStyle name="Обычный 3 11 6 2 3 4" xfId="13423"/>
    <cellStyle name="Обычный 3 11 6 2 3 4 2" xfId="13424"/>
    <cellStyle name="Обычный 3 11 6 2 3 5" xfId="13425"/>
    <cellStyle name="Обычный 3 11 6 2 4" xfId="13426"/>
    <cellStyle name="Обычный 3 11 6 2 4 2" xfId="13427"/>
    <cellStyle name="Обычный 3 11 6 2 4 2 2" xfId="13428"/>
    <cellStyle name="Обычный 3 11 6 2 4 2 2 2" xfId="13429"/>
    <cellStyle name="Обычный 3 11 6 2 4 2 3" xfId="13430"/>
    <cellStyle name="Обычный 3 11 6 2 4 3" xfId="13431"/>
    <cellStyle name="Обычный 3 11 6 2 4 3 2" xfId="13432"/>
    <cellStyle name="Обычный 3 11 6 2 4 4" xfId="13433"/>
    <cellStyle name="Обычный 3 11 6 2 5" xfId="13434"/>
    <cellStyle name="Обычный 3 11 6 2 5 2" xfId="13435"/>
    <cellStyle name="Обычный 3 11 6 2 5 2 2" xfId="13436"/>
    <cellStyle name="Обычный 3 11 6 2 5 3" xfId="13437"/>
    <cellStyle name="Обычный 3 11 6 2 6" xfId="13438"/>
    <cellStyle name="Обычный 3 11 6 2 6 2" xfId="13439"/>
    <cellStyle name="Обычный 3 11 6 2 7" xfId="13440"/>
    <cellStyle name="Обычный 3 11 6 3" xfId="13441"/>
    <cellStyle name="Обычный 3 11 6 3 2" xfId="13442"/>
    <cellStyle name="Обычный 3 11 6 3 2 2" xfId="13443"/>
    <cellStyle name="Обычный 3 11 6 3 2 2 2" xfId="13444"/>
    <cellStyle name="Обычный 3 11 6 3 2 2 2 2" xfId="13445"/>
    <cellStyle name="Обычный 3 11 6 3 2 2 3" xfId="13446"/>
    <cellStyle name="Обычный 3 11 6 3 2 3" xfId="13447"/>
    <cellStyle name="Обычный 3 11 6 3 2 3 2" xfId="13448"/>
    <cellStyle name="Обычный 3 11 6 3 2 4" xfId="13449"/>
    <cellStyle name="Обычный 3 11 6 3 3" xfId="13450"/>
    <cellStyle name="Обычный 3 11 6 3 3 2" xfId="13451"/>
    <cellStyle name="Обычный 3 11 6 3 3 2 2" xfId="13452"/>
    <cellStyle name="Обычный 3 11 6 3 3 3" xfId="13453"/>
    <cellStyle name="Обычный 3 11 6 3 4" xfId="13454"/>
    <cellStyle name="Обычный 3 11 6 3 4 2" xfId="13455"/>
    <cellStyle name="Обычный 3 11 6 3 5" xfId="13456"/>
    <cellStyle name="Обычный 3 11 6 4" xfId="13457"/>
    <cellStyle name="Обычный 3 11 6 4 2" xfId="13458"/>
    <cellStyle name="Обычный 3 11 6 4 2 2" xfId="13459"/>
    <cellStyle name="Обычный 3 11 6 4 2 2 2" xfId="13460"/>
    <cellStyle name="Обычный 3 11 6 4 2 2 2 2" xfId="13461"/>
    <cellStyle name="Обычный 3 11 6 4 2 2 3" xfId="13462"/>
    <cellStyle name="Обычный 3 11 6 4 2 3" xfId="13463"/>
    <cellStyle name="Обычный 3 11 6 4 2 3 2" xfId="13464"/>
    <cellStyle name="Обычный 3 11 6 4 2 4" xfId="13465"/>
    <cellStyle name="Обычный 3 11 6 4 3" xfId="13466"/>
    <cellStyle name="Обычный 3 11 6 4 3 2" xfId="13467"/>
    <cellStyle name="Обычный 3 11 6 4 3 2 2" xfId="13468"/>
    <cellStyle name="Обычный 3 11 6 4 3 3" xfId="13469"/>
    <cellStyle name="Обычный 3 11 6 4 4" xfId="13470"/>
    <cellStyle name="Обычный 3 11 6 4 4 2" xfId="13471"/>
    <cellStyle name="Обычный 3 11 6 4 5" xfId="13472"/>
    <cellStyle name="Обычный 3 11 6 5" xfId="13473"/>
    <cellStyle name="Обычный 3 11 6 5 2" xfId="13474"/>
    <cellStyle name="Обычный 3 11 6 5 2 2" xfId="13475"/>
    <cellStyle name="Обычный 3 11 6 5 2 2 2" xfId="13476"/>
    <cellStyle name="Обычный 3 11 6 5 2 3" xfId="13477"/>
    <cellStyle name="Обычный 3 11 6 5 3" xfId="13478"/>
    <cellStyle name="Обычный 3 11 6 5 3 2" xfId="13479"/>
    <cellStyle name="Обычный 3 11 6 5 4" xfId="13480"/>
    <cellStyle name="Обычный 3 11 6 6" xfId="13481"/>
    <cellStyle name="Обычный 3 11 6 6 2" xfId="13482"/>
    <cellStyle name="Обычный 3 11 6 6 2 2" xfId="13483"/>
    <cellStyle name="Обычный 3 11 6 6 3" xfId="13484"/>
    <cellStyle name="Обычный 3 11 6 7" xfId="13485"/>
    <cellStyle name="Обычный 3 11 6 7 2" xfId="13486"/>
    <cellStyle name="Обычный 3 11 6 8" xfId="13487"/>
    <cellStyle name="Обычный 3 11 7" xfId="13488"/>
    <cellStyle name="Обычный 3 11 7 2" xfId="13489"/>
    <cellStyle name="Обычный 3 11 7 2 2" xfId="13490"/>
    <cellStyle name="Обычный 3 11 7 2 2 2" xfId="13491"/>
    <cellStyle name="Обычный 3 11 7 2 2 2 2" xfId="13492"/>
    <cellStyle name="Обычный 3 11 7 2 2 2 2 2" xfId="13493"/>
    <cellStyle name="Обычный 3 11 7 2 2 2 2 2 2" xfId="13494"/>
    <cellStyle name="Обычный 3 11 7 2 2 2 2 3" xfId="13495"/>
    <cellStyle name="Обычный 3 11 7 2 2 2 3" xfId="13496"/>
    <cellStyle name="Обычный 3 11 7 2 2 2 3 2" xfId="13497"/>
    <cellStyle name="Обычный 3 11 7 2 2 2 4" xfId="13498"/>
    <cellStyle name="Обычный 3 11 7 2 2 3" xfId="13499"/>
    <cellStyle name="Обычный 3 11 7 2 2 3 2" xfId="13500"/>
    <cellStyle name="Обычный 3 11 7 2 2 3 2 2" xfId="13501"/>
    <cellStyle name="Обычный 3 11 7 2 2 3 3" xfId="13502"/>
    <cellStyle name="Обычный 3 11 7 2 2 4" xfId="13503"/>
    <cellStyle name="Обычный 3 11 7 2 2 4 2" xfId="13504"/>
    <cellStyle name="Обычный 3 11 7 2 2 5" xfId="13505"/>
    <cellStyle name="Обычный 3 11 7 2 3" xfId="13506"/>
    <cellStyle name="Обычный 3 11 7 2 3 2" xfId="13507"/>
    <cellStyle name="Обычный 3 11 7 2 3 2 2" xfId="13508"/>
    <cellStyle name="Обычный 3 11 7 2 3 2 2 2" xfId="13509"/>
    <cellStyle name="Обычный 3 11 7 2 3 2 2 2 2" xfId="13510"/>
    <cellStyle name="Обычный 3 11 7 2 3 2 2 3" xfId="13511"/>
    <cellStyle name="Обычный 3 11 7 2 3 2 3" xfId="13512"/>
    <cellStyle name="Обычный 3 11 7 2 3 2 3 2" xfId="13513"/>
    <cellStyle name="Обычный 3 11 7 2 3 2 4" xfId="13514"/>
    <cellStyle name="Обычный 3 11 7 2 3 3" xfId="13515"/>
    <cellStyle name="Обычный 3 11 7 2 3 3 2" xfId="13516"/>
    <cellStyle name="Обычный 3 11 7 2 3 3 2 2" xfId="13517"/>
    <cellStyle name="Обычный 3 11 7 2 3 3 3" xfId="13518"/>
    <cellStyle name="Обычный 3 11 7 2 3 4" xfId="13519"/>
    <cellStyle name="Обычный 3 11 7 2 3 4 2" xfId="13520"/>
    <cellStyle name="Обычный 3 11 7 2 3 5" xfId="13521"/>
    <cellStyle name="Обычный 3 11 7 2 4" xfId="13522"/>
    <cellStyle name="Обычный 3 11 7 2 4 2" xfId="13523"/>
    <cellStyle name="Обычный 3 11 7 2 4 2 2" xfId="13524"/>
    <cellStyle name="Обычный 3 11 7 2 4 2 2 2" xfId="13525"/>
    <cellStyle name="Обычный 3 11 7 2 4 2 3" xfId="13526"/>
    <cellStyle name="Обычный 3 11 7 2 4 3" xfId="13527"/>
    <cellStyle name="Обычный 3 11 7 2 4 3 2" xfId="13528"/>
    <cellStyle name="Обычный 3 11 7 2 4 4" xfId="13529"/>
    <cellStyle name="Обычный 3 11 7 2 5" xfId="13530"/>
    <cellStyle name="Обычный 3 11 7 2 5 2" xfId="13531"/>
    <cellStyle name="Обычный 3 11 7 2 5 2 2" xfId="13532"/>
    <cellStyle name="Обычный 3 11 7 2 5 3" xfId="13533"/>
    <cellStyle name="Обычный 3 11 7 2 6" xfId="13534"/>
    <cellStyle name="Обычный 3 11 7 2 6 2" xfId="13535"/>
    <cellStyle name="Обычный 3 11 7 2 7" xfId="13536"/>
    <cellStyle name="Обычный 3 11 7 3" xfId="13537"/>
    <cellStyle name="Обычный 3 11 7 3 2" xfId="13538"/>
    <cellStyle name="Обычный 3 11 7 3 2 2" xfId="13539"/>
    <cellStyle name="Обычный 3 11 7 3 2 2 2" xfId="13540"/>
    <cellStyle name="Обычный 3 11 7 3 2 2 2 2" xfId="13541"/>
    <cellStyle name="Обычный 3 11 7 3 2 2 3" xfId="13542"/>
    <cellStyle name="Обычный 3 11 7 3 2 3" xfId="13543"/>
    <cellStyle name="Обычный 3 11 7 3 2 3 2" xfId="13544"/>
    <cellStyle name="Обычный 3 11 7 3 2 4" xfId="13545"/>
    <cellStyle name="Обычный 3 11 7 3 3" xfId="13546"/>
    <cellStyle name="Обычный 3 11 7 3 3 2" xfId="13547"/>
    <cellStyle name="Обычный 3 11 7 3 3 2 2" xfId="13548"/>
    <cellStyle name="Обычный 3 11 7 3 3 3" xfId="13549"/>
    <cellStyle name="Обычный 3 11 7 3 4" xfId="13550"/>
    <cellStyle name="Обычный 3 11 7 3 4 2" xfId="13551"/>
    <cellStyle name="Обычный 3 11 7 3 5" xfId="13552"/>
    <cellStyle name="Обычный 3 11 7 4" xfId="13553"/>
    <cellStyle name="Обычный 3 11 7 4 2" xfId="13554"/>
    <cellStyle name="Обычный 3 11 7 4 2 2" xfId="13555"/>
    <cellStyle name="Обычный 3 11 7 4 2 2 2" xfId="13556"/>
    <cellStyle name="Обычный 3 11 7 4 2 2 2 2" xfId="13557"/>
    <cellStyle name="Обычный 3 11 7 4 2 2 3" xfId="13558"/>
    <cellStyle name="Обычный 3 11 7 4 2 3" xfId="13559"/>
    <cellStyle name="Обычный 3 11 7 4 2 3 2" xfId="13560"/>
    <cellStyle name="Обычный 3 11 7 4 2 4" xfId="13561"/>
    <cellStyle name="Обычный 3 11 7 4 3" xfId="13562"/>
    <cellStyle name="Обычный 3 11 7 4 3 2" xfId="13563"/>
    <cellStyle name="Обычный 3 11 7 4 3 2 2" xfId="13564"/>
    <cellStyle name="Обычный 3 11 7 4 3 3" xfId="13565"/>
    <cellStyle name="Обычный 3 11 7 4 4" xfId="13566"/>
    <cellStyle name="Обычный 3 11 7 4 4 2" xfId="13567"/>
    <cellStyle name="Обычный 3 11 7 4 5" xfId="13568"/>
    <cellStyle name="Обычный 3 11 7 5" xfId="13569"/>
    <cellStyle name="Обычный 3 11 7 5 2" xfId="13570"/>
    <cellStyle name="Обычный 3 11 7 5 2 2" xfId="13571"/>
    <cellStyle name="Обычный 3 11 7 5 2 2 2" xfId="13572"/>
    <cellStyle name="Обычный 3 11 7 5 2 3" xfId="13573"/>
    <cellStyle name="Обычный 3 11 7 5 3" xfId="13574"/>
    <cellStyle name="Обычный 3 11 7 5 3 2" xfId="13575"/>
    <cellStyle name="Обычный 3 11 7 5 4" xfId="13576"/>
    <cellStyle name="Обычный 3 11 7 6" xfId="13577"/>
    <cellStyle name="Обычный 3 11 7 6 2" xfId="13578"/>
    <cellStyle name="Обычный 3 11 7 6 2 2" xfId="13579"/>
    <cellStyle name="Обычный 3 11 7 6 3" xfId="13580"/>
    <cellStyle name="Обычный 3 11 7 7" xfId="13581"/>
    <cellStyle name="Обычный 3 11 7 7 2" xfId="13582"/>
    <cellStyle name="Обычный 3 11 7 8" xfId="13583"/>
    <cellStyle name="Обычный 3 11 8" xfId="13584"/>
    <cellStyle name="Обычный 3 11 8 2" xfId="13585"/>
    <cellStyle name="Обычный 3 11 8 2 2" xfId="13586"/>
    <cellStyle name="Обычный 3 11 8 2 2 2" xfId="13587"/>
    <cellStyle name="Обычный 3 11 8 2 2 2 2" xfId="13588"/>
    <cellStyle name="Обычный 3 11 8 2 2 2 2 2" xfId="13589"/>
    <cellStyle name="Обычный 3 11 8 2 2 2 2 2 2" xfId="13590"/>
    <cellStyle name="Обычный 3 11 8 2 2 2 2 3" xfId="13591"/>
    <cellStyle name="Обычный 3 11 8 2 2 2 3" xfId="13592"/>
    <cellStyle name="Обычный 3 11 8 2 2 2 3 2" xfId="13593"/>
    <cellStyle name="Обычный 3 11 8 2 2 2 4" xfId="13594"/>
    <cellStyle name="Обычный 3 11 8 2 2 3" xfId="13595"/>
    <cellStyle name="Обычный 3 11 8 2 2 3 2" xfId="13596"/>
    <cellStyle name="Обычный 3 11 8 2 2 3 2 2" xfId="13597"/>
    <cellStyle name="Обычный 3 11 8 2 2 3 3" xfId="13598"/>
    <cellStyle name="Обычный 3 11 8 2 2 4" xfId="13599"/>
    <cellStyle name="Обычный 3 11 8 2 2 4 2" xfId="13600"/>
    <cellStyle name="Обычный 3 11 8 2 2 5" xfId="13601"/>
    <cellStyle name="Обычный 3 11 8 2 3" xfId="13602"/>
    <cellStyle name="Обычный 3 11 8 2 3 2" xfId="13603"/>
    <cellStyle name="Обычный 3 11 8 2 3 2 2" xfId="13604"/>
    <cellStyle name="Обычный 3 11 8 2 3 2 2 2" xfId="13605"/>
    <cellStyle name="Обычный 3 11 8 2 3 2 2 2 2" xfId="13606"/>
    <cellStyle name="Обычный 3 11 8 2 3 2 2 3" xfId="13607"/>
    <cellStyle name="Обычный 3 11 8 2 3 2 3" xfId="13608"/>
    <cellStyle name="Обычный 3 11 8 2 3 2 3 2" xfId="13609"/>
    <cellStyle name="Обычный 3 11 8 2 3 2 4" xfId="13610"/>
    <cellStyle name="Обычный 3 11 8 2 3 3" xfId="13611"/>
    <cellStyle name="Обычный 3 11 8 2 3 3 2" xfId="13612"/>
    <cellStyle name="Обычный 3 11 8 2 3 3 2 2" xfId="13613"/>
    <cellStyle name="Обычный 3 11 8 2 3 3 3" xfId="13614"/>
    <cellStyle name="Обычный 3 11 8 2 3 4" xfId="13615"/>
    <cellStyle name="Обычный 3 11 8 2 3 4 2" xfId="13616"/>
    <cellStyle name="Обычный 3 11 8 2 3 5" xfId="13617"/>
    <cellStyle name="Обычный 3 11 8 2 4" xfId="13618"/>
    <cellStyle name="Обычный 3 11 8 2 4 2" xfId="13619"/>
    <cellStyle name="Обычный 3 11 8 2 4 2 2" xfId="13620"/>
    <cellStyle name="Обычный 3 11 8 2 4 2 2 2" xfId="13621"/>
    <cellStyle name="Обычный 3 11 8 2 4 2 3" xfId="13622"/>
    <cellStyle name="Обычный 3 11 8 2 4 3" xfId="13623"/>
    <cellStyle name="Обычный 3 11 8 2 4 3 2" xfId="13624"/>
    <cellStyle name="Обычный 3 11 8 2 4 4" xfId="13625"/>
    <cellStyle name="Обычный 3 11 8 2 5" xfId="13626"/>
    <cellStyle name="Обычный 3 11 8 2 5 2" xfId="13627"/>
    <cellStyle name="Обычный 3 11 8 2 5 2 2" xfId="13628"/>
    <cellStyle name="Обычный 3 11 8 2 5 3" xfId="13629"/>
    <cellStyle name="Обычный 3 11 8 2 6" xfId="13630"/>
    <cellStyle name="Обычный 3 11 8 2 6 2" xfId="13631"/>
    <cellStyle name="Обычный 3 11 8 2 7" xfId="13632"/>
    <cellStyle name="Обычный 3 11 8 3" xfId="13633"/>
    <cellStyle name="Обычный 3 11 8 3 2" xfId="13634"/>
    <cellStyle name="Обычный 3 11 8 3 2 2" xfId="13635"/>
    <cellStyle name="Обычный 3 11 8 3 2 2 2" xfId="13636"/>
    <cellStyle name="Обычный 3 11 8 3 2 2 2 2" xfId="13637"/>
    <cellStyle name="Обычный 3 11 8 3 2 2 3" xfId="13638"/>
    <cellStyle name="Обычный 3 11 8 3 2 3" xfId="13639"/>
    <cellStyle name="Обычный 3 11 8 3 2 3 2" xfId="13640"/>
    <cellStyle name="Обычный 3 11 8 3 2 4" xfId="13641"/>
    <cellStyle name="Обычный 3 11 8 3 3" xfId="13642"/>
    <cellStyle name="Обычный 3 11 8 3 3 2" xfId="13643"/>
    <cellStyle name="Обычный 3 11 8 3 3 2 2" xfId="13644"/>
    <cellStyle name="Обычный 3 11 8 3 3 3" xfId="13645"/>
    <cellStyle name="Обычный 3 11 8 3 4" xfId="13646"/>
    <cellStyle name="Обычный 3 11 8 3 4 2" xfId="13647"/>
    <cellStyle name="Обычный 3 11 8 3 5" xfId="13648"/>
    <cellStyle name="Обычный 3 11 8 4" xfId="13649"/>
    <cellStyle name="Обычный 3 11 8 4 2" xfId="13650"/>
    <cellStyle name="Обычный 3 11 8 4 2 2" xfId="13651"/>
    <cellStyle name="Обычный 3 11 8 4 2 2 2" xfId="13652"/>
    <cellStyle name="Обычный 3 11 8 4 2 2 2 2" xfId="13653"/>
    <cellStyle name="Обычный 3 11 8 4 2 2 3" xfId="13654"/>
    <cellStyle name="Обычный 3 11 8 4 2 3" xfId="13655"/>
    <cellStyle name="Обычный 3 11 8 4 2 3 2" xfId="13656"/>
    <cellStyle name="Обычный 3 11 8 4 2 4" xfId="13657"/>
    <cellStyle name="Обычный 3 11 8 4 3" xfId="13658"/>
    <cellStyle name="Обычный 3 11 8 4 3 2" xfId="13659"/>
    <cellStyle name="Обычный 3 11 8 4 3 2 2" xfId="13660"/>
    <cellStyle name="Обычный 3 11 8 4 3 3" xfId="13661"/>
    <cellStyle name="Обычный 3 11 8 4 4" xfId="13662"/>
    <cellStyle name="Обычный 3 11 8 4 4 2" xfId="13663"/>
    <cellStyle name="Обычный 3 11 8 4 5" xfId="13664"/>
    <cellStyle name="Обычный 3 11 8 5" xfId="13665"/>
    <cellStyle name="Обычный 3 11 8 5 2" xfId="13666"/>
    <cellStyle name="Обычный 3 11 8 5 2 2" xfId="13667"/>
    <cellStyle name="Обычный 3 11 8 5 2 2 2" xfId="13668"/>
    <cellStyle name="Обычный 3 11 8 5 2 3" xfId="13669"/>
    <cellStyle name="Обычный 3 11 8 5 3" xfId="13670"/>
    <cellStyle name="Обычный 3 11 8 5 3 2" xfId="13671"/>
    <cellStyle name="Обычный 3 11 8 5 4" xfId="13672"/>
    <cellStyle name="Обычный 3 11 8 6" xfId="13673"/>
    <cellStyle name="Обычный 3 11 8 6 2" xfId="13674"/>
    <cellStyle name="Обычный 3 11 8 6 2 2" xfId="13675"/>
    <cellStyle name="Обычный 3 11 8 6 3" xfId="13676"/>
    <cellStyle name="Обычный 3 11 8 7" xfId="13677"/>
    <cellStyle name="Обычный 3 11 8 7 2" xfId="13678"/>
    <cellStyle name="Обычный 3 11 8 8" xfId="13679"/>
    <cellStyle name="Обычный 3 11 9" xfId="13680"/>
    <cellStyle name="Обычный 3 11 9 2" xfId="13681"/>
    <cellStyle name="Обычный 3 11 9 2 2" xfId="13682"/>
    <cellStyle name="Обычный 3 11 9 2 2 2" xfId="13683"/>
    <cellStyle name="Обычный 3 11 9 2 2 2 2" xfId="13684"/>
    <cellStyle name="Обычный 3 11 9 2 2 2 2 2" xfId="13685"/>
    <cellStyle name="Обычный 3 11 9 2 2 2 2 2 2" xfId="13686"/>
    <cellStyle name="Обычный 3 11 9 2 2 2 2 3" xfId="13687"/>
    <cellStyle name="Обычный 3 11 9 2 2 2 3" xfId="13688"/>
    <cellStyle name="Обычный 3 11 9 2 2 2 3 2" xfId="13689"/>
    <cellStyle name="Обычный 3 11 9 2 2 2 4" xfId="13690"/>
    <cellStyle name="Обычный 3 11 9 2 2 3" xfId="13691"/>
    <cellStyle name="Обычный 3 11 9 2 2 3 2" xfId="13692"/>
    <cellStyle name="Обычный 3 11 9 2 2 3 2 2" xfId="13693"/>
    <cellStyle name="Обычный 3 11 9 2 2 3 3" xfId="13694"/>
    <cellStyle name="Обычный 3 11 9 2 2 4" xfId="13695"/>
    <cellStyle name="Обычный 3 11 9 2 2 4 2" xfId="13696"/>
    <cellStyle name="Обычный 3 11 9 2 2 5" xfId="13697"/>
    <cellStyle name="Обычный 3 11 9 2 3" xfId="13698"/>
    <cellStyle name="Обычный 3 11 9 2 3 2" xfId="13699"/>
    <cellStyle name="Обычный 3 11 9 2 3 2 2" xfId="13700"/>
    <cellStyle name="Обычный 3 11 9 2 3 2 2 2" xfId="13701"/>
    <cellStyle name="Обычный 3 11 9 2 3 2 2 2 2" xfId="13702"/>
    <cellStyle name="Обычный 3 11 9 2 3 2 2 3" xfId="13703"/>
    <cellStyle name="Обычный 3 11 9 2 3 2 3" xfId="13704"/>
    <cellStyle name="Обычный 3 11 9 2 3 2 3 2" xfId="13705"/>
    <cellStyle name="Обычный 3 11 9 2 3 2 4" xfId="13706"/>
    <cellStyle name="Обычный 3 11 9 2 3 3" xfId="13707"/>
    <cellStyle name="Обычный 3 11 9 2 3 3 2" xfId="13708"/>
    <cellStyle name="Обычный 3 11 9 2 3 3 2 2" xfId="13709"/>
    <cellStyle name="Обычный 3 11 9 2 3 3 3" xfId="13710"/>
    <cellStyle name="Обычный 3 11 9 2 3 4" xfId="13711"/>
    <cellStyle name="Обычный 3 11 9 2 3 4 2" xfId="13712"/>
    <cellStyle name="Обычный 3 11 9 2 3 5" xfId="13713"/>
    <cellStyle name="Обычный 3 11 9 2 4" xfId="13714"/>
    <cellStyle name="Обычный 3 11 9 2 4 2" xfId="13715"/>
    <cellStyle name="Обычный 3 11 9 2 4 2 2" xfId="13716"/>
    <cellStyle name="Обычный 3 11 9 2 4 2 2 2" xfId="13717"/>
    <cellStyle name="Обычный 3 11 9 2 4 2 3" xfId="13718"/>
    <cellStyle name="Обычный 3 11 9 2 4 3" xfId="13719"/>
    <cellStyle name="Обычный 3 11 9 2 4 3 2" xfId="13720"/>
    <cellStyle name="Обычный 3 11 9 2 4 4" xfId="13721"/>
    <cellStyle name="Обычный 3 11 9 2 5" xfId="13722"/>
    <cellStyle name="Обычный 3 11 9 2 5 2" xfId="13723"/>
    <cellStyle name="Обычный 3 11 9 2 5 2 2" xfId="13724"/>
    <cellStyle name="Обычный 3 11 9 2 5 3" xfId="13725"/>
    <cellStyle name="Обычный 3 11 9 2 6" xfId="13726"/>
    <cellStyle name="Обычный 3 11 9 2 6 2" xfId="13727"/>
    <cellStyle name="Обычный 3 11 9 2 7" xfId="13728"/>
    <cellStyle name="Обычный 3 11 9 3" xfId="13729"/>
    <cellStyle name="Обычный 3 11 9 3 2" xfId="13730"/>
    <cellStyle name="Обычный 3 11 9 3 2 2" xfId="13731"/>
    <cellStyle name="Обычный 3 11 9 3 2 2 2" xfId="13732"/>
    <cellStyle name="Обычный 3 11 9 3 2 2 2 2" xfId="13733"/>
    <cellStyle name="Обычный 3 11 9 3 2 2 3" xfId="13734"/>
    <cellStyle name="Обычный 3 11 9 3 2 3" xfId="13735"/>
    <cellStyle name="Обычный 3 11 9 3 2 3 2" xfId="13736"/>
    <cellStyle name="Обычный 3 11 9 3 2 4" xfId="13737"/>
    <cellStyle name="Обычный 3 11 9 3 3" xfId="13738"/>
    <cellStyle name="Обычный 3 11 9 3 3 2" xfId="13739"/>
    <cellStyle name="Обычный 3 11 9 3 3 2 2" xfId="13740"/>
    <cellStyle name="Обычный 3 11 9 3 3 3" xfId="13741"/>
    <cellStyle name="Обычный 3 11 9 3 4" xfId="13742"/>
    <cellStyle name="Обычный 3 11 9 3 4 2" xfId="13743"/>
    <cellStyle name="Обычный 3 11 9 3 5" xfId="13744"/>
    <cellStyle name="Обычный 3 11 9 4" xfId="13745"/>
    <cellStyle name="Обычный 3 11 9 4 2" xfId="13746"/>
    <cellStyle name="Обычный 3 11 9 4 2 2" xfId="13747"/>
    <cellStyle name="Обычный 3 11 9 4 2 2 2" xfId="13748"/>
    <cellStyle name="Обычный 3 11 9 4 2 2 2 2" xfId="13749"/>
    <cellStyle name="Обычный 3 11 9 4 2 2 3" xfId="13750"/>
    <cellStyle name="Обычный 3 11 9 4 2 3" xfId="13751"/>
    <cellStyle name="Обычный 3 11 9 4 2 3 2" xfId="13752"/>
    <cellStyle name="Обычный 3 11 9 4 2 4" xfId="13753"/>
    <cellStyle name="Обычный 3 11 9 4 3" xfId="13754"/>
    <cellStyle name="Обычный 3 11 9 4 3 2" xfId="13755"/>
    <cellStyle name="Обычный 3 11 9 4 3 2 2" xfId="13756"/>
    <cellStyle name="Обычный 3 11 9 4 3 3" xfId="13757"/>
    <cellStyle name="Обычный 3 11 9 4 4" xfId="13758"/>
    <cellStyle name="Обычный 3 11 9 4 4 2" xfId="13759"/>
    <cellStyle name="Обычный 3 11 9 4 5" xfId="13760"/>
    <cellStyle name="Обычный 3 11 9 5" xfId="13761"/>
    <cellStyle name="Обычный 3 11 9 5 2" xfId="13762"/>
    <cellStyle name="Обычный 3 11 9 5 2 2" xfId="13763"/>
    <cellStyle name="Обычный 3 11 9 5 2 2 2" xfId="13764"/>
    <cellStyle name="Обычный 3 11 9 5 2 3" xfId="13765"/>
    <cellStyle name="Обычный 3 11 9 5 3" xfId="13766"/>
    <cellStyle name="Обычный 3 11 9 5 3 2" xfId="13767"/>
    <cellStyle name="Обычный 3 11 9 5 4" xfId="13768"/>
    <cellStyle name="Обычный 3 11 9 6" xfId="13769"/>
    <cellStyle name="Обычный 3 11 9 6 2" xfId="13770"/>
    <cellStyle name="Обычный 3 11 9 6 2 2" xfId="13771"/>
    <cellStyle name="Обычный 3 11 9 6 3" xfId="13772"/>
    <cellStyle name="Обычный 3 11 9 7" xfId="13773"/>
    <cellStyle name="Обычный 3 11 9 7 2" xfId="13774"/>
    <cellStyle name="Обычный 3 11 9 8" xfId="13775"/>
    <cellStyle name="Обычный 3 12" xfId="13776"/>
    <cellStyle name="Обычный 3 12 10" xfId="13777"/>
    <cellStyle name="Обычный 3 12 10 2" xfId="13778"/>
    <cellStyle name="Обычный 3 12 10 2 2" xfId="13779"/>
    <cellStyle name="Обычный 3 12 10 2 2 2" xfId="13780"/>
    <cellStyle name="Обычный 3 12 10 2 2 2 2" xfId="13781"/>
    <cellStyle name="Обычный 3 12 10 2 2 2 2 2" xfId="13782"/>
    <cellStyle name="Обычный 3 12 10 2 2 2 2 2 2" xfId="13783"/>
    <cellStyle name="Обычный 3 12 10 2 2 2 2 3" xfId="13784"/>
    <cellStyle name="Обычный 3 12 10 2 2 2 3" xfId="13785"/>
    <cellStyle name="Обычный 3 12 10 2 2 2 3 2" xfId="13786"/>
    <cellStyle name="Обычный 3 12 10 2 2 2 4" xfId="13787"/>
    <cellStyle name="Обычный 3 12 10 2 2 3" xfId="13788"/>
    <cellStyle name="Обычный 3 12 10 2 2 3 2" xfId="13789"/>
    <cellStyle name="Обычный 3 12 10 2 2 3 2 2" xfId="13790"/>
    <cellStyle name="Обычный 3 12 10 2 2 3 3" xfId="13791"/>
    <cellStyle name="Обычный 3 12 10 2 2 4" xfId="13792"/>
    <cellStyle name="Обычный 3 12 10 2 2 4 2" xfId="13793"/>
    <cellStyle name="Обычный 3 12 10 2 2 5" xfId="13794"/>
    <cellStyle name="Обычный 3 12 10 2 3" xfId="13795"/>
    <cellStyle name="Обычный 3 12 10 2 3 2" xfId="13796"/>
    <cellStyle name="Обычный 3 12 10 2 3 2 2" xfId="13797"/>
    <cellStyle name="Обычный 3 12 10 2 3 2 2 2" xfId="13798"/>
    <cellStyle name="Обычный 3 12 10 2 3 2 2 2 2" xfId="13799"/>
    <cellStyle name="Обычный 3 12 10 2 3 2 2 3" xfId="13800"/>
    <cellStyle name="Обычный 3 12 10 2 3 2 3" xfId="13801"/>
    <cellStyle name="Обычный 3 12 10 2 3 2 3 2" xfId="13802"/>
    <cellStyle name="Обычный 3 12 10 2 3 2 4" xfId="13803"/>
    <cellStyle name="Обычный 3 12 10 2 3 3" xfId="13804"/>
    <cellStyle name="Обычный 3 12 10 2 3 3 2" xfId="13805"/>
    <cellStyle name="Обычный 3 12 10 2 3 3 2 2" xfId="13806"/>
    <cellStyle name="Обычный 3 12 10 2 3 3 3" xfId="13807"/>
    <cellStyle name="Обычный 3 12 10 2 3 4" xfId="13808"/>
    <cellStyle name="Обычный 3 12 10 2 3 4 2" xfId="13809"/>
    <cellStyle name="Обычный 3 12 10 2 3 5" xfId="13810"/>
    <cellStyle name="Обычный 3 12 10 2 4" xfId="13811"/>
    <cellStyle name="Обычный 3 12 10 2 4 2" xfId="13812"/>
    <cellStyle name="Обычный 3 12 10 2 4 2 2" xfId="13813"/>
    <cellStyle name="Обычный 3 12 10 2 4 2 2 2" xfId="13814"/>
    <cellStyle name="Обычный 3 12 10 2 4 2 3" xfId="13815"/>
    <cellStyle name="Обычный 3 12 10 2 4 3" xfId="13816"/>
    <cellStyle name="Обычный 3 12 10 2 4 3 2" xfId="13817"/>
    <cellStyle name="Обычный 3 12 10 2 4 4" xfId="13818"/>
    <cellStyle name="Обычный 3 12 10 2 5" xfId="13819"/>
    <cellStyle name="Обычный 3 12 10 2 5 2" xfId="13820"/>
    <cellStyle name="Обычный 3 12 10 2 5 2 2" xfId="13821"/>
    <cellStyle name="Обычный 3 12 10 2 5 3" xfId="13822"/>
    <cellStyle name="Обычный 3 12 10 2 6" xfId="13823"/>
    <cellStyle name="Обычный 3 12 10 2 6 2" xfId="13824"/>
    <cellStyle name="Обычный 3 12 10 2 7" xfId="13825"/>
    <cellStyle name="Обычный 3 12 10 3" xfId="13826"/>
    <cellStyle name="Обычный 3 12 10 3 2" xfId="13827"/>
    <cellStyle name="Обычный 3 12 10 3 2 2" xfId="13828"/>
    <cellStyle name="Обычный 3 12 10 3 2 2 2" xfId="13829"/>
    <cellStyle name="Обычный 3 12 10 3 2 2 2 2" xfId="13830"/>
    <cellStyle name="Обычный 3 12 10 3 2 2 3" xfId="13831"/>
    <cellStyle name="Обычный 3 12 10 3 2 3" xfId="13832"/>
    <cellStyle name="Обычный 3 12 10 3 2 3 2" xfId="13833"/>
    <cellStyle name="Обычный 3 12 10 3 2 4" xfId="13834"/>
    <cellStyle name="Обычный 3 12 10 3 3" xfId="13835"/>
    <cellStyle name="Обычный 3 12 10 3 3 2" xfId="13836"/>
    <cellStyle name="Обычный 3 12 10 3 3 2 2" xfId="13837"/>
    <cellStyle name="Обычный 3 12 10 3 3 3" xfId="13838"/>
    <cellStyle name="Обычный 3 12 10 3 4" xfId="13839"/>
    <cellStyle name="Обычный 3 12 10 3 4 2" xfId="13840"/>
    <cellStyle name="Обычный 3 12 10 3 5" xfId="13841"/>
    <cellStyle name="Обычный 3 12 10 4" xfId="13842"/>
    <cellStyle name="Обычный 3 12 10 4 2" xfId="13843"/>
    <cellStyle name="Обычный 3 12 10 4 2 2" xfId="13844"/>
    <cellStyle name="Обычный 3 12 10 4 2 2 2" xfId="13845"/>
    <cellStyle name="Обычный 3 12 10 4 2 2 2 2" xfId="13846"/>
    <cellStyle name="Обычный 3 12 10 4 2 2 3" xfId="13847"/>
    <cellStyle name="Обычный 3 12 10 4 2 3" xfId="13848"/>
    <cellStyle name="Обычный 3 12 10 4 2 3 2" xfId="13849"/>
    <cellStyle name="Обычный 3 12 10 4 2 4" xfId="13850"/>
    <cellStyle name="Обычный 3 12 10 4 3" xfId="13851"/>
    <cellStyle name="Обычный 3 12 10 4 3 2" xfId="13852"/>
    <cellStyle name="Обычный 3 12 10 4 3 2 2" xfId="13853"/>
    <cellStyle name="Обычный 3 12 10 4 3 3" xfId="13854"/>
    <cellStyle name="Обычный 3 12 10 4 4" xfId="13855"/>
    <cellStyle name="Обычный 3 12 10 4 4 2" xfId="13856"/>
    <cellStyle name="Обычный 3 12 10 4 5" xfId="13857"/>
    <cellStyle name="Обычный 3 12 10 5" xfId="13858"/>
    <cellStyle name="Обычный 3 12 10 5 2" xfId="13859"/>
    <cellStyle name="Обычный 3 12 10 5 2 2" xfId="13860"/>
    <cellStyle name="Обычный 3 12 10 5 2 2 2" xfId="13861"/>
    <cellStyle name="Обычный 3 12 10 5 2 3" xfId="13862"/>
    <cellStyle name="Обычный 3 12 10 5 3" xfId="13863"/>
    <cellStyle name="Обычный 3 12 10 5 3 2" xfId="13864"/>
    <cellStyle name="Обычный 3 12 10 5 4" xfId="13865"/>
    <cellStyle name="Обычный 3 12 10 6" xfId="13866"/>
    <cellStyle name="Обычный 3 12 10 6 2" xfId="13867"/>
    <cellStyle name="Обычный 3 12 10 6 2 2" xfId="13868"/>
    <cellStyle name="Обычный 3 12 10 6 3" xfId="13869"/>
    <cellStyle name="Обычный 3 12 10 7" xfId="13870"/>
    <cellStyle name="Обычный 3 12 10 7 2" xfId="13871"/>
    <cellStyle name="Обычный 3 12 10 8" xfId="13872"/>
    <cellStyle name="Обычный 3 12 11" xfId="13873"/>
    <cellStyle name="Обычный 3 12 11 2" xfId="13874"/>
    <cellStyle name="Обычный 3 12 11 2 2" xfId="13875"/>
    <cellStyle name="Обычный 3 12 11 2 2 2" xfId="13876"/>
    <cellStyle name="Обычный 3 12 11 2 2 2 2" xfId="13877"/>
    <cellStyle name="Обычный 3 12 11 2 2 2 2 2" xfId="13878"/>
    <cellStyle name="Обычный 3 12 11 2 2 2 2 2 2" xfId="13879"/>
    <cellStyle name="Обычный 3 12 11 2 2 2 2 3" xfId="13880"/>
    <cellStyle name="Обычный 3 12 11 2 2 2 3" xfId="13881"/>
    <cellStyle name="Обычный 3 12 11 2 2 2 3 2" xfId="13882"/>
    <cellStyle name="Обычный 3 12 11 2 2 2 4" xfId="13883"/>
    <cellStyle name="Обычный 3 12 11 2 2 3" xfId="13884"/>
    <cellStyle name="Обычный 3 12 11 2 2 3 2" xfId="13885"/>
    <cellStyle name="Обычный 3 12 11 2 2 3 2 2" xfId="13886"/>
    <cellStyle name="Обычный 3 12 11 2 2 3 3" xfId="13887"/>
    <cellStyle name="Обычный 3 12 11 2 2 4" xfId="13888"/>
    <cellStyle name="Обычный 3 12 11 2 2 4 2" xfId="13889"/>
    <cellStyle name="Обычный 3 12 11 2 2 5" xfId="13890"/>
    <cellStyle name="Обычный 3 12 11 2 3" xfId="13891"/>
    <cellStyle name="Обычный 3 12 11 2 3 2" xfId="13892"/>
    <cellStyle name="Обычный 3 12 11 2 3 2 2" xfId="13893"/>
    <cellStyle name="Обычный 3 12 11 2 3 2 2 2" xfId="13894"/>
    <cellStyle name="Обычный 3 12 11 2 3 2 2 2 2" xfId="13895"/>
    <cellStyle name="Обычный 3 12 11 2 3 2 2 3" xfId="13896"/>
    <cellStyle name="Обычный 3 12 11 2 3 2 3" xfId="13897"/>
    <cellStyle name="Обычный 3 12 11 2 3 2 3 2" xfId="13898"/>
    <cellStyle name="Обычный 3 12 11 2 3 2 4" xfId="13899"/>
    <cellStyle name="Обычный 3 12 11 2 3 3" xfId="13900"/>
    <cellStyle name="Обычный 3 12 11 2 3 3 2" xfId="13901"/>
    <cellStyle name="Обычный 3 12 11 2 3 3 2 2" xfId="13902"/>
    <cellStyle name="Обычный 3 12 11 2 3 3 3" xfId="13903"/>
    <cellStyle name="Обычный 3 12 11 2 3 4" xfId="13904"/>
    <cellStyle name="Обычный 3 12 11 2 3 4 2" xfId="13905"/>
    <cellStyle name="Обычный 3 12 11 2 3 5" xfId="13906"/>
    <cellStyle name="Обычный 3 12 11 2 4" xfId="13907"/>
    <cellStyle name="Обычный 3 12 11 2 4 2" xfId="13908"/>
    <cellStyle name="Обычный 3 12 11 2 4 2 2" xfId="13909"/>
    <cellStyle name="Обычный 3 12 11 2 4 2 2 2" xfId="13910"/>
    <cellStyle name="Обычный 3 12 11 2 4 2 3" xfId="13911"/>
    <cellStyle name="Обычный 3 12 11 2 4 3" xfId="13912"/>
    <cellStyle name="Обычный 3 12 11 2 4 3 2" xfId="13913"/>
    <cellStyle name="Обычный 3 12 11 2 4 4" xfId="13914"/>
    <cellStyle name="Обычный 3 12 11 2 5" xfId="13915"/>
    <cellStyle name="Обычный 3 12 11 2 5 2" xfId="13916"/>
    <cellStyle name="Обычный 3 12 11 2 5 2 2" xfId="13917"/>
    <cellStyle name="Обычный 3 12 11 2 5 3" xfId="13918"/>
    <cellStyle name="Обычный 3 12 11 2 6" xfId="13919"/>
    <cellStyle name="Обычный 3 12 11 2 6 2" xfId="13920"/>
    <cellStyle name="Обычный 3 12 11 2 7" xfId="13921"/>
    <cellStyle name="Обычный 3 12 11 3" xfId="13922"/>
    <cellStyle name="Обычный 3 12 11 3 2" xfId="13923"/>
    <cellStyle name="Обычный 3 12 11 3 2 2" xfId="13924"/>
    <cellStyle name="Обычный 3 12 11 3 2 2 2" xfId="13925"/>
    <cellStyle name="Обычный 3 12 11 3 2 2 2 2" xfId="13926"/>
    <cellStyle name="Обычный 3 12 11 3 2 2 3" xfId="13927"/>
    <cellStyle name="Обычный 3 12 11 3 2 3" xfId="13928"/>
    <cellStyle name="Обычный 3 12 11 3 2 3 2" xfId="13929"/>
    <cellStyle name="Обычный 3 12 11 3 2 4" xfId="13930"/>
    <cellStyle name="Обычный 3 12 11 3 3" xfId="13931"/>
    <cellStyle name="Обычный 3 12 11 3 3 2" xfId="13932"/>
    <cellStyle name="Обычный 3 12 11 3 3 2 2" xfId="13933"/>
    <cellStyle name="Обычный 3 12 11 3 3 3" xfId="13934"/>
    <cellStyle name="Обычный 3 12 11 3 4" xfId="13935"/>
    <cellStyle name="Обычный 3 12 11 3 4 2" xfId="13936"/>
    <cellStyle name="Обычный 3 12 11 3 5" xfId="13937"/>
    <cellStyle name="Обычный 3 12 11 4" xfId="13938"/>
    <cellStyle name="Обычный 3 12 11 4 2" xfId="13939"/>
    <cellStyle name="Обычный 3 12 11 4 2 2" xfId="13940"/>
    <cellStyle name="Обычный 3 12 11 4 2 2 2" xfId="13941"/>
    <cellStyle name="Обычный 3 12 11 4 2 2 2 2" xfId="13942"/>
    <cellStyle name="Обычный 3 12 11 4 2 2 3" xfId="13943"/>
    <cellStyle name="Обычный 3 12 11 4 2 3" xfId="13944"/>
    <cellStyle name="Обычный 3 12 11 4 2 3 2" xfId="13945"/>
    <cellStyle name="Обычный 3 12 11 4 2 4" xfId="13946"/>
    <cellStyle name="Обычный 3 12 11 4 3" xfId="13947"/>
    <cellStyle name="Обычный 3 12 11 4 3 2" xfId="13948"/>
    <cellStyle name="Обычный 3 12 11 4 3 2 2" xfId="13949"/>
    <cellStyle name="Обычный 3 12 11 4 3 3" xfId="13950"/>
    <cellStyle name="Обычный 3 12 11 4 4" xfId="13951"/>
    <cellStyle name="Обычный 3 12 11 4 4 2" xfId="13952"/>
    <cellStyle name="Обычный 3 12 11 4 5" xfId="13953"/>
    <cellStyle name="Обычный 3 12 11 5" xfId="13954"/>
    <cellStyle name="Обычный 3 12 11 5 2" xfId="13955"/>
    <cellStyle name="Обычный 3 12 11 5 2 2" xfId="13956"/>
    <cellStyle name="Обычный 3 12 11 5 2 2 2" xfId="13957"/>
    <cellStyle name="Обычный 3 12 11 5 2 3" xfId="13958"/>
    <cellStyle name="Обычный 3 12 11 5 3" xfId="13959"/>
    <cellStyle name="Обычный 3 12 11 5 3 2" xfId="13960"/>
    <cellStyle name="Обычный 3 12 11 5 4" xfId="13961"/>
    <cellStyle name="Обычный 3 12 11 6" xfId="13962"/>
    <cellStyle name="Обычный 3 12 11 6 2" xfId="13963"/>
    <cellStyle name="Обычный 3 12 11 6 2 2" xfId="13964"/>
    <cellStyle name="Обычный 3 12 11 6 3" xfId="13965"/>
    <cellStyle name="Обычный 3 12 11 7" xfId="13966"/>
    <cellStyle name="Обычный 3 12 11 7 2" xfId="13967"/>
    <cellStyle name="Обычный 3 12 11 8" xfId="13968"/>
    <cellStyle name="Обычный 3 12 12" xfId="13969"/>
    <cellStyle name="Обычный 3 12 12 2" xfId="13970"/>
    <cellStyle name="Обычный 3 12 12 2 2" xfId="13971"/>
    <cellStyle name="Обычный 3 12 12 2 2 2" xfId="13972"/>
    <cellStyle name="Обычный 3 12 12 2 2 2 2" xfId="13973"/>
    <cellStyle name="Обычный 3 12 12 2 2 2 2 2" xfId="13974"/>
    <cellStyle name="Обычный 3 12 12 2 2 2 2 2 2" xfId="13975"/>
    <cellStyle name="Обычный 3 12 12 2 2 2 2 3" xfId="13976"/>
    <cellStyle name="Обычный 3 12 12 2 2 2 3" xfId="13977"/>
    <cellStyle name="Обычный 3 12 12 2 2 2 3 2" xfId="13978"/>
    <cellStyle name="Обычный 3 12 12 2 2 2 4" xfId="13979"/>
    <cellStyle name="Обычный 3 12 12 2 2 3" xfId="13980"/>
    <cellStyle name="Обычный 3 12 12 2 2 3 2" xfId="13981"/>
    <cellStyle name="Обычный 3 12 12 2 2 3 2 2" xfId="13982"/>
    <cellStyle name="Обычный 3 12 12 2 2 3 3" xfId="13983"/>
    <cellStyle name="Обычный 3 12 12 2 2 4" xfId="13984"/>
    <cellStyle name="Обычный 3 12 12 2 2 4 2" xfId="13985"/>
    <cellStyle name="Обычный 3 12 12 2 2 5" xfId="13986"/>
    <cellStyle name="Обычный 3 12 12 2 3" xfId="13987"/>
    <cellStyle name="Обычный 3 12 12 2 3 2" xfId="13988"/>
    <cellStyle name="Обычный 3 12 12 2 3 2 2" xfId="13989"/>
    <cellStyle name="Обычный 3 12 12 2 3 2 2 2" xfId="13990"/>
    <cellStyle name="Обычный 3 12 12 2 3 2 2 2 2" xfId="13991"/>
    <cellStyle name="Обычный 3 12 12 2 3 2 2 3" xfId="13992"/>
    <cellStyle name="Обычный 3 12 12 2 3 2 3" xfId="13993"/>
    <cellStyle name="Обычный 3 12 12 2 3 2 3 2" xfId="13994"/>
    <cellStyle name="Обычный 3 12 12 2 3 2 4" xfId="13995"/>
    <cellStyle name="Обычный 3 12 12 2 3 3" xfId="13996"/>
    <cellStyle name="Обычный 3 12 12 2 3 3 2" xfId="13997"/>
    <cellStyle name="Обычный 3 12 12 2 3 3 2 2" xfId="13998"/>
    <cellStyle name="Обычный 3 12 12 2 3 3 3" xfId="13999"/>
    <cellStyle name="Обычный 3 12 12 2 3 4" xfId="14000"/>
    <cellStyle name="Обычный 3 12 12 2 3 4 2" xfId="14001"/>
    <cellStyle name="Обычный 3 12 12 2 3 5" xfId="14002"/>
    <cellStyle name="Обычный 3 12 12 2 4" xfId="14003"/>
    <cellStyle name="Обычный 3 12 12 2 4 2" xfId="14004"/>
    <cellStyle name="Обычный 3 12 12 2 4 2 2" xfId="14005"/>
    <cellStyle name="Обычный 3 12 12 2 4 2 2 2" xfId="14006"/>
    <cellStyle name="Обычный 3 12 12 2 4 2 3" xfId="14007"/>
    <cellStyle name="Обычный 3 12 12 2 4 3" xfId="14008"/>
    <cellStyle name="Обычный 3 12 12 2 4 3 2" xfId="14009"/>
    <cellStyle name="Обычный 3 12 12 2 4 4" xfId="14010"/>
    <cellStyle name="Обычный 3 12 12 2 5" xfId="14011"/>
    <cellStyle name="Обычный 3 12 12 2 5 2" xfId="14012"/>
    <cellStyle name="Обычный 3 12 12 2 5 2 2" xfId="14013"/>
    <cellStyle name="Обычный 3 12 12 2 5 3" xfId="14014"/>
    <cellStyle name="Обычный 3 12 12 2 6" xfId="14015"/>
    <cellStyle name="Обычный 3 12 12 2 6 2" xfId="14016"/>
    <cellStyle name="Обычный 3 12 12 2 7" xfId="14017"/>
    <cellStyle name="Обычный 3 12 12 3" xfId="14018"/>
    <cellStyle name="Обычный 3 12 12 3 2" xfId="14019"/>
    <cellStyle name="Обычный 3 12 12 3 2 2" xfId="14020"/>
    <cellStyle name="Обычный 3 12 12 3 2 2 2" xfId="14021"/>
    <cellStyle name="Обычный 3 12 12 3 2 2 2 2" xfId="14022"/>
    <cellStyle name="Обычный 3 12 12 3 2 2 3" xfId="14023"/>
    <cellStyle name="Обычный 3 12 12 3 2 3" xfId="14024"/>
    <cellStyle name="Обычный 3 12 12 3 2 3 2" xfId="14025"/>
    <cellStyle name="Обычный 3 12 12 3 2 4" xfId="14026"/>
    <cellStyle name="Обычный 3 12 12 3 3" xfId="14027"/>
    <cellStyle name="Обычный 3 12 12 3 3 2" xfId="14028"/>
    <cellStyle name="Обычный 3 12 12 3 3 2 2" xfId="14029"/>
    <cellStyle name="Обычный 3 12 12 3 3 3" xfId="14030"/>
    <cellStyle name="Обычный 3 12 12 3 4" xfId="14031"/>
    <cellStyle name="Обычный 3 12 12 3 4 2" xfId="14032"/>
    <cellStyle name="Обычный 3 12 12 3 5" xfId="14033"/>
    <cellStyle name="Обычный 3 12 12 4" xfId="14034"/>
    <cellStyle name="Обычный 3 12 12 4 2" xfId="14035"/>
    <cellStyle name="Обычный 3 12 12 4 2 2" xfId="14036"/>
    <cellStyle name="Обычный 3 12 12 4 2 2 2" xfId="14037"/>
    <cellStyle name="Обычный 3 12 12 4 2 2 2 2" xfId="14038"/>
    <cellStyle name="Обычный 3 12 12 4 2 2 3" xfId="14039"/>
    <cellStyle name="Обычный 3 12 12 4 2 3" xfId="14040"/>
    <cellStyle name="Обычный 3 12 12 4 2 3 2" xfId="14041"/>
    <cellStyle name="Обычный 3 12 12 4 2 4" xfId="14042"/>
    <cellStyle name="Обычный 3 12 12 4 3" xfId="14043"/>
    <cellStyle name="Обычный 3 12 12 4 3 2" xfId="14044"/>
    <cellStyle name="Обычный 3 12 12 4 3 2 2" xfId="14045"/>
    <cellStyle name="Обычный 3 12 12 4 3 3" xfId="14046"/>
    <cellStyle name="Обычный 3 12 12 4 4" xfId="14047"/>
    <cellStyle name="Обычный 3 12 12 4 4 2" xfId="14048"/>
    <cellStyle name="Обычный 3 12 12 4 5" xfId="14049"/>
    <cellStyle name="Обычный 3 12 12 5" xfId="14050"/>
    <cellStyle name="Обычный 3 12 12 5 2" xfId="14051"/>
    <cellStyle name="Обычный 3 12 12 5 2 2" xfId="14052"/>
    <cellStyle name="Обычный 3 12 12 5 2 2 2" xfId="14053"/>
    <cellStyle name="Обычный 3 12 12 5 2 3" xfId="14054"/>
    <cellStyle name="Обычный 3 12 12 5 3" xfId="14055"/>
    <cellStyle name="Обычный 3 12 12 5 3 2" xfId="14056"/>
    <cellStyle name="Обычный 3 12 12 5 4" xfId="14057"/>
    <cellStyle name="Обычный 3 12 12 6" xfId="14058"/>
    <cellStyle name="Обычный 3 12 12 6 2" xfId="14059"/>
    <cellStyle name="Обычный 3 12 12 6 2 2" xfId="14060"/>
    <cellStyle name="Обычный 3 12 12 6 3" xfId="14061"/>
    <cellStyle name="Обычный 3 12 12 7" xfId="14062"/>
    <cellStyle name="Обычный 3 12 12 7 2" xfId="14063"/>
    <cellStyle name="Обычный 3 12 12 8" xfId="14064"/>
    <cellStyle name="Обычный 3 12 13" xfId="14065"/>
    <cellStyle name="Обычный 3 12 13 2" xfId="14066"/>
    <cellStyle name="Обычный 3 12 13 2 2" xfId="14067"/>
    <cellStyle name="Обычный 3 12 13 2 2 2" xfId="14068"/>
    <cellStyle name="Обычный 3 12 13 2 2 2 2" xfId="14069"/>
    <cellStyle name="Обычный 3 12 13 2 2 2 2 2" xfId="14070"/>
    <cellStyle name="Обычный 3 12 13 2 2 2 2 2 2" xfId="14071"/>
    <cellStyle name="Обычный 3 12 13 2 2 2 2 3" xfId="14072"/>
    <cellStyle name="Обычный 3 12 13 2 2 2 3" xfId="14073"/>
    <cellStyle name="Обычный 3 12 13 2 2 2 3 2" xfId="14074"/>
    <cellStyle name="Обычный 3 12 13 2 2 2 4" xfId="14075"/>
    <cellStyle name="Обычный 3 12 13 2 2 3" xfId="14076"/>
    <cellStyle name="Обычный 3 12 13 2 2 3 2" xfId="14077"/>
    <cellStyle name="Обычный 3 12 13 2 2 3 2 2" xfId="14078"/>
    <cellStyle name="Обычный 3 12 13 2 2 3 3" xfId="14079"/>
    <cellStyle name="Обычный 3 12 13 2 2 4" xfId="14080"/>
    <cellStyle name="Обычный 3 12 13 2 2 4 2" xfId="14081"/>
    <cellStyle name="Обычный 3 12 13 2 2 5" xfId="14082"/>
    <cellStyle name="Обычный 3 12 13 2 3" xfId="14083"/>
    <cellStyle name="Обычный 3 12 13 2 3 2" xfId="14084"/>
    <cellStyle name="Обычный 3 12 13 2 3 2 2" xfId="14085"/>
    <cellStyle name="Обычный 3 12 13 2 3 2 2 2" xfId="14086"/>
    <cellStyle name="Обычный 3 12 13 2 3 2 2 2 2" xfId="14087"/>
    <cellStyle name="Обычный 3 12 13 2 3 2 2 3" xfId="14088"/>
    <cellStyle name="Обычный 3 12 13 2 3 2 3" xfId="14089"/>
    <cellStyle name="Обычный 3 12 13 2 3 2 3 2" xfId="14090"/>
    <cellStyle name="Обычный 3 12 13 2 3 2 4" xfId="14091"/>
    <cellStyle name="Обычный 3 12 13 2 3 3" xfId="14092"/>
    <cellStyle name="Обычный 3 12 13 2 3 3 2" xfId="14093"/>
    <cellStyle name="Обычный 3 12 13 2 3 3 2 2" xfId="14094"/>
    <cellStyle name="Обычный 3 12 13 2 3 3 3" xfId="14095"/>
    <cellStyle name="Обычный 3 12 13 2 3 4" xfId="14096"/>
    <cellStyle name="Обычный 3 12 13 2 3 4 2" xfId="14097"/>
    <cellStyle name="Обычный 3 12 13 2 3 5" xfId="14098"/>
    <cellStyle name="Обычный 3 12 13 2 4" xfId="14099"/>
    <cellStyle name="Обычный 3 12 13 2 4 2" xfId="14100"/>
    <cellStyle name="Обычный 3 12 13 2 4 2 2" xfId="14101"/>
    <cellStyle name="Обычный 3 12 13 2 4 2 2 2" xfId="14102"/>
    <cellStyle name="Обычный 3 12 13 2 4 2 3" xfId="14103"/>
    <cellStyle name="Обычный 3 12 13 2 4 3" xfId="14104"/>
    <cellStyle name="Обычный 3 12 13 2 4 3 2" xfId="14105"/>
    <cellStyle name="Обычный 3 12 13 2 4 4" xfId="14106"/>
    <cellStyle name="Обычный 3 12 13 2 5" xfId="14107"/>
    <cellStyle name="Обычный 3 12 13 2 5 2" xfId="14108"/>
    <cellStyle name="Обычный 3 12 13 2 5 2 2" xfId="14109"/>
    <cellStyle name="Обычный 3 12 13 2 5 3" xfId="14110"/>
    <cellStyle name="Обычный 3 12 13 2 6" xfId="14111"/>
    <cellStyle name="Обычный 3 12 13 2 6 2" xfId="14112"/>
    <cellStyle name="Обычный 3 12 13 2 7" xfId="14113"/>
    <cellStyle name="Обычный 3 12 13 3" xfId="14114"/>
    <cellStyle name="Обычный 3 12 13 3 2" xfId="14115"/>
    <cellStyle name="Обычный 3 12 13 3 2 2" xfId="14116"/>
    <cellStyle name="Обычный 3 12 13 3 2 2 2" xfId="14117"/>
    <cellStyle name="Обычный 3 12 13 3 2 2 2 2" xfId="14118"/>
    <cellStyle name="Обычный 3 12 13 3 2 2 3" xfId="14119"/>
    <cellStyle name="Обычный 3 12 13 3 2 3" xfId="14120"/>
    <cellStyle name="Обычный 3 12 13 3 2 3 2" xfId="14121"/>
    <cellStyle name="Обычный 3 12 13 3 2 4" xfId="14122"/>
    <cellStyle name="Обычный 3 12 13 3 3" xfId="14123"/>
    <cellStyle name="Обычный 3 12 13 3 3 2" xfId="14124"/>
    <cellStyle name="Обычный 3 12 13 3 3 2 2" xfId="14125"/>
    <cellStyle name="Обычный 3 12 13 3 3 3" xfId="14126"/>
    <cellStyle name="Обычный 3 12 13 3 4" xfId="14127"/>
    <cellStyle name="Обычный 3 12 13 3 4 2" xfId="14128"/>
    <cellStyle name="Обычный 3 12 13 3 5" xfId="14129"/>
    <cellStyle name="Обычный 3 12 13 4" xfId="14130"/>
    <cellStyle name="Обычный 3 12 13 4 2" xfId="14131"/>
    <cellStyle name="Обычный 3 12 13 4 2 2" xfId="14132"/>
    <cellStyle name="Обычный 3 12 13 4 2 2 2" xfId="14133"/>
    <cellStyle name="Обычный 3 12 13 4 2 2 2 2" xfId="14134"/>
    <cellStyle name="Обычный 3 12 13 4 2 2 3" xfId="14135"/>
    <cellStyle name="Обычный 3 12 13 4 2 3" xfId="14136"/>
    <cellStyle name="Обычный 3 12 13 4 2 3 2" xfId="14137"/>
    <cellStyle name="Обычный 3 12 13 4 2 4" xfId="14138"/>
    <cellStyle name="Обычный 3 12 13 4 3" xfId="14139"/>
    <cellStyle name="Обычный 3 12 13 4 3 2" xfId="14140"/>
    <cellStyle name="Обычный 3 12 13 4 3 2 2" xfId="14141"/>
    <cellStyle name="Обычный 3 12 13 4 3 3" xfId="14142"/>
    <cellStyle name="Обычный 3 12 13 4 4" xfId="14143"/>
    <cellStyle name="Обычный 3 12 13 4 4 2" xfId="14144"/>
    <cellStyle name="Обычный 3 12 13 4 5" xfId="14145"/>
    <cellStyle name="Обычный 3 12 13 5" xfId="14146"/>
    <cellStyle name="Обычный 3 12 13 5 2" xfId="14147"/>
    <cellStyle name="Обычный 3 12 13 5 2 2" xfId="14148"/>
    <cellStyle name="Обычный 3 12 13 5 2 2 2" xfId="14149"/>
    <cellStyle name="Обычный 3 12 13 5 2 3" xfId="14150"/>
    <cellStyle name="Обычный 3 12 13 5 3" xfId="14151"/>
    <cellStyle name="Обычный 3 12 13 5 3 2" xfId="14152"/>
    <cellStyle name="Обычный 3 12 13 5 4" xfId="14153"/>
    <cellStyle name="Обычный 3 12 13 6" xfId="14154"/>
    <cellStyle name="Обычный 3 12 13 6 2" xfId="14155"/>
    <cellStyle name="Обычный 3 12 13 6 2 2" xfId="14156"/>
    <cellStyle name="Обычный 3 12 13 6 3" xfId="14157"/>
    <cellStyle name="Обычный 3 12 13 7" xfId="14158"/>
    <cellStyle name="Обычный 3 12 13 7 2" xfId="14159"/>
    <cellStyle name="Обычный 3 12 13 8" xfId="14160"/>
    <cellStyle name="Обычный 3 12 14" xfId="14161"/>
    <cellStyle name="Обычный 3 12 14 2" xfId="14162"/>
    <cellStyle name="Обычный 3 12 14 2 2" xfId="14163"/>
    <cellStyle name="Обычный 3 12 14 2 2 2" xfId="14164"/>
    <cellStyle name="Обычный 3 12 14 2 2 2 2" xfId="14165"/>
    <cellStyle name="Обычный 3 12 14 2 2 2 2 2" xfId="14166"/>
    <cellStyle name="Обычный 3 12 14 2 2 2 2 2 2" xfId="14167"/>
    <cellStyle name="Обычный 3 12 14 2 2 2 2 3" xfId="14168"/>
    <cellStyle name="Обычный 3 12 14 2 2 2 3" xfId="14169"/>
    <cellStyle name="Обычный 3 12 14 2 2 2 3 2" xfId="14170"/>
    <cellStyle name="Обычный 3 12 14 2 2 2 4" xfId="14171"/>
    <cellStyle name="Обычный 3 12 14 2 2 3" xfId="14172"/>
    <cellStyle name="Обычный 3 12 14 2 2 3 2" xfId="14173"/>
    <cellStyle name="Обычный 3 12 14 2 2 3 2 2" xfId="14174"/>
    <cellStyle name="Обычный 3 12 14 2 2 3 3" xfId="14175"/>
    <cellStyle name="Обычный 3 12 14 2 2 4" xfId="14176"/>
    <cellStyle name="Обычный 3 12 14 2 2 4 2" xfId="14177"/>
    <cellStyle name="Обычный 3 12 14 2 2 5" xfId="14178"/>
    <cellStyle name="Обычный 3 12 14 2 3" xfId="14179"/>
    <cellStyle name="Обычный 3 12 14 2 3 2" xfId="14180"/>
    <cellStyle name="Обычный 3 12 14 2 3 2 2" xfId="14181"/>
    <cellStyle name="Обычный 3 12 14 2 3 2 2 2" xfId="14182"/>
    <cellStyle name="Обычный 3 12 14 2 3 2 2 2 2" xfId="14183"/>
    <cellStyle name="Обычный 3 12 14 2 3 2 2 3" xfId="14184"/>
    <cellStyle name="Обычный 3 12 14 2 3 2 3" xfId="14185"/>
    <cellStyle name="Обычный 3 12 14 2 3 2 3 2" xfId="14186"/>
    <cellStyle name="Обычный 3 12 14 2 3 2 4" xfId="14187"/>
    <cellStyle name="Обычный 3 12 14 2 3 3" xfId="14188"/>
    <cellStyle name="Обычный 3 12 14 2 3 3 2" xfId="14189"/>
    <cellStyle name="Обычный 3 12 14 2 3 3 2 2" xfId="14190"/>
    <cellStyle name="Обычный 3 12 14 2 3 3 3" xfId="14191"/>
    <cellStyle name="Обычный 3 12 14 2 3 4" xfId="14192"/>
    <cellStyle name="Обычный 3 12 14 2 3 4 2" xfId="14193"/>
    <cellStyle name="Обычный 3 12 14 2 3 5" xfId="14194"/>
    <cellStyle name="Обычный 3 12 14 2 4" xfId="14195"/>
    <cellStyle name="Обычный 3 12 14 2 4 2" xfId="14196"/>
    <cellStyle name="Обычный 3 12 14 2 4 2 2" xfId="14197"/>
    <cellStyle name="Обычный 3 12 14 2 4 2 2 2" xfId="14198"/>
    <cellStyle name="Обычный 3 12 14 2 4 2 3" xfId="14199"/>
    <cellStyle name="Обычный 3 12 14 2 4 3" xfId="14200"/>
    <cellStyle name="Обычный 3 12 14 2 4 3 2" xfId="14201"/>
    <cellStyle name="Обычный 3 12 14 2 4 4" xfId="14202"/>
    <cellStyle name="Обычный 3 12 14 2 5" xfId="14203"/>
    <cellStyle name="Обычный 3 12 14 2 5 2" xfId="14204"/>
    <cellStyle name="Обычный 3 12 14 2 5 2 2" xfId="14205"/>
    <cellStyle name="Обычный 3 12 14 2 5 3" xfId="14206"/>
    <cellStyle name="Обычный 3 12 14 2 6" xfId="14207"/>
    <cellStyle name="Обычный 3 12 14 2 6 2" xfId="14208"/>
    <cellStyle name="Обычный 3 12 14 2 7" xfId="14209"/>
    <cellStyle name="Обычный 3 12 14 3" xfId="14210"/>
    <cellStyle name="Обычный 3 12 14 3 2" xfId="14211"/>
    <cellStyle name="Обычный 3 12 14 3 2 2" xfId="14212"/>
    <cellStyle name="Обычный 3 12 14 3 2 2 2" xfId="14213"/>
    <cellStyle name="Обычный 3 12 14 3 2 2 2 2" xfId="14214"/>
    <cellStyle name="Обычный 3 12 14 3 2 2 3" xfId="14215"/>
    <cellStyle name="Обычный 3 12 14 3 2 3" xfId="14216"/>
    <cellStyle name="Обычный 3 12 14 3 2 3 2" xfId="14217"/>
    <cellStyle name="Обычный 3 12 14 3 2 4" xfId="14218"/>
    <cellStyle name="Обычный 3 12 14 3 3" xfId="14219"/>
    <cellStyle name="Обычный 3 12 14 3 3 2" xfId="14220"/>
    <cellStyle name="Обычный 3 12 14 3 3 2 2" xfId="14221"/>
    <cellStyle name="Обычный 3 12 14 3 3 3" xfId="14222"/>
    <cellStyle name="Обычный 3 12 14 3 4" xfId="14223"/>
    <cellStyle name="Обычный 3 12 14 3 4 2" xfId="14224"/>
    <cellStyle name="Обычный 3 12 14 3 5" xfId="14225"/>
    <cellStyle name="Обычный 3 12 14 4" xfId="14226"/>
    <cellStyle name="Обычный 3 12 14 4 2" xfId="14227"/>
    <cellStyle name="Обычный 3 12 14 4 2 2" xfId="14228"/>
    <cellStyle name="Обычный 3 12 14 4 2 2 2" xfId="14229"/>
    <cellStyle name="Обычный 3 12 14 4 2 2 2 2" xfId="14230"/>
    <cellStyle name="Обычный 3 12 14 4 2 2 3" xfId="14231"/>
    <cellStyle name="Обычный 3 12 14 4 2 3" xfId="14232"/>
    <cellStyle name="Обычный 3 12 14 4 2 3 2" xfId="14233"/>
    <cellStyle name="Обычный 3 12 14 4 2 4" xfId="14234"/>
    <cellStyle name="Обычный 3 12 14 4 3" xfId="14235"/>
    <cellStyle name="Обычный 3 12 14 4 3 2" xfId="14236"/>
    <cellStyle name="Обычный 3 12 14 4 3 2 2" xfId="14237"/>
    <cellStyle name="Обычный 3 12 14 4 3 3" xfId="14238"/>
    <cellStyle name="Обычный 3 12 14 4 4" xfId="14239"/>
    <cellStyle name="Обычный 3 12 14 4 4 2" xfId="14240"/>
    <cellStyle name="Обычный 3 12 14 4 5" xfId="14241"/>
    <cellStyle name="Обычный 3 12 14 5" xfId="14242"/>
    <cellStyle name="Обычный 3 12 14 5 2" xfId="14243"/>
    <cellStyle name="Обычный 3 12 14 5 2 2" xfId="14244"/>
    <cellStyle name="Обычный 3 12 14 5 2 2 2" xfId="14245"/>
    <cellStyle name="Обычный 3 12 14 5 2 3" xfId="14246"/>
    <cellStyle name="Обычный 3 12 14 5 3" xfId="14247"/>
    <cellStyle name="Обычный 3 12 14 5 3 2" xfId="14248"/>
    <cellStyle name="Обычный 3 12 14 5 4" xfId="14249"/>
    <cellStyle name="Обычный 3 12 14 6" xfId="14250"/>
    <cellStyle name="Обычный 3 12 14 6 2" xfId="14251"/>
    <cellStyle name="Обычный 3 12 14 6 2 2" xfId="14252"/>
    <cellStyle name="Обычный 3 12 14 6 3" xfId="14253"/>
    <cellStyle name="Обычный 3 12 14 7" xfId="14254"/>
    <cellStyle name="Обычный 3 12 14 7 2" xfId="14255"/>
    <cellStyle name="Обычный 3 12 14 8" xfId="14256"/>
    <cellStyle name="Обычный 3 12 15" xfId="14257"/>
    <cellStyle name="Обычный 3 12 15 2" xfId="14258"/>
    <cellStyle name="Обычный 3 12 15 2 2" xfId="14259"/>
    <cellStyle name="Обычный 3 12 15 2 2 2" xfId="14260"/>
    <cellStyle name="Обычный 3 12 15 2 2 2 2" xfId="14261"/>
    <cellStyle name="Обычный 3 12 15 2 2 2 2 2" xfId="14262"/>
    <cellStyle name="Обычный 3 12 15 2 2 2 2 2 2" xfId="14263"/>
    <cellStyle name="Обычный 3 12 15 2 2 2 2 3" xfId="14264"/>
    <cellStyle name="Обычный 3 12 15 2 2 2 3" xfId="14265"/>
    <cellStyle name="Обычный 3 12 15 2 2 2 3 2" xfId="14266"/>
    <cellStyle name="Обычный 3 12 15 2 2 2 4" xfId="14267"/>
    <cellStyle name="Обычный 3 12 15 2 2 3" xfId="14268"/>
    <cellStyle name="Обычный 3 12 15 2 2 3 2" xfId="14269"/>
    <cellStyle name="Обычный 3 12 15 2 2 3 2 2" xfId="14270"/>
    <cellStyle name="Обычный 3 12 15 2 2 3 3" xfId="14271"/>
    <cellStyle name="Обычный 3 12 15 2 2 4" xfId="14272"/>
    <cellStyle name="Обычный 3 12 15 2 2 4 2" xfId="14273"/>
    <cellStyle name="Обычный 3 12 15 2 2 5" xfId="14274"/>
    <cellStyle name="Обычный 3 12 15 2 3" xfId="14275"/>
    <cellStyle name="Обычный 3 12 15 2 3 2" xfId="14276"/>
    <cellStyle name="Обычный 3 12 15 2 3 2 2" xfId="14277"/>
    <cellStyle name="Обычный 3 12 15 2 3 2 2 2" xfId="14278"/>
    <cellStyle name="Обычный 3 12 15 2 3 2 2 2 2" xfId="14279"/>
    <cellStyle name="Обычный 3 12 15 2 3 2 2 3" xfId="14280"/>
    <cellStyle name="Обычный 3 12 15 2 3 2 3" xfId="14281"/>
    <cellStyle name="Обычный 3 12 15 2 3 2 3 2" xfId="14282"/>
    <cellStyle name="Обычный 3 12 15 2 3 2 4" xfId="14283"/>
    <cellStyle name="Обычный 3 12 15 2 3 3" xfId="14284"/>
    <cellStyle name="Обычный 3 12 15 2 3 3 2" xfId="14285"/>
    <cellStyle name="Обычный 3 12 15 2 3 3 2 2" xfId="14286"/>
    <cellStyle name="Обычный 3 12 15 2 3 3 3" xfId="14287"/>
    <cellStyle name="Обычный 3 12 15 2 3 4" xfId="14288"/>
    <cellStyle name="Обычный 3 12 15 2 3 4 2" xfId="14289"/>
    <cellStyle name="Обычный 3 12 15 2 3 5" xfId="14290"/>
    <cellStyle name="Обычный 3 12 15 2 4" xfId="14291"/>
    <cellStyle name="Обычный 3 12 15 2 4 2" xfId="14292"/>
    <cellStyle name="Обычный 3 12 15 2 4 2 2" xfId="14293"/>
    <cellStyle name="Обычный 3 12 15 2 4 2 2 2" xfId="14294"/>
    <cellStyle name="Обычный 3 12 15 2 4 2 3" xfId="14295"/>
    <cellStyle name="Обычный 3 12 15 2 4 3" xfId="14296"/>
    <cellStyle name="Обычный 3 12 15 2 4 3 2" xfId="14297"/>
    <cellStyle name="Обычный 3 12 15 2 4 4" xfId="14298"/>
    <cellStyle name="Обычный 3 12 15 2 5" xfId="14299"/>
    <cellStyle name="Обычный 3 12 15 2 5 2" xfId="14300"/>
    <cellStyle name="Обычный 3 12 15 2 5 2 2" xfId="14301"/>
    <cellStyle name="Обычный 3 12 15 2 5 3" xfId="14302"/>
    <cellStyle name="Обычный 3 12 15 2 6" xfId="14303"/>
    <cellStyle name="Обычный 3 12 15 2 6 2" xfId="14304"/>
    <cellStyle name="Обычный 3 12 15 2 7" xfId="14305"/>
    <cellStyle name="Обычный 3 12 15 3" xfId="14306"/>
    <cellStyle name="Обычный 3 12 15 3 2" xfId="14307"/>
    <cellStyle name="Обычный 3 12 15 3 2 2" xfId="14308"/>
    <cellStyle name="Обычный 3 12 15 3 2 2 2" xfId="14309"/>
    <cellStyle name="Обычный 3 12 15 3 2 2 2 2" xfId="14310"/>
    <cellStyle name="Обычный 3 12 15 3 2 2 3" xfId="14311"/>
    <cellStyle name="Обычный 3 12 15 3 2 3" xfId="14312"/>
    <cellStyle name="Обычный 3 12 15 3 2 3 2" xfId="14313"/>
    <cellStyle name="Обычный 3 12 15 3 2 4" xfId="14314"/>
    <cellStyle name="Обычный 3 12 15 3 3" xfId="14315"/>
    <cellStyle name="Обычный 3 12 15 3 3 2" xfId="14316"/>
    <cellStyle name="Обычный 3 12 15 3 3 2 2" xfId="14317"/>
    <cellStyle name="Обычный 3 12 15 3 3 3" xfId="14318"/>
    <cellStyle name="Обычный 3 12 15 3 4" xfId="14319"/>
    <cellStyle name="Обычный 3 12 15 3 4 2" xfId="14320"/>
    <cellStyle name="Обычный 3 12 15 3 5" xfId="14321"/>
    <cellStyle name="Обычный 3 12 15 4" xfId="14322"/>
    <cellStyle name="Обычный 3 12 15 4 2" xfId="14323"/>
    <cellStyle name="Обычный 3 12 15 4 2 2" xfId="14324"/>
    <cellStyle name="Обычный 3 12 15 4 2 2 2" xfId="14325"/>
    <cellStyle name="Обычный 3 12 15 4 2 2 2 2" xfId="14326"/>
    <cellStyle name="Обычный 3 12 15 4 2 2 3" xfId="14327"/>
    <cellStyle name="Обычный 3 12 15 4 2 3" xfId="14328"/>
    <cellStyle name="Обычный 3 12 15 4 2 3 2" xfId="14329"/>
    <cellStyle name="Обычный 3 12 15 4 2 4" xfId="14330"/>
    <cellStyle name="Обычный 3 12 15 4 3" xfId="14331"/>
    <cellStyle name="Обычный 3 12 15 4 3 2" xfId="14332"/>
    <cellStyle name="Обычный 3 12 15 4 3 2 2" xfId="14333"/>
    <cellStyle name="Обычный 3 12 15 4 3 3" xfId="14334"/>
    <cellStyle name="Обычный 3 12 15 4 4" xfId="14335"/>
    <cellStyle name="Обычный 3 12 15 4 4 2" xfId="14336"/>
    <cellStyle name="Обычный 3 12 15 4 5" xfId="14337"/>
    <cellStyle name="Обычный 3 12 15 5" xfId="14338"/>
    <cellStyle name="Обычный 3 12 15 5 2" xfId="14339"/>
    <cellStyle name="Обычный 3 12 15 5 2 2" xfId="14340"/>
    <cellStyle name="Обычный 3 12 15 5 2 2 2" xfId="14341"/>
    <cellStyle name="Обычный 3 12 15 5 2 3" xfId="14342"/>
    <cellStyle name="Обычный 3 12 15 5 3" xfId="14343"/>
    <cellStyle name="Обычный 3 12 15 5 3 2" xfId="14344"/>
    <cellStyle name="Обычный 3 12 15 5 4" xfId="14345"/>
    <cellStyle name="Обычный 3 12 15 6" xfId="14346"/>
    <cellStyle name="Обычный 3 12 15 6 2" xfId="14347"/>
    <cellStyle name="Обычный 3 12 15 6 2 2" xfId="14348"/>
    <cellStyle name="Обычный 3 12 15 6 3" xfId="14349"/>
    <cellStyle name="Обычный 3 12 15 7" xfId="14350"/>
    <cellStyle name="Обычный 3 12 15 7 2" xfId="14351"/>
    <cellStyle name="Обычный 3 12 15 8" xfId="14352"/>
    <cellStyle name="Обычный 3 12 16" xfId="14353"/>
    <cellStyle name="Обычный 3 12 16 2" xfId="14354"/>
    <cellStyle name="Обычный 3 12 16 2 2" xfId="14355"/>
    <cellStyle name="Обычный 3 12 16 2 2 2" xfId="14356"/>
    <cellStyle name="Обычный 3 12 16 2 2 2 2" xfId="14357"/>
    <cellStyle name="Обычный 3 12 16 2 2 2 2 2" xfId="14358"/>
    <cellStyle name="Обычный 3 12 16 2 2 2 2 2 2" xfId="14359"/>
    <cellStyle name="Обычный 3 12 16 2 2 2 2 3" xfId="14360"/>
    <cellStyle name="Обычный 3 12 16 2 2 2 3" xfId="14361"/>
    <cellStyle name="Обычный 3 12 16 2 2 2 3 2" xfId="14362"/>
    <cellStyle name="Обычный 3 12 16 2 2 2 4" xfId="14363"/>
    <cellStyle name="Обычный 3 12 16 2 2 3" xfId="14364"/>
    <cellStyle name="Обычный 3 12 16 2 2 3 2" xfId="14365"/>
    <cellStyle name="Обычный 3 12 16 2 2 3 2 2" xfId="14366"/>
    <cellStyle name="Обычный 3 12 16 2 2 3 3" xfId="14367"/>
    <cellStyle name="Обычный 3 12 16 2 2 4" xfId="14368"/>
    <cellStyle name="Обычный 3 12 16 2 2 4 2" xfId="14369"/>
    <cellStyle name="Обычный 3 12 16 2 2 5" xfId="14370"/>
    <cellStyle name="Обычный 3 12 16 2 3" xfId="14371"/>
    <cellStyle name="Обычный 3 12 16 2 3 2" xfId="14372"/>
    <cellStyle name="Обычный 3 12 16 2 3 2 2" xfId="14373"/>
    <cellStyle name="Обычный 3 12 16 2 3 2 2 2" xfId="14374"/>
    <cellStyle name="Обычный 3 12 16 2 3 2 2 2 2" xfId="14375"/>
    <cellStyle name="Обычный 3 12 16 2 3 2 2 3" xfId="14376"/>
    <cellStyle name="Обычный 3 12 16 2 3 2 3" xfId="14377"/>
    <cellStyle name="Обычный 3 12 16 2 3 2 3 2" xfId="14378"/>
    <cellStyle name="Обычный 3 12 16 2 3 2 4" xfId="14379"/>
    <cellStyle name="Обычный 3 12 16 2 3 3" xfId="14380"/>
    <cellStyle name="Обычный 3 12 16 2 3 3 2" xfId="14381"/>
    <cellStyle name="Обычный 3 12 16 2 3 3 2 2" xfId="14382"/>
    <cellStyle name="Обычный 3 12 16 2 3 3 3" xfId="14383"/>
    <cellStyle name="Обычный 3 12 16 2 3 4" xfId="14384"/>
    <cellStyle name="Обычный 3 12 16 2 3 4 2" xfId="14385"/>
    <cellStyle name="Обычный 3 12 16 2 3 5" xfId="14386"/>
    <cellStyle name="Обычный 3 12 16 2 4" xfId="14387"/>
    <cellStyle name="Обычный 3 12 16 2 4 2" xfId="14388"/>
    <cellStyle name="Обычный 3 12 16 2 4 2 2" xfId="14389"/>
    <cellStyle name="Обычный 3 12 16 2 4 2 2 2" xfId="14390"/>
    <cellStyle name="Обычный 3 12 16 2 4 2 3" xfId="14391"/>
    <cellStyle name="Обычный 3 12 16 2 4 3" xfId="14392"/>
    <cellStyle name="Обычный 3 12 16 2 4 3 2" xfId="14393"/>
    <cellStyle name="Обычный 3 12 16 2 4 4" xfId="14394"/>
    <cellStyle name="Обычный 3 12 16 2 5" xfId="14395"/>
    <cellStyle name="Обычный 3 12 16 2 5 2" xfId="14396"/>
    <cellStyle name="Обычный 3 12 16 2 5 2 2" xfId="14397"/>
    <cellStyle name="Обычный 3 12 16 2 5 3" xfId="14398"/>
    <cellStyle name="Обычный 3 12 16 2 6" xfId="14399"/>
    <cellStyle name="Обычный 3 12 16 2 6 2" xfId="14400"/>
    <cellStyle name="Обычный 3 12 16 2 7" xfId="14401"/>
    <cellStyle name="Обычный 3 12 16 3" xfId="14402"/>
    <cellStyle name="Обычный 3 12 16 3 2" xfId="14403"/>
    <cellStyle name="Обычный 3 12 16 3 2 2" xfId="14404"/>
    <cellStyle name="Обычный 3 12 16 3 2 2 2" xfId="14405"/>
    <cellStyle name="Обычный 3 12 16 3 2 2 2 2" xfId="14406"/>
    <cellStyle name="Обычный 3 12 16 3 2 2 3" xfId="14407"/>
    <cellStyle name="Обычный 3 12 16 3 2 3" xfId="14408"/>
    <cellStyle name="Обычный 3 12 16 3 2 3 2" xfId="14409"/>
    <cellStyle name="Обычный 3 12 16 3 2 4" xfId="14410"/>
    <cellStyle name="Обычный 3 12 16 3 3" xfId="14411"/>
    <cellStyle name="Обычный 3 12 16 3 3 2" xfId="14412"/>
    <cellStyle name="Обычный 3 12 16 3 3 2 2" xfId="14413"/>
    <cellStyle name="Обычный 3 12 16 3 3 3" xfId="14414"/>
    <cellStyle name="Обычный 3 12 16 3 4" xfId="14415"/>
    <cellStyle name="Обычный 3 12 16 3 4 2" xfId="14416"/>
    <cellStyle name="Обычный 3 12 16 3 5" xfId="14417"/>
    <cellStyle name="Обычный 3 12 16 4" xfId="14418"/>
    <cellStyle name="Обычный 3 12 16 4 2" xfId="14419"/>
    <cellStyle name="Обычный 3 12 16 4 2 2" xfId="14420"/>
    <cellStyle name="Обычный 3 12 16 4 2 2 2" xfId="14421"/>
    <cellStyle name="Обычный 3 12 16 4 2 2 2 2" xfId="14422"/>
    <cellStyle name="Обычный 3 12 16 4 2 2 3" xfId="14423"/>
    <cellStyle name="Обычный 3 12 16 4 2 3" xfId="14424"/>
    <cellStyle name="Обычный 3 12 16 4 2 3 2" xfId="14425"/>
    <cellStyle name="Обычный 3 12 16 4 2 4" xfId="14426"/>
    <cellStyle name="Обычный 3 12 16 4 3" xfId="14427"/>
    <cellStyle name="Обычный 3 12 16 4 3 2" xfId="14428"/>
    <cellStyle name="Обычный 3 12 16 4 3 2 2" xfId="14429"/>
    <cellStyle name="Обычный 3 12 16 4 3 3" xfId="14430"/>
    <cellStyle name="Обычный 3 12 16 4 4" xfId="14431"/>
    <cellStyle name="Обычный 3 12 16 4 4 2" xfId="14432"/>
    <cellStyle name="Обычный 3 12 16 4 5" xfId="14433"/>
    <cellStyle name="Обычный 3 12 16 5" xfId="14434"/>
    <cellStyle name="Обычный 3 12 16 5 2" xfId="14435"/>
    <cellStyle name="Обычный 3 12 16 5 2 2" xfId="14436"/>
    <cellStyle name="Обычный 3 12 16 5 2 2 2" xfId="14437"/>
    <cellStyle name="Обычный 3 12 16 5 2 3" xfId="14438"/>
    <cellStyle name="Обычный 3 12 16 5 3" xfId="14439"/>
    <cellStyle name="Обычный 3 12 16 5 3 2" xfId="14440"/>
    <cellStyle name="Обычный 3 12 16 5 4" xfId="14441"/>
    <cellStyle name="Обычный 3 12 16 6" xfId="14442"/>
    <cellStyle name="Обычный 3 12 16 6 2" xfId="14443"/>
    <cellStyle name="Обычный 3 12 16 6 2 2" xfId="14444"/>
    <cellStyle name="Обычный 3 12 16 6 3" xfId="14445"/>
    <cellStyle name="Обычный 3 12 16 7" xfId="14446"/>
    <cellStyle name="Обычный 3 12 16 7 2" xfId="14447"/>
    <cellStyle name="Обычный 3 12 16 8" xfId="14448"/>
    <cellStyle name="Обычный 3 12 17" xfId="14449"/>
    <cellStyle name="Обычный 3 12 17 2" xfId="14450"/>
    <cellStyle name="Обычный 3 12 17 2 2" xfId="14451"/>
    <cellStyle name="Обычный 3 12 17 2 2 2" xfId="14452"/>
    <cellStyle name="Обычный 3 12 17 2 2 2 2" xfId="14453"/>
    <cellStyle name="Обычный 3 12 17 2 2 2 2 2" xfId="14454"/>
    <cellStyle name="Обычный 3 12 17 2 2 2 2 2 2" xfId="14455"/>
    <cellStyle name="Обычный 3 12 17 2 2 2 2 3" xfId="14456"/>
    <cellStyle name="Обычный 3 12 17 2 2 2 3" xfId="14457"/>
    <cellStyle name="Обычный 3 12 17 2 2 2 3 2" xfId="14458"/>
    <cellStyle name="Обычный 3 12 17 2 2 2 4" xfId="14459"/>
    <cellStyle name="Обычный 3 12 17 2 2 3" xfId="14460"/>
    <cellStyle name="Обычный 3 12 17 2 2 3 2" xfId="14461"/>
    <cellStyle name="Обычный 3 12 17 2 2 3 2 2" xfId="14462"/>
    <cellStyle name="Обычный 3 12 17 2 2 3 3" xfId="14463"/>
    <cellStyle name="Обычный 3 12 17 2 2 4" xfId="14464"/>
    <cellStyle name="Обычный 3 12 17 2 2 4 2" xfId="14465"/>
    <cellStyle name="Обычный 3 12 17 2 2 5" xfId="14466"/>
    <cellStyle name="Обычный 3 12 17 2 3" xfId="14467"/>
    <cellStyle name="Обычный 3 12 17 2 3 2" xfId="14468"/>
    <cellStyle name="Обычный 3 12 17 2 3 2 2" xfId="14469"/>
    <cellStyle name="Обычный 3 12 17 2 3 2 2 2" xfId="14470"/>
    <cellStyle name="Обычный 3 12 17 2 3 2 2 2 2" xfId="14471"/>
    <cellStyle name="Обычный 3 12 17 2 3 2 2 3" xfId="14472"/>
    <cellStyle name="Обычный 3 12 17 2 3 2 3" xfId="14473"/>
    <cellStyle name="Обычный 3 12 17 2 3 2 3 2" xfId="14474"/>
    <cellStyle name="Обычный 3 12 17 2 3 2 4" xfId="14475"/>
    <cellStyle name="Обычный 3 12 17 2 3 3" xfId="14476"/>
    <cellStyle name="Обычный 3 12 17 2 3 3 2" xfId="14477"/>
    <cellStyle name="Обычный 3 12 17 2 3 3 2 2" xfId="14478"/>
    <cellStyle name="Обычный 3 12 17 2 3 3 3" xfId="14479"/>
    <cellStyle name="Обычный 3 12 17 2 3 4" xfId="14480"/>
    <cellStyle name="Обычный 3 12 17 2 3 4 2" xfId="14481"/>
    <cellStyle name="Обычный 3 12 17 2 3 5" xfId="14482"/>
    <cellStyle name="Обычный 3 12 17 2 4" xfId="14483"/>
    <cellStyle name="Обычный 3 12 17 2 4 2" xfId="14484"/>
    <cellStyle name="Обычный 3 12 17 2 4 2 2" xfId="14485"/>
    <cellStyle name="Обычный 3 12 17 2 4 2 2 2" xfId="14486"/>
    <cellStyle name="Обычный 3 12 17 2 4 2 3" xfId="14487"/>
    <cellStyle name="Обычный 3 12 17 2 4 3" xfId="14488"/>
    <cellStyle name="Обычный 3 12 17 2 4 3 2" xfId="14489"/>
    <cellStyle name="Обычный 3 12 17 2 4 4" xfId="14490"/>
    <cellStyle name="Обычный 3 12 17 2 5" xfId="14491"/>
    <cellStyle name="Обычный 3 12 17 2 5 2" xfId="14492"/>
    <cellStyle name="Обычный 3 12 17 2 5 2 2" xfId="14493"/>
    <cellStyle name="Обычный 3 12 17 2 5 3" xfId="14494"/>
    <cellStyle name="Обычный 3 12 17 2 6" xfId="14495"/>
    <cellStyle name="Обычный 3 12 17 2 6 2" xfId="14496"/>
    <cellStyle name="Обычный 3 12 17 2 7" xfId="14497"/>
    <cellStyle name="Обычный 3 12 17 3" xfId="14498"/>
    <cellStyle name="Обычный 3 12 17 3 2" xfId="14499"/>
    <cellStyle name="Обычный 3 12 17 3 2 2" xfId="14500"/>
    <cellStyle name="Обычный 3 12 17 3 2 2 2" xfId="14501"/>
    <cellStyle name="Обычный 3 12 17 3 2 2 2 2" xfId="14502"/>
    <cellStyle name="Обычный 3 12 17 3 2 2 3" xfId="14503"/>
    <cellStyle name="Обычный 3 12 17 3 2 3" xfId="14504"/>
    <cellStyle name="Обычный 3 12 17 3 2 3 2" xfId="14505"/>
    <cellStyle name="Обычный 3 12 17 3 2 4" xfId="14506"/>
    <cellStyle name="Обычный 3 12 17 3 3" xfId="14507"/>
    <cellStyle name="Обычный 3 12 17 3 3 2" xfId="14508"/>
    <cellStyle name="Обычный 3 12 17 3 3 2 2" xfId="14509"/>
    <cellStyle name="Обычный 3 12 17 3 3 3" xfId="14510"/>
    <cellStyle name="Обычный 3 12 17 3 4" xfId="14511"/>
    <cellStyle name="Обычный 3 12 17 3 4 2" xfId="14512"/>
    <cellStyle name="Обычный 3 12 17 3 5" xfId="14513"/>
    <cellStyle name="Обычный 3 12 17 4" xfId="14514"/>
    <cellStyle name="Обычный 3 12 17 4 2" xfId="14515"/>
    <cellStyle name="Обычный 3 12 17 4 2 2" xfId="14516"/>
    <cellStyle name="Обычный 3 12 17 4 2 2 2" xfId="14517"/>
    <cellStyle name="Обычный 3 12 17 4 2 2 2 2" xfId="14518"/>
    <cellStyle name="Обычный 3 12 17 4 2 2 3" xfId="14519"/>
    <cellStyle name="Обычный 3 12 17 4 2 3" xfId="14520"/>
    <cellStyle name="Обычный 3 12 17 4 2 3 2" xfId="14521"/>
    <cellStyle name="Обычный 3 12 17 4 2 4" xfId="14522"/>
    <cellStyle name="Обычный 3 12 17 4 3" xfId="14523"/>
    <cellStyle name="Обычный 3 12 17 4 3 2" xfId="14524"/>
    <cellStyle name="Обычный 3 12 17 4 3 2 2" xfId="14525"/>
    <cellStyle name="Обычный 3 12 17 4 3 3" xfId="14526"/>
    <cellStyle name="Обычный 3 12 17 4 4" xfId="14527"/>
    <cellStyle name="Обычный 3 12 17 4 4 2" xfId="14528"/>
    <cellStyle name="Обычный 3 12 17 4 5" xfId="14529"/>
    <cellStyle name="Обычный 3 12 17 5" xfId="14530"/>
    <cellStyle name="Обычный 3 12 17 5 2" xfId="14531"/>
    <cellStyle name="Обычный 3 12 17 5 2 2" xfId="14532"/>
    <cellStyle name="Обычный 3 12 17 5 2 2 2" xfId="14533"/>
    <cellStyle name="Обычный 3 12 17 5 2 3" xfId="14534"/>
    <cellStyle name="Обычный 3 12 17 5 3" xfId="14535"/>
    <cellStyle name="Обычный 3 12 17 5 3 2" xfId="14536"/>
    <cellStyle name="Обычный 3 12 17 5 4" xfId="14537"/>
    <cellStyle name="Обычный 3 12 17 6" xfId="14538"/>
    <cellStyle name="Обычный 3 12 17 6 2" xfId="14539"/>
    <cellStyle name="Обычный 3 12 17 6 2 2" xfId="14540"/>
    <cellStyle name="Обычный 3 12 17 6 3" xfId="14541"/>
    <cellStyle name="Обычный 3 12 17 7" xfId="14542"/>
    <cellStyle name="Обычный 3 12 17 7 2" xfId="14543"/>
    <cellStyle name="Обычный 3 12 17 8" xfId="14544"/>
    <cellStyle name="Обычный 3 12 18" xfId="14545"/>
    <cellStyle name="Обычный 3 12 18 2" xfId="14546"/>
    <cellStyle name="Обычный 3 12 18 2 2" xfId="14547"/>
    <cellStyle name="Обычный 3 12 18 2 2 2" xfId="14548"/>
    <cellStyle name="Обычный 3 12 18 2 2 2 2" xfId="14549"/>
    <cellStyle name="Обычный 3 12 18 2 2 2 2 2" xfId="14550"/>
    <cellStyle name="Обычный 3 12 18 2 2 2 2 2 2" xfId="14551"/>
    <cellStyle name="Обычный 3 12 18 2 2 2 2 3" xfId="14552"/>
    <cellStyle name="Обычный 3 12 18 2 2 2 3" xfId="14553"/>
    <cellStyle name="Обычный 3 12 18 2 2 2 3 2" xfId="14554"/>
    <cellStyle name="Обычный 3 12 18 2 2 2 4" xfId="14555"/>
    <cellStyle name="Обычный 3 12 18 2 2 3" xfId="14556"/>
    <cellStyle name="Обычный 3 12 18 2 2 3 2" xfId="14557"/>
    <cellStyle name="Обычный 3 12 18 2 2 3 2 2" xfId="14558"/>
    <cellStyle name="Обычный 3 12 18 2 2 3 3" xfId="14559"/>
    <cellStyle name="Обычный 3 12 18 2 2 4" xfId="14560"/>
    <cellStyle name="Обычный 3 12 18 2 2 4 2" xfId="14561"/>
    <cellStyle name="Обычный 3 12 18 2 2 5" xfId="14562"/>
    <cellStyle name="Обычный 3 12 18 2 3" xfId="14563"/>
    <cellStyle name="Обычный 3 12 18 2 3 2" xfId="14564"/>
    <cellStyle name="Обычный 3 12 18 2 3 2 2" xfId="14565"/>
    <cellStyle name="Обычный 3 12 18 2 3 2 2 2" xfId="14566"/>
    <cellStyle name="Обычный 3 12 18 2 3 2 2 2 2" xfId="14567"/>
    <cellStyle name="Обычный 3 12 18 2 3 2 2 3" xfId="14568"/>
    <cellStyle name="Обычный 3 12 18 2 3 2 3" xfId="14569"/>
    <cellStyle name="Обычный 3 12 18 2 3 2 3 2" xfId="14570"/>
    <cellStyle name="Обычный 3 12 18 2 3 2 4" xfId="14571"/>
    <cellStyle name="Обычный 3 12 18 2 3 3" xfId="14572"/>
    <cellStyle name="Обычный 3 12 18 2 3 3 2" xfId="14573"/>
    <cellStyle name="Обычный 3 12 18 2 3 3 2 2" xfId="14574"/>
    <cellStyle name="Обычный 3 12 18 2 3 3 3" xfId="14575"/>
    <cellStyle name="Обычный 3 12 18 2 3 4" xfId="14576"/>
    <cellStyle name="Обычный 3 12 18 2 3 4 2" xfId="14577"/>
    <cellStyle name="Обычный 3 12 18 2 3 5" xfId="14578"/>
    <cellStyle name="Обычный 3 12 18 2 4" xfId="14579"/>
    <cellStyle name="Обычный 3 12 18 2 4 2" xfId="14580"/>
    <cellStyle name="Обычный 3 12 18 2 4 2 2" xfId="14581"/>
    <cellStyle name="Обычный 3 12 18 2 4 2 2 2" xfId="14582"/>
    <cellStyle name="Обычный 3 12 18 2 4 2 3" xfId="14583"/>
    <cellStyle name="Обычный 3 12 18 2 4 3" xfId="14584"/>
    <cellStyle name="Обычный 3 12 18 2 4 3 2" xfId="14585"/>
    <cellStyle name="Обычный 3 12 18 2 4 4" xfId="14586"/>
    <cellStyle name="Обычный 3 12 18 2 5" xfId="14587"/>
    <cellStyle name="Обычный 3 12 18 2 5 2" xfId="14588"/>
    <cellStyle name="Обычный 3 12 18 2 5 2 2" xfId="14589"/>
    <cellStyle name="Обычный 3 12 18 2 5 3" xfId="14590"/>
    <cellStyle name="Обычный 3 12 18 2 6" xfId="14591"/>
    <cellStyle name="Обычный 3 12 18 2 6 2" xfId="14592"/>
    <cellStyle name="Обычный 3 12 18 2 7" xfId="14593"/>
    <cellStyle name="Обычный 3 12 18 3" xfId="14594"/>
    <cellStyle name="Обычный 3 12 18 3 2" xfId="14595"/>
    <cellStyle name="Обычный 3 12 18 3 2 2" xfId="14596"/>
    <cellStyle name="Обычный 3 12 18 3 2 2 2" xfId="14597"/>
    <cellStyle name="Обычный 3 12 18 3 2 2 2 2" xfId="14598"/>
    <cellStyle name="Обычный 3 12 18 3 2 2 3" xfId="14599"/>
    <cellStyle name="Обычный 3 12 18 3 2 3" xfId="14600"/>
    <cellStyle name="Обычный 3 12 18 3 2 3 2" xfId="14601"/>
    <cellStyle name="Обычный 3 12 18 3 2 4" xfId="14602"/>
    <cellStyle name="Обычный 3 12 18 3 3" xfId="14603"/>
    <cellStyle name="Обычный 3 12 18 3 3 2" xfId="14604"/>
    <cellStyle name="Обычный 3 12 18 3 3 2 2" xfId="14605"/>
    <cellStyle name="Обычный 3 12 18 3 3 3" xfId="14606"/>
    <cellStyle name="Обычный 3 12 18 3 4" xfId="14607"/>
    <cellStyle name="Обычный 3 12 18 3 4 2" xfId="14608"/>
    <cellStyle name="Обычный 3 12 18 3 5" xfId="14609"/>
    <cellStyle name="Обычный 3 12 18 4" xfId="14610"/>
    <cellStyle name="Обычный 3 12 18 4 2" xfId="14611"/>
    <cellStyle name="Обычный 3 12 18 4 2 2" xfId="14612"/>
    <cellStyle name="Обычный 3 12 18 4 2 2 2" xfId="14613"/>
    <cellStyle name="Обычный 3 12 18 4 2 2 2 2" xfId="14614"/>
    <cellStyle name="Обычный 3 12 18 4 2 2 3" xfId="14615"/>
    <cellStyle name="Обычный 3 12 18 4 2 3" xfId="14616"/>
    <cellStyle name="Обычный 3 12 18 4 2 3 2" xfId="14617"/>
    <cellStyle name="Обычный 3 12 18 4 2 4" xfId="14618"/>
    <cellStyle name="Обычный 3 12 18 4 3" xfId="14619"/>
    <cellStyle name="Обычный 3 12 18 4 3 2" xfId="14620"/>
    <cellStyle name="Обычный 3 12 18 4 3 2 2" xfId="14621"/>
    <cellStyle name="Обычный 3 12 18 4 3 3" xfId="14622"/>
    <cellStyle name="Обычный 3 12 18 4 4" xfId="14623"/>
    <cellStyle name="Обычный 3 12 18 4 4 2" xfId="14624"/>
    <cellStyle name="Обычный 3 12 18 4 5" xfId="14625"/>
    <cellStyle name="Обычный 3 12 18 5" xfId="14626"/>
    <cellStyle name="Обычный 3 12 18 5 2" xfId="14627"/>
    <cellStyle name="Обычный 3 12 18 5 2 2" xfId="14628"/>
    <cellStyle name="Обычный 3 12 18 5 2 2 2" xfId="14629"/>
    <cellStyle name="Обычный 3 12 18 5 2 3" xfId="14630"/>
    <cellStyle name="Обычный 3 12 18 5 3" xfId="14631"/>
    <cellStyle name="Обычный 3 12 18 5 3 2" xfId="14632"/>
    <cellStyle name="Обычный 3 12 18 5 4" xfId="14633"/>
    <cellStyle name="Обычный 3 12 18 6" xfId="14634"/>
    <cellStyle name="Обычный 3 12 18 6 2" xfId="14635"/>
    <cellStyle name="Обычный 3 12 18 6 2 2" xfId="14636"/>
    <cellStyle name="Обычный 3 12 18 6 3" xfId="14637"/>
    <cellStyle name="Обычный 3 12 18 7" xfId="14638"/>
    <cellStyle name="Обычный 3 12 18 7 2" xfId="14639"/>
    <cellStyle name="Обычный 3 12 18 8" xfId="14640"/>
    <cellStyle name="Обычный 3 12 19" xfId="14641"/>
    <cellStyle name="Обычный 3 12 19 2" xfId="14642"/>
    <cellStyle name="Обычный 3 12 19 2 2" xfId="14643"/>
    <cellStyle name="Обычный 3 12 19 2 2 2" xfId="14644"/>
    <cellStyle name="Обычный 3 12 19 2 2 2 2" xfId="14645"/>
    <cellStyle name="Обычный 3 12 19 2 2 2 2 2" xfId="14646"/>
    <cellStyle name="Обычный 3 12 19 2 2 2 2 2 2" xfId="14647"/>
    <cellStyle name="Обычный 3 12 19 2 2 2 2 3" xfId="14648"/>
    <cellStyle name="Обычный 3 12 19 2 2 2 3" xfId="14649"/>
    <cellStyle name="Обычный 3 12 19 2 2 2 3 2" xfId="14650"/>
    <cellStyle name="Обычный 3 12 19 2 2 2 4" xfId="14651"/>
    <cellStyle name="Обычный 3 12 19 2 2 3" xfId="14652"/>
    <cellStyle name="Обычный 3 12 19 2 2 3 2" xfId="14653"/>
    <cellStyle name="Обычный 3 12 19 2 2 3 2 2" xfId="14654"/>
    <cellStyle name="Обычный 3 12 19 2 2 3 3" xfId="14655"/>
    <cellStyle name="Обычный 3 12 19 2 2 4" xfId="14656"/>
    <cellStyle name="Обычный 3 12 19 2 2 4 2" xfId="14657"/>
    <cellStyle name="Обычный 3 12 19 2 2 5" xfId="14658"/>
    <cellStyle name="Обычный 3 12 19 2 3" xfId="14659"/>
    <cellStyle name="Обычный 3 12 19 2 3 2" xfId="14660"/>
    <cellStyle name="Обычный 3 12 19 2 3 2 2" xfId="14661"/>
    <cellStyle name="Обычный 3 12 19 2 3 2 2 2" xfId="14662"/>
    <cellStyle name="Обычный 3 12 19 2 3 2 2 2 2" xfId="14663"/>
    <cellStyle name="Обычный 3 12 19 2 3 2 2 3" xfId="14664"/>
    <cellStyle name="Обычный 3 12 19 2 3 2 3" xfId="14665"/>
    <cellStyle name="Обычный 3 12 19 2 3 2 3 2" xfId="14666"/>
    <cellStyle name="Обычный 3 12 19 2 3 2 4" xfId="14667"/>
    <cellStyle name="Обычный 3 12 19 2 3 3" xfId="14668"/>
    <cellStyle name="Обычный 3 12 19 2 3 3 2" xfId="14669"/>
    <cellStyle name="Обычный 3 12 19 2 3 3 2 2" xfId="14670"/>
    <cellStyle name="Обычный 3 12 19 2 3 3 3" xfId="14671"/>
    <cellStyle name="Обычный 3 12 19 2 3 4" xfId="14672"/>
    <cellStyle name="Обычный 3 12 19 2 3 4 2" xfId="14673"/>
    <cellStyle name="Обычный 3 12 19 2 3 5" xfId="14674"/>
    <cellStyle name="Обычный 3 12 19 2 4" xfId="14675"/>
    <cellStyle name="Обычный 3 12 19 2 4 2" xfId="14676"/>
    <cellStyle name="Обычный 3 12 19 2 4 2 2" xfId="14677"/>
    <cellStyle name="Обычный 3 12 19 2 4 2 2 2" xfId="14678"/>
    <cellStyle name="Обычный 3 12 19 2 4 2 3" xfId="14679"/>
    <cellStyle name="Обычный 3 12 19 2 4 3" xfId="14680"/>
    <cellStyle name="Обычный 3 12 19 2 4 3 2" xfId="14681"/>
    <cellStyle name="Обычный 3 12 19 2 4 4" xfId="14682"/>
    <cellStyle name="Обычный 3 12 19 2 5" xfId="14683"/>
    <cellStyle name="Обычный 3 12 19 2 5 2" xfId="14684"/>
    <cellStyle name="Обычный 3 12 19 2 5 2 2" xfId="14685"/>
    <cellStyle name="Обычный 3 12 19 2 5 3" xfId="14686"/>
    <cellStyle name="Обычный 3 12 19 2 6" xfId="14687"/>
    <cellStyle name="Обычный 3 12 19 2 6 2" xfId="14688"/>
    <cellStyle name="Обычный 3 12 19 2 7" xfId="14689"/>
    <cellStyle name="Обычный 3 12 19 3" xfId="14690"/>
    <cellStyle name="Обычный 3 12 19 3 2" xfId="14691"/>
    <cellStyle name="Обычный 3 12 19 3 2 2" xfId="14692"/>
    <cellStyle name="Обычный 3 12 19 3 2 2 2" xfId="14693"/>
    <cellStyle name="Обычный 3 12 19 3 2 2 2 2" xfId="14694"/>
    <cellStyle name="Обычный 3 12 19 3 2 2 3" xfId="14695"/>
    <cellStyle name="Обычный 3 12 19 3 2 3" xfId="14696"/>
    <cellStyle name="Обычный 3 12 19 3 2 3 2" xfId="14697"/>
    <cellStyle name="Обычный 3 12 19 3 2 4" xfId="14698"/>
    <cellStyle name="Обычный 3 12 19 3 3" xfId="14699"/>
    <cellStyle name="Обычный 3 12 19 3 3 2" xfId="14700"/>
    <cellStyle name="Обычный 3 12 19 3 3 2 2" xfId="14701"/>
    <cellStyle name="Обычный 3 12 19 3 3 3" xfId="14702"/>
    <cellStyle name="Обычный 3 12 19 3 4" xfId="14703"/>
    <cellStyle name="Обычный 3 12 19 3 4 2" xfId="14704"/>
    <cellStyle name="Обычный 3 12 19 3 5" xfId="14705"/>
    <cellStyle name="Обычный 3 12 19 4" xfId="14706"/>
    <cellStyle name="Обычный 3 12 19 4 2" xfId="14707"/>
    <cellStyle name="Обычный 3 12 19 4 2 2" xfId="14708"/>
    <cellStyle name="Обычный 3 12 19 4 2 2 2" xfId="14709"/>
    <cellStyle name="Обычный 3 12 19 4 2 2 2 2" xfId="14710"/>
    <cellStyle name="Обычный 3 12 19 4 2 2 3" xfId="14711"/>
    <cellStyle name="Обычный 3 12 19 4 2 3" xfId="14712"/>
    <cellStyle name="Обычный 3 12 19 4 2 3 2" xfId="14713"/>
    <cellStyle name="Обычный 3 12 19 4 2 4" xfId="14714"/>
    <cellStyle name="Обычный 3 12 19 4 3" xfId="14715"/>
    <cellStyle name="Обычный 3 12 19 4 3 2" xfId="14716"/>
    <cellStyle name="Обычный 3 12 19 4 3 2 2" xfId="14717"/>
    <cellStyle name="Обычный 3 12 19 4 3 3" xfId="14718"/>
    <cellStyle name="Обычный 3 12 19 4 4" xfId="14719"/>
    <cellStyle name="Обычный 3 12 19 4 4 2" xfId="14720"/>
    <cellStyle name="Обычный 3 12 19 4 5" xfId="14721"/>
    <cellStyle name="Обычный 3 12 19 5" xfId="14722"/>
    <cellStyle name="Обычный 3 12 19 5 2" xfId="14723"/>
    <cellStyle name="Обычный 3 12 19 5 2 2" xfId="14724"/>
    <cellStyle name="Обычный 3 12 19 5 2 2 2" xfId="14725"/>
    <cellStyle name="Обычный 3 12 19 5 2 3" xfId="14726"/>
    <cellStyle name="Обычный 3 12 19 5 3" xfId="14727"/>
    <cellStyle name="Обычный 3 12 19 5 3 2" xfId="14728"/>
    <cellStyle name="Обычный 3 12 19 5 4" xfId="14729"/>
    <cellStyle name="Обычный 3 12 19 6" xfId="14730"/>
    <cellStyle name="Обычный 3 12 19 6 2" xfId="14731"/>
    <cellStyle name="Обычный 3 12 19 6 2 2" xfId="14732"/>
    <cellStyle name="Обычный 3 12 19 6 3" xfId="14733"/>
    <cellStyle name="Обычный 3 12 19 7" xfId="14734"/>
    <cellStyle name="Обычный 3 12 19 7 2" xfId="14735"/>
    <cellStyle name="Обычный 3 12 19 8" xfId="14736"/>
    <cellStyle name="Обычный 3 12 2" xfId="14737"/>
    <cellStyle name="Обычный 3 12 2 2" xfId="14738"/>
    <cellStyle name="Обычный 3 12 2 2 2" xfId="14739"/>
    <cellStyle name="Обычный 3 12 2 2 2 2" xfId="14740"/>
    <cellStyle name="Обычный 3 12 2 2 2 2 2" xfId="14741"/>
    <cellStyle name="Обычный 3 12 2 2 2 2 2 2" xfId="14742"/>
    <cellStyle name="Обычный 3 12 2 2 2 2 2 2 2" xfId="14743"/>
    <cellStyle name="Обычный 3 12 2 2 2 2 2 3" xfId="14744"/>
    <cellStyle name="Обычный 3 12 2 2 2 2 3" xfId="14745"/>
    <cellStyle name="Обычный 3 12 2 2 2 2 3 2" xfId="14746"/>
    <cellStyle name="Обычный 3 12 2 2 2 2 4" xfId="14747"/>
    <cellStyle name="Обычный 3 12 2 2 2 3" xfId="14748"/>
    <cellStyle name="Обычный 3 12 2 2 2 3 2" xfId="14749"/>
    <cellStyle name="Обычный 3 12 2 2 2 3 2 2" xfId="14750"/>
    <cellStyle name="Обычный 3 12 2 2 2 3 3" xfId="14751"/>
    <cellStyle name="Обычный 3 12 2 2 2 4" xfId="14752"/>
    <cellStyle name="Обычный 3 12 2 2 2 4 2" xfId="14753"/>
    <cellStyle name="Обычный 3 12 2 2 2 5" xfId="14754"/>
    <cellStyle name="Обычный 3 12 2 2 3" xfId="14755"/>
    <cellStyle name="Обычный 3 12 2 2 3 2" xfId="14756"/>
    <cellStyle name="Обычный 3 12 2 2 3 2 2" xfId="14757"/>
    <cellStyle name="Обычный 3 12 2 2 3 2 2 2" xfId="14758"/>
    <cellStyle name="Обычный 3 12 2 2 3 2 2 2 2" xfId="14759"/>
    <cellStyle name="Обычный 3 12 2 2 3 2 2 3" xfId="14760"/>
    <cellStyle name="Обычный 3 12 2 2 3 2 3" xfId="14761"/>
    <cellStyle name="Обычный 3 12 2 2 3 2 3 2" xfId="14762"/>
    <cellStyle name="Обычный 3 12 2 2 3 2 4" xfId="14763"/>
    <cellStyle name="Обычный 3 12 2 2 3 3" xfId="14764"/>
    <cellStyle name="Обычный 3 12 2 2 3 3 2" xfId="14765"/>
    <cellStyle name="Обычный 3 12 2 2 3 3 2 2" xfId="14766"/>
    <cellStyle name="Обычный 3 12 2 2 3 3 3" xfId="14767"/>
    <cellStyle name="Обычный 3 12 2 2 3 4" xfId="14768"/>
    <cellStyle name="Обычный 3 12 2 2 3 4 2" xfId="14769"/>
    <cellStyle name="Обычный 3 12 2 2 3 5" xfId="14770"/>
    <cellStyle name="Обычный 3 12 2 2 4" xfId="14771"/>
    <cellStyle name="Обычный 3 12 2 2 4 2" xfId="14772"/>
    <cellStyle name="Обычный 3 12 2 2 4 2 2" xfId="14773"/>
    <cellStyle name="Обычный 3 12 2 2 4 2 2 2" xfId="14774"/>
    <cellStyle name="Обычный 3 12 2 2 4 2 3" xfId="14775"/>
    <cellStyle name="Обычный 3 12 2 2 4 3" xfId="14776"/>
    <cellStyle name="Обычный 3 12 2 2 4 3 2" xfId="14777"/>
    <cellStyle name="Обычный 3 12 2 2 4 4" xfId="14778"/>
    <cellStyle name="Обычный 3 12 2 2 5" xfId="14779"/>
    <cellStyle name="Обычный 3 12 2 2 5 2" xfId="14780"/>
    <cellStyle name="Обычный 3 12 2 2 5 2 2" xfId="14781"/>
    <cellStyle name="Обычный 3 12 2 2 5 3" xfId="14782"/>
    <cellStyle name="Обычный 3 12 2 2 6" xfId="14783"/>
    <cellStyle name="Обычный 3 12 2 2 6 2" xfId="14784"/>
    <cellStyle name="Обычный 3 12 2 2 7" xfId="14785"/>
    <cellStyle name="Обычный 3 12 2 3" xfId="14786"/>
    <cellStyle name="Обычный 3 12 2 3 2" xfId="14787"/>
    <cellStyle name="Обычный 3 12 2 3 2 2" xfId="14788"/>
    <cellStyle name="Обычный 3 12 2 3 2 2 2" xfId="14789"/>
    <cellStyle name="Обычный 3 12 2 3 2 2 2 2" xfId="14790"/>
    <cellStyle name="Обычный 3 12 2 3 2 2 3" xfId="14791"/>
    <cellStyle name="Обычный 3 12 2 3 2 3" xfId="14792"/>
    <cellStyle name="Обычный 3 12 2 3 2 3 2" xfId="14793"/>
    <cellStyle name="Обычный 3 12 2 3 2 4" xfId="14794"/>
    <cellStyle name="Обычный 3 12 2 3 3" xfId="14795"/>
    <cellStyle name="Обычный 3 12 2 3 3 2" xfId="14796"/>
    <cellStyle name="Обычный 3 12 2 3 3 2 2" xfId="14797"/>
    <cellStyle name="Обычный 3 12 2 3 3 3" xfId="14798"/>
    <cellStyle name="Обычный 3 12 2 3 4" xfId="14799"/>
    <cellStyle name="Обычный 3 12 2 3 4 2" xfId="14800"/>
    <cellStyle name="Обычный 3 12 2 3 5" xfId="14801"/>
    <cellStyle name="Обычный 3 12 2 4" xfId="14802"/>
    <cellStyle name="Обычный 3 12 2 4 2" xfId="14803"/>
    <cellStyle name="Обычный 3 12 2 4 2 2" xfId="14804"/>
    <cellStyle name="Обычный 3 12 2 4 2 2 2" xfId="14805"/>
    <cellStyle name="Обычный 3 12 2 4 2 2 2 2" xfId="14806"/>
    <cellStyle name="Обычный 3 12 2 4 2 2 3" xfId="14807"/>
    <cellStyle name="Обычный 3 12 2 4 2 3" xfId="14808"/>
    <cellStyle name="Обычный 3 12 2 4 2 3 2" xfId="14809"/>
    <cellStyle name="Обычный 3 12 2 4 2 4" xfId="14810"/>
    <cellStyle name="Обычный 3 12 2 4 3" xfId="14811"/>
    <cellStyle name="Обычный 3 12 2 4 3 2" xfId="14812"/>
    <cellStyle name="Обычный 3 12 2 4 3 2 2" xfId="14813"/>
    <cellStyle name="Обычный 3 12 2 4 3 3" xfId="14814"/>
    <cellStyle name="Обычный 3 12 2 4 4" xfId="14815"/>
    <cellStyle name="Обычный 3 12 2 4 4 2" xfId="14816"/>
    <cellStyle name="Обычный 3 12 2 4 5" xfId="14817"/>
    <cellStyle name="Обычный 3 12 2 5" xfId="14818"/>
    <cellStyle name="Обычный 3 12 2 5 2" xfId="14819"/>
    <cellStyle name="Обычный 3 12 2 5 2 2" xfId="14820"/>
    <cellStyle name="Обычный 3 12 2 5 2 2 2" xfId="14821"/>
    <cellStyle name="Обычный 3 12 2 5 2 3" xfId="14822"/>
    <cellStyle name="Обычный 3 12 2 5 3" xfId="14823"/>
    <cellStyle name="Обычный 3 12 2 5 3 2" xfId="14824"/>
    <cellStyle name="Обычный 3 12 2 5 4" xfId="14825"/>
    <cellStyle name="Обычный 3 12 2 6" xfId="14826"/>
    <cellStyle name="Обычный 3 12 2 6 2" xfId="14827"/>
    <cellStyle name="Обычный 3 12 2 6 2 2" xfId="14828"/>
    <cellStyle name="Обычный 3 12 2 6 3" xfId="14829"/>
    <cellStyle name="Обычный 3 12 2 7" xfId="14830"/>
    <cellStyle name="Обычный 3 12 2 7 2" xfId="14831"/>
    <cellStyle name="Обычный 3 12 2 8" xfId="14832"/>
    <cellStyle name="Обычный 3 12 20" xfId="14833"/>
    <cellStyle name="Обычный 3 12 20 2" xfId="14834"/>
    <cellStyle name="Обычный 3 12 20 2 2" xfId="14835"/>
    <cellStyle name="Обычный 3 12 20 2 2 2" xfId="14836"/>
    <cellStyle name="Обычный 3 12 20 2 2 2 2" xfId="14837"/>
    <cellStyle name="Обычный 3 12 20 2 2 2 2 2" xfId="14838"/>
    <cellStyle name="Обычный 3 12 20 2 2 2 2 2 2" xfId="14839"/>
    <cellStyle name="Обычный 3 12 20 2 2 2 2 3" xfId="14840"/>
    <cellStyle name="Обычный 3 12 20 2 2 2 3" xfId="14841"/>
    <cellStyle name="Обычный 3 12 20 2 2 2 3 2" xfId="14842"/>
    <cellStyle name="Обычный 3 12 20 2 2 2 4" xfId="14843"/>
    <cellStyle name="Обычный 3 12 20 2 2 3" xfId="14844"/>
    <cellStyle name="Обычный 3 12 20 2 2 3 2" xfId="14845"/>
    <cellStyle name="Обычный 3 12 20 2 2 3 2 2" xfId="14846"/>
    <cellStyle name="Обычный 3 12 20 2 2 3 3" xfId="14847"/>
    <cellStyle name="Обычный 3 12 20 2 2 4" xfId="14848"/>
    <cellStyle name="Обычный 3 12 20 2 2 4 2" xfId="14849"/>
    <cellStyle name="Обычный 3 12 20 2 2 5" xfId="14850"/>
    <cellStyle name="Обычный 3 12 20 2 3" xfId="14851"/>
    <cellStyle name="Обычный 3 12 20 2 3 2" xfId="14852"/>
    <cellStyle name="Обычный 3 12 20 2 3 2 2" xfId="14853"/>
    <cellStyle name="Обычный 3 12 20 2 3 2 2 2" xfId="14854"/>
    <cellStyle name="Обычный 3 12 20 2 3 2 2 2 2" xfId="14855"/>
    <cellStyle name="Обычный 3 12 20 2 3 2 2 3" xfId="14856"/>
    <cellStyle name="Обычный 3 12 20 2 3 2 3" xfId="14857"/>
    <cellStyle name="Обычный 3 12 20 2 3 2 3 2" xfId="14858"/>
    <cellStyle name="Обычный 3 12 20 2 3 2 4" xfId="14859"/>
    <cellStyle name="Обычный 3 12 20 2 3 3" xfId="14860"/>
    <cellStyle name="Обычный 3 12 20 2 3 3 2" xfId="14861"/>
    <cellStyle name="Обычный 3 12 20 2 3 3 2 2" xfId="14862"/>
    <cellStyle name="Обычный 3 12 20 2 3 3 3" xfId="14863"/>
    <cellStyle name="Обычный 3 12 20 2 3 4" xfId="14864"/>
    <cellStyle name="Обычный 3 12 20 2 3 4 2" xfId="14865"/>
    <cellStyle name="Обычный 3 12 20 2 3 5" xfId="14866"/>
    <cellStyle name="Обычный 3 12 20 2 4" xfId="14867"/>
    <cellStyle name="Обычный 3 12 20 2 4 2" xfId="14868"/>
    <cellStyle name="Обычный 3 12 20 2 4 2 2" xfId="14869"/>
    <cellStyle name="Обычный 3 12 20 2 4 2 2 2" xfId="14870"/>
    <cellStyle name="Обычный 3 12 20 2 4 2 3" xfId="14871"/>
    <cellStyle name="Обычный 3 12 20 2 4 3" xfId="14872"/>
    <cellStyle name="Обычный 3 12 20 2 4 3 2" xfId="14873"/>
    <cellStyle name="Обычный 3 12 20 2 4 4" xfId="14874"/>
    <cellStyle name="Обычный 3 12 20 2 5" xfId="14875"/>
    <cellStyle name="Обычный 3 12 20 2 5 2" xfId="14876"/>
    <cellStyle name="Обычный 3 12 20 2 5 2 2" xfId="14877"/>
    <cellStyle name="Обычный 3 12 20 2 5 3" xfId="14878"/>
    <cellStyle name="Обычный 3 12 20 2 6" xfId="14879"/>
    <cellStyle name="Обычный 3 12 20 2 6 2" xfId="14880"/>
    <cellStyle name="Обычный 3 12 20 2 7" xfId="14881"/>
    <cellStyle name="Обычный 3 12 20 3" xfId="14882"/>
    <cellStyle name="Обычный 3 12 20 3 2" xfId="14883"/>
    <cellStyle name="Обычный 3 12 20 3 2 2" xfId="14884"/>
    <cellStyle name="Обычный 3 12 20 3 2 2 2" xfId="14885"/>
    <cellStyle name="Обычный 3 12 20 3 2 2 2 2" xfId="14886"/>
    <cellStyle name="Обычный 3 12 20 3 2 2 3" xfId="14887"/>
    <cellStyle name="Обычный 3 12 20 3 2 3" xfId="14888"/>
    <cellStyle name="Обычный 3 12 20 3 2 3 2" xfId="14889"/>
    <cellStyle name="Обычный 3 12 20 3 2 4" xfId="14890"/>
    <cellStyle name="Обычный 3 12 20 3 3" xfId="14891"/>
    <cellStyle name="Обычный 3 12 20 3 3 2" xfId="14892"/>
    <cellStyle name="Обычный 3 12 20 3 3 2 2" xfId="14893"/>
    <cellStyle name="Обычный 3 12 20 3 3 3" xfId="14894"/>
    <cellStyle name="Обычный 3 12 20 3 4" xfId="14895"/>
    <cellStyle name="Обычный 3 12 20 3 4 2" xfId="14896"/>
    <cellStyle name="Обычный 3 12 20 3 5" xfId="14897"/>
    <cellStyle name="Обычный 3 12 20 4" xfId="14898"/>
    <cellStyle name="Обычный 3 12 20 4 2" xfId="14899"/>
    <cellStyle name="Обычный 3 12 20 4 2 2" xfId="14900"/>
    <cellStyle name="Обычный 3 12 20 4 2 2 2" xfId="14901"/>
    <cellStyle name="Обычный 3 12 20 4 2 2 2 2" xfId="14902"/>
    <cellStyle name="Обычный 3 12 20 4 2 2 3" xfId="14903"/>
    <cellStyle name="Обычный 3 12 20 4 2 3" xfId="14904"/>
    <cellStyle name="Обычный 3 12 20 4 2 3 2" xfId="14905"/>
    <cellStyle name="Обычный 3 12 20 4 2 4" xfId="14906"/>
    <cellStyle name="Обычный 3 12 20 4 3" xfId="14907"/>
    <cellStyle name="Обычный 3 12 20 4 3 2" xfId="14908"/>
    <cellStyle name="Обычный 3 12 20 4 3 2 2" xfId="14909"/>
    <cellStyle name="Обычный 3 12 20 4 3 3" xfId="14910"/>
    <cellStyle name="Обычный 3 12 20 4 4" xfId="14911"/>
    <cellStyle name="Обычный 3 12 20 4 4 2" xfId="14912"/>
    <cellStyle name="Обычный 3 12 20 4 5" xfId="14913"/>
    <cellStyle name="Обычный 3 12 20 5" xfId="14914"/>
    <cellStyle name="Обычный 3 12 20 5 2" xfId="14915"/>
    <cellStyle name="Обычный 3 12 20 5 2 2" xfId="14916"/>
    <cellStyle name="Обычный 3 12 20 5 2 2 2" xfId="14917"/>
    <cellStyle name="Обычный 3 12 20 5 2 3" xfId="14918"/>
    <cellStyle name="Обычный 3 12 20 5 3" xfId="14919"/>
    <cellStyle name="Обычный 3 12 20 5 3 2" xfId="14920"/>
    <cellStyle name="Обычный 3 12 20 5 4" xfId="14921"/>
    <cellStyle name="Обычный 3 12 20 6" xfId="14922"/>
    <cellStyle name="Обычный 3 12 20 6 2" xfId="14923"/>
    <cellStyle name="Обычный 3 12 20 6 2 2" xfId="14924"/>
    <cellStyle name="Обычный 3 12 20 6 3" xfId="14925"/>
    <cellStyle name="Обычный 3 12 20 7" xfId="14926"/>
    <cellStyle name="Обычный 3 12 20 7 2" xfId="14927"/>
    <cellStyle name="Обычный 3 12 20 8" xfId="14928"/>
    <cellStyle name="Обычный 3 12 21" xfId="14929"/>
    <cellStyle name="Обычный 3 12 21 2" xfId="14930"/>
    <cellStyle name="Обычный 3 12 21 2 2" xfId="14931"/>
    <cellStyle name="Обычный 3 12 21 2 2 2" xfId="14932"/>
    <cellStyle name="Обычный 3 12 21 2 2 2 2" xfId="14933"/>
    <cellStyle name="Обычный 3 12 21 2 2 2 2 2" xfId="14934"/>
    <cellStyle name="Обычный 3 12 21 2 2 2 2 2 2" xfId="14935"/>
    <cellStyle name="Обычный 3 12 21 2 2 2 2 3" xfId="14936"/>
    <cellStyle name="Обычный 3 12 21 2 2 2 3" xfId="14937"/>
    <cellStyle name="Обычный 3 12 21 2 2 2 3 2" xfId="14938"/>
    <cellStyle name="Обычный 3 12 21 2 2 2 4" xfId="14939"/>
    <cellStyle name="Обычный 3 12 21 2 2 3" xfId="14940"/>
    <cellStyle name="Обычный 3 12 21 2 2 3 2" xfId="14941"/>
    <cellStyle name="Обычный 3 12 21 2 2 3 2 2" xfId="14942"/>
    <cellStyle name="Обычный 3 12 21 2 2 3 3" xfId="14943"/>
    <cellStyle name="Обычный 3 12 21 2 2 4" xfId="14944"/>
    <cellStyle name="Обычный 3 12 21 2 2 4 2" xfId="14945"/>
    <cellStyle name="Обычный 3 12 21 2 2 5" xfId="14946"/>
    <cellStyle name="Обычный 3 12 21 2 3" xfId="14947"/>
    <cellStyle name="Обычный 3 12 21 2 3 2" xfId="14948"/>
    <cellStyle name="Обычный 3 12 21 2 3 2 2" xfId="14949"/>
    <cellStyle name="Обычный 3 12 21 2 3 2 2 2" xfId="14950"/>
    <cellStyle name="Обычный 3 12 21 2 3 2 2 2 2" xfId="14951"/>
    <cellStyle name="Обычный 3 12 21 2 3 2 2 3" xfId="14952"/>
    <cellStyle name="Обычный 3 12 21 2 3 2 3" xfId="14953"/>
    <cellStyle name="Обычный 3 12 21 2 3 2 3 2" xfId="14954"/>
    <cellStyle name="Обычный 3 12 21 2 3 2 4" xfId="14955"/>
    <cellStyle name="Обычный 3 12 21 2 3 3" xfId="14956"/>
    <cellStyle name="Обычный 3 12 21 2 3 3 2" xfId="14957"/>
    <cellStyle name="Обычный 3 12 21 2 3 3 2 2" xfId="14958"/>
    <cellStyle name="Обычный 3 12 21 2 3 3 3" xfId="14959"/>
    <cellStyle name="Обычный 3 12 21 2 3 4" xfId="14960"/>
    <cellStyle name="Обычный 3 12 21 2 3 4 2" xfId="14961"/>
    <cellStyle name="Обычный 3 12 21 2 3 5" xfId="14962"/>
    <cellStyle name="Обычный 3 12 21 2 4" xfId="14963"/>
    <cellStyle name="Обычный 3 12 21 2 4 2" xfId="14964"/>
    <cellStyle name="Обычный 3 12 21 2 4 2 2" xfId="14965"/>
    <cellStyle name="Обычный 3 12 21 2 4 2 2 2" xfId="14966"/>
    <cellStyle name="Обычный 3 12 21 2 4 2 3" xfId="14967"/>
    <cellStyle name="Обычный 3 12 21 2 4 3" xfId="14968"/>
    <cellStyle name="Обычный 3 12 21 2 4 3 2" xfId="14969"/>
    <cellStyle name="Обычный 3 12 21 2 4 4" xfId="14970"/>
    <cellStyle name="Обычный 3 12 21 2 5" xfId="14971"/>
    <cellStyle name="Обычный 3 12 21 2 5 2" xfId="14972"/>
    <cellStyle name="Обычный 3 12 21 2 5 2 2" xfId="14973"/>
    <cellStyle name="Обычный 3 12 21 2 5 3" xfId="14974"/>
    <cellStyle name="Обычный 3 12 21 2 6" xfId="14975"/>
    <cellStyle name="Обычный 3 12 21 2 6 2" xfId="14976"/>
    <cellStyle name="Обычный 3 12 21 2 7" xfId="14977"/>
    <cellStyle name="Обычный 3 12 21 3" xfId="14978"/>
    <cellStyle name="Обычный 3 12 21 3 2" xfId="14979"/>
    <cellStyle name="Обычный 3 12 21 3 2 2" xfId="14980"/>
    <cellStyle name="Обычный 3 12 21 3 2 2 2" xfId="14981"/>
    <cellStyle name="Обычный 3 12 21 3 2 2 2 2" xfId="14982"/>
    <cellStyle name="Обычный 3 12 21 3 2 2 3" xfId="14983"/>
    <cellStyle name="Обычный 3 12 21 3 2 3" xfId="14984"/>
    <cellStyle name="Обычный 3 12 21 3 2 3 2" xfId="14985"/>
    <cellStyle name="Обычный 3 12 21 3 2 4" xfId="14986"/>
    <cellStyle name="Обычный 3 12 21 3 3" xfId="14987"/>
    <cellStyle name="Обычный 3 12 21 3 3 2" xfId="14988"/>
    <cellStyle name="Обычный 3 12 21 3 3 2 2" xfId="14989"/>
    <cellStyle name="Обычный 3 12 21 3 3 3" xfId="14990"/>
    <cellStyle name="Обычный 3 12 21 3 4" xfId="14991"/>
    <cellStyle name="Обычный 3 12 21 3 4 2" xfId="14992"/>
    <cellStyle name="Обычный 3 12 21 3 5" xfId="14993"/>
    <cellStyle name="Обычный 3 12 21 4" xfId="14994"/>
    <cellStyle name="Обычный 3 12 21 4 2" xfId="14995"/>
    <cellStyle name="Обычный 3 12 21 4 2 2" xfId="14996"/>
    <cellStyle name="Обычный 3 12 21 4 2 2 2" xfId="14997"/>
    <cellStyle name="Обычный 3 12 21 4 2 2 2 2" xfId="14998"/>
    <cellStyle name="Обычный 3 12 21 4 2 2 3" xfId="14999"/>
    <cellStyle name="Обычный 3 12 21 4 2 3" xfId="15000"/>
    <cellStyle name="Обычный 3 12 21 4 2 3 2" xfId="15001"/>
    <cellStyle name="Обычный 3 12 21 4 2 4" xfId="15002"/>
    <cellStyle name="Обычный 3 12 21 4 3" xfId="15003"/>
    <cellStyle name="Обычный 3 12 21 4 3 2" xfId="15004"/>
    <cellStyle name="Обычный 3 12 21 4 3 2 2" xfId="15005"/>
    <cellStyle name="Обычный 3 12 21 4 3 3" xfId="15006"/>
    <cellStyle name="Обычный 3 12 21 4 4" xfId="15007"/>
    <cellStyle name="Обычный 3 12 21 4 4 2" xfId="15008"/>
    <cellStyle name="Обычный 3 12 21 4 5" xfId="15009"/>
    <cellStyle name="Обычный 3 12 21 5" xfId="15010"/>
    <cellStyle name="Обычный 3 12 21 5 2" xfId="15011"/>
    <cellStyle name="Обычный 3 12 21 5 2 2" xfId="15012"/>
    <cellStyle name="Обычный 3 12 21 5 2 2 2" xfId="15013"/>
    <cellStyle name="Обычный 3 12 21 5 2 3" xfId="15014"/>
    <cellStyle name="Обычный 3 12 21 5 3" xfId="15015"/>
    <cellStyle name="Обычный 3 12 21 5 3 2" xfId="15016"/>
    <cellStyle name="Обычный 3 12 21 5 4" xfId="15017"/>
    <cellStyle name="Обычный 3 12 21 6" xfId="15018"/>
    <cellStyle name="Обычный 3 12 21 6 2" xfId="15019"/>
    <cellStyle name="Обычный 3 12 21 6 2 2" xfId="15020"/>
    <cellStyle name="Обычный 3 12 21 6 3" xfId="15021"/>
    <cellStyle name="Обычный 3 12 21 7" xfId="15022"/>
    <cellStyle name="Обычный 3 12 21 7 2" xfId="15023"/>
    <cellStyle name="Обычный 3 12 21 8" xfId="15024"/>
    <cellStyle name="Обычный 3 12 22" xfId="15025"/>
    <cellStyle name="Обычный 3 12 22 2" xfId="15026"/>
    <cellStyle name="Обычный 3 12 22 2 2" xfId="15027"/>
    <cellStyle name="Обычный 3 12 22 2 2 2" xfId="15028"/>
    <cellStyle name="Обычный 3 12 22 2 2 2 2" xfId="15029"/>
    <cellStyle name="Обычный 3 12 22 2 2 2 2 2" xfId="15030"/>
    <cellStyle name="Обычный 3 12 22 2 2 2 2 2 2" xfId="15031"/>
    <cellStyle name="Обычный 3 12 22 2 2 2 2 3" xfId="15032"/>
    <cellStyle name="Обычный 3 12 22 2 2 2 3" xfId="15033"/>
    <cellStyle name="Обычный 3 12 22 2 2 2 3 2" xfId="15034"/>
    <cellStyle name="Обычный 3 12 22 2 2 2 4" xfId="15035"/>
    <cellStyle name="Обычный 3 12 22 2 2 3" xfId="15036"/>
    <cellStyle name="Обычный 3 12 22 2 2 3 2" xfId="15037"/>
    <cellStyle name="Обычный 3 12 22 2 2 3 2 2" xfId="15038"/>
    <cellStyle name="Обычный 3 12 22 2 2 3 3" xfId="15039"/>
    <cellStyle name="Обычный 3 12 22 2 2 4" xfId="15040"/>
    <cellStyle name="Обычный 3 12 22 2 2 4 2" xfId="15041"/>
    <cellStyle name="Обычный 3 12 22 2 2 5" xfId="15042"/>
    <cellStyle name="Обычный 3 12 22 2 3" xfId="15043"/>
    <cellStyle name="Обычный 3 12 22 2 3 2" xfId="15044"/>
    <cellStyle name="Обычный 3 12 22 2 3 2 2" xfId="15045"/>
    <cellStyle name="Обычный 3 12 22 2 3 2 2 2" xfId="15046"/>
    <cellStyle name="Обычный 3 12 22 2 3 2 2 2 2" xfId="15047"/>
    <cellStyle name="Обычный 3 12 22 2 3 2 2 3" xfId="15048"/>
    <cellStyle name="Обычный 3 12 22 2 3 2 3" xfId="15049"/>
    <cellStyle name="Обычный 3 12 22 2 3 2 3 2" xfId="15050"/>
    <cellStyle name="Обычный 3 12 22 2 3 2 4" xfId="15051"/>
    <cellStyle name="Обычный 3 12 22 2 3 3" xfId="15052"/>
    <cellStyle name="Обычный 3 12 22 2 3 3 2" xfId="15053"/>
    <cellStyle name="Обычный 3 12 22 2 3 3 2 2" xfId="15054"/>
    <cellStyle name="Обычный 3 12 22 2 3 3 3" xfId="15055"/>
    <cellStyle name="Обычный 3 12 22 2 3 4" xfId="15056"/>
    <cellStyle name="Обычный 3 12 22 2 3 4 2" xfId="15057"/>
    <cellStyle name="Обычный 3 12 22 2 3 5" xfId="15058"/>
    <cellStyle name="Обычный 3 12 22 2 4" xfId="15059"/>
    <cellStyle name="Обычный 3 12 22 2 4 2" xfId="15060"/>
    <cellStyle name="Обычный 3 12 22 2 4 2 2" xfId="15061"/>
    <cellStyle name="Обычный 3 12 22 2 4 2 2 2" xfId="15062"/>
    <cellStyle name="Обычный 3 12 22 2 4 2 3" xfId="15063"/>
    <cellStyle name="Обычный 3 12 22 2 4 3" xfId="15064"/>
    <cellStyle name="Обычный 3 12 22 2 4 3 2" xfId="15065"/>
    <cellStyle name="Обычный 3 12 22 2 4 4" xfId="15066"/>
    <cellStyle name="Обычный 3 12 22 2 5" xfId="15067"/>
    <cellStyle name="Обычный 3 12 22 2 5 2" xfId="15068"/>
    <cellStyle name="Обычный 3 12 22 2 5 2 2" xfId="15069"/>
    <cellStyle name="Обычный 3 12 22 2 5 3" xfId="15070"/>
    <cellStyle name="Обычный 3 12 22 2 6" xfId="15071"/>
    <cellStyle name="Обычный 3 12 22 2 6 2" xfId="15072"/>
    <cellStyle name="Обычный 3 12 22 2 7" xfId="15073"/>
    <cellStyle name="Обычный 3 12 22 3" xfId="15074"/>
    <cellStyle name="Обычный 3 12 22 3 2" xfId="15075"/>
    <cellStyle name="Обычный 3 12 22 3 2 2" xfId="15076"/>
    <cellStyle name="Обычный 3 12 22 3 2 2 2" xfId="15077"/>
    <cellStyle name="Обычный 3 12 22 3 2 2 2 2" xfId="15078"/>
    <cellStyle name="Обычный 3 12 22 3 2 2 3" xfId="15079"/>
    <cellStyle name="Обычный 3 12 22 3 2 3" xfId="15080"/>
    <cellStyle name="Обычный 3 12 22 3 2 3 2" xfId="15081"/>
    <cellStyle name="Обычный 3 12 22 3 2 4" xfId="15082"/>
    <cellStyle name="Обычный 3 12 22 3 3" xfId="15083"/>
    <cellStyle name="Обычный 3 12 22 3 3 2" xfId="15084"/>
    <cellStyle name="Обычный 3 12 22 3 3 2 2" xfId="15085"/>
    <cellStyle name="Обычный 3 12 22 3 3 3" xfId="15086"/>
    <cellStyle name="Обычный 3 12 22 3 4" xfId="15087"/>
    <cellStyle name="Обычный 3 12 22 3 4 2" xfId="15088"/>
    <cellStyle name="Обычный 3 12 22 3 5" xfId="15089"/>
    <cellStyle name="Обычный 3 12 22 4" xfId="15090"/>
    <cellStyle name="Обычный 3 12 22 4 2" xfId="15091"/>
    <cellStyle name="Обычный 3 12 22 4 2 2" xfId="15092"/>
    <cellStyle name="Обычный 3 12 22 4 2 2 2" xfId="15093"/>
    <cellStyle name="Обычный 3 12 22 4 2 2 2 2" xfId="15094"/>
    <cellStyle name="Обычный 3 12 22 4 2 2 3" xfId="15095"/>
    <cellStyle name="Обычный 3 12 22 4 2 3" xfId="15096"/>
    <cellStyle name="Обычный 3 12 22 4 2 3 2" xfId="15097"/>
    <cellStyle name="Обычный 3 12 22 4 2 4" xfId="15098"/>
    <cellStyle name="Обычный 3 12 22 4 3" xfId="15099"/>
    <cellStyle name="Обычный 3 12 22 4 3 2" xfId="15100"/>
    <cellStyle name="Обычный 3 12 22 4 3 2 2" xfId="15101"/>
    <cellStyle name="Обычный 3 12 22 4 3 3" xfId="15102"/>
    <cellStyle name="Обычный 3 12 22 4 4" xfId="15103"/>
    <cellStyle name="Обычный 3 12 22 4 4 2" xfId="15104"/>
    <cellStyle name="Обычный 3 12 22 4 5" xfId="15105"/>
    <cellStyle name="Обычный 3 12 22 5" xfId="15106"/>
    <cellStyle name="Обычный 3 12 22 5 2" xfId="15107"/>
    <cellStyle name="Обычный 3 12 22 5 2 2" xfId="15108"/>
    <cellStyle name="Обычный 3 12 22 5 2 2 2" xfId="15109"/>
    <cellStyle name="Обычный 3 12 22 5 2 3" xfId="15110"/>
    <cellStyle name="Обычный 3 12 22 5 3" xfId="15111"/>
    <cellStyle name="Обычный 3 12 22 5 3 2" xfId="15112"/>
    <cellStyle name="Обычный 3 12 22 5 4" xfId="15113"/>
    <cellStyle name="Обычный 3 12 22 6" xfId="15114"/>
    <cellStyle name="Обычный 3 12 22 6 2" xfId="15115"/>
    <cellStyle name="Обычный 3 12 22 6 2 2" xfId="15116"/>
    <cellStyle name="Обычный 3 12 22 6 3" xfId="15117"/>
    <cellStyle name="Обычный 3 12 22 7" xfId="15118"/>
    <cellStyle name="Обычный 3 12 22 7 2" xfId="15119"/>
    <cellStyle name="Обычный 3 12 22 8" xfId="15120"/>
    <cellStyle name="Обычный 3 12 23" xfId="15121"/>
    <cellStyle name="Обычный 3 12 23 2" xfId="15122"/>
    <cellStyle name="Обычный 3 12 23 2 2" xfId="15123"/>
    <cellStyle name="Обычный 3 12 23 2 2 2" xfId="15124"/>
    <cellStyle name="Обычный 3 12 23 2 2 2 2" xfId="15125"/>
    <cellStyle name="Обычный 3 12 23 2 2 2 2 2" xfId="15126"/>
    <cellStyle name="Обычный 3 12 23 2 2 2 2 2 2" xfId="15127"/>
    <cellStyle name="Обычный 3 12 23 2 2 2 2 3" xfId="15128"/>
    <cellStyle name="Обычный 3 12 23 2 2 2 3" xfId="15129"/>
    <cellStyle name="Обычный 3 12 23 2 2 2 3 2" xfId="15130"/>
    <cellStyle name="Обычный 3 12 23 2 2 2 4" xfId="15131"/>
    <cellStyle name="Обычный 3 12 23 2 2 3" xfId="15132"/>
    <cellStyle name="Обычный 3 12 23 2 2 3 2" xfId="15133"/>
    <cellStyle name="Обычный 3 12 23 2 2 3 2 2" xfId="15134"/>
    <cellStyle name="Обычный 3 12 23 2 2 3 3" xfId="15135"/>
    <cellStyle name="Обычный 3 12 23 2 2 4" xfId="15136"/>
    <cellStyle name="Обычный 3 12 23 2 2 4 2" xfId="15137"/>
    <cellStyle name="Обычный 3 12 23 2 2 5" xfId="15138"/>
    <cellStyle name="Обычный 3 12 23 2 3" xfId="15139"/>
    <cellStyle name="Обычный 3 12 23 2 3 2" xfId="15140"/>
    <cellStyle name="Обычный 3 12 23 2 3 2 2" xfId="15141"/>
    <cellStyle name="Обычный 3 12 23 2 3 2 2 2" xfId="15142"/>
    <cellStyle name="Обычный 3 12 23 2 3 2 2 2 2" xfId="15143"/>
    <cellStyle name="Обычный 3 12 23 2 3 2 2 3" xfId="15144"/>
    <cellStyle name="Обычный 3 12 23 2 3 2 3" xfId="15145"/>
    <cellStyle name="Обычный 3 12 23 2 3 2 3 2" xfId="15146"/>
    <cellStyle name="Обычный 3 12 23 2 3 2 4" xfId="15147"/>
    <cellStyle name="Обычный 3 12 23 2 3 3" xfId="15148"/>
    <cellStyle name="Обычный 3 12 23 2 3 3 2" xfId="15149"/>
    <cellStyle name="Обычный 3 12 23 2 3 3 2 2" xfId="15150"/>
    <cellStyle name="Обычный 3 12 23 2 3 3 3" xfId="15151"/>
    <cellStyle name="Обычный 3 12 23 2 3 4" xfId="15152"/>
    <cellStyle name="Обычный 3 12 23 2 3 4 2" xfId="15153"/>
    <cellStyle name="Обычный 3 12 23 2 3 5" xfId="15154"/>
    <cellStyle name="Обычный 3 12 23 2 4" xfId="15155"/>
    <cellStyle name="Обычный 3 12 23 2 4 2" xfId="15156"/>
    <cellStyle name="Обычный 3 12 23 2 4 2 2" xfId="15157"/>
    <cellStyle name="Обычный 3 12 23 2 4 2 2 2" xfId="15158"/>
    <cellStyle name="Обычный 3 12 23 2 4 2 3" xfId="15159"/>
    <cellStyle name="Обычный 3 12 23 2 4 3" xfId="15160"/>
    <cellStyle name="Обычный 3 12 23 2 4 3 2" xfId="15161"/>
    <cellStyle name="Обычный 3 12 23 2 4 4" xfId="15162"/>
    <cellStyle name="Обычный 3 12 23 2 5" xfId="15163"/>
    <cellStyle name="Обычный 3 12 23 2 5 2" xfId="15164"/>
    <cellStyle name="Обычный 3 12 23 2 5 2 2" xfId="15165"/>
    <cellStyle name="Обычный 3 12 23 2 5 3" xfId="15166"/>
    <cellStyle name="Обычный 3 12 23 2 6" xfId="15167"/>
    <cellStyle name="Обычный 3 12 23 2 6 2" xfId="15168"/>
    <cellStyle name="Обычный 3 12 23 2 7" xfId="15169"/>
    <cellStyle name="Обычный 3 12 23 3" xfId="15170"/>
    <cellStyle name="Обычный 3 12 23 3 2" xfId="15171"/>
    <cellStyle name="Обычный 3 12 23 3 2 2" xfId="15172"/>
    <cellStyle name="Обычный 3 12 23 3 2 2 2" xfId="15173"/>
    <cellStyle name="Обычный 3 12 23 3 2 2 2 2" xfId="15174"/>
    <cellStyle name="Обычный 3 12 23 3 2 2 3" xfId="15175"/>
    <cellStyle name="Обычный 3 12 23 3 2 3" xfId="15176"/>
    <cellStyle name="Обычный 3 12 23 3 2 3 2" xfId="15177"/>
    <cellStyle name="Обычный 3 12 23 3 2 4" xfId="15178"/>
    <cellStyle name="Обычный 3 12 23 3 3" xfId="15179"/>
    <cellStyle name="Обычный 3 12 23 3 3 2" xfId="15180"/>
    <cellStyle name="Обычный 3 12 23 3 3 2 2" xfId="15181"/>
    <cellStyle name="Обычный 3 12 23 3 3 3" xfId="15182"/>
    <cellStyle name="Обычный 3 12 23 3 4" xfId="15183"/>
    <cellStyle name="Обычный 3 12 23 3 4 2" xfId="15184"/>
    <cellStyle name="Обычный 3 12 23 3 5" xfId="15185"/>
    <cellStyle name="Обычный 3 12 23 4" xfId="15186"/>
    <cellStyle name="Обычный 3 12 23 4 2" xfId="15187"/>
    <cellStyle name="Обычный 3 12 23 4 2 2" xfId="15188"/>
    <cellStyle name="Обычный 3 12 23 4 2 2 2" xfId="15189"/>
    <cellStyle name="Обычный 3 12 23 4 2 2 2 2" xfId="15190"/>
    <cellStyle name="Обычный 3 12 23 4 2 2 3" xfId="15191"/>
    <cellStyle name="Обычный 3 12 23 4 2 3" xfId="15192"/>
    <cellStyle name="Обычный 3 12 23 4 2 3 2" xfId="15193"/>
    <cellStyle name="Обычный 3 12 23 4 2 4" xfId="15194"/>
    <cellStyle name="Обычный 3 12 23 4 3" xfId="15195"/>
    <cellStyle name="Обычный 3 12 23 4 3 2" xfId="15196"/>
    <cellStyle name="Обычный 3 12 23 4 3 2 2" xfId="15197"/>
    <cellStyle name="Обычный 3 12 23 4 3 3" xfId="15198"/>
    <cellStyle name="Обычный 3 12 23 4 4" xfId="15199"/>
    <cellStyle name="Обычный 3 12 23 4 4 2" xfId="15200"/>
    <cellStyle name="Обычный 3 12 23 4 5" xfId="15201"/>
    <cellStyle name="Обычный 3 12 23 5" xfId="15202"/>
    <cellStyle name="Обычный 3 12 23 5 2" xfId="15203"/>
    <cellStyle name="Обычный 3 12 23 5 2 2" xfId="15204"/>
    <cellStyle name="Обычный 3 12 23 5 2 2 2" xfId="15205"/>
    <cellStyle name="Обычный 3 12 23 5 2 3" xfId="15206"/>
    <cellStyle name="Обычный 3 12 23 5 3" xfId="15207"/>
    <cellStyle name="Обычный 3 12 23 5 3 2" xfId="15208"/>
    <cellStyle name="Обычный 3 12 23 5 4" xfId="15209"/>
    <cellStyle name="Обычный 3 12 23 6" xfId="15210"/>
    <cellStyle name="Обычный 3 12 23 6 2" xfId="15211"/>
    <cellStyle name="Обычный 3 12 23 6 2 2" xfId="15212"/>
    <cellStyle name="Обычный 3 12 23 6 3" xfId="15213"/>
    <cellStyle name="Обычный 3 12 23 7" xfId="15214"/>
    <cellStyle name="Обычный 3 12 23 7 2" xfId="15215"/>
    <cellStyle name="Обычный 3 12 23 8" xfId="15216"/>
    <cellStyle name="Обычный 3 12 24" xfId="15217"/>
    <cellStyle name="Обычный 3 12 24 2" xfId="15218"/>
    <cellStyle name="Обычный 3 12 24 2 2" xfId="15219"/>
    <cellStyle name="Обычный 3 12 24 2 2 2" xfId="15220"/>
    <cellStyle name="Обычный 3 12 24 2 2 2 2" xfId="15221"/>
    <cellStyle name="Обычный 3 12 24 2 2 2 2 2" xfId="15222"/>
    <cellStyle name="Обычный 3 12 24 2 2 2 2 2 2" xfId="15223"/>
    <cellStyle name="Обычный 3 12 24 2 2 2 2 3" xfId="15224"/>
    <cellStyle name="Обычный 3 12 24 2 2 2 3" xfId="15225"/>
    <cellStyle name="Обычный 3 12 24 2 2 2 3 2" xfId="15226"/>
    <cellStyle name="Обычный 3 12 24 2 2 2 4" xfId="15227"/>
    <cellStyle name="Обычный 3 12 24 2 2 3" xfId="15228"/>
    <cellStyle name="Обычный 3 12 24 2 2 3 2" xfId="15229"/>
    <cellStyle name="Обычный 3 12 24 2 2 3 2 2" xfId="15230"/>
    <cellStyle name="Обычный 3 12 24 2 2 3 3" xfId="15231"/>
    <cellStyle name="Обычный 3 12 24 2 2 4" xfId="15232"/>
    <cellStyle name="Обычный 3 12 24 2 2 4 2" xfId="15233"/>
    <cellStyle name="Обычный 3 12 24 2 2 5" xfId="15234"/>
    <cellStyle name="Обычный 3 12 24 2 3" xfId="15235"/>
    <cellStyle name="Обычный 3 12 24 2 3 2" xfId="15236"/>
    <cellStyle name="Обычный 3 12 24 2 3 2 2" xfId="15237"/>
    <cellStyle name="Обычный 3 12 24 2 3 2 2 2" xfId="15238"/>
    <cellStyle name="Обычный 3 12 24 2 3 2 2 2 2" xfId="15239"/>
    <cellStyle name="Обычный 3 12 24 2 3 2 2 3" xfId="15240"/>
    <cellStyle name="Обычный 3 12 24 2 3 2 3" xfId="15241"/>
    <cellStyle name="Обычный 3 12 24 2 3 2 3 2" xfId="15242"/>
    <cellStyle name="Обычный 3 12 24 2 3 2 4" xfId="15243"/>
    <cellStyle name="Обычный 3 12 24 2 3 3" xfId="15244"/>
    <cellStyle name="Обычный 3 12 24 2 3 3 2" xfId="15245"/>
    <cellStyle name="Обычный 3 12 24 2 3 3 2 2" xfId="15246"/>
    <cellStyle name="Обычный 3 12 24 2 3 3 3" xfId="15247"/>
    <cellStyle name="Обычный 3 12 24 2 3 4" xfId="15248"/>
    <cellStyle name="Обычный 3 12 24 2 3 4 2" xfId="15249"/>
    <cellStyle name="Обычный 3 12 24 2 3 5" xfId="15250"/>
    <cellStyle name="Обычный 3 12 24 2 4" xfId="15251"/>
    <cellStyle name="Обычный 3 12 24 2 4 2" xfId="15252"/>
    <cellStyle name="Обычный 3 12 24 2 4 2 2" xfId="15253"/>
    <cellStyle name="Обычный 3 12 24 2 4 2 2 2" xfId="15254"/>
    <cellStyle name="Обычный 3 12 24 2 4 2 3" xfId="15255"/>
    <cellStyle name="Обычный 3 12 24 2 4 3" xfId="15256"/>
    <cellStyle name="Обычный 3 12 24 2 4 3 2" xfId="15257"/>
    <cellStyle name="Обычный 3 12 24 2 4 4" xfId="15258"/>
    <cellStyle name="Обычный 3 12 24 2 5" xfId="15259"/>
    <cellStyle name="Обычный 3 12 24 2 5 2" xfId="15260"/>
    <cellStyle name="Обычный 3 12 24 2 5 2 2" xfId="15261"/>
    <cellStyle name="Обычный 3 12 24 2 5 3" xfId="15262"/>
    <cellStyle name="Обычный 3 12 24 2 6" xfId="15263"/>
    <cellStyle name="Обычный 3 12 24 2 6 2" xfId="15264"/>
    <cellStyle name="Обычный 3 12 24 2 7" xfId="15265"/>
    <cellStyle name="Обычный 3 12 24 3" xfId="15266"/>
    <cellStyle name="Обычный 3 12 24 3 2" xfId="15267"/>
    <cellStyle name="Обычный 3 12 24 3 2 2" xfId="15268"/>
    <cellStyle name="Обычный 3 12 24 3 2 2 2" xfId="15269"/>
    <cellStyle name="Обычный 3 12 24 3 2 2 2 2" xfId="15270"/>
    <cellStyle name="Обычный 3 12 24 3 2 2 3" xfId="15271"/>
    <cellStyle name="Обычный 3 12 24 3 2 3" xfId="15272"/>
    <cellStyle name="Обычный 3 12 24 3 2 3 2" xfId="15273"/>
    <cellStyle name="Обычный 3 12 24 3 2 4" xfId="15274"/>
    <cellStyle name="Обычный 3 12 24 3 3" xfId="15275"/>
    <cellStyle name="Обычный 3 12 24 3 3 2" xfId="15276"/>
    <cellStyle name="Обычный 3 12 24 3 3 2 2" xfId="15277"/>
    <cellStyle name="Обычный 3 12 24 3 3 3" xfId="15278"/>
    <cellStyle name="Обычный 3 12 24 3 4" xfId="15279"/>
    <cellStyle name="Обычный 3 12 24 3 4 2" xfId="15280"/>
    <cellStyle name="Обычный 3 12 24 3 5" xfId="15281"/>
    <cellStyle name="Обычный 3 12 24 4" xfId="15282"/>
    <cellStyle name="Обычный 3 12 24 4 2" xfId="15283"/>
    <cellStyle name="Обычный 3 12 24 4 2 2" xfId="15284"/>
    <cellStyle name="Обычный 3 12 24 4 2 2 2" xfId="15285"/>
    <cellStyle name="Обычный 3 12 24 4 2 2 2 2" xfId="15286"/>
    <cellStyle name="Обычный 3 12 24 4 2 2 3" xfId="15287"/>
    <cellStyle name="Обычный 3 12 24 4 2 3" xfId="15288"/>
    <cellStyle name="Обычный 3 12 24 4 2 3 2" xfId="15289"/>
    <cellStyle name="Обычный 3 12 24 4 2 4" xfId="15290"/>
    <cellStyle name="Обычный 3 12 24 4 3" xfId="15291"/>
    <cellStyle name="Обычный 3 12 24 4 3 2" xfId="15292"/>
    <cellStyle name="Обычный 3 12 24 4 3 2 2" xfId="15293"/>
    <cellStyle name="Обычный 3 12 24 4 3 3" xfId="15294"/>
    <cellStyle name="Обычный 3 12 24 4 4" xfId="15295"/>
    <cellStyle name="Обычный 3 12 24 4 4 2" xfId="15296"/>
    <cellStyle name="Обычный 3 12 24 4 5" xfId="15297"/>
    <cellStyle name="Обычный 3 12 24 5" xfId="15298"/>
    <cellStyle name="Обычный 3 12 24 5 2" xfId="15299"/>
    <cellStyle name="Обычный 3 12 24 5 2 2" xfId="15300"/>
    <cellStyle name="Обычный 3 12 24 5 2 2 2" xfId="15301"/>
    <cellStyle name="Обычный 3 12 24 5 2 3" xfId="15302"/>
    <cellStyle name="Обычный 3 12 24 5 3" xfId="15303"/>
    <cellStyle name="Обычный 3 12 24 5 3 2" xfId="15304"/>
    <cellStyle name="Обычный 3 12 24 5 4" xfId="15305"/>
    <cellStyle name="Обычный 3 12 24 6" xfId="15306"/>
    <cellStyle name="Обычный 3 12 24 6 2" xfId="15307"/>
    <cellStyle name="Обычный 3 12 24 6 2 2" xfId="15308"/>
    <cellStyle name="Обычный 3 12 24 6 3" xfId="15309"/>
    <cellStyle name="Обычный 3 12 24 7" xfId="15310"/>
    <cellStyle name="Обычный 3 12 24 7 2" xfId="15311"/>
    <cellStyle name="Обычный 3 12 24 8" xfId="15312"/>
    <cellStyle name="Обычный 3 12 25" xfId="15313"/>
    <cellStyle name="Обычный 3 12 25 2" xfId="15314"/>
    <cellStyle name="Обычный 3 12 25 2 2" xfId="15315"/>
    <cellStyle name="Обычный 3 12 25 2 2 2" xfId="15316"/>
    <cellStyle name="Обычный 3 12 25 2 2 2 2" xfId="15317"/>
    <cellStyle name="Обычный 3 12 25 2 2 2 2 2" xfId="15318"/>
    <cellStyle name="Обычный 3 12 25 2 2 2 2 2 2" xfId="15319"/>
    <cellStyle name="Обычный 3 12 25 2 2 2 2 3" xfId="15320"/>
    <cellStyle name="Обычный 3 12 25 2 2 2 3" xfId="15321"/>
    <cellStyle name="Обычный 3 12 25 2 2 2 3 2" xfId="15322"/>
    <cellStyle name="Обычный 3 12 25 2 2 2 4" xfId="15323"/>
    <cellStyle name="Обычный 3 12 25 2 2 3" xfId="15324"/>
    <cellStyle name="Обычный 3 12 25 2 2 3 2" xfId="15325"/>
    <cellStyle name="Обычный 3 12 25 2 2 3 2 2" xfId="15326"/>
    <cellStyle name="Обычный 3 12 25 2 2 3 3" xfId="15327"/>
    <cellStyle name="Обычный 3 12 25 2 2 4" xfId="15328"/>
    <cellStyle name="Обычный 3 12 25 2 2 4 2" xfId="15329"/>
    <cellStyle name="Обычный 3 12 25 2 2 5" xfId="15330"/>
    <cellStyle name="Обычный 3 12 25 2 3" xfId="15331"/>
    <cellStyle name="Обычный 3 12 25 2 3 2" xfId="15332"/>
    <cellStyle name="Обычный 3 12 25 2 3 2 2" xfId="15333"/>
    <cellStyle name="Обычный 3 12 25 2 3 2 2 2" xfId="15334"/>
    <cellStyle name="Обычный 3 12 25 2 3 2 2 2 2" xfId="15335"/>
    <cellStyle name="Обычный 3 12 25 2 3 2 2 3" xfId="15336"/>
    <cellStyle name="Обычный 3 12 25 2 3 2 3" xfId="15337"/>
    <cellStyle name="Обычный 3 12 25 2 3 2 3 2" xfId="15338"/>
    <cellStyle name="Обычный 3 12 25 2 3 2 4" xfId="15339"/>
    <cellStyle name="Обычный 3 12 25 2 3 3" xfId="15340"/>
    <cellStyle name="Обычный 3 12 25 2 3 3 2" xfId="15341"/>
    <cellStyle name="Обычный 3 12 25 2 3 3 2 2" xfId="15342"/>
    <cellStyle name="Обычный 3 12 25 2 3 3 3" xfId="15343"/>
    <cellStyle name="Обычный 3 12 25 2 3 4" xfId="15344"/>
    <cellStyle name="Обычный 3 12 25 2 3 4 2" xfId="15345"/>
    <cellStyle name="Обычный 3 12 25 2 3 5" xfId="15346"/>
    <cellStyle name="Обычный 3 12 25 2 4" xfId="15347"/>
    <cellStyle name="Обычный 3 12 25 2 4 2" xfId="15348"/>
    <cellStyle name="Обычный 3 12 25 2 4 2 2" xfId="15349"/>
    <cellStyle name="Обычный 3 12 25 2 4 2 2 2" xfId="15350"/>
    <cellStyle name="Обычный 3 12 25 2 4 2 3" xfId="15351"/>
    <cellStyle name="Обычный 3 12 25 2 4 3" xfId="15352"/>
    <cellStyle name="Обычный 3 12 25 2 4 3 2" xfId="15353"/>
    <cellStyle name="Обычный 3 12 25 2 4 4" xfId="15354"/>
    <cellStyle name="Обычный 3 12 25 2 5" xfId="15355"/>
    <cellStyle name="Обычный 3 12 25 2 5 2" xfId="15356"/>
    <cellStyle name="Обычный 3 12 25 2 5 2 2" xfId="15357"/>
    <cellStyle name="Обычный 3 12 25 2 5 3" xfId="15358"/>
    <cellStyle name="Обычный 3 12 25 2 6" xfId="15359"/>
    <cellStyle name="Обычный 3 12 25 2 6 2" xfId="15360"/>
    <cellStyle name="Обычный 3 12 25 2 7" xfId="15361"/>
    <cellStyle name="Обычный 3 12 25 3" xfId="15362"/>
    <cellStyle name="Обычный 3 12 25 3 2" xfId="15363"/>
    <cellStyle name="Обычный 3 12 25 3 2 2" xfId="15364"/>
    <cellStyle name="Обычный 3 12 25 3 2 2 2" xfId="15365"/>
    <cellStyle name="Обычный 3 12 25 3 2 2 2 2" xfId="15366"/>
    <cellStyle name="Обычный 3 12 25 3 2 2 3" xfId="15367"/>
    <cellStyle name="Обычный 3 12 25 3 2 3" xfId="15368"/>
    <cellStyle name="Обычный 3 12 25 3 2 3 2" xfId="15369"/>
    <cellStyle name="Обычный 3 12 25 3 2 4" xfId="15370"/>
    <cellStyle name="Обычный 3 12 25 3 3" xfId="15371"/>
    <cellStyle name="Обычный 3 12 25 3 3 2" xfId="15372"/>
    <cellStyle name="Обычный 3 12 25 3 3 2 2" xfId="15373"/>
    <cellStyle name="Обычный 3 12 25 3 3 3" xfId="15374"/>
    <cellStyle name="Обычный 3 12 25 3 4" xfId="15375"/>
    <cellStyle name="Обычный 3 12 25 3 4 2" xfId="15376"/>
    <cellStyle name="Обычный 3 12 25 3 5" xfId="15377"/>
    <cellStyle name="Обычный 3 12 25 4" xfId="15378"/>
    <cellStyle name="Обычный 3 12 25 4 2" xfId="15379"/>
    <cellStyle name="Обычный 3 12 25 4 2 2" xfId="15380"/>
    <cellStyle name="Обычный 3 12 25 4 2 2 2" xfId="15381"/>
    <cellStyle name="Обычный 3 12 25 4 2 2 2 2" xfId="15382"/>
    <cellStyle name="Обычный 3 12 25 4 2 2 3" xfId="15383"/>
    <cellStyle name="Обычный 3 12 25 4 2 3" xfId="15384"/>
    <cellStyle name="Обычный 3 12 25 4 2 3 2" xfId="15385"/>
    <cellStyle name="Обычный 3 12 25 4 2 4" xfId="15386"/>
    <cellStyle name="Обычный 3 12 25 4 3" xfId="15387"/>
    <cellStyle name="Обычный 3 12 25 4 3 2" xfId="15388"/>
    <cellStyle name="Обычный 3 12 25 4 3 2 2" xfId="15389"/>
    <cellStyle name="Обычный 3 12 25 4 3 3" xfId="15390"/>
    <cellStyle name="Обычный 3 12 25 4 4" xfId="15391"/>
    <cellStyle name="Обычный 3 12 25 4 4 2" xfId="15392"/>
    <cellStyle name="Обычный 3 12 25 4 5" xfId="15393"/>
    <cellStyle name="Обычный 3 12 25 5" xfId="15394"/>
    <cellStyle name="Обычный 3 12 25 5 2" xfId="15395"/>
    <cellStyle name="Обычный 3 12 25 5 2 2" xfId="15396"/>
    <cellStyle name="Обычный 3 12 25 5 2 2 2" xfId="15397"/>
    <cellStyle name="Обычный 3 12 25 5 2 3" xfId="15398"/>
    <cellStyle name="Обычный 3 12 25 5 3" xfId="15399"/>
    <cellStyle name="Обычный 3 12 25 5 3 2" xfId="15400"/>
    <cellStyle name="Обычный 3 12 25 5 4" xfId="15401"/>
    <cellStyle name="Обычный 3 12 25 6" xfId="15402"/>
    <cellStyle name="Обычный 3 12 25 6 2" xfId="15403"/>
    <cellStyle name="Обычный 3 12 25 6 2 2" xfId="15404"/>
    <cellStyle name="Обычный 3 12 25 6 3" xfId="15405"/>
    <cellStyle name="Обычный 3 12 25 7" xfId="15406"/>
    <cellStyle name="Обычный 3 12 25 7 2" xfId="15407"/>
    <cellStyle name="Обычный 3 12 25 8" xfId="15408"/>
    <cellStyle name="Обычный 3 12 26" xfId="15409"/>
    <cellStyle name="Обычный 3 12 26 2" xfId="15410"/>
    <cellStyle name="Обычный 3 12 26 2 2" xfId="15411"/>
    <cellStyle name="Обычный 3 12 26 2 2 2" xfId="15412"/>
    <cellStyle name="Обычный 3 12 26 2 2 2 2" xfId="15413"/>
    <cellStyle name="Обычный 3 12 26 2 2 2 2 2" xfId="15414"/>
    <cellStyle name="Обычный 3 12 26 2 2 2 2 2 2" xfId="15415"/>
    <cellStyle name="Обычный 3 12 26 2 2 2 2 3" xfId="15416"/>
    <cellStyle name="Обычный 3 12 26 2 2 2 3" xfId="15417"/>
    <cellStyle name="Обычный 3 12 26 2 2 2 3 2" xfId="15418"/>
    <cellStyle name="Обычный 3 12 26 2 2 2 4" xfId="15419"/>
    <cellStyle name="Обычный 3 12 26 2 2 3" xfId="15420"/>
    <cellStyle name="Обычный 3 12 26 2 2 3 2" xfId="15421"/>
    <cellStyle name="Обычный 3 12 26 2 2 3 2 2" xfId="15422"/>
    <cellStyle name="Обычный 3 12 26 2 2 3 3" xfId="15423"/>
    <cellStyle name="Обычный 3 12 26 2 2 4" xfId="15424"/>
    <cellStyle name="Обычный 3 12 26 2 2 4 2" xfId="15425"/>
    <cellStyle name="Обычный 3 12 26 2 2 5" xfId="15426"/>
    <cellStyle name="Обычный 3 12 26 2 3" xfId="15427"/>
    <cellStyle name="Обычный 3 12 26 2 3 2" xfId="15428"/>
    <cellStyle name="Обычный 3 12 26 2 3 2 2" xfId="15429"/>
    <cellStyle name="Обычный 3 12 26 2 3 2 2 2" xfId="15430"/>
    <cellStyle name="Обычный 3 12 26 2 3 2 2 2 2" xfId="15431"/>
    <cellStyle name="Обычный 3 12 26 2 3 2 2 3" xfId="15432"/>
    <cellStyle name="Обычный 3 12 26 2 3 2 3" xfId="15433"/>
    <cellStyle name="Обычный 3 12 26 2 3 2 3 2" xfId="15434"/>
    <cellStyle name="Обычный 3 12 26 2 3 2 4" xfId="15435"/>
    <cellStyle name="Обычный 3 12 26 2 3 3" xfId="15436"/>
    <cellStyle name="Обычный 3 12 26 2 3 3 2" xfId="15437"/>
    <cellStyle name="Обычный 3 12 26 2 3 3 2 2" xfId="15438"/>
    <cellStyle name="Обычный 3 12 26 2 3 3 3" xfId="15439"/>
    <cellStyle name="Обычный 3 12 26 2 3 4" xfId="15440"/>
    <cellStyle name="Обычный 3 12 26 2 3 4 2" xfId="15441"/>
    <cellStyle name="Обычный 3 12 26 2 3 5" xfId="15442"/>
    <cellStyle name="Обычный 3 12 26 2 4" xfId="15443"/>
    <cellStyle name="Обычный 3 12 26 2 4 2" xfId="15444"/>
    <cellStyle name="Обычный 3 12 26 2 4 2 2" xfId="15445"/>
    <cellStyle name="Обычный 3 12 26 2 4 2 2 2" xfId="15446"/>
    <cellStyle name="Обычный 3 12 26 2 4 2 3" xfId="15447"/>
    <cellStyle name="Обычный 3 12 26 2 4 3" xfId="15448"/>
    <cellStyle name="Обычный 3 12 26 2 4 3 2" xfId="15449"/>
    <cellStyle name="Обычный 3 12 26 2 4 4" xfId="15450"/>
    <cellStyle name="Обычный 3 12 26 2 5" xfId="15451"/>
    <cellStyle name="Обычный 3 12 26 2 5 2" xfId="15452"/>
    <cellStyle name="Обычный 3 12 26 2 5 2 2" xfId="15453"/>
    <cellStyle name="Обычный 3 12 26 2 5 3" xfId="15454"/>
    <cellStyle name="Обычный 3 12 26 2 6" xfId="15455"/>
    <cellStyle name="Обычный 3 12 26 2 6 2" xfId="15456"/>
    <cellStyle name="Обычный 3 12 26 2 7" xfId="15457"/>
    <cellStyle name="Обычный 3 12 26 3" xfId="15458"/>
    <cellStyle name="Обычный 3 12 26 3 2" xfId="15459"/>
    <cellStyle name="Обычный 3 12 26 3 2 2" xfId="15460"/>
    <cellStyle name="Обычный 3 12 26 3 2 2 2" xfId="15461"/>
    <cellStyle name="Обычный 3 12 26 3 2 2 2 2" xfId="15462"/>
    <cellStyle name="Обычный 3 12 26 3 2 2 3" xfId="15463"/>
    <cellStyle name="Обычный 3 12 26 3 2 3" xfId="15464"/>
    <cellStyle name="Обычный 3 12 26 3 2 3 2" xfId="15465"/>
    <cellStyle name="Обычный 3 12 26 3 2 4" xfId="15466"/>
    <cellStyle name="Обычный 3 12 26 3 3" xfId="15467"/>
    <cellStyle name="Обычный 3 12 26 3 3 2" xfId="15468"/>
    <cellStyle name="Обычный 3 12 26 3 3 2 2" xfId="15469"/>
    <cellStyle name="Обычный 3 12 26 3 3 3" xfId="15470"/>
    <cellStyle name="Обычный 3 12 26 3 4" xfId="15471"/>
    <cellStyle name="Обычный 3 12 26 3 4 2" xfId="15472"/>
    <cellStyle name="Обычный 3 12 26 3 5" xfId="15473"/>
    <cellStyle name="Обычный 3 12 26 4" xfId="15474"/>
    <cellStyle name="Обычный 3 12 26 4 2" xfId="15475"/>
    <cellStyle name="Обычный 3 12 26 4 2 2" xfId="15476"/>
    <cellStyle name="Обычный 3 12 26 4 2 2 2" xfId="15477"/>
    <cellStyle name="Обычный 3 12 26 4 2 2 2 2" xfId="15478"/>
    <cellStyle name="Обычный 3 12 26 4 2 2 3" xfId="15479"/>
    <cellStyle name="Обычный 3 12 26 4 2 3" xfId="15480"/>
    <cellStyle name="Обычный 3 12 26 4 2 3 2" xfId="15481"/>
    <cellStyle name="Обычный 3 12 26 4 2 4" xfId="15482"/>
    <cellStyle name="Обычный 3 12 26 4 3" xfId="15483"/>
    <cellStyle name="Обычный 3 12 26 4 3 2" xfId="15484"/>
    <cellStyle name="Обычный 3 12 26 4 3 2 2" xfId="15485"/>
    <cellStyle name="Обычный 3 12 26 4 3 3" xfId="15486"/>
    <cellStyle name="Обычный 3 12 26 4 4" xfId="15487"/>
    <cellStyle name="Обычный 3 12 26 4 4 2" xfId="15488"/>
    <cellStyle name="Обычный 3 12 26 4 5" xfId="15489"/>
    <cellStyle name="Обычный 3 12 26 5" xfId="15490"/>
    <cellStyle name="Обычный 3 12 26 5 2" xfId="15491"/>
    <cellStyle name="Обычный 3 12 26 5 2 2" xfId="15492"/>
    <cellStyle name="Обычный 3 12 26 5 2 2 2" xfId="15493"/>
    <cellStyle name="Обычный 3 12 26 5 2 3" xfId="15494"/>
    <cellStyle name="Обычный 3 12 26 5 3" xfId="15495"/>
    <cellStyle name="Обычный 3 12 26 5 3 2" xfId="15496"/>
    <cellStyle name="Обычный 3 12 26 5 4" xfId="15497"/>
    <cellStyle name="Обычный 3 12 26 6" xfId="15498"/>
    <cellStyle name="Обычный 3 12 26 6 2" xfId="15499"/>
    <cellStyle name="Обычный 3 12 26 6 2 2" xfId="15500"/>
    <cellStyle name="Обычный 3 12 26 6 3" xfId="15501"/>
    <cellStyle name="Обычный 3 12 26 7" xfId="15502"/>
    <cellStyle name="Обычный 3 12 26 7 2" xfId="15503"/>
    <cellStyle name="Обычный 3 12 26 8" xfId="15504"/>
    <cellStyle name="Обычный 3 12 27" xfId="15505"/>
    <cellStyle name="Обычный 3 12 27 2" xfId="15506"/>
    <cellStyle name="Обычный 3 12 27 2 2" xfId="15507"/>
    <cellStyle name="Обычный 3 12 27 2 2 2" xfId="15508"/>
    <cellStyle name="Обычный 3 12 27 2 2 2 2" xfId="15509"/>
    <cellStyle name="Обычный 3 12 27 2 2 2 2 2" xfId="15510"/>
    <cellStyle name="Обычный 3 12 27 2 2 2 2 2 2" xfId="15511"/>
    <cellStyle name="Обычный 3 12 27 2 2 2 2 3" xfId="15512"/>
    <cellStyle name="Обычный 3 12 27 2 2 2 3" xfId="15513"/>
    <cellStyle name="Обычный 3 12 27 2 2 2 3 2" xfId="15514"/>
    <cellStyle name="Обычный 3 12 27 2 2 2 4" xfId="15515"/>
    <cellStyle name="Обычный 3 12 27 2 2 3" xfId="15516"/>
    <cellStyle name="Обычный 3 12 27 2 2 3 2" xfId="15517"/>
    <cellStyle name="Обычный 3 12 27 2 2 3 2 2" xfId="15518"/>
    <cellStyle name="Обычный 3 12 27 2 2 3 3" xfId="15519"/>
    <cellStyle name="Обычный 3 12 27 2 2 4" xfId="15520"/>
    <cellStyle name="Обычный 3 12 27 2 2 4 2" xfId="15521"/>
    <cellStyle name="Обычный 3 12 27 2 2 5" xfId="15522"/>
    <cellStyle name="Обычный 3 12 27 2 3" xfId="15523"/>
    <cellStyle name="Обычный 3 12 27 2 3 2" xfId="15524"/>
    <cellStyle name="Обычный 3 12 27 2 3 2 2" xfId="15525"/>
    <cellStyle name="Обычный 3 12 27 2 3 2 2 2" xfId="15526"/>
    <cellStyle name="Обычный 3 12 27 2 3 2 2 2 2" xfId="15527"/>
    <cellStyle name="Обычный 3 12 27 2 3 2 2 3" xfId="15528"/>
    <cellStyle name="Обычный 3 12 27 2 3 2 3" xfId="15529"/>
    <cellStyle name="Обычный 3 12 27 2 3 2 3 2" xfId="15530"/>
    <cellStyle name="Обычный 3 12 27 2 3 2 4" xfId="15531"/>
    <cellStyle name="Обычный 3 12 27 2 3 3" xfId="15532"/>
    <cellStyle name="Обычный 3 12 27 2 3 3 2" xfId="15533"/>
    <cellStyle name="Обычный 3 12 27 2 3 3 2 2" xfId="15534"/>
    <cellStyle name="Обычный 3 12 27 2 3 3 3" xfId="15535"/>
    <cellStyle name="Обычный 3 12 27 2 3 4" xfId="15536"/>
    <cellStyle name="Обычный 3 12 27 2 3 4 2" xfId="15537"/>
    <cellStyle name="Обычный 3 12 27 2 3 5" xfId="15538"/>
    <cellStyle name="Обычный 3 12 27 2 4" xfId="15539"/>
    <cellStyle name="Обычный 3 12 27 2 4 2" xfId="15540"/>
    <cellStyle name="Обычный 3 12 27 2 4 2 2" xfId="15541"/>
    <cellStyle name="Обычный 3 12 27 2 4 2 2 2" xfId="15542"/>
    <cellStyle name="Обычный 3 12 27 2 4 2 3" xfId="15543"/>
    <cellStyle name="Обычный 3 12 27 2 4 3" xfId="15544"/>
    <cellStyle name="Обычный 3 12 27 2 4 3 2" xfId="15545"/>
    <cellStyle name="Обычный 3 12 27 2 4 4" xfId="15546"/>
    <cellStyle name="Обычный 3 12 27 2 5" xfId="15547"/>
    <cellStyle name="Обычный 3 12 27 2 5 2" xfId="15548"/>
    <cellStyle name="Обычный 3 12 27 2 5 2 2" xfId="15549"/>
    <cellStyle name="Обычный 3 12 27 2 5 3" xfId="15550"/>
    <cellStyle name="Обычный 3 12 27 2 6" xfId="15551"/>
    <cellStyle name="Обычный 3 12 27 2 6 2" xfId="15552"/>
    <cellStyle name="Обычный 3 12 27 2 7" xfId="15553"/>
    <cellStyle name="Обычный 3 12 27 3" xfId="15554"/>
    <cellStyle name="Обычный 3 12 27 3 2" xfId="15555"/>
    <cellStyle name="Обычный 3 12 27 3 2 2" xfId="15556"/>
    <cellStyle name="Обычный 3 12 27 3 2 2 2" xfId="15557"/>
    <cellStyle name="Обычный 3 12 27 3 2 2 2 2" xfId="15558"/>
    <cellStyle name="Обычный 3 12 27 3 2 2 3" xfId="15559"/>
    <cellStyle name="Обычный 3 12 27 3 2 3" xfId="15560"/>
    <cellStyle name="Обычный 3 12 27 3 2 3 2" xfId="15561"/>
    <cellStyle name="Обычный 3 12 27 3 2 4" xfId="15562"/>
    <cellStyle name="Обычный 3 12 27 3 3" xfId="15563"/>
    <cellStyle name="Обычный 3 12 27 3 3 2" xfId="15564"/>
    <cellStyle name="Обычный 3 12 27 3 3 2 2" xfId="15565"/>
    <cellStyle name="Обычный 3 12 27 3 3 3" xfId="15566"/>
    <cellStyle name="Обычный 3 12 27 3 4" xfId="15567"/>
    <cellStyle name="Обычный 3 12 27 3 4 2" xfId="15568"/>
    <cellStyle name="Обычный 3 12 27 3 5" xfId="15569"/>
    <cellStyle name="Обычный 3 12 27 4" xfId="15570"/>
    <cellStyle name="Обычный 3 12 27 4 2" xfId="15571"/>
    <cellStyle name="Обычный 3 12 27 4 2 2" xfId="15572"/>
    <cellStyle name="Обычный 3 12 27 4 2 2 2" xfId="15573"/>
    <cellStyle name="Обычный 3 12 27 4 2 2 2 2" xfId="15574"/>
    <cellStyle name="Обычный 3 12 27 4 2 2 3" xfId="15575"/>
    <cellStyle name="Обычный 3 12 27 4 2 3" xfId="15576"/>
    <cellStyle name="Обычный 3 12 27 4 2 3 2" xfId="15577"/>
    <cellStyle name="Обычный 3 12 27 4 2 4" xfId="15578"/>
    <cellStyle name="Обычный 3 12 27 4 3" xfId="15579"/>
    <cellStyle name="Обычный 3 12 27 4 3 2" xfId="15580"/>
    <cellStyle name="Обычный 3 12 27 4 3 2 2" xfId="15581"/>
    <cellStyle name="Обычный 3 12 27 4 3 3" xfId="15582"/>
    <cellStyle name="Обычный 3 12 27 4 4" xfId="15583"/>
    <cellStyle name="Обычный 3 12 27 4 4 2" xfId="15584"/>
    <cellStyle name="Обычный 3 12 27 4 5" xfId="15585"/>
    <cellStyle name="Обычный 3 12 27 5" xfId="15586"/>
    <cellStyle name="Обычный 3 12 27 5 2" xfId="15587"/>
    <cellStyle name="Обычный 3 12 27 5 2 2" xfId="15588"/>
    <cellStyle name="Обычный 3 12 27 5 2 2 2" xfId="15589"/>
    <cellStyle name="Обычный 3 12 27 5 2 3" xfId="15590"/>
    <cellStyle name="Обычный 3 12 27 5 3" xfId="15591"/>
    <cellStyle name="Обычный 3 12 27 5 3 2" xfId="15592"/>
    <cellStyle name="Обычный 3 12 27 5 4" xfId="15593"/>
    <cellStyle name="Обычный 3 12 27 6" xfId="15594"/>
    <cellStyle name="Обычный 3 12 27 6 2" xfId="15595"/>
    <cellStyle name="Обычный 3 12 27 6 2 2" xfId="15596"/>
    <cellStyle name="Обычный 3 12 27 6 3" xfId="15597"/>
    <cellStyle name="Обычный 3 12 27 7" xfId="15598"/>
    <cellStyle name="Обычный 3 12 27 7 2" xfId="15599"/>
    <cellStyle name="Обычный 3 12 27 8" xfId="15600"/>
    <cellStyle name="Обычный 3 12 28" xfId="15601"/>
    <cellStyle name="Обычный 3 12 28 2" xfId="15602"/>
    <cellStyle name="Обычный 3 12 28 2 2" xfId="15603"/>
    <cellStyle name="Обычный 3 12 28 2 2 2" xfId="15604"/>
    <cellStyle name="Обычный 3 12 28 2 2 2 2" xfId="15605"/>
    <cellStyle name="Обычный 3 12 28 2 2 2 2 2" xfId="15606"/>
    <cellStyle name="Обычный 3 12 28 2 2 2 2 2 2" xfId="15607"/>
    <cellStyle name="Обычный 3 12 28 2 2 2 2 3" xfId="15608"/>
    <cellStyle name="Обычный 3 12 28 2 2 2 3" xfId="15609"/>
    <cellStyle name="Обычный 3 12 28 2 2 2 3 2" xfId="15610"/>
    <cellStyle name="Обычный 3 12 28 2 2 2 4" xfId="15611"/>
    <cellStyle name="Обычный 3 12 28 2 2 3" xfId="15612"/>
    <cellStyle name="Обычный 3 12 28 2 2 3 2" xfId="15613"/>
    <cellStyle name="Обычный 3 12 28 2 2 3 2 2" xfId="15614"/>
    <cellStyle name="Обычный 3 12 28 2 2 3 3" xfId="15615"/>
    <cellStyle name="Обычный 3 12 28 2 2 4" xfId="15616"/>
    <cellStyle name="Обычный 3 12 28 2 2 4 2" xfId="15617"/>
    <cellStyle name="Обычный 3 12 28 2 2 5" xfId="15618"/>
    <cellStyle name="Обычный 3 12 28 2 3" xfId="15619"/>
    <cellStyle name="Обычный 3 12 28 2 3 2" xfId="15620"/>
    <cellStyle name="Обычный 3 12 28 2 3 2 2" xfId="15621"/>
    <cellStyle name="Обычный 3 12 28 2 3 2 2 2" xfId="15622"/>
    <cellStyle name="Обычный 3 12 28 2 3 2 2 2 2" xfId="15623"/>
    <cellStyle name="Обычный 3 12 28 2 3 2 2 3" xfId="15624"/>
    <cellStyle name="Обычный 3 12 28 2 3 2 3" xfId="15625"/>
    <cellStyle name="Обычный 3 12 28 2 3 2 3 2" xfId="15626"/>
    <cellStyle name="Обычный 3 12 28 2 3 2 4" xfId="15627"/>
    <cellStyle name="Обычный 3 12 28 2 3 3" xfId="15628"/>
    <cellStyle name="Обычный 3 12 28 2 3 3 2" xfId="15629"/>
    <cellStyle name="Обычный 3 12 28 2 3 3 2 2" xfId="15630"/>
    <cellStyle name="Обычный 3 12 28 2 3 3 3" xfId="15631"/>
    <cellStyle name="Обычный 3 12 28 2 3 4" xfId="15632"/>
    <cellStyle name="Обычный 3 12 28 2 3 4 2" xfId="15633"/>
    <cellStyle name="Обычный 3 12 28 2 3 5" xfId="15634"/>
    <cellStyle name="Обычный 3 12 28 2 4" xfId="15635"/>
    <cellStyle name="Обычный 3 12 28 2 4 2" xfId="15636"/>
    <cellStyle name="Обычный 3 12 28 2 4 2 2" xfId="15637"/>
    <cellStyle name="Обычный 3 12 28 2 4 2 2 2" xfId="15638"/>
    <cellStyle name="Обычный 3 12 28 2 4 2 3" xfId="15639"/>
    <cellStyle name="Обычный 3 12 28 2 4 3" xfId="15640"/>
    <cellStyle name="Обычный 3 12 28 2 4 3 2" xfId="15641"/>
    <cellStyle name="Обычный 3 12 28 2 4 4" xfId="15642"/>
    <cellStyle name="Обычный 3 12 28 2 5" xfId="15643"/>
    <cellStyle name="Обычный 3 12 28 2 5 2" xfId="15644"/>
    <cellStyle name="Обычный 3 12 28 2 5 2 2" xfId="15645"/>
    <cellStyle name="Обычный 3 12 28 2 5 3" xfId="15646"/>
    <cellStyle name="Обычный 3 12 28 2 6" xfId="15647"/>
    <cellStyle name="Обычный 3 12 28 2 6 2" xfId="15648"/>
    <cellStyle name="Обычный 3 12 28 2 7" xfId="15649"/>
    <cellStyle name="Обычный 3 12 28 3" xfId="15650"/>
    <cellStyle name="Обычный 3 12 28 3 2" xfId="15651"/>
    <cellStyle name="Обычный 3 12 28 3 2 2" xfId="15652"/>
    <cellStyle name="Обычный 3 12 28 3 2 2 2" xfId="15653"/>
    <cellStyle name="Обычный 3 12 28 3 2 2 2 2" xfId="15654"/>
    <cellStyle name="Обычный 3 12 28 3 2 2 3" xfId="15655"/>
    <cellStyle name="Обычный 3 12 28 3 2 3" xfId="15656"/>
    <cellStyle name="Обычный 3 12 28 3 2 3 2" xfId="15657"/>
    <cellStyle name="Обычный 3 12 28 3 2 4" xfId="15658"/>
    <cellStyle name="Обычный 3 12 28 3 3" xfId="15659"/>
    <cellStyle name="Обычный 3 12 28 3 3 2" xfId="15660"/>
    <cellStyle name="Обычный 3 12 28 3 3 2 2" xfId="15661"/>
    <cellStyle name="Обычный 3 12 28 3 3 3" xfId="15662"/>
    <cellStyle name="Обычный 3 12 28 3 4" xfId="15663"/>
    <cellStyle name="Обычный 3 12 28 3 4 2" xfId="15664"/>
    <cellStyle name="Обычный 3 12 28 3 5" xfId="15665"/>
    <cellStyle name="Обычный 3 12 28 4" xfId="15666"/>
    <cellStyle name="Обычный 3 12 28 4 2" xfId="15667"/>
    <cellStyle name="Обычный 3 12 28 4 2 2" xfId="15668"/>
    <cellStyle name="Обычный 3 12 28 4 2 2 2" xfId="15669"/>
    <cellStyle name="Обычный 3 12 28 4 2 2 2 2" xfId="15670"/>
    <cellStyle name="Обычный 3 12 28 4 2 2 3" xfId="15671"/>
    <cellStyle name="Обычный 3 12 28 4 2 3" xfId="15672"/>
    <cellStyle name="Обычный 3 12 28 4 2 3 2" xfId="15673"/>
    <cellStyle name="Обычный 3 12 28 4 2 4" xfId="15674"/>
    <cellStyle name="Обычный 3 12 28 4 3" xfId="15675"/>
    <cellStyle name="Обычный 3 12 28 4 3 2" xfId="15676"/>
    <cellStyle name="Обычный 3 12 28 4 3 2 2" xfId="15677"/>
    <cellStyle name="Обычный 3 12 28 4 3 3" xfId="15678"/>
    <cellStyle name="Обычный 3 12 28 4 4" xfId="15679"/>
    <cellStyle name="Обычный 3 12 28 4 4 2" xfId="15680"/>
    <cellStyle name="Обычный 3 12 28 4 5" xfId="15681"/>
    <cellStyle name="Обычный 3 12 28 5" xfId="15682"/>
    <cellStyle name="Обычный 3 12 28 5 2" xfId="15683"/>
    <cellStyle name="Обычный 3 12 28 5 2 2" xfId="15684"/>
    <cellStyle name="Обычный 3 12 28 5 2 2 2" xfId="15685"/>
    <cellStyle name="Обычный 3 12 28 5 2 3" xfId="15686"/>
    <cellStyle name="Обычный 3 12 28 5 3" xfId="15687"/>
    <cellStyle name="Обычный 3 12 28 5 3 2" xfId="15688"/>
    <cellStyle name="Обычный 3 12 28 5 4" xfId="15689"/>
    <cellStyle name="Обычный 3 12 28 6" xfId="15690"/>
    <cellStyle name="Обычный 3 12 28 6 2" xfId="15691"/>
    <cellStyle name="Обычный 3 12 28 6 2 2" xfId="15692"/>
    <cellStyle name="Обычный 3 12 28 6 3" xfId="15693"/>
    <cellStyle name="Обычный 3 12 28 7" xfId="15694"/>
    <cellStyle name="Обычный 3 12 28 7 2" xfId="15695"/>
    <cellStyle name="Обычный 3 12 28 8" xfId="15696"/>
    <cellStyle name="Обычный 3 12 29" xfId="15697"/>
    <cellStyle name="Обычный 3 12 29 2" xfId="15698"/>
    <cellStyle name="Обычный 3 12 29 2 2" xfId="15699"/>
    <cellStyle name="Обычный 3 12 29 2 2 2" xfId="15700"/>
    <cellStyle name="Обычный 3 12 29 2 2 2 2" xfId="15701"/>
    <cellStyle name="Обычный 3 12 29 2 2 2 2 2" xfId="15702"/>
    <cellStyle name="Обычный 3 12 29 2 2 2 2 2 2" xfId="15703"/>
    <cellStyle name="Обычный 3 12 29 2 2 2 2 3" xfId="15704"/>
    <cellStyle name="Обычный 3 12 29 2 2 2 3" xfId="15705"/>
    <cellStyle name="Обычный 3 12 29 2 2 2 3 2" xfId="15706"/>
    <cellStyle name="Обычный 3 12 29 2 2 2 4" xfId="15707"/>
    <cellStyle name="Обычный 3 12 29 2 2 3" xfId="15708"/>
    <cellStyle name="Обычный 3 12 29 2 2 3 2" xfId="15709"/>
    <cellStyle name="Обычный 3 12 29 2 2 3 2 2" xfId="15710"/>
    <cellStyle name="Обычный 3 12 29 2 2 3 3" xfId="15711"/>
    <cellStyle name="Обычный 3 12 29 2 2 4" xfId="15712"/>
    <cellStyle name="Обычный 3 12 29 2 2 4 2" xfId="15713"/>
    <cellStyle name="Обычный 3 12 29 2 2 5" xfId="15714"/>
    <cellStyle name="Обычный 3 12 29 2 3" xfId="15715"/>
    <cellStyle name="Обычный 3 12 29 2 3 2" xfId="15716"/>
    <cellStyle name="Обычный 3 12 29 2 3 2 2" xfId="15717"/>
    <cellStyle name="Обычный 3 12 29 2 3 2 2 2" xfId="15718"/>
    <cellStyle name="Обычный 3 12 29 2 3 2 2 2 2" xfId="15719"/>
    <cellStyle name="Обычный 3 12 29 2 3 2 2 3" xfId="15720"/>
    <cellStyle name="Обычный 3 12 29 2 3 2 3" xfId="15721"/>
    <cellStyle name="Обычный 3 12 29 2 3 2 3 2" xfId="15722"/>
    <cellStyle name="Обычный 3 12 29 2 3 2 4" xfId="15723"/>
    <cellStyle name="Обычный 3 12 29 2 3 3" xfId="15724"/>
    <cellStyle name="Обычный 3 12 29 2 3 3 2" xfId="15725"/>
    <cellStyle name="Обычный 3 12 29 2 3 3 2 2" xfId="15726"/>
    <cellStyle name="Обычный 3 12 29 2 3 3 3" xfId="15727"/>
    <cellStyle name="Обычный 3 12 29 2 3 4" xfId="15728"/>
    <cellStyle name="Обычный 3 12 29 2 3 4 2" xfId="15729"/>
    <cellStyle name="Обычный 3 12 29 2 3 5" xfId="15730"/>
    <cellStyle name="Обычный 3 12 29 2 4" xfId="15731"/>
    <cellStyle name="Обычный 3 12 29 2 4 2" xfId="15732"/>
    <cellStyle name="Обычный 3 12 29 2 4 2 2" xfId="15733"/>
    <cellStyle name="Обычный 3 12 29 2 4 2 2 2" xfId="15734"/>
    <cellStyle name="Обычный 3 12 29 2 4 2 3" xfId="15735"/>
    <cellStyle name="Обычный 3 12 29 2 4 3" xfId="15736"/>
    <cellStyle name="Обычный 3 12 29 2 4 3 2" xfId="15737"/>
    <cellStyle name="Обычный 3 12 29 2 4 4" xfId="15738"/>
    <cellStyle name="Обычный 3 12 29 2 5" xfId="15739"/>
    <cellStyle name="Обычный 3 12 29 2 5 2" xfId="15740"/>
    <cellStyle name="Обычный 3 12 29 2 5 2 2" xfId="15741"/>
    <cellStyle name="Обычный 3 12 29 2 5 3" xfId="15742"/>
    <cellStyle name="Обычный 3 12 29 2 6" xfId="15743"/>
    <cellStyle name="Обычный 3 12 29 2 6 2" xfId="15744"/>
    <cellStyle name="Обычный 3 12 29 2 7" xfId="15745"/>
    <cellStyle name="Обычный 3 12 29 3" xfId="15746"/>
    <cellStyle name="Обычный 3 12 29 3 2" xfId="15747"/>
    <cellStyle name="Обычный 3 12 29 3 2 2" xfId="15748"/>
    <cellStyle name="Обычный 3 12 29 3 2 2 2" xfId="15749"/>
    <cellStyle name="Обычный 3 12 29 3 2 2 2 2" xfId="15750"/>
    <cellStyle name="Обычный 3 12 29 3 2 2 3" xfId="15751"/>
    <cellStyle name="Обычный 3 12 29 3 2 3" xfId="15752"/>
    <cellStyle name="Обычный 3 12 29 3 2 3 2" xfId="15753"/>
    <cellStyle name="Обычный 3 12 29 3 2 4" xfId="15754"/>
    <cellStyle name="Обычный 3 12 29 3 3" xfId="15755"/>
    <cellStyle name="Обычный 3 12 29 3 3 2" xfId="15756"/>
    <cellStyle name="Обычный 3 12 29 3 3 2 2" xfId="15757"/>
    <cellStyle name="Обычный 3 12 29 3 3 3" xfId="15758"/>
    <cellStyle name="Обычный 3 12 29 3 4" xfId="15759"/>
    <cellStyle name="Обычный 3 12 29 3 4 2" xfId="15760"/>
    <cellStyle name="Обычный 3 12 29 3 5" xfId="15761"/>
    <cellStyle name="Обычный 3 12 29 4" xfId="15762"/>
    <cellStyle name="Обычный 3 12 29 4 2" xfId="15763"/>
    <cellStyle name="Обычный 3 12 29 4 2 2" xfId="15764"/>
    <cellStyle name="Обычный 3 12 29 4 2 2 2" xfId="15765"/>
    <cellStyle name="Обычный 3 12 29 4 2 2 2 2" xfId="15766"/>
    <cellStyle name="Обычный 3 12 29 4 2 2 3" xfId="15767"/>
    <cellStyle name="Обычный 3 12 29 4 2 3" xfId="15768"/>
    <cellStyle name="Обычный 3 12 29 4 2 3 2" xfId="15769"/>
    <cellStyle name="Обычный 3 12 29 4 2 4" xfId="15770"/>
    <cellStyle name="Обычный 3 12 29 4 3" xfId="15771"/>
    <cellStyle name="Обычный 3 12 29 4 3 2" xfId="15772"/>
    <cellStyle name="Обычный 3 12 29 4 3 2 2" xfId="15773"/>
    <cellStyle name="Обычный 3 12 29 4 3 3" xfId="15774"/>
    <cellStyle name="Обычный 3 12 29 4 4" xfId="15775"/>
    <cellStyle name="Обычный 3 12 29 4 4 2" xfId="15776"/>
    <cellStyle name="Обычный 3 12 29 4 5" xfId="15777"/>
    <cellStyle name="Обычный 3 12 29 5" xfId="15778"/>
    <cellStyle name="Обычный 3 12 29 5 2" xfId="15779"/>
    <cellStyle name="Обычный 3 12 29 5 2 2" xfId="15780"/>
    <cellStyle name="Обычный 3 12 29 5 2 2 2" xfId="15781"/>
    <cellStyle name="Обычный 3 12 29 5 2 3" xfId="15782"/>
    <cellStyle name="Обычный 3 12 29 5 3" xfId="15783"/>
    <cellStyle name="Обычный 3 12 29 5 3 2" xfId="15784"/>
    <cellStyle name="Обычный 3 12 29 5 4" xfId="15785"/>
    <cellStyle name="Обычный 3 12 29 6" xfId="15786"/>
    <cellStyle name="Обычный 3 12 29 6 2" xfId="15787"/>
    <cellStyle name="Обычный 3 12 29 6 2 2" xfId="15788"/>
    <cellStyle name="Обычный 3 12 29 6 3" xfId="15789"/>
    <cellStyle name="Обычный 3 12 29 7" xfId="15790"/>
    <cellStyle name="Обычный 3 12 29 7 2" xfId="15791"/>
    <cellStyle name="Обычный 3 12 29 8" xfId="15792"/>
    <cellStyle name="Обычный 3 12 3" xfId="15793"/>
    <cellStyle name="Обычный 3 12 3 2" xfId="15794"/>
    <cellStyle name="Обычный 3 12 3 2 2" xfId="15795"/>
    <cellStyle name="Обычный 3 12 3 2 2 2" xfId="15796"/>
    <cellStyle name="Обычный 3 12 3 2 2 2 2" xfId="15797"/>
    <cellStyle name="Обычный 3 12 3 2 2 2 2 2" xfId="15798"/>
    <cellStyle name="Обычный 3 12 3 2 2 2 2 2 2" xfId="15799"/>
    <cellStyle name="Обычный 3 12 3 2 2 2 2 3" xfId="15800"/>
    <cellStyle name="Обычный 3 12 3 2 2 2 3" xfId="15801"/>
    <cellStyle name="Обычный 3 12 3 2 2 2 3 2" xfId="15802"/>
    <cellStyle name="Обычный 3 12 3 2 2 2 4" xfId="15803"/>
    <cellStyle name="Обычный 3 12 3 2 2 3" xfId="15804"/>
    <cellStyle name="Обычный 3 12 3 2 2 3 2" xfId="15805"/>
    <cellStyle name="Обычный 3 12 3 2 2 3 2 2" xfId="15806"/>
    <cellStyle name="Обычный 3 12 3 2 2 3 3" xfId="15807"/>
    <cellStyle name="Обычный 3 12 3 2 2 4" xfId="15808"/>
    <cellStyle name="Обычный 3 12 3 2 2 4 2" xfId="15809"/>
    <cellStyle name="Обычный 3 12 3 2 2 5" xfId="15810"/>
    <cellStyle name="Обычный 3 12 3 2 3" xfId="15811"/>
    <cellStyle name="Обычный 3 12 3 2 3 2" xfId="15812"/>
    <cellStyle name="Обычный 3 12 3 2 3 2 2" xfId="15813"/>
    <cellStyle name="Обычный 3 12 3 2 3 2 2 2" xfId="15814"/>
    <cellStyle name="Обычный 3 12 3 2 3 2 2 2 2" xfId="15815"/>
    <cellStyle name="Обычный 3 12 3 2 3 2 2 3" xfId="15816"/>
    <cellStyle name="Обычный 3 12 3 2 3 2 3" xfId="15817"/>
    <cellStyle name="Обычный 3 12 3 2 3 2 3 2" xfId="15818"/>
    <cellStyle name="Обычный 3 12 3 2 3 2 4" xfId="15819"/>
    <cellStyle name="Обычный 3 12 3 2 3 3" xfId="15820"/>
    <cellStyle name="Обычный 3 12 3 2 3 3 2" xfId="15821"/>
    <cellStyle name="Обычный 3 12 3 2 3 3 2 2" xfId="15822"/>
    <cellStyle name="Обычный 3 12 3 2 3 3 3" xfId="15823"/>
    <cellStyle name="Обычный 3 12 3 2 3 4" xfId="15824"/>
    <cellStyle name="Обычный 3 12 3 2 3 4 2" xfId="15825"/>
    <cellStyle name="Обычный 3 12 3 2 3 5" xfId="15826"/>
    <cellStyle name="Обычный 3 12 3 2 4" xfId="15827"/>
    <cellStyle name="Обычный 3 12 3 2 4 2" xfId="15828"/>
    <cellStyle name="Обычный 3 12 3 2 4 2 2" xfId="15829"/>
    <cellStyle name="Обычный 3 12 3 2 4 2 2 2" xfId="15830"/>
    <cellStyle name="Обычный 3 12 3 2 4 2 3" xfId="15831"/>
    <cellStyle name="Обычный 3 12 3 2 4 3" xfId="15832"/>
    <cellStyle name="Обычный 3 12 3 2 4 3 2" xfId="15833"/>
    <cellStyle name="Обычный 3 12 3 2 4 4" xfId="15834"/>
    <cellStyle name="Обычный 3 12 3 2 5" xfId="15835"/>
    <cellStyle name="Обычный 3 12 3 2 5 2" xfId="15836"/>
    <cellStyle name="Обычный 3 12 3 2 5 2 2" xfId="15837"/>
    <cellStyle name="Обычный 3 12 3 2 5 3" xfId="15838"/>
    <cellStyle name="Обычный 3 12 3 2 6" xfId="15839"/>
    <cellStyle name="Обычный 3 12 3 2 6 2" xfId="15840"/>
    <cellStyle name="Обычный 3 12 3 2 7" xfId="15841"/>
    <cellStyle name="Обычный 3 12 3 3" xfId="15842"/>
    <cellStyle name="Обычный 3 12 3 3 2" xfId="15843"/>
    <cellStyle name="Обычный 3 12 3 3 2 2" xfId="15844"/>
    <cellStyle name="Обычный 3 12 3 3 2 2 2" xfId="15845"/>
    <cellStyle name="Обычный 3 12 3 3 2 2 2 2" xfId="15846"/>
    <cellStyle name="Обычный 3 12 3 3 2 2 3" xfId="15847"/>
    <cellStyle name="Обычный 3 12 3 3 2 3" xfId="15848"/>
    <cellStyle name="Обычный 3 12 3 3 2 3 2" xfId="15849"/>
    <cellStyle name="Обычный 3 12 3 3 2 4" xfId="15850"/>
    <cellStyle name="Обычный 3 12 3 3 3" xfId="15851"/>
    <cellStyle name="Обычный 3 12 3 3 3 2" xfId="15852"/>
    <cellStyle name="Обычный 3 12 3 3 3 2 2" xfId="15853"/>
    <cellStyle name="Обычный 3 12 3 3 3 3" xfId="15854"/>
    <cellStyle name="Обычный 3 12 3 3 4" xfId="15855"/>
    <cellStyle name="Обычный 3 12 3 3 4 2" xfId="15856"/>
    <cellStyle name="Обычный 3 12 3 3 5" xfId="15857"/>
    <cellStyle name="Обычный 3 12 3 4" xfId="15858"/>
    <cellStyle name="Обычный 3 12 3 4 2" xfId="15859"/>
    <cellStyle name="Обычный 3 12 3 4 2 2" xfId="15860"/>
    <cellStyle name="Обычный 3 12 3 4 2 2 2" xfId="15861"/>
    <cellStyle name="Обычный 3 12 3 4 2 2 2 2" xfId="15862"/>
    <cellStyle name="Обычный 3 12 3 4 2 2 3" xfId="15863"/>
    <cellStyle name="Обычный 3 12 3 4 2 3" xfId="15864"/>
    <cellStyle name="Обычный 3 12 3 4 2 3 2" xfId="15865"/>
    <cellStyle name="Обычный 3 12 3 4 2 4" xfId="15866"/>
    <cellStyle name="Обычный 3 12 3 4 3" xfId="15867"/>
    <cellStyle name="Обычный 3 12 3 4 3 2" xfId="15868"/>
    <cellStyle name="Обычный 3 12 3 4 3 2 2" xfId="15869"/>
    <cellStyle name="Обычный 3 12 3 4 3 3" xfId="15870"/>
    <cellStyle name="Обычный 3 12 3 4 4" xfId="15871"/>
    <cellStyle name="Обычный 3 12 3 4 4 2" xfId="15872"/>
    <cellStyle name="Обычный 3 12 3 4 5" xfId="15873"/>
    <cellStyle name="Обычный 3 12 3 5" xfId="15874"/>
    <cellStyle name="Обычный 3 12 3 5 2" xfId="15875"/>
    <cellStyle name="Обычный 3 12 3 5 2 2" xfId="15876"/>
    <cellStyle name="Обычный 3 12 3 5 2 2 2" xfId="15877"/>
    <cellStyle name="Обычный 3 12 3 5 2 3" xfId="15878"/>
    <cellStyle name="Обычный 3 12 3 5 3" xfId="15879"/>
    <cellStyle name="Обычный 3 12 3 5 3 2" xfId="15880"/>
    <cellStyle name="Обычный 3 12 3 5 4" xfId="15881"/>
    <cellStyle name="Обычный 3 12 3 6" xfId="15882"/>
    <cellStyle name="Обычный 3 12 3 6 2" xfId="15883"/>
    <cellStyle name="Обычный 3 12 3 6 2 2" xfId="15884"/>
    <cellStyle name="Обычный 3 12 3 6 3" xfId="15885"/>
    <cellStyle name="Обычный 3 12 3 7" xfId="15886"/>
    <cellStyle name="Обычный 3 12 3 7 2" xfId="15887"/>
    <cellStyle name="Обычный 3 12 3 8" xfId="15888"/>
    <cellStyle name="Обычный 3 12 30" xfId="15889"/>
    <cellStyle name="Обычный 3 12 30 2" xfId="15890"/>
    <cellStyle name="Обычный 3 12 30 2 2" xfId="15891"/>
    <cellStyle name="Обычный 3 12 30 2 2 2" xfId="15892"/>
    <cellStyle name="Обычный 3 12 30 2 2 2 2" xfId="15893"/>
    <cellStyle name="Обычный 3 12 30 2 2 2 2 2" xfId="15894"/>
    <cellStyle name="Обычный 3 12 30 2 2 2 2 2 2" xfId="15895"/>
    <cellStyle name="Обычный 3 12 30 2 2 2 2 3" xfId="15896"/>
    <cellStyle name="Обычный 3 12 30 2 2 2 3" xfId="15897"/>
    <cellStyle name="Обычный 3 12 30 2 2 2 3 2" xfId="15898"/>
    <cellStyle name="Обычный 3 12 30 2 2 2 4" xfId="15899"/>
    <cellStyle name="Обычный 3 12 30 2 2 3" xfId="15900"/>
    <cellStyle name="Обычный 3 12 30 2 2 3 2" xfId="15901"/>
    <cellStyle name="Обычный 3 12 30 2 2 3 2 2" xfId="15902"/>
    <cellStyle name="Обычный 3 12 30 2 2 3 3" xfId="15903"/>
    <cellStyle name="Обычный 3 12 30 2 2 4" xfId="15904"/>
    <cellStyle name="Обычный 3 12 30 2 2 4 2" xfId="15905"/>
    <cellStyle name="Обычный 3 12 30 2 2 5" xfId="15906"/>
    <cellStyle name="Обычный 3 12 30 2 3" xfId="15907"/>
    <cellStyle name="Обычный 3 12 30 2 3 2" xfId="15908"/>
    <cellStyle name="Обычный 3 12 30 2 3 2 2" xfId="15909"/>
    <cellStyle name="Обычный 3 12 30 2 3 2 2 2" xfId="15910"/>
    <cellStyle name="Обычный 3 12 30 2 3 2 2 2 2" xfId="15911"/>
    <cellStyle name="Обычный 3 12 30 2 3 2 2 3" xfId="15912"/>
    <cellStyle name="Обычный 3 12 30 2 3 2 3" xfId="15913"/>
    <cellStyle name="Обычный 3 12 30 2 3 2 3 2" xfId="15914"/>
    <cellStyle name="Обычный 3 12 30 2 3 2 4" xfId="15915"/>
    <cellStyle name="Обычный 3 12 30 2 3 3" xfId="15916"/>
    <cellStyle name="Обычный 3 12 30 2 3 3 2" xfId="15917"/>
    <cellStyle name="Обычный 3 12 30 2 3 3 2 2" xfId="15918"/>
    <cellStyle name="Обычный 3 12 30 2 3 3 3" xfId="15919"/>
    <cellStyle name="Обычный 3 12 30 2 3 4" xfId="15920"/>
    <cellStyle name="Обычный 3 12 30 2 3 4 2" xfId="15921"/>
    <cellStyle name="Обычный 3 12 30 2 3 5" xfId="15922"/>
    <cellStyle name="Обычный 3 12 30 2 4" xfId="15923"/>
    <cellStyle name="Обычный 3 12 30 2 4 2" xfId="15924"/>
    <cellStyle name="Обычный 3 12 30 2 4 2 2" xfId="15925"/>
    <cellStyle name="Обычный 3 12 30 2 4 2 2 2" xfId="15926"/>
    <cellStyle name="Обычный 3 12 30 2 4 2 3" xfId="15927"/>
    <cellStyle name="Обычный 3 12 30 2 4 3" xfId="15928"/>
    <cellStyle name="Обычный 3 12 30 2 4 3 2" xfId="15929"/>
    <cellStyle name="Обычный 3 12 30 2 4 4" xfId="15930"/>
    <cellStyle name="Обычный 3 12 30 2 5" xfId="15931"/>
    <cellStyle name="Обычный 3 12 30 2 5 2" xfId="15932"/>
    <cellStyle name="Обычный 3 12 30 2 5 2 2" xfId="15933"/>
    <cellStyle name="Обычный 3 12 30 2 5 3" xfId="15934"/>
    <cellStyle name="Обычный 3 12 30 2 6" xfId="15935"/>
    <cellStyle name="Обычный 3 12 30 2 6 2" xfId="15936"/>
    <cellStyle name="Обычный 3 12 30 2 7" xfId="15937"/>
    <cellStyle name="Обычный 3 12 30 3" xfId="15938"/>
    <cellStyle name="Обычный 3 12 30 3 2" xfId="15939"/>
    <cellStyle name="Обычный 3 12 30 3 2 2" xfId="15940"/>
    <cellStyle name="Обычный 3 12 30 3 2 2 2" xfId="15941"/>
    <cellStyle name="Обычный 3 12 30 3 2 2 2 2" xfId="15942"/>
    <cellStyle name="Обычный 3 12 30 3 2 2 3" xfId="15943"/>
    <cellStyle name="Обычный 3 12 30 3 2 3" xfId="15944"/>
    <cellStyle name="Обычный 3 12 30 3 2 3 2" xfId="15945"/>
    <cellStyle name="Обычный 3 12 30 3 2 4" xfId="15946"/>
    <cellStyle name="Обычный 3 12 30 3 3" xfId="15947"/>
    <cellStyle name="Обычный 3 12 30 3 3 2" xfId="15948"/>
    <cellStyle name="Обычный 3 12 30 3 3 2 2" xfId="15949"/>
    <cellStyle name="Обычный 3 12 30 3 3 3" xfId="15950"/>
    <cellStyle name="Обычный 3 12 30 3 4" xfId="15951"/>
    <cellStyle name="Обычный 3 12 30 3 4 2" xfId="15952"/>
    <cellStyle name="Обычный 3 12 30 3 5" xfId="15953"/>
    <cellStyle name="Обычный 3 12 30 4" xfId="15954"/>
    <cellStyle name="Обычный 3 12 30 4 2" xfId="15955"/>
    <cellStyle name="Обычный 3 12 30 4 2 2" xfId="15956"/>
    <cellStyle name="Обычный 3 12 30 4 2 2 2" xfId="15957"/>
    <cellStyle name="Обычный 3 12 30 4 2 2 2 2" xfId="15958"/>
    <cellStyle name="Обычный 3 12 30 4 2 2 3" xfId="15959"/>
    <cellStyle name="Обычный 3 12 30 4 2 3" xfId="15960"/>
    <cellStyle name="Обычный 3 12 30 4 2 3 2" xfId="15961"/>
    <cellStyle name="Обычный 3 12 30 4 2 4" xfId="15962"/>
    <cellStyle name="Обычный 3 12 30 4 3" xfId="15963"/>
    <cellStyle name="Обычный 3 12 30 4 3 2" xfId="15964"/>
    <cellStyle name="Обычный 3 12 30 4 3 2 2" xfId="15965"/>
    <cellStyle name="Обычный 3 12 30 4 3 3" xfId="15966"/>
    <cellStyle name="Обычный 3 12 30 4 4" xfId="15967"/>
    <cellStyle name="Обычный 3 12 30 4 4 2" xfId="15968"/>
    <cellStyle name="Обычный 3 12 30 4 5" xfId="15969"/>
    <cellStyle name="Обычный 3 12 30 5" xfId="15970"/>
    <cellStyle name="Обычный 3 12 30 5 2" xfId="15971"/>
    <cellStyle name="Обычный 3 12 30 5 2 2" xfId="15972"/>
    <cellStyle name="Обычный 3 12 30 5 2 2 2" xfId="15973"/>
    <cellStyle name="Обычный 3 12 30 5 2 3" xfId="15974"/>
    <cellStyle name="Обычный 3 12 30 5 3" xfId="15975"/>
    <cellStyle name="Обычный 3 12 30 5 3 2" xfId="15976"/>
    <cellStyle name="Обычный 3 12 30 5 4" xfId="15977"/>
    <cellStyle name="Обычный 3 12 30 6" xfId="15978"/>
    <cellStyle name="Обычный 3 12 30 6 2" xfId="15979"/>
    <cellStyle name="Обычный 3 12 30 6 2 2" xfId="15980"/>
    <cellStyle name="Обычный 3 12 30 6 3" xfId="15981"/>
    <cellStyle name="Обычный 3 12 30 7" xfId="15982"/>
    <cellStyle name="Обычный 3 12 30 7 2" xfId="15983"/>
    <cellStyle name="Обычный 3 12 30 8" xfId="15984"/>
    <cellStyle name="Обычный 3 12 31" xfId="15985"/>
    <cellStyle name="Обычный 3 12 31 2" xfId="15986"/>
    <cellStyle name="Обычный 3 12 31 2 2" xfId="15987"/>
    <cellStyle name="Обычный 3 12 31 2 2 2" xfId="15988"/>
    <cellStyle name="Обычный 3 12 31 2 2 2 2" xfId="15989"/>
    <cellStyle name="Обычный 3 12 31 2 2 2 2 2" xfId="15990"/>
    <cellStyle name="Обычный 3 12 31 2 2 2 2 2 2" xfId="15991"/>
    <cellStyle name="Обычный 3 12 31 2 2 2 2 3" xfId="15992"/>
    <cellStyle name="Обычный 3 12 31 2 2 2 3" xfId="15993"/>
    <cellStyle name="Обычный 3 12 31 2 2 2 3 2" xfId="15994"/>
    <cellStyle name="Обычный 3 12 31 2 2 2 4" xfId="15995"/>
    <cellStyle name="Обычный 3 12 31 2 2 3" xfId="15996"/>
    <cellStyle name="Обычный 3 12 31 2 2 3 2" xfId="15997"/>
    <cellStyle name="Обычный 3 12 31 2 2 3 2 2" xfId="15998"/>
    <cellStyle name="Обычный 3 12 31 2 2 3 3" xfId="15999"/>
    <cellStyle name="Обычный 3 12 31 2 2 4" xfId="16000"/>
    <cellStyle name="Обычный 3 12 31 2 2 4 2" xfId="16001"/>
    <cellStyle name="Обычный 3 12 31 2 2 5" xfId="16002"/>
    <cellStyle name="Обычный 3 12 31 2 3" xfId="16003"/>
    <cellStyle name="Обычный 3 12 31 2 3 2" xfId="16004"/>
    <cellStyle name="Обычный 3 12 31 2 3 2 2" xfId="16005"/>
    <cellStyle name="Обычный 3 12 31 2 3 2 2 2" xfId="16006"/>
    <cellStyle name="Обычный 3 12 31 2 3 2 2 2 2" xfId="16007"/>
    <cellStyle name="Обычный 3 12 31 2 3 2 2 3" xfId="16008"/>
    <cellStyle name="Обычный 3 12 31 2 3 2 3" xfId="16009"/>
    <cellStyle name="Обычный 3 12 31 2 3 2 3 2" xfId="16010"/>
    <cellStyle name="Обычный 3 12 31 2 3 2 4" xfId="16011"/>
    <cellStyle name="Обычный 3 12 31 2 3 3" xfId="16012"/>
    <cellStyle name="Обычный 3 12 31 2 3 3 2" xfId="16013"/>
    <cellStyle name="Обычный 3 12 31 2 3 3 2 2" xfId="16014"/>
    <cellStyle name="Обычный 3 12 31 2 3 3 3" xfId="16015"/>
    <cellStyle name="Обычный 3 12 31 2 3 4" xfId="16016"/>
    <cellStyle name="Обычный 3 12 31 2 3 4 2" xfId="16017"/>
    <cellStyle name="Обычный 3 12 31 2 3 5" xfId="16018"/>
    <cellStyle name="Обычный 3 12 31 2 4" xfId="16019"/>
    <cellStyle name="Обычный 3 12 31 2 4 2" xfId="16020"/>
    <cellStyle name="Обычный 3 12 31 2 4 2 2" xfId="16021"/>
    <cellStyle name="Обычный 3 12 31 2 4 2 2 2" xfId="16022"/>
    <cellStyle name="Обычный 3 12 31 2 4 2 3" xfId="16023"/>
    <cellStyle name="Обычный 3 12 31 2 4 3" xfId="16024"/>
    <cellStyle name="Обычный 3 12 31 2 4 3 2" xfId="16025"/>
    <cellStyle name="Обычный 3 12 31 2 4 4" xfId="16026"/>
    <cellStyle name="Обычный 3 12 31 2 5" xfId="16027"/>
    <cellStyle name="Обычный 3 12 31 2 5 2" xfId="16028"/>
    <cellStyle name="Обычный 3 12 31 2 5 2 2" xfId="16029"/>
    <cellStyle name="Обычный 3 12 31 2 5 3" xfId="16030"/>
    <cellStyle name="Обычный 3 12 31 2 6" xfId="16031"/>
    <cellStyle name="Обычный 3 12 31 2 6 2" xfId="16032"/>
    <cellStyle name="Обычный 3 12 31 2 7" xfId="16033"/>
    <cellStyle name="Обычный 3 12 31 3" xfId="16034"/>
    <cellStyle name="Обычный 3 12 31 3 2" xfId="16035"/>
    <cellStyle name="Обычный 3 12 31 3 2 2" xfId="16036"/>
    <cellStyle name="Обычный 3 12 31 3 2 2 2" xfId="16037"/>
    <cellStyle name="Обычный 3 12 31 3 2 2 2 2" xfId="16038"/>
    <cellStyle name="Обычный 3 12 31 3 2 2 3" xfId="16039"/>
    <cellStyle name="Обычный 3 12 31 3 2 3" xfId="16040"/>
    <cellStyle name="Обычный 3 12 31 3 2 3 2" xfId="16041"/>
    <cellStyle name="Обычный 3 12 31 3 2 4" xfId="16042"/>
    <cellStyle name="Обычный 3 12 31 3 3" xfId="16043"/>
    <cellStyle name="Обычный 3 12 31 3 3 2" xfId="16044"/>
    <cellStyle name="Обычный 3 12 31 3 3 2 2" xfId="16045"/>
    <cellStyle name="Обычный 3 12 31 3 3 3" xfId="16046"/>
    <cellStyle name="Обычный 3 12 31 3 4" xfId="16047"/>
    <cellStyle name="Обычный 3 12 31 3 4 2" xfId="16048"/>
    <cellStyle name="Обычный 3 12 31 3 5" xfId="16049"/>
    <cellStyle name="Обычный 3 12 31 4" xfId="16050"/>
    <cellStyle name="Обычный 3 12 31 4 2" xfId="16051"/>
    <cellStyle name="Обычный 3 12 31 4 2 2" xfId="16052"/>
    <cellStyle name="Обычный 3 12 31 4 2 2 2" xfId="16053"/>
    <cellStyle name="Обычный 3 12 31 4 2 2 2 2" xfId="16054"/>
    <cellStyle name="Обычный 3 12 31 4 2 2 3" xfId="16055"/>
    <cellStyle name="Обычный 3 12 31 4 2 3" xfId="16056"/>
    <cellStyle name="Обычный 3 12 31 4 2 3 2" xfId="16057"/>
    <cellStyle name="Обычный 3 12 31 4 2 4" xfId="16058"/>
    <cellStyle name="Обычный 3 12 31 4 3" xfId="16059"/>
    <cellStyle name="Обычный 3 12 31 4 3 2" xfId="16060"/>
    <cellStyle name="Обычный 3 12 31 4 3 2 2" xfId="16061"/>
    <cellStyle name="Обычный 3 12 31 4 3 3" xfId="16062"/>
    <cellStyle name="Обычный 3 12 31 4 4" xfId="16063"/>
    <cellStyle name="Обычный 3 12 31 4 4 2" xfId="16064"/>
    <cellStyle name="Обычный 3 12 31 4 5" xfId="16065"/>
    <cellStyle name="Обычный 3 12 31 5" xfId="16066"/>
    <cellStyle name="Обычный 3 12 31 5 2" xfId="16067"/>
    <cellStyle name="Обычный 3 12 31 5 2 2" xfId="16068"/>
    <cellStyle name="Обычный 3 12 31 5 2 2 2" xfId="16069"/>
    <cellStyle name="Обычный 3 12 31 5 2 3" xfId="16070"/>
    <cellStyle name="Обычный 3 12 31 5 3" xfId="16071"/>
    <cellStyle name="Обычный 3 12 31 5 3 2" xfId="16072"/>
    <cellStyle name="Обычный 3 12 31 5 4" xfId="16073"/>
    <cellStyle name="Обычный 3 12 31 6" xfId="16074"/>
    <cellStyle name="Обычный 3 12 31 6 2" xfId="16075"/>
    <cellStyle name="Обычный 3 12 31 6 2 2" xfId="16076"/>
    <cellStyle name="Обычный 3 12 31 6 3" xfId="16077"/>
    <cellStyle name="Обычный 3 12 31 7" xfId="16078"/>
    <cellStyle name="Обычный 3 12 31 7 2" xfId="16079"/>
    <cellStyle name="Обычный 3 12 31 8" xfId="16080"/>
    <cellStyle name="Обычный 3 12 32" xfId="16081"/>
    <cellStyle name="Обычный 3 12 32 2" xfId="16082"/>
    <cellStyle name="Обычный 3 12 32 2 2" xfId="16083"/>
    <cellStyle name="Обычный 3 12 32 2 2 2" xfId="16084"/>
    <cellStyle name="Обычный 3 12 32 2 2 2 2" xfId="16085"/>
    <cellStyle name="Обычный 3 12 32 2 2 2 2 2" xfId="16086"/>
    <cellStyle name="Обычный 3 12 32 2 2 2 2 2 2" xfId="16087"/>
    <cellStyle name="Обычный 3 12 32 2 2 2 2 3" xfId="16088"/>
    <cellStyle name="Обычный 3 12 32 2 2 2 3" xfId="16089"/>
    <cellStyle name="Обычный 3 12 32 2 2 2 3 2" xfId="16090"/>
    <cellStyle name="Обычный 3 12 32 2 2 2 4" xfId="16091"/>
    <cellStyle name="Обычный 3 12 32 2 2 3" xfId="16092"/>
    <cellStyle name="Обычный 3 12 32 2 2 3 2" xfId="16093"/>
    <cellStyle name="Обычный 3 12 32 2 2 3 2 2" xfId="16094"/>
    <cellStyle name="Обычный 3 12 32 2 2 3 3" xfId="16095"/>
    <cellStyle name="Обычный 3 12 32 2 2 4" xfId="16096"/>
    <cellStyle name="Обычный 3 12 32 2 2 4 2" xfId="16097"/>
    <cellStyle name="Обычный 3 12 32 2 2 5" xfId="16098"/>
    <cellStyle name="Обычный 3 12 32 2 3" xfId="16099"/>
    <cellStyle name="Обычный 3 12 32 2 3 2" xfId="16100"/>
    <cellStyle name="Обычный 3 12 32 2 3 2 2" xfId="16101"/>
    <cellStyle name="Обычный 3 12 32 2 3 2 2 2" xfId="16102"/>
    <cellStyle name="Обычный 3 12 32 2 3 2 2 2 2" xfId="16103"/>
    <cellStyle name="Обычный 3 12 32 2 3 2 2 3" xfId="16104"/>
    <cellStyle name="Обычный 3 12 32 2 3 2 3" xfId="16105"/>
    <cellStyle name="Обычный 3 12 32 2 3 2 3 2" xfId="16106"/>
    <cellStyle name="Обычный 3 12 32 2 3 2 4" xfId="16107"/>
    <cellStyle name="Обычный 3 12 32 2 3 3" xfId="16108"/>
    <cellStyle name="Обычный 3 12 32 2 3 3 2" xfId="16109"/>
    <cellStyle name="Обычный 3 12 32 2 3 3 2 2" xfId="16110"/>
    <cellStyle name="Обычный 3 12 32 2 3 3 3" xfId="16111"/>
    <cellStyle name="Обычный 3 12 32 2 3 4" xfId="16112"/>
    <cellStyle name="Обычный 3 12 32 2 3 4 2" xfId="16113"/>
    <cellStyle name="Обычный 3 12 32 2 3 5" xfId="16114"/>
    <cellStyle name="Обычный 3 12 32 2 4" xfId="16115"/>
    <cellStyle name="Обычный 3 12 32 2 4 2" xfId="16116"/>
    <cellStyle name="Обычный 3 12 32 2 4 2 2" xfId="16117"/>
    <cellStyle name="Обычный 3 12 32 2 4 2 2 2" xfId="16118"/>
    <cellStyle name="Обычный 3 12 32 2 4 2 3" xfId="16119"/>
    <cellStyle name="Обычный 3 12 32 2 4 3" xfId="16120"/>
    <cellStyle name="Обычный 3 12 32 2 4 3 2" xfId="16121"/>
    <cellStyle name="Обычный 3 12 32 2 4 4" xfId="16122"/>
    <cellStyle name="Обычный 3 12 32 2 5" xfId="16123"/>
    <cellStyle name="Обычный 3 12 32 2 5 2" xfId="16124"/>
    <cellStyle name="Обычный 3 12 32 2 5 2 2" xfId="16125"/>
    <cellStyle name="Обычный 3 12 32 2 5 3" xfId="16126"/>
    <cellStyle name="Обычный 3 12 32 2 6" xfId="16127"/>
    <cellStyle name="Обычный 3 12 32 2 6 2" xfId="16128"/>
    <cellStyle name="Обычный 3 12 32 2 7" xfId="16129"/>
    <cellStyle name="Обычный 3 12 32 3" xfId="16130"/>
    <cellStyle name="Обычный 3 12 32 3 2" xfId="16131"/>
    <cellStyle name="Обычный 3 12 32 3 2 2" xfId="16132"/>
    <cellStyle name="Обычный 3 12 32 3 2 2 2" xfId="16133"/>
    <cellStyle name="Обычный 3 12 32 3 2 2 2 2" xfId="16134"/>
    <cellStyle name="Обычный 3 12 32 3 2 2 3" xfId="16135"/>
    <cellStyle name="Обычный 3 12 32 3 2 3" xfId="16136"/>
    <cellStyle name="Обычный 3 12 32 3 2 3 2" xfId="16137"/>
    <cellStyle name="Обычный 3 12 32 3 2 4" xfId="16138"/>
    <cellStyle name="Обычный 3 12 32 3 3" xfId="16139"/>
    <cellStyle name="Обычный 3 12 32 3 3 2" xfId="16140"/>
    <cellStyle name="Обычный 3 12 32 3 3 2 2" xfId="16141"/>
    <cellStyle name="Обычный 3 12 32 3 3 3" xfId="16142"/>
    <cellStyle name="Обычный 3 12 32 3 4" xfId="16143"/>
    <cellStyle name="Обычный 3 12 32 3 4 2" xfId="16144"/>
    <cellStyle name="Обычный 3 12 32 3 5" xfId="16145"/>
    <cellStyle name="Обычный 3 12 32 4" xfId="16146"/>
    <cellStyle name="Обычный 3 12 32 4 2" xfId="16147"/>
    <cellStyle name="Обычный 3 12 32 4 2 2" xfId="16148"/>
    <cellStyle name="Обычный 3 12 32 4 2 2 2" xfId="16149"/>
    <cellStyle name="Обычный 3 12 32 4 2 2 2 2" xfId="16150"/>
    <cellStyle name="Обычный 3 12 32 4 2 2 3" xfId="16151"/>
    <cellStyle name="Обычный 3 12 32 4 2 3" xfId="16152"/>
    <cellStyle name="Обычный 3 12 32 4 2 3 2" xfId="16153"/>
    <cellStyle name="Обычный 3 12 32 4 2 4" xfId="16154"/>
    <cellStyle name="Обычный 3 12 32 4 3" xfId="16155"/>
    <cellStyle name="Обычный 3 12 32 4 3 2" xfId="16156"/>
    <cellStyle name="Обычный 3 12 32 4 3 2 2" xfId="16157"/>
    <cellStyle name="Обычный 3 12 32 4 3 3" xfId="16158"/>
    <cellStyle name="Обычный 3 12 32 4 4" xfId="16159"/>
    <cellStyle name="Обычный 3 12 32 4 4 2" xfId="16160"/>
    <cellStyle name="Обычный 3 12 32 4 5" xfId="16161"/>
    <cellStyle name="Обычный 3 12 32 5" xfId="16162"/>
    <cellStyle name="Обычный 3 12 32 5 2" xfId="16163"/>
    <cellStyle name="Обычный 3 12 32 5 2 2" xfId="16164"/>
    <cellStyle name="Обычный 3 12 32 5 2 2 2" xfId="16165"/>
    <cellStyle name="Обычный 3 12 32 5 2 3" xfId="16166"/>
    <cellStyle name="Обычный 3 12 32 5 3" xfId="16167"/>
    <cellStyle name="Обычный 3 12 32 5 3 2" xfId="16168"/>
    <cellStyle name="Обычный 3 12 32 5 4" xfId="16169"/>
    <cellStyle name="Обычный 3 12 32 6" xfId="16170"/>
    <cellStyle name="Обычный 3 12 32 6 2" xfId="16171"/>
    <cellStyle name="Обычный 3 12 32 6 2 2" xfId="16172"/>
    <cellStyle name="Обычный 3 12 32 6 3" xfId="16173"/>
    <cellStyle name="Обычный 3 12 32 7" xfId="16174"/>
    <cellStyle name="Обычный 3 12 32 7 2" xfId="16175"/>
    <cellStyle name="Обычный 3 12 32 8" xfId="16176"/>
    <cellStyle name="Обычный 3 12 33" xfId="16177"/>
    <cellStyle name="Обычный 3 12 33 2" xfId="16178"/>
    <cellStyle name="Обычный 3 12 33 2 2" xfId="16179"/>
    <cellStyle name="Обычный 3 12 33 2 2 2" xfId="16180"/>
    <cellStyle name="Обычный 3 12 33 2 2 2 2" xfId="16181"/>
    <cellStyle name="Обычный 3 12 33 2 2 2 2 2" xfId="16182"/>
    <cellStyle name="Обычный 3 12 33 2 2 2 2 2 2" xfId="16183"/>
    <cellStyle name="Обычный 3 12 33 2 2 2 2 3" xfId="16184"/>
    <cellStyle name="Обычный 3 12 33 2 2 2 3" xfId="16185"/>
    <cellStyle name="Обычный 3 12 33 2 2 2 3 2" xfId="16186"/>
    <cellStyle name="Обычный 3 12 33 2 2 2 4" xfId="16187"/>
    <cellStyle name="Обычный 3 12 33 2 2 3" xfId="16188"/>
    <cellStyle name="Обычный 3 12 33 2 2 3 2" xfId="16189"/>
    <cellStyle name="Обычный 3 12 33 2 2 3 2 2" xfId="16190"/>
    <cellStyle name="Обычный 3 12 33 2 2 3 3" xfId="16191"/>
    <cellStyle name="Обычный 3 12 33 2 2 4" xfId="16192"/>
    <cellStyle name="Обычный 3 12 33 2 2 4 2" xfId="16193"/>
    <cellStyle name="Обычный 3 12 33 2 2 5" xfId="16194"/>
    <cellStyle name="Обычный 3 12 33 2 3" xfId="16195"/>
    <cellStyle name="Обычный 3 12 33 2 3 2" xfId="16196"/>
    <cellStyle name="Обычный 3 12 33 2 3 2 2" xfId="16197"/>
    <cellStyle name="Обычный 3 12 33 2 3 2 2 2" xfId="16198"/>
    <cellStyle name="Обычный 3 12 33 2 3 2 2 2 2" xfId="16199"/>
    <cellStyle name="Обычный 3 12 33 2 3 2 2 3" xfId="16200"/>
    <cellStyle name="Обычный 3 12 33 2 3 2 3" xfId="16201"/>
    <cellStyle name="Обычный 3 12 33 2 3 2 3 2" xfId="16202"/>
    <cellStyle name="Обычный 3 12 33 2 3 2 4" xfId="16203"/>
    <cellStyle name="Обычный 3 12 33 2 3 3" xfId="16204"/>
    <cellStyle name="Обычный 3 12 33 2 3 3 2" xfId="16205"/>
    <cellStyle name="Обычный 3 12 33 2 3 3 2 2" xfId="16206"/>
    <cellStyle name="Обычный 3 12 33 2 3 3 3" xfId="16207"/>
    <cellStyle name="Обычный 3 12 33 2 3 4" xfId="16208"/>
    <cellStyle name="Обычный 3 12 33 2 3 4 2" xfId="16209"/>
    <cellStyle name="Обычный 3 12 33 2 3 5" xfId="16210"/>
    <cellStyle name="Обычный 3 12 33 2 4" xfId="16211"/>
    <cellStyle name="Обычный 3 12 33 2 4 2" xfId="16212"/>
    <cellStyle name="Обычный 3 12 33 2 4 2 2" xfId="16213"/>
    <cellStyle name="Обычный 3 12 33 2 4 2 2 2" xfId="16214"/>
    <cellStyle name="Обычный 3 12 33 2 4 2 3" xfId="16215"/>
    <cellStyle name="Обычный 3 12 33 2 4 3" xfId="16216"/>
    <cellStyle name="Обычный 3 12 33 2 4 3 2" xfId="16217"/>
    <cellStyle name="Обычный 3 12 33 2 4 4" xfId="16218"/>
    <cellStyle name="Обычный 3 12 33 2 5" xfId="16219"/>
    <cellStyle name="Обычный 3 12 33 2 5 2" xfId="16220"/>
    <cellStyle name="Обычный 3 12 33 2 5 2 2" xfId="16221"/>
    <cellStyle name="Обычный 3 12 33 2 5 3" xfId="16222"/>
    <cellStyle name="Обычный 3 12 33 2 6" xfId="16223"/>
    <cellStyle name="Обычный 3 12 33 2 6 2" xfId="16224"/>
    <cellStyle name="Обычный 3 12 33 2 7" xfId="16225"/>
    <cellStyle name="Обычный 3 12 33 3" xfId="16226"/>
    <cellStyle name="Обычный 3 12 33 3 2" xfId="16227"/>
    <cellStyle name="Обычный 3 12 33 3 2 2" xfId="16228"/>
    <cellStyle name="Обычный 3 12 33 3 2 2 2" xfId="16229"/>
    <cellStyle name="Обычный 3 12 33 3 2 2 2 2" xfId="16230"/>
    <cellStyle name="Обычный 3 12 33 3 2 2 3" xfId="16231"/>
    <cellStyle name="Обычный 3 12 33 3 2 3" xfId="16232"/>
    <cellStyle name="Обычный 3 12 33 3 2 3 2" xfId="16233"/>
    <cellStyle name="Обычный 3 12 33 3 2 4" xfId="16234"/>
    <cellStyle name="Обычный 3 12 33 3 3" xfId="16235"/>
    <cellStyle name="Обычный 3 12 33 3 3 2" xfId="16236"/>
    <cellStyle name="Обычный 3 12 33 3 3 2 2" xfId="16237"/>
    <cellStyle name="Обычный 3 12 33 3 3 3" xfId="16238"/>
    <cellStyle name="Обычный 3 12 33 3 4" xfId="16239"/>
    <cellStyle name="Обычный 3 12 33 3 4 2" xfId="16240"/>
    <cellStyle name="Обычный 3 12 33 3 5" xfId="16241"/>
    <cellStyle name="Обычный 3 12 33 4" xfId="16242"/>
    <cellStyle name="Обычный 3 12 33 4 2" xfId="16243"/>
    <cellStyle name="Обычный 3 12 33 4 2 2" xfId="16244"/>
    <cellStyle name="Обычный 3 12 33 4 2 2 2" xfId="16245"/>
    <cellStyle name="Обычный 3 12 33 4 2 2 2 2" xfId="16246"/>
    <cellStyle name="Обычный 3 12 33 4 2 2 3" xfId="16247"/>
    <cellStyle name="Обычный 3 12 33 4 2 3" xfId="16248"/>
    <cellStyle name="Обычный 3 12 33 4 2 3 2" xfId="16249"/>
    <cellStyle name="Обычный 3 12 33 4 2 4" xfId="16250"/>
    <cellStyle name="Обычный 3 12 33 4 3" xfId="16251"/>
    <cellStyle name="Обычный 3 12 33 4 3 2" xfId="16252"/>
    <cellStyle name="Обычный 3 12 33 4 3 2 2" xfId="16253"/>
    <cellStyle name="Обычный 3 12 33 4 3 3" xfId="16254"/>
    <cellStyle name="Обычный 3 12 33 4 4" xfId="16255"/>
    <cellStyle name="Обычный 3 12 33 4 4 2" xfId="16256"/>
    <cellStyle name="Обычный 3 12 33 4 5" xfId="16257"/>
    <cellStyle name="Обычный 3 12 33 5" xfId="16258"/>
    <cellStyle name="Обычный 3 12 33 5 2" xfId="16259"/>
    <cellStyle name="Обычный 3 12 33 5 2 2" xfId="16260"/>
    <cellStyle name="Обычный 3 12 33 5 2 2 2" xfId="16261"/>
    <cellStyle name="Обычный 3 12 33 5 2 3" xfId="16262"/>
    <cellStyle name="Обычный 3 12 33 5 3" xfId="16263"/>
    <cellStyle name="Обычный 3 12 33 5 3 2" xfId="16264"/>
    <cellStyle name="Обычный 3 12 33 5 4" xfId="16265"/>
    <cellStyle name="Обычный 3 12 33 6" xfId="16266"/>
    <cellStyle name="Обычный 3 12 33 6 2" xfId="16267"/>
    <cellStyle name="Обычный 3 12 33 6 2 2" xfId="16268"/>
    <cellStyle name="Обычный 3 12 33 6 3" xfId="16269"/>
    <cellStyle name="Обычный 3 12 33 7" xfId="16270"/>
    <cellStyle name="Обычный 3 12 33 7 2" xfId="16271"/>
    <cellStyle name="Обычный 3 12 33 8" xfId="16272"/>
    <cellStyle name="Обычный 3 12 34" xfId="16273"/>
    <cellStyle name="Обычный 3 12 34 2" xfId="16274"/>
    <cellStyle name="Обычный 3 12 34 2 2" xfId="16275"/>
    <cellStyle name="Обычный 3 12 34 2 2 2" xfId="16276"/>
    <cellStyle name="Обычный 3 12 34 2 2 2 2" xfId="16277"/>
    <cellStyle name="Обычный 3 12 34 2 2 2 2 2" xfId="16278"/>
    <cellStyle name="Обычный 3 12 34 2 2 2 2 2 2" xfId="16279"/>
    <cellStyle name="Обычный 3 12 34 2 2 2 2 3" xfId="16280"/>
    <cellStyle name="Обычный 3 12 34 2 2 2 3" xfId="16281"/>
    <cellStyle name="Обычный 3 12 34 2 2 2 3 2" xfId="16282"/>
    <cellStyle name="Обычный 3 12 34 2 2 2 4" xfId="16283"/>
    <cellStyle name="Обычный 3 12 34 2 2 3" xfId="16284"/>
    <cellStyle name="Обычный 3 12 34 2 2 3 2" xfId="16285"/>
    <cellStyle name="Обычный 3 12 34 2 2 3 2 2" xfId="16286"/>
    <cellStyle name="Обычный 3 12 34 2 2 3 3" xfId="16287"/>
    <cellStyle name="Обычный 3 12 34 2 2 4" xfId="16288"/>
    <cellStyle name="Обычный 3 12 34 2 2 4 2" xfId="16289"/>
    <cellStyle name="Обычный 3 12 34 2 2 5" xfId="16290"/>
    <cellStyle name="Обычный 3 12 34 2 3" xfId="16291"/>
    <cellStyle name="Обычный 3 12 34 2 3 2" xfId="16292"/>
    <cellStyle name="Обычный 3 12 34 2 3 2 2" xfId="16293"/>
    <cellStyle name="Обычный 3 12 34 2 3 2 2 2" xfId="16294"/>
    <cellStyle name="Обычный 3 12 34 2 3 2 2 2 2" xfId="16295"/>
    <cellStyle name="Обычный 3 12 34 2 3 2 2 3" xfId="16296"/>
    <cellStyle name="Обычный 3 12 34 2 3 2 3" xfId="16297"/>
    <cellStyle name="Обычный 3 12 34 2 3 2 3 2" xfId="16298"/>
    <cellStyle name="Обычный 3 12 34 2 3 2 4" xfId="16299"/>
    <cellStyle name="Обычный 3 12 34 2 3 3" xfId="16300"/>
    <cellStyle name="Обычный 3 12 34 2 3 3 2" xfId="16301"/>
    <cellStyle name="Обычный 3 12 34 2 3 3 2 2" xfId="16302"/>
    <cellStyle name="Обычный 3 12 34 2 3 3 3" xfId="16303"/>
    <cellStyle name="Обычный 3 12 34 2 3 4" xfId="16304"/>
    <cellStyle name="Обычный 3 12 34 2 3 4 2" xfId="16305"/>
    <cellStyle name="Обычный 3 12 34 2 3 5" xfId="16306"/>
    <cellStyle name="Обычный 3 12 34 2 4" xfId="16307"/>
    <cellStyle name="Обычный 3 12 34 2 4 2" xfId="16308"/>
    <cellStyle name="Обычный 3 12 34 2 4 2 2" xfId="16309"/>
    <cellStyle name="Обычный 3 12 34 2 4 2 2 2" xfId="16310"/>
    <cellStyle name="Обычный 3 12 34 2 4 2 3" xfId="16311"/>
    <cellStyle name="Обычный 3 12 34 2 4 3" xfId="16312"/>
    <cellStyle name="Обычный 3 12 34 2 4 3 2" xfId="16313"/>
    <cellStyle name="Обычный 3 12 34 2 4 4" xfId="16314"/>
    <cellStyle name="Обычный 3 12 34 2 5" xfId="16315"/>
    <cellStyle name="Обычный 3 12 34 2 5 2" xfId="16316"/>
    <cellStyle name="Обычный 3 12 34 2 5 2 2" xfId="16317"/>
    <cellStyle name="Обычный 3 12 34 2 5 3" xfId="16318"/>
    <cellStyle name="Обычный 3 12 34 2 6" xfId="16319"/>
    <cellStyle name="Обычный 3 12 34 2 6 2" xfId="16320"/>
    <cellStyle name="Обычный 3 12 34 2 7" xfId="16321"/>
    <cellStyle name="Обычный 3 12 34 3" xfId="16322"/>
    <cellStyle name="Обычный 3 12 34 3 2" xfId="16323"/>
    <cellStyle name="Обычный 3 12 34 3 2 2" xfId="16324"/>
    <cellStyle name="Обычный 3 12 34 3 2 2 2" xfId="16325"/>
    <cellStyle name="Обычный 3 12 34 3 2 2 2 2" xfId="16326"/>
    <cellStyle name="Обычный 3 12 34 3 2 2 3" xfId="16327"/>
    <cellStyle name="Обычный 3 12 34 3 2 3" xfId="16328"/>
    <cellStyle name="Обычный 3 12 34 3 2 3 2" xfId="16329"/>
    <cellStyle name="Обычный 3 12 34 3 2 4" xfId="16330"/>
    <cellStyle name="Обычный 3 12 34 3 3" xfId="16331"/>
    <cellStyle name="Обычный 3 12 34 3 3 2" xfId="16332"/>
    <cellStyle name="Обычный 3 12 34 3 3 2 2" xfId="16333"/>
    <cellStyle name="Обычный 3 12 34 3 3 3" xfId="16334"/>
    <cellStyle name="Обычный 3 12 34 3 4" xfId="16335"/>
    <cellStyle name="Обычный 3 12 34 3 4 2" xfId="16336"/>
    <cellStyle name="Обычный 3 12 34 3 5" xfId="16337"/>
    <cellStyle name="Обычный 3 12 34 4" xfId="16338"/>
    <cellStyle name="Обычный 3 12 34 4 2" xfId="16339"/>
    <cellStyle name="Обычный 3 12 34 4 2 2" xfId="16340"/>
    <cellStyle name="Обычный 3 12 34 4 2 2 2" xfId="16341"/>
    <cellStyle name="Обычный 3 12 34 4 2 2 2 2" xfId="16342"/>
    <cellStyle name="Обычный 3 12 34 4 2 2 3" xfId="16343"/>
    <cellStyle name="Обычный 3 12 34 4 2 3" xfId="16344"/>
    <cellStyle name="Обычный 3 12 34 4 2 3 2" xfId="16345"/>
    <cellStyle name="Обычный 3 12 34 4 2 4" xfId="16346"/>
    <cellStyle name="Обычный 3 12 34 4 3" xfId="16347"/>
    <cellStyle name="Обычный 3 12 34 4 3 2" xfId="16348"/>
    <cellStyle name="Обычный 3 12 34 4 3 2 2" xfId="16349"/>
    <cellStyle name="Обычный 3 12 34 4 3 3" xfId="16350"/>
    <cellStyle name="Обычный 3 12 34 4 4" xfId="16351"/>
    <cellStyle name="Обычный 3 12 34 4 4 2" xfId="16352"/>
    <cellStyle name="Обычный 3 12 34 4 5" xfId="16353"/>
    <cellStyle name="Обычный 3 12 34 5" xfId="16354"/>
    <cellStyle name="Обычный 3 12 34 5 2" xfId="16355"/>
    <cellStyle name="Обычный 3 12 34 5 2 2" xfId="16356"/>
    <cellStyle name="Обычный 3 12 34 5 2 2 2" xfId="16357"/>
    <cellStyle name="Обычный 3 12 34 5 2 3" xfId="16358"/>
    <cellStyle name="Обычный 3 12 34 5 3" xfId="16359"/>
    <cellStyle name="Обычный 3 12 34 5 3 2" xfId="16360"/>
    <cellStyle name="Обычный 3 12 34 5 4" xfId="16361"/>
    <cellStyle name="Обычный 3 12 34 6" xfId="16362"/>
    <cellStyle name="Обычный 3 12 34 6 2" xfId="16363"/>
    <cellStyle name="Обычный 3 12 34 6 2 2" xfId="16364"/>
    <cellStyle name="Обычный 3 12 34 6 3" xfId="16365"/>
    <cellStyle name="Обычный 3 12 34 7" xfId="16366"/>
    <cellStyle name="Обычный 3 12 34 7 2" xfId="16367"/>
    <cellStyle name="Обычный 3 12 34 8" xfId="16368"/>
    <cellStyle name="Обычный 3 12 35" xfId="16369"/>
    <cellStyle name="Обычный 3 12 35 2" xfId="16370"/>
    <cellStyle name="Обычный 3 12 35 2 2" xfId="16371"/>
    <cellStyle name="Обычный 3 12 35 2 2 2" xfId="16372"/>
    <cellStyle name="Обычный 3 12 35 2 2 2 2" xfId="16373"/>
    <cellStyle name="Обычный 3 12 35 2 2 2 2 2" xfId="16374"/>
    <cellStyle name="Обычный 3 12 35 2 2 2 2 2 2" xfId="16375"/>
    <cellStyle name="Обычный 3 12 35 2 2 2 2 3" xfId="16376"/>
    <cellStyle name="Обычный 3 12 35 2 2 2 3" xfId="16377"/>
    <cellStyle name="Обычный 3 12 35 2 2 2 3 2" xfId="16378"/>
    <cellStyle name="Обычный 3 12 35 2 2 2 4" xfId="16379"/>
    <cellStyle name="Обычный 3 12 35 2 2 3" xfId="16380"/>
    <cellStyle name="Обычный 3 12 35 2 2 3 2" xfId="16381"/>
    <cellStyle name="Обычный 3 12 35 2 2 3 2 2" xfId="16382"/>
    <cellStyle name="Обычный 3 12 35 2 2 3 3" xfId="16383"/>
    <cellStyle name="Обычный 3 12 35 2 2 4" xfId="16384"/>
    <cellStyle name="Обычный 3 12 35 2 2 4 2" xfId="16385"/>
    <cellStyle name="Обычный 3 12 35 2 2 5" xfId="16386"/>
    <cellStyle name="Обычный 3 12 35 2 3" xfId="16387"/>
    <cellStyle name="Обычный 3 12 35 2 3 2" xfId="16388"/>
    <cellStyle name="Обычный 3 12 35 2 3 2 2" xfId="16389"/>
    <cellStyle name="Обычный 3 12 35 2 3 2 2 2" xfId="16390"/>
    <cellStyle name="Обычный 3 12 35 2 3 2 2 2 2" xfId="16391"/>
    <cellStyle name="Обычный 3 12 35 2 3 2 2 3" xfId="16392"/>
    <cellStyle name="Обычный 3 12 35 2 3 2 3" xfId="16393"/>
    <cellStyle name="Обычный 3 12 35 2 3 2 3 2" xfId="16394"/>
    <cellStyle name="Обычный 3 12 35 2 3 2 4" xfId="16395"/>
    <cellStyle name="Обычный 3 12 35 2 3 3" xfId="16396"/>
    <cellStyle name="Обычный 3 12 35 2 3 3 2" xfId="16397"/>
    <cellStyle name="Обычный 3 12 35 2 3 3 2 2" xfId="16398"/>
    <cellStyle name="Обычный 3 12 35 2 3 3 3" xfId="16399"/>
    <cellStyle name="Обычный 3 12 35 2 3 4" xfId="16400"/>
    <cellStyle name="Обычный 3 12 35 2 3 4 2" xfId="16401"/>
    <cellStyle name="Обычный 3 12 35 2 3 5" xfId="16402"/>
    <cellStyle name="Обычный 3 12 35 2 4" xfId="16403"/>
    <cellStyle name="Обычный 3 12 35 2 4 2" xfId="16404"/>
    <cellStyle name="Обычный 3 12 35 2 4 2 2" xfId="16405"/>
    <cellStyle name="Обычный 3 12 35 2 4 2 2 2" xfId="16406"/>
    <cellStyle name="Обычный 3 12 35 2 4 2 3" xfId="16407"/>
    <cellStyle name="Обычный 3 12 35 2 4 3" xfId="16408"/>
    <cellStyle name="Обычный 3 12 35 2 4 3 2" xfId="16409"/>
    <cellStyle name="Обычный 3 12 35 2 4 4" xfId="16410"/>
    <cellStyle name="Обычный 3 12 35 2 5" xfId="16411"/>
    <cellStyle name="Обычный 3 12 35 2 5 2" xfId="16412"/>
    <cellStyle name="Обычный 3 12 35 2 5 2 2" xfId="16413"/>
    <cellStyle name="Обычный 3 12 35 2 5 3" xfId="16414"/>
    <cellStyle name="Обычный 3 12 35 2 6" xfId="16415"/>
    <cellStyle name="Обычный 3 12 35 2 6 2" xfId="16416"/>
    <cellStyle name="Обычный 3 12 35 2 7" xfId="16417"/>
    <cellStyle name="Обычный 3 12 35 3" xfId="16418"/>
    <cellStyle name="Обычный 3 12 35 3 2" xfId="16419"/>
    <cellStyle name="Обычный 3 12 35 3 2 2" xfId="16420"/>
    <cellStyle name="Обычный 3 12 35 3 2 2 2" xfId="16421"/>
    <cellStyle name="Обычный 3 12 35 3 2 2 2 2" xfId="16422"/>
    <cellStyle name="Обычный 3 12 35 3 2 2 3" xfId="16423"/>
    <cellStyle name="Обычный 3 12 35 3 2 3" xfId="16424"/>
    <cellStyle name="Обычный 3 12 35 3 2 3 2" xfId="16425"/>
    <cellStyle name="Обычный 3 12 35 3 2 4" xfId="16426"/>
    <cellStyle name="Обычный 3 12 35 3 3" xfId="16427"/>
    <cellStyle name="Обычный 3 12 35 3 3 2" xfId="16428"/>
    <cellStyle name="Обычный 3 12 35 3 3 2 2" xfId="16429"/>
    <cellStyle name="Обычный 3 12 35 3 3 3" xfId="16430"/>
    <cellStyle name="Обычный 3 12 35 3 4" xfId="16431"/>
    <cellStyle name="Обычный 3 12 35 3 4 2" xfId="16432"/>
    <cellStyle name="Обычный 3 12 35 3 5" xfId="16433"/>
    <cellStyle name="Обычный 3 12 35 4" xfId="16434"/>
    <cellStyle name="Обычный 3 12 35 4 2" xfId="16435"/>
    <cellStyle name="Обычный 3 12 35 4 2 2" xfId="16436"/>
    <cellStyle name="Обычный 3 12 35 4 2 2 2" xfId="16437"/>
    <cellStyle name="Обычный 3 12 35 4 2 2 2 2" xfId="16438"/>
    <cellStyle name="Обычный 3 12 35 4 2 2 3" xfId="16439"/>
    <cellStyle name="Обычный 3 12 35 4 2 3" xfId="16440"/>
    <cellStyle name="Обычный 3 12 35 4 2 3 2" xfId="16441"/>
    <cellStyle name="Обычный 3 12 35 4 2 4" xfId="16442"/>
    <cellStyle name="Обычный 3 12 35 4 3" xfId="16443"/>
    <cellStyle name="Обычный 3 12 35 4 3 2" xfId="16444"/>
    <cellStyle name="Обычный 3 12 35 4 3 2 2" xfId="16445"/>
    <cellStyle name="Обычный 3 12 35 4 3 3" xfId="16446"/>
    <cellStyle name="Обычный 3 12 35 4 4" xfId="16447"/>
    <cellStyle name="Обычный 3 12 35 4 4 2" xfId="16448"/>
    <cellStyle name="Обычный 3 12 35 4 5" xfId="16449"/>
    <cellStyle name="Обычный 3 12 35 5" xfId="16450"/>
    <cellStyle name="Обычный 3 12 35 5 2" xfId="16451"/>
    <cellStyle name="Обычный 3 12 35 5 2 2" xfId="16452"/>
    <cellStyle name="Обычный 3 12 35 5 2 2 2" xfId="16453"/>
    <cellStyle name="Обычный 3 12 35 5 2 3" xfId="16454"/>
    <cellStyle name="Обычный 3 12 35 5 3" xfId="16455"/>
    <cellStyle name="Обычный 3 12 35 5 3 2" xfId="16456"/>
    <cellStyle name="Обычный 3 12 35 5 4" xfId="16457"/>
    <cellStyle name="Обычный 3 12 35 6" xfId="16458"/>
    <cellStyle name="Обычный 3 12 35 6 2" xfId="16459"/>
    <cellStyle name="Обычный 3 12 35 6 2 2" xfId="16460"/>
    <cellStyle name="Обычный 3 12 35 6 3" xfId="16461"/>
    <cellStyle name="Обычный 3 12 35 7" xfId="16462"/>
    <cellStyle name="Обычный 3 12 35 7 2" xfId="16463"/>
    <cellStyle name="Обычный 3 12 35 8" xfId="16464"/>
    <cellStyle name="Обычный 3 12 36" xfId="16465"/>
    <cellStyle name="Обычный 3 12 36 2" xfId="16466"/>
    <cellStyle name="Обычный 3 12 36 2 2" xfId="16467"/>
    <cellStyle name="Обычный 3 12 36 2 2 2" xfId="16468"/>
    <cellStyle name="Обычный 3 12 36 2 2 2 2" xfId="16469"/>
    <cellStyle name="Обычный 3 12 36 2 2 2 2 2" xfId="16470"/>
    <cellStyle name="Обычный 3 12 36 2 2 2 2 2 2" xfId="16471"/>
    <cellStyle name="Обычный 3 12 36 2 2 2 2 3" xfId="16472"/>
    <cellStyle name="Обычный 3 12 36 2 2 2 3" xfId="16473"/>
    <cellStyle name="Обычный 3 12 36 2 2 2 3 2" xfId="16474"/>
    <cellStyle name="Обычный 3 12 36 2 2 2 4" xfId="16475"/>
    <cellStyle name="Обычный 3 12 36 2 2 3" xfId="16476"/>
    <cellStyle name="Обычный 3 12 36 2 2 3 2" xfId="16477"/>
    <cellStyle name="Обычный 3 12 36 2 2 3 2 2" xfId="16478"/>
    <cellStyle name="Обычный 3 12 36 2 2 3 3" xfId="16479"/>
    <cellStyle name="Обычный 3 12 36 2 2 4" xfId="16480"/>
    <cellStyle name="Обычный 3 12 36 2 2 4 2" xfId="16481"/>
    <cellStyle name="Обычный 3 12 36 2 2 5" xfId="16482"/>
    <cellStyle name="Обычный 3 12 36 2 3" xfId="16483"/>
    <cellStyle name="Обычный 3 12 36 2 3 2" xfId="16484"/>
    <cellStyle name="Обычный 3 12 36 2 3 2 2" xfId="16485"/>
    <cellStyle name="Обычный 3 12 36 2 3 2 2 2" xfId="16486"/>
    <cellStyle name="Обычный 3 12 36 2 3 2 2 2 2" xfId="16487"/>
    <cellStyle name="Обычный 3 12 36 2 3 2 2 3" xfId="16488"/>
    <cellStyle name="Обычный 3 12 36 2 3 2 3" xfId="16489"/>
    <cellStyle name="Обычный 3 12 36 2 3 2 3 2" xfId="16490"/>
    <cellStyle name="Обычный 3 12 36 2 3 2 4" xfId="16491"/>
    <cellStyle name="Обычный 3 12 36 2 3 3" xfId="16492"/>
    <cellStyle name="Обычный 3 12 36 2 3 3 2" xfId="16493"/>
    <cellStyle name="Обычный 3 12 36 2 3 3 2 2" xfId="16494"/>
    <cellStyle name="Обычный 3 12 36 2 3 3 3" xfId="16495"/>
    <cellStyle name="Обычный 3 12 36 2 3 4" xfId="16496"/>
    <cellStyle name="Обычный 3 12 36 2 3 4 2" xfId="16497"/>
    <cellStyle name="Обычный 3 12 36 2 3 5" xfId="16498"/>
    <cellStyle name="Обычный 3 12 36 2 4" xfId="16499"/>
    <cellStyle name="Обычный 3 12 36 2 4 2" xfId="16500"/>
    <cellStyle name="Обычный 3 12 36 2 4 2 2" xfId="16501"/>
    <cellStyle name="Обычный 3 12 36 2 4 2 2 2" xfId="16502"/>
    <cellStyle name="Обычный 3 12 36 2 4 2 3" xfId="16503"/>
    <cellStyle name="Обычный 3 12 36 2 4 3" xfId="16504"/>
    <cellStyle name="Обычный 3 12 36 2 4 3 2" xfId="16505"/>
    <cellStyle name="Обычный 3 12 36 2 4 4" xfId="16506"/>
    <cellStyle name="Обычный 3 12 36 2 5" xfId="16507"/>
    <cellStyle name="Обычный 3 12 36 2 5 2" xfId="16508"/>
    <cellStyle name="Обычный 3 12 36 2 5 2 2" xfId="16509"/>
    <cellStyle name="Обычный 3 12 36 2 5 3" xfId="16510"/>
    <cellStyle name="Обычный 3 12 36 2 6" xfId="16511"/>
    <cellStyle name="Обычный 3 12 36 2 6 2" xfId="16512"/>
    <cellStyle name="Обычный 3 12 36 2 7" xfId="16513"/>
    <cellStyle name="Обычный 3 12 36 3" xfId="16514"/>
    <cellStyle name="Обычный 3 12 36 3 2" xfId="16515"/>
    <cellStyle name="Обычный 3 12 36 3 2 2" xfId="16516"/>
    <cellStyle name="Обычный 3 12 36 3 2 2 2" xfId="16517"/>
    <cellStyle name="Обычный 3 12 36 3 2 2 2 2" xfId="16518"/>
    <cellStyle name="Обычный 3 12 36 3 2 2 3" xfId="16519"/>
    <cellStyle name="Обычный 3 12 36 3 2 3" xfId="16520"/>
    <cellStyle name="Обычный 3 12 36 3 2 3 2" xfId="16521"/>
    <cellStyle name="Обычный 3 12 36 3 2 4" xfId="16522"/>
    <cellStyle name="Обычный 3 12 36 3 3" xfId="16523"/>
    <cellStyle name="Обычный 3 12 36 3 3 2" xfId="16524"/>
    <cellStyle name="Обычный 3 12 36 3 3 2 2" xfId="16525"/>
    <cellStyle name="Обычный 3 12 36 3 3 3" xfId="16526"/>
    <cellStyle name="Обычный 3 12 36 3 4" xfId="16527"/>
    <cellStyle name="Обычный 3 12 36 3 4 2" xfId="16528"/>
    <cellStyle name="Обычный 3 12 36 3 5" xfId="16529"/>
    <cellStyle name="Обычный 3 12 36 4" xfId="16530"/>
    <cellStyle name="Обычный 3 12 36 4 2" xfId="16531"/>
    <cellStyle name="Обычный 3 12 36 4 2 2" xfId="16532"/>
    <cellStyle name="Обычный 3 12 36 4 2 2 2" xfId="16533"/>
    <cellStyle name="Обычный 3 12 36 4 2 2 2 2" xfId="16534"/>
    <cellStyle name="Обычный 3 12 36 4 2 2 3" xfId="16535"/>
    <cellStyle name="Обычный 3 12 36 4 2 3" xfId="16536"/>
    <cellStyle name="Обычный 3 12 36 4 2 3 2" xfId="16537"/>
    <cellStyle name="Обычный 3 12 36 4 2 4" xfId="16538"/>
    <cellStyle name="Обычный 3 12 36 4 3" xfId="16539"/>
    <cellStyle name="Обычный 3 12 36 4 3 2" xfId="16540"/>
    <cellStyle name="Обычный 3 12 36 4 3 2 2" xfId="16541"/>
    <cellStyle name="Обычный 3 12 36 4 3 3" xfId="16542"/>
    <cellStyle name="Обычный 3 12 36 4 4" xfId="16543"/>
    <cellStyle name="Обычный 3 12 36 4 4 2" xfId="16544"/>
    <cellStyle name="Обычный 3 12 36 4 5" xfId="16545"/>
    <cellStyle name="Обычный 3 12 36 5" xfId="16546"/>
    <cellStyle name="Обычный 3 12 36 5 2" xfId="16547"/>
    <cellStyle name="Обычный 3 12 36 5 2 2" xfId="16548"/>
    <cellStyle name="Обычный 3 12 36 5 2 2 2" xfId="16549"/>
    <cellStyle name="Обычный 3 12 36 5 2 3" xfId="16550"/>
    <cellStyle name="Обычный 3 12 36 5 3" xfId="16551"/>
    <cellStyle name="Обычный 3 12 36 5 3 2" xfId="16552"/>
    <cellStyle name="Обычный 3 12 36 5 4" xfId="16553"/>
    <cellStyle name="Обычный 3 12 36 6" xfId="16554"/>
    <cellStyle name="Обычный 3 12 36 6 2" xfId="16555"/>
    <cellStyle name="Обычный 3 12 36 6 2 2" xfId="16556"/>
    <cellStyle name="Обычный 3 12 36 6 3" xfId="16557"/>
    <cellStyle name="Обычный 3 12 36 7" xfId="16558"/>
    <cellStyle name="Обычный 3 12 36 7 2" xfId="16559"/>
    <cellStyle name="Обычный 3 12 36 8" xfId="16560"/>
    <cellStyle name="Обычный 3 12 37" xfId="16561"/>
    <cellStyle name="Обычный 3 12 37 2" xfId="16562"/>
    <cellStyle name="Обычный 3 12 37 2 2" xfId="16563"/>
    <cellStyle name="Обычный 3 12 37 2 2 2" xfId="16564"/>
    <cellStyle name="Обычный 3 12 37 2 2 2 2" xfId="16565"/>
    <cellStyle name="Обычный 3 12 37 2 2 2 2 2" xfId="16566"/>
    <cellStyle name="Обычный 3 12 37 2 2 2 2 2 2" xfId="16567"/>
    <cellStyle name="Обычный 3 12 37 2 2 2 2 3" xfId="16568"/>
    <cellStyle name="Обычный 3 12 37 2 2 2 3" xfId="16569"/>
    <cellStyle name="Обычный 3 12 37 2 2 2 3 2" xfId="16570"/>
    <cellStyle name="Обычный 3 12 37 2 2 2 4" xfId="16571"/>
    <cellStyle name="Обычный 3 12 37 2 2 3" xfId="16572"/>
    <cellStyle name="Обычный 3 12 37 2 2 3 2" xfId="16573"/>
    <cellStyle name="Обычный 3 12 37 2 2 3 2 2" xfId="16574"/>
    <cellStyle name="Обычный 3 12 37 2 2 3 3" xfId="16575"/>
    <cellStyle name="Обычный 3 12 37 2 2 4" xfId="16576"/>
    <cellStyle name="Обычный 3 12 37 2 2 4 2" xfId="16577"/>
    <cellStyle name="Обычный 3 12 37 2 2 5" xfId="16578"/>
    <cellStyle name="Обычный 3 12 37 2 3" xfId="16579"/>
    <cellStyle name="Обычный 3 12 37 2 3 2" xfId="16580"/>
    <cellStyle name="Обычный 3 12 37 2 3 2 2" xfId="16581"/>
    <cellStyle name="Обычный 3 12 37 2 3 2 2 2" xfId="16582"/>
    <cellStyle name="Обычный 3 12 37 2 3 2 2 2 2" xfId="16583"/>
    <cellStyle name="Обычный 3 12 37 2 3 2 2 3" xfId="16584"/>
    <cellStyle name="Обычный 3 12 37 2 3 2 3" xfId="16585"/>
    <cellStyle name="Обычный 3 12 37 2 3 2 3 2" xfId="16586"/>
    <cellStyle name="Обычный 3 12 37 2 3 2 4" xfId="16587"/>
    <cellStyle name="Обычный 3 12 37 2 3 3" xfId="16588"/>
    <cellStyle name="Обычный 3 12 37 2 3 3 2" xfId="16589"/>
    <cellStyle name="Обычный 3 12 37 2 3 3 2 2" xfId="16590"/>
    <cellStyle name="Обычный 3 12 37 2 3 3 3" xfId="16591"/>
    <cellStyle name="Обычный 3 12 37 2 3 4" xfId="16592"/>
    <cellStyle name="Обычный 3 12 37 2 3 4 2" xfId="16593"/>
    <cellStyle name="Обычный 3 12 37 2 3 5" xfId="16594"/>
    <cellStyle name="Обычный 3 12 37 2 4" xfId="16595"/>
    <cellStyle name="Обычный 3 12 37 2 4 2" xfId="16596"/>
    <cellStyle name="Обычный 3 12 37 2 4 2 2" xfId="16597"/>
    <cellStyle name="Обычный 3 12 37 2 4 2 2 2" xfId="16598"/>
    <cellStyle name="Обычный 3 12 37 2 4 2 3" xfId="16599"/>
    <cellStyle name="Обычный 3 12 37 2 4 3" xfId="16600"/>
    <cellStyle name="Обычный 3 12 37 2 4 3 2" xfId="16601"/>
    <cellStyle name="Обычный 3 12 37 2 4 4" xfId="16602"/>
    <cellStyle name="Обычный 3 12 37 2 5" xfId="16603"/>
    <cellStyle name="Обычный 3 12 37 2 5 2" xfId="16604"/>
    <cellStyle name="Обычный 3 12 37 2 5 2 2" xfId="16605"/>
    <cellStyle name="Обычный 3 12 37 2 5 3" xfId="16606"/>
    <cellStyle name="Обычный 3 12 37 2 6" xfId="16607"/>
    <cellStyle name="Обычный 3 12 37 2 6 2" xfId="16608"/>
    <cellStyle name="Обычный 3 12 37 2 7" xfId="16609"/>
    <cellStyle name="Обычный 3 12 37 3" xfId="16610"/>
    <cellStyle name="Обычный 3 12 37 3 2" xfId="16611"/>
    <cellStyle name="Обычный 3 12 37 3 2 2" xfId="16612"/>
    <cellStyle name="Обычный 3 12 37 3 2 2 2" xfId="16613"/>
    <cellStyle name="Обычный 3 12 37 3 2 2 2 2" xfId="16614"/>
    <cellStyle name="Обычный 3 12 37 3 2 2 3" xfId="16615"/>
    <cellStyle name="Обычный 3 12 37 3 2 3" xfId="16616"/>
    <cellStyle name="Обычный 3 12 37 3 2 3 2" xfId="16617"/>
    <cellStyle name="Обычный 3 12 37 3 2 4" xfId="16618"/>
    <cellStyle name="Обычный 3 12 37 3 3" xfId="16619"/>
    <cellStyle name="Обычный 3 12 37 3 3 2" xfId="16620"/>
    <cellStyle name="Обычный 3 12 37 3 3 2 2" xfId="16621"/>
    <cellStyle name="Обычный 3 12 37 3 3 3" xfId="16622"/>
    <cellStyle name="Обычный 3 12 37 3 4" xfId="16623"/>
    <cellStyle name="Обычный 3 12 37 3 4 2" xfId="16624"/>
    <cellStyle name="Обычный 3 12 37 3 5" xfId="16625"/>
    <cellStyle name="Обычный 3 12 37 4" xfId="16626"/>
    <cellStyle name="Обычный 3 12 37 4 2" xfId="16627"/>
    <cellStyle name="Обычный 3 12 37 4 2 2" xfId="16628"/>
    <cellStyle name="Обычный 3 12 37 4 2 2 2" xfId="16629"/>
    <cellStyle name="Обычный 3 12 37 4 2 2 2 2" xfId="16630"/>
    <cellStyle name="Обычный 3 12 37 4 2 2 3" xfId="16631"/>
    <cellStyle name="Обычный 3 12 37 4 2 3" xfId="16632"/>
    <cellStyle name="Обычный 3 12 37 4 2 3 2" xfId="16633"/>
    <cellStyle name="Обычный 3 12 37 4 2 4" xfId="16634"/>
    <cellStyle name="Обычный 3 12 37 4 3" xfId="16635"/>
    <cellStyle name="Обычный 3 12 37 4 3 2" xfId="16636"/>
    <cellStyle name="Обычный 3 12 37 4 3 2 2" xfId="16637"/>
    <cellStyle name="Обычный 3 12 37 4 3 3" xfId="16638"/>
    <cellStyle name="Обычный 3 12 37 4 4" xfId="16639"/>
    <cellStyle name="Обычный 3 12 37 4 4 2" xfId="16640"/>
    <cellStyle name="Обычный 3 12 37 4 5" xfId="16641"/>
    <cellStyle name="Обычный 3 12 37 5" xfId="16642"/>
    <cellStyle name="Обычный 3 12 37 5 2" xfId="16643"/>
    <cellStyle name="Обычный 3 12 37 5 2 2" xfId="16644"/>
    <cellStyle name="Обычный 3 12 37 5 2 2 2" xfId="16645"/>
    <cellStyle name="Обычный 3 12 37 5 2 3" xfId="16646"/>
    <cellStyle name="Обычный 3 12 37 5 3" xfId="16647"/>
    <cellStyle name="Обычный 3 12 37 5 3 2" xfId="16648"/>
    <cellStyle name="Обычный 3 12 37 5 4" xfId="16649"/>
    <cellStyle name="Обычный 3 12 37 6" xfId="16650"/>
    <cellStyle name="Обычный 3 12 37 6 2" xfId="16651"/>
    <cellStyle name="Обычный 3 12 37 6 2 2" xfId="16652"/>
    <cellStyle name="Обычный 3 12 37 6 3" xfId="16653"/>
    <cellStyle name="Обычный 3 12 37 7" xfId="16654"/>
    <cellStyle name="Обычный 3 12 37 7 2" xfId="16655"/>
    <cellStyle name="Обычный 3 12 37 8" xfId="16656"/>
    <cellStyle name="Обычный 3 12 38" xfId="16657"/>
    <cellStyle name="Обычный 3 12 38 2" xfId="16658"/>
    <cellStyle name="Обычный 3 12 38 2 2" xfId="16659"/>
    <cellStyle name="Обычный 3 12 38 2 2 2" xfId="16660"/>
    <cellStyle name="Обычный 3 12 38 2 2 2 2" xfId="16661"/>
    <cellStyle name="Обычный 3 12 38 2 2 2 2 2" xfId="16662"/>
    <cellStyle name="Обычный 3 12 38 2 2 2 2 2 2" xfId="16663"/>
    <cellStyle name="Обычный 3 12 38 2 2 2 2 3" xfId="16664"/>
    <cellStyle name="Обычный 3 12 38 2 2 2 3" xfId="16665"/>
    <cellStyle name="Обычный 3 12 38 2 2 2 3 2" xfId="16666"/>
    <cellStyle name="Обычный 3 12 38 2 2 2 4" xfId="16667"/>
    <cellStyle name="Обычный 3 12 38 2 2 3" xfId="16668"/>
    <cellStyle name="Обычный 3 12 38 2 2 3 2" xfId="16669"/>
    <cellStyle name="Обычный 3 12 38 2 2 3 2 2" xfId="16670"/>
    <cellStyle name="Обычный 3 12 38 2 2 3 3" xfId="16671"/>
    <cellStyle name="Обычный 3 12 38 2 2 4" xfId="16672"/>
    <cellStyle name="Обычный 3 12 38 2 2 4 2" xfId="16673"/>
    <cellStyle name="Обычный 3 12 38 2 2 5" xfId="16674"/>
    <cellStyle name="Обычный 3 12 38 2 3" xfId="16675"/>
    <cellStyle name="Обычный 3 12 38 2 3 2" xfId="16676"/>
    <cellStyle name="Обычный 3 12 38 2 3 2 2" xfId="16677"/>
    <cellStyle name="Обычный 3 12 38 2 3 2 2 2" xfId="16678"/>
    <cellStyle name="Обычный 3 12 38 2 3 2 2 2 2" xfId="16679"/>
    <cellStyle name="Обычный 3 12 38 2 3 2 2 3" xfId="16680"/>
    <cellStyle name="Обычный 3 12 38 2 3 2 3" xfId="16681"/>
    <cellStyle name="Обычный 3 12 38 2 3 2 3 2" xfId="16682"/>
    <cellStyle name="Обычный 3 12 38 2 3 2 4" xfId="16683"/>
    <cellStyle name="Обычный 3 12 38 2 3 3" xfId="16684"/>
    <cellStyle name="Обычный 3 12 38 2 3 3 2" xfId="16685"/>
    <cellStyle name="Обычный 3 12 38 2 3 3 2 2" xfId="16686"/>
    <cellStyle name="Обычный 3 12 38 2 3 3 3" xfId="16687"/>
    <cellStyle name="Обычный 3 12 38 2 3 4" xfId="16688"/>
    <cellStyle name="Обычный 3 12 38 2 3 4 2" xfId="16689"/>
    <cellStyle name="Обычный 3 12 38 2 3 5" xfId="16690"/>
    <cellStyle name="Обычный 3 12 38 2 4" xfId="16691"/>
    <cellStyle name="Обычный 3 12 38 2 4 2" xfId="16692"/>
    <cellStyle name="Обычный 3 12 38 2 4 2 2" xfId="16693"/>
    <cellStyle name="Обычный 3 12 38 2 4 2 2 2" xfId="16694"/>
    <cellStyle name="Обычный 3 12 38 2 4 2 3" xfId="16695"/>
    <cellStyle name="Обычный 3 12 38 2 4 3" xfId="16696"/>
    <cellStyle name="Обычный 3 12 38 2 4 3 2" xfId="16697"/>
    <cellStyle name="Обычный 3 12 38 2 4 4" xfId="16698"/>
    <cellStyle name="Обычный 3 12 38 2 5" xfId="16699"/>
    <cellStyle name="Обычный 3 12 38 2 5 2" xfId="16700"/>
    <cellStyle name="Обычный 3 12 38 2 5 2 2" xfId="16701"/>
    <cellStyle name="Обычный 3 12 38 2 5 3" xfId="16702"/>
    <cellStyle name="Обычный 3 12 38 2 6" xfId="16703"/>
    <cellStyle name="Обычный 3 12 38 2 6 2" xfId="16704"/>
    <cellStyle name="Обычный 3 12 38 2 7" xfId="16705"/>
    <cellStyle name="Обычный 3 12 38 3" xfId="16706"/>
    <cellStyle name="Обычный 3 12 38 3 2" xfId="16707"/>
    <cellStyle name="Обычный 3 12 38 3 2 2" xfId="16708"/>
    <cellStyle name="Обычный 3 12 38 3 2 2 2" xfId="16709"/>
    <cellStyle name="Обычный 3 12 38 3 2 2 2 2" xfId="16710"/>
    <cellStyle name="Обычный 3 12 38 3 2 2 3" xfId="16711"/>
    <cellStyle name="Обычный 3 12 38 3 2 3" xfId="16712"/>
    <cellStyle name="Обычный 3 12 38 3 2 3 2" xfId="16713"/>
    <cellStyle name="Обычный 3 12 38 3 2 4" xfId="16714"/>
    <cellStyle name="Обычный 3 12 38 3 3" xfId="16715"/>
    <cellStyle name="Обычный 3 12 38 3 3 2" xfId="16716"/>
    <cellStyle name="Обычный 3 12 38 3 3 2 2" xfId="16717"/>
    <cellStyle name="Обычный 3 12 38 3 3 3" xfId="16718"/>
    <cellStyle name="Обычный 3 12 38 3 4" xfId="16719"/>
    <cellStyle name="Обычный 3 12 38 3 4 2" xfId="16720"/>
    <cellStyle name="Обычный 3 12 38 3 5" xfId="16721"/>
    <cellStyle name="Обычный 3 12 38 4" xfId="16722"/>
    <cellStyle name="Обычный 3 12 38 4 2" xfId="16723"/>
    <cellStyle name="Обычный 3 12 38 4 2 2" xfId="16724"/>
    <cellStyle name="Обычный 3 12 38 4 2 2 2" xfId="16725"/>
    <cellStyle name="Обычный 3 12 38 4 2 2 2 2" xfId="16726"/>
    <cellStyle name="Обычный 3 12 38 4 2 2 3" xfId="16727"/>
    <cellStyle name="Обычный 3 12 38 4 2 3" xfId="16728"/>
    <cellStyle name="Обычный 3 12 38 4 2 3 2" xfId="16729"/>
    <cellStyle name="Обычный 3 12 38 4 2 4" xfId="16730"/>
    <cellStyle name="Обычный 3 12 38 4 3" xfId="16731"/>
    <cellStyle name="Обычный 3 12 38 4 3 2" xfId="16732"/>
    <cellStyle name="Обычный 3 12 38 4 3 2 2" xfId="16733"/>
    <cellStyle name="Обычный 3 12 38 4 3 3" xfId="16734"/>
    <cellStyle name="Обычный 3 12 38 4 4" xfId="16735"/>
    <cellStyle name="Обычный 3 12 38 4 4 2" xfId="16736"/>
    <cellStyle name="Обычный 3 12 38 4 5" xfId="16737"/>
    <cellStyle name="Обычный 3 12 38 5" xfId="16738"/>
    <cellStyle name="Обычный 3 12 38 5 2" xfId="16739"/>
    <cellStyle name="Обычный 3 12 38 5 2 2" xfId="16740"/>
    <cellStyle name="Обычный 3 12 38 5 2 2 2" xfId="16741"/>
    <cellStyle name="Обычный 3 12 38 5 2 3" xfId="16742"/>
    <cellStyle name="Обычный 3 12 38 5 3" xfId="16743"/>
    <cellStyle name="Обычный 3 12 38 5 3 2" xfId="16744"/>
    <cellStyle name="Обычный 3 12 38 5 4" xfId="16745"/>
    <cellStyle name="Обычный 3 12 38 6" xfId="16746"/>
    <cellStyle name="Обычный 3 12 38 6 2" xfId="16747"/>
    <cellStyle name="Обычный 3 12 38 6 2 2" xfId="16748"/>
    <cellStyle name="Обычный 3 12 38 6 3" xfId="16749"/>
    <cellStyle name="Обычный 3 12 38 7" xfId="16750"/>
    <cellStyle name="Обычный 3 12 38 7 2" xfId="16751"/>
    <cellStyle name="Обычный 3 12 38 8" xfId="16752"/>
    <cellStyle name="Обычный 3 12 39" xfId="16753"/>
    <cellStyle name="Обычный 3 12 39 2" xfId="16754"/>
    <cellStyle name="Обычный 3 12 39 2 2" xfId="16755"/>
    <cellStyle name="Обычный 3 12 39 2 2 2" xfId="16756"/>
    <cellStyle name="Обычный 3 12 39 2 2 2 2" xfId="16757"/>
    <cellStyle name="Обычный 3 12 39 2 2 2 2 2" xfId="16758"/>
    <cellStyle name="Обычный 3 12 39 2 2 2 2 2 2" xfId="16759"/>
    <cellStyle name="Обычный 3 12 39 2 2 2 2 3" xfId="16760"/>
    <cellStyle name="Обычный 3 12 39 2 2 2 3" xfId="16761"/>
    <cellStyle name="Обычный 3 12 39 2 2 2 3 2" xfId="16762"/>
    <cellStyle name="Обычный 3 12 39 2 2 2 4" xfId="16763"/>
    <cellStyle name="Обычный 3 12 39 2 2 3" xfId="16764"/>
    <cellStyle name="Обычный 3 12 39 2 2 3 2" xfId="16765"/>
    <cellStyle name="Обычный 3 12 39 2 2 3 2 2" xfId="16766"/>
    <cellStyle name="Обычный 3 12 39 2 2 3 3" xfId="16767"/>
    <cellStyle name="Обычный 3 12 39 2 2 4" xfId="16768"/>
    <cellStyle name="Обычный 3 12 39 2 2 4 2" xfId="16769"/>
    <cellStyle name="Обычный 3 12 39 2 2 5" xfId="16770"/>
    <cellStyle name="Обычный 3 12 39 2 3" xfId="16771"/>
    <cellStyle name="Обычный 3 12 39 2 3 2" xfId="16772"/>
    <cellStyle name="Обычный 3 12 39 2 3 2 2" xfId="16773"/>
    <cellStyle name="Обычный 3 12 39 2 3 2 2 2" xfId="16774"/>
    <cellStyle name="Обычный 3 12 39 2 3 2 2 2 2" xfId="16775"/>
    <cellStyle name="Обычный 3 12 39 2 3 2 2 3" xfId="16776"/>
    <cellStyle name="Обычный 3 12 39 2 3 2 3" xfId="16777"/>
    <cellStyle name="Обычный 3 12 39 2 3 2 3 2" xfId="16778"/>
    <cellStyle name="Обычный 3 12 39 2 3 2 4" xfId="16779"/>
    <cellStyle name="Обычный 3 12 39 2 3 3" xfId="16780"/>
    <cellStyle name="Обычный 3 12 39 2 3 3 2" xfId="16781"/>
    <cellStyle name="Обычный 3 12 39 2 3 3 2 2" xfId="16782"/>
    <cellStyle name="Обычный 3 12 39 2 3 3 3" xfId="16783"/>
    <cellStyle name="Обычный 3 12 39 2 3 4" xfId="16784"/>
    <cellStyle name="Обычный 3 12 39 2 3 4 2" xfId="16785"/>
    <cellStyle name="Обычный 3 12 39 2 3 5" xfId="16786"/>
    <cellStyle name="Обычный 3 12 39 2 4" xfId="16787"/>
    <cellStyle name="Обычный 3 12 39 2 4 2" xfId="16788"/>
    <cellStyle name="Обычный 3 12 39 2 4 2 2" xfId="16789"/>
    <cellStyle name="Обычный 3 12 39 2 4 2 2 2" xfId="16790"/>
    <cellStyle name="Обычный 3 12 39 2 4 2 3" xfId="16791"/>
    <cellStyle name="Обычный 3 12 39 2 4 3" xfId="16792"/>
    <cellStyle name="Обычный 3 12 39 2 4 3 2" xfId="16793"/>
    <cellStyle name="Обычный 3 12 39 2 4 4" xfId="16794"/>
    <cellStyle name="Обычный 3 12 39 2 5" xfId="16795"/>
    <cellStyle name="Обычный 3 12 39 2 5 2" xfId="16796"/>
    <cellStyle name="Обычный 3 12 39 2 5 2 2" xfId="16797"/>
    <cellStyle name="Обычный 3 12 39 2 5 3" xfId="16798"/>
    <cellStyle name="Обычный 3 12 39 2 6" xfId="16799"/>
    <cellStyle name="Обычный 3 12 39 2 6 2" xfId="16800"/>
    <cellStyle name="Обычный 3 12 39 2 7" xfId="16801"/>
    <cellStyle name="Обычный 3 12 39 3" xfId="16802"/>
    <cellStyle name="Обычный 3 12 39 3 2" xfId="16803"/>
    <cellStyle name="Обычный 3 12 39 3 2 2" xfId="16804"/>
    <cellStyle name="Обычный 3 12 39 3 2 2 2" xfId="16805"/>
    <cellStyle name="Обычный 3 12 39 3 2 2 2 2" xfId="16806"/>
    <cellStyle name="Обычный 3 12 39 3 2 2 3" xfId="16807"/>
    <cellStyle name="Обычный 3 12 39 3 2 3" xfId="16808"/>
    <cellStyle name="Обычный 3 12 39 3 2 3 2" xfId="16809"/>
    <cellStyle name="Обычный 3 12 39 3 2 4" xfId="16810"/>
    <cellStyle name="Обычный 3 12 39 3 3" xfId="16811"/>
    <cellStyle name="Обычный 3 12 39 3 3 2" xfId="16812"/>
    <cellStyle name="Обычный 3 12 39 3 3 2 2" xfId="16813"/>
    <cellStyle name="Обычный 3 12 39 3 3 3" xfId="16814"/>
    <cellStyle name="Обычный 3 12 39 3 4" xfId="16815"/>
    <cellStyle name="Обычный 3 12 39 3 4 2" xfId="16816"/>
    <cellStyle name="Обычный 3 12 39 3 5" xfId="16817"/>
    <cellStyle name="Обычный 3 12 39 4" xfId="16818"/>
    <cellStyle name="Обычный 3 12 39 4 2" xfId="16819"/>
    <cellStyle name="Обычный 3 12 39 4 2 2" xfId="16820"/>
    <cellStyle name="Обычный 3 12 39 4 2 2 2" xfId="16821"/>
    <cellStyle name="Обычный 3 12 39 4 2 2 2 2" xfId="16822"/>
    <cellStyle name="Обычный 3 12 39 4 2 2 3" xfId="16823"/>
    <cellStyle name="Обычный 3 12 39 4 2 3" xfId="16824"/>
    <cellStyle name="Обычный 3 12 39 4 2 3 2" xfId="16825"/>
    <cellStyle name="Обычный 3 12 39 4 2 4" xfId="16826"/>
    <cellStyle name="Обычный 3 12 39 4 3" xfId="16827"/>
    <cellStyle name="Обычный 3 12 39 4 3 2" xfId="16828"/>
    <cellStyle name="Обычный 3 12 39 4 3 2 2" xfId="16829"/>
    <cellStyle name="Обычный 3 12 39 4 3 3" xfId="16830"/>
    <cellStyle name="Обычный 3 12 39 4 4" xfId="16831"/>
    <cellStyle name="Обычный 3 12 39 4 4 2" xfId="16832"/>
    <cellStyle name="Обычный 3 12 39 4 5" xfId="16833"/>
    <cellStyle name="Обычный 3 12 39 5" xfId="16834"/>
    <cellStyle name="Обычный 3 12 39 5 2" xfId="16835"/>
    <cellStyle name="Обычный 3 12 39 5 2 2" xfId="16836"/>
    <cellStyle name="Обычный 3 12 39 5 2 2 2" xfId="16837"/>
    <cellStyle name="Обычный 3 12 39 5 2 3" xfId="16838"/>
    <cellStyle name="Обычный 3 12 39 5 3" xfId="16839"/>
    <cellStyle name="Обычный 3 12 39 5 3 2" xfId="16840"/>
    <cellStyle name="Обычный 3 12 39 5 4" xfId="16841"/>
    <cellStyle name="Обычный 3 12 39 6" xfId="16842"/>
    <cellStyle name="Обычный 3 12 39 6 2" xfId="16843"/>
    <cellStyle name="Обычный 3 12 39 6 2 2" xfId="16844"/>
    <cellStyle name="Обычный 3 12 39 6 3" xfId="16845"/>
    <cellStyle name="Обычный 3 12 39 7" xfId="16846"/>
    <cellStyle name="Обычный 3 12 39 7 2" xfId="16847"/>
    <cellStyle name="Обычный 3 12 39 8" xfId="16848"/>
    <cellStyle name="Обычный 3 12 4" xfId="16849"/>
    <cellStyle name="Обычный 3 12 4 2" xfId="16850"/>
    <cellStyle name="Обычный 3 12 4 2 2" xfId="16851"/>
    <cellStyle name="Обычный 3 12 4 2 2 2" xfId="16852"/>
    <cellStyle name="Обычный 3 12 4 2 2 2 2" xfId="16853"/>
    <cellStyle name="Обычный 3 12 4 2 2 2 2 2" xfId="16854"/>
    <cellStyle name="Обычный 3 12 4 2 2 2 2 2 2" xfId="16855"/>
    <cellStyle name="Обычный 3 12 4 2 2 2 2 3" xfId="16856"/>
    <cellStyle name="Обычный 3 12 4 2 2 2 3" xfId="16857"/>
    <cellStyle name="Обычный 3 12 4 2 2 2 3 2" xfId="16858"/>
    <cellStyle name="Обычный 3 12 4 2 2 2 4" xfId="16859"/>
    <cellStyle name="Обычный 3 12 4 2 2 3" xfId="16860"/>
    <cellStyle name="Обычный 3 12 4 2 2 3 2" xfId="16861"/>
    <cellStyle name="Обычный 3 12 4 2 2 3 2 2" xfId="16862"/>
    <cellStyle name="Обычный 3 12 4 2 2 3 3" xfId="16863"/>
    <cellStyle name="Обычный 3 12 4 2 2 4" xfId="16864"/>
    <cellStyle name="Обычный 3 12 4 2 2 4 2" xfId="16865"/>
    <cellStyle name="Обычный 3 12 4 2 2 5" xfId="16866"/>
    <cellStyle name="Обычный 3 12 4 2 3" xfId="16867"/>
    <cellStyle name="Обычный 3 12 4 2 3 2" xfId="16868"/>
    <cellStyle name="Обычный 3 12 4 2 3 2 2" xfId="16869"/>
    <cellStyle name="Обычный 3 12 4 2 3 2 2 2" xfId="16870"/>
    <cellStyle name="Обычный 3 12 4 2 3 2 2 2 2" xfId="16871"/>
    <cellStyle name="Обычный 3 12 4 2 3 2 2 3" xfId="16872"/>
    <cellStyle name="Обычный 3 12 4 2 3 2 3" xfId="16873"/>
    <cellStyle name="Обычный 3 12 4 2 3 2 3 2" xfId="16874"/>
    <cellStyle name="Обычный 3 12 4 2 3 2 4" xfId="16875"/>
    <cellStyle name="Обычный 3 12 4 2 3 3" xfId="16876"/>
    <cellStyle name="Обычный 3 12 4 2 3 3 2" xfId="16877"/>
    <cellStyle name="Обычный 3 12 4 2 3 3 2 2" xfId="16878"/>
    <cellStyle name="Обычный 3 12 4 2 3 3 3" xfId="16879"/>
    <cellStyle name="Обычный 3 12 4 2 3 4" xfId="16880"/>
    <cellStyle name="Обычный 3 12 4 2 3 4 2" xfId="16881"/>
    <cellStyle name="Обычный 3 12 4 2 3 5" xfId="16882"/>
    <cellStyle name="Обычный 3 12 4 2 4" xfId="16883"/>
    <cellStyle name="Обычный 3 12 4 2 4 2" xfId="16884"/>
    <cellStyle name="Обычный 3 12 4 2 4 2 2" xfId="16885"/>
    <cellStyle name="Обычный 3 12 4 2 4 2 2 2" xfId="16886"/>
    <cellStyle name="Обычный 3 12 4 2 4 2 3" xfId="16887"/>
    <cellStyle name="Обычный 3 12 4 2 4 3" xfId="16888"/>
    <cellStyle name="Обычный 3 12 4 2 4 3 2" xfId="16889"/>
    <cellStyle name="Обычный 3 12 4 2 4 4" xfId="16890"/>
    <cellStyle name="Обычный 3 12 4 2 5" xfId="16891"/>
    <cellStyle name="Обычный 3 12 4 2 5 2" xfId="16892"/>
    <cellStyle name="Обычный 3 12 4 2 5 2 2" xfId="16893"/>
    <cellStyle name="Обычный 3 12 4 2 5 3" xfId="16894"/>
    <cellStyle name="Обычный 3 12 4 2 6" xfId="16895"/>
    <cellStyle name="Обычный 3 12 4 2 6 2" xfId="16896"/>
    <cellStyle name="Обычный 3 12 4 2 7" xfId="16897"/>
    <cellStyle name="Обычный 3 12 4 3" xfId="16898"/>
    <cellStyle name="Обычный 3 12 4 3 2" xfId="16899"/>
    <cellStyle name="Обычный 3 12 4 3 2 2" xfId="16900"/>
    <cellStyle name="Обычный 3 12 4 3 2 2 2" xfId="16901"/>
    <cellStyle name="Обычный 3 12 4 3 2 2 2 2" xfId="16902"/>
    <cellStyle name="Обычный 3 12 4 3 2 2 3" xfId="16903"/>
    <cellStyle name="Обычный 3 12 4 3 2 3" xfId="16904"/>
    <cellStyle name="Обычный 3 12 4 3 2 3 2" xfId="16905"/>
    <cellStyle name="Обычный 3 12 4 3 2 4" xfId="16906"/>
    <cellStyle name="Обычный 3 12 4 3 3" xfId="16907"/>
    <cellStyle name="Обычный 3 12 4 3 3 2" xfId="16908"/>
    <cellStyle name="Обычный 3 12 4 3 3 2 2" xfId="16909"/>
    <cellStyle name="Обычный 3 12 4 3 3 3" xfId="16910"/>
    <cellStyle name="Обычный 3 12 4 3 4" xfId="16911"/>
    <cellStyle name="Обычный 3 12 4 3 4 2" xfId="16912"/>
    <cellStyle name="Обычный 3 12 4 3 5" xfId="16913"/>
    <cellStyle name="Обычный 3 12 4 4" xfId="16914"/>
    <cellStyle name="Обычный 3 12 4 4 2" xfId="16915"/>
    <cellStyle name="Обычный 3 12 4 4 2 2" xfId="16916"/>
    <cellStyle name="Обычный 3 12 4 4 2 2 2" xfId="16917"/>
    <cellStyle name="Обычный 3 12 4 4 2 2 2 2" xfId="16918"/>
    <cellStyle name="Обычный 3 12 4 4 2 2 3" xfId="16919"/>
    <cellStyle name="Обычный 3 12 4 4 2 3" xfId="16920"/>
    <cellStyle name="Обычный 3 12 4 4 2 3 2" xfId="16921"/>
    <cellStyle name="Обычный 3 12 4 4 2 4" xfId="16922"/>
    <cellStyle name="Обычный 3 12 4 4 3" xfId="16923"/>
    <cellStyle name="Обычный 3 12 4 4 3 2" xfId="16924"/>
    <cellStyle name="Обычный 3 12 4 4 3 2 2" xfId="16925"/>
    <cellStyle name="Обычный 3 12 4 4 3 3" xfId="16926"/>
    <cellStyle name="Обычный 3 12 4 4 4" xfId="16927"/>
    <cellStyle name="Обычный 3 12 4 4 4 2" xfId="16928"/>
    <cellStyle name="Обычный 3 12 4 4 5" xfId="16929"/>
    <cellStyle name="Обычный 3 12 4 5" xfId="16930"/>
    <cellStyle name="Обычный 3 12 4 5 2" xfId="16931"/>
    <cellStyle name="Обычный 3 12 4 5 2 2" xfId="16932"/>
    <cellStyle name="Обычный 3 12 4 5 2 2 2" xfId="16933"/>
    <cellStyle name="Обычный 3 12 4 5 2 3" xfId="16934"/>
    <cellStyle name="Обычный 3 12 4 5 3" xfId="16935"/>
    <cellStyle name="Обычный 3 12 4 5 3 2" xfId="16936"/>
    <cellStyle name="Обычный 3 12 4 5 4" xfId="16937"/>
    <cellStyle name="Обычный 3 12 4 6" xfId="16938"/>
    <cellStyle name="Обычный 3 12 4 6 2" xfId="16939"/>
    <cellStyle name="Обычный 3 12 4 6 2 2" xfId="16940"/>
    <cellStyle name="Обычный 3 12 4 6 3" xfId="16941"/>
    <cellStyle name="Обычный 3 12 4 7" xfId="16942"/>
    <cellStyle name="Обычный 3 12 4 7 2" xfId="16943"/>
    <cellStyle name="Обычный 3 12 4 8" xfId="16944"/>
    <cellStyle name="Обычный 3 12 40" xfId="16945"/>
    <cellStyle name="Обычный 3 12 40 2" xfId="16946"/>
    <cellStyle name="Обычный 3 12 40 2 2" xfId="16947"/>
    <cellStyle name="Обычный 3 12 40 2 2 2" xfId="16948"/>
    <cellStyle name="Обычный 3 12 40 2 2 2 2" xfId="16949"/>
    <cellStyle name="Обычный 3 12 40 2 2 2 2 2" xfId="16950"/>
    <cellStyle name="Обычный 3 12 40 2 2 2 2 2 2" xfId="16951"/>
    <cellStyle name="Обычный 3 12 40 2 2 2 2 3" xfId="16952"/>
    <cellStyle name="Обычный 3 12 40 2 2 2 3" xfId="16953"/>
    <cellStyle name="Обычный 3 12 40 2 2 2 3 2" xfId="16954"/>
    <cellStyle name="Обычный 3 12 40 2 2 2 4" xfId="16955"/>
    <cellStyle name="Обычный 3 12 40 2 2 3" xfId="16956"/>
    <cellStyle name="Обычный 3 12 40 2 2 3 2" xfId="16957"/>
    <cellStyle name="Обычный 3 12 40 2 2 3 2 2" xfId="16958"/>
    <cellStyle name="Обычный 3 12 40 2 2 3 3" xfId="16959"/>
    <cellStyle name="Обычный 3 12 40 2 2 4" xfId="16960"/>
    <cellStyle name="Обычный 3 12 40 2 2 4 2" xfId="16961"/>
    <cellStyle name="Обычный 3 12 40 2 2 5" xfId="16962"/>
    <cellStyle name="Обычный 3 12 40 2 3" xfId="16963"/>
    <cellStyle name="Обычный 3 12 40 2 3 2" xfId="16964"/>
    <cellStyle name="Обычный 3 12 40 2 3 2 2" xfId="16965"/>
    <cellStyle name="Обычный 3 12 40 2 3 2 2 2" xfId="16966"/>
    <cellStyle name="Обычный 3 12 40 2 3 2 2 2 2" xfId="16967"/>
    <cellStyle name="Обычный 3 12 40 2 3 2 2 3" xfId="16968"/>
    <cellStyle name="Обычный 3 12 40 2 3 2 3" xfId="16969"/>
    <cellStyle name="Обычный 3 12 40 2 3 2 3 2" xfId="16970"/>
    <cellStyle name="Обычный 3 12 40 2 3 2 4" xfId="16971"/>
    <cellStyle name="Обычный 3 12 40 2 3 3" xfId="16972"/>
    <cellStyle name="Обычный 3 12 40 2 3 3 2" xfId="16973"/>
    <cellStyle name="Обычный 3 12 40 2 3 3 2 2" xfId="16974"/>
    <cellStyle name="Обычный 3 12 40 2 3 3 3" xfId="16975"/>
    <cellStyle name="Обычный 3 12 40 2 3 4" xfId="16976"/>
    <cellStyle name="Обычный 3 12 40 2 3 4 2" xfId="16977"/>
    <cellStyle name="Обычный 3 12 40 2 3 5" xfId="16978"/>
    <cellStyle name="Обычный 3 12 40 2 4" xfId="16979"/>
    <cellStyle name="Обычный 3 12 40 2 4 2" xfId="16980"/>
    <cellStyle name="Обычный 3 12 40 2 4 2 2" xfId="16981"/>
    <cellStyle name="Обычный 3 12 40 2 4 2 2 2" xfId="16982"/>
    <cellStyle name="Обычный 3 12 40 2 4 2 3" xfId="16983"/>
    <cellStyle name="Обычный 3 12 40 2 4 3" xfId="16984"/>
    <cellStyle name="Обычный 3 12 40 2 4 3 2" xfId="16985"/>
    <cellStyle name="Обычный 3 12 40 2 4 4" xfId="16986"/>
    <cellStyle name="Обычный 3 12 40 2 5" xfId="16987"/>
    <cellStyle name="Обычный 3 12 40 2 5 2" xfId="16988"/>
    <cellStyle name="Обычный 3 12 40 2 5 2 2" xfId="16989"/>
    <cellStyle name="Обычный 3 12 40 2 5 3" xfId="16990"/>
    <cellStyle name="Обычный 3 12 40 2 6" xfId="16991"/>
    <cellStyle name="Обычный 3 12 40 2 6 2" xfId="16992"/>
    <cellStyle name="Обычный 3 12 40 2 7" xfId="16993"/>
    <cellStyle name="Обычный 3 12 40 3" xfId="16994"/>
    <cellStyle name="Обычный 3 12 40 3 2" xfId="16995"/>
    <cellStyle name="Обычный 3 12 40 3 2 2" xfId="16996"/>
    <cellStyle name="Обычный 3 12 40 3 2 2 2" xfId="16997"/>
    <cellStyle name="Обычный 3 12 40 3 2 2 2 2" xfId="16998"/>
    <cellStyle name="Обычный 3 12 40 3 2 2 3" xfId="16999"/>
    <cellStyle name="Обычный 3 12 40 3 2 3" xfId="17000"/>
    <cellStyle name="Обычный 3 12 40 3 2 3 2" xfId="17001"/>
    <cellStyle name="Обычный 3 12 40 3 2 4" xfId="17002"/>
    <cellStyle name="Обычный 3 12 40 3 3" xfId="17003"/>
    <cellStyle name="Обычный 3 12 40 3 3 2" xfId="17004"/>
    <cellStyle name="Обычный 3 12 40 3 3 2 2" xfId="17005"/>
    <cellStyle name="Обычный 3 12 40 3 3 3" xfId="17006"/>
    <cellStyle name="Обычный 3 12 40 3 4" xfId="17007"/>
    <cellStyle name="Обычный 3 12 40 3 4 2" xfId="17008"/>
    <cellStyle name="Обычный 3 12 40 3 5" xfId="17009"/>
    <cellStyle name="Обычный 3 12 40 4" xfId="17010"/>
    <cellStyle name="Обычный 3 12 40 4 2" xfId="17011"/>
    <cellStyle name="Обычный 3 12 40 4 2 2" xfId="17012"/>
    <cellStyle name="Обычный 3 12 40 4 2 2 2" xfId="17013"/>
    <cellStyle name="Обычный 3 12 40 4 2 2 2 2" xfId="17014"/>
    <cellStyle name="Обычный 3 12 40 4 2 2 3" xfId="17015"/>
    <cellStyle name="Обычный 3 12 40 4 2 3" xfId="17016"/>
    <cellStyle name="Обычный 3 12 40 4 2 3 2" xfId="17017"/>
    <cellStyle name="Обычный 3 12 40 4 2 4" xfId="17018"/>
    <cellStyle name="Обычный 3 12 40 4 3" xfId="17019"/>
    <cellStyle name="Обычный 3 12 40 4 3 2" xfId="17020"/>
    <cellStyle name="Обычный 3 12 40 4 3 2 2" xfId="17021"/>
    <cellStyle name="Обычный 3 12 40 4 3 3" xfId="17022"/>
    <cellStyle name="Обычный 3 12 40 4 4" xfId="17023"/>
    <cellStyle name="Обычный 3 12 40 4 4 2" xfId="17024"/>
    <cellStyle name="Обычный 3 12 40 4 5" xfId="17025"/>
    <cellStyle name="Обычный 3 12 40 5" xfId="17026"/>
    <cellStyle name="Обычный 3 12 40 5 2" xfId="17027"/>
    <cellStyle name="Обычный 3 12 40 5 2 2" xfId="17028"/>
    <cellStyle name="Обычный 3 12 40 5 2 2 2" xfId="17029"/>
    <cellStyle name="Обычный 3 12 40 5 2 3" xfId="17030"/>
    <cellStyle name="Обычный 3 12 40 5 3" xfId="17031"/>
    <cellStyle name="Обычный 3 12 40 5 3 2" xfId="17032"/>
    <cellStyle name="Обычный 3 12 40 5 4" xfId="17033"/>
    <cellStyle name="Обычный 3 12 40 6" xfId="17034"/>
    <cellStyle name="Обычный 3 12 40 6 2" xfId="17035"/>
    <cellStyle name="Обычный 3 12 40 6 2 2" xfId="17036"/>
    <cellStyle name="Обычный 3 12 40 6 3" xfId="17037"/>
    <cellStyle name="Обычный 3 12 40 7" xfId="17038"/>
    <cellStyle name="Обычный 3 12 40 7 2" xfId="17039"/>
    <cellStyle name="Обычный 3 12 40 8" xfId="17040"/>
    <cellStyle name="Обычный 3 12 41" xfId="17041"/>
    <cellStyle name="Обычный 3 12 41 2" xfId="17042"/>
    <cellStyle name="Обычный 3 12 41 2 2" xfId="17043"/>
    <cellStyle name="Обычный 3 12 41 2 2 2" xfId="17044"/>
    <cellStyle name="Обычный 3 12 41 2 2 2 2" xfId="17045"/>
    <cellStyle name="Обычный 3 12 41 2 2 2 2 2" xfId="17046"/>
    <cellStyle name="Обычный 3 12 41 2 2 2 2 2 2" xfId="17047"/>
    <cellStyle name="Обычный 3 12 41 2 2 2 2 3" xfId="17048"/>
    <cellStyle name="Обычный 3 12 41 2 2 2 3" xfId="17049"/>
    <cellStyle name="Обычный 3 12 41 2 2 2 3 2" xfId="17050"/>
    <cellStyle name="Обычный 3 12 41 2 2 2 4" xfId="17051"/>
    <cellStyle name="Обычный 3 12 41 2 2 3" xfId="17052"/>
    <cellStyle name="Обычный 3 12 41 2 2 3 2" xfId="17053"/>
    <cellStyle name="Обычный 3 12 41 2 2 3 2 2" xfId="17054"/>
    <cellStyle name="Обычный 3 12 41 2 2 3 3" xfId="17055"/>
    <cellStyle name="Обычный 3 12 41 2 2 4" xfId="17056"/>
    <cellStyle name="Обычный 3 12 41 2 2 4 2" xfId="17057"/>
    <cellStyle name="Обычный 3 12 41 2 2 5" xfId="17058"/>
    <cellStyle name="Обычный 3 12 41 2 3" xfId="17059"/>
    <cellStyle name="Обычный 3 12 41 2 3 2" xfId="17060"/>
    <cellStyle name="Обычный 3 12 41 2 3 2 2" xfId="17061"/>
    <cellStyle name="Обычный 3 12 41 2 3 2 2 2" xfId="17062"/>
    <cellStyle name="Обычный 3 12 41 2 3 2 2 2 2" xfId="17063"/>
    <cellStyle name="Обычный 3 12 41 2 3 2 2 3" xfId="17064"/>
    <cellStyle name="Обычный 3 12 41 2 3 2 3" xfId="17065"/>
    <cellStyle name="Обычный 3 12 41 2 3 2 3 2" xfId="17066"/>
    <cellStyle name="Обычный 3 12 41 2 3 2 4" xfId="17067"/>
    <cellStyle name="Обычный 3 12 41 2 3 3" xfId="17068"/>
    <cellStyle name="Обычный 3 12 41 2 3 3 2" xfId="17069"/>
    <cellStyle name="Обычный 3 12 41 2 3 3 2 2" xfId="17070"/>
    <cellStyle name="Обычный 3 12 41 2 3 3 3" xfId="17071"/>
    <cellStyle name="Обычный 3 12 41 2 3 4" xfId="17072"/>
    <cellStyle name="Обычный 3 12 41 2 3 4 2" xfId="17073"/>
    <cellStyle name="Обычный 3 12 41 2 3 5" xfId="17074"/>
    <cellStyle name="Обычный 3 12 41 2 4" xfId="17075"/>
    <cellStyle name="Обычный 3 12 41 2 4 2" xfId="17076"/>
    <cellStyle name="Обычный 3 12 41 2 4 2 2" xfId="17077"/>
    <cellStyle name="Обычный 3 12 41 2 4 2 2 2" xfId="17078"/>
    <cellStyle name="Обычный 3 12 41 2 4 2 3" xfId="17079"/>
    <cellStyle name="Обычный 3 12 41 2 4 3" xfId="17080"/>
    <cellStyle name="Обычный 3 12 41 2 4 3 2" xfId="17081"/>
    <cellStyle name="Обычный 3 12 41 2 4 4" xfId="17082"/>
    <cellStyle name="Обычный 3 12 41 2 5" xfId="17083"/>
    <cellStyle name="Обычный 3 12 41 2 5 2" xfId="17084"/>
    <cellStyle name="Обычный 3 12 41 2 5 2 2" xfId="17085"/>
    <cellStyle name="Обычный 3 12 41 2 5 3" xfId="17086"/>
    <cellStyle name="Обычный 3 12 41 2 6" xfId="17087"/>
    <cellStyle name="Обычный 3 12 41 2 6 2" xfId="17088"/>
    <cellStyle name="Обычный 3 12 41 2 7" xfId="17089"/>
    <cellStyle name="Обычный 3 12 41 3" xfId="17090"/>
    <cellStyle name="Обычный 3 12 41 3 2" xfId="17091"/>
    <cellStyle name="Обычный 3 12 41 3 2 2" xfId="17092"/>
    <cellStyle name="Обычный 3 12 41 3 2 2 2" xfId="17093"/>
    <cellStyle name="Обычный 3 12 41 3 2 2 2 2" xfId="17094"/>
    <cellStyle name="Обычный 3 12 41 3 2 2 3" xfId="17095"/>
    <cellStyle name="Обычный 3 12 41 3 2 3" xfId="17096"/>
    <cellStyle name="Обычный 3 12 41 3 2 3 2" xfId="17097"/>
    <cellStyle name="Обычный 3 12 41 3 2 4" xfId="17098"/>
    <cellStyle name="Обычный 3 12 41 3 3" xfId="17099"/>
    <cellStyle name="Обычный 3 12 41 3 3 2" xfId="17100"/>
    <cellStyle name="Обычный 3 12 41 3 3 2 2" xfId="17101"/>
    <cellStyle name="Обычный 3 12 41 3 3 3" xfId="17102"/>
    <cellStyle name="Обычный 3 12 41 3 4" xfId="17103"/>
    <cellStyle name="Обычный 3 12 41 3 4 2" xfId="17104"/>
    <cellStyle name="Обычный 3 12 41 3 5" xfId="17105"/>
    <cellStyle name="Обычный 3 12 41 4" xfId="17106"/>
    <cellStyle name="Обычный 3 12 41 4 2" xfId="17107"/>
    <cellStyle name="Обычный 3 12 41 4 2 2" xfId="17108"/>
    <cellStyle name="Обычный 3 12 41 4 2 2 2" xfId="17109"/>
    <cellStyle name="Обычный 3 12 41 4 2 2 2 2" xfId="17110"/>
    <cellStyle name="Обычный 3 12 41 4 2 2 3" xfId="17111"/>
    <cellStyle name="Обычный 3 12 41 4 2 3" xfId="17112"/>
    <cellStyle name="Обычный 3 12 41 4 2 3 2" xfId="17113"/>
    <cellStyle name="Обычный 3 12 41 4 2 4" xfId="17114"/>
    <cellStyle name="Обычный 3 12 41 4 3" xfId="17115"/>
    <cellStyle name="Обычный 3 12 41 4 3 2" xfId="17116"/>
    <cellStyle name="Обычный 3 12 41 4 3 2 2" xfId="17117"/>
    <cellStyle name="Обычный 3 12 41 4 3 3" xfId="17118"/>
    <cellStyle name="Обычный 3 12 41 4 4" xfId="17119"/>
    <cellStyle name="Обычный 3 12 41 4 4 2" xfId="17120"/>
    <cellStyle name="Обычный 3 12 41 4 5" xfId="17121"/>
    <cellStyle name="Обычный 3 12 41 5" xfId="17122"/>
    <cellStyle name="Обычный 3 12 41 5 2" xfId="17123"/>
    <cellStyle name="Обычный 3 12 41 5 2 2" xfId="17124"/>
    <cellStyle name="Обычный 3 12 41 5 2 2 2" xfId="17125"/>
    <cellStyle name="Обычный 3 12 41 5 2 3" xfId="17126"/>
    <cellStyle name="Обычный 3 12 41 5 3" xfId="17127"/>
    <cellStyle name="Обычный 3 12 41 5 3 2" xfId="17128"/>
    <cellStyle name="Обычный 3 12 41 5 4" xfId="17129"/>
    <cellStyle name="Обычный 3 12 41 6" xfId="17130"/>
    <cellStyle name="Обычный 3 12 41 6 2" xfId="17131"/>
    <cellStyle name="Обычный 3 12 41 6 2 2" xfId="17132"/>
    <cellStyle name="Обычный 3 12 41 6 3" xfId="17133"/>
    <cellStyle name="Обычный 3 12 41 7" xfId="17134"/>
    <cellStyle name="Обычный 3 12 41 7 2" xfId="17135"/>
    <cellStyle name="Обычный 3 12 41 8" xfId="17136"/>
    <cellStyle name="Обычный 3 12 42" xfId="17137"/>
    <cellStyle name="Обычный 3 12 42 2" xfId="17138"/>
    <cellStyle name="Обычный 3 12 42 2 2" xfId="17139"/>
    <cellStyle name="Обычный 3 12 42 2 2 2" xfId="17140"/>
    <cellStyle name="Обычный 3 12 42 2 2 2 2" xfId="17141"/>
    <cellStyle name="Обычный 3 12 42 2 2 2 2 2" xfId="17142"/>
    <cellStyle name="Обычный 3 12 42 2 2 2 2 2 2" xfId="17143"/>
    <cellStyle name="Обычный 3 12 42 2 2 2 2 3" xfId="17144"/>
    <cellStyle name="Обычный 3 12 42 2 2 2 3" xfId="17145"/>
    <cellStyle name="Обычный 3 12 42 2 2 2 3 2" xfId="17146"/>
    <cellStyle name="Обычный 3 12 42 2 2 2 4" xfId="17147"/>
    <cellStyle name="Обычный 3 12 42 2 2 3" xfId="17148"/>
    <cellStyle name="Обычный 3 12 42 2 2 3 2" xfId="17149"/>
    <cellStyle name="Обычный 3 12 42 2 2 3 2 2" xfId="17150"/>
    <cellStyle name="Обычный 3 12 42 2 2 3 3" xfId="17151"/>
    <cellStyle name="Обычный 3 12 42 2 2 4" xfId="17152"/>
    <cellStyle name="Обычный 3 12 42 2 2 4 2" xfId="17153"/>
    <cellStyle name="Обычный 3 12 42 2 2 5" xfId="17154"/>
    <cellStyle name="Обычный 3 12 42 2 3" xfId="17155"/>
    <cellStyle name="Обычный 3 12 42 2 3 2" xfId="17156"/>
    <cellStyle name="Обычный 3 12 42 2 3 2 2" xfId="17157"/>
    <cellStyle name="Обычный 3 12 42 2 3 2 2 2" xfId="17158"/>
    <cellStyle name="Обычный 3 12 42 2 3 2 2 2 2" xfId="17159"/>
    <cellStyle name="Обычный 3 12 42 2 3 2 2 3" xfId="17160"/>
    <cellStyle name="Обычный 3 12 42 2 3 2 3" xfId="17161"/>
    <cellStyle name="Обычный 3 12 42 2 3 2 3 2" xfId="17162"/>
    <cellStyle name="Обычный 3 12 42 2 3 2 4" xfId="17163"/>
    <cellStyle name="Обычный 3 12 42 2 3 3" xfId="17164"/>
    <cellStyle name="Обычный 3 12 42 2 3 3 2" xfId="17165"/>
    <cellStyle name="Обычный 3 12 42 2 3 3 2 2" xfId="17166"/>
    <cellStyle name="Обычный 3 12 42 2 3 3 3" xfId="17167"/>
    <cellStyle name="Обычный 3 12 42 2 3 4" xfId="17168"/>
    <cellStyle name="Обычный 3 12 42 2 3 4 2" xfId="17169"/>
    <cellStyle name="Обычный 3 12 42 2 3 5" xfId="17170"/>
    <cellStyle name="Обычный 3 12 42 2 4" xfId="17171"/>
    <cellStyle name="Обычный 3 12 42 2 4 2" xfId="17172"/>
    <cellStyle name="Обычный 3 12 42 2 4 2 2" xfId="17173"/>
    <cellStyle name="Обычный 3 12 42 2 4 2 2 2" xfId="17174"/>
    <cellStyle name="Обычный 3 12 42 2 4 2 3" xfId="17175"/>
    <cellStyle name="Обычный 3 12 42 2 4 3" xfId="17176"/>
    <cellStyle name="Обычный 3 12 42 2 4 3 2" xfId="17177"/>
    <cellStyle name="Обычный 3 12 42 2 4 4" xfId="17178"/>
    <cellStyle name="Обычный 3 12 42 2 5" xfId="17179"/>
    <cellStyle name="Обычный 3 12 42 2 5 2" xfId="17180"/>
    <cellStyle name="Обычный 3 12 42 2 5 2 2" xfId="17181"/>
    <cellStyle name="Обычный 3 12 42 2 5 3" xfId="17182"/>
    <cellStyle name="Обычный 3 12 42 2 6" xfId="17183"/>
    <cellStyle name="Обычный 3 12 42 2 6 2" xfId="17184"/>
    <cellStyle name="Обычный 3 12 42 2 7" xfId="17185"/>
    <cellStyle name="Обычный 3 12 42 3" xfId="17186"/>
    <cellStyle name="Обычный 3 12 42 3 2" xfId="17187"/>
    <cellStyle name="Обычный 3 12 42 3 2 2" xfId="17188"/>
    <cellStyle name="Обычный 3 12 42 3 2 2 2" xfId="17189"/>
    <cellStyle name="Обычный 3 12 42 3 2 2 2 2" xfId="17190"/>
    <cellStyle name="Обычный 3 12 42 3 2 2 3" xfId="17191"/>
    <cellStyle name="Обычный 3 12 42 3 2 3" xfId="17192"/>
    <cellStyle name="Обычный 3 12 42 3 2 3 2" xfId="17193"/>
    <cellStyle name="Обычный 3 12 42 3 2 4" xfId="17194"/>
    <cellStyle name="Обычный 3 12 42 3 3" xfId="17195"/>
    <cellStyle name="Обычный 3 12 42 3 3 2" xfId="17196"/>
    <cellStyle name="Обычный 3 12 42 3 3 2 2" xfId="17197"/>
    <cellStyle name="Обычный 3 12 42 3 3 3" xfId="17198"/>
    <cellStyle name="Обычный 3 12 42 3 4" xfId="17199"/>
    <cellStyle name="Обычный 3 12 42 3 4 2" xfId="17200"/>
    <cellStyle name="Обычный 3 12 42 3 5" xfId="17201"/>
    <cellStyle name="Обычный 3 12 42 4" xfId="17202"/>
    <cellStyle name="Обычный 3 12 42 4 2" xfId="17203"/>
    <cellStyle name="Обычный 3 12 42 4 2 2" xfId="17204"/>
    <cellStyle name="Обычный 3 12 42 4 2 2 2" xfId="17205"/>
    <cellStyle name="Обычный 3 12 42 4 2 2 2 2" xfId="17206"/>
    <cellStyle name="Обычный 3 12 42 4 2 2 3" xfId="17207"/>
    <cellStyle name="Обычный 3 12 42 4 2 3" xfId="17208"/>
    <cellStyle name="Обычный 3 12 42 4 2 3 2" xfId="17209"/>
    <cellStyle name="Обычный 3 12 42 4 2 4" xfId="17210"/>
    <cellStyle name="Обычный 3 12 42 4 3" xfId="17211"/>
    <cellStyle name="Обычный 3 12 42 4 3 2" xfId="17212"/>
    <cellStyle name="Обычный 3 12 42 4 3 2 2" xfId="17213"/>
    <cellStyle name="Обычный 3 12 42 4 3 3" xfId="17214"/>
    <cellStyle name="Обычный 3 12 42 4 4" xfId="17215"/>
    <cellStyle name="Обычный 3 12 42 4 4 2" xfId="17216"/>
    <cellStyle name="Обычный 3 12 42 4 5" xfId="17217"/>
    <cellStyle name="Обычный 3 12 42 5" xfId="17218"/>
    <cellStyle name="Обычный 3 12 42 5 2" xfId="17219"/>
    <cellStyle name="Обычный 3 12 42 5 2 2" xfId="17220"/>
    <cellStyle name="Обычный 3 12 42 5 2 2 2" xfId="17221"/>
    <cellStyle name="Обычный 3 12 42 5 2 3" xfId="17222"/>
    <cellStyle name="Обычный 3 12 42 5 3" xfId="17223"/>
    <cellStyle name="Обычный 3 12 42 5 3 2" xfId="17224"/>
    <cellStyle name="Обычный 3 12 42 5 4" xfId="17225"/>
    <cellStyle name="Обычный 3 12 42 6" xfId="17226"/>
    <cellStyle name="Обычный 3 12 42 6 2" xfId="17227"/>
    <cellStyle name="Обычный 3 12 42 6 2 2" xfId="17228"/>
    <cellStyle name="Обычный 3 12 42 6 3" xfId="17229"/>
    <cellStyle name="Обычный 3 12 42 7" xfId="17230"/>
    <cellStyle name="Обычный 3 12 42 7 2" xfId="17231"/>
    <cellStyle name="Обычный 3 12 42 8" xfId="17232"/>
    <cellStyle name="Обычный 3 12 43" xfId="17233"/>
    <cellStyle name="Обычный 3 12 43 2" xfId="17234"/>
    <cellStyle name="Обычный 3 12 43 2 2" xfId="17235"/>
    <cellStyle name="Обычный 3 12 43 2 2 2" xfId="17236"/>
    <cellStyle name="Обычный 3 12 43 2 2 2 2" xfId="17237"/>
    <cellStyle name="Обычный 3 12 43 2 2 2 2 2" xfId="17238"/>
    <cellStyle name="Обычный 3 12 43 2 2 2 2 2 2" xfId="17239"/>
    <cellStyle name="Обычный 3 12 43 2 2 2 2 3" xfId="17240"/>
    <cellStyle name="Обычный 3 12 43 2 2 2 3" xfId="17241"/>
    <cellStyle name="Обычный 3 12 43 2 2 2 3 2" xfId="17242"/>
    <cellStyle name="Обычный 3 12 43 2 2 2 4" xfId="17243"/>
    <cellStyle name="Обычный 3 12 43 2 2 3" xfId="17244"/>
    <cellStyle name="Обычный 3 12 43 2 2 3 2" xfId="17245"/>
    <cellStyle name="Обычный 3 12 43 2 2 3 2 2" xfId="17246"/>
    <cellStyle name="Обычный 3 12 43 2 2 3 3" xfId="17247"/>
    <cellStyle name="Обычный 3 12 43 2 2 4" xfId="17248"/>
    <cellStyle name="Обычный 3 12 43 2 2 4 2" xfId="17249"/>
    <cellStyle name="Обычный 3 12 43 2 2 5" xfId="17250"/>
    <cellStyle name="Обычный 3 12 43 2 3" xfId="17251"/>
    <cellStyle name="Обычный 3 12 43 2 3 2" xfId="17252"/>
    <cellStyle name="Обычный 3 12 43 2 3 2 2" xfId="17253"/>
    <cellStyle name="Обычный 3 12 43 2 3 2 2 2" xfId="17254"/>
    <cellStyle name="Обычный 3 12 43 2 3 2 2 2 2" xfId="17255"/>
    <cellStyle name="Обычный 3 12 43 2 3 2 2 3" xfId="17256"/>
    <cellStyle name="Обычный 3 12 43 2 3 2 3" xfId="17257"/>
    <cellStyle name="Обычный 3 12 43 2 3 2 3 2" xfId="17258"/>
    <cellStyle name="Обычный 3 12 43 2 3 2 4" xfId="17259"/>
    <cellStyle name="Обычный 3 12 43 2 3 3" xfId="17260"/>
    <cellStyle name="Обычный 3 12 43 2 3 3 2" xfId="17261"/>
    <cellStyle name="Обычный 3 12 43 2 3 3 2 2" xfId="17262"/>
    <cellStyle name="Обычный 3 12 43 2 3 3 3" xfId="17263"/>
    <cellStyle name="Обычный 3 12 43 2 3 4" xfId="17264"/>
    <cellStyle name="Обычный 3 12 43 2 3 4 2" xfId="17265"/>
    <cellStyle name="Обычный 3 12 43 2 3 5" xfId="17266"/>
    <cellStyle name="Обычный 3 12 43 2 4" xfId="17267"/>
    <cellStyle name="Обычный 3 12 43 2 4 2" xfId="17268"/>
    <cellStyle name="Обычный 3 12 43 2 4 2 2" xfId="17269"/>
    <cellStyle name="Обычный 3 12 43 2 4 2 2 2" xfId="17270"/>
    <cellStyle name="Обычный 3 12 43 2 4 2 3" xfId="17271"/>
    <cellStyle name="Обычный 3 12 43 2 4 3" xfId="17272"/>
    <cellStyle name="Обычный 3 12 43 2 4 3 2" xfId="17273"/>
    <cellStyle name="Обычный 3 12 43 2 4 4" xfId="17274"/>
    <cellStyle name="Обычный 3 12 43 2 5" xfId="17275"/>
    <cellStyle name="Обычный 3 12 43 2 5 2" xfId="17276"/>
    <cellStyle name="Обычный 3 12 43 2 5 2 2" xfId="17277"/>
    <cellStyle name="Обычный 3 12 43 2 5 3" xfId="17278"/>
    <cellStyle name="Обычный 3 12 43 2 6" xfId="17279"/>
    <cellStyle name="Обычный 3 12 43 2 6 2" xfId="17280"/>
    <cellStyle name="Обычный 3 12 43 2 7" xfId="17281"/>
    <cellStyle name="Обычный 3 12 43 3" xfId="17282"/>
    <cellStyle name="Обычный 3 12 43 3 2" xfId="17283"/>
    <cellStyle name="Обычный 3 12 43 3 2 2" xfId="17284"/>
    <cellStyle name="Обычный 3 12 43 3 2 2 2" xfId="17285"/>
    <cellStyle name="Обычный 3 12 43 3 2 2 2 2" xfId="17286"/>
    <cellStyle name="Обычный 3 12 43 3 2 2 3" xfId="17287"/>
    <cellStyle name="Обычный 3 12 43 3 2 3" xfId="17288"/>
    <cellStyle name="Обычный 3 12 43 3 2 3 2" xfId="17289"/>
    <cellStyle name="Обычный 3 12 43 3 2 4" xfId="17290"/>
    <cellStyle name="Обычный 3 12 43 3 3" xfId="17291"/>
    <cellStyle name="Обычный 3 12 43 3 3 2" xfId="17292"/>
    <cellStyle name="Обычный 3 12 43 3 3 2 2" xfId="17293"/>
    <cellStyle name="Обычный 3 12 43 3 3 3" xfId="17294"/>
    <cellStyle name="Обычный 3 12 43 3 4" xfId="17295"/>
    <cellStyle name="Обычный 3 12 43 3 4 2" xfId="17296"/>
    <cellStyle name="Обычный 3 12 43 3 5" xfId="17297"/>
    <cellStyle name="Обычный 3 12 43 4" xfId="17298"/>
    <cellStyle name="Обычный 3 12 43 4 2" xfId="17299"/>
    <cellStyle name="Обычный 3 12 43 4 2 2" xfId="17300"/>
    <cellStyle name="Обычный 3 12 43 4 2 2 2" xfId="17301"/>
    <cellStyle name="Обычный 3 12 43 4 2 2 2 2" xfId="17302"/>
    <cellStyle name="Обычный 3 12 43 4 2 2 3" xfId="17303"/>
    <cellStyle name="Обычный 3 12 43 4 2 3" xfId="17304"/>
    <cellStyle name="Обычный 3 12 43 4 2 3 2" xfId="17305"/>
    <cellStyle name="Обычный 3 12 43 4 2 4" xfId="17306"/>
    <cellStyle name="Обычный 3 12 43 4 3" xfId="17307"/>
    <cellStyle name="Обычный 3 12 43 4 3 2" xfId="17308"/>
    <cellStyle name="Обычный 3 12 43 4 3 2 2" xfId="17309"/>
    <cellStyle name="Обычный 3 12 43 4 3 3" xfId="17310"/>
    <cellStyle name="Обычный 3 12 43 4 4" xfId="17311"/>
    <cellStyle name="Обычный 3 12 43 4 4 2" xfId="17312"/>
    <cellStyle name="Обычный 3 12 43 4 5" xfId="17313"/>
    <cellStyle name="Обычный 3 12 43 5" xfId="17314"/>
    <cellStyle name="Обычный 3 12 43 5 2" xfId="17315"/>
    <cellStyle name="Обычный 3 12 43 5 2 2" xfId="17316"/>
    <cellStyle name="Обычный 3 12 43 5 2 2 2" xfId="17317"/>
    <cellStyle name="Обычный 3 12 43 5 2 3" xfId="17318"/>
    <cellStyle name="Обычный 3 12 43 5 3" xfId="17319"/>
    <cellStyle name="Обычный 3 12 43 5 3 2" xfId="17320"/>
    <cellStyle name="Обычный 3 12 43 5 4" xfId="17321"/>
    <cellStyle name="Обычный 3 12 43 6" xfId="17322"/>
    <cellStyle name="Обычный 3 12 43 6 2" xfId="17323"/>
    <cellStyle name="Обычный 3 12 43 6 2 2" xfId="17324"/>
    <cellStyle name="Обычный 3 12 43 6 3" xfId="17325"/>
    <cellStyle name="Обычный 3 12 43 7" xfId="17326"/>
    <cellStyle name="Обычный 3 12 43 7 2" xfId="17327"/>
    <cellStyle name="Обычный 3 12 43 8" xfId="17328"/>
    <cellStyle name="Обычный 3 12 44" xfId="17329"/>
    <cellStyle name="Обычный 3 12 44 2" xfId="17330"/>
    <cellStyle name="Обычный 3 12 44 2 2" xfId="17331"/>
    <cellStyle name="Обычный 3 12 44 2 2 2" xfId="17332"/>
    <cellStyle name="Обычный 3 12 44 2 2 2 2" xfId="17333"/>
    <cellStyle name="Обычный 3 12 44 2 2 2 2 2" xfId="17334"/>
    <cellStyle name="Обычный 3 12 44 2 2 2 2 2 2" xfId="17335"/>
    <cellStyle name="Обычный 3 12 44 2 2 2 2 3" xfId="17336"/>
    <cellStyle name="Обычный 3 12 44 2 2 2 3" xfId="17337"/>
    <cellStyle name="Обычный 3 12 44 2 2 2 3 2" xfId="17338"/>
    <cellStyle name="Обычный 3 12 44 2 2 2 4" xfId="17339"/>
    <cellStyle name="Обычный 3 12 44 2 2 3" xfId="17340"/>
    <cellStyle name="Обычный 3 12 44 2 2 3 2" xfId="17341"/>
    <cellStyle name="Обычный 3 12 44 2 2 3 2 2" xfId="17342"/>
    <cellStyle name="Обычный 3 12 44 2 2 3 3" xfId="17343"/>
    <cellStyle name="Обычный 3 12 44 2 2 4" xfId="17344"/>
    <cellStyle name="Обычный 3 12 44 2 2 4 2" xfId="17345"/>
    <cellStyle name="Обычный 3 12 44 2 2 5" xfId="17346"/>
    <cellStyle name="Обычный 3 12 44 2 3" xfId="17347"/>
    <cellStyle name="Обычный 3 12 44 2 3 2" xfId="17348"/>
    <cellStyle name="Обычный 3 12 44 2 3 2 2" xfId="17349"/>
    <cellStyle name="Обычный 3 12 44 2 3 2 2 2" xfId="17350"/>
    <cellStyle name="Обычный 3 12 44 2 3 2 2 2 2" xfId="17351"/>
    <cellStyle name="Обычный 3 12 44 2 3 2 2 3" xfId="17352"/>
    <cellStyle name="Обычный 3 12 44 2 3 2 3" xfId="17353"/>
    <cellStyle name="Обычный 3 12 44 2 3 2 3 2" xfId="17354"/>
    <cellStyle name="Обычный 3 12 44 2 3 2 4" xfId="17355"/>
    <cellStyle name="Обычный 3 12 44 2 3 3" xfId="17356"/>
    <cellStyle name="Обычный 3 12 44 2 3 3 2" xfId="17357"/>
    <cellStyle name="Обычный 3 12 44 2 3 3 2 2" xfId="17358"/>
    <cellStyle name="Обычный 3 12 44 2 3 3 3" xfId="17359"/>
    <cellStyle name="Обычный 3 12 44 2 3 4" xfId="17360"/>
    <cellStyle name="Обычный 3 12 44 2 3 4 2" xfId="17361"/>
    <cellStyle name="Обычный 3 12 44 2 3 5" xfId="17362"/>
    <cellStyle name="Обычный 3 12 44 2 4" xfId="17363"/>
    <cellStyle name="Обычный 3 12 44 2 4 2" xfId="17364"/>
    <cellStyle name="Обычный 3 12 44 2 4 2 2" xfId="17365"/>
    <cellStyle name="Обычный 3 12 44 2 4 2 2 2" xfId="17366"/>
    <cellStyle name="Обычный 3 12 44 2 4 2 3" xfId="17367"/>
    <cellStyle name="Обычный 3 12 44 2 4 3" xfId="17368"/>
    <cellStyle name="Обычный 3 12 44 2 4 3 2" xfId="17369"/>
    <cellStyle name="Обычный 3 12 44 2 4 4" xfId="17370"/>
    <cellStyle name="Обычный 3 12 44 2 5" xfId="17371"/>
    <cellStyle name="Обычный 3 12 44 2 5 2" xfId="17372"/>
    <cellStyle name="Обычный 3 12 44 2 5 2 2" xfId="17373"/>
    <cellStyle name="Обычный 3 12 44 2 5 3" xfId="17374"/>
    <cellStyle name="Обычный 3 12 44 2 6" xfId="17375"/>
    <cellStyle name="Обычный 3 12 44 2 6 2" xfId="17376"/>
    <cellStyle name="Обычный 3 12 44 2 7" xfId="17377"/>
    <cellStyle name="Обычный 3 12 44 3" xfId="17378"/>
    <cellStyle name="Обычный 3 12 44 3 2" xfId="17379"/>
    <cellStyle name="Обычный 3 12 44 3 2 2" xfId="17380"/>
    <cellStyle name="Обычный 3 12 44 3 2 2 2" xfId="17381"/>
    <cellStyle name="Обычный 3 12 44 3 2 2 2 2" xfId="17382"/>
    <cellStyle name="Обычный 3 12 44 3 2 2 3" xfId="17383"/>
    <cellStyle name="Обычный 3 12 44 3 2 3" xfId="17384"/>
    <cellStyle name="Обычный 3 12 44 3 2 3 2" xfId="17385"/>
    <cellStyle name="Обычный 3 12 44 3 2 4" xfId="17386"/>
    <cellStyle name="Обычный 3 12 44 3 3" xfId="17387"/>
    <cellStyle name="Обычный 3 12 44 3 3 2" xfId="17388"/>
    <cellStyle name="Обычный 3 12 44 3 3 2 2" xfId="17389"/>
    <cellStyle name="Обычный 3 12 44 3 3 3" xfId="17390"/>
    <cellStyle name="Обычный 3 12 44 3 4" xfId="17391"/>
    <cellStyle name="Обычный 3 12 44 3 4 2" xfId="17392"/>
    <cellStyle name="Обычный 3 12 44 3 5" xfId="17393"/>
    <cellStyle name="Обычный 3 12 44 4" xfId="17394"/>
    <cellStyle name="Обычный 3 12 44 4 2" xfId="17395"/>
    <cellStyle name="Обычный 3 12 44 4 2 2" xfId="17396"/>
    <cellStyle name="Обычный 3 12 44 4 2 2 2" xfId="17397"/>
    <cellStyle name="Обычный 3 12 44 4 2 2 2 2" xfId="17398"/>
    <cellStyle name="Обычный 3 12 44 4 2 2 3" xfId="17399"/>
    <cellStyle name="Обычный 3 12 44 4 2 3" xfId="17400"/>
    <cellStyle name="Обычный 3 12 44 4 2 3 2" xfId="17401"/>
    <cellStyle name="Обычный 3 12 44 4 2 4" xfId="17402"/>
    <cellStyle name="Обычный 3 12 44 4 3" xfId="17403"/>
    <cellStyle name="Обычный 3 12 44 4 3 2" xfId="17404"/>
    <cellStyle name="Обычный 3 12 44 4 3 2 2" xfId="17405"/>
    <cellStyle name="Обычный 3 12 44 4 3 3" xfId="17406"/>
    <cellStyle name="Обычный 3 12 44 4 4" xfId="17407"/>
    <cellStyle name="Обычный 3 12 44 4 4 2" xfId="17408"/>
    <cellStyle name="Обычный 3 12 44 4 5" xfId="17409"/>
    <cellStyle name="Обычный 3 12 44 5" xfId="17410"/>
    <cellStyle name="Обычный 3 12 44 5 2" xfId="17411"/>
    <cellStyle name="Обычный 3 12 44 5 2 2" xfId="17412"/>
    <cellStyle name="Обычный 3 12 44 5 2 2 2" xfId="17413"/>
    <cellStyle name="Обычный 3 12 44 5 2 3" xfId="17414"/>
    <cellStyle name="Обычный 3 12 44 5 3" xfId="17415"/>
    <cellStyle name="Обычный 3 12 44 5 3 2" xfId="17416"/>
    <cellStyle name="Обычный 3 12 44 5 4" xfId="17417"/>
    <cellStyle name="Обычный 3 12 44 6" xfId="17418"/>
    <cellStyle name="Обычный 3 12 44 6 2" xfId="17419"/>
    <cellStyle name="Обычный 3 12 44 6 2 2" xfId="17420"/>
    <cellStyle name="Обычный 3 12 44 6 3" xfId="17421"/>
    <cellStyle name="Обычный 3 12 44 7" xfId="17422"/>
    <cellStyle name="Обычный 3 12 44 7 2" xfId="17423"/>
    <cellStyle name="Обычный 3 12 44 8" xfId="17424"/>
    <cellStyle name="Обычный 3 12 45" xfId="17425"/>
    <cellStyle name="Обычный 3 12 45 2" xfId="17426"/>
    <cellStyle name="Обычный 3 12 45 2 2" xfId="17427"/>
    <cellStyle name="Обычный 3 12 45 2 2 2" xfId="17428"/>
    <cellStyle name="Обычный 3 12 45 2 2 2 2" xfId="17429"/>
    <cellStyle name="Обычный 3 12 45 2 2 2 2 2" xfId="17430"/>
    <cellStyle name="Обычный 3 12 45 2 2 2 2 2 2" xfId="17431"/>
    <cellStyle name="Обычный 3 12 45 2 2 2 2 3" xfId="17432"/>
    <cellStyle name="Обычный 3 12 45 2 2 2 3" xfId="17433"/>
    <cellStyle name="Обычный 3 12 45 2 2 2 3 2" xfId="17434"/>
    <cellStyle name="Обычный 3 12 45 2 2 2 4" xfId="17435"/>
    <cellStyle name="Обычный 3 12 45 2 2 3" xfId="17436"/>
    <cellStyle name="Обычный 3 12 45 2 2 3 2" xfId="17437"/>
    <cellStyle name="Обычный 3 12 45 2 2 3 2 2" xfId="17438"/>
    <cellStyle name="Обычный 3 12 45 2 2 3 3" xfId="17439"/>
    <cellStyle name="Обычный 3 12 45 2 2 4" xfId="17440"/>
    <cellStyle name="Обычный 3 12 45 2 2 4 2" xfId="17441"/>
    <cellStyle name="Обычный 3 12 45 2 2 5" xfId="17442"/>
    <cellStyle name="Обычный 3 12 45 2 3" xfId="17443"/>
    <cellStyle name="Обычный 3 12 45 2 3 2" xfId="17444"/>
    <cellStyle name="Обычный 3 12 45 2 3 2 2" xfId="17445"/>
    <cellStyle name="Обычный 3 12 45 2 3 2 2 2" xfId="17446"/>
    <cellStyle name="Обычный 3 12 45 2 3 2 2 2 2" xfId="17447"/>
    <cellStyle name="Обычный 3 12 45 2 3 2 2 3" xfId="17448"/>
    <cellStyle name="Обычный 3 12 45 2 3 2 3" xfId="17449"/>
    <cellStyle name="Обычный 3 12 45 2 3 2 3 2" xfId="17450"/>
    <cellStyle name="Обычный 3 12 45 2 3 2 4" xfId="17451"/>
    <cellStyle name="Обычный 3 12 45 2 3 3" xfId="17452"/>
    <cellStyle name="Обычный 3 12 45 2 3 3 2" xfId="17453"/>
    <cellStyle name="Обычный 3 12 45 2 3 3 2 2" xfId="17454"/>
    <cellStyle name="Обычный 3 12 45 2 3 3 3" xfId="17455"/>
    <cellStyle name="Обычный 3 12 45 2 3 4" xfId="17456"/>
    <cellStyle name="Обычный 3 12 45 2 3 4 2" xfId="17457"/>
    <cellStyle name="Обычный 3 12 45 2 3 5" xfId="17458"/>
    <cellStyle name="Обычный 3 12 45 2 4" xfId="17459"/>
    <cellStyle name="Обычный 3 12 45 2 4 2" xfId="17460"/>
    <cellStyle name="Обычный 3 12 45 2 4 2 2" xfId="17461"/>
    <cellStyle name="Обычный 3 12 45 2 4 2 2 2" xfId="17462"/>
    <cellStyle name="Обычный 3 12 45 2 4 2 3" xfId="17463"/>
    <cellStyle name="Обычный 3 12 45 2 4 3" xfId="17464"/>
    <cellStyle name="Обычный 3 12 45 2 4 3 2" xfId="17465"/>
    <cellStyle name="Обычный 3 12 45 2 4 4" xfId="17466"/>
    <cellStyle name="Обычный 3 12 45 2 5" xfId="17467"/>
    <cellStyle name="Обычный 3 12 45 2 5 2" xfId="17468"/>
    <cellStyle name="Обычный 3 12 45 2 5 2 2" xfId="17469"/>
    <cellStyle name="Обычный 3 12 45 2 5 3" xfId="17470"/>
    <cellStyle name="Обычный 3 12 45 2 6" xfId="17471"/>
    <cellStyle name="Обычный 3 12 45 2 6 2" xfId="17472"/>
    <cellStyle name="Обычный 3 12 45 2 7" xfId="17473"/>
    <cellStyle name="Обычный 3 12 45 3" xfId="17474"/>
    <cellStyle name="Обычный 3 12 45 3 2" xfId="17475"/>
    <cellStyle name="Обычный 3 12 45 3 2 2" xfId="17476"/>
    <cellStyle name="Обычный 3 12 45 3 2 2 2" xfId="17477"/>
    <cellStyle name="Обычный 3 12 45 3 2 2 2 2" xfId="17478"/>
    <cellStyle name="Обычный 3 12 45 3 2 2 3" xfId="17479"/>
    <cellStyle name="Обычный 3 12 45 3 2 3" xfId="17480"/>
    <cellStyle name="Обычный 3 12 45 3 2 3 2" xfId="17481"/>
    <cellStyle name="Обычный 3 12 45 3 2 4" xfId="17482"/>
    <cellStyle name="Обычный 3 12 45 3 3" xfId="17483"/>
    <cellStyle name="Обычный 3 12 45 3 3 2" xfId="17484"/>
    <cellStyle name="Обычный 3 12 45 3 3 2 2" xfId="17485"/>
    <cellStyle name="Обычный 3 12 45 3 3 3" xfId="17486"/>
    <cellStyle name="Обычный 3 12 45 3 4" xfId="17487"/>
    <cellStyle name="Обычный 3 12 45 3 4 2" xfId="17488"/>
    <cellStyle name="Обычный 3 12 45 3 5" xfId="17489"/>
    <cellStyle name="Обычный 3 12 45 4" xfId="17490"/>
    <cellStyle name="Обычный 3 12 45 4 2" xfId="17491"/>
    <cellStyle name="Обычный 3 12 45 4 2 2" xfId="17492"/>
    <cellStyle name="Обычный 3 12 45 4 2 2 2" xfId="17493"/>
    <cellStyle name="Обычный 3 12 45 4 2 2 2 2" xfId="17494"/>
    <cellStyle name="Обычный 3 12 45 4 2 2 3" xfId="17495"/>
    <cellStyle name="Обычный 3 12 45 4 2 3" xfId="17496"/>
    <cellStyle name="Обычный 3 12 45 4 2 3 2" xfId="17497"/>
    <cellStyle name="Обычный 3 12 45 4 2 4" xfId="17498"/>
    <cellStyle name="Обычный 3 12 45 4 3" xfId="17499"/>
    <cellStyle name="Обычный 3 12 45 4 3 2" xfId="17500"/>
    <cellStyle name="Обычный 3 12 45 4 3 2 2" xfId="17501"/>
    <cellStyle name="Обычный 3 12 45 4 3 3" xfId="17502"/>
    <cellStyle name="Обычный 3 12 45 4 4" xfId="17503"/>
    <cellStyle name="Обычный 3 12 45 4 4 2" xfId="17504"/>
    <cellStyle name="Обычный 3 12 45 4 5" xfId="17505"/>
    <cellStyle name="Обычный 3 12 45 5" xfId="17506"/>
    <cellStyle name="Обычный 3 12 45 5 2" xfId="17507"/>
    <cellStyle name="Обычный 3 12 45 5 2 2" xfId="17508"/>
    <cellStyle name="Обычный 3 12 45 5 2 2 2" xfId="17509"/>
    <cellStyle name="Обычный 3 12 45 5 2 3" xfId="17510"/>
    <cellStyle name="Обычный 3 12 45 5 3" xfId="17511"/>
    <cellStyle name="Обычный 3 12 45 5 3 2" xfId="17512"/>
    <cellStyle name="Обычный 3 12 45 5 4" xfId="17513"/>
    <cellStyle name="Обычный 3 12 45 6" xfId="17514"/>
    <cellStyle name="Обычный 3 12 45 6 2" xfId="17515"/>
    <cellStyle name="Обычный 3 12 45 6 2 2" xfId="17516"/>
    <cellStyle name="Обычный 3 12 45 6 3" xfId="17517"/>
    <cellStyle name="Обычный 3 12 45 7" xfId="17518"/>
    <cellStyle name="Обычный 3 12 45 7 2" xfId="17519"/>
    <cellStyle name="Обычный 3 12 45 8" xfId="17520"/>
    <cellStyle name="Обычный 3 12 46" xfId="17521"/>
    <cellStyle name="Обычный 3 12 46 2" xfId="17522"/>
    <cellStyle name="Обычный 3 12 46 2 2" xfId="17523"/>
    <cellStyle name="Обычный 3 12 46 2 2 2" xfId="17524"/>
    <cellStyle name="Обычный 3 12 46 2 2 2 2" xfId="17525"/>
    <cellStyle name="Обычный 3 12 46 2 2 2 2 2" xfId="17526"/>
    <cellStyle name="Обычный 3 12 46 2 2 2 2 2 2" xfId="17527"/>
    <cellStyle name="Обычный 3 12 46 2 2 2 2 3" xfId="17528"/>
    <cellStyle name="Обычный 3 12 46 2 2 2 3" xfId="17529"/>
    <cellStyle name="Обычный 3 12 46 2 2 2 3 2" xfId="17530"/>
    <cellStyle name="Обычный 3 12 46 2 2 2 4" xfId="17531"/>
    <cellStyle name="Обычный 3 12 46 2 2 3" xfId="17532"/>
    <cellStyle name="Обычный 3 12 46 2 2 3 2" xfId="17533"/>
    <cellStyle name="Обычный 3 12 46 2 2 3 2 2" xfId="17534"/>
    <cellStyle name="Обычный 3 12 46 2 2 3 3" xfId="17535"/>
    <cellStyle name="Обычный 3 12 46 2 2 4" xfId="17536"/>
    <cellStyle name="Обычный 3 12 46 2 2 4 2" xfId="17537"/>
    <cellStyle name="Обычный 3 12 46 2 2 5" xfId="17538"/>
    <cellStyle name="Обычный 3 12 46 2 3" xfId="17539"/>
    <cellStyle name="Обычный 3 12 46 2 3 2" xfId="17540"/>
    <cellStyle name="Обычный 3 12 46 2 3 2 2" xfId="17541"/>
    <cellStyle name="Обычный 3 12 46 2 3 2 2 2" xfId="17542"/>
    <cellStyle name="Обычный 3 12 46 2 3 2 2 2 2" xfId="17543"/>
    <cellStyle name="Обычный 3 12 46 2 3 2 2 3" xfId="17544"/>
    <cellStyle name="Обычный 3 12 46 2 3 2 3" xfId="17545"/>
    <cellStyle name="Обычный 3 12 46 2 3 2 3 2" xfId="17546"/>
    <cellStyle name="Обычный 3 12 46 2 3 2 4" xfId="17547"/>
    <cellStyle name="Обычный 3 12 46 2 3 3" xfId="17548"/>
    <cellStyle name="Обычный 3 12 46 2 3 3 2" xfId="17549"/>
    <cellStyle name="Обычный 3 12 46 2 3 3 2 2" xfId="17550"/>
    <cellStyle name="Обычный 3 12 46 2 3 3 3" xfId="17551"/>
    <cellStyle name="Обычный 3 12 46 2 3 4" xfId="17552"/>
    <cellStyle name="Обычный 3 12 46 2 3 4 2" xfId="17553"/>
    <cellStyle name="Обычный 3 12 46 2 3 5" xfId="17554"/>
    <cellStyle name="Обычный 3 12 46 2 4" xfId="17555"/>
    <cellStyle name="Обычный 3 12 46 2 4 2" xfId="17556"/>
    <cellStyle name="Обычный 3 12 46 2 4 2 2" xfId="17557"/>
    <cellStyle name="Обычный 3 12 46 2 4 2 2 2" xfId="17558"/>
    <cellStyle name="Обычный 3 12 46 2 4 2 3" xfId="17559"/>
    <cellStyle name="Обычный 3 12 46 2 4 3" xfId="17560"/>
    <cellStyle name="Обычный 3 12 46 2 4 3 2" xfId="17561"/>
    <cellStyle name="Обычный 3 12 46 2 4 4" xfId="17562"/>
    <cellStyle name="Обычный 3 12 46 2 5" xfId="17563"/>
    <cellStyle name="Обычный 3 12 46 2 5 2" xfId="17564"/>
    <cellStyle name="Обычный 3 12 46 2 5 2 2" xfId="17565"/>
    <cellStyle name="Обычный 3 12 46 2 5 3" xfId="17566"/>
    <cellStyle name="Обычный 3 12 46 2 6" xfId="17567"/>
    <cellStyle name="Обычный 3 12 46 2 6 2" xfId="17568"/>
    <cellStyle name="Обычный 3 12 46 2 7" xfId="17569"/>
    <cellStyle name="Обычный 3 12 46 3" xfId="17570"/>
    <cellStyle name="Обычный 3 12 46 3 2" xfId="17571"/>
    <cellStyle name="Обычный 3 12 46 3 2 2" xfId="17572"/>
    <cellStyle name="Обычный 3 12 46 3 2 2 2" xfId="17573"/>
    <cellStyle name="Обычный 3 12 46 3 2 2 2 2" xfId="17574"/>
    <cellStyle name="Обычный 3 12 46 3 2 2 3" xfId="17575"/>
    <cellStyle name="Обычный 3 12 46 3 2 3" xfId="17576"/>
    <cellStyle name="Обычный 3 12 46 3 2 3 2" xfId="17577"/>
    <cellStyle name="Обычный 3 12 46 3 2 4" xfId="17578"/>
    <cellStyle name="Обычный 3 12 46 3 3" xfId="17579"/>
    <cellStyle name="Обычный 3 12 46 3 3 2" xfId="17580"/>
    <cellStyle name="Обычный 3 12 46 3 3 2 2" xfId="17581"/>
    <cellStyle name="Обычный 3 12 46 3 3 3" xfId="17582"/>
    <cellStyle name="Обычный 3 12 46 3 4" xfId="17583"/>
    <cellStyle name="Обычный 3 12 46 3 4 2" xfId="17584"/>
    <cellStyle name="Обычный 3 12 46 3 5" xfId="17585"/>
    <cellStyle name="Обычный 3 12 46 4" xfId="17586"/>
    <cellStyle name="Обычный 3 12 46 4 2" xfId="17587"/>
    <cellStyle name="Обычный 3 12 46 4 2 2" xfId="17588"/>
    <cellStyle name="Обычный 3 12 46 4 2 2 2" xfId="17589"/>
    <cellStyle name="Обычный 3 12 46 4 2 2 2 2" xfId="17590"/>
    <cellStyle name="Обычный 3 12 46 4 2 2 3" xfId="17591"/>
    <cellStyle name="Обычный 3 12 46 4 2 3" xfId="17592"/>
    <cellStyle name="Обычный 3 12 46 4 2 3 2" xfId="17593"/>
    <cellStyle name="Обычный 3 12 46 4 2 4" xfId="17594"/>
    <cellStyle name="Обычный 3 12 46 4 3" xfId="17595"/>
    <cellStyle name="Обычный 3 12 46 4 3 2" xfId="17596"/>
    <cellStyle name="Обычный 3 12 46 4 3 2 2" xfId="17597"/>
    <cellStyle name="Обычный 3 12 46 4 3 3" xfId="17598"/>
    <cellStyle name="Обычный 3 12 46 4 4" xfId="17599"/>
    <cellStyle name="Обычный 3 12 46 4 4 2" xfId="17600"/>
    <cellStyle name="Обычный 3 12 46 4 5" xfId="17601"/>
    <cellStyle name="Обычный 3 12 46 5" xfId="17602"/>
    <cellStyle name="Обычный 3 12 46 5 2" xfId="17603"/>
    <cellStyle name="Обычный 3 12 46 5 2 2" xfId="17604"/>
    <cellStyle name="Обычный 3 12 46 5 2 2 2" xfId="17605"/>
    <cellStyle name="Обычный 3 12 46 5 2 3" xfId="17606"/>
    <cellStyle name="Обычный 3 12 46 5 3" xfId="17607"/>
    <cellStyle name="Обычный 3 12 46 5 3 2" xfId="17608"/>
    <cellStyle name="Обычный 3 12 46 5 4" xfId="17609"/>
    <cellStyle name="Обычный 3 12 46 6" xfId="17610"/>
    <cellStyle name="Обычный 3 12 46 6 2" xfId="17611"/>
    <cellStyle name="Обычный 3 12 46 6 2 2" xfId="17612"/>
    <cellStyle name="Обычный 3 12 46 6 3" xfId="17613"/>
    <cellStyle name="Обычный 3 12 46 7" xfId="17614"/>
    <cellStyle name="Обычный 3 12 46 7 2" xfId="17615"/>
    <cellStyle name="Обычный 3 12 46 8" xfId="17616"/>
    <cellStyle name="Обычный 3 12 47" xfId="17617"/>
    <cellStyle name="Обычный 3 12 47 2" xfId="17618"/>
    <cellStyle name="Обычный 3 12 47 2 2" xfId="17619"/>
    <cellStyle name="Обычный 3 12 47 2 2 2" xfId="17620"/>
    <cellStyle name="Обычный 3 12 47 2 2 2 2" xfId="17621"/>
    <cellStyle name="Обычный 3 12 47 2 2 2 2 2" xfId="17622"/>
    <cellStyle name="Обычный 3 12 47 2 2 2 2 2 2" xfId="17623"/>
    <cellStyle name="Обычный 3 12 47 2 2 2 2 3" xfId="17624"/>
    <cellStyle name="Обычный 3 12 47 2 2 2 3" xfId="17625"/>
    <cellStyle name="Обычный 3 12 47 2 2 2 3 2" xfId="17626"/>
    <cellStyle name="Обычный 3 12 47 2 2 2 4" xfId="17627"/>
    <cellStyle name="Обычный 3 12 47 2 2 3" xfId="17628"/>
    <cellStyle name="Обычный 3 12 47 2 2 3 2" xfId="17629"/>
    <cellStyle name="Обычный 3 12 47 2 2 3 2 2" xfId="17630"/>
    <cellStyle name="Обычный 3 12 47 2 2 3 3" xfId="17631"/>
    <cellStyle name="Обычный 3 12 47 2 2 4" xfId="17632"/>
    <cellStyle name="Обычный 3 12 47 2 2 4 2" xfId="17633"/>
    <cellStyle name="Обычный 3 12 47 2 2 5" xfId="17634"/>
    <cellStyle name="Обычный 3 12 47 2 3" xfId="17635"/>
    <cellStyle name="Обычный 3 12 47 2 3 2" xfId="17636"/>
    <cellStyle name="Обычный 3 12 47 2 3 2 2" xfId="17637"/>
    <cellStyle name="Обычный 3 12 47 2 3 2 2 2" xfId="17638"/>
    <cellStyle name="Обычный 3 12 47 2 3 2 2 2 2" xfId="17639"/>
    <cellStyle name="Обычный 3 12 47 2 3 2 2 3" xfId="17640"/>
    <cellStyle name="Обычный 3 12 47 2 3 2 3" xfId="17641"/>
    <cellStyle name="Обычный 3 12 47 2 3 2 3 2" xfId="17642"/>
    <cellStyle name="Обычный 3 12 47 2 3 2 4" xfId="17643"/>
    <cellStyle name="Обычный 3 12 47 2 3 3" xfId="17644"/>
    <cellStyle name="Обычный 3 12 47 2 3 3 2" xfId="17645"/>
    <cellStyle name="Обычный 3 12 47 2 3 3 2 2" xfId="17646"/>
    <cellStyle name="Обычный 3 12 47 2 3 3 3" xfId="17647"/>
    <cellStyle name="Обычный 3 12 47 2 3 4" xfId="17648"/>
    <cellStyle name="Обычный 3 12 47 2 3 4 2" xfId="17649"/>
    <cellStyle name="Обычный 3 12 47 2 3 5" xfId="17650"/>
    <cellStyle name="Обычный 3 12 47 2 4" xfId="17651"/>
    <cellStyle name="Обычный 3 12 47 2 4 2" xfId="17652"/>
    <cellStyle name="Обычный 3 12 47 2 4 2 2" xfId="17653"/>
    <cellStyle name="Обычный 3 12 47 2 4 2 2 2" xfId="17654"/>
    <cellStyle name="Обычный 3 12 47 2 4 2 3" xfId="17655"/>
    <cellStyle name="Обычный 3 12 47 2 4 3" xfId="17656"/>
    <cellStyle name="Обычный 3 12 47 2 4 3 2" xfId="17657"/>
    <cellStyle name="Обычный 3 12 47 2 4 4" xfId="17658"/>
    <cellStyle name="Обычный 3 12 47 2 5" xfId="17659"/>
    <cellStyle name="Обычный 3 12 47 2 5 2" xfId="17660"/>
    <cellStyle name="Обычный 3 12 47 2 5 2 2" xfId="17661"/>
    <cellStyle name="Обычный 3 12 47 2 5 3" xfId="17662"/>
    <cellStyle name="Обычный 3 12 47 2 6" xfId="17663"/>
    <cellStyle name="Обычный 3 12 47 2 6 2" xfId="17664"/>
    <cellStyle name="Обычный 3 12 47 2 7" xfId="17665"/>
    <cellStyle name="Обычный 3 12 47 3" xfId="17666"/>
    <cellStyle name="Обычный 3 12 47 3 2" xfId="17667"/>
    <cellStyle name="Обычный 3 12 47 3 2 2" xfId="17668"/>
    <cellStyle name="Обычный 3 12 47 3 2 2 2" xfId="17669"/>
    <cellStyle name="Обычный 3 12 47 3 2 2 2 2" xfId="17670"/>
    <cellStyle name="Обычный 3 12 47 3 2 2 3" xfId="17671"/>
    <cellStyle name="Обычный 3 12 47 3 2 3" xfId="17672"/>
    <cellStyle name="Обычный 3 12 47 3 2 3 2" xfId="17673"/>
    <cellStyle name="Обычный 3 12 47 3 2 4" xfId="17674"/>
    <cellStyle name="Обычный 3 12 47 3 3" xfId="17675"/>
    <cellStyle name="Обычный 3 12 47 3 3 2" xfId="17676"/>
    <cellStyle name="Обычный 3 12 47 3 3 2 2" xfId="17677"/>
    <cellStyle name="Обычный 3 12 47 3 3 3" xfId="17678"/>
    <cellStyle name="Обычный 3 12 47 3 4" xfId="17679"/>
    <cellStyle name="Обычный 3 12 47 3 4 2" xfId="17680"/>
    <cellStyle name="Обычный 3 12 47 3 5" xfId="17681"/>
    <cellStyle name="Обычный 3 12 47 4" xfId="17682"/>
    <cellStyle name="Обычный 3 12 47 4 2" xfId="17683"/>
    <cellStyle name="Обычный 3 12 47 4 2 2" xfId="17684"/>
    <cellStyle name="Обычный 3 12 47 4 2 2 2" xfId="17685"/>
    <cellStyle name="Обычный 3 12 47 4 2 2 2 2" xfId="17686"/>
    <cellStyle name="Обычный 3 12 47 4 2 2 3" xfId="17687"/>
    <cellStyle name="Обычный 3 12 47 4 2 3" xfId="17688"/>
    <cellStyle name="Обычный 3 12 47 4 2 3 2" xfId="17689"/>
    <cellStyle name="Обычный 3 12 47 4 2 4" xfId="17690"/>
    <cellStyle name="Обычный 3 12 47 4 3" xfId="17691"/>
    <cellStyle name="Обычный 3 12 47 4 3 2" xfId="17692"/>
    <cellStyle name="Обычный 3 12 47 4 3 2 2" xfId="17693"/>
    <cellStyle name="Обычный 3 12 47 4 3 3" xfId="17694"/>
    <cellStyle name="Обычный 3 12 47 4 4" xfId="17695"/>
    <cellStyle name="Обычный 3 12 47 4 4 2" xfId="17696"/>
    <cellStyle name="Обычный 3 12 47 4 5" xfId="17697"/>
    <cellStyle name="Обычный 3 12 47 5" xfId="17698"/>
    <cellStyle name="Обычный 3 12 47 5 2" xfId="17699"/>
    <cellStyle name="Обычный 3 12 47 5 2 2" xfId="17700"/>
    <cellStyle name="Обычный 3 12 47 5 2 2 2" xfId="17701"/>
    <cellStyle name="Обычный 3 12 47 5 2 3" xfId="17702"/>
    <cellStyle name="Обычный 3 12 47 5 3" xfId="17703"/>
    <cellStyle name="Обычный 3 12 47 5 3 2" xfId="17704"/>
    <cellStyle name="Обычный 3 12 47 5 4" xfId="17705"/>
    <cellStyle name="Обычный 3 12 47 6" xfId="17706"/>
    <cellStyle name="Обычный 3 12 47 6 2" xfId="17707"/>
    <cellStyle name="Обычный 3 12 47 6 2 2" xfId="17708"/>
    <cellStyle name="Обычный 3 12 47 6 3" xfId="17709"/>
    <cellStyle name="Обычный 3 12 47 7" xfId="17710"/>
    <cellStyle name="Обычный 3 12 47 7 2" xfId="17711"/>
    <cellStyle name="Обычный 3 12 47 8" xfId="17712"/>
    <cellStyle name="Обычный 3 12 48" xfId="17713"/>
    <cellStyle name="Обычный 3 12 48 2" xfId="17714"/>
    <cellStyle name="Обычный 3 12 48 2 2" xfId="17715"/>
    <cellStyle name="Обычный 3 12 48 2 2 2" xfId="17716"/>
    <cellStyle name="Обычный 3 12 48 2 2 2 2" xfId="17717"/>
    <cellStyle name="Обычный 3 12 48 2 2 2 2 2" xfId="17718"/>
    <cellStyle name="Обычный 3 12 48 2 2 2 3" xfId="17719"/>
    <cellStyle name="Обычный 3 12 48 2 2 3" xfId="17720"/>
    <cellStyle name="Обычный 3 12 48 2 2 3 2" xfId="17721"/>
    <cellStyle name="Обычный 3 12 48 2 2 4" xfId="17722"/>
    <cellStyle name="Обычный 3 12 48 2 3" xfId="17723"/>
    <cellStyle name="Обычный 3 12 48 2 3 2" xfId="17724"/>
    <cellStyle name="Обычный 3 12 48 2 3 2 2" xfId="17725"/>
    <cellStyle name="Обычный 3 12 48 2 3 3" xfId="17726"/>
    <cellStyle name="Обычный 3 12 48 2 4" xfId="17727"/>
    <cellStyle name="Обычный 3 12 48 2 4 2" xfId="17728"/>
    <cellStyle name="Обычный 3 12 48 2 5" xfId="17729"/>
    <cellStyle name="Обычный 3 12 48 3" xfId="17730"/>
    <cellStyle name="Обычный 3 12 48 3 2" xfId="17731"/>
    <cellStyle name="Обычный 3 12 48 3 2 2" xfId="17732"/>
    <cellStyle name="Обычный 3 12 48 3 2 2 2" xfId="17733"/>
    <cellStyle name="Обычный 3 12 48 3 2 2 2 2" xfId="17734"/>
    <cellStyle name="Обычный 3 12 48 3 2 2 3" xfId="17735"/>
    <cellStyle name="Обычный 3 12 48 3 2 3" xfId="17736"/>
    <cellStyle name="Обычный 3 12 48 3 2 3 2" xfId="17737"/>
    <cellStyle name="Обычный 3 12 48 3 2 4" xfId="17738"/>
    <cellStyle name="Обычный 3 12 48 3 3" xfId="17739"/>
    <cellStyle name="Обычный 3 12 48 3 3 2" xfId="17740"/>
    <cellStyle name="Обычный 3 12 48 3 3 2 2" xfId="17741"/>
    <cellStyle name="Обычный 3 12 48 3 3 3" xfId="17742"/>
    <cellStyle name="Обычный 3 12 48 3 4" xfId="17743"/>
    <cellStyle name="Обычный 3 12 48 3 4 2" xfId="17744"/>
    <cellStyle name="Обычный 3 12 48 3 5" xfId="17745"/>
    <cellStyle name="Обычный 3 12 48 4" xfId="17746"/>
    <cellStyle name="Обычный 3 12 48 4 2" xfId="17747"/>
    <cellStyle name="Обычный 3 12 48 4 2 2" xfId="17748"/>
    <cellStyle name="Обычный 3 12 48 4 2 2 2" xfId="17749"/>
    <cellStyle name="Обычный 3 12 48 4 2 3" xfId="17750"/>
    <cellStyle name="Обычный 3 12 48 4 3" xfId="17751"/>
    <cellStyle name="Обычный 3 12 48 4 3 2" xfId="17752"/>
    <cellStyle name="Обычный 3 12 48 4 4" xfId="17753"/>
    <cellStyle name="Обычный 3 12 48 5" xfId="17754"/>
    <cellStyle name="Обычный 3 12 48 5 2" xfId="17755"/>
    <cellStyle name="Обычный 3 12 48 5 2 2" xfId="17756"/>
    <cellStyle name="Обычный 3 12 48 5 3" xfId="17757"/>
    <cellStyle name="Обычный 3 12 48 6" xfId="17758"/>
    <cellStyle name="Обычный 3 12 48 6 2" xfId="17759"/>
    <cellStyle name="Обычный 3 12 48 7" xfId="17760"/>
    <cellStyle name="Обычный 3 12 49" xfId="17761"/>
    <cellStyle name="Обычный 3 12 49 2" xfId="17762"/>
    <cellStyle name="Обычный 3 12 49 2 2" xfId="17763"/>
    <cellStyle name="Обычный 3 12 49 2 2 2" xfId="17764"/>
    <cellStyle name="Обычный 3 12 49 2 2 2 2" xfId="17765"/>
    <cellStyle name="Обычный 3 12 49 2 2 3" xfId="17766"/>
    <cellStyle name="Обычный 3 12 49 2 3" xfId="17767"/>
    <cellStyle name="Обычный 3 12 49 2 3 2" xfId="17768"/>
    <cellStyle name="Обычный 3 12 49 2 4" xfId="17769"/>
    <cellStyle name="Обычный 3 12 49 3" xfId="17770"/>
    <cellStyle name="Обычный 3 12 49 3 2" xfId="17771"/>
    <cellStyle name="Обычный 3 12 49 3 2 2" xfId="17772"/>
    <cellStyle name="Обычный 3 12 49 3 3" xfId="17773"/>
    <cellStyle name="Обычный 3 12 49 4" xfId="17774"/>
    <cellStyle name="Обычный 3 12 49 4 2" xfId="17775"/>
    <cellStyle name="Обычный 3 12 49 5" xfId="17776"/>
    <cellStyle name="Обычный 3 12 5" xfId="17777"/>
    <cellStyle name="Обычный 3 12 5 2" xfId="17778"/>
    <cellStyle name="Обычный 3 12 5 2 2" xfId="17779"/>
    <cellStyle name="Обычный 3 12 5 2 2 2" xfId="17780"/>
    <cellStyle name="Обычный 3 12 5 2 2 2 2" xfId="17781"/>
    <cellStyle name="Обычный 3 12 5 2 2 2 2 2" xfId="17782"/>
    <cellStyle name="Обычный 3 12 5 2 2 2 2 2 2" xfId="17783"/>
    <cellStyle name="Обычный 3 12 5 2 2 2 2 3" xfId="17784"/>
    <cellStyle name="Обычный 3 12 5 2 2 2 3" xfId="17785"/>
    <cellStyle name="Обычный 3 12 5 2 2 2 3 2" xfId="17786"/>
    <cellStyle name="Обычный 3 12 5 2 2 2 4" xfId="17787"/>
    <cellStyle name="Обычный 3 12 5 2 2 3" xfId="17788"/>
    <cellStyle name="Обычный 3 12 5 2 2 3 2" xfId="17789"/>
    <cellStyle name="Обычный 3 12 5 2 2 3 2 2" xfId="17790"/>
    <cellStyle name="Обычный 3 12 5 2 2 3 3" xfId="17791"/>
    <cellStyle name="Обычный 3 12 5 2 2 4" xfId="17792"/>
    <cellStyle name="Обычный 3 12 5 2 2 4 2" xfId="17793"/>
    <cellStyle name="Обычный 3 12 5 2 2 5" xfId="17794"/>
    <cellStyle name="Обычный 3 12 5 2 3" xfId="17795"/>
    <cellStyle name="Обычный 3 12 5 2 3 2" xfId="17796"/>
    <cellStyle name="Обычный 3 12 5 2 3 2 2" xfId="17797"/>
    <cellStyle name="Обычный 3 12 5 2 3 2 2 2" xfId="17798"/>
    <cellStyle name="Обычный 3 12 5 2 3 2 2 2 2" xfId="17799"/>
    <cellStyle name="Обычный 3 12 5 2 3 2 2 3" xfId="17800"/>
    <cellStyle name="Обычный 3 12 5 2 3 2 3" xfId="17801"/>
    <cellStyle name="Обычный 3 12 5 2 3 2 3 2" xfId="17802"/>
    <cellStyle name="Обычный 3 12 5 2 3 2 4" xfId="17803"/>
    <cellStyle name="Обычный 3 12 5 2 3 3" xfId="17804"/>
    <cellStyle name="Обычный 3 12 5 2 3 3 2" xfId="17805"/>
    <cellStyle name="Обычный 3 12 5 2 3 3 2 2" xfId="17806"/>
    <cellStyle name="Обычный 3 12 5 2 3 3 3" xfId="17807"/>
    <cellStyle name="Обычный 3 12 5 2 3 4" xfId="17808"/>
    <cellStyle name="Обычный 3 12 5 2 3 4 2" xfId="17809"/>
    <cellStyle name="Обычный 3 12 5 2 3 5" xfId="17810"/>
    <cellStyle name="Обычный 3 12 5 2 4" xfId="17811"/>
    <cellStyle name="Обычный 3 12 5 2 4 2" xfId="17812"/>
    <cellStyle name="Обычный 3 12 5 2 4 2 2" xfId="17813"/>
    <cellStyle name="Обычный 3 12 5 2 4 2 2 2" xfId="17814"/>
    <cellStyle name="Обычный 3 12 5 2 4 2 3" xfId="17815"/>
    <cellStyle name="Обычный 3 12 5 2 4 3" xfId="17816"/>
    <cellStyle name="Обычный 3 12 5 2 4 3 2" xfId="17817"/>
    <cellStyle name="Обычный 3 12 5 2 4 4" xfId="17818"/>
    <cellStyle name="Обычный 3 12 5 2 5" xfId="17819"/>
    <cellStyle name="Обычный 3 12 5 2 5 2" xfId="17820"/>
    <cellStyle name="Обычный 3 12 5 2 5 2 2" xfId="17821"/>
    <cellStyle name="Обычный 3 12 5 2 5 3" xfId="17822"/>
    <cellStyle name="Обычный 3 12 5 2 6" xfId="17823"/>
    <cellStyle name="Обычный 3 12 5 2 6 2" xfId="17824"/>
    <cellStyle name="Обычный 3 12 5 2 7" xfId="17825"/>
    <cellStyle name="Обычный 3 12 5 3" xfId="17826"/>
    <cellStyle name="Обычный 3 12 5 3 2" xfId="17827"/>
    <cellStyle name="Обычный 3 12 5 3 2 2" xfId="17828"/>
    <cellStyle name="Обычный 3 12 5 3 2 2 2" xfId="17829"/>
    <cellStyle name="Обычный 3 12 5 3 2 2 2 2" xfId="17830"/>
    <cellStyle name="Обычный 3 12 5 3 2 2 3" xfId="17831"/>
    <cellStyle name="Обычный 3 12 5 3 2 3" xfId="17832"/>
    <cellStyle name="Обычный 3 12 5 3 2 3 2" xfId="17833"/>
    <cellStyle name="Обычный 3 12 5 3 2 4" xfId="17834"/>
    <cellStyle name="Обычный 3 12 5 3 3" xfId="17835"/>
    <cellStyle name="Обычный 3 12 5 3 3 2" xfId="17836"/>
    <cellStyle name="Обычный 3 12 5 3 3 2 2" xfId="17837"/>
    <cellStyle name="Обычный 3 12 5 3 3 3" xfId="17838"/>
    <cellStyle name="Обычный 3 12 5 3 4" xfId="17839"/>
    <cellStyle name="Обычный 3 12 5 3 4 2" xfId="17840"/>
    <cellStyle name="Обычный 3 12 5 3 5" xfId="17841"/>
    <cellStyle name="Обычный 3 12 5 4" xfId="17842"/>
    <cellStyle name="Обычный 3 12 5 4 2" xfId="17843"/>
    <cellStyle name="Обычный 3 12 5 4 2 2" xfId="17844"/>
    <cellStyle name="Обычный 3 12 5 4 2 2 2" xfId="17845"/>
    <cellStyle name="Обычный 3 12 5 4 2 2 2 2" xfId="17846"/>
    <cellStyle name="Обычный 3 12 5 4 2 2 3" xfId="17847"/>
    <cellStyle name="Обычный 3 12 5 4 2 3" xfId="17848"/>
    <cellStyle name="Обычный 3 12 5 4 2 3 2" xfId="17849"/>
    <cellStyle name="Обычный 3 12 5 4 2 4" xfId="17850"/>
    <cellStyle name="Обычный 3 12 5 4 3" xfId="17851"/>
    <cellStyle name="Обычный 3 12 5 4 3 2" xfId="17852"/>
    <cellStyle name="Обычный 3 12 5 4 3 2 2" xfId="17853"/>
    <cellStyle name="Обычный 3 12 5 4 3 3" xfId="17854"/>
    <cellStyle name="Обычный 3 12 5 4 4" xfId="17855"/>
    <cellStyle name="Обычный 3 12 5 4 4 2" xfId="17856"/>
    <cellStyle name="Обычный 3 12 5 4 5" xfId="17857"/>
    <cellStyle name="Обычный 3 12 5 5" xfId="17858"/>
    <cellStyle name="Обычный 3 12 5 5 2" xfId="17859"/>
    <cellStyle name="Обычный 3 12 5 5 2 2" xfId="17860"/>
    <cellStyle name="Обычный 3 12 5 5 2 2 2" xfId="17861"/>
    <cellStyle name="Обычный 3 12 5 5 2 3" xfId="17862"/>
    <cellStyle name="Обычный 3 12 5 5 3" xfId="17863"/>
    <cellStyle name="Обычный 3 12 5 5 3 2" xfId="17864"/>
    <cellStyle name="Обычный 3 12 5 5 4" xfId="17865"/>
    <cellStyle name="Обычный 3 12 5 6" xfId="17866"/>
    <cellStyle name="Обычный 3 12 5 6 2" xfId="17867"/>
    <cellStyle name="Обычный 3 12 5 6 2 2" xfId="17868"/>
    <cellStyle name="Обычный 3 12 5 6 3" xfId="17869"/>
    <cellStyle name="Обычный 3 12 5 7" xfId="17870"/>
    <cellStyle name="Обычный 3 12 5 7 2" xfId="17871"/>
    <cellStyle name="Обычный 3 12 5 8" xfId="17872"/>
    <cellStyle name="Обычный 3 12 50" xfId="17873"/>
    <cellStyle name="Обычный 3 12 50 2" xfId="17874"/>
    <cellStyle name="Обычный 3 12 50 2 2" xfId="17875"/>
    <cellStyle name="Обычный 3 12 50 2 2 2" xfId="17876"/>
    <cellStyle name="Обычный 3 12 50 2 2 2 2" xfId="17877"/>
    <cellStyle name="Обычный 3 12 50 2 2 3" xfId="17878"/>
    <cellStyle name="Обычный 3 12 50 2 3" xfId="17879"/>
    <cellStyle name="Обычный 3 12 50 2 3 2" xfId="17880"/>
    <cellStyle name="Обычный 3 12 50 2 4" xfId="17881"/>
    <cellStyle name="Обычный 3 12 50 3" xfId="17882"/>
    <cellStyle name="Обычный 3 12 50 3 2" xfId="17883"/>
    <cellStyle name="Обычный 3 12 50 3 2 2" xfId="17884"/>
    <cellStyle name="Обычный 3 12 50 3 3" xfId="17885"/>
    <cellStyle name="Обычный 3 12 50 4" xfId="17886"/>
    <cellStyle name="Обычный 3 12 50 4 2" xfId="17887"/>
    <cellStyle name="Обычный 3 12 50 5" xfId="17888"/>
    <cellStyle name="Обычный 3 12 51" xfId="17889"/>
    <cellStyle name="Обычный 3 12 51 2" xfId="17890"/>
    <cellStyle name="Обычный 3 12 51 2 2" xfId="17891"/>
    <cellStyle name="Обычный 3 12 51 2 2 2" xfId="17892"/>
    <cellStyle name="Обычный 3 12 51 2 3" xfId="17893"/>
    <cellStyle name="Обычный 3 12 51 3" xfId="17894"/>
    <cellStyle name="Обычный 3 12 51 3 2" xfId="17895"/>
    <cellStyle name="Обычный 3 12 51 4" xfId="17896"/>
    <cellStyle name="Обычный 3 12 52" xfId="17897"/>
    <cellStyle name="Обычный 3 12 52 2" xfId="17898"/>
    <cellStyle name="Обычный 3 12 52 2 2" xfId="17899"/>
    <cellStyle name="Обычный 3 12 52 3" xfId="17900"/>
    <cellStyle name="Обычный 3 12 53" xfId="17901"/>
    <cellStyle name="Обычный 3 12 53 2" xfId="17902"/>
    <cellStyle name="Обычный 3 12 54" xfId="17903"/>
    <cellStyle name="Обычный 3 12 6" xfId="17904"/>
    <cellStyle name="Обычный 3 12 6 2" xfId="17905"/>
    <cellStyle name="Обычный 3 12 6 2 2" xfId="17906"/>
    <cellStyle name="Обычный 3 12 6 2 2 2" xfId="17907"/>
    <cellStyle name="Обычный 3 12 6 2 2 2 2" xfId="17908"/>
    <cellStyle name="Обычный 3 12 6 2 2 2 2 2" xfId="17909"/>
    <cellStyle name="Обычный 3 12 6 2 2 2 2 2 2" xfId="17910"/>
    <cellStyle name="Обычный 3 12 6 2 2 2 2 3" xfId="17911"/>
    <cellStyle name="Обычный 3 12 6 2 2 2 3" xfId="17912"/>
    <cellStyle name="Обычный 3 12 6 2 2 2 3 2" xfId="17913"/>
    <cellStyle name="Обычный 3 12 6 2 2 2 4" xfId="17914"/>
    <cellStyle name="Обычный 3 12 6 2 2 3" xfId="17915"/>
    <cellStyle name="Обычный 3 12 6 2 2 3 2" xfId="17916"/>
    <cellStyle name="Обычный 3 12 6 2 2 3 2 2" xfId="17917"/>
    <cellStyle name="Обычный 3 12 6 2 2 3 3" xfId="17918"/>
    <cellStyle name="Обычный 3 12 6 2 2 4" xfId="17919"/>
    <cellStyle name="Обычный 3 12 6 2 2 4 2" xfId="17920"/>
    <cellStyle name="Обычный 3 12 6 2 2 5" xfId="17921"/>
    <cellStyle name="Обычный 3 12 6 2 3" xfId="17922"/>
    <cellStyle name="Обычный 3 12 6 2 3 2" xfId="17923"/>
    <cellStyle name="Обычный 3 12 6 2 3 2 2" xfId="17924"/>
    <cellStyle name="Обычный 3 12 6 2 3 2 2 2" xfId="17925"/>
    <cellStyle name="Обычный 3 12 6 2 3 2 2 2 2" xfId="17926"/>
    <cellStyle name="Обычный 3 12 6 2 3 2 2 3" xfId="17927"/>
    <cellStyle name="Обычный 3 12 6 2 3 2 3" xfId="17928"/>
    <cellStyle name="Обычный 3 12 6 2 3 2 3 2" xfId="17929"/>
    <cellStyle name="Обычный 3 12 6 2 3 2 4" xfId="17930"/>
    <cellStyle name="Обычный 3 12 6 2 3 3" xfId="17931"/>
    <cellStyle name="Обычный 3 12 6 2 3 3 2" xfId="17932"/>
    <cellStyle name="Обычный 3 12 6 2 3 3 2 2" xfId="17933"/>
    <cellStyle name="Обычный 3 12 6 2 3 3 3" xfId="17934"/>
    <cellStyle name="Обычный 3 12 6 2 3 4" xfId="17935"/>
    <cellStyle name="Обычный 3 12 6 2 3 4 2" xfId="17936"/>
    <cellStyle name="Обычный 3 12 6 2 3 5" xfId="17937"/>
    <cellStyle name="Обычный 3 12 6 2 4" xfId="17938"/>
    <cellStyle name="Обычный 3 12 6 2 4 2" xfId="17939"/>
    <cellStyle name="Обычный 3 12 6 2 4 2 2" xfId="17940"/>
    <cellStyle name="Обычный 3 12 6 2 4 2 2 2" xfId="17941"/>
    <cellStyle name="Обычный 3 12 6 2 4 2 3" xfId="17942"/>
    <cellStyle name="Обычный 3 12 6 2 4 3" xfId="17943"/>
    <cellStyle name="Обычный 3 12 6 2 4 3 2" xfId="17944"/>
    <cellStyle name="Обычный 3 12 6 2 4 4" xfId="17945"/>
    <cellStyle name="Обычный 3 12 6 2 5" xfId="17946"/>
    <cellStyle name="Обычный 3 12 6 2 5 2" xfId="17947"/>
    <cellStyle name="Обычный 3 12 6 2 5 2 2" xfId="17948"/>
    <cellStyle name="Обычный 3 12 6 2 5 3" xfId="17949"/>
    <cellStyle name="Обычный 3 12 6 2 6" xfId="17950"/>
    <cellStyle name="Обычный 3 12 6 2 6 2" xfId="17951"/>
    <cellStyle name="Обычный 3 12 6 2 7" xfId="17952"/>
    <cellStyle name="Обычный 3 12 6 3" xfId="17953"/>
    <cellStyle name="Обычный 3 12 6 3 2" xfId="17954"/>
    <cellStyle name="Обычный 3 12 6 3 2 2" xfId="17955"/>
    <cellStyle name="Обычный 3 12 6 3 2 2 2" xfId="17956"/>
    <cellStyle name="Обычный 3 12 6 3 2 2 2 2" xfId="17957"/>
    <cellStyle name="Обычный 3 12 6 3 2 2 3" xfId="17958"/>
    <cellStyle name="Обычный 3 12 6 3 2 3" xfId="17959"/>
    <cellStyle name="Обычный 3 12 6 3 2 3 2" xfId="17960"/>
    <cellStyle name="Обычный 3 12 6 3 2 4" xfId="17961"/>
    <cellStyle name="Обычный 3 12 6 3 3" xfId="17962"/>
    <cellStyle name="Обычный 3 12 6 3 3 2" xfId="17963"/>
    <cellStyle name="Обычный 3 12 6 3 3 2 2" xfId="17964"/>
    <cellStyle name="Обычный 3 12 6 3 3 3" xfId="17965"/>
    <cellStyle name="Обычный 3 12 6 3 4" xfId="17966"/>
    <cellStyle name="Обычный 3 12 6 3 4 2" xfId="17967"/>
    <cellStyle name="Обычный 3 12 6 3 5" xfId="17968"/>
    <cellStyle name="Обычный 3 12 6 4" xfId="17969"/>
    <cellStyle name="Обычный 3 12 6 4 2" xfId="17970"/>
    <cellStyle name="Обычный 3 12 6 4 2 2" xfId="17971"/>
    <cellStyle name="Обычный 3 12 6 4 2 2 2" xfId="17972"/>
    <cellStyle name="Обычный 3 12 6 4 2 2 2 2" xfId="17973"/>
    <cellStyle name="Обычный 3 12 6 4 2 2 3" xfId="17974"/>
    <cellStyle name="Обычный 3 12 6 4 2 3" xfId="17975"/>
    <cellStyle name="Обычный 3 12 6 4 2 3 2" xfId="17976"/>
    <cellStyle name="Обычный 3 12 6 4 2 4" xfId="17977"/>
    <cellStyle name="Обычный 3 12 6 4 3" xfId="17978"/>
    <cellStyle name="Обычный 3 12 6 4 3 2" xfId="17979"/>
    <cellStyle name="Обычный 3 12 6 4 3 2 2" xfId="17980"/>
    <cellStyle name="Обычный 3 12 6 4 3 3" xfId="17981"/>
    <cellStyle name="Обычный 3 12 6 4 4" xfId="17982"/>
    <cellStyle name="Обычный 3 12 6 4 4 2" xfId="17983"/>
    <cellStyle name="Обычный 3 12 6 4 5" xfId="17984"/>
    <cellStyle name="Обычный 3 12 6 5" xfId="17985"/>
    <cellStyle name="Обычный 3 12 6 5 2" xfId="17986"/>
    <cellStyle name="Обычный 3 12 6 5 2 2" xfId="17987"/>
    <cellStyle name="Обычный 3 12 6 5 2 2 2" xfId="17988"/>
    <cellStyle name="Обычный 3 12 6 5 2 3" xfId="17989"/>
    <cellStyle name="Обычный 3 12 6 5 3" xfId="17990"/>
    <cellStyle name="Обычный 3 12 6 5 3 2" xfId="17991"/>
    <cellStyle name="Обычный 3 12 6 5 4" xfId="17992"/>
    <cellStyle name="Обычный 3 12 6 6" xfId="17993"/>
    <cellStyle name="Обычный 3 12 6 6 2" xfId="17994"/>
    <cellStyle name="Обычный 3 12 6 6 2 2" xfId="17995"/>
    <cellStyle name="Обычный 3 12 6 6 3" xfId="17996"/>
    <cellStyle name="Обычный 3 12 6 7" xfId="17997"/>
    <cellStyle name="Обычный 3 12 6 7 2" xfId="17998"/>
    <cellStyle name="Обычный 3 12 6 8" xfId="17999"/>
    <cellStyle name="Обычный 3 12 7" xfId="18000"/>
    <cellStyle name="Обычный 3 12 7 2" xfId="18001"/>
    <cellStyle name="Обычный 3 12 7 2 2" xfId="18002"/>
    <cellStyle name="Обычный 3 12 7 2 2 2" xfId="18003"/>
    <cellStyle name="Обычный 3 12 7 2 2 2 2" xfId="18004"/>
    <cellStyle name="Обычный 3 12 7 2 2 2 2 2" xfId="18005"/>
    <cellStyle name="Обычный 3 12 7 2 2 2 2 2 2" xfId="18006"/>
    <cellStyle name="Обычный 3 12 7 2 2 2 2 3" xfId="18007"/>
    <cellStyle name="Обычный 3 12 7 2 2 2 3" xfId="18008"/>
    <cellStyle name="Обычный 3 12 7 2 2 2 3 2" xfId="18009"/>
    <cellStyle name="Обычный 3 12 7 2 2 2 4" xfId="18010"/>
    <cellStyle name="Обычный 3 12 7 2 2 3" xfId="18011"/>
    <cellStyle name="Обычный 3 12 7 2 2 3 2" xfId="18012"/>
    <cellStyle name="Обычный 3 12 7 2 2 3 2 2" xfId="18013"/>
    <cellStyle name="Обычный 3 12 7 2 2 3 3" xfId="18014"/>
    <cellStyle name="Обычный 3 12 7 2 2 4" xfId="18015"/>
    <cellStyle name="Обычный 3 12 7 2 2 4 2" xfId="18016"/>
    <cellStyle name="Обычный 3 12 7 2 2 5" xfId="18017"/>
    <cellStyle name="Обычный 3 12 7 2 3" xfId="18018"/>
    <cellStyle name="Обычный 3 12 7 2 3 2" xfId="18019"/>
    <cellStyle name="Обычный 3 12 7 2 3 2 2" xfId="18020"/>
    <cellStyle name="Обычный 3 12 7 2 3 2 2 2" xfId="18021"/>
    <cellStyle name="Обычный 3 12 7 2 3 2 2 2 2" xfId="18022"/>
    <cellStyle name="Обычный 3 12 7 2 3 2 2 3" xfId="18023"/>
    <cellStyle name="Обычный 3 12 7 2 3 2 3" xfId="18024"/>
    <cellStyle name="Обычный 3 12 7 2 3 2 3 2" xfId="18025"/>
    <cellStyle name="Обычный 3 12 7 2 3 2 4" xfId="18026"/>
    <cellStyle name="Обычный 3 12 7 2 3 3" xfId="18027"/>
    <cellStyle name="Обычный 3 12 7 2 3 3 2" xfId="18028"/>
    <cellStyle name="Обычный 3 12 7 2 3 3 2 2" xfId="18029"/>
    <cellStyle name="Обычный 3 12 7 2 3 3 3" xfId="18030"/>
    <cellStyle name="Обычный 3 12 7 2 3 4" xfId="18031"/>
    <cellStyle name="Обычный 3 12 7 2 3 4 2" xfId="18032"/>
    <cellStyle name="Обычный 3 12 7 2 3 5" xfId="18033"/>
    <cellStyle name="Обычный 3 12 7 2 4" xfId="18034"/>
    <cellStyle name="Обычный 3 12 7 2 4 2" xfId="18035"/>
    <cellStyle name="Обычный 3 12 7 2 4 2 2" xfId="18036"/>
    <cellStyle name="Обычный 3 12 7 2 4 2 2 2" xfId="18037"/>
    <cellStyle name="Обычный 3 12 7 2 4 2 3" xfId="18038"/>
    <cellStyle name="Обычный 3 12 7 2 4 3" xfId="18039"/>
    <cellStyle name="Обычный 3 12 7 2 4 3 2" xfId="18040"/>
    <cellStyle name="Обычный 3 12 7 2 4 4" xfId="18041"/>
    <cellStyle name="Обычный 3 12 7 2 5" xfId="18042"/>
    <cellStyle name="Обычный 3 12 7 2 5 2" xfId="18043"/>
    <cellStyle name="Обычный 3 12 7 2 5 2 2" xfId="18044"/>
    <cellStyle name="Обычный 3 12 7 2 5 3" xfId="18045"/>
    <cellStyle name="Обычный 3 12 7 2 6" xfId="18046"/>
    <cellStyle name="Обычный 3 12 7 2 6 2" xfId="18047"/>
    <cellStyle name="Обычный 3 12 7 2 7" xfId="18048"/>
    <cellStyle name="Обычный 3 12 7 3" xfId="18049"/>
    <cellStyle name="Обычный 3 12 7 3 2" xfId="18050"/>
    <cellStyle name="Обычный 3 12 7 3 2 2" xfId="18051"/>
    <cellStyle name="Обычный 3 12 7 3 2 2 2" xfId="18052"/>
    <cellStyle name="Обычный 3 12 7 3 2 2 2 2" xfId="18053"/>
    <cellStyle name="Обычный 3 12 7 3 2 2 3" xfId="18054"/>
    <cellStyle name="Обычный 3 12 7 3 2 3" xfId="18055"/>
    <cellStyle name="Обычный 3 12 7 3 2 3 2" xfId="18056"/>
    <cellStyle name="Обычный 3 12 7 3 2 4" xfId="18057"/>
    <cellStyle name="Обычный 3 12 7 3 3" xfId="18058"/>
    <cellStyle name="Обычный 3 12 7 3 3 2" xfId="18059"/>
    <cellStyle name="Обычный 3 12 7 3 3 2 2" xfId="18060"/>
    <cellStyle name="Обычный 3 12 7 3 3 3" xfId="18061"/>
    <cellStyle name="Обычный 3 12 7 3 4" xfId="18062"/>
    <cellStyle name="Обычный 3 12 7 3 4 2" xfId="18063"/>
    <cellStyle name="Обычный 3 12 7 3 5" xfId="18064"/>
    <cellStyle name="Обычный 3 12 7 4" xfId="18065"/>
    <cellStyle name="Обычный 3 12 7 4 2" xfId="18066"/>
    <cellStyle name="Обычный 3 12 7 4 2 2" xfId="18067"/>
    <cellStyle name="Обычный 3 12 7 4 2 2 2" xfId="18068"/>
    <cellStyle name="Обычный 3 12 7 4 2 2 2 2" xfId="18069"/>
    <cellStyle name="Обычный 3 12 7 4 2 2 3" xfId="18070"/>
    <cellStyle name="Обычный 3 12 7 4 2 3" xfId="18071"/>
    <cellStyle name="Обычный 3 12 7 4 2 3 2" xfId="18072"/>
    <cellStyle name="Обычный 3 12 7 4 2 4" xfId="18073"/>
    <cellStyle name="Обычный 3 12 7 4 3" xfId="18074"/>
    <cellStyle name="Обычный 3 12 7 4 3 2" xfId="18075"/>
    <cellStyle name="Обычный 3 12 7 4 3 2 2" xfId="18076"/>
    <cellStyle name="Обычный 3 12 7 4 3 3" xfId="18077"/>
    <cellStyle name="Обычный 3 12 7 4 4" xfId="18078"/>
    <cellStyle name="Обычный 3 12 7 4 4 2" xfId="18079"/>
    <cellStyle name="Обычный 3 12 7 4 5" xfId="18080"/>
    <cellStyle name="Обычный 3 12 7 5" xfId="18081"/>
    <cellStyle name="Обычный 3 12 7 5 2" xfId="18082"/>
    <cellStyle name="Обычный 3 12 7 5 2 2" xfId="18083"/>
    <cellStyle name="Обычный 3 12 7 5 2 2 2" xfId="18084"/>
    <cellStyle name="Обычный 3 12 7 5 2 3" xfId="18085"/>
    <cellStyle name="Обычный 3 12 7 5 3" xfId="18086"/>
    <cellStyle name="Обычный 3 12 7 5 3 2" xfId="18087"/>
    <cellStyle name="Обычный 3 12 7 5 4" xfId="18088"/>
    <cellStyle name="Обычный 3 12 7 6" xfId="18089"/>
    <cellStyle name="Обычный 3 12 7 6 2" xfId="18090"/>
    <cellStyle name="Обычный 3 12 7 6 2 2" xfId="18091"/>
    <cellStyle name="Обычный 3 12 7 6 3" xfId="18092"/>
    <cellStyle name="Обычный 3 12 7 7" xfId="18093"/>
    <cellStyle name="Обычный 3 12 7 7 2" xfId="18094"/>
    <cellStyle name="Обычный 3 12 7 8" xfId="18095"/>
    <cellStyle name="Обычный 3 12 8" xfId="18096"/>
    <cellStyle name="Обычный 3 12 8 2" xfId="18097"/>
    <cellStyle name="Обычный 3 12 8 2 2" xfId="18098"/>
    <cellStyle name="Обычный 3 12 8 2 2 2" xfId="18099"/>
    <cellStyle name="Обычный 3 12 8 2 2 2 2" xfId="18100"/>
    <cellStyle name="Обычный 3 12 8 2 2 2 2 2" xfId="18101"/>
    <cellStyle name="Обычный 3 12 8 2 2 2 2 2 2" xfId="18102"/>
    <cellStyle name="Обычный 3 12 8 2 2 2 2 3" xfId="18103"/>
    <cellStyle name="Обычный 3 12 8 2 2 2 3" xfId="18104"/>
    <cellStyle name="Обычный 3 12 8 2 2 2 3 2" xfId="18105"/>
    <cellStyle name="Обычный 3 12 8 2 2 2 4" xfId="18106"/>
    <cellStyle name="Обычный 3 12 8 2 2 3" xfId="18107"/>
    <cellStyle name="Обычный 3 12 8 2 2 3 2" xfId="18108"/>
    <cellStyle name="Обычный 3 12 8 2 2 3 2 2" xfId="18109"/>
    <cellStyle name="Обычный 3 12 8 2 2 3 3" xfId="18110"/>
    <cellStyle name="Обычный 3 12 8 2 2 4" xfId="18111"/>
    <cellStyle name="Обычный 3 12 8 2 2 4 2" xfId="18112"/>
    <cellStyle name="Обычный 3 12 8 2 2 5" xfId="18113"/>
    <cellStyle name="Обычный 3 12 8 2 3" xfId="18114"/>
    <cellStyle name="Обычный 3 12 8 2 3 2" xfId="18115"/>
    <cellStyle name="Обычный 3 12 8 2 3 2 2" xfId="18116"/>
    <cellStyle name="Обычный 3 12 8 2 3 2 2 2" xfId="18117"/>
    <cellStyle name="Обычный 3 12 8 2 3 2 2 2 2" xfId="18118"/>
    <cellStyle name="Обычный 3 12 8 2 3 2 2 3" xfId="18119"/>
    <cellStyle name="Обычный 3 12 8 2 3 2 3" xfId="18120"/>
    <cellStyle name="Обычный 3 12 8 2 3 2 3 2" xfId="18121"/>
    <cellStyle name="Обычный 3 12 8 2 3 2 4" xfId="18122"/>
    <cellStyle name="Обычный 3 12 8 2 3 3" xfId="18123"/>
    <cellStyle name="Обычный 3 12 8 2 3 3 2" xfId="18124"/>
    <cellStyle name="Обычный 3 12 8 2 3 3 2 2" xfId="18125"/>
    <cellStyle name="Обычный 3 12 8 2 3 3 3" xfId="18126"/>
    <cellStyle name="Обычный 3 12 8 2 3 4" xfId="18127"/>
    <cellStyle name="Обычный 3 12 8 2 3 4 2" xfId="18128"/>
    <cellStyle name="Обычный 3 12 8 2 3 5" xfId="18129"/>
    <cellStyle name="Обычный 3 12 8 2 4" xfId="18130"/>
    <cellStyle name="Обычный 3 12 8 2 4 2" xfId="18131"/>
    <cellStyle name="Обычный 3 12 8 2 4 2 2" xfId="18132"/>
    <cellStyle name="Обычный 3 12 8 2 4 2 2 2" xfId="18133"/>
    <cellStyle name="Обычный 3 12 8 2 4 2 3" xfId="18134"/>
    <cellStyle name="Обычный 3 12 8 2 4 3" xfId="18135"/>
    <cellStyle name="Обычный 3 12 8 2 4 3 2" xfId="18136"/>
    <cellStyle name="Обычный 3 12 8 2 4 4" xfId="18137"/>
    <cellStyle name="Обычный 3 12 8 2 5" xfId="18138"/>
    <cellStyle name="Обычный 3 12 8 2 5 2" xfId="18139"/>
    <cellStyle name="Обычный 3 12 8 2 5 2 2" xfId="18140"/>
    <cellStyle name="Обычный 3 12 8 2 5 3" xfId="18141"/>
    <cellStyle name="Обычный 3 12 8 2 6" xfId="18142"/>
    <cellStyle name="Обычный 3 12 8 2 6 2" xfId="18143"/>
    <cellStyle name="Обычный 3 12 8 2 7" xfId="18144"/>
    <cellStyle name="Обычный 3 12 8 3" xfId="18145"/>
    <cellStyle name="Обычный 3 12 8 3 2" xfId="18146"/>
    <cellStyle name="Обычный 3 12 8 3 2 2" xfId="18147"/>
    <cellStyle name="Обычный 3 12 8 3 2 2 2" xfId="18148"/>
    <cellStyle name="Обычный 3 12 8 3 2 2 2 2" xfId="18149"/>
    <cellStyle name="Обычный 3 12 8 3 2 2 3" xfId="18150"/>
    <cellStyle name="Обычный 3 12 8 3 2 3" xfId="18151"/>
    <cellStyle name="Обычный 3 12 8 3 2 3 2" xfId="18152"/>
    <cellStyle name="Обычный 3 12 8 3 2 4" xfId="18153"/>
    <cellStyle name="Обычный 3 12 8 3 3" xfId="18154"/>
    <cellStyle name="Обычный 3 12 8 3 3 2" xfId="18155"/>
    <cellStyle name="Обычный 3 12 8 3 3 2 2" xfId="18156"/>
    <cellStyle name="Обычный 3 12 8 3 3 3" xfId="18157"/>
    <cellStyle name="Обычный 3 12 8 3 4" xfId="18158"/>
    <cellStyle name="Обычный 3 12 8 3 4 2" xfId="18159"/>
    <cellStyle name="Обычный 3 12 8 3 5" xfId="18160"/>
    <cellStyle name="Обычный 3 12 8 4" xfId="18161"/>
    <cellStyle name="Обычный 3 12 8 4 2" xfId="18162"/>
    <cellStyle name="Обычный 3 12 8 4 2 2" xfId="18163"/>
    <cellStyle name="Обычный 3 12 8 4 2 2 2" xfId="18164"/>
    <cellStyle name="Обычный 3 12 8 4 2 2 2 2" xfId="18165"/>
    <cellStyle name="Обычный 3 12 8 4 2 2 3" xfId="18166"/>
    <cellStyle name="Обычный 3 12 8 4 2 3" xfId="18167"/>
    <cellStyle name="Обычный 3 12 8 4 2 3 2" xfId="18168"/>
    <cellStyle name="Обычный 3 12 8 4 2 4" xfId="18169"/>
    <cellStyle name="Обычный 3 12 8 4 3" xfId="18170"/>
    <cellStyle name="Обычный 3 12 8 4 3 2" xfId="18171"/>
    <cellStyle name="Обычный 3 12 8 4 3 2 2" xfId="18172"/>
    <cellStyle name="Обычный 3 12 8 4 3 3" xfId="18173"/>
    <cellStyle name="Обычный 3 12 8 4 4" xfId="18174"/>
    <cellStyle name="Обычный 3 12 8 4 4 2" xfId="18175"/>
    <cellStyle name="Обычный 3 12 8 4 5" xfId="18176"/>
    <cellStyle name="Обычный 3 12 8 5" xfId="18177"/>
    <cellStyle name="Обычный 3 12 8 5 2" xfId="18178"/>
    <cellStyle name="Обычный 3 12 8 5 2 2" xfId="18179"/>
    <cellStyle name="Обычный 3 12 8 5 2 2 2" xfId="18180"/>
    <cellStyle name="Обычный 3 12 8 5 2 3" xfId="18181"/>
    <cellStyle name="Обычный 3 12 8 5 3" xfId="18182"/>
    <cellStyle name="Обычный 3 12 8 5 3 2" xfId="18183"/>
    <cellStyle name="Обычный 3 12 8 5 4" xfId="18184"/>
    <cellStyle name="Обычный 3 12 8 6" xfId="18185"/>
    <cellStyle name="Обычный 3 12 8 6 2" xfId="18186"/>
    <cellStyle name="Обычный 3 12 8 6 2 2" xfId="18187"/>
    <cellStyle name="Обычный 3 12 8 6 3" xfId="18188"/>
    <cellStyle name="Обычный 3 12 8 7" xfId="18189"/>
    <cellStyle name="Обычный 3 12 8 7 2" xfId="18190"/>
    <cellStyle name="Обычный 3 12 8 8" xfId="18191"/>
    <cellStyle name="Обычный 3 12 9" xfId="18192"/>
    <cellStyle name="Обычный 3 12 9 2" xfId="18193"/>
    <cellStyle name="Обычный 3 12 9 2 2" xfId="18194"/>
    <cellStyle name="Обычный 3 12 9 2 2 2" xfId="18195"/>
    <cellStyle name="Обычный 3 12 9 2 2 2 2" xfId="18196"/>
    <cellStyle name="Обычный 3 12 9 2 2 2 2 2" xfId="18197"/>
    <cellStyle name="Обычный 3 12 9 2 2 2 2 2 2" xfId="18198"/>
    <cellStyle name="Обычный 3 12 9 2 2 2 2 3" xfId="18199"/>
    <cellStyle name="Обычный 3 12 9 2 2 2 3" xfId="18200"/>
    <cellStyle name="Обычный 3 12 9 2 2 2 3 2" xfId="18201"/>
    <cellStyle name="Обычный 3 12 9 2 2 2 4" xfId="18202"/>
    <cellStyle name="Обычный 3 12 9 2 2 3" xfId="18203"/>
    <cellStyle name="Обычный 3 12 9 2 2 3 2" xfId="18204"/>
    <cellStyle name="Обычный 3 12 9 2 2 3 2 2" xfId="18205"/>
    <cellStyle name="Обычный 3 12 9 2 2 3 3" xfId="18206"/>
    <cellStyle name="Обычный 3 12 9 2 2 4" xfId="18207"/>
    <cellStyle name="Обычный 3 12 9 2 2 4 2" xfId="18208"/>
    <cellStyle name="Обычный 3 12 9 2 2 5" xfId="18209"/>
    <cellStyle name="Обычный 3 12 9 2 3" xfId="18210"/>
    <cellStyle name="Обычный 3 12 9 2 3 2" xfId="18211"/>
    <cellStyle name="Обычный 3 12 9 2 3 2 2" xfId="18212"/>
    <cellStyle name="Обычный 3 12 9 2 3 2 2 2" xfId="18213"/>
    <cellStyle name="Обычный 3 12 9 2 3 2 2 2 2" xfId="18214"/>
    <cellStyle name="Обычный 3 12 9 2 3 2 2 3" xfId="18215"/>
    <cellStyle name="Обычный 3 12 9 2 3 2 3" xfId="18216"/>
    <cellStyle name="Обычный 3 12 9 2 3 2 3 2" xfId="18217"/>
    <cellStyle name="Обычный 3 12 9 2 3 2 4" xfId="18218"/>
    <cellStyle name="Обычный 3 12 9 2 3 3" xfId="18219"/>
    <cellStyle name="Обычный 3 12 9 2 3 3 2" xfId="18220"/>
    <cellStyle name="Обычный 3 12 9 2 3 3 2 2" xfId="18221"/>
    <cellStyle name="Обычный 3 12 9 2 3 3 3" xfId="18222"/>
    <cellStyle name="Обычный 3 12 9 2 3 4" xfId="18223"/>
    <cellStyle name="Обычный 3 12 9 2 3 4 2" xfId="18224"/>
    <cellStyle name="Обычный 3 12 9 2 3 5" xfId="18225"/>
    <cellStyle name="Обычный 3 12 9 2 4" xfId="18226"/>
    <cellStyle name="Обычный 3 12 9 2 4 2" xfId="18227"/>
    <cellStyle name="Обычный 3 12 9 2 4 2 2" xfId="18228"/>
    <cellStyle name="Обычный 3 12 9 2 4 2 2 2" xfId="18229"/>
    <cellStyle name="Обычный 3 12 9 2 4 2 3" xfId="18230"/>
    <cellStyle name="Обычный 3 12 9 2 4 3" xfId="18231"/>
    <cellStyle name="Обычный 3 12 9 2 4 3 2" xfId="18232"/>
    <cellStyle name="Обычный 3 12 9 2 4 4" xfId="18233"/>
    <cellStyle name="Обычный 3 12 9 2 5" xfId="18234"/>
    <cellStyle name="Обычный 3 12 9 2 5 2" xfId="18235"/>
    <cellStyle name="Обычный 3 12 9 2 5 2 2" xfId="18236"/>
    <cellStyle name="Обычный 3 12 9 2 5 3" xfId="18237"/>
    <cellStyle name="Обычный 3 12 9 2 6" xfId="18238"/>
    <cellStyle name="Обычный 3 12 9 2 6 2" xfId="18239"/>
    <cellStyle name="Обычный 3 12 9 2 7" xfId="18240"/>
    <cellStyle name="Обычный 3 12 9 3" xfId="18241"/>
    <cellStyle name="Обычный 3 12 9 3 2" xfId="18242"/>
    <cellStyle name="Обычный 3 12 9 3 2 2" xfId="18243"/>
    <cellStyle name="Обычный 3 12 9 3 2 2 2" xfId="18244"/>
    <cellStyle name="Обычный 3 12 9 3 2 2 2 2" xfId="18245"/>
    <cellStyle name="Обычный 3 12 9 3 2 2 3" xfId="18246"/>
    <cellStyle name="Обычный 3 12 9 3 2 3" xfId="18247"/>
    <cellStyle name="Обычный 3 12 9 3 2 3 2" xfId="18248"/>
    <cellStyle name="Обычный 3 12 9 3 2 4" xfId="18249"/>
    <cellStyle name="Обычный 3 12 9 3 3" xfId="18250"/>
    <cellStyle name="Обычный 3 12 9 3 3 2" xfId="18251"/>
    <cellStyle name="Обычный 3 12 9 3 3 2 2" xfId="18252"/>
    <cellStyle name="Обычный 3 12 9 3 3 3" xfId="18253"/>
    <cellStyle name="Обычный 3 12 9 3 4" xfId="18254"/>
    <cellStyle name="Обычный 3 12 9 3 4 2" xfId="18255"/>
    <cellStyle name="Обычный 3 12 9 3 5" xfId="18256"/>
    <cellStyle name="Обычный 3 12 9 4" xfId="18257"/>
    <cellStyle name="Обычный 3 12 9 4 2" xfId="18258"/>
    <cellStyle name="Обычный 3 12 9 4 2 2" xfId="18259"/>
    <cellStyle name="Обычный 3 12 9 4 2 2 2" xfId="18260"/>
    <cellStyle name="Обычный 3 12 9 4 2 2 2 2" xfId="18261"/>
    <cellStyle name="Обычный 3 12 9 4 2 2 3" xfId="18262"/>
    <cellStyle name="Обычный 3 12 9 4 2 3" xfId="18263"/>
    <cellStyle name="Обычный 3 12 9 4 2 3 2" xfId="18264"/>
    <cellStyle name="Обычный 3 12 9 4 2 4" xfId="18265"/>
    <cellStyle name="Обычный 3 12 9 4 3" xfId="18266"/>
    <cellStyle name="Обычный 3 12 9 4 3 2" xfId="18267"/>
    <cellStyle name="Обычный 3 12 9 4 3 2 2" xfId="18268"/>
    <cellStyle name="Обычный 3 12 9 4 3 3" xfId="18269"/>
    <cellStyle name="Обычный 3 12 9 4 4" xfId="18270"/>
    <cellStyle name="Обычный 3 12 9 4 4 2" xfId="18271"/>
    <cellStyle name="Обычный 3 12 9 4 5" xfId="18272"/>
    <cellStyle name="Обычный 3 12 9 5" xfId="18273"/>
    <cellStyle name="Обычный 3 12 9 5 2" xfId="18274"/>
    <cellStyle name="Обычный 3 12 9 5 2 2" xfId="18275"/>
    <cellStyle name="Обычный 3 12 9 5 2 2 2" xfId="18276"/>
    <cellStyle name="Обычный 3 12 9 5 2 3" xfId="18277"/>
    <cellStyle name="Обычный 3 12 9 5 3" xfId="18278"/>
    <cellStyle name="Обычный 3 12 9 5 3 2" xfId="18279"/>
    <cellStyle name="Обычный 3 12 9 5 4" xfId="18280"/>
    <cellStyle name="Обычный 3 12 9 6" xfId="18281"/>
    <cellStyle name="Обычный 3 12 9 6 2" xfId="18282"/>
    <cellStyle name="Обычный 3 12 9 6 2 2" xfId="18283"/>
    <cellStyle name="Обычный 3 12 9 6 3" xfId="18284"/>
    <cellStyle name="Обычный 3 12 9 7" xfId="18285"/>
    <cellStyle name="Обычный 3 12 9 7 2" xfId="18286"/>
    <cellStyle name="Обычный 3 12 9 8" xfId="18287"/>
    <cellStyle name="Обычный 3 13" xfId="18288"/>
    <cellStyle name="Обычный 3 13 10" xfId="18289"/>
    <cellStyle name="Обычный 3 13 10 2" xfId="18290"/>
    <cellStyle name="Обычный 3 13 10 2 2" xfId="18291"/>
    <cellStyle name="Обычный 3 13 10 2 2 2" xfId="18292"/>
    <cellStyle name="Обычный 3 13 10 2 2 2 2" xfId="18293"/>
    <cellStyle name="Обычный 3 13 10 2 2 2 2 2" xfId="18294"/>
    <cellStyle name="Обычный 3 13 10 2 2 2 2 2 2" xfId="18295"/>
    <cellStyle name="Обычный 3 13 10 2 2 2 2 3" xfId="18296"/>
    <cellStyle name="Обычный 3 13 10 2 2 2 3" xfId="18297"/>
    <cellStyle name="Обычный 3 13 10 2 2 2 3 2" xfId="18298"/>
    <cellStyle name="Обычный 3 13 10 2 2 2 4" xfId="18299"/>
    <cellStyle name="Обычный 3 13 10 2 2 3" xfId="18300"/>
    <cellStyle name="Обычный 3 13 10 2 2 3 2" xfId="18301"/>
    <cellStyle name="Обычный 3 13 10 2 2 3 2 2" xfId="18302"/>
    <cellStyle name="Обычный 3 13 10 2 2 3 3" xfId="18303"/>
    <cellStyle name="Обычный 3 13 10 2 2 4" xfId="18304"/>
    <cellStyle name="Обычный 3 13 10 2 2 4 2" xfId="18305"/>
    <cellStyle name="Обычный 3 13 10 2 2 5" xfId="18306"/>
    <cellStyle name="Обычный 3 13 10 2 3" xfId="18307"/>
    <cellStyle name="Обычный 3 13 10 2 3 2" xfId="18308"/>
    <cellStyle name="Обычный 3 13 10 2 3 2 2" xfId="18309"/>
    <cellStyle name="Обычный 3 13 10 2 3 2 2 2" xfId="18310"/>
    <cellStyle name="Обычный 3 13 10 2 3 2 2 2 2" xfId="18311"/>
    <cellStyle name="Обычный 3 13 10 2 3 2 2 3" xfId="18312"/>
    <cellStyle name="Обычный 3 13 10 2 3 2 3" xfId="18313"/>
    <cellStyle name="Обычный 3 13 10 2 3 2 3 2" xfId="18314"/>
    <cellStyle name="Обычный 3 13 10 2 3 2 4" xfId="18315"/>
    <cellStyle name="Обычный 3 13 10 2 3 3" xfId="18316"/>
    <cellStyle name="Обычный 3 13 10 2 3 3 2" xfId="18317"/>
    <cellStyle name="Обычный 3 13 10 2 3 3 2 2" xfId="18318"/>
    <cellStyle name="Обычный 3 13 10 2 3 3 3" xfId="18319"/>
    <cellStyle name="Обычный 3 13 10 2 3 4" xfId="18320"/>
    <cellStyle name="Обычный 3 13 10 2 3 4 2" xfId="18321"/>
    <cellStyle name="Обычный 3 13 10 2 3 5" xfId="18322"/>
    <cellStyle name="Обычный 3 13 10 2 4" xfId="18323"/>
    <cellStyle name="Обычный 3 13 10 2 4 2" xfId="18324"/>
    <cellStyle name="Обычный 3 13 10 2 4 2 2" xfId="18325"/>
    <cellStyle name="Обычный 3 13 10 2 4 2 2 2" xfId="18326"/>
    <cellStyle name="Обычный 3 13 10 2 4 2 3" xfId="18327"/>
    <cellStyle name="Обычный 3 13 10 2 4 3" xfId="18328"/>
    <cellStyle name="Обычный 3 13 10 2 4 3 2" xfId="18329"/>
    <cellStyle name="Обычный 3 13 10 2 4 4" xfId="18330"/>
    <cellStyle name="Обычный 3 13 10 2 5" xfId="18331"/>
    <cellStyle name="Обычный 3 13 10 2 5 2" xfId="18332"/>
    <cellStyle name="Обычный 3 13 10 2 5 2 2" xfId="18333"/>
    <cellStyle name="Обычный 3 13 10 2 5 3" xfId="18334"/>
    <cellStyle name="Обычный 3 13 10 2 6" xfId="18335"/>
    <cellStyle name="Обычный 3 13 10 2 6 2" xfId="18336"/>
    <cellStyle name="Обычный 3 13 10 2 7" xfId="18337"/>
    <cellStyle name="Обычный 3 13 10 3" xfId="18338"/>
    <cellStyle name="Обычный 3 13 10 3 2" xfId="18339"/>
    <cellStyle name="Обычный 3 13 10 3 2 2" xfId="18340"/>
    <cellStyle name="Обычный 3 13 10 3 2 2 2" xfId="18341"/>
    <cellStyle name="Обычный 3 13 10 3 2 2 2 2" xfId="18342"/>
    <cellStyle name="Обычный 3 13 10 3 2 2 3" xfId="18343"/>
    <cellStyle name="Обычный 3 13 10 3 2 3" xfId="18344"/>
    <cellStyle name="Обычный 3 13 10 3 2 3 2" xfId="18345"/>
    <cellStyle name="Обычный 3 13 10 3 2 4" xfId="18346"/>
    <cellStyle name="Обычный 3 13 10 3 3" xfId="18347"/>
    <cellStyle name="Обычный 3 13 10 3 3 2" xfId="18348"/>
    <cellStyle name="Обычный 3 13 10 3 3 2 2" xfId="18349"/>
    <cellStyle name="Обычный 3 13 10 3 3 3" xfId="18350"/>
    <cellStyle name="Обычный 3 13 10 3 4" xfId="18351"/>
    <cellStyle name="Обычный 3 13 10 3 4 2" xfId="18352"/>
    <cellStyle name="Обычный 3 13 10 3 5" xfId="18353"/>
    <cellStyle name="Обычный 3 13 10 4" xfId="18354"/>
    <cellStyle name="Обычный 3 13 10 4 2" xfId="18355"/>
    <cellStyle name="Обычный 3 13 10 4 2 2" xfId="18356"/>
    <cellStyle name="Обычный 3 13 10 4 2 2 2" xfId="18357"/>
    <cellStyle name="Обычный 3 13 10 4 2 2 2 2" xfId="18358"/>
    <cellStyle name="Обычный 3 13 10 4 2 2 3" xfId="18359"/>
    <cellStyle name="Обычный 3 13 10 4 2 3" xfId="18360"/>
    <cellStyle name="Обычный 3 13 10 4 2 3 2" xfId="18361"/>
    <cellStyle name="Обычный 3 13 10 4 2 4" xfId="18362"/>
    <cellStyle name="Обычный 3 13 10 4 3" xfId="18363"/>
    <cellStyle name="Обычный 3 13 10 4 3 2" xfId="18364"/>
    <cellStyle name="Обычный 3 13 10 4 3 2 2" xfId="18365"/>
    <cellStyle name="Обычный 3 13 10 4 3 3" xfId="18366"/>
    <cellStyle name="Обычный 3 13 10 4 4" xfId="18367"/>
    <cellStyle name="Обычный 3 13 10 4 4 2" xfId="18368"/>
    <cellStyle name="Обычный 3 13 10 4 5" xfId="18369"/>
    <cellStyle name="Обычный 3 13 10 5" xfId="18370"/>
    <cellStyle name="Обычный 3 13 10 5 2" xfId="18371"/>
    <cellStyle name="Обычный 3 13 10 5 2 2" xfId="18372"/>
    <cellStyle name="Обычный 3 13 10 5 2 2 2" xfId="18373"/>
    <cellStyle name="Обычный 3 13 10 5 2 3" xfId="18374"/>
    <cellStyle name="Обычный 3 13 10 5 3" xfId="18375"/>
    <cellStyle name="Обычный 3 13 10 5 3 2" xfId="18376"/>
    <cellStyle name="Обычный 3 13 10 5 4" xfId="18377"/>
    <cellStyle name="Обычный 3 13 10 6" xfId="18378"/>
    <cellStyle name="Обычный 3 13 10 6 2" xfId="18379"/>
    <cellStyle name="Обычный 3 13 10 6 2 2" xfId="18380"/>
    <cellStyle name="Обычный 3 13 10 6 3" xfId="18381"/>
    <cellStyle name="Обычный 3 13 10 7" xfId="18382"/>
    <cellStyle name="Обычный 3 13 10 7 2" xfId="18383"/>
    <cellStyle name="Обычный 3 13 10 8" xfId="18384"/>
    <cellStyle name="Обычный 3 13 11" xfId="18385"/>
    <cellStyle name="Обычный 3 13 11 2" xfId="18386"/>
    <cellStyle name="Обычный 3 13 11 2 2" xfId="18387"/>
    <cellStyle name="Обычный 3 13 11 2 2 2" xfId="18388"/>
    <cellStyle name="Обычный 3 13 11 2 2 2 2" xfId="18389"/>
    <cellStyle name="Обычный 3 13 11 2 2 2 2 2" xfId="18390"/>
    <cellStyle name="Обычный 3 13 11 2 2 2 2 2 2" xfId="18391"/>
    <cellStyle name="Обычный 3 13 11 2 2 2 2 3" xfId="18392"/>
    <cellStyle name="Обычный 3 13 11 2 2 2 3" xfId="18393"/>
    <cellStyle name="Обычный 3 13 11 2 2 2 3 2" xfId="18394"/>
    <cellStyle name="Обычный 3 13 11 2 2 2 4" xfId="18395"/>
    <cellStyle name="Обычный 3 13 11 2 2 3" xfId="18396"/>
    <cellStyle name="Обычный 3 13 11 2 2 3 2" xfId="18397"/>
    <cellStyle name="Обычный 3 13 11 2 2 3 2 2" xfId="18398"/>
    <cellStyle name="Обычный 3 13 11 2 2 3 3" xfId="18399"/>
    <cellStyle name="Обычный 3 13 11 2 2 4" xfId="18400"/>
    <cellStyle name="Обычный 3 13 11 2 2 4 2" xfId="18401"/>
    <cellStyle name="Обычный 3 13 11 2 2 5" xfId="18402"/>
    <cellStyle name="Обычный 3 13 11 2 3" xfId="18403"/>
    <cellStyle name="Обычный 3 13 11 2 3 2" xfId="18404"/>
    <cellStyle name="Обычный 3 13 11 2 3 2 2" xfId="18405"/>
    <cellStyle name="Обычный 3 13 11 2 3 2 2 2" xfId="18406"/>
    <cellStyle name="Обычный 3 13 11 2 3 2 2 2 2" xfId="18407"/>
    <cellStyle name="Обычный 3 13 11 2 3 2 2 3" xfId="18408"/>
    <cellStyle name="Обычный 3 13 11 2 3 2 3" xfId="18409"/>
    <cellStyle name="Обычный 3 13 11 2 3 2 3 2" xfId="18410"/>
    <cellStyle name="Обычный 3 13 11 2 3 2 4" xfId="18411"/>
    <cellStyle name="Обычный 3 13 11 2 3 3" xfId="18412"/>
    <cellStyle name="Обычный 3 13 11 2 3 3 2" xfId="18413"/>
    <cellStyle name="Обычный 3 13 11 2 3 3 2 2" xfId="18414"/>
    <cellStyle name="Обычный 3 13 11 2 3 3 3" xfId="18415"/>
    <cellStyle name="Обычный 3 13 11 2 3 4" xfId="18416"/>
    <cellStyle name="Обычный 3 13 11 2 3 4 2" xfId="18417"/>
    <cellStyle name="Обычный 3 13 11 2 3 5" xfId="18418"/>
    <cellStyle name="Обычный 3 13 11 2 4" xfId="18419"/>
    <cellStyle name="Обычный 3 13 11 2 4 2" xfId="18420"/>
    <cellStyle name="Обычный 3 13 11 2 4 2 2" xfId="18421"/>
    <cellStyle name="Обычный 3 13 11 2 4 2 2 2" xfId="18422"/>
    <cellStyle name="Обычный 3 13 11 2 4 2 3" xfId="18423"/>
    <cellStyle name="Обычный 3 13 11 2 4 3" xfId="18424"/>
    <cellStyle name="Обычный 3 13 11 2 4 3 2" xfId="18425"/>
    <cellStyle name="Обычный 3 13 11 2 4 4" xfId="18426"/>
    <cellStyle name="Обычный 3 13 11 2 5" xfId="18427"/>
    <cellStyle name="Обычный 3 13 11 2 5 2" xfId="18428"/>
    <cellStyle name="Обычный 3 13 11 2 5 2 2" xfId="18429"/>
    <cellStyle name="Обычный 3 13 11 2 5 3" xfId="18430"/>
    <cellStyle name="Обычный 3 13 11 2 6" xfId="18431"/>
    <cellStyle name="Обычный 3 13 11 2 6 2" xfId="18432"/>
    <cellStyle name="Обычный 3 13 11 2 7" xfId="18433"/>
    <cellStyle name="Обычный 3 13 11 3" xfId="18434"/>
    <cellStyle name="Обычный 3 13 11 3 2" xfId="18435"/>
    <cellStyle name="Обычный 3 13 11 3 2 2" xfId="18436"/>
    <cellStyle name="Обычный 3 13 11 3 2 2 2" xfId="18437"/>
    <cellStyle name="Обычный 3 13 11 3 2 2 2 2" xfId="18438"/>
    <cellStyle name="Обычный 3 13 11 3 2 2 3" xfId="18439"/>
    <cellStyle name="Обычный 3 13 11 3 2 3" xfId="18440"/>
    <cellStyle name="Обычный 3 13 11 3 2 3 2" xfId="18441"/>
    <cellStyle name="Обычный 3 13 11 3 2 4" xfId="18442"/>
    <cellStyle name="Обычный 3 13 11 3 3" xfId="18443"/>
    <cellStyle name="Обычный 3 13 11 3 3 2" xfId="18444"/>
    <cellStyle name="Обычный 3 13 11 3 3 2 2" xfId="18445"/>
    <cellStyle name="Обычный 3 13 11 3 3 3" xfId="18446"/>
    <cellStyle name="Обычный 3 13 11 3 4" xfId="18447"/>
    <cellStyle name="Обычный 3 13 11 3 4 2" xfId="18448"/>
    <cellStyle name="Обычный 3 13 11 3 5" xfId="18449"/>
    <cellStyle name="Обычный 3 13 11 4" xfId="18450"/>
    <cellStyle name="Обычный 3 13 11 4 2" xfId="18451"/>
    <cellStyle name="Обычный 3 13 11 4 2 2" xfId="18452"/>
    <cellStyle name="Обычный 3 13 11 4 2 2 2" xfId="18453"/>
    <cellStyle name="Обычный 3 13 11 4 2 2 2 2" xfId="18454"/>
    <cellStyle name="Обычный 3 13 11 4 2 2 3" xfId="18455"/>
    <cellStyle name="Обычный 3 13 11 4 2 3" xfId="18456"/>
    <cellStyle name="Обычный 3 13 11 4 2 3 2" xfId="18457"/>
    <cellStyle name="Обычный 3 13 11 4 2 4" xfId="18458"/>
    <cellStyle name="Обычный 3 13 11 4 3" xfId="18459"/>
    <cellStyle name="Обычный 3 13 11 4 3 2" xfId="18460"/>
    <cellStyle name="Обычный 3 13 11 4 3 2 2" xfId="18461"/>
    <cellStyle name="Обычный 3 13 11 4 3 3" xfId="18462"/>
    <cellStyle name="Обычный 3 13 11 4 4" xfId="18463"/>
    <cellStyle name="Обычный 3 13 11 4 4 2" xfId="18464"/>
    <cellStyle name="Обычный 3 13 11 4 5" xfId="18465"/>
    <cellStyle name="Обычный 3 13 11 5" xfId="18466"/>
    <cellStyle name="Обычный 3 13 11 5 2" xfId="18467"/>
    <cellStyle name="Обычный 3 13 11 5 2 2" xfId="18468"/>
    <cellStyle name="Обычный 3 13 11 5 2 2 2" xfId="18469"/>
    <cellStyle name="Обычный 3 13 11 5 2 3" xfId="18470"/>
    <cellStyle name="Обычный 3 13 11 5 3" xfId="18471"/>
    <cellStyle name="Обычный 3 13 11 5 3 2" xfId="18472"/>
    <cellStyle name="Обычный 3 13 11 5 4" xfId="18473"/>
    <cellStyle name="Обычный 3 13 11 6" xfId="18474"/>
    <cellStyle name="Обычный 3 13 11 6 2" xfId="18475"/>
    <cellStyle name="Обычный 3 13 11 6 2 2" xfId="18476"/>
    <cellStyle name="Обычный 3 13 11 6 3" xfId="18477"/>
    <cellStyle name="Обычный 3 13 11 7" xfId="18478"/>
    <cellStyle name="Обычный 3 13 11 7 2" xfId="18479"/>
    <cellStyle name="Обычный 3 13 11 8" xfId="18480"/>
    <cellStyle name="Обычный 3 13 12" xfId="18481"/>
    <cellStyle name="Обычный 3 13 12 2" xfId="18482"/>
    <cellStyle name="Обычный 3 13 12 2 2" xfId="18483"/>
    <cellStyle name="Обычный 3 13 12 2 2 2" xfId="18484"/>
    <cellStyle name="Обычный 3 13 12 2 2 2 2" xfId="18485"/>
    <cellStyle name="Обычный 3 13 12 2 2 2 2 2" xfId="18486"/>
    <cellStyle name="Обычный 3 13 12 2 2 2 2 2 2" xfId="18487"/>
    <cellStyle name="Обычный 3 13 12 2 2 2 2 3" xfId="18488"/>
    <cellStyle name="Обычный 3 13 12 2 2 2 3" xfId="18489"/>
    <cellStyle name="Обычный 3 13 12 2 2 2 3 2" xfId="18490"/>
    <cellStyle name="Обычный 3 13 12 2 2 2 4" xfId="18491"/>
    <cellStyle name="Обычный 3 13 12 2 2 3" xfId="18492"/>
    <cellStyle name="Обычный 3 13 12 2 2 3 2" xfId="18493"/>
    <cellStyle name="Обычный 3 13 12 2 2 3 2 2" xfId="18494"/>
    <cellStyle name="Обычный 3 13 12 2 2 3 3" xfId="18495"/>
    <cellStyle name="Обычный 3 13 12 2 2 4" xfId="18496"/>
    <cellStyle name="Обычный 3 13 12 2 2 4 2" xfId="18497"/>
    <cellStyle name="Обычный 3 13 12 2 2 5" xfId="18498"/>
    <cellStyle name="Обычный 3 13 12 2 3" xfId="18499"/>
    <cellStyle name="Обычный 3 13 12 2 3 2" xfId="18500"/>
    <cellStyle name="Обычный 3 13 12 2 3 2 2" xfId="18501"/>
    <cellStyle name="Обычный 3 13 12 2 3 2 2 2" xfId="18502"/>
    <cellStyle name="Обычный 3 13 12 2 3 2 2 2 2" xfId="18503"/>
    <cellStyle name="Обычный 3 13 12 2 3 2 2 3" xfId="18504"/>
    <cellStyle name="Обычный 3 13 12 2 3 2 3" xfId="18505"/>
    <cellStyle name="Обычный 3 13 12 2 3 2 3 2" xfId="18506"/>
    <cellStyle name="Обычный 3 13 12 2 3 2 4" xfId="18507"/>
    <cellStyle name="Обычный 3 13 12 2 3 3" xfId="18508"/>
    <cellStyle name="Обычный 3 13 12 2 3 3 2" xfId="18509"/>
    <cellStyle name="Обычный 3 13 12 2 3 3 2 2" xfId="18510"/>
    <cellStyle name="Обычный 3 13 12 2 3 3 3" xfId="18511"/>
    <cellStyle name="Обычный 3 13 12 2 3 4" xfId="18512"/>
    <cellStyle name="Обычный 3 13 12 2 3 4 2" xfId="18513"/>
    <cellStyle name="Обычный 3 13 12 2 3 5" xfId="18514"/>
    <cellStyle name="Обычный 3 13 12 2 4" xfId="18515"/>
    <cellStyle name="Обычный 3 13 12 2 4 2" xfId="18516"/>
    <cellStyle name="Обычный 3 13 12 2 4 2 2" xfId="18517"/>
    <cellStyle name="Обычный 3 13 12 2 4 2 2 2" xfId="18518"/>
    <cellStyle name="Обычный 3 13 12 2 4 2 3" xfId="18519"/>
    <cellStyle name="Обычный 3 13 12 2 4 3" xfId="18520"/>
    <cellStyle name="Обычный 3 13 12 2 4 3 2" xfId="18521"/>
    <cellStyle name="Обычный 3 13 12 2 4 4" xfId="18522"/>
    <cellStyle name="Обычный 3 13 12 2 5" xfId="18523"/>
    <cellStyle name="Обычный 3 13 12 2 5 2" xfId="18524"/>
    <cellStyle name="Обычный 3 13 12 2 5 2 2" xfId="18525"/>
    <cellStyle name="Обычный 3 13 12 2 5 3" xfId="18526"/>
    <cellStyle name="Обычный 3 13 12 2 6" xfId="18527"/>
    <cellStyle name="Обычный 3 13 12 2 6 2" xfId="18528"/>
    <cellStyle name="Обычный 3 13 12 2 7" xfId="18529"/>
    <cellStyle name="Обычный 3 13 12 3" xfId="18530"/>
    <cellStyle name="Обычный 3 13 12 3 2" xfId="18531"/>
    <cellStyle name="Обычный 3 13 12 3 2 2" xfId="18532"/>
    <cellStyle name="Обычный 3 13 12 3 2 2 2" xfId="18533"/>
    <cellStyle name="Обычный 3 13 12 3 2 2 2 2" xfId="18534"/>
    <cellStyle name="Обычный 3 13 12 3 2 2 3" xfId="18535"/>
    <cellStyle name="Обычный 3 13 12 3 2 3" xfId="18536"/>
    <cellStyle name="Обычный 3 13 12 3 2 3 2" xfId="18537"/>
    <cellStyle name="Обычный 3 13 12 3 2 4" xfId="18538"/>
    <cellStyle name="Обычный 3 13 12 3 3" xfId="18539"/>
    <cellStyle name="Обычный 3 13 12 3 3 2" xfId="18540"/>
    <cellStyle name="Обычный 3 13 12 3 3 2 2" xfId="18541"/>
    <cellStyle name="Обычный 3 13 12 3 3 3" xfId="18542"/>
    <cellStyle name="Обычный 3 13 12 3 4" xfId="18543"/>
    <cellStyle name="Обычный 3 13 12 3 4 2" xfId="18544"/>
    <cellStyle name="Обычный 3 13 12 3 5" xfId="18545"/>
    <cellStyle name="Обычный 3 13 12 4" xfId="18546"/>
    <cellStyle name="Обычный 3 13 12 4 2" xfId="18547"/>
    <cellStyle name="Обычный 3 13 12 4 2 2" xfId="18548"/>
    <cellStyle name="Обычный 3 13 12 4 2 2 2" xfId="18549"/>
    <cellStyle name="Обычный 3 13 12 4 2 2 2 2" xfId="18550"/>
    <cellStyle name="Обычный 3 13 12 4 2 2 3" xfId="18551"/>
    <cellStyle name="Обычный 3 13 12 4 2 3" xfId="18552"/>
    <cellStyle name="Обычный 3 13 12 4 2 3 2" xfId="18553"/>
    <cellStyle name="Обычный 3 13 12 4 2 4" xfId="18554"/>
    <cellStyle name="Обычный 3 13 12 4 3" xfId="18555"/>
    <cellStyle name="Обычный 3 13 12 4 3 2" xfId="18556"/>
    <cellStyle name="Обычный 3 13 12 4 3 2 2" xfId="18557"/>
    <cellStyle name="Обычный 3 13 12 4 3 3" xfId="18558"/>
    <cellStyle name="Обычный 3 13 12 4 4" xfId="18559"/>
    <cellStyle name="Обычный 3 13 12 4 4 2" xfId="18560"/>
    <cellStyle name="Обычный 3 13 12 4 5" xfId="18561"/>
    <cellStyle name="Обычный 3 13 12 5" xfId="18562"/>
    <cellStyle name="Обычный 3 13 12 5 2" xfId="18563"/>
    <cellStyle name="Обычный 3 13 12 5 2 2" xfId="18564"/>
    <cellStyle name="Обычный 3 13 12 5 2 2 2" xfId="18565"/>
    <cellStyle name="Обычный 3 13 12 5 2 3" xfId="18566"/>
    <cellStyle name="Обычный 3 13 12 5 3" xfId="18567"/>
    <cellStyle name="Обычный 3 13 12 5 3 2" xfId="18568"/>
    <cellStyle name="Обычный 3 13 12 5 4" xfId="18569"/>
    <cellStyle name="Обычный 3 13 12 6" xfId="18570"/>
    <cellStyle name="Обычный 3 13 12 6 2" xfId="18571"/>
    <cellStyle name="Обычный 3 13 12 6 2 2" xfId="18572"/>
    <cellStyle name="Обычный 3 13 12 6 3" xfId="18573"/>
    <cellStyle name="Обычный 3 13 12 7" xfId="18574"/>
    <cellStyle name="Обычный 3 13 12 7 2" xfId="18575"/>
    <cellStyle name="Обычный 3 13 12 8" xfId="18576"/>
    <cellStyle name="Обычный 3 13 13" xfId="18577"/>
    <cellStyle name="Обычный 3 13 13 2" xfId="18578"/>
    <cellStyle name="Обычный 3 13 13 2 2" xfId="18579"/>
    <cellStyle name="Обычный 3 13 13 2 2 2" xfId="18580"/>
    <cellStyle name="Обычный 3 13 13 2 2 2 2" xfId="18581"/>
    <cellStyle name="Обычный 3 13 13 2 2 2 2 2" xfId="18582"/>
    <cellStyle name="Обычный 3 13 13 2 2 2 2 2 2" xfId="18583"/>
    <cellStyle name="Обычный 3 13 13 2 2 2 2 3" xfId="18584"/>
    <cellStyle name="Обычный 3 13 13 2 2 2 3" xfId="18585"/>
    <cellStyle name="Обычный 3 13 13 2 2 2 3 2" xfId="18586"/>
    <cellStyle name="Обычный 3 13 13 2 2 2 4" xfId="18587"/>
    <cellStyle name="Обычный 3 13 13 2 2 3" xfId="18588"/>
    <cellStyle name="Обычный 3 13 13 2 2 3 2" xfId="18589"/>
    <cellStyle name="Обычный 3 13 13 2 2 3 2 2" xfId="18590"/>
    <cellStyle name="Обычный 3 13 13 2 2 3 3" xfId="18591"/>
    <cellStyle name="Обычный 3 13 13 2 2 4" xfId="18592"/>
    <cellStyle name="Обычный 3 13 13 2 2 4 2" xfId="18593"/>
    <cellStyle name="Обычный 3 13 13 2 2 5" xfId="18594"/>
    <cellStyle name="Обычный 3 13 13 2 3" xfId="18595"/>
    <cellStyle name="Обычный 3 13 13 2 3 2" xfId="18596"/>
    <cellStyle name="Обычный 3 13 13 2 3 2 2" xfId="18597"/>
    <cellStyle name="Обычный 3 13 13 2 3 2 2 2" xfId="18598"/>
    <cellStyle name="Обычный 3 13 13 2 3 2 2 2 2" xfId="18599"/>
    <cellStyle name="Обычный 3 13 13 2 3 2 2 3" xfId="18600"/>
    <cellStyle name="Обычный 3 13 13 2 3 2 3" xfId="18601"/>
    <cellStyle name="Обычный 3 13 13 2 3 2 3 2" xfId="18602"/>
    <cellStyle name="Обычный 3 13 13 2 3 2 4" xfId="18603"/>
    <cellStyle name="Обычный 3 13 13 2 3 3" xfId="18604"/>
    <cellStyle name="Обычный 3 13 13 2 3 3 2" xfId="18605"/>
    <cellStyle name="Обычный 3 13 13 2 3 3 2 2" xfId="18606"/>
    <cellStyle name="Обычный 3 13 13 2 3 3 3" xfId="18607"/>
    <cellStyle name="Обычный 3 13 13 2 3 4" xfId="18608"/>
    <cellStyle name="Обычный 3 13 13 2 3 4 2" xfId="18609"/>
    <cellStyle name="Обычный 3 13 13 2 3 5" xfId="18610"/>
    <cellStyle name="Обычный 3 13 13 2 4" xfId="18611"/>
    <cellStyle name="Обычный 3 13 13 2 4 2" xfId="18612"/>
    <cellStyle name="Обычный 3 13 13 2 4 2 2" xfId="18613"/>
    <cellStyle name="Обычный 3 13 13 2 4 2 2 2" xfId="18614"/>
    <cellStyle name="Обычный 3 13 13 2 4 2 3" xfId="18615"/>
    <cellStyle name="Обычный 3 13 13 2 4 3" xfId="18616"/>
    <cellStyle name="Обычный 3 13 13 2 4 3 2" xfId="18617"/>
    <cellStyle name="Обычный 3 13 13 2 4 4" xfId="18618"/>
    <cellStyle name="Обычный 3 13 13 2 5" xfId="18619"/>
    <cellStyle name="Обычный 3 13 13 2 5 2" xfId="18620"/>
    <cellStyle name="Обычный 3 13 13 2 5 2 2" xfId="18621"/>
    <cellStyle name="Обычный 3 13 13 2 5 3" xfId="18622"/>
    <cellStyle name="Обычный 3 13 13 2 6" xfId="18623"/>
    <cellStyle name="Обычный 3 13 13 2 6 2" xfId="18624"/>
    <cellStyle name="Обычный 3 13 13 2 7" xfId="18625"/>
    <cellStyle name="Обычный 3 13 13 3" xfId="18626"/>
    <cellStyle name="Обычный 3 13 13 3 2" xfId="18627"/>
    <cellStyle name="Обычный 3 13 13 3 2 2" xfId="18628"/>
    <cellStyle name="Обычный 3 13 13 3 2 2 2" xfId="18629"/>
    <cellStyle name="Обычный 3 13 13 3 2 2 2 2" xfId="18630"/>
    <cellStyle name="Обычный 3 13 13 3 2 2 3" xfId="18631"/>
    <cellStyle name="Обычный 3 13 13 3 2 3" xfId="18632"/>
    <cellStyle name="Обычный 3 13 13 3 2 3 2" xfId="18633"/>
    <cellStyle name="Обычный 3 13 13 3 2 4" xfId="18634"/>
    <cellStyle name="Обычный 3 13 13 3 3" xfId="18635"/>
    <cellStyle name="Обычный 3 13 13 3 3 2" xfId="18636"/>
    <cellStyle name="Обычный 3 13 13 3 3 2 2" xfId="18637"/>
    <cellStyle name="Обычный 3 13 13 3 3 3" xfId="18638"/>
    <cellStyle name="Обычный 3 13 13 3 4" xfId="18639"/>
    <cellStyle name="Обычный 3 13 13 3 4 2" xfId="18640"/>
    <cellStyle name="Обычный 3 13 13 3 5" xfId="18641"/>
    <cellStyle name="Обычный 3 13 13 4" xfId="18642"/>
    <cellStyle name="Обычный 3 13 13 4 2" xfId="18643"/>
    <cellStyle name="Обычный 3 13 13 4 2 2" xfId="18644"/>
    <cellStyle name="Обычный 3 13 13 4 2 2 2" xfId="18645"/>
    <cellStyle name="Обычный 3 13 13 4 2 2 2 2" xfId="18646"/>
    <cellStyle name="Обычный 3 13 13 4 2 2 3" xfId="18647"/>
    <cellStyle name="Обычный 3 13 13 4 2 3" xfId="18648"/>
    <cellStyle name="Обычный 3 13 13 4 2 3 2" xfId="18649"/>
    <cellStyle name="Обычный 3 13 13 4 2 4" xfId="18650"/>
    <cellStyle name="Обычный 3 13 13 4 3" xfId="18651"/>
    <cellStyle name="Обычный 3 13 13 4 3 2" xfId="18652"/>
    <cellStyle name="Обычный 3 13 13 4 3 2 2" xfId="18653"/>
    <cellStyle name="Обычный 3 13 13 4 3 3" xfId="18654"/>
    <cellStyle name="Обычный 3 13 13 4 4" xfId="18655"/>
    <cellStyle name="Обычный 3 13 13 4 4 2" xfId="18656"/>
    <cellStyle name="Обычный 3 13 13 4 5" xfId="18657"/>
    <cellStyle name="Обычный 3 13 13 5" xfId="18658"/>
    <cellStyle name="Обычный 3 13 13 5 2" xfId="18659"/>
    <cellStyle name="Обычный 3 13 13 5 2 2" xfId="18660"/>
    <cellStyle name="Обычный 3 13 13 5 2 2 2" xfId="18661"/>
    <cellStyle name="Обычный 3 13 13 5 2 3" xfId="18662"/>
    <cellStyle name="Обычный 3 13 13 5 3" xfId="18663"/>
    <cellStyle name="Обычный 3 13 13 5 3 2" xfId="18664"/>
    <cellStyle name="Обычный 3 13 13 5 4" xfId="18665"/>
    <cellStyle name="Обычный 3 13 13 6" xfId="18666"/>
    <cellStyle name="Обычный 3 13 13 6 2" xfId="18667"/>
    <cellStyle name="Обычный 3 13 13 6 2 2" xfId="18668"/>
    <cellStyle name="Обычный 3 13 13 6 3" xfId="18669"/>
    <cellStyle name="Обычный 3 13 13 7" xfId="18670"/>
    <cellStyle name="Обычный 3 13 13 7 2" xfId="18671"/>
    <cellStyle name="Обычный 3 13 13 8" xfId="18672"/>
    <cellStyle name="Обычный 3 13 14" xfId="18673"/>
    <cellStyle name="Обычный 3 13 14 2" xfId="18674"/>
    <cellStyle name="Обычный 3 13 14 2 2" xfId="18675"/>
    <cellStyle name="Обычный 3 13 14 2 2 2" xfId="18676"/>
    <cellStyle name="Обычный 3 13 14 2 2 2 2" xfId="18677"/>
    <cellStyle name="Обычный 3 13 14 2 2 2 2 2" xfId="18678"/>
    <cellStyle name="Обычный 3 13 14 2 2 2 2 2 2" xfId="18679"/>
    <cellStyle name="Обычный 3 13 14 2 2 2 2 3" xfId="18680"/>
    <cellStyle name="Обычный 3 13 14 2 2 2 3" xfId="18681"/>
    <cellStyle name="Обычный 3 13 14 2 2 2 3 2" xfId="18682"/>
    <cellStyle name="Обычный 3 13 14 2 2 2 4" xfId="18683"/>
    <cellStyle name="Обычный 3 13 14 2 2 3" xfId="18684"/>
    <cellStyle name="Обычный 3 13 14 2 2 3 2" xfId="18685"/>
    <cellStyle name="Обычный 3 13 14 2 2 3 2 2" xfId="18686"/>
    <cellStyle name="Обычный 3 13 14 2 2 3 3" xfId="18687"/>
    <cellStyle name="Обычный 3 13 14 2 2 4" xfId="18688"/>
    <cellStyle name="Обычный 3 13 14 2 2 4 2" xfId="18689"/>
    <cellStyle name="Обычный 3 13 14 2 2 5" xfId="18690"/>
    <cellStyle name="Обычный 3 13 14 2 3" xfId="18691"/>
    <cellStyle name="Обычный 3 13 14 2 3 2" xfId="18692"/>
    <cellStyle name="Обычный 3 13 14 2 3 2 2" xfId="18693"/>
    <cellStyle name="Обычный 3 13 14 2 3 2 2 2" xfId="18694"/>
    <cellStyle name="Обычный 3 13 14 2 3 2 2 2 2" xfId="18695"/>
    <cellStyle name="Обычный 3 13 14 2 3 2 2 3" xfId="18696"/>
    <cellStyle name="Обычный 3 13 14 2 3 2 3" xfId="18697"/>
    <cellStyle name="Обычный 3 13 14 2 3 2 3 2" xfId="18698"/>
    <cellStyle name="Обычный 3 13 14 2 3 2 4" xfId="18699"/>
    <cellStyle name="Обычный 3 13 14 2 3 3" xfId="18700"/>
    <cellStyle name="Обычный 3 13 14 2 3 3 2" xfId="18701"/>
    <cellStyle name="Обычный 3 13 14 2 3 3 2 2" xfId="18702"/>
    <cellStyle name="Обычный 3 13 14 2 3 3 3" xfId="18703"/>
    <cellStyle name="Обычный 3 13 14 2 3 4" xfId="18704"/>
    <cellStyle name="Обычный 3 13 14 2 3 4 2" xfId="18705"/>
    <cellStyle name="Обычный 3 13 14 2 3 5" xfId="18706"/>
    <cellStyle name="Обычный 3 13 14 2 4" xfId="18707"/>
    <cellStyle name="Обычный 3 13 14 2 4 2" xfId="18708"/>
    <cellStyle name="Обычный 3 13 14 2 4 2 2" xfId="18709"/>
    <cellStyle name="Обычный 3 13 14 2 4 2 2 2" xfId="18710"/>
    <cellStyle name="Обычный 3 13 14 2 4 2 3" xfId="18711"/>
    <cellStyle name="Обычный 3 13 14 2 4 3" xfId="18712"/>
    <cellStyle name="Обычный 3 13 14 2 4 3 2" xfId="18713"/>
    <cellStyle name="Обычный 3 13 14 2 4 4" xfId="18714"/>
    <cellStyle name="Обычный 3 13 14 2 5" xfId="18715"/>
    <cellStyle name="Обычный 3 13 14 2 5 2" xfId="18716"/>
    <cellStyle name="Обычный 3 13 14 2 5 2 2" xfId="18717"/>
    <cellStyle name="Обычный 3 13 14 2 5 3" xfId="18718"/>
    <cellStyle name="Обычный 3 13 14 2 6" xfId="18719"/>
    <cellStyle name="Обычный 3 13 14 2 6 2" xfId="18720"/>
    <cellStyle name="Обычный 3 13 14 2 7" xfId="18721"/>
    <cellStyle name="Обычный 3 13 14 3" xfId="18722"/>
    <cellStyle name="Обычный 3 13 14 3 2" xfId="18723"/>
    <cellStyle name="Обычный 3 13 14 3 2 2" xfId="18724"/>
    <cellStyle name="Обычный 3 13 14 3 2 2 2" xfId="18725"/>
    <cellStyle name="Обычный 3 13 14 3 2 2 2 2" xfId="18726"/>
    <cellStyle name="Обычный 3 13 14 3 2 2 3" xfId="18727"/>
    <cellStyle name="Обычный 3 13 14 3 2 3" xfId="18728"/>
    <cellStyle name="Обычный 3 13 14 3 2 3 2" xfId="18729"/>
    <cellStyle name="Обычный 3 13 14 3 2 4" xfId="18730"/>
    <cellStyle name="Обычный 3 13 14 3 3" xfId="18731"/>
    <cellStyle name="Обычный 3 13 14 3 3 2" xfId="18732"/>
    <cellStyle name="Обычный 3 13 14 3 3 2 2" xfId="18733"/>
    <cellStyle name="Обычный 3 13 14 3 3 3" xfId="18734"/>
    <cellStyle name="Обычный 3 13 14 3 4" xfId="18735"/>
    <cellStyle name="Обычный 3 13 14 3 4 2" xfId="18736"/>
    <cellStyle name="Обычный 3 13 14 3 5" xfId="18737"/>
    <cellStyle name="Обычный 3 13 14 4" xfId="18738"/>
    <cellStyle name="Обычный 3 13 14 4 2" xfId="18739"/>
    <cellStyle name="Обычный 3 13 14 4 2 2" xfId="18740"/>
    <cellStyle name="Обычный 3 13 14 4 2 2 2" xfId="18741"/>
    <cellStyle name="Обычный 3 13 14 4 2 2 2 2" xfId="18742"/>
    <cellStyle name="Обычный 3 13 14 4 2 2 3" xfId="18743"/>
    <cellStyle name="Обычный 3 13 14 4 2 3" xfId="18744"/>
    <cellStyle name="Обычный 3 13 14 4 2 3 2" xfId="18745"/>
    <cellStyle name="Обычный 3 13 14 4 2 4" xfId="18746"/>
    <cellStyle name="Обычный 3 13 14 4 3" xfId="18747"/>
    <cellStyle name="Обычный 3 13 14 4 3 2" xfId="18748"/>
    <cellStyle name="Обычный 3 13 14 4 3 2 2" xfId="18749"/>
    <cellStyle name="Обычный 3 13 14 4 3 3" xfId="18750"/>
    <cellStyle name="Обычный 3 13 14 4 4" xfId="18751"/>
    <cellStyle name="Обычный 3 13 14 4 4 2" xfId="18752"/>
    <cellStyle name="Обычный 3 13 14 4 5" xfId="18753"/>
    <cellStyle name="Обычный 3 13 14 5" xfId="18754"/>
    <cellStyle name="Обычный 3 13 14 5 2" xfId="18755"/>
    <cellStyle name="Обычный 3 13 14 5 2 2" xfId="18756"/>
    <cellStyle name="Обычный 3 13 14 5 2 2 2" xfId="18757"/>
    <cellStyle name="Обычный 3 13 14 5 2 3" xfId="18758"/>
    <cellStyle name="Обычный 3 13 14 5 3" xfId="18759"/>
    <cellStyle name="Обычный 3 13 14 5 3 2" xfId="18760"/>
    <cellStyle name="Обычный 3 13 14 5 4" xfId="18761"/>
    <cellStyle name="Обычный 3 13 14 6" xfId="18762"/>
    <cellStyle name="Обычный 3 13 14 6 2" xfId="18763"/>
    <cellStyle name="Обычный 3 13 14 6 2 2" xfId="18764"/>
    <cellStyle name="Обычный 3 13 14 6 3" xfId="18765"/>
    <cellStyle name="Обычный 3 13 14 7" xfId="18766"/>
    <cellStyle name="Обычный 3 13 14 7 2" xfId="18767"/>
    <cellStyle name="Обычный 3 13 14 8" xfId="18768"/>
    <cellStyle name="Обычный 3 13 15" xfId="18769"/>
    <cellStyle name="Обычный 3 13 15 2" xfId="18770"/>
    <cellStyle name="Обычный 3 13 15 2 2" xfId="18771"/>
    <cellStyle name="Обычный 3 13 15 2 2 2" xfId="18772"/>
    <cellStyle name="Обычный 3 13 15 2 2 2 2" xfId="18773"/>
    <cellStyle name="Обычный 3 13 15 2 2 2 2 2" xfId="18774"/>
    <cellStyle name="Обычный 3 13 15 2 2 2 2 2 2" xfId="18775"/>
    <cellStyle name="Обычный 3 13 15 2 2 2 2 3" xfId="18776"/>
    <cellStyle name="Обычный 3 13 15 2 2 2 3" xfId="18777"/>
    <cellStyle name="Обычный 3 13 15 2 2 2 3 2" xfId="18778"/>
    <cellStyle name="Обычный 3 13 15 2 2 2 4" xfId="18779"/>
    <cellStyle name="Обычный 3 13 15 2 2 3" xfId="18780"/>
    <cellStyle name="Обычный 3 13 15 2 2 3 2" xfId="18781"/>
    <cellStyle name="Обычный 3 13 15 2 2 3 2 2" xfId="18782"/>
    <cellStyle name="Обычный 3 13 15 2 2 3 3" xfId="18783"/>
    <cellStyle name="Обычный 3 13 15 2 2 4" xfId="18784"/>
    <cellStyle name="Обычный 3 13 15 2 2 4 2" xfId="18785"/>
    <cellStyle name="Обычный 3 13 15 2 2 5" xfId="18786"/>
    <cellStyle name="Обычный 3 13 15 2 3" xfId="18787"/>
    <cellStyle name="Обычный 3 13 15 2 3 2" xfId="18788"/>
    <cellStyle name="Обычный 3 13 15 2 3 2 2" xfId="18789"/>
    <cellStyle name="Обычный 3 13 15 2 3 2 2 2" xfId="18790"/>
    <cellStyle name="Обычный 3 13 15 2 3 2 2 2 2" xfId="18791"/>
    <cellStyle name="Обычный 3 13 15 2 3 2 2 3" xfId="18792"/>
    <cellStyle name="Обычный 3 13 15 2 3 2 3" xfId="18793"/>
    <cellStyle name="Обычный 3 13 15 2 3 2 3 2" xfId="18794"/>
    <cellStyle name="Обычный 3 13 15 2 3 2 4" xfId="18795"/>
    <cellStyle name="Обычный 3 13 15 2 3 3" xfId="18796"/>
    <cellStyle name="Обычный 3 13 15 2 3 3 2" xfId="18797"/>
    <cellStyle name="Обычный 3 13 15 2 3 3 2 2" xfId="18798"/>
    <cellStyle name="Обычный 3 13 15 2 3 3 3" xfId="18799"/>
    <cellStyle name="Обычный 3 13 15 2 3 4" xfId="18800"/>
    <cellStyle name="Обычный 3 13 15 2 3 4 2" xfId="18801"/>
    <cellStyle name="Обычный 3 13 15 2 3 5" xfId="18802"/>
    <cellStyle name="Обычный 3 13 15 2 4" xfId="18803"/>
    <cellStyle name="Обычный 3 13 15 2 4 2" xfId="18804"/>
    <cellStyle name="Обычный 3 13 15 2 4 2 2" xfId="18805"/>
    <cellStyle name="Обычный 3 13 15 2 4 2 2 2" xfId="18806"/>
    <cellStyle name="Обычный 3 13 15 2 4 2 3" xfId="18807"/>
    <cellStyle name="Обычный 3 13 15 2 4 3" xfId="18808"/>
    <cellStyle name="Обычный 3 13 15 2 4 3 2" xfId="18809"/>
    <cellStyle name="Обычный 3 13 15 2 4 4" xfId="18810"/>
    <cellStyle name="Обычный 3 13 15 2 5" xfId="18811"/>
    <cellStyle name="Обычный 3 13 15 2 5 2" xfId="18812"/>
    <cellStyle name="Обычный 3 13 15 2 5 2 2" xfId="18813"/>
    <cellStyle name="Обычный 3 13 15 2 5 3" xfId="18814"/>
    <cellStyle name="Обычный 3 13 15 2 6" xfId="18815"/>
    <cellStyle name="Обычный 3 13 15 2 6 2" xfId="18816"/>
    <cellStyle name="Обычный 3 13 15 2 7" xfId="18817"/>
    <cellStyle name="Обычный 3 13 15 3" xfId="18818"/>
    <cellStyle name="Обычный 3 13 15 3 2" xfId="18819"/>
    <cellStyle name="Обычный 3 13 15 3 2 2" xfId="18820"/>
    <cellStyle name="Обычный 3 13 15 3 2 2 2" xfId="18821"/>
    <cellStyle name="Обычный 3 13 15 3 2 2 2 2" xfId="18822"/>
    <cellStyle name="Обычный 3 13 15 3 2 2 3" xfId="18823"/>
    <cellStyle name="Обычный 3 13 15 3 2 3" xfId="18824"/>
    <cellStyle name="Обычный 3 13 15 3 2 3 2" xfId="18825"/>
    <cellStyle name="Обычный 3 13 15 3 2 4" xfId="18826"/>
    <cellStyle name="Обычный 3 13 15 3 3" xfId="18827"/>
    <cellStyle name="Обычный 3 13 15 3 3 2" xfId="18828"/>
    <cellStyle name="Обычный 3 13 15 3 3 2 2" xfId="18829"/>
    <cellStyle name="Обычный 3 13 15 3 3 3" xfId="18830"/>
    <cellStyle name="Обычный 3 13 15 3 4" xfId="18831"/>
    <cellStyle name="Обычный 3 13 15 3 4 2" xfId="18832"/>
    <cellStyle name="Обычный 3 13 15 3 5" xfId="18833"/>
    <cellStyle name="Обычный 3 13 15 4" xfId="18834"/>
    <cellStyle name="Обычный 3 13 15 4 2" xfId="18835"/>
    <cellStyle name="Обычный 3 13 15 4 2 2" xfId="18836"/>
    <cellStyle name="Обычный 3 13 15 4 2 2 2" xfId="18837"/>
    <cellStyle name="Обычный 3 13 15 4 2 2 2 2" xfId="18838"/>
    <cellStyle name="Обычный 3 13 15 4 2 2 3" xfId="18839"/>
    <cellStyle name="Обычный 3 13 15 4 2 3" xfId="18840"/>
    <cellStyle name="Обычный 3 13 15 4 2 3 2" xfId="18841"/>
    <cellStyle name="Обычный 3 13 15 4 2 4" xfId="18842"/>
    <cellStyle name="Обычный 3 13 15 4 3" xfId="18843"/>
    <cellStyle name="Обычный 3 13 15 4 3 2" xfId="18844"/>
    <cellStyle name="Обычный 3 13 15 4 3 2 2" xfId="18845"/>
    <cellStyle name="Обычный 3 13 15 4 3 3" xfId="18846"/>
    <cellStyle name="Обычный 3 13 15 4 4" xfId="18847"/>
    <cellStyle name="Обычный 3 13 15 4 4 2" xfId="18848"/>
    <cellStyle name="Обычный 3 13 15 4 5" xfId="18849"/>
    <cellStyle name="Обычный 3 13 15 5" xfId="18850"/>
    <cellStyle name="Обычный 3 13 15 5 2" xfId="18851"/>
    <cellStyle name="Обычный 3 13 15 5 2 2" xfId="18852"/>
    <cellStyle name="Обычный 3 13 15 5 2 2 2" xfId="18853"/>
    <cellStyle name="Обычный 3 13 15 5 2 3" xfId="18854"/>
    <cellStyle name="Обычный 3 13 15 5 3" xfId="18855"/>
    <cellStyle name="Обычный 3 13 15 5 3 2" xfId="18856"/>
    <cellStyle name="Обычный 3 13 15 5 4" xfId="18857"/>
    <cellStyle name="Обычный 3 13 15 6" xfId="18858"/>
    <cellStyle name="Обычный 3 13 15 6 2" xfId="18859"/>
    <cellStyle name="Обычный 3 13 15 6 2 2" xfId="18860"/>
    <cellStyle name="Обычный 3 13 15 6 3" xfId="18861"/>
    <cellStyle name="Обычный 3 13 15 7" xfId="18862"/>
    <cellStyle name="Обычный 3 13 15 7 2" xfId="18863"/>
    <cellStyle name="Обычный 3 13 15 8" xfId="18864"/>
    <cellStyle name="Обычный 3 13 16" xfId="18865"/>
    <cellStyle name="Обычный 3 13 16 2" xfId="18866"/>
    <cellStyle name="Обычный 3 13 16 2 2" xfId="18867"/>
    <cellStyle name="Обычный 3 13 16 2 2 2" xfId="18868"/>
    <cellStyle name="Обычный 3 13 16 2 2 2 2" xfId="18869"/>
    <cellStyle name="Обычный 3 13 16 2 2 2 2 2" xfId="18870"/>
    <cellStyle name="Обычный 3 13 16 2 2 2 2 2 2" xfId="18871"/>
    <cellStyle name="Обычный 3 13 16 2 2 2 2 3" xfId="18872"/>
    <cellStyle name="Обычный 3 13 16 2 2 2 3" xfId="18873"/>
    <cellStyle name="Обычный 3 13 16 2 2 2 3 2" xfId="18874"/>
    <cellStyle name="Обычный 3 13 16 2 2 2 4" xfId="18875"/>
    <cellStyle name="Обычный 3 13 16 2 2 3" xfId="18876"/>
    <cellStyle name="Обычный 3 13 16 2 2 3 2" xfId="18877"/>
    <cellStyle name="Обычный 3 13 16 2 2 3 2 2" xfId="18878"/>
    <cellStyle name="Обычный 3 13 16 2 2 3 3" xfId="18879"/>
    <cellStyle name="Обычный 3 13 16 2 2 4" xfId="18880"/>
    <cellStyle name="Обычный 3 13 16 2 2 4 2" xfId="18881"/>
    <cellStyle name="Обычный 3 13 16 2 2 5" xfId="18882"/>
    <cellStyle name="Обычный 3 13 16 2 3" xfId="18883"/>
    <cellStyle name="Обычный 3 13 16 2 3 2" xfId="18884"/>
    <cellStyle name="Обычный 3 13 16 2 3 2 2" xfId="18885"/>
    <cellStyle name="Обычный 3 13 16 2 3 2 2 2" xfId="18886"/>
    <cellStyle name="Обычный 3 13 16 2 3 2 2 2 2" xfId="18887"/>
    <cellStyle name="Обычный 3 13 16 2 3 2 2 3" xfId="18888"/>
    <cellStyle name="Обычный 3 13 16 2 3 2 3" xfId="18889"/>
    <cellStyle name="Обычный 3 13 16 2 3 2 3 2" xfId="18890"/>
    <cellStyle name="Обычный 3 13 16 2 3 2 4" xfId="18891"/>
    <cellStyle name="Обычный 3 13 16 2 3 3" xfId="18892"/>
    <cellStyle name="Обычный 3 13 16 2 3 3 2" xfId="18893"/>
    <cellStyle name="Обычный 3 13 16 2 3 3 2 2" xfId="18894"/>
    <cellStyle name="Обычный 3 13 16 2 3 3 3" xfId="18895"/>
    <cellStyle name="Обычный 3 13 16 2 3 4" xfId="18896"/>
    <cellStyle name="Обычный 3 13 16 2 3 4 2" xfId="18897"/>
    <cellStyle name="Обычный 3 13 16 2 3 5" xfId="18898"/>
    <cellStyle name="Обычный 3 13 16 2 4" xfId="18899"/>
    <cellStyle name="Обычный 3 13 16 2 4 2" xfId="18900"/>
    <cellStyle name="Обычный 3 13 16 2 4 2 2" xfId="18901"/>
    <cellStyle name="Обычный 3 13 16 2 4 2 2 2" xfId="18902"/>
    <cellStyle name="Обычный 3 13 16 2 4 2 3" xfId="18903"/>
    <cellStyle name="Обычный 3 13 16 2 4 3" xfId="18904"/>
    <cellStyle name="Обычный 3 13 16 2 4 3 2" xfId="18905"/>
    <cellStyle name="Обычный 3 13 16 2 4 4" xfId="18906"/>
    <cellStyle name="Обычный 3 13 16 2 5" xfId="18907"/>
    <cellStyle name="Обычный 3 13 16 2 5 2" xfId="18908"/>
    <cellStyle name="Обычный 3 13 16 2 5 2 2" xfId="18909"/>
    <cellStyle name="Обычный 3 13 16 2 5 3" xfId="18910"/>
    <cellStyle name="Обычный 3 13 16 2 6" xfId="18911"/>
    <cellStyle name="Обычный 3 13 16 2 6 2" xfId="18912"/>
    <cellStyle name="Обычный 3 13 16 2 7" xfId="18913"/>
    <cellStyle name="Обычный 3 13 16 3" xfId="18914"/>
    <cellStyle name="Обычный 3 13 16 3 2" xfId="18915"/>
    <cellStyle name="Обычный 3 13 16 3 2 2" xfId="18916"/>
    <cellStyle name="Обычный 3 13 16 3 2 2 2" xfId="18917"/>
    <cellStyle name="Обычный 3 13 16 3 2 2 2 2" xfId="18918"/>
    <cellStyle name="Обычный 3 13 16 3 2 2 3" xfId="18919"/>
    <cellStyle name="Обычный 3 13 16 3 2 3" xfId="18920"/>
    <cellStyle name="Обычный 3 13 16 3 2 3 2" xfId="18921"/>
    <cellStyle name="Обычный 3 13 16 3 2 4" xfId="18922"/>
    <cellStyle name="Обычный 3 13 16 3 3" xfId="18923"/>
    <cellStyle name="Обычный 3 13 16 3 3 2" xfId="18924"/>
    <cellStyle name="Обычный 3 13 16 3 3 2 2" xfId="18925"/>
    <cellStyle name="Обычный 3 13 16 3 3 3" xfId="18926"/>
    <cellStyle name="Обычный 3 13 16 3 4" xfId="18927"/>
    <cellStyle name="Обычный 3 13 16 3 4 2" xfId="18928"/>
    <cellStyle name="Обычный 3 13 16 3 5" xfId="18929"/>
    <cellStyle name="Обычный 3 13 16 4" xfId="18930"/>
    <cellStyle name="Обычный 3 13 16 4 2" xfId="18931"/>
    <cellStyle name="Обычный 3 13 16 4 2 2" xfId="18932"/>
    <cellStyle name="Обычный 3 13 16 4 2 2 2" xfId="18933"/>
    <cellStyle name="Обычный 3 13 16 4 2 2 2 2" xfId="18934"/>
    <cellStyle name="Обычный 3 13 16 4 2 2 3" xfId="18935"/>
    <cellStyle name="Обычный 3 13 16 4 2 3" xfId="18936"/>
    <cellStyle name="Обычный 3 13 16 4 2 3 2" xfId="18937"/>
    <cellStyle name="Обычный 3 13 16 4 2 4" xfId="18938"/>
    <cellStyle name="Обычный 3 13 16 4 3" xfId="18939"/>
    <cellStyle name="Обычный 3 13 16 4 3 2" xfId="18940"/>
    <cellStyle name="Обычный 3 13 16 4 3 2 2" xfId="18941"/>
    <cellStyle name="Обычный 3 13 16 4 3 3" xfId="18942"/>
    <cellStyle name="Обычный 3 13 16 4 4" xfId="18943"/>
    <cellStyle name="Обычный 3 13 16 4 4 2" xfId="18944"/>
    <cellStyle name="Обычный 3 13 16 4 5" xfId="18945"/>
    <cellStyle name="Обычный 3 13 16 5" xfId="18946"/>
    <cellStyle name="Обычный 3 13 16 5 2" xfId="18947"/>
    <cellStyle name="Обычный 3 13 16 5 2 2" xfId="18948"/>
    <cellStyle name="Обычный 3 13 16 5 2 2 2" xfId="18949"/>
    <cellStyle name="Обычный 3 13 16 5 2 3" xfId="18950"/>
    <cellStyle name="Обычный 3 13 16 5 3" xfId="18951"/>
    <cellStyle name="Обычный 3 13 16 5 3 2" xfId="18952"/>
    <cellStyle name="Обычный 3 13 16 5 4" xfId="18953"/>
    <cellStyle name="Обычный 3 13 16 6" xfId="18954"/>
    <cellStyle name="Обычный 3 13 16 6 2" xfId="18955"/>
    <cellStyle name="Обычный 3 13 16 6 2 2" xfId="18956"/>
    <cellStyle name="Обычный 3 13 16 6 3" xfId="18957"/>
    <cellStyle name="Обычный 3 13 16 7" xfId="18958"/>
    <cellStyle name="Обычный 3 13 16 7 2" xfId="18959"/>
    <cellStyle name="Обычный 3 13 16 8" xfId="18960"/>
    <cellStyle name="Обычный 3 13 17" xfId="18961"/>
    <cellStyle name="Обычный 3 13 17 2" xfId="18962"/>
    <cellStyle name="Обычный 3 13 17 2 2" xfId="18963"/>
    <cellStyle name="Обычный 3 13 17 2 2 2" xfId="18964"/>
    <cellStyle name="Обычный 3 13 17 2 2 2 2" xfId="18965"/>
    <cellStyle name="Обычный 3 13 17 2 2 2 2 2" xfId="18966"/>
    <cellStyle name="Обычный 3 13 17 2 2 2 2 2 2" xfId="18967"/>
    <cellStyle name="Обычный 3 13 17 2 2 2 2 3" xfId="18968"/>
    <cellStyle name="Обычный 3 13 17 2 2 2 3" xfId="18969"/>
    <cellStyle name="Обычный 3 13 17 2 2 2 3 2" xfId="18970"/>
    <cellStyle name="Обычный 3 13 17 2 2 2 4" xfId="18971"/>
    <cellStyle name="Обычный 3 13 17 2 2 3" xfId="18972"/>
    <cellStyle name="Обычный 3 13 17 2 2 3 2" xfId="18973"/>
    <cellStyle name="Обычный 3 13 17 2 2 3 2 2" xfId="18974"/>
    <cellStyle name="Обычный 3 13 17 2 2 3 3" xfId="18975"/>
    <cellStyle name="Обычный 3 13 17 2 2 4" xfId="18976"/>
    <cellStyle name="Обычный 3 13 17 2 2 4 2" xfId="18977"/>
    <cellStyle name="Обычный 3 13 17 2 2 5" xfId="18978"/>
    <cellStyle name="Обычный 3 13 17 2 3" xfId="18979"/>
    <cellStyle name="Обычный 3 13 17 2 3 2" xfId="18980"/>
    <cellStyle name="Обычный 3 13 17 2 3 2 2" xfId="18981"/>
    <cellStyle name="Обычный 3 13 17 2 3 2 2 2" xfId="18982"/>
    <cellStyle name="Обычный 3 13 17 2 3 2 2 2 2" xfId="18983"/>
    <cellStyle name="Обычный 3 13 17 2 3 2 2 3" xfId="18984"/>
    <cellStyle name="Обычный 3 13 17 2 3 2 3" xfId="18985"/>
    <cellStyle name="Обычный 3 13 17 2 3 2 3 2" xfId="18986"/>
    <cellStyle name="Обычный 3 13 17 2 3 2 4" xfId="18987"/>
    <cellStyle name="Обычный 3 13 17 2 3 3" xfId="18988"/>
    <cellStyle name="Обычный 3 13 17 2 3 3 2" xfId="18989"/>
    <cellStyle name="Обычный 3 13 17 2 3 3 2 2" xfId="18990"/>
    <cellStyle name="Обычный 3 13 17 2 3 3 3" xfId="18991"/>
    <cellStyle name="Обычный 3 13 17 2 3 4" xfId="18992"/>
    <cellStyle name="Обычный 3 13 17 2 3 4 2" xfId="18993"/>
    <cellStyle name="Обычный 3 13 17 2 3 5" xfId="18994"/>
    <cellStyle name="Обычный 3 13 17 2 4" xfId="18995"/>
    <cellStyle name="Обычный 3 13 17 2 4 2" xfId="18996"/>
    <cellStyle name="Обычный 3 13 17 2 4 2 2" xfId="18997"/>
    <cellStyle name="Обычный 3 13 17 2 4 2 2 2" xfId="18998"/>
    <cellStyle name="Обычный 3 13 17 2 4 2 3" xfId="18999"/>
    <cellStyle name="Обычный 3 13 17 2 4 3" xfId="19000"/>
    <cellStyle name="Обычный 3 13 17 2 4 3 2" xfId="19001"/>
    <cellStyle name="Обычный 3 13 17 2 4 4" xfId="19002"/>
    <cellStyle name="Обычный 3 13 17 2 5" xfId="19003"/>
    <cellStyle name="Обычный 3 13 17 2 5 2" xfId="19004"/>
    <cellStyle name="Обычный 3 13 17 2 5 2 2" xfId="19005"/>
    <cellStyle name="Обычный 3 13 17 2 5 3" xfId="19006"/>
    <cellStyle name="Обычный 3 13 17 2 6" xfId="19007"/>
    <cellStyle name="Обычный 3 13 17 2 6 2" xfId="19008"/>
    <cellStyle name="Обычный 3 13 17 2 7" xfId="19009"/>
    <cellStyle name="Обычный 3 13 17 3" xfId="19010"/>
    <cellStyle name="Обычный 3 13 17 3 2" xfId="19011"/>
    <cellStyle name="Обычный 3 13 17 3 2 2" xfId="19012"/>
    <cellStyle name="Обычный 3 13 17 3 2 2 2" xfId="19013"/>
    <cellStyle name="Обычный 3 13 17 3 2 2 2 2" xfId="19014"/>
    <cellStyle name="Обычный 3 13 17 3 2 2 3" xfId="19015"/>
    <cellStyle name="Обычный 3 13 17 3 2 3" xfId="19016"/>
    <cellStyle name="Обычный 3 13 17 3 2 3 2" xfId="19017"/>
    <cellStyle name="Обычный 3 13 17 3 2 4" xfId="19018"/>
    <cellStyle name="Обычный 3 13 17 3 3" xfId="19019"/>
    <cellStyle name="Обычный 3 13 17 3 3 2" xfId="19020"/>
    <cellStyle name="Обычный 3 13 17 3 3 2 2" xfId="19021"/>
    <cellStyle name="Обычный 3 13 17 3 3 3" xfId="19022"/>
    <cellStyle name="Обычный 3 13 17 3 4" xfId="19023"/>
    <cellStyle name="Обычный 3 13 17 3 4 2" xfId="19024"/>
    <cellStyle name="Обычный 3 13 17 3 5" xfId="19025"/>
    <cellStyle name="Обычный 3 13 17 4" xfId="19026"/>
    <cellStyle name="Обычный 3 13 17 4 2" xfId="19027"/>
    <cellStyle name="Обычный 3 13 17 4 2 2" xfId="19028"/>
    <cellStyle name="Обычный 3 13 17 4 2 2 2" xfId="19029"/>
    <cellStyle name="Обычный 3 13 17 4 2 2 2 2" xfId="19030"/>
    <cellStyle name="Обычный 3 13 17 4 2 2 3" xfId="19031"/>
    <cellStyle name="Обычный 3 13 17 4 2 3" xfId="19032"/>
    <cellStyle name="Обычный 3 13 17 4 2 3 2" xfId="19033"/>
    <cellStyle name="Обычный 3 13 17 4 2 4" xfId="19034"/>
    <cellStyle name="Обычный 3 13 17 4 3" xfId="19035"/>
    <cellStyle name="Обычный 3 13 17 4 3 2" xfId="19036"/>
    <cellStyle name="Обычный 3 13 17 4 3 2 2" xfId="19037"/>
    <cellStyle name="Обычный 3 13 17 4 3 3" xfId="19038"/>
    <cellStyle name="Обычный 3 13 17 4 4" xfId="19039"/>
    <cellStyle name="Обычный 3 13 17 4 4 2" xfId="19040"/>
    <cellStyle name="Обычный 3 13 17 4 5" xfId="19041"/>
    <cellStyle name="Обычный 3 13 17 5" xfId="19042"/>
    <cellStyle name="Обычный 3 13 17 5 2" xfId="19043"/>
    <cellStyle name="Обычный 3 13 17 5 2 2" xfId="19044"/>
    <cellStyle name="Обычный 3 13 17 5 2 2 2" xfId="19045"/>
    <cellStyle name="Обычный 3 13 17 5 2 3" xfId="19046"/>
    <cellStyle name="Обычный 3 13 17 5 3" xfId="19047"/>
    <cellStyle name="Обычный 3 13 17 5 3 2" xfId="19048"/>
    <cellStyle name="Обычный 3 13 17 5 4" xfId="19049"/>
    <cellStyle name="Обычный 3 13 17 6" xfId="19050"/>
    <cellStyle name="Обычный 3 13 17 6 2" xfId="19051"/>
    <cellStyle name="Обычный 3 13 17 6 2 2" xfId="19052"/>
    <cellStyle name="Обычный 3 13 17 6 3" xfId="19053"/>
    <cellStyle name="Обычный 3 13 17 7" xfId="19054"/>
    <cellStyle name="Обычный 3 13 17 7 2" xfId="19055"/>
    <cellStyle name="Обычный 3 13 17 8" xfId="19056"/>
    <cellStyle name="Обычный 3 13 18" xfId="19057"/>
    <cellStyle name="Обычный 3 13 18 2" xfId="19058"/>
    <cellStyle name="Обычный 3 13 18 2 2" xfId="19059"/>
    <cellStyle name="Обычный 3 13 18 2 2 2" xfId="19060"/>
    <cellStyle name="Обычный 3 13 18 2 2 2 2" xfId="19061"/>
    <cellStyle name="Обычный 3 13 18 2 2 2 2 2" xfId="19062"/>
    <cellStyle name="Обычный 3 13 18 2 2 2 2 2 2" xfId="19063"/>
    <cellStyle name="Обычный 3 13 18 2 2 2 2 3" xfId="19064"/>
    <cellStyle name="Обычный 3 13 18 2 2 2 3" xfId="19065"/>
    <cellStyle name="Обычный 3 13 18 2 2 2 3 2" xfId="19066"/>
    <cellStyle name="Обычный 3 13 18 2 2 2 4" xfId="19067"/>
    <cellStyle name="Обычный 3 13 18 2 2 3" xfId="19068"/>
    <cellStyle name="Обычный 3 13 18 2 2 3 2" xfId="19069"/>
    <cellStyle name="Обычный 3 13 18 2 2 3 2 2" xfId="19070"/>
    <cellStyle name="Обычный 3 13 18 2 2 3 3" xfId="19071"/>
    <cellStyle name="Обычный 3 13 18 2 2 4" xfId="19072"/>
    <cellStyle name="Обычный 3 13 18 2 2 4 2" xfId="19073"/>
    <cellStyle name="Обычный 3 13 18 2 2 5" xfId="19074"/>
    <cellStyle name="Обычный 3 13 18 2 3" xfId="19075"/>
    <cellStyle name="Обычный 3 13 18 2 3 2" xfId="19076"/>
    <cellStyle name="Обычный 3 13 18 2 3 2 2" xfId="19077"/>
    <cellStyle name="Обычный 3 13 18 2 3 2 2 2" xfId="19078"/>
    <cellStyle name="Обычный 3 13 18 2 3 2 2 2 2" xfId="19079"/>
    <cellStyle name="Обычный 3 13 18 2 3 2 2 3" xfId="19080"/>
    <cellStyle name="Обычный 3 13 18 2 3 2 3" xfId="19081"/>
    <cellStyle name="Обычный 3 13 18 2 3 2 3 2" xfId="19082"/>
    <cellStyle name="Обычный 3 13 18 2 3 2 4" xfId="19083"/>
    <cellStyle name="Обычный 3 13 18 2 3 3" xfId="19084"/>
    <cellStyle name="Обычный 3 13 18 2 3 3 2" xfId="19085"/>
    <cellStyle name="Обычный 3 13 18 2 3 3 2 2" xfId="19086"/>
    <cellStyle name="Обычный 3 13 18 2 3 3 3" xfId="19087"/>
    <cellStyle name="Обычный 3 13 18 2 3 4" xfId="19088"/>
    <cellStyle name="Обычный 3 13 18 2 3 4 2" xfId="19089"/>
    <cellStyle name="Обычный 3 13 18 2 3 5" xfId="19090"/>
    <cellStyle name="Обычный 3 13 18 2 4" xfId="19091"/>
    <cellStyle name="Обычный 3 13 18 2 4 2" xfId="19092"/>
    <cellStyle name="Обычный 3 13 18 2 4 2 2" xfId="19093"/>
    <cellStyle name="Обычный 3 13 18 2 4 2 2 2" xfId="19094"/>
    <cellStyle name="Обычный 3 13 18 2 4 2 3" xfId="19095"/>
    <cellStyle name="Обычный 3 13 18 2 4 3" xfId="19096"/>
    <cellStyle name="Обычный 3 13 18 2 4 3 2" xfId="19097"/>
    <cellStyle name="Обычный 3 13 18 2 4 4" xfId="19098"/>
    <cellStyle name="Обычный 3 13 18 2 5" xfId="19099"/>
    <cellStyle name="Обычный 3 13 18 2 5 2" xfId="19100"/>
    <cellStyle name="Обычный 3 13 18 2 5 2 2" xfId="19101"/>
    <cellStyle name="Обычный 3 13 18 2 5 3" xfId="19102"/>
    <cellStyle name="Обычный 3 13 18 2 6" xfId="19103"/>
    <cellStyle name="Обычный 3 13 18 2 6 2" xfId="19104"/>
    <cellStyle name="Обычный 3 13 18 2 7" xfId="19105"/>
    <cellStyle name="Обычный 3 13 18 3" xfId="19106"/>
    <cellStyle name="Обычный 3 13 18 3 2" xfId="19107"/>
    <cellStyle name="Обычный 3 13 18 3 2 2" xfId="19108"/>
    <cellStyle name="Обычный 3 13 18 3 2 2 2" xfId="19109"/>
    <cellStyle name="Обычный 3 13 18 3 2 2 2 2" xfId="19110"/>
    <cellStyle name="Обычный 3 13 18 3 2 2 3" xfId="19111"/>
    <cellStyle name="Обычный 3 13 18 3 2 3" xfId="19112"/>
    <cellStyle name="Обычный 3 13 18 3 2 3 2" xfId="19113"/>
    <cellStyle name="Обычный 3 13 18 3 2 4" xfId="19114"/>
    <cellStyle name="Обычный 3 13 18 3 3" xfId="19115"/>
    <cellStyle name="Обычный 3 13 18 3 3 2" xfId="19116"/>
    <cellStyle name="Обычный 3 13 18 3 3 2 2" xfId="19117"/>
    <cellStyle name="Обычный 3 13 18 3 3 3" xfId="19118"/>
    <cellStyle name="Обычный 3 13 18 3 4" xfId="19119"/>
    <cellStyle name="Обычный 3 13 18 3 4 2" xfId="19120"/>
    <cellStyle name="Обычный 3 13 18 3 5" xfId="19121"/>
    <cellStyle name="Обычный 3 13 18 4" xfId="19122"/>
    <cellStyle name="Обычный 3 13 18 4 2" xfId="19123"/>
    <cellStyle name="Обычный 3 13 18 4 2 2" xfId="19124"/>
    <cellStyle name="Обычный 3 13 18 4 2 2 2" xfId="19125"/>
    <cellStyle name="Обычный 3 13 18 4 2 2 2 2" xfId="19126"/>
    <cellStyle name="Обычный 3 13 18 4 2 2 3" xfId="19127"/>
    <cellStyle name="Обычный 3 13 18 4 2 3" xfId="19128"/>
    <cellStyle name="Обычный 3 13 18 4 2 3 2" xfId="19129"/>
    <cellStyle name="Обычный 3 13 18 4 2 4" xfId="19130"/>
    <cellStyle name="Обычный 3 13 18 4 3" xfId="19131"/>
    <cellStyle name="Обычный 3 13 18 4 3 2" xfId="19132"/>
    <cellStyle name="Обычный 3 13 18 4 3 2 2" xfId="19133"/>
    <cellStyle name="Обычный 3 13 18 4 3 3" xfId="19134"/>
    <cellStyle name="Обычный 3 13 18 4 4" xfId="19135"/>
    <cellStyle name="Обычный 3 13 18 4 4 2" xfId="19136"/>
    <cellStyle name="Обычный 3 13 18 4 5" xfId="19137"/>
    <cellStyle name="Обычный 3 13 18 5" xfId="19138"/>
    <cellStyle name="Обычный 3 13 18 5 2" xfId="19139"/>
    <cellStyle name="Обычный 3 13 18 5 2 2" xfId="19140"/>
    <cellStyle name="Обычный 3 13 18 5 2 2 2" xfId="19141"/>
    <cellStyle name="Обычный 3 13 18 5 2 3" xfId="19142"/>
    <cellStyle name="Обычный 3 13 18 5 3" xfId="19143"/>
    <cellStyle name="Обычный 3 13 18 5 3 2" xfId="19144"/>
    <cellStyle name="Обычный 3 13 18 5 4" xfId="19145"/>
    <cellStyle name="Обычный 3 13 18 6" xfId="19146"/>
    <cellStyle name="Обычный 3 13 18 6 2" xfId="19147"/>
    <cellStyle name="Обычный 3 13 18 6 2 2" xfId="19148"/>
    <cellStyle name="Обычный 3 13 18 6 3" xfId="19149"/>
    <cellStyle name="Обычный 3 13 18 7" xfId="19150"/>
    <cellStyle name="Обычный 3 13 18 7 2" xfId="19151"/>
    <cellStyle name="Обычный 3 13 18 8" xfId="19152"/>
    <cellStyle name="Обычный 3 13 19" xfId="19153"/>
    <cellStyle name="Обычный 3 13 19 2" xfId="19154"/>
    <cellStyle name="Обычный 3 13 19 2 2" xfId="19155"/>
    <cellStyle name="Обычный 3 13 19 2 2 2" xfId="19156"/>
    <cellStyle name="Обычный 3 13 19 2 2 2 2" xfId="19157"/>
    <cellStyle name="Обычный 3 13 19 2 2 2 2 2" xfId="19158"/>
    <cellStyle name="Обычный 3 13 19 2 2 2 2 2 2" xfId="19159"/>
    <cellStyle name="Обычный 3 13 19 2 2 2 2 3" xfId="19160"/>
    <cellStyle name="Обычный 3 13 19 2 2 2 3" xfId="19161"/>
    <cellStyle name="Обычный 3 13 19 2 2 2 3 2" xfId="19162"/>
    <cellStyle name="Обычный 3 13 19 2 2 2 4" xfId="19163"/>
    <cellStyle name="Обычный 3 13 19 2 2 3" xfId="19164"/>
    <cellStyle name="Обычный 3 13 19 2 2 3 2" xfId="19165"/>
    <cellStyle name="Обычный 3 13 19 2 2 3 2 2" xfId="19166"/>
    <cellStyle name="Обычный 3 13 19 2 2 3 3" xfId="19167"/>
    <cellStyle name="Обычный 3 13 19 2 2 4" xfId="19168"/>
    <cellStyle name="Обычный 3 13 19 2 2 4 2" xfId="19169"/>
    <cellStyle name="Обычный 3 13 19 2 2 5" xfId="19170"/>
    <cellStyle name="Обычный 3 13 19 2 3" xfId="19171"/>
    <cellStyle name="Обычный 3 13 19 2 3 2" xfId="19172"/>
    <cellStyle name="Обычный 3 13 19 2 3 2 2" xfId="19173"/>
    <cellStyle name="Обычный 3 13 19 2 3 2 2 2" xfId="19174"/>
    <cellStyle name="Обычный 3 13 19 2 3 2 2 2 2" xfId="19175"/>
    <cellStyle name="Обычный 3 13 19 2 3 2 2 3" xfId="19176"/>
    <cellStyle name="Обычный 3 13 19 2 3 2 3" xfId="19177"/>
    <cellStyle name="Обычный 3 13 19 2 3 2 3 2" xfId="19178"/>
    <cellStyle name="Обычный 3 13 19 2 3 2 4" xfId="19179"/>
    <cellStyle name="Обычный 3 13 19 2 3 3" xfId="19180"/>
    <cellStyle name="Обычный 3 13 19 2 3 3 2" xfId="19181"/>
    <cellStyle name="Обычный 3 13 19 2 3 3 2 2" xfId="19182"/>
    <cellStyle name="Обычный 3 13 19 2 3 3 3" xfId="19183"/>
    <cellStyle name="Обычный 3 13 19 2 3 4" xfId="19184"/>
    <cellStyle name="Обычный 3 13 19 2 3 4 2" xfId="19185"/>
    <cellStyle name="Обычный 3 13 19 2 3 5" xfId="19186"/>
    <cellStyle name="Обычный 3 13 19 2 4" xfId="19187"/>
    <cellStyle name="Обычный 3 13 19 2 4 2" xfId="19188"/>
    <cellStyle name="Обычный 3 13 19 2 4 2 2" xfId="19189"/>
    <cellStyle name="Обычный 3 13 19 2 4 2 2 2" xfId="19190"/>
    <cellStyle name="Обычный 3 13 19 2 4 2 3" xfId="19191"/>
    <cellStyle name="Обычный 3 13 19 2 4 3" xfId="19192"/>
    <cellStyle name="Обычный 3 13 19 2 4 3 2" xfId="19193"/>
    <cellStyle name="Обычный 3 13 19 2 4 4" xfId="19194"/>
    <cellStyle name="Обычный 3 13 19 2 5" xfId="19195"/>
    <cellStyle name="Обычный 3 13 19 2 5 2" xfId="19196"/>
    <cellStyle name="Обычный 3 13 19 2 5 2 2" xfId="19197"/>
    <cellStyle name="Обычный 3 13 19 2 5 3" xfId="19198"/>
    <cellStyle name="Обычный 3 13 19 2 6" xfId="19199"/>
    <cellStyle name="Обычный 3 13 19 2 6 2" xfId="19200"/>
    <cellStyle name="Обычный 3 13 19 2 7" xfId="19201"/>
    <cellStyle name="Обычный 3 13 19 3" xfId="19202"/>
    <cellStyle name="Обычный 3 13 19 3 2" xfId="19203"/>
    <cellStyle name="Обычный 3 13 19 3 2 2" xfId="19204"/>
    <cellStyle name="Обычный 3 13 19 3 2 2 2" xfId="19205"/>
    <cellStyle name="Обычный 3 13 19 3 2 2 2 2" xfId="19206"/>
    <cellStyle name="Обычный 3 13 19 3 2 2 3" xfId="19207"/>
    <cellStyle name="Обычный 3 13 19 3 2 3" xfId="19208"/>
    <cellStyle name="Обычный 3 13 19 3 2 3 2" xfId="19209"/>
    <cellStyle name="Обычный 3 13 19 3 2 4" xfId="19210"/>
    <cellStyle name="Обычный 3 13 19 3 3" xfId="19211"/>
    <cellStyle name="Обычный 3 13 19 3 3 2" xfId="19212"/>
    <cellStyle name="Обычный 3 13 19 3 3 2 2" xfId="19213"/>
    <cellStyle name="Обычный 3 13 19 3 3 3" xfId="19214"/>
    <cellStyle name="Обычный 3 13 19 3 4" xfId="19215"/>
    <cellStyle name="Обычный 3 13 19 3 4 2" xfId="19216"/>
    <cellStyle name="Обычный 3 13 19 3 5" xfId="19217"/>
    <cellStyle name="Обычный 3 13 19 4" xfId="19218"/>
    <cellStyle name="Обычный 3 13 19 4 2" xfId="19219"/>
    <cellStyle name="Обычный 3 13 19 4 2 2" xfId="19220"/>
    <cellStyle name="Обычный 3 13 19 4 2 2 2" xfId="19221"/>
    <cellStyle name="Обычный 3 13 19 4 2 2 2 2" xfId="19222"/>
    <cellStyle name="Обычный 3 13 19 4 2 2 3" xfId="19223"/>
    <cellStyle name="Обычный 3 13 19 4 2 3" xfId="19224"/>
    <cellStyle name="Обычный 3 13 19 4 2 3 2" xfId="19225"/>
    <cellStyle name="Обычный 3 13 19 4 2 4" xfId="19226"/>
    <cellStyle name="Обычный 3 13 19 4 3" xfId="19227"/>
    <cellStyle name="Обычный 3 13 19 4 3 2" xfId="19228"/>
    <cellStyle name="Обычный 3 13 19 4 3 2 2" xfId="19229"/>
    <cellStyle name="Обычный 3 13 19 4 3 3" xfId="19230"/>
    <cellStyle name="Обычный 3 13 19 4 4" xfId="19231"/>
    <cellStyle name="Обычный 3 13 19 4 4 2" xfId="19232"/>
    <cellStyle name="Обычный 3 13 19 4 5" xfId="19233"/>
    <cellStyle name="Обычный 3 13 19 5" xfId="19234"/>
    <cellStyle name="Обычный 3 13 19 5 2" xfId="19235"/>
    <cellStyle name="Обычный 3 13 19 5 2 2" xfId="19236"/>
    <cellStyle name="Обычный 3 13 19 5 2 2 2" xfId="19237"/>
    <cellStyle name="Обычный 3 13 19 5 2 3" xfId="19238"/>
    <cellStyle name="Обычный 3 13 19 5 3" xfId="19239"/>
    <cellStyle name="Обычный 3 13 19 5 3 2" xfId="19240"/>
    <cellStyle name="Обычный 3 13 19 5 4" xfId="19241"/>
    <cellStyle name="Обычный 3 13 19 6" xfId="19242"/>
    <cellStyle name="Обычный 3 13 19 6 2" xfId="19243"/>
    <cellStyle name="Обычный 3 13 19 6 2 2" xfId="19244"/>
    <cellStyle name="Обычный 3 13 19 6 3" xfId="19245"/>
    <cellStyle name="Обычный 3 13 19 7" xfId="19246"/>
    <cellStyle name="Обычный 3 13 19 7 2" xfId="19247"/>
    <cellStyle name="Обычный 3 13 19 8" xfId="19248"/>
    <cellStyle name="Обычный 3 13 2" xfId="19249"/>
    <cellStyle name="Обычный 3 13 2 2" xfId="19250"/>
    <cellStyle name="Обычный 3 13 2 2 2" xfId="19251"/>
    <cellStyle name="Обычный 3 13 2 2 2 2" xfId="19252"/>
    <cellStyle name="Обычный 3 13 2 2 2 2 2" xfId="19253"/>
    <cellStyle name="Обычный 3 13 2 2 2 2 2 2" xfId="19254"/>
    <cellStyle name="Обычный 3 13 2 2 2 2 2 2 2" xfId="19255"/>
    <cellStyle name="Обычный 3 13 2 2 2 2 2 3" xfId="19256"/>
    <cellStyle name="Обычный 3 13 2 2 2 2 3" xfId="19257"/>
    <cellStyle name="Обычный 3 13 2 2 2 2 3 2" xfId="19258"/>
    <cellStyle name="Обычный 3 13 2 2 2 2 4" xfId="19259"/>
    <cellStyle name="Обычный 3 13 2 2 2 3" xfId="19260"/>
    <cellStyle name="Обычный 3 13 2 2 2 3 2" xfId="19261"/>
    <cellStyle name="Обычный 3 13 2 2 2 3 2 2" xfId="19262"/>
    <cellStyle name="Обычный 3 13 2 2 2 3 3" xfId="19263"/>
    <cellStyle name="Обычный 3 13 2 2 2 4" xfId="19264"/>
    <cellStyle name="Обычный 3 13 2 2 2 4 2" xfId="19265"/>
    <cellStyle name="Обычный 3 13 2 2 2 5" xfId="19266"/>
    <cellStyle name="Обычный 3 13 2 2 3" xfId="19267"/>
    <cellStyle name="Обычный 3 13 2 2 3 2" xfId="19268"/>
    <cellStyle name="Обычный 3 13 2 2 3 2 2" xfId="19269"/>
    <cellStyle name="Обычный 3 13 2 2 3 2 2 2" xfId="19270"/>
    <cellStyle name="Обычный 3 13 2 2 3 2 2 2 2" xfId="19271"/>
    <cellStyle name="Обычный 3 13 2 2 3 2 2 3" xfId="19272"/>
    <cellStyle name="Обычный 3 13 2 2 3 2 3" xfId="19273"/>
    <cellStyle name="Обычный 3 13 2 2 3 2 3 2" xfId="19274"/>
    <cellStyle name="Обычный 3 13 2 2 3 2 4" xfId="19275"/>
    <cellStyle name="Обычный 3 13 2 2 3 3" xfId="19276"/>
    <cellStyle name="Обычный 3 13 2 2 3 3 2" xfId="19277"/>
    <cellStyle name="Обычный 3 13 2 2 3 3 2 2" xfId="19278"/>
    <cellStyle name="Обычный 3 13 2 2 3 3 3" xfId="19279"/>
    <cellStyle name="Обычный 3 13 2 2 3 4" xfId="19280"/>
    <cellStyle name="Обычный 3 13 2 2 3 4 2" xfId="19281"/>
    <cellStyle name="Обычный 3 13 2 2 3 5" xfId="19282"/>
    <cellStyle name="Обычный 3 13 2 2 4" xfId="19283"/>
    <cellStyle name="Обычный 3 13 2 2 4 2" xfId="19284"/>
    <cellStyle name="Обычный 3 13 2 2 4 2 2" xfId="19285"/>
    <cellStyle name="Обычный 3 13 2 2 4 2 2 2" xfId="19286"/>
    <cellStyle name="Обычный 3 13 2 2 4 2 3" xfId="19287"/>
    <cellStyle name="Обычный 3 13 2 2 4 3" xfId="19288"/>
    <cellStyle name="Обычный 3 13 2 2 4 3 2" xfId="19289"/>
    <cellStyle name="Обычный 3 13 2 2 4 4" xfId="19290"/>
    <cellStyle name="Обычный 3 13 2 2 5" xfId="19291"/>
    <cellStyle name="Обычный 3 13 2 2 5 2" xfId="19292"/>
    <cellStyle name="Обычный 3 13 2 2 5 2 2" xfId="19293"/>
    <cellStyle name="Обычный 3 13 2 2 5 3" xfId="19294"/>
    <cellStyle name="Обычный 3 13 2 2 6" xfId="19295"/>
    <cellStyle name="Обычный 3 13 2 2 6 2" xfId="19296"/>
    <cellStyle name="Обычный 3 13 2 2 7" xfId="19297"/>
    <cellStyle name="Обычный 3 13 2 3" xfId="19298"/>
    <cellStyle name="Обычный 3 13 2 3 2" xfId="19299"/>
    <cellStyle name="Обычный 3 13 2 3 2 2" xfId="19300"/>
    <cellStyle name="Обычный 3 13 2 3 2 2 2" xfId="19301"/>
    <cellStyle name="Обычный 3 13 2 3 2 2 2 2" xfId="19302"/>
    <cellStyle name="Обычный 3 13 2 3 2 2 3" xfId="19303"/>
    <cellStyle name="Обычный 3 13 2 3 2 3" xfId="19304"/>
    <cellStyle name="Обычный 3 13 2 3 2 3 2" xfId="19305"/>
    <cellStyle name="Обычный 3 13 2 3 2 4" xfId="19306"/>
    <cellStyle name="Обычный 3 13 2 3 3" xfId="19307"/>
    <cellStyle name="Обычный 3 13 2 3 3 2" xfId="19308"/>
    <cellStyle name="Обычный 3 13 2 3 3 2 2" xfId="19309"/>
    <cellStyle name="Обычный 3 13 2 3 3 3" xfId="19310"/>
    <cellStyle name="Обычный 3 13 2 3 4" xfId="19311"/>
    <cellStyle name="Обычный 3 13 2 3 4 2" xfId="19312"/>
    <cellStyle name="Обычный 3 13 2 3 5" xfId="19313"/>
    <cellStyle name="Обычный 3 13 2 4" xfId="19314"/>
    <cellStyle name="Обычный 3 13 2 4 2" xfId="19315"/>
    <cellStyle name="Обычный 3 13 2 4 2 2" xfId="19316"/>
    <cellStyle name="Обычный 3 13 2 4 2 2 2" xfId="19317"/>
    <cellStyle name="Обычный 3 13 2 4 2 2 2 2" xfId="19318"/>
    <cellStyle name="Обычный 3 13 2 4 2 2 3" xfId="19319"/>
    <cellStyle name="Обычный 3 13 2 4 2 3" xfId="19320"/>
    <cellStyle name="Обычный 3 13 2 4 2 3 2" xfId="19321"/>
    <cellStyle name="Обычный 3 13 2 4 2 4" xfId="19322"/>
    <cellStyle name="Обычный 3 13 2 4 3" xfId="19323"/>
    <cellStyle name="Обычный 3 13 2 4 3 2" xfId="19324"/>
    <cellStyle name="Обычный 3 13 2 4 3 2 2" xfId="19325"/>
    <cellStyle name="Обычный 3 13 2 4 3 3" xfId="19326"/>
    <cellStyle name="Обычный 3 13 2 4 4" xfId="19327"/>
    <cellStyle name="Обычный 3 13 2 4 4 2" xfId="19328"/>
    <cellStyle name="Обычный 3 13 2 4 5" xfId="19329"/>
    <cellStyle name="Обычный 3 13 2 5" xfId="19330"/>
    <cellStyle name="Обычный 3 13 2 5 2" xfId="19331"/>
    <cellStyle name="Обычный 3 13 2 5 2 2" xfId="19332"/>
    <cellStyle name="Обычный 3 13 2 5 2 2 2" xfId="19333"/>
    <cellStyle name="Обычный 3 13 2 5 2 3" xfId="19334"/>
    <cellStyle name="Обычный 3 13 2 5 3" xfId="19335"/>
    <cellStyle name="Обычный 3 13 2 5 3 2" xfId="19336"/>
    <cellStyle name="Обычный 3 13 2 5 4" xfId="19337"/>
    <cellStyle name="Обычный 3 13 2 6" xfId="19338"/>
    <cellStyle name="Обычный 3 13 2 6 2" xfId="19339"/>
    <cellStyle name="Обычный 3 13 2 6 2 2" xfId="19340"/>
    <cellStyle name="Обычный 3 13 2 6 3" xfId="19341"/>
    <cellStyle name="Обычный 3 13 2 7" xfId="19342"/>
    <cellStyle name="Обычный 3 13 2 7 2" xfId="19343"/>
    <cellStyle name="Обычный 3 13 2 8" xfId="19344"/>
    <cellStyle name="Обычный 3 13 20" xfId="19345"/>
    <cellStyle name="Обычный 3 13 20 2" xfId="19346"/>
    <cellStyle name="Обычный 3 13 20 2 2" xfId="19347"/>
    <cellStyle name="Обычный 3 13 20 2 2 2" xfId="19348"/>
    <cellStyle name="Обычный 3 13 20 2 2 2 2" xfId="19349"/>
    <cellStyle name="Обычный 3 13 20 2 2 2 2 2" xfId="19350"/>
    <cellStyle name="Обычный 3 13 20 2 2 2 2 2 2" xfId="19351"/>
    <cellStyle name="Обычный 3 13 20 2 2 2 2 3" xfId="19352"/>
    <cellStyle name="Обычный 3 13 20 2 2 2 3" xfId="19353"/>
    <cellStyle name="Обычный 3 13 20 2 2 2 3 2" xfId="19354"/>
    <cellStyle name="Обычный 3 13 20 2 2 2 4" xfId="19355"/>
    <cellStyle name="Обычный 3 13 20 2 2 3" xfId="19356"/>
    <cellStyle name="Обычный 3 13 20 2 2 3 2" xfId="19357"/>
    <cellStyle name="Обычный 3 13 20 2 2 3 2 2" xfId="19358"/>
    <cellStyle name="Обычный 3 13 20 2 2 3 3" xfId="19359"/>
    <cellStyle name="Обычный 3 13 20 2 2 4" xfId="19360"/>
    <cellStyle name="Обычный 3 13 20 2 2 4 2" xfId="19361"/>
    <cellStyle name="Обычный 3 13 20 2 2 5" xfId="19362"/>
    <cellStyle name="Обычный 3 13 20 2 3" xfId="19363"/>
    <cellStyle name="Обычный 3 13 20 2 3 2" xfId="19364"/>
    <cellStyle name="Обычный 3 13 20 2 3 2 2" xfId="19365"/>
    <cellStyle name="Обычный 3 13 20 2 3 2 2 2" xfId="19366"/>
    <cellStyle name="Обычный 3 13 20 2 3 2 2 2 2" xfId="19367"/>
    <cellStyle name="Обычный 3 13 20 2 3 2 2 3" xfId="19368"/>
    <cellStyle name="Обычный 3 13 20 2 3 2 3" xfId="19369"/>
    <cellStyle name="Обычный 3 13 20 2 3 2 3 2" xfId="19370"/>
    <cellStyle name="Обычный 3 13 20 2 3 2 4" xfId="19371"/>
    <cellStyle name="Обычный 3 13 20 2 3 3" xfId="19372"/>
    <cellStyle name="Обычный 3 13 20 2 3 3 2" xfId="19373"/>
    <cellStyle name="Обычный 3 13 20 2 3 3 2 2" xfId="19374"/>
    <cellStyle name="Обычный 3 13 20 2 3 3 3" xfId="19375"/>
    <cellStyle name="Обычный 3 13 20 2 3 4" xfId="19376"/>
    <cellStyle name="Обычный 3 13 20 2 3 4 2" xfId="19377"/>
    <cellStyle name="Обычный 3 13 20 2 3 5" xfId="19378"/>
    <cellStyle name="Обычный 3 13 20 2 4" xfId="19379"/>
    <cellStyle name="Обычный 3 13 20 2 4 2" xfId="19380"/>
    <cellStyle name="Обычный 3 13 20 2 4 2 2" xfId="19381"/>
    <cellStyle name="Обычный 3 13 20 2 4 2 2 2" xfId="19382"/>
    <cellStyle name="Обычный 3 13 20 2 4 2 3" xfId="19383"/>
    <cellStyle name="Обычный 3 13 20 2 4 3" xfId="19384"/>
    <cellStyle name="Обычный 3 13 20 2 4 3 2" xfId="19385"/>
    <cellStyle name="Обычный 3 13 20 2 4 4" xfId="19386"/>
    <cellStyle name="Обычный 3 13 20 2 5" xfId="19387"/>
    <cellStyle name="Обычный 3 13 20 2 5 2" xfId="19388"/>
    <cellStyle name="Обычный 3 13 20 2 5 2 2" xfId="19389"/>
    <cellStyle name="Обычный 3 13 20 2 5 3" xfId="19390"/>
    <cellStyle name="Обычный 3 13 20 2 6" xfId="19391"/>
    <cellStyle name="Обычный 3 13 20 2 6 2" xfId="19392"/>
    <cellStyle name="Обычный 3 13 20 2 7" xfId="19393"/>
    <cellStyle name="Обычный 3 13 20 3" xfId="19394"/>
    <cellStyle name="Обычный 3 13 20 3 2" xfId="19395"/>
    <cellStyle name="Обычный 3 13 20 3 2 2" xfId="19396"/>
    <cellStyle name="Обычный 3 13 20 3 2 2 2" xfId="19397"/>
    <cellStyle name="Обычный 3 13 20 3 2 2 2 2" xfId="19398"/>
    <cellStyle name="Обычный 3 13 20 3 2 2 3" xfId="19399"/>
    <cellStyle name="Обычный 3 13 20 3 2 3" xfId="19400"/>
    <cellStyle name="Обычный 3 13 20 3 2 3 2" xfId="19401"/>
    <cellStyle name="Обычный 3 13 20 3 2 4" xfId="19402"/>
    <cellStyle name="Обычный 3 13 20 3 3" xfId="19403"/>
    <cellStyle name="Обычный 3 13 20 3 3 2" xfId="19404"/>
    <cellStyle name="Обычный 3 13 20 3 3 2 2" xfId="19405"/>
    <cellStyle name="Обычный 3 13 20 3 3 3" xfId="19406"/>
    <cellStyle name="Обычный 3 13 20 3 4" xfId="19407"/>
    <cellStyle name="Обычный 3 13 20 3 4 2" xfId="19408"/>
    <cellStyle name="Обычный 3 13 20 3 5" xfId="19409"/>
    <cellStyle name="Обычный 3 13 20 4" xfId="19410"/>
    <cellStyle name="Обычный 3 13 20 4 2" xfId="19411"/>
    <cellStyle name="Обычный 3 13 20 4 2 2" xfId="19412"/>
    <cellStyle name="Обычный 3 13 20 4 2 2 2" xfId="19413"/>
    <cellStyle name="Обычный 3 13 20 4 2 2 2 2" xfId="19414"/>
    <cellStyle name="Обычный 3 13 20 4 2 2 3" xfId="19415"/>
    <cellStyle name="Обычный 3 13 20 4 2 3" xfId="19416"/>
    <cellStyle name="Обычный 3 13 20 4 2 3 2" xfId="19417"/>
    <cellStyle name="Обычный 3 13 20 4 2 4" xfId="19418"/>
    <cellStyle name="Обычный 3 13 20 4 3" xfId="19419"/>
    <cellStyle name="Обычный 3 13 20 4 3 2" xfId="19420"/>
    <cellStyle name="Обычный 3 13 20 4 3 2 2" xfId="19421"/>
    <cellStyle name="Обычный 3 13 20 4 3 3" xfId="19422"/>
    <cellStyle name="Обычный 3 13 20 4 4" xfId="19423"/>
    <cellStyle name="Обычный 3 13 20 4 4 2" xfId="19424"/>
    <cellStyle name="Обычный 3 13 20 4 5" xfId="19425"/>
    <cellStyle name="Обычный 3 13 20 5" xfId="19426"/>
    <cellStyle name="Обычный 3 13 20 5 2" xfId="19427"/>
    <cellStyle name="Обычный 3 13 20 5 2 2" xfId="19428"/>
    <cellStyle name="Обычный 3 13 20 5 2 2 2" xfId="19429"/>
    <cellStyle name="Обычный 3 13 20 5 2 3" xfId="19430"/>
    <cellStyle name="Обычный 3 13 20 5 3" xfId="19431"/>
    <cellStyle name="Обычный 3 13 20 5 3 2" xfId="19432"/>
    <cellStyle name="Обычный 3 13 20 5 4" xfId="19433"/>
    <cellStyle name="Обычный 3 13 20 6" xfId="19434"/>
    <cellStyle name="Обычный 3 13 20 6 2" xfId="19435"/>
    <cellStyle name="Обычный 3 13 20 6 2 2" xfId="19436"/>
    <cellStyle name="Обычный 3 13 20 6 3" xfId="19437"/>
    <cellStyle name="Обычный 3 13 20 7" xfId="19438"/>
    <cellStyle name="Обычный 3 13 20 7 2" xfId="19439"/>
    <cellStyle name="Обычный 3 13 20 8" xfId="19440"/>
    <cellStyle name="Обычный 3 13 21" xfId="19441"/>
    <cellStyle name="Обычный 3 13 21 2" xfId="19442"/>
    <cellStyle name="Обычный 3 13 21 2 2" xfId="19443"/>
    <cellStyle name="Обычный 3 13 21 2 2 2" xfId="19444"/>
    <cellStyle name="Обычный 3 13 21 2 2 2 2" xfId="19445"/>
    <cellStyle name="Обычный 3 13 21 2 2 2 2 2" xfId="19446"/>
    <cellStyle name="Обычный 3 13 21 2 2 2 2 2 2" xfId="19447"/>
    <cellStyle name="Обычный 3 13 21 2 2 2 2 3" xfId="19448"/>
    <cellStyle name="Обычный 3 13 21 2 2 2 3" xfId="19449"/>
    <cellStyle name="Обычный 3 13 21 2 2 2 3 2" xfId="19450"/>
    <cellStyle name="Обычный 3 13 21 2 2 2 4" xfId="19451"/>
    <cellStyle name="Обычный 3 13 21 2 2 3" xfId="19452"/>
    <cellStyle name="Обычный 3 13 21 2 2 3 2" xfId="19453"/>
    <cellStyle name="Обычный 3 13 21 2 2 3 2 2" xfId="19454"/>
    <cellStyle name="Обычный 3 13 21 2 2 3 3" xfId="19455"/>
    <cellStyle name="Обычный 3 13 21 2 2 4" xfId="19456"/>
    <cellStyle name="Обычный 3 13 21 2 2 4 2" xfId="19457"/>
    <cellStyle name="Обычный 3 13 21 2 2 5" xfId="19458"/>
    <cellStyle name="Обычный 3 13 21 2 3" xfId="19459"/>
    <cellStyle name="Обычный 3 13 21 2 3 2" xfId="19460"/>
    <cellStyle name="Обычный 3 13 21 2 3 2 2" xfId="19461"/>
    <cellStyle name="Обычный 3 13 21 2 3 2 2 2" xfId="19462"/>
    <cellStyle name="Обычный 3 13 21 2 3 2 2 2 2" xfId="19463"/>
    <cellStyle name="Обычный 3 13 21 2 3 2 2 3" xfId="19464"/>
    <cellStyle name="Обычный 3 13 21 2 3 2 3" xfId="19465"/>
    <cellStyle name="Обычный 3 13 21 2 3 2 3 2" xfId="19466"/>
    <cellStyle name="Обычный 3 13 21 2 3 2 4" xfId="19467"/>
    <cellStyle name="Обычный 3 13 21 2 3 3" xfId="19468"/>
    <cellStyle name="Обычный 3 13 21 2 3 3 2" xfId="19469"/>
    <cellStyle name="Обычный 3 13 21 2 3 3 2 2" xfId="19470"/>
    <cellStyle name="Обычный 3 13 21 2 3 3 3" xfId="19471"/>
    <cellStyle name="Обычный 3 13 21 2 3 4" xfId="19472"/>
    <cellStyle name="Обычный 3 13 21 2 3 4 2" xfId="19473"/>
    <cellStyle name="Обычный 3 13 21 2 3 5" xfId="19474"/>
    <cellStyle name="Обычный 3 13 21 2 4" xfId="19475"/>
    <cellStyle name="Обычный 3 13 21 2 4 2" xfId="19476"/>
    <cellStyle name="Обычный 3 13 21 2 4 2 2" xfId="19477"/>
    <cellStyle name="Обычный 3 13 21 2 4 2 2 2" xfId="19478"/>
    <cellStyle name="Обычный 3 13 21 2 4 2 3" xfId="19479"/>
    <cellStyle name="Обычный 3 13 21 2 4 3" xfId="19480"/>
    <cellStyle name="Обычный 3 13 21 2 4 3 2" xfId="19481"/>
    <cellStyle name="Обычный 3 13 21 2 4 4" xfId="19482"/>
    <cellStyle name="Обычный 3 13 21 2 5" xfId="19483"/>
    <cellStyle name="Обычный 3 13 21 2 5 2" xfId="19484"/>
    <cellStyle name="Обычный 3 13 21 2 5 2 2" xfId="19485"/>
    <cellStyle name="Обычный 3 13 21 2 5 3" xfId="19486"/>
    <cellStyle name="Обычный 3 13 21 2 6" xfId="19487"/>
    <cellStyle name="Обычный 3 13 21 2 6 2" xfId="19488"/>
    <cellStyle name="Обычный 3 13 21 2 7" xfId="19489"/>
    <cellStyle name="Обычный 3 13 21 3" xfId="19490"/>
    <cellStyle name="Обычный 3 13 21 3 2" xfId="19491"/>
    <cellStyle name="Обычный 3 13 21 3 2 2" xfId="19492"/>
    <cellStyle name="Обычный 3 13 21 3 2 2 2" xfId="19493"/>
    <cellStyle name="Обычный 3 13 21 3 2 2 2 2" xfId="19494"/>
    <cellStyle name="Обычный 3 13 21 3 2 2 3" xfId="19495"/>
    <cellStyle name="Обычный 3 13 21 3 2 3" xfId="19496"/>
    <cellStyle name="Обычный 3 13 21 3 2 3 2" xfId="19497"/>
    <cellStyle name="Обычный 3 13 21 3 2 4" xfId="19498"/>
    <cellStyle name="Обычный 3 13 21 3 3" xfId="19499"/>
    <cellStyle name="Обычный 3 13 21 3 3 2" xfId="19500"/>
    <cellStyle name="Обычный 3 13 21 3 3 2 2" xfId="19501"/>
    <cellStyle name="Обычный 3 13 21 3 3 3" xfId="19502"/>
    <cellStyle name="Обычный 3 13 21 3 4" xfId="19503"/>
    <cellStyle name="Обычный 3 13 21 3 4 2" xfId="19504"/>
    <cellStyle name="Обычный 3 13 21 3 5" xfId="19505"/>
    <cellStyle name="Обычный 3 13 21 4" xfId="19506"/>
    <cellStyle name="Обычный 3 13 21 4 2" xfId="19507"/>
    <cellStyle name="Обычный 3 13 21 4 2 2" xfId="19508"/>
    <cellStyle name="Обычный 3 13 21 4 2 2 2" xfId="19509"/>
    <cellStyle name="Обычный 3 13 21 4 2 2 2 2" xfId="19510"/>
    <cellStyle name="Обычный 3 13 21 4 2 2 3" xfId="19511"/>
    <cellStyle name="Обычный 3 13 21 4 2 3" xfId="19512"/>
    <cellStyle name="Обычный 3 13 21 4 2 3 2" xfId="19513"/>
    <cellStyle name="Обычный 3 13 21 4 2 4" xfId="19514"/>
    <cellStyle name="Обычный 3 13 21 4 3" xfId="19515"/>
    <cellStyle name="Обычный 3 13 21 4 3 2" xfId="19516"/>
    <cellStyle name="Обычный 3 13 21 4 3 2 2" xfId="19517"/>
    <cellStyle name="Обычный 3 13 21 4 3 3" xfId="19518"/>
    <cellStyle name="Обычный 3 13 21 4 4" xfId="19519"/>
    <cellStyle name="Обычный 3 13 21 4 4 2" xfId="19520"/>
    <cellStyle name="Обычный 3 13 21 4 5" xfId="19521"/>
    <cellStyle name="Обычный 3 13 21 5" xfId="19522"/>
    <cellStyle name="Обычный 3 13 21 5 2" xfId="19523"/>
    <cellStyle name="Обычный 3 13 21 5 2 2" xfId="19524"/>
    <cellStyle name="Обычный 3 13 21 5 2 2 2" xfId="19525"/>
    <cellStyle name="Обычный 3 13 21 5 2 3" xfId="19526"/>
    <cellStyle name="Обычный 3 13 21 5 3" xfId="19527"/>
    <cellStyle name="Обычный 3 13 21 5 3 2" xfId="19528"/>
    <cellStyle name="Обычный 3 13 21 5 4" xfId="19529"/>
    <cellStyle name="Обычный 3 13 21 6" xfId="19530"/>
    <cellStyle name="Обычный 3 13 21 6 2" xfId="19531"/>
    <cellStyle name="Обычный 3 13 21 6 2 2" xfId="19532"/>
    <cellStyle name="Обычный 3 13 21 6 3" xfId="19533"/>
    <cellStyle name="Обычный 3 13 21 7" xfId="19534"/>
    <cellStyle name="Обычный 3 13 21 7 2" xfId="19535"/>
    <cellStyle name="Обычный 3 13 21 8" xfId="19536"/>
    <cellStyle name="Обычный 3 13 22" xfId="19537"/>
    <cellStyle name="Обычный 3 13 22 2" xfId="19538"/>
    <cellStyle name="Обычный 3 13 22 2 2" xfId="19539"/>
    <cellStyle name="Обычный 3 13 22 2 2 2" xfId="19540"/>
    <cellStyle name="Обычный 3 13 22 2 2 2 2" xfId="19541"/>
    <cellStyle name="Обычный 3 13 22 2 2 2 2 2" xfId="19542"/>
    <cellStyle name="Обычный 3 13 22 2 2 2 2 2 2" xfId="19543"/>
    <cellStyle name="Обычный 3 13 22 2 2 2 2 3" xfId="19544"/>
    <cellStyle name="Обычный 3 13 22 2 2 2 3" xfId="19545"/>
    <cellStyle name="Обычный 3 13 22 2 2 2 3 2" xfId="19546"/>
    <cellStyle name="Обычный 3 13 22 2 2 2 4" xfId="19547"/>
    <cellStyle name="Обычный 3 13 22 2 2 3" xfId="19548"/>
    <cellStyle name="Обычный 3 13 22 2 2 3 2" xfId="19549"/>
    <cellStyle name="Обычный 3 13 22 2 2 3 2 2" xfId="19550"/>
    <cellStyle name="Обычный 3 13 22 2 2 3 3" xfId="19551"/>
    <cellStyle name="Обычный 3 13 22 2 2 4" xfId="19552"/>
    <cellStyle name="Обычный 3 13 22 2 2 4 2" xfId="19553"/>
    <cellStyle name="Обычный 3 13 22 2 2 5" xfId="19554"/>
    <cellStyle name="Обычный 3 13 22 2 3" xfId="19555"/>
    <cellStyle name="Обычный 3 13 22 2 3 2" xfId="19556"/>
    <cellStyle name="Обычный 3 13 22 2 3 2 2" xfId="19557"/>
    <cellStyle name="Обычный 3 13 22 2 3 2 2 2" xfId="19558"/>
    <cellStyle name="Обычный 3 13 22 2 3 2 2 2 2" xfId="19559"/>
    <cellStyle name="Обычный 3 13 22 2 3 2 2 3" xfId="19560"/>
    <cellStyle name="Обычный 3 13 22 2 3 2 3" xfId="19561"/>
    <cellStyle name="Обычный 3 13 22 2 3 2 3 2" xfId="19562"/>
    <cellStyle name="Обычный 3 13 22 2 3 2 4" xfId="19563"/>
    <cellStyle name="Обычный 3 13 22 2 3 3" xfId="19564"/>
    <cellStyle name="Обычный 3 13 22 2 3 3 2" xfId="19565"/>
    <cellStyle name="Обычный 3 13 22 2 3 3 2 2" xfId="19566"/>
    <cellStyle name="Обычный 3 13 22 2 3 3 3" xfId="19567"/>
    <cellStyle name="Обычный 3 13 22 2 3 4" xfId="19568"/>
    <cellStyle name="Обычный 3 13 22 2 3 4 2" xfId="19569"/>
    <cellStyle name="Обычный 3 13 22 2 3 5" xfId="19570"/>
    <cellStyle name="Обычный 3 13 22 2 4" xfId="19571"/>
    <cellStyle name="Обычный 3 13 22 2 4 2" xfId="19572"/>
    <cellStyle name="Обычный 3 13 22 2 4 2 2" xfId="19573"/>
    <cellStyle name="Обычный 3 13 22 2 4 2 2 2" xfId="19574"/>
    <cellStyle name="Обычный 3 13 22 2 4 2 3" xfId="19575"/>
    <cellStyle name="Обычный 3 13 22 2 4 3" xfId="19576"/>
    <cellStyle name="Обычный 3 13 22 2 4 3 2" xfId="19577"/>
    <cellStyle name="Обычный 3 13 22 2 4 4" xfId="19578"/>
    <cellStyle name="Обычный 3 13 22 2 5" xfId="19579"/>
    <cellStyle name="Обычный 3 13 22 2 5 2" xfId="19580"/>
    <cellStyle name="Обычный 3 13 22 2 5 2 2" xfId="19581"/>
    <cellStyle name="Обычный 3 13 22 2 5 3" xfId="19582"/>
    <cellStyle name="Обычный 3 13 22 2 6" xfId="19583"/>
    <cellStyle name="Обычный 3 13 22 2 6 2" xfId="19584"/>
    <cellStyle name="Обычный 3 13 22 2 7" xfId="19585"/>
    <cellStyle name="Обычный 3 13 22 3" xfId="19586"/>
    <cellStyle name="Обычный 3 13 22 3 2" xfId="19587"/>
    <cellStyle name="Обычный 3 13 22 3 2 2" xfId="19588"/>
    <cellStyle name="Обычный 3 13 22 3 2 2 2" xfId="19589"/>
    <cellStyle name="Обычный 3 13 22 3 2 2 2 2" xfId="19590"/>
    <cellStyle name="Обычный 3 13 22 3 2 2 3" xfId="19591"/>
    <cellStyle name="Обычный 3 13 22 3 2 3" xfId="19592"/>
    <cellStyle name="Обычный 3 13 22 3 2 3 2" xfId="19593"/>
    <cellStyle name="Обычный 3 13 22 3 2 4" xfId="19594"/>
    <cellStyle name="Обычный 3 13 22 3 3" xfId="19595"/>
    <cellStyle name="Обычный 3 13 22 3 3 2" xfId="19596"/>
    <cellStyle name="Обычный 3 13 22 3 3 2 2" xfId="19597"/>
    <cellStyle name="Обычный 3 13 22 3 3 3" xfId="19598"/>
    <cellStyle name="Обычный 3 13 22 3 4" xfId="19599"/>
    <cellStyle name="Обычный 3 13 22 3 4 2" xfId="19600"/>
    <cellStyle name="Обычный 3 13 22 3 5" xfId="19601"/>
    <cellStyle name="Обычный 3 13 22 4" xfId="19602"/>
    <cellStyle name="Обычный 3 13 22 4 2" xfId="19603"/>
    <cellStyle name="Обычный 3 13 22 4 2 2" xfId="19604"/>
    <cellStyle name="Обычный 3 13 22 4 2 2 2" xfId="19605"/>
    <cellStyle name="Обычный 3 13 22 4 2 2 2 2" xfId="19606"/>
    <cellStyle name="Обычный 3 13 22 4 2 2 3" xfId="19607"/>
    <cellStyle name="Обычный 3 13 22 4 2 3" xfId="19608"/>
    <cellStyle name="Обычный 3 13 22 4 2 3 2" xfId="19609"/>
    <cellStyle name="Обычный 3 13 22 4 2 4" xfId="19610"/>
    <cellStyle name="Обычный 3 13 22 4 3" xfId="19611"/>
    <cellStyle name="Обычный 3 13 22 4 3 2" xfId="19612"/>
    <cellStyle name="Обычный 3 13 22 4 3 2 2" xfId="19613"/>
    <cellStyle name="Обычный 3 13 22 4 3 3" xfId="19614"/>
    <cellStyle name="Обычный 3 13 22 4 4" xfId="19615"/>
    <cellStyle name="Обычный 3 13 22 4 4 2" xfId="19616"/>
    <cellStyle name="Обычный 3 13 22 4 5" xfId="19617"/>
    <cellStyle name="Обычный 3 13 22 5" xfId="19618"/>
    <cellStyle name="Обычный 3 13 22 5 2" xfId="19619"/>
    <cellStyle name="Обычный 3 13 22 5 2 2" xfId="19620"/>
    <cellStyle name="Обычный 3 13 22 5 2 2 2" xfId="19621"/>
    <cellStyle name="Обычный 3 13 22 5 2 3" xfId="19622"/>
    <cellStyle name="Обычный 3 13 22 5 3" xfId="19623"/>
    <cellStyle name="Обычный 3 13 22 5 3 2" xfId="19624"/>
    <cellStyle name="Обычный 3 13 22 5 4" xfId="19625"/>
    <cellStyle name="Обычный 3 13 22 6" xfId="19626"/>
    <cellStyle name="Обычный 3 13 22 6 2" xfId="19627"/>
    <cellStyle name="Обычный 3 13 22 6 2 2" xfId="19628"/>
    <cellStyle name="Обычный 3 13 22 6 3" xfId="19629"/>
    <cellStyle name="Обычный 3 13 22 7" xfId="19630"/>
    <cellStyle name="Обычный 3 13 22 7 2" xfId="19631"/>
    <cellStyle name="Обычный 3 13 22 8" xfId="19632"/>
    <cellStyle name="Обычный 3 13 23" xfId="19633"/>
    <cellStyle name="Обычный 3 13 23 2" xfId="19634"/>
    <cellStyle name="Обычный 3 13 23 2 2" xfId="19635"/>
    <cellStyle name="Обычный 3 13 23 2 2 2" xfId="19636"/>
    <cellStyle name="Обычный 3 13 23 2 2 2 2" xfId="19637"/>
    <cellStyle name="Обычный 3 13 23 2 2 2 2 2" xfId="19638"/>
    <cellStyle name="Обычный 3 13 23 2 2 2 2 2 2" xfId="19639"/>
    <cellStyle name="Обычный 3 13 23 2 2 2 2 3" xfId="19640"/>
    <cellStyle name="Обычный 3 13 23 2 2 2 3" xfId="19641"/>
    <cellStyle name="Обычный 3 13 23 2 2 2 3 2" xfId="19642"/>
    <cellStyle name="Обычный 3 13 23 2 2 2 4" xfId="19643"/>
    <cellStyle name="Обычный 3 13 23 2 2 3" xfId="19644"/>
    <cellStyle name="Обычный 3 13 23 2 2 3 2" xfId="19645"/>
    <cellStyle name="Обычный 3 13 23 2 2 3 2 2" xfId="19646"/>
    <cellStyle name="Обычный 3 13 23 2 2 3 3" xfId="19647"/>
    <cellStyle name="Обычный 3 13 23 2 2 4" xfId="19648"/>
    <cellStyle name="Обычный 3 13 23 2 2 4 2" xfId="19649"/>
    <cellStyle name="Обычный 3 13 23 2 2 5" xfId="19650"/>
    <cellStyle name="Обычный 3 13 23 2 3" xfId="19651"/>
    <cellStyle name="Обычный 3 13 23 2 3 2" xfId="19652"/>
    <cellStyle name="Обычный 3 13 23 2 3 2 2" xfId="19653"/>
    <cellStyle name="Обычный 3 13 23 2 3 2 2 2" xfId="19654"/>
    <cellStyle name="Обычный 3 13 23 2 3 2 2 2 2" xfId="19655"/>
    <cellStyle name="Обычный 3 13 23 2 3 2 2 3" xfId="19656"/>
    <cellStyle name="Обычный 3 13 23 2 3 2 3" xfId="19657"/>
    <cellStyle name="Обычный 3 13 23 2 3 2 3 2" xfId="19658"/>
    <cellStyle name="Обычный 3 13 23 2 3 2 4" xfId="19659"/>
    <cellStyle name="Обычный 3 13 23 2 3 3" xfId="19660"/>
    <cellStyle name="Обычный 3 13 23 2 3 3 2" xfId="19661"/>
    <cellStyle name="Обычный 3 13 23 2 3 3 2 2" xfId="19662"/>
    <cellStyle name="Обычный 3 13 23 2 3 3 3" xfId="19663"/>
    <cellStyle name="Обычный 3 13 23 2 3 4" xfId="19664"/>
    <cellStyle name="Обычный 3 13 23 2 3 4 2" xfId="19665"/>
    <cellStyle name="Обычный 3 13 23 2 3 5" xfId="19666"/>
    <cellStyle name="Обычный 3 13 23 2 4" xfId="19667"/>
    <cellStyle name="Обычный 3 13 23 2 4 2" xfId="19668"/>
    <cellStyle name="Обычный 3 13 23 2 4 2 2" xfId="19669"/>
    <cellStyle name="Обычный 3 13 23 2 4 2 2 2" xfId="19670"/>
    <cellStyle name="Обычный 3 13 23 2 4 2 3" xfId="19671"/>
    <cellStyle name="Обычный 3 13 23 2 4 3" xfId="19672"/>
    <cellStyle name="Обычный 3 13 23 2 4 3 2" xfId="19673"/>
    <cellStyle name="Обычный 3 13 23 2 4 4" xfId="19674"/>
    <cellStyle name="Обычный 3 13 23 2 5" xfId="19675"/>
    <cellStyle name="Обычный 3 13 23 2 5 2" xfId="19676"/>
    <cellStyle name="Обычный 3 13 23 2 5 2 2" xfId="19677"/>
    <cellStyle name="Обычный 3 13 23 2 5 3" xfId="19678"/>
    <cellStyle name="Обычный 3 13 23 2 6" xfId="19679"/>
    <cellStyle name="Обычный 3 13 23 2 6 2" xfId="19680"/>
    <cellStyle name="Обычный 3 13 23 2 7" xfId="19681"/>
    <cellStyle name="Обычный 3 13 23 3" xfId="19682"/>
    <cellStyle name="Обычный 3 13 23 3 2" xfId="19683"/>
    <cellStyle name="Обычный 3 13 23 3 2 2" xfId="19684"/>
    <cellStyle name="Обычный 3 13 23 3 2 2 2" xfId="19685"/>
    <cellStyle name="Обычный 3 13 23 3 2 2 2 2" xfId="19686"/>
    <cellStyle name="Обычный 3 13 23 3 2 2 3" xfId="19687"/>
    <cellStyle name="Обычный 3 13 23 3 2 3" xfId="19688"/>
    <cellStyle name="Обычный 3 13 23 3 2 3 2" xfId="19689"/>
    <cellStyle name="Обычный 3 13 23 3 2 4" xfId="19690"/>
    <cellStyle name="Обычный 3 13 23 3 3" xfId="19691"/>
    <cellStyle name="Обычный 3 13 23 3 3 2" xfId="19692"/>
    <cellStyle name="Обычный 3 13 23 3 3 2 2" xfId="19693"/>
    <cellStyle name="Обычный 3 13 23 3 3 3" xfId="19694"/>
    <cellStyle name="Обычный 3 13 23 3 4" xfId="19695"/>
    <cellStyle name="Обычный 3 13 23 3 4 2" xfId="19696"/>
    <cellStyle name="Обычный 3 13 23 3 5" xfId="19697"/>
    <cellStyle name="Обычный 3 13 23 4" xfId="19698"/>
    <cellStyle name="Обычный 3 13 23 4 2" xfId="19699"/>
    <cellStyle name="Обычный 3 13 23 4 2 2" xfId="19700"/>
    <cellStyle name="Обычный 3 13 23 4 2 2 2" xfId="19701"/>
    <cellStyle name="Обычный 3 13 23 4 2 2 2 2" xfId="19702"/>
    <cellStyle name="Обычный 3 13 23 4 2 2 3" xfId="19703"/>
    <cellStyle name="Обычный 3 13 23 4 2 3" xfId="19704"/>
    <cellStyle name="Обычный 3 13 23 4 2 3 2" xfId="19705"/>
    <cellStyle name="Обычный 3 13 23 4 2 4" xfId="19706"/>
    <cellStyle name="Обычный 3 13 23 4 3" xfId="19707"/>
    <cellStyle name="Обычный 3 13 23 4 3 2" xfId="19708"/>
    <cellStyle name="Обычный 3 13 23 4 3 2 2" xfId="19709"/>
    <cellStyle name="Обычный 3 13 23 4 3 3" xfId="19710"/>
    <cellStyle name="Обычный 3 13 23 4 4" xfId="19711"/>
    <cellStyle name="Обычный 3 13 23 4 4 2" xfId="19712"/>
    <cellStyle name="Обычный 3 13 23 4 5" xfId="19713"/>
    <cellStyle name="Обычный 3 13 23 5" xfId="19714"/>
    <cellStyle name="Обычный 3 13 23 5 2" xfId="19715"/>
    <cellStyle name="Обычный 3 13 23 5 2 2" xfId="19716"/>
    <cellStyle name="Обычный 3 13 23 5 2 2 2" xfId="19717"/>
    <cellStyle name="Обычный 3 13 23 5 2 3" xfId="19718"/>
    <cellStyle name="Обычный 3 13 23 5 3" xfId="19719"/>
    <cellStyle name="Обычный 3 13 23 5 3 2" xfId="19720"/>
    <cellStyle name="Обычный 3 13 23 5 4" xfId="19721"/>
    <cellStyle name="Обычный 3 13 23 6" xfId="19722"/>
    <cellStyle name="Обычный 3 13 23 6 2" xfId="19723"/>
    <cellStyle name="Обычный 3 13 23 6 2 2" xfId="19724"/>
    <cellStyle name="Обычный 3 13 23 6 3" xfId="19725"/>
    <cellStyle name="Обычный 3 13 23 7" xfId="19726"/>
    <cellStyle name="Обычный 3 13 23 7 2" xfId="19727"/>
    <cellStyle name="Обычный 3 13 23 8" xfId="19728"/>
    <cellStyle name="Обычный 3 13 24" xfId="19729"/>
    <cellStyle name="Обычный 3 13 24 2" xfId="19730"/>
    <cellStyle name="Обычный 3 13 24 2 2" xfId="19731"/>
    <cellStyle name="Обычный 3 13 24 2 2 2" xfId="19732"/>
    <cellStyle name="Обычный 3 13 24 2 2 2 2" xfId="19733"/>
    <cellStyle name="Обычный 3 13 24 2 2 2 2 2" xfId="19734"/>
    <cellStyle name="Обычный 3 13 24 2 2 2 2 2 2" xfId="19735"/>
    <cellStyle name="Обычный 3 13 24 2 2 2 2 3" xfId="19736"/>
    <cellStyle name="Обычный 3 13 24 2 2 2 3" xfId="19737"/>
    <cellStyle name="Обычный 3 13 24 2 2 2 3 2" xfId="19738"/>
    <cellStyle name="Обычный 3 13 24 2 2 2 4" xfId="19739"/>
    <cellStyle name="Обычный 3 13 24 2 2 3" xfId="19740"/>
    <cellStyle name="Обычный 3 13 24 2 2 3 2" xfId="19741"/>
    <cellStyle name="Обычный 3 13 24 2 2 3 2 2" xfId="19742"/>
    <cellStyle name="Обычный 3 13 24 2 2 3 3" xfId="19743"/>
    <cellStyle name="Обычный 3 13 24 2 2 4" xfId="19744"/>
    <cellStyle name="Обычный 3 13 24 2 2 4 2" xfId="19745"/>
    <cellStyle name="Обычный 3 13 24 2 2 5" xfId="19746"/>
    <cellStyle name="Обычный 3 13 24 2 3" xfId="19747"/>
    <cellStyle name="Обычный 3 13 24 2 3 2" xfId="19748"/>
    <cellStyle name="Обычный 3 13 24 2 3 2 2" xfId="19749"/>
    <cellStyle name="Обычный 3 13 24 2 3 2 2 2" xfId="19750"/>
    <cellStyle name="Обычный 3 13 24 2 3 2 2 2 2" xfId="19751"/>
    <cellStyle name="Обычный 3 13 24 2 3 2 2 3" xfId="19752"/>
    <cellStyle name="Обычный 3 13 24 2 3 2 3" xfId="19753"/>
    <cellStyle name="Обычный 3 13 24 2 3 2 3 2" xfId="19754"/>
    <cellStyle name="Обычный 3 13 24 2 3 2 4" xfId="19755"/>
    <cellStyle name="Обычный 3 13 24 2 3 3" xfId="19756"/>
    <cellStyle name="Обычный 3 13 24 2 3 3 2" xfId="19757"/>
    <cellStyle name="Обычный 3 13 24 2 3 3 2 2" xfId="19758"/>
    <cellStyle name="Обычный 3 13 24 2 3 3 3" xfId="19759"/>
    <cellStyle name="Обычный 3 13 24 2 3 4" xfId="19760"/>
    <cellStyle name="Обычный 3 13 24 2 3 4 2" xfId="19761"/>
    <cellStyle name="Обычный 3 13 24 2 3 5" xfId="19762"/>
    <cellStyle name="Обычный 3 13 24 2 4" xfId="19763"/>
    <cellStyle name="Обычный 3 13 24 2 4 2" xfId="19764"/>
    <cellStyle name="Обычный 3 13 24 2 4 2 2" xfId="19765"/>
    <cellStyle name="Обычный 3 13 24 2 4 2 2 2" xfId="19766"/>
    <cellStyle name="Обычный 3 13 24 2 4 2 3" xfId="19767"/>
    <cellStyle name="Обычный 3 13 24 2 4 3" xfId="19768"/>
    <cellStyle name="Обычный 3 13 24 2 4 3 2" xfId="19769"/>
    <cellStyle name="Обычный 3 13 24 2 4 4" xfId="19770"/>
    <cellStyle name="Обычный 3 13 24 2 5" xfId="19771"/>
    <cellStyle name="Обычный 3 13 24 2 5 2" xfId="19772"/>
    <cellStyle name="Обычный 3 13 24 2 5 2 2" xfId="19773"/>
    <cellStyle name="Обычный 3 13 24 2 5 3" xfId="19774"/>
    <cellStyle name="Обычный 3 13 24 2 6" xfId="19775"/>
    <cellStyle name="Обычный 3 13 24 2 6 2" xfId="19776"/>
    <cellStyle name="Обычный 3 13 24 2 7" xfId="19777"/>
    <cellStyle name="Обычный 3 13 24 3" xfId="19778"/>
    <cellStyle name="Обычный 3 13 24 3 2" xfId="19779"/>
    <cellStyle name="Обычный 3 13 24 3 2 2" xfId="19780"/>
    <cellStyle name="Обычный 3 13 24 3 2 2 2" xfId="19781"/>
    <cellStyle name="Обычный 3 13 24 3 2 2 2 2" xfId="19782"/>
    <cellStyle name="Обычный 3 13 24 3 2 2 3" xfId="19783"/>
    <cellStyle name="Обычный 3 13 24 3 2 3" xfId="19784"/>
    <cellStyle name="Обычный 3 13 24 3 2 3 2" xfId="19785"/>
    <cellStyle name="Обычный 3 13 24 3 2 4" xfId="19786"/>
    <cellStyle name="Обычный 3 13 24 3 3" xfId="19787"/>
    <cellStyle name="Обычный 3 13 24 3 3 2" xfId="19788"/>
    <cellStyle name="Обычный 3 13 24 3 3 2 2" xfId="19789"/>
    <cellStyle name="Обычный 3 13 24 3 3 3" xfId="19790"/>
    <cellStyle name="Обычный 3 13 24 3 4" xfId="19791"/>
    <cellStyle name="Обычный 3 13 24 3 4 2" xfId="19792"/>
    <cellStyle name="Обычный 3 13 24 3 5" xfId="19793"/>
    <cellStyle name="Обычный 3 13 24 4" xfId="19794"/>
    <cellStyle name="Обычный 3 13 24 4 2" xfId="19795"/>
    <cellStyle name="Обычный 3 13 24 4 2 2" xfId="19796"/>
    <cellStyle name="Обычный 3 13 24 4 2 2 2" xfId="19797"/>
    <cellStyle name="Обычный 3 13 24 4 2 2 2 2" xfId="19798"/>
    <cellStyle name="Обычный 3 13 24 4 2 2 3" xfId="19799"/>
    <cellStyle name="Обычный 3 13 24 4 2 3" xfId="19800"/>
    <cellStyle name="Обычный 3 13 24 4 2 3 2" xfId="19801"/>
    <cellStyle name="Обычный 3 13 24 4 2 4" xfId="19802"/>
    <cellStyle name="Обычный 3 13 24 4 3" xfId="19803"/>
    <cellStyle name="Обычный 3 13 24 4 3 2" xfId="19804"/>
    <cellStyle name="Обычный 3 13 24 4 3 2 2" xfId="19805"/>
    <cellStyle name="Обычный 3 13 24 4 3 3" xfId="19806"/>
    <cellStyle name="Обычный 3 13 24 4 4" xfId="19807"/>
    <cellStyle name="Обычный 3 13 24 4 4 2" xfId="19808"/>
    <cellStyle name="Обычный 3 13 24 4 5" xfId="19809"/>
    <cellStyle name="Обычный 3 13 24 5" xfId="19810"/>
    <cellStyle name="Обычный 3 13 24 5 2" xfId="19811"/>
    <cellStyle name="Обычный 3 13 24 5 2 2" xfId="19812"/>
    <cellStyle name="Обычный 3 13 24 5 2 2 2" xfId="19813"/>
    <cellStyle name="Обычный 3 13 24 5 2 3" xfId="19814"/>
    <cellStyle name="Обычный 3 13 24 5 3" xfId="19815"/>
    <cellStyle name="Обычный 3 13 24 5 3 2" xfId="19816"/>
    <cellStyle name="Обычный 3 13 24 5 4" xfId="19817"/>
    <cellStyle name="Обычный 3 13 24 6" xfId="19818"/>
    <cellStyle name="Обычный 3 13 24 6 2" xfId="19819"/>
    <cellStyle name="Обычный 3 13 24 6 2 2" xfId="19820"/>
    <cellStyle name="Обычный 3 13 24 6 3" xfId="19821"/>
    <cellStyle name="Обычный 3 13 24 7" xfId="19822"/>
    <cellStyle name="Обычный 3 13 24 7 2" xfId="19823"/>
    <cellStyle name="Обычный 3 13 24 8" xfId="19824"/>
    <cellStyle name="Обычный 3 13 25" xfId="19825"/>
    <cellStyle name="Обычный 3 13 25 2" xfId="19826"/>
    <cellStyle name="Обычный 3 13 25 2 2" xfId="19827"/>
    <cellStyle name="Обычный 3 13 25 2 2 2" xfId="19828"/>
    <cellStyle name="Обычный 3 13 25 2 2 2 2" xfId="19829"/>
    <cellStyle name="Обычный 3 13 25 2 2 2 2 2" xfId="19830"/>
    <cellStyle name="Обычный 3 13 25 2 2 2 2 2 2" xfId="19831"/>
    <cellStyle name="Обычный 3 13 25 2 2 2 2 3" xfId="19832"/>
    <cellStyle name="Обычный 3 13 25 2 2 2 3" xfId="19833"/>
    <cellStyle name="Обычный 3 13 25 2 2 2 3 2" xfId="19834"/>
    <cellStyle name="Обычный 3 13 25 2 2 2 4" xfId="19835"/>
    <cellStyle name="Обычный 3 13 25 2 2 3" xfId="19836"/>
    <cellStyle name="Обычный 3 13 25 2 2 3 2" xfId="19837"/>
    <cellStyle name="Обычный 3 13 25 2 2 3 2 2" xfId="19838"/>
    <cellStyle name="Обычный 3 13 25 2 2 3 3" xfId="19839"/>
    <cellStyle name="Обычный 3 13 25 2 2 4" xfId="19840"/>
    <cellStyle name="Обычный 3 13 25 2 2 4 2" xfId="19841"/>
    <cellStyle name="Обычный 3 13 25 2 2 5" xfId="19842"/>
    <cellStyle name="Обычный 3 13 25 2 3" xfId="19843"/>
    <cellStyle name="Обычный 3 13 25 2 3 2" xfId="19844"/>
    <cellStyle name="Обычный 3 13 25 2 3 2 2" xfId="19845"/>
    <cellStyle name="Обычный 3 13 25 2 3 2 2 2" xfId="19846"/>
    <cellStyle name="Обычный 3 13 25 2 3 2 2 2 2" xfId="19847"/>
    <cellStyle name="Обычный 3 13 25 2 3 2 2 3" xfId="19848"/>
    <cellStyle name="Обычный 3 13 25 2 3 2 3" xfId="19849"/>
    <cellStyle name="Обычный 3 13 25 2 3 2 3 2" xfId="19850"/>
    <cellStyle name="Обычный 3 13 25 2 3 2 4" xfId="19851"/>
    <cellStyle name="Обычный 3 13 25 2 3 3" xfId="19852"/>
    <cellStyle name="Обычный 3 13 25 2 3 3 2" xfId="19853"/>
    <cellStyle name="Обычный 3 13 25 2 3 3 2 2" xfId="19854"/>
    <cellStyle name="Обычный 3 13 25 2 3 3 3" xfId="19855"/>
    <cellStyle name="Обычный 3 13 25 2 3 4" xfId="19856"/>
    <cellStyle name="Обычный 3 13 25 2 3 4 2" xfId="19857"/>
    <cellStyle name="Обычный 3 13 25 2 3 5" xfId="19858"/>
    <cellStyle name="Обычный 3 13 25 2 4" xfId="19859"/>
    <cellStyle name="Обычный 3 13 25 2 4 2" xfId="19860"/>
    <cellStyle name="Обычный 3 13 25 2 4 2 2" xfId="19861"/>
    <cellStyle name="Обычный 3 13 25 2 4 2 2 2" xfId="19862"/>
    <cellStyle name="Обычный 3 13 25 2 4 2 3" xfId="19863"/>
    <cellStyle name="Обычный 3 13 25 2 4 3" xfId="19864"/>
    <cellStyle name="Обычный 3 13 25 2 4 3 2" xfId="19865"/>
    <cellStyle name="Обычный 3 13 25 2 4 4" xfId="19866"/>
    <cellStyle name="Обычный 3 13 25 2 5" xfId="19867"/>
    <cellStyle name="Обычный 3 13 25 2 5 2" xfId="19868"/>
    <cellStyle name="Обычный 3 13 25 2 5 2 2" xfId="19869"/>
    <cellStyle name="Обычный 3 13 25 2 5 3" xfId="19870"/>
    <cellStyle name="Обычный 3 13 25 2 6" xfId="19871"/>
    <cellStyle name="Обычный 3 13 25 2 6 2" xfId="19872"/>
    <cellStyle name="Обычный 3 13 25 2 7" xfId="19873"/>
    <cellStyle name="Обычный 3 13 25 3" xfId="19874"/>
    <cellStyle name="Обычный 3 13 25 3 2" xfId="19875"/>
    <cellStyle name="Обычный 3 13 25 3 2 2" xfId="19876"/>
    <cellStyle name="Обычный 3 13 25 3 2 2 2" xfId="19877"/>
    <cellStyle name="Обычный 3 13 25 3 2 2 2 2" xfId="19878"/>
    <cellStyle name="Обычный 3 13 25 3 2 2 3" xfId="19879"/>
    <cellStyle name="Обычный 3 13 25 3 2 3" xfId="19880"/>
    <cellStyle name="Обычный 3 13 25 3 2 3 2" xfId="19881"/>
    <cellStyle name="Обычный 3 13 25 3 2 4" xfId="19882"/>
    <cellStyle name="Обычный 3 13 25 3 3" xfId="19883"/>
    <cellStyle name="Обычный 3 13 25 3 3 2" xfId="19884"/>
    <cellStyle name="Обычный 3 13 25 3 3 2 2" xfId="19885"/>
    <cellStyle name="Обычный 3 13 25 3 3 3" xfId="19886"/>
    <cellStyle name="Обычный 3 13 25 3 4" xfId="19887"/>
    <cellStyle name="Обычный 3 13 25 3 4 2" xfId="19888"/>
    <cellStyle name="Обычный 3 13 25 3 5" xfId="19889"/>
    <cellStyle name="Обычный 3 13 25 4" xfId="19890"/>
    <cellStyle name="Обычный 3 13 25 4 2" xfId="19891"/>
    <cellStyle name="Обычный 3 13 25 4 2 2" xfId="19892"/>
    <cellStyle name="Обычный 3 13 25 4 2 2 2" xfId="19893"/>
    <cellStyle name="Обычный 3 13 25 4 2 2 2 2" xfId="19894"/>
    <cellStyle name="Обычный 3 13 25 4 2 2 3" xfId="19895"/>
    <cellStyle name="Обычный 3 13 25 4 2 3" xfId="19896"/>
    <cellStyle name="Обычный 3 13 25 4 2 3 2" xfId="19897"/>
    <cellStyle name="Обычный 3 13 25 4 2 4" xfId="19898"/>
    <cellStyle name="Обычный 3 13 25 4 3" xfId="19899"/>
    <cellStyle name="Обычный 3 13 25 4 3 2" xfId="19900"/>
    <cellStyle name="Обычный 3 13 25 4 3 2 2" xfId="19901"/>
    <cellStyle name="Обычный 3 13 25 4 3 3" xfId="19902"/>
    <cellStyle name="Обычный 3 13 25 4 4" xfId="19903"/>
    <cellStyle name="Обычный 3 13 25 4 4 2" xfId="19904"/>
    <cellStyle name="Обычный 3 13 25 4 5" xfId="19905"/>
    <cellStyle name="Обычный 3 13 25 5" xfId="19906"/>
    <cellStyle name="Обычный 3 13 25 5 2" xfId="19907"/>
    <cellStyle name="Обычный 3 13 25 5 2 2" xfId="19908"/>
    <cellStyle name="Обычный 3 13 25 5 2 2 2" xfId="19909"/>
    <cellStyle name="Обычный 3 13 25 5 2 3" xfId="19910"/>
    <cellStyle name="Обычный 3 13 25 5 3" xfId="19911"/>
    <cellStyle name="Обычный 3 13 25 5 3 2" xfId="19912"/>
    <cellStyle name="Обычный 3 13 25 5 4" xfId="19913"/>
    <cellStyle name="Обычный 3 13 25 6" xfId="19914"/>
    <cellStyle name="Обычный 3 13 25 6 2" xfId="19915"/>
    <cellStyle name="Обычный 3 13 25 6 2 2" xfId="19916"/>
    <cellStyle name="Обычный 3 13 25 6 3" xfId="19917"/>
    <cellStyle name="Обычный 3 13 25 7" xfId="19918"/>
    <cellStyle name="Обычный 3 13 25 7 2" xfId="19919"/>
    <cellStyle name="Обычный 3 13 25 8" xfId="19920"/>
    <cellStyle name="Обычный 3 13 26" xfId="19921"/>
    <cellStyle name="Обычный 3 13 26 2" xfId="19922"/>
    <cellStyle name="Обычный 3 13 26 2 2" xfId="19923"/>
    <cellStyle name="Обычный 3 13 26 2 2 2" xfId="19924"/>
    <cellStyle name="Обычный 3 13 26 2 2 2 2" xfId="19925"/>
    <cellStyle name="Обычный 3 13 26 2 2 2 2 2" xfId="19926"/>
    <cellStyle name="Обычный 3 13 26 2 2 2 2 2 2" xfId="19927"/>
    <cellStyle name="Обычный 3 13 26 2 2 2 2 3" xfId="19928"/>
    <cellStyle name="Обычный 3 13 26 2 2 2 3" xfId="19929"/>
    <cellStyle name="Обычный 3 13 26 2 2 2 3 2" xfId="19930"/>
    <cellStyle name="Обычный 3 13 26 2 2 2 4" xfId="19931"/>
    <cellStyle name="Обычный 3 13 26 2 2 3" xfId="19932"/>
    <cellStyle name="Обычный 3 13 26 2 2 3 2" xfId="19933"/>
    <cellStyle name="Обычный 3 13 26 2 2 3 2 2" xfId="19934"/>
    <cellStyle name="Обычный 3 13 26 2 2 3 3" xfId="19935"/>
    <cellStyle name="Обычный 3 13 26 2 2 4" xfId="19936"/>
    <cellStyle name="Обычный 3 13 26 2 2 4 2" xfId="19937"/>
    <cellStyle name="Обычный 3 13 26 2 2 5" xfId="19938"/>
    <cellStyle name="Обычный 3 13 26 2 3" xfId="19939"/>
    <cellStyle name="Обычный 3 13 26 2 3 2" xfId="19940"/>
    <cellStyle name="Обычный 3 13 26 2 3 2 2" xfId="19941"/>
    <cellStyle name="Обычный 3 13 26 2 3 2 2 2" xfId="19942"/>
    <cellStyle name="Обычный 3 13 26 2 3 2 2 2 2" xfId="19943"/>
    <cellStyle name="Обычный 3 13 26 2 3 2 2 3" xfId="19944"/>
    <cellStyle name="Обычный 3 13 26 2 3 2 3" xfId="19945"/>
    <cellStyle name="Обычный 3 13 26 2 3 2 3 2" xfId="19946"/>
    <cellStyle name="Обычный 3 13 26 2 3 2 4" xfId="19947"/>
    <cellStyle name="Обычный 3 13 26 2 3 3" xfId="19948"/>
    <cellStyle name="Обычный 3 13 26 2 3 3 2" xfId="19949"/>
    <cellStyle name="Обычный 3 13 26 2 3 3 2 2" xfId="19950"/>
    <cellStyle name="Обычный 3 13 26 2 3 3 3" xfId="19951"/>
    <cellStyle name="Обычный 3 13 26 2 3 4" xfId="19952"/>
    <cellStyle name="Обычный 3 13 26 2 3 4 2" xfId="19953"/>
    <cellStyle name="Обычный 3 13 26 2 3 5" xfId="19954"/>
    <cellStyle name="Обычный 3 13 26 2 4" xfId="19955"/>
    <cellStyle name="Обычный 3 13 26 2 4 2" xfId="19956"/>
    <cellStyle name="Обычный 3 13 26 2 4 2 2" xfId="19957"/>
    <cellStyle name="Обычный 3 13 26 2 4 2 2 2" xfId="19958"/>
    <cellStyle name="Обычный 3 13 26 2 4 2 3" xfId="19959"/>
    <cellStyle name="Обычный 3 13 26 2 4 3" xfId="19960"/>
    <cellStyle name="Обычный 3 13 26 2 4 3 2" xfId="19961"/>
    <cellStyle name="Обычный 3 13 26 2 4 4" xfId="19962"/>
    <cellStyle name="Обычный 3 13 26 2 5" xfId="19963"/>
    <cellStyle name="Обычный 3 13 26 2 5 2" xfId="19964"/>
    <cellStyle name="Обычный 3 13 26 2 5 2 2" xfId="19965"/>
    <cellStyle name="Обычный 3 13 26 2 5 3" xfId="19966"/>
    <cellStyle name="Обычный 3 13 26 2 6" xfId="19967"/>
    <cellStyle name="Обычный 3 13 26 2 6 2" xfId="19968"/>
    <cellStyle name="Обычный 3 13 26 2 7" xfId="19969"/>
    <cellStyle name="Обычный 3 13 26 3" xfId="19970"/>
    <cellStyle name="Обычный 3 13 26 3 2" xfId="19971"/>
    <cellStyle name="Обычный 3 13 26 3 2 2" xfId="19972"/>
    <cellStyle name="Обычный 3 13 26 3 2 2 2" xfId="19973"/>
    <cellStyle name="Обычный 3 13 26 3 2 2 2 2" xfId="19974"/>
    <cellStyle name="Обычный 3 13 26 3 2 2 3" xfId="19975"/>
    <cellStyle name="Обычный 3 13 26 3 2 3" xfId="19976"/>
    <cellStyle name="Обычный 3 13 26 3 2 3 2" xfId="19977"/>
    <cellStyle name="Обычный 3 13 26 3 2 4" xfId="19978"/>
    <cellStyle name="Обычный 3 13 26 3 3" xfId="19979"/>
    <cellStyle name="Обычный 3 13 26 3 3 2" xfId="19980"/>
    <cellStyle name="Обычный 3 13 26 3 3 2 2" xfId="19981"/>
    <cellStyle name="Обычный 3 13 26 3 3 3" xfId="19982"/>
    <cellStyle name="Обычный 3 13 26 3 4" xfId="19983"/>
    <cellStyle name="Обычный 3 13 26 3 4 2" xfId="19984"/>
    <cellStyle name="Обычный 3 13 26 3 5" xfId="19985"/>
    <cellStyle name="Обычный 3 13 26 4" xfId="19986"/>
    <cellStyle name="Обычный 3 13 26 4 2" xfId="19987"/>
    <cellStyle name="Обычный 3 13 26 4 2 2" xfId="19988"/>
    <cellStyle name="Обычный 3 13 26 4 2 2 2" xfId="19989"/>
    <cellStyle name="Обычный 3 13 26 4 2 2 2 2" xfId="19990"/>
    <cellStyle name="Обычный 3 13 26 4 2 2 3" xfId="19991"/>
    <cellStyle name="Обычный 3 13 26 4 2 3" xfId="19992"/>
    <cellStyle name="Обычный 3 13 26 4 2 3 2" xfId="19993"/>
    <cellStyle name="Обычный 3 13 26 4 2 4" xfId="19994"/>
    <cellStyle name="Обычный 3 13 26 4 3" xfId="19995"/>
    <cellStyle name="Обычный 3 13 26 4 3 2" xfId="19996"/>
    <cellStyle name="Обычный 3 13 26 4 3 2 2" xfId="19997"/>
    <cellStyle name="Обычный 3 13 26 4 3 3" xfId="19998"/>
    <cellStyle name="Обычный 3 13 26 4 4" xfId="19999"/>
    <cellStyle name="Обычный 3 13 26 4 4 2" xfId="20000"/>
    <cellStyle name="Обычный 3 13 26 4 5" xfId="20001"/>
    <cellStyle name="Обычный 3 13 26 5" xfId="20002"/>
    <cellStyle name="Обычный 3 13 26 5 2" xfId="20003"/>
    <cellStyle name="Обычный 3 13 26 5 2 2" xfId="20004"/>
    <cellStyle name="Обычный 3 13 26 5 2 2 2" xfId="20005"/>
    <cellStyle name="Обычный 3 13 26 5 2 3" xfId="20006"/>
    <cellStyle name="Обычный 3 13 26 5 3" xfId="20007"/>
    <cellStyle name="Обычный 3 13 26 5 3 2" xfId="20008"/>
    <cellStyle name="Обычный 3 13 26 5 4" xfId="20009"/>
    <cellStyle name="Обычный 3 13 26 6" xfId="20010"/>
    <cellStyle name="Обычный 3 13 26 6 2" xfId="20011"/>
    <cellStyle name="Обычный 3 13 26 6 2 2" xfId="20012"/>
    <cellStyle name="Обычный 3 13 26 6 3" xfId="20013"/>
    <cellStyle name="Обычный 3 13 26 7" xfId="20014"/>
    <cellStyle name="Обычный 3 13 26 7 2" xfId="20015"/>
    <cellStyle name="Обычный 3 13 26 8" xfId="20016"/>
    <cellStyle name="Обычный 3 13 27" xfId="20017"/>
    <cellStyle name="Обычный 3 13 27 2" xfId="20018"/>
    <cellStyle name="Обычный 3 13 27 2 2" xfId="20019"/>
    <cellStyle name="Обычный 3 13 27 2 2 2" xfId="20020"/>
    <cellStyle name="Обычный 3 13 27 2 2 2 2" xfId="20021"/>
    <cellStyle name="Обычный 3 13 27 2 2 2 2 2" xfId="20022"/>
    <cellStyle name="Обычный 3 13 27 2 2 2 2 2 2" xfId="20023"/>
    <cellStyle name="Обычный 3 13 27 2 2 2 2 3" xfId="20024"/>
    <cellStyle name="Обычный 3 13 27 2 2 2 3" xfId="20025"/>
    <cellStyle name="Обычный 3 13 27 2 2 2 3 2" xfId="20026"/>
    <cellStyle name="Обычный 3 13 27 2 2 2 4" xfId="20027"/>
    <cellStyle name="Обычный 3 13 27 2 2 3" xfId="20028"/>
    <cellStyle name="Обычный 3 13 27 2 2 3 2" xfId="20029"/>
    <cellStyle name="Обычный 3 13 27 2 2 3 2 2" xfId="20030"/>
    <cellStyle name="Обычный 3 13 27 2 2 3 3" xfId="20031"/>
    <cellStyle name="Обычный 3 13 27 2 2 4" xfId="20032"/>
    <cellStyle name="Обычный 3 13 27 2 2 4 2" xfId="20033"/>
    <cellStyle name="Обычный 3 13 27 2 2 5" xfId="20034"/>
    <cellStyle name="Обычный 3 13 27 2 3" xfId="20035"/>
    <cellStyle name="Обычный 3 13 27 2 3 2" xfId="20036"/>
    <cellStyle name="Обычный 3 13 27 2 3 2 2" xfId="20037"/>
    <cellStyle name="Обычный 3 13 27 2 3 2 2 2" xfId="20038"/>
    <cellStyle name="Обычный 3 13 27 2 3 2 2 2 2" xfId="20039"/>
    <cellStyle name="Обычный 3 13 27 2 3 2 2 3" xfId="20040"/>
    <cellStyle name="Обычный 3 13 27 2 3 2 3" xfId="20041"/>
    <cellStyle name="Обычный 3 13 27 2 3 2 3 2" xfId="20042"/>
    <cellStyle name="Обычный 3 13 27 2 3 2 4" xfId="20043"/>
    <cellStyle name="Обычный 3 13 27 2 3 3" xfId="20044"/>
    <cellStyle name="Обычный 3 13 27 2 3 3 2" xfId="20045"/>
    <cellStyle name="Обычный 3 13 27 2 3 3 2 2" xfId="20046"/>
    <cellStyle name="Обычный 3 13 27 2 3 3 3" xfId="20047"/>
    <cellStyle name="Обычный 3 13 27 2 3 4" xfId="20048"/>
    <cellStyle name="Обычный 3 13 27 2 3 4 2" xfId="20049"/>
    <cellStyle name="Обычный 3 13 27 2 3 5" xfId="20050"/>
    <cellStyle name="Обычный 3 13 27 2 4" xfId="20051"/>
    <cellStyle name="Обычный 3 13 27 2 4 2" xfId="20052"/>
    <cellStyle name="Обычный 3 13 27 2 4 2 2" xfId="20053"/>
    <cellStyle name="Обычный 3 13 27 2 4 2 2 2" xfId="20054"/>
    <cellStyle name="Обычный 3 13 27 2 4 2 3" xfId="20055"/>
    <cellStyle name="Обычный 3 13 27 2 4 3" xfId="20056"/>
    <cellStyle name="Обычный 3 13 27 2 4 3 2" xfId="20057"/>
    <cellStyle name="Обычный 3 13 27 2 4 4" xfId="20058"/>
    <cellStyle name="Обычный 3 13 27 2 5" xfId="20059"/>
    <cellStyle name="Обычный 3 13 27 2 5 2" xfId="20060"/>
    <cellStyle name="Обычный 3 13 27 2 5 2 2" xfId="20061"/>
    <cellStyle name="Обычный 3 13 27 2 5 3" xfId="20062"/>
    <cellStyle name="Обычный 3 13 27 2 6" xfId="20063"/>
    <cellStyle name="Обычный 3 13 27 2 6 2" xfId="20064"/>
    <cellStyle name="Обычный 3 13 27 2 7" xfId="20065"/>
    <cellStyle name="Обычный 3 13 27 3" xfId="20066"/>
    <cellStyle name="Обычный 3 13 27 3 2" xfId="20067"/>
    <cellStyle name="Обычный 3 13 27 3 2 2" xfId="20068"/>
    <cellStyle name="Обычный 3 13 27 3 2 2 2" xfId="20069"/>
    <cellStyle name="Обычный 3 13 27 3 2 2 2 2" xfId="20070"/>
    <cellStyle name="Обычный 3 13 27 3 2 2 3" xfId="20071"/>
    <cellStyle name="Обычный 3 13 27 3 2 3" xfId="20072"/>
    <cellStyle name="Обычный 3 13 27 3 2 3 2" xfId="20073"/>
    <cellStyle name="Обычный 3 13 27 3 2 4" xfId="20074"/>
    <cellStyle name="Обычный 3 13 27 3 3" xfId="20075"/>
    <cellStyle name="Обычный 3 13 27 3 3 2" xfId="20076"/>
    <cellStyle name="Обычный 3 13 27 3 3 2 2" xfId="20077"/>
    <cellStyle name="Обычный 3 13 27 3 3 3" xfId="20078"/>
    <cellStyle name="Обычный 3 13 27 3 4" xfId="20079"/>
    <cellStyle name="Обычный 3 13 27 3 4 2" xfId="20080"/>
    <cellStyle name="Обычный 3 13 27 3 5" xfId="20081"/>
    <cellStyle name="Обычный 3 13 27 4" xfId="20082"/>
    <cellStyle name="Обычный 3 13 27 4 2" xfId="20083"/>
    <cellStyle name="Обычный 3 13 27 4 2 2" xfId="20084"/>
    <cellStyle name="Обычный 3 13 27 4 2 2 2" xfId="20085"/>
    <cellStyle name="Обычный 3 13 27 4 2 2 2 2" xfId="20086"/>
    <cellStyle name="Обычный 3 13 27 4 2 2 3" xfId="20087"/>
    <cellStyle name="Обычный 3 13 27 4 2 3" xfId="20088"/>
    <cellStyle name="Обычный 3 13 27 4 2 3 2" xfId="20089"/>
    <cellStyle name="Обычный 3 13 27 4 2 4" xfId="20090"/>
    <cellStyle name="Обычный 3 13 27 4 3" xfId="20091"/>
    <cellStyle name="Обычный 3 13 27 4 3 2" xfId="20092"/>
    <cellStyle name="Обычный 3 13 27 4 3 2 2" xfId="20093"/>
    <cellStyle name="Обычный 3 13 27 4 3 3" xfId="20094"/>
    <cellStyle name="Обычный 3 13 27 4 4" xfId="20095"/>
    <cellStyle name="Обычный 3 13 27 4 4 2" xfId="20096"/>
    <cellStyle name="Обычный 3 13 27 4 5" xfId="20097"/>
    <cellStyle name="Обычный 3 13 27 5" xfId="20098"/>
    <cellStyle name="Обычный 3 13 27 5 2" xfId="20099"/>
    <cellStyle name="Обычный 3 13 27 5 2 2" xfId="20100"/>
    <cellStyle name="Обычный 3 13 27 5 2 2 2" xfId="20101"/>
    <cellStyle name="Обычный 3 13 27 5 2 3" xfId="20102"/>
    <cellStyle name="Обычный 3 13 27 5 3" xfId="20103"/>
    <cellStyle name="Обычный 3 13 27 5 3 2" xfId="20104"/>
    <cellStyle name="Обычный 3 13 27 5 4" xfId="20105"/>
    <cellStyle name="Обычный 3 13 27 6" xfId="20106"/>
    <cellStyle name="Обычный 3 13 27 6 2" xfId="20107"/>
    <cellStyle name="Обычный 3 13 27 6 2 2" xfId="20108"/>
    <cellStyle name="Обычный 3 13 27 6 3" xfId="20109"/>
    <cellStyle name="Обычный 3 13 27 7" xfId="20110"/>
    <cellStyle name="Обычный 3 13 27 7 2" xfId="20111"/>
    <cellStyle name="Обычный 3 13 27 8" xfId="20112"/>
    <cellStyle name="Обычный 3 13 28" xfId="20113"/>
    <cellStyle name="Обычный 3 13 28 2" xfId="20114"/>
    <cellStyle name="Обычный 3 13 28 2 2" xfId="20115"/>
    <cellStyle name="Обычный 3 13 28 2 2 2" xfId="20116"/>
    <cellStyle name="Обычный 3 13 28 2 2 2 2" xfId="20117"/>
    <cellStyle name="Обычный 3 13 28 2 2 2 2 2" xfId="20118"/>
    <cellStyle name="Обычный 3 13 28 2 2 2 2 2 2" xfId="20119"/>
    <cellStyle name="Обычный 3 13 28 2 2 2 2 3" xfId="20120"/>
    <cellStyle name="Обычный 3 13 28 2 2 2 3" xfId="20121"/>
    <cellStyle name="Обычный 3 13 28 2 2 2 3 2" xfId="20122"/>
    <cellStyle name="Обычный 3 13 28 2 2 2 4" xfId="20123"/>
    <cellStyle name="Обычный 3 13 28 2 2 3" xfId="20124"/>
    <cellStyle name="Обычный 3 13 28 2 2 3 2" xfId="20125"/>
    <cellStyle name="Обычный 3 13 28 2 2 3 2 2" xfId="20126"/>
    <cellStyle name="Обычный 3 13 28 2 2 3 3" xfId="20127"/>
    <cellStyle name="Обычный 3 13 28 2 2 4" xfId="20128"/>
    <cellStyle name="Обычный 3 13 28 2 2 4 2" xfId="20129"/>
    <cellStyle name="Обычный 3 13 28 2 2 5" xfId="20130"/>
    <cellStyle name="Обычный 3 13 28 2 3" xfId="20131"/>
    <cellStyle name="Обычный 3 13 28 2 3 2" xfId="20132"/>
    <cellStyle name="Обычный 3 13 28 2 3 2 2" xfId="20133"/>
    <cellStyle name="Обычный 3 13 28 2 3 2 2 2" xfId="20134"/>
    <cellStyle name="Обычный 3 13 28 2 3 2 2 2 2" xfId="20135"/>
    <cellStyle name="Обычный 3 13 28 2 3 2 2 3" xfId="20136"/>
    <cellStyle name="Обычный 3 13 28 2 3 2 3" xfId="20137"/>
    <cellStyle name="Обычный 3 13 28 2 3 2 3 2" xfId="20138"/>
    <cellStyle name="Обычный 3 13 28 2 3 2 4" xfId="20139"/>
    <cellStyle name="Обычный 3 13 28 2 3 3" xfId="20140"/>
    <cellStyle name="Обычный 3 13 28 2 3 3 2" xfId="20141"/>
    <cellStyle name="Обычный 3 13 28 2 3 3 2 2" xfId="20142"/>
    <cellStyle name="Обычный 3 13 28 2 3 3 3" xfId="20143"/>
    <cellStyle name="Обычный 3 13 28 2 3 4" xfId="20144"/>
    <cellStyle name="Обычный 3 13 28 2 3 4 2" xfId="20145"/>
    <cellStyle name="Обычный 3 13 28 2 3 5" xfId="20146"/>
    <cellStyle name="Обычный 3 13 28 2 4" xfId="20147"/>
    <cellStyle name="Обычный 3 13 28 2 4 2" xfId="20148"/>
    <cellStyle name="Обычный 3 13 28 2 4 2 2" xfId="20149"/>
    <cellStyle name="Обычный 3 13 28 2 4 2 2 2" xfId="20150"/>
    <cellStyle name="Обычный 3 13 28 2 4 2 3" xfId="20151"/>
    <cellStyle name="Обычный 3 13 28 2 4 3" xfId="20152"/>
    <cellStyle name="Обычный 3 13 28 2 4 3 2" xfId="20153"/>
    <cellStyle name="Обычный 3 13 28 2 4 4" xfId="20154"/>
    <cellStyle name="Обычный 3 13 28 2 5" xfId="20155"/>
    <cellStyle name="Обычный 3 13 28 2 5 2" xfId="20156"/>
    <cellStyle name="Обычный 3 13 28 2 5 2 2" xfId="20157"/>
    <cellStyle name="Обычный 3 13 28 2 5 3" xfId="20158"/>
    <cellStyle name="Обычный 3 13 28 2 6" xfId="20159"/>
    <cellStyle name="Обычный 3 13 28 2 6 2" xfId="20160"/>
    <cellStyle name="Обычный 3 13 28 2 7" xfId="20161"/>
    <cellStyle name="Обычный 3 13 28 3" xfId="20162"/>
    <cellStyle name="Обычный 3 13 28 3 2" xfId="20163"/>
    <cellStyle name="Обычный 3 13 28 3 2 2" xfId="20164"/>
    <cellStyle name="Обычный 3 13 28 3 2 2 2" xfId="20165"/>
    <cellStyle name="Обычный 3 13 28 3 2 2 2 2" xfId="20166"/>
    <cellStyle name="Обычный 3 13 28 3 2 2 3" xfId="20167"/>
    <cellStyle name="Обычный 3 13 28 3 2 3" xfId="20168"/>
    <cellStyle name="Обычный 3 13 28 3 2 3 2" xfId="20169"/>
    <cellStyle name="Обычный 3 13 28 3 2 4" xfId="20170"/>
    <cellStyle name="Обычный 3 13 28 3 3" xfId="20171"/>
    <cellStyle name="Обычный 3 13 28 3 3 2" xfId="20172"/>
    <cellStyle name="Обычный 3 13 28 3 3 2 2" xfId="20173"/>
    <cellStyle name="Обычный 3 13 28 3 3 3" xfId="20174"/>
    <cellStyle name="Обычный 3 13 28 3 4" xfId="20175"/>
    <cellStyle name="Обычный 3 13 28 3 4 2" xfId="20176"/>
    <cellStyle name="Обычный 3 13 28 3 5" xfId="20177"/>
    <cellStyle name="Обычный 3 13 28 4" xfId="20178"/>
    <cellStyle name="Обычный 3 13 28 4 2" xfId="20179"/>
    <cellStyle name="Обычный 3 13 28 4 2 2" xfId="20180"/>
    <cellStyle name="Обычный 3 13 28 4 2 2 2" xfId="20181"/>
    <cellStyle name="Обычный 3 13 28 4 2 2 2 2" xfId="20182"/>
    <cellStyle name="Обычный 3 13 28 4 2 2 3" xfId="20183"/>
    <cellStyle name="Обычный 3 13 28 4 2 3" xfId="20184"/>
    <cellStyle name="Обычный 3 13 28 4 2 3 2" xfId="20185"/>
    <cellStyle name="Обычный 3 13 28 4 2 4" xfId="20186"/>
    <cellStyle name="Обычный 3 13 28 4 3" xfId="20187"/>
    <cellStyle name="Обычный 3 13 28 4 3 2" xfId="20188"/>
    <cellStyle name="Обычный 3 13 28 4 3 2 2" xfId="20189"/>
    <cellStyle name="Обычный 3 13 28 4 3 3" xfId="20190"/>
    <cellStyle name="Обычный 3 13 28 4 4" xfId="20191"/>
    <cellStyle name="Обычный 3 13 28 4 4 2" xfId="20192"/>
    <cellStyle name="Обычный 3 13 28 4 5" xfId="20193"/>
    <cellStyle name="Обычный 3 13 28 5" xfId="20194"/>
    <cellStyle name="Обычный 3 13 28 5 2" xfId="20195"/>
    <cellStyle name="Обычный 3 13 28 5 2 2" xfId="20196"/>
    <cellStyle name="Обычный 3 13 28 5 2 2 2" xfId="20197"/>
    <cellStyle name="Обычный 3 13 28 5 2 3" xfId="20198"/>
    <cellStyle name="Обычный 3 13 28 5 3" xfId="20199"/>
    <cellStyle name="Обычный 3 13 28 5 3 2" xfId="20200"/>
    <cellStyle name="Обычный 3 13 28 5 4" xfId="20201"/>
    <cellStyle name="Обычный 3 13 28 6" xfId="20202"/>
    <cellStyle name="Обычный 3 13 28 6 2" xfId="20203"/>
    <cellStyle name="Обычный 3 13 28 6 2 2" xfId="20204"/>
    <cellStyle name="Обычный 3 13 28 6 3" xfId="20205"/>
    <cellStyle name="Обычный 3 13 28 7" xfId="20206"/>
    <cellStyle name="Обычный 3 13 28 7 2" xfId="20207"/>
    <cellStyle name="Обычный 3 13 28 8" xfId="20208"/>
    <cellStyle name="Обычный 3 13 29" xfId="20209"/>
    <cellStyle name="Обычный 3 13 29 2" xfId="20210"/>
    <cellStyle name="Обычный 3 13 29 2 2" xfId="20211"/>
    <cellStyle name="Обычный 3 13 29 2 2 2" xfId="20212"/>
    <cellStyle name="Обычный 3 13 29 2 2 2 2" xfId="20213"/>
    <cellStyle name="Обычный 3 13 29 2 2 2 2 2" xfId="20214"/>
    <cellStyle name="Обычный 3 13 29 2 2 2 2 2 2" xfId="20215"/>
    <cellStyle name="Обычный 3 13 29 2 2 2 2 3" xfId="20216"/>
    <cellStyle name="Обычный 3 13 29 2 2 2 3" xfId="20217"/>
    <cellStyle name="Обычный 3 13 29 2 2 2 3 2" xfId="20218"/>
    <cellStyle name="Обычный 3 13 29 2 2 2 4" xfId="20219"/>
    <cellStyle name="Обычный 3 13 29 2 2 3" xfId="20220"/>
    <cellStyle name="Обычный 3 13 29 2 2 3 2" xfId="20221"/>
    <cellStyle name="Обычный 3 13 29 2 2 3 2 2" xfId="20222"/>
    <cellStyle name="Обычный 3 13 29 2 2 3 3" xfId="20223"/>
    <cellStyle name="Обычный 3 13 29 2 2 4" xfId="20224"/>
    <cellStyle name="Обычный 3 13 29 2 2 4 2" xfId="20225"/>
    <cellStyle name="Обычный 3 13 29 2 2 5" xfId="20226"/>
    <cellStyle name="Обычный 3 13 29 2 3" xfId="20227"/>
    <cellStyle name="Обычный 3 13 29 2 3 2" xfId="20228"/>
    <cellStyle name="Обычный 3 13 29 2 3 2 2" xfId="20229"/>
    <cellStyle name="Обычный 3 13 29 2 3 2 2 2" xfId="20230"/>
    <cellStyle name="Обычный 3 13 29 2 3 2 2 2 2" xfId="20231"/>
    <cellStyle name="Обычный 3 13 29 2 3 2 2 3" xfId="20232"/>
    <cellStyle name="Обычный 3 13 29 2 3 2 3" xfId="20233"/>
    <cellStyle name="Обычный 3 13 29 2 3 2 3 2" xfId="20234"/>
    <cellStyle name="Обычный 3 13 29 2 3 2 4" xfId="20235"/>
    <cellStyle name="Обычный 3 13 29 2 3 3" xfId="20236"/>
    <cellStyle name="Обычный 3 13 29 2 3 3 2" xfId="20237"/>
    <cellStyle name="Обычный 3 13 29 2 3 3 2 2" xfId="20238"/>
    <cellStyle name="Обычный 3 13 29 2 3 3 3" xfId="20239"/>
    <cellStyle name="Обычный 3 13 29 2 3 4" xfId="20240"/>
    <cellStyle name="Обычный 3 13 29 2 3 4 2" xfId="20241"/>
    <cellStyle name="Обычный 3 13 29 2 3 5" xfId="20242"/>
    <cellStyle name="Обычный 3 13 29 2 4" xfId="20243"/>
    <cellStyle name="Обычный 3 13 29 2 4 2" xfId="20244"/>
    <cellStyle name="Обычный 3 13 29 2 4 2 2" xfId="20245"/>
    <cellStyle name="Обычный 3 13 29 2 4 2 2 2" xfId="20246"/>
    <cellStyle name="Обычный 3 13 29 2 4 2 3" xfId="20247"/>
    <cellStyle name="Обычный 3 13 29 2 4 3" xfId="20248"/>
    <cellStyle name="Обычный 3 13 29 2 4 3 2" xfId="20249"/>
    <cellStyle name="Обычный 3 13 29 2 4 4" xfId="20250"/>
    <cellStyle name="Обычный 3 13 29 2 5" xfId="20251"/>
    <cellStyle name="Обычный 3 13 29 2 5 2" xfId="20252"/>
    <cellStyle name="Обычный 3 13 29 2 5 2 2" xfId="20253"/>
    <cellStyle name="Обычный 3 13 29 2 5 3" xfId="20254"/>
    <cellStyle name="Обычный 3 13 29 2 6" xfId="20255"/>
    <cellStyle name="Обычный 3 13 29 2 6 2" xfId="20256"/>
    <cellStyle name="Обычный 3 13 29 2 7" xfId="20257"/>
    <cellStyle name="Обычный 3 13 29 3" xfId="20258"/>
    <cellStyle name="Обычный 3 13 29 3 2" xfId="20259"/>
    <cellStyle name="Обычный 3 13 29 3 2 2" xfId="20260"/>
    <cellStyle name="Обычный 3 13 29 3 2 2 2" xfId="20261"/>
    <cellStyle name="Обычный 3 13 29 3 2 2 2 2" xfId="20262"/>
    <cellStyle name="Обычный 3 13 29 3 2 2 3" xfId="20263"/>
    <cellStyle name="Обычный 3 13 29 3 2 3" xfId="20264"/>
    <cellStyle name="Обычный 3 13 29 3 2 3 2" xfId="20265"/>
    <cellStyle name="Обычный 3 13 29 3 2 4" xfId="20266"/>
    <cellStyle name="Обычный 3 13 29 3 3" xfId="20267"/>
    <cellStyle name="Обычный 3 13 29 3 3 2" xfId="20268"/>
    <cellStyle name="Обычный 3 13 29 3 3 2 2" xfId="20269"/>
    <cellStyle name="Обычный 3 13 29 3 3 3" xfId="20270"/>
    <cellStyle name="Обычный 3 13 29 3 4" xfId="20271"/>
    <cellStyle name="Обычный 3 13 29 3 4 2" xfId="20272"/>
    <cellStyle name="Обычный 3 13 29 3 5" xfId="20273"/>
    <cellStyle name="Обычный 3 13 29 4" xfId="20274"/>
    <cellStyle name="Обычный 3 13 29 4 2" xfId="20275"/>
    <cellStyle name="Обычный 3 13 29 4 2 2" xfId="20276"/>
    <cellStyle name="Обычный 3 13 29 4 2 2 2" xfId="20277"/>
    <cellStyle name="Обычный 3 13 29 4 2 2 2 2" xfId="20278"/>
    <cellStyle name="Обычный 3 13 29 4 2 2 3" xfId="20279"/>
    <cellStyle name="Обычный 3 13 29 4 2 3" xfId="20280"/>
    <cellStyle name="Обычный 3 13 29 4 2 3 2" xfId="20281"/>
    <cellStyle name="Обычный 3 13 29 4 2 4" xfId="20282"/>
    <cellStyle name="Обычный 3 13 29 4 3" xfId="20283"/>
    <cellStyle name="Обычный 3 13 29 4 3 2" xfId="20284"/>
    <cellStyle name="Обычный 3 13 29 4 3 2 2" xfId="20285"/>
    <cellStyle name="Обычный 3 13 29 4 3 3" xfId="20286"/>
    <cellStyle name="Обычный 3 13 29 4 4" xfId="20287"/>
    <cellStyle name="Обычный 3 13 29 4 4 2" xfId="20288"/>
    <cellStyle name="Обычный 3 13 29 4 5" xfId="20289"/>
    <cellStyle name="Обычный 3 13 29 5" xfId="20290"/>
    <cellStyle name="Обычный 3 13 29 5 2" xfId="20291"/>
    <cellStyle name="Обычный 3 13 29 5 2 2" xfId="20292"/>
    <cellStyle name="Обычный 3 13 29 5 2 2 2" xfId="20293"/>
    <cellStyle name="Обычный 3 13 29 5 2 3" xfId="20294"/>
    <cellStyle name="Обычный 3 13 29 5 3" xfId="20295"/>
    <cellStyle name="Обычный 3 13 29 5 3 2" xfId="20296"/>
    <cellStyle name="Обычный 3 13 29 5 4" xfId="20297"/>
    <cellStyle name="Обычный 3 13 29 6" xfId="20298"/>
    <cellStyle name="Обычный 3 13 29 6 2" xfId="20299"/>
    <cellStyle name="Обычный 3 13 29 6 2 2" xfId="20300"/>
    <cellStyle name="Обычный 3 13 29 6 3" xfId="20301"/>
    <cellStyle name="Обычный 3 13 29 7" xfId="20302"/>
    <cellStyle name="Обычный 3 13 29 7 2" xfId="20303"/>
    <cellStyle name="Обычный 3 13 29 8" xfId="20304"/>
    <cellStyle name="Обычный 3 13 3" xfId="20305"/>
    <cellStyle name="Обычный 3 13 3 2" xfId="20306"/>
    <cellStyle name="Обычный 3 13 3 2 2" xfId="20307"/>
    <cellStyle name="Обычный 3 13 3 2 2 2" xfId="20308"/>
    <cellStyle name="Обычный 3 13 3 2 2 2 2" xfId="20309"/>
    <cellStyle name="Обычный 3 13 3 2 2 2 2 2" xfId="20310"/>
    <cellStyle name="Обычный 3 13 3 2 2 2 2 2 2" xfId="20311"/>
    <cellStyle name="Обычный 3 13 3 2 2 2 2 3" xfId="20312"/>
    <cellStyle name="Обычный 3 13 3 2 2 2 3" xfId="20313"/>
    <cellStyle name="Обычный 3 13 3 2 2 2 3 2" xfId="20314"/>
    <cellStyle name="Обычный 3 13 3 2 2 2 4" xfId="20315"/>
    <cellStyle name="Обычный 3 13 3 2 2 3" xfId="20316"/>
    <cellStyle name="Обычный 3 13 3 2 2 3 2" xfId="20317"/>
    <cellStyle name="Обычный 3 13 3 2 2 3 2 2" xfId="20318"/>
    <cellStyle name="Обычный 3 13 3 2 2 3 3" xfId="20319"/>
    <cellStyle name="Обычный 3 13 3 2 2 4" xfId="20320"/>
    <cellStyle name="Обычный 3 13 3 2 2 4 2" xfId="20321"/>
    <cellStyle name="Обычный 3 13 3 2 2 5" xfId="20322"/>
    <cellStyle name="Обычный 3 13 3 2 3" xfId="20323"/>
    <cellStyle name="Обычный 3 13 3 2 3 2" xfId="20324"/>
    <cellStyle name="Обычный 3 13 3 2 3 2 2" xfId="20325"/>
    <cellStyle name="Обычный 3 13 3 2 3 2 2 2" xfId="20326"/>
    <cellStyle name="Обычный 3 13 3 2 3 2 2 2 2" xfId="20327"/>
    <cellStyle name="Обычный 3 13 3 2 3 2 2 3" xfId="20328"/>
    <cellStyle name="Обычный 3 13 3 2 3 2 3" xfId="20329"/>
    <cellStyle name="Обычный 3 13 3 2 3 2 3 2" xfId="20330"/>
    <cellStyle name="Обычный 3 13 3 2 3 2 4" xfId="20331"/>
    <cellStyle name="Обычный 3 13 3 2 3 3" xfId="20332"/>
    <cellStyle name="Обычный 3 13 3 2 3 3 2" xfId="20333"/>
    <cellStyle name="Обычный 3 13 3 2 3 3 2 2" xfId="20334"/>
    <cellStyle name="Обычный 3 13 3 2 3 3 3" xfId="20335"/>
    <cellStyle name="Обычный 3 13 3 2 3 4" xfId="20336"/>
    <cellStyle name="Обычный 3 13 3 2 3 4 2" xfId="20337"/>
    <cellStyle name="Обычный 3 13 3 2 3 5" xfId="20338"/>
    <cellStyle name="Обычный 3 13 3 2 4" xfId="20339"/>
    <cellStyle name="Обычный 3 13 3 2 4 2" xfId="20340"/>
    <cellStyle name="Обычный 3 13 3 2 4 2 2" xfId="20341"/>
    <cellStyle name="Обычный 3 13 3 2 4 2 2 2" xfId="20342"/>
    <cellStyle name="Обычный 3 13 3 2 4 2 3" xfId="20343"/>
    <cellStyle name="Обычный 3 13 3 2 4 3" xfId="20344"/>
    <cellStyle name="Обычный 3 13 3 2 4 3 2" xfId="20345"/>
    <cellStyle name="Обычный 3 13 3 2 4 4" xfId="20346"/>
    <cellStyle name="Обычный 3 13 3 2 5" xfId="20347"/>
    <cellStyle name="Обычный 3 13 3 2 5 2" xfId="20348"/>
    <cellStyle name="Обычный 3 13 3 2 5 2 2" xfId="20349"/>
    <cellStyle name="Обычный 3 13 3 2 5 3" xfId="20350"/>
    <cellStyle name="Обычный 3 13 3 2 6" xfId="20351"/>
    <cellStyle name="Обычный 3 13 3 2 6 2" xfId="20352"/>
    <cellStyle name="Обычный 3 13 3 2 7" xfId="20353"/>
    <cellStyle name="Обычный 3 13 3 3" xfId="20354"/>
    <cellStyle name="Обычный 3 13 3 3 2" xfId="20355"/>
    <cellStyle name="Обычный 3 13 3 3 2 2" xfId="20356"/>
    <cellStyle name="Обычный 3 13 3 3 2 2 2" xfId="20357"/>
    <cellStyle name="Обычный 3 13 3 3 2 2 2 2" xfId="20358"/>
    <cellStyle name="Обычный 3 13 3 3 2 2 3" xfId="20359"/>
    <cellStyle name="Обычный 3 13 3 3 2 3" xfId="20360"/>
    <cellStyle name="Обычный 3 13 3 3 2 3 2" xfId="20361"/>
    <cellStyle name="Обычный 3 13 3 3 2 4" xfId="20362"/>
    <cellStyle name="Обычный 3 13 3 3 3" xfId="20363"/>
    <cellStyle name="Обычный 3 13 3 3 3 2" xfId="20364"/>
    <cellStyle name="Обычный 3 13 3 3 3 2 2" xfId="20365"/>
    <cellStyle name="Обычный 3 13 3 3 3 3" xfId="20366"/>
    <cellStyle name="Обычный 3 13 3 3 4" xfId="20367"/>
    <cellStyle name="Обычный 3 13 3 3 4 2" xfId="20368"/>
    <cellStyle name="Обычный 3 13 3 3 5" xfId="20369"/>
    <cellStyle name="Обычный 3 13 3 4" xfId="20370"/>
    <cellStyle name="Обычный 3 13 3 4 2" xfId="20371"/>
    <cellStyle name="Обычный 3 13 3 4 2 2" xfId="20372"/>
    <cellStyle name="Обычный 3 13 3 4 2 2 2" xfId="20373"/>
    <cellStyle name="Обычный 3 13 3 4 2 2 2 2" xfId="20374"/>
    <cellStyle name="Обычный 3 13 3 4 2 2 3" xfId="20375"/>
    <cellStyle name="Обычный 3 13 3 4 2 3" xfId="20376"/>
    <cellStyle name="Обычный 3 13 3 4 2 3 2" xfId="20377"/>
    <cellStyle name="Обычный 3 13 3 4 2 4" xfId="20378"/>
    <cellStyle name="Обычный 3 13 3 4 3" xfId="20379"/>
    <cellStyle name="Обычный 3 13 3 4 3 2" xfId="20380"/>
    <cellStyle name="Обычный 3 13 3 4 3 2 2" xfId="20381"/>
    <cellStyle name="Обычный 3 13 3 4 3 3" xfId="20382"/>
    <cellStyle name="Обычный 3 13 3 4 4" xfId="20383"/>
    <cellStyle name="Обычный 3 13 3 4 4 2" xfId="20384"/>
    <cellStyle name="Обычный 3 13 3 4 5" xfId="20385"/>
    <cellStyle name="Обычный 3 13 3 5" xfId="20386"/>
    <cellStyle name="Обычный 3 13 3 5 2" xfId="20387"/>
    <cellStyle name="Обычный 3 13 3 5 2 2" xfId="20388"/>
    <cellStyle name="Обычный 3 13 3 5 2 2 2" xfId="20389"/>
    <cellStyle name="Обычный 3 13 3 5 2 3" xfId="20390"/>
    <cellStyle name="Обычный 3 13 3 5 3" xfId="20391"/>
    <cellStyle name="Обычный 3 13 3 5 3 2" xfId="20392"/>
    <cellStyle name="Обычный 3 13 3 5 4" xfId="20393"/>
    <cellStyle name="Обычный 3 13 3 6" xfId="20394"/>
    <cellStyle name="Обычный 3 13 3 6 2" xfId="20395"/>
    <cellStyle name="Обычный 3 13 3 6 2 2" xfId="20396"/>
    <cellStyle name="Обычный 3 13 3 6 3" xfId="20397"/>
    <cellStyle name="Обычный 3 13 3 7" xfId="20398"/>
    <cellStyle name="Обычный 3 13 3 7 2" xfId="20399"/>
    <cellStyle name="Обычный 3 13 3 8" xfId="20400"/>
    <cellStyle name="Обычный 3 13 30" xfId="20401"/>
    <cellStyle name="Обычный 3 13 30 2" xfId="20402"/>
    <cellStyle name="Обычный 3 13 30 2 2" xfId="20403"/>
    <cellStyle name="Обычный 3 13 30 2 2 2" xfId="20404"/>
    <cellStyle name="Обычный 3 13 30 2 2 2 2" xfId="20405"/>
    <cellStyle name="Обычный 3 13 30 2 2 2 2 2" xfId="20406"/>
    <cellStyle name="Обычный 3 13 30 2 2 2 2 2 2" xfId="20407"/>
    <cellStyle name="Обычный 3 13 30 2 2 2 2 3" xfId="20408"/>
    <cellStyle name="Обычный 3 13 30 2 2 2 3" xfId="20409"/>
    <cellStyle name="Обычный 3 13 30 2 2 2 3 2" xfId="20410"/>
    <cellStyle name="Обычный 3 13 30 2 2 2 4" xfId="20411"/>
    <cellStyle name="Обычный 3 13 30 2 2 3" xfId="20412"/>
    <cellStyle name="Обычный 3 13 30 2 2 3 2" xfId="20413"/>
    <cellStyle name="Обычный 3 13 30 2 2 3 2 2" xfId="20414"/>
    <cellStyle name="Обычный 3 13 30 2 2 3 3" xfId="20415"/>
    <cellStyle name="Обычный 3 13 30 2 2 4" xfId="20416"/>
    <cellStyle name="Обычный 3 13 30 2 2 4 2" xfId="20417"/>
    <cellStyle name="Обычный 3 13 30 2 2 5" xfId="20418"/>
    <cellStyle name="Обычный 3 13 30 2 3" xfId="20419"/>
    <cellStyle name="Обычный 3 13 30 2 3 2" xfId="20420"/>
    <cellStyle name="Обычный 3 13 30 2 3 2 2" xfId="20421"/>
    <cellStyle name="Обычный 3 13 30 2 3 2 2 2" xfId="20422"/>
    <cellStyle name="Обычный 3 13 30 2 3 2 2 2 2" xfId="20423"/>
    <cellStyle name="Обычный 3 13 30 2 3 2 2 3" xfId="20424"/>
    <cellStyle name="Обычный 3 13 30 2 3 2 3" xfId="20425"/>
    <cellStyle name="Обычный 3 13 30 2 3 2 3 2" xfId="20426"/>
    <cellStyle name="Обычный 3 13 30 2 3 2 4" xfId="20427"/>
    <cellStyle name="Обычный 3 13 30 2 3 3" xfId="20428"/>
    <cellStyle name="Обычный 3 13 30 2 3 3 2" xfId="20429"/>
    <cellStyle name="Обычный 3 13 30 2 3 3 2 2" xfId="20430"/>
    <cellStyle name="Обычный 3 13 30 2 3 3 3" xfId="20431"/>
    <cellStyle name="Обычный 3 13 30 2 3 4" xfId="20432"/>
    <cellStyle name="Обычный 3 13 30 2 3 4 2" xfId="20433"/>
    <cellStyle name="Обычный 3 13 30 2 3 5" xfId="20434"/>
    <cellStyle name="Обычный 3 13 30 2 4" xfId="20435"/>
    <cellStyle name="Обычный 3 13 30 2 4 2" xfId="20436"/>
    <cellStyle name="Обычный 3 13 30 2 4 2 2" xfId="20437"/>
    <cellStyle name="Обычный 3 13 30 2 4 2 2 2" xfId="20438"/>
    <cellStyle name="Обычный 3 13 30 2 4 2 3" xfId="20439"/>
    <cellStyle name="Обычный 3 13 30 2 4 3" xfId="20440"/>
    <cellStyle name="Обычный 3 13 30 2 4 3 2" xfId="20441"/>
    <cellStyle name="Обычный 3 13 30 2 4 4" xfId="20442"/>
    <cellStyle name="Обычный 3 13 30 2 5" xfId="20443"/>
    <cellStyle name="Обычный 3 13 30 2 5 2" xfId="20444"/>
    <cellStyle name="Обычный 3 13 30 2 5 2 2" xfId="20445"/>
    <cellStyle name="Обычный 3 13 30 2 5 3" xfId="20446"/>
    <cellStyle name="Обычный 3 13 30 2 6" xfId="20447"/>
    <cellStyle name="Обычный 3 13 30 2 6 2" xfId="20448"/>
    <cellStyle name="Обычный 3 13 30 2 7" xfId="20449"/>
    <cellStyle name="Обычный 3 13 30 3" xfId="20450"/>
    <cellStyle name="Обычный 3 13 30 3 2" xfId="20451"/>
    <cellStyle name="Обычный 3 13 30 3 2 2" xfId="20452"/>
    <cellStyle name="Обычный 3 13 30 3 2 2 2" xfId="20453"/>
    <cellStyle name="Обычный 3 13 30 3 2 2 2 2" xfId="20454"/>
    <cellStyle name="Обычный 3 13 30 3 2 2 3" xfId="20455"/>
    <cellStyle name="Обычный 3 13 30 3 2 3" xfId="20456"/>
    <cellStyle name="Обычный 3 13 30 3 2 3 2" xfId="20457"/>
    <cellStyle name="Обычный 3 13 30 3 2 4" xfId="20458"/>
    <cellStyle name="Обычный 3 13 30 3 3" xfId="20459"/>
    <cellStyle name="Обычный 3 13 30 3 3 2" xfId="20460"/>
    <cellStyle name="Обычный 3 13 30 3 3 2 2" xfId="20461"/>
    <cellStyle name="Обычный 3 13 30 3 3 3" xfId="20462"/>
    <cellStyle name="Обычный 3 13 30 3 4" xfId="20463"/>
    <cellStyle name="Обычный 3 13 30 3 4 2" xfId="20464"/>
    <cellStyle name="Обычный 3 13 30 3 5" xfId="20465"/>
    <cellStyle name="Обычный 3 13 30 4" xfId="20466"/>
    <cellStyle name="Обычный 3 13 30 4 2" xfId="20467"/>
    <cellStyle name="Обычный 3 13 30 4 2 2" xfId="20468"/>
    <cellStyle name="Обычный 3 13 30 4 2 2 2" xfId="20469"/>
    <cellStyle name="Обычный 3 13 30 4 2 2 2 2" xfId="20470"/>
    <cellStyle name="Обычный 3 13 30 4 2 2 3" xfId="20471"/>
    <cellStyle name="Обычный 3 13 30 4 2 3" xfId="20472"/>
    <cellStyle name="Обычный 3 13 30 4 2 3 2" xfId="20473"/>
    <cellStyle name="Обычный 3 13 30 4 2 4" xfId="20474"/>
    <cellStyle name="Обычный 3 13 30 4 3" xfId="20475"/>
    <cellStyle name="Обычный 3 13 30 4 3 2" xfId="20476"/>
    <cellStyle name="Обычный 3 13 30 4 3 2 2" xfId="20477"/>
    <cellStyle name="Обычный 3 13 30 4 3 3" xfId="20478"/>
    <cellStyle name="Обычный 3 13 30 4 4" xfId="20479"/>
    <cellStyle name="Обычный 3 13 30 4 4 2" xfId="20480"/>
    <cellStyle name="Обычный 3 13 30 4 5" xfId="20481"/>
    <cellStyle name="Обычный 3 13 30 5" xfId="20482"/>
    <cellStyle name="Обычный 3 13 30 5 2" xfId="20483"/>
    <cellStyle name="Обычный 3 13 30 5 2 2" xfId="20484"/>
    <cellStyle name="Обычный 3 13 30 5 2 2 2" xfId="20485"/>
    <cellStyle name="Обычный 3 13 30 5 2 3" xfId="20486"/>
    <cellStyle name="Обычный 3 13 30 5 3" xfId="20487"/>
    <cellStyle name="Обычный 3 13 30 5 3 2" xfId="20488"/>
    <cellStyle name="Обычный 3 13 30 5 4" xfId="20489"/>
    <cellStyle name="Обычный 3 13 30 6" xfId="20490"/>
    <cellStyle name="Обычный 3 13 30 6 2" xfId="20491"/>
    <cellStyle name="Обычный 3 13 30 6 2 2" xfId="20492"/>
    <cellStyle name="Обычный 3 13 30 6 3" xfId="20493"/>
    <cellStyle name="Обычный 3 13 30 7" xfId="20494"/>
    <cellStyle name="Обычный 3 13 30 7 2" xfId="20495"/>
    <cellStyle name="Обычный 3 13 30 8" xfId="20496"/>
    <cellStyle name="Обычный 3 13 31" xfId="20497"/>
    <cellStyle name="Обычный 3 13 31 2" xfId="20498"/>
    <cellStyle name="Обычный 3 13 31 2 2" xfId="20499"/>
    <cellStyle name="Обычный 3 13 31 2 2 2" xfId="20500"/>
    <cellStyle name="Обычный 3 13 31 2 2 2 2" xfId="20501"/>
    <cellStyle name="Обычный 3 13 31 2 2 2 2 2" xfId="20502"/>
    <cellStyle name="Обычный 3 13 31 2 2 2 2 2 2" xfId="20503"/>
    <cellStyle name="Обычный 3 13 31 2 2 2 2 3" xfId="20504"/>
    <cellStyle name="Обычный 3 13 31 2 2 2 3" xfId="20505"/>
    <cellStyle name="Обычный 3 13 31 2 2 2 3 2" xfId="20506"/>
    <cellStyle name="Обычный 3 13 31 2 2 2 4" xfId="20507"/>
    <cellStyle name="Обычный 3 13 31 2 2 3" xfId="20508"/>
    <cellStyle name="Обычный 3 13 31 2 2 3 2" xfId="20509"/>
    <cellStyle name="Обычный 3 13 31 2 2 3 2 2" xfId="20510"/>
    <cellStyle name="Обычный 3 13 31 2 2 3 3" xfId="20511"/>
    <cellStyle name="Обычный 3 13 31 2 2 4" xfId="20512"/>
    <cellStyle name="Обычный 3 13 31 2 2 4 2" xfId="20513"/>
    <cellStyle name="Обычный 3 13 31 2 2 5" xfId="20514"/>
    <cellStyle name="Обычный 3 13 31 2 3" xfId="20515"/>
    <cellStyle name="Обычный 3 13 31 2 3 2" xfId="20516"/>
    <cellStyle name="Обычный 3 13 31 2 3 2 2" xfId="20517"/>
    <cellStyle name="Обычный 3 13 31 2 3 2 2 2" xfId="20518"/>
    <cellStyle name="Обычный 3 13 31 2 3 2 2 2 2" xfId="20519"/>
    <cellStyle name="Обычный 3 13 31 2 3 2 2 3" xfId="20520"/>
    <cellStyle name="Обычный 3 13 31 2 3 2 3" xfId="20521"/>
    <cellStyle name="Обычный 3 13 31 2 3 2 3 2" xfId="20522"/>
    <cellStyle name="Обычный 3 13 31 2 3 2 4" xfId="20523"/>
    <cellStyle name="Обычный 3 13 31 2 3 3" xfId="20524"/>
    <cellStyle name="Обычный 3 13 31 2 3 3 2" xfId="20525"/>
    <cellStyle name="Обычный 3 13 31 2 3 3 2 2" xfId="20526"/>
    <cellStyle name="Обычный 3 13 31 2 3 3 3" xfId="20527"/>
    <cellStyle name="Обычный 3 13 31 2 3 4" xfId="20528"/>
    <cellStyle name="Обычный 3 13 31 2 3 4 2" xfId="20529"/>
    <cellStyle name="Обычный 3 13 31 2 3 5" xfId="20530"/>
    <cellStyle name="Обычный 3 13 31 2 4" xfId="20531"/>
    <cellStyle name="Обычный 3 13 31 2 4 2" xfId="20532"/>
    <cellStyle name="Обычный 3 13 31 2 4 2 2" xfId="20533"/>
    <cellStyle name="Обычный 3 13 31 2 4 2 2 2" xfId="20534"/>
    <cellStyle name="Обычный 3 13 31 2 4 2 3" xfId="20535"/>
    <cellStyle name="Обычный 3 13 31 2 4 3" xfId="20536"/>
    <cellStyle name="Обычный 3 13 31 2 4 3 2" xfId="20537"/>
    <cellStyle name="Обычный 3 13 31 2 4 4" xfId="20538"/>
    <cellStyle name="Обычный 3 13 31 2 5" xfId="20539"/>
    <cellStyle name="Обычный 3 13 31 2 5 2" xfId="20540"/>
    <cellStyle name="Обычный 3 13 31 2 5 2 2" xfId="20541"/>
    <cellStyle name="Обычный 3 13 31 2 5 3" xfId="20542"/>
    <cellStyle name="Обычный 3 13 31 2 6" xfId="20543"/>
    <cellStyle name="Обычный 3 13 31 2 6 2" xfId="20544"/>
    <cellStyle name="Обычный 3 13 31 2 7" xfId="20545"/>
    <cellStyle name="Обычный 3 13 31 3" xfId="20546"/>
    <cellStyle name="Обычный 3 13 31 3 2" xfId="20547"/>
    <cellStyle name="Обычный 3 13 31 3 2 2" xfId="20548"/>
    <cellStyle name="Обычный 3 13 31 3 2 2 2" xfId="20549"/>
    <cellStyle name="Обычный 3 13 31 3 2 2 2 2" xfId="20550"/>
    <cellStyle name="Обычный 3 13 31 3 2 2 3" xfId="20551"/>
    <cellStyle name="Обычный 3 13 31 3 2 3" xfId="20552"/>
    <cellStyle name="Обычный 3 13 31 3 2 3 2" xfId="20553"/>
    <cellStyle name="Обычный 3 13 31 3 2 4" xfId="20554"/>
    <cellStyle name="Обычный 3 13 31 3 3" xfId="20555"/>
    <cellStyle name="Обычный 3 13 31 3 3 2" xfId="20556"/>
    <cellStyle name="Обычный 3 13 31 3 3 2 2" xfId="20557"/>
    <cellStyle name="Обычный 3 13 31 3 3 3" xfId="20558"/>
    <cellStyle name="Обычный 3 13 31 3 4" xfId="20559"/>
    <cellStyle name="Обычный 3 13 31 3 4 2" xfId="20560"/>
    <cellStyle name="Обычный 3 13 31 3 5" xfId="20561"/>
    <cellStyle name="Обычный 3 13 31 4" xfId="20562"/>
    <cellStyle name="Обычный 3 13 31 4 2" xfId="20563"/>
    <cellStyle name="Обычный 3 13 31 4 2 2" xfId="20564"/>
    <cellStyle name="Обычный 3 13 31 4 2 2 2" xfId="20565"/>
    <cellStyle name="Обычный 3 13 31 4 2 2 2 2" xfId="20566"/>
    <cellStyle name="Обычный 3 13 31 4 2 2 3" xfId="20567"/>
    <cellStyle name="Обычный 3 13 31 4 2 3" xfId="20568"/>
    <cellStyle name="Обычный 3 13 31 4 2 3 2" xfId="20569"/>
    <cellStyle name="Обычный 3 13 31 4 2 4" xfId="20570"/>
    <cellStyle name="Обычный 3 13 31 4 3" xfId="20571"/>
    <cellStyle name="Обычный 3 13 31 4 3 2" xfId="20572"/>
    <cellStyle name="Обычный 3 13 31 4 3 2 2" xfId="20573"/>
    <cellStyle name="Обычный 3 13 31 4 3 3" xfId="20574"/>
    <cellStyle name="Обычный 3 13 31 4 4" xfId="20575"/>
    <cellStyle name="Обычный 3 13 31 4 4 2" xfId="20576"/>
    <cellStyle name="Обычный 3 13 31 4 5" xfId="20577"/>
    <cellStyle name="Обычный 3 13 31 5" xfId="20578"/>
    <cellStyle name="Обычный 3 13 31 5 2" xfId="20579"/>
    <cellStyle name="Обычный 3 13 31 5 2 2" xfId="20580"/>
    <cellStyle name="Обычный 3 13 31 5 2 2 2" xfId="20581"/>
    <cellStyle name="Обычный 3 13 31 5 2 3" xfId="20582"/>
    <cellStyle name="Обычный 3 13 31 5 3" xfId="20583"/>
    <cellStyle name="Обычный 3 13 31 5 3 2" xfId="20584"/>
    <cellStyle name="Обычный 3 13 31 5 4" xfId="20585"/>
    <cellStyle name="Обычный 3 13 31 6" xfId="20586"/>
    <cellStyle name="Обычный 3 13 31 6 2" xfId="20587"/>
    <cellStyle name="Обычный 3 13 31 6 2 2" xfId="20588"/>
    <cellStyle name="Обычный 3 13 31 6 3" xfId="20589"/>
    <cellStyle name="Обычный 3 13 31 7" xfId="20590"/>
    <cellStyle name="Обычный 3 13 31 7 2" xfId="20591"/>
    <cellStyle name="Обычный 3 13 31 8" xfId="20592"/>
    <cellStyle name="Обычный 3 13 32" xfId="20593"/>
    <cellStyle name="Обычный 3 13 32 2" xfId="20594"/>
    <cellStyle name="Обычный 3 13 32 2 2" xfId="20595"/>
    <cellStyle name="Обычный 3 13 32 2 2 2" xfId="20596"/>
    <cellStyle name="Обычный 3 13 32 2 2 2 2" xfId="20597"/>
    <cellStyle name="Обычный 3 13 32 2 2 2 2 2" xfId="20598"/>
    <cellStyle name="Обычный 3 13 32 2 2 2 2 2 2" xfId="20599"/>
    <cellStyle name="Обычный 3 13 32 2 2 2 2 3" xfId="20600"/>
    <cellStyle name="Обычный 3 13 32 2 2 2 3" xfId="20601"/>
    <cellStyle name="Обычный 3 13 32 2 2 2 3 2" xfId="20602"/>
    <cellStyle name="Обычный 3 13 32 2 2 2 4" xfId="20603"/>
    <cellStyle name="Обычный 3 13 32 2 2 3" xfId="20604"/>
    <cellStyle name="Обычный 3 13 32 2 2 3 2" xfId="20605"/>
    <cellStyle name="Обычный 3 13 32 2 2 3 2 2" xfId="20606"/>
    <cellStyle name="Обычный 3 13 32 2 2 3 3" xfId="20607"/>
    <cellStyle name="Обычный 3 13 32 2 2 4" xfId="20608"/>
    <cellStyle name="Обычный 3 13 32 2 2 4 2" xfId="20609"/>
    <cellStyle name="Обычный 3 13 32 2 2 5" xfId="20610"/>
    <cellStyle name="Обычный 3 13 32 2 3" xfId="20611"/>
    <cellStyle name="Обычный 3 13 32 2 3 2" xfId="20612"/>
    <cellStyle name="Обычный 3 13 32 2 3 2 2" xfId="20613"/>
    <cellStyle name="Обычный 3 13 32 2 3 2 2 2" xfId="20614"/>
    <cellStyle name="Обычный 3 13 32 2 3 2 2 2 2" xfId="20615"/>
    <cellStyle name="Обычный 3 13 32 2 3 2 2 3" xfId="20616"/>
    <cellStyle name="Обычный 3 13 32 2 3 2 3" xfId="20617"/>
    <cellStyle name="Обычный 3 13 32 2 3 2 3 2" xfId="20618"/>
    <cellStyle name="Обычный 3 13 32 2 3 2 4" xfId="20619"/>
    <cellStyle name="Обычный 3 13 32 2 3 3" xfId="20620"/>
    <cellStyle name="Обычный 3 13 32 2 3 3 2" xfId="20621"/>
    <cellStyle name="Обычный 3 13 32 2 3 3 2 2" xfId="20622"/>
    <cellStyle name="Обычный 3 13 32 2 3 3 3" xfId="20623"/>
    <cellStyle name="Обычный 3 13 32 2 3 4" xfId="20624"/>
    <cellStyle name="Обычный 3 13 32 2 3 4 2" xfId="20625"/>
    <cellStyle name="Обычный 3 13 32 2 3 5" xfId="20626"/>
    <cellStyle name="Обычный 3 13 32 2 4" xfId="20627"/>
    <cellStyle name="Обычный 3 13 32 2 4 2" xfId="20628"/>
    <cellStyle name="Обычный 3 13 32 2 4 2 2" xfId="20629"/>
    <cellStyle name="Обычный 3 13 32 2 4 2 2 2" xfId="20630"/>
    <cellStyle name="Обычный 3 13 32 2 4 2 3" xfId="20631"/>
    <cellStyle name="Обычный 3 13 32 2 4 3" xfId="20632"/>
    <cellStyle name="Обычный 3 13 32 2 4 3 2" xfId="20633"/>
    <cellStyle name="Обычный 3 13 32 2 4 4" xfId="20634"/>
    <cellStyle name="Обычный 3 13 32 2 5" xfId="20635"/>
    <cellStyle name="Обычный 3 13 32 2 5 2" xfId="20636"/>
    <cellStyle name="Обычный 3 13 32 2 5 2 2" xfId="20637"/>
    <cellStyle name="Обычный 3 13 32 2 5 3" xfId="20638"/>
    <cellStyle name="Обычный 3 13 32 2 6" xfId="20639"/>
    <cellStyle name="Обычный 3 13 32 2 6 2" xfId="20640"/>
    <cellStyle name="Обычный 3 13 32 2 7" xfId="20641"/>
    <cellStyle name="Обычный 3 13 32 3" xfId="20642"/>
    <cellStyle name="Обычный 3 13 32 3 2" xfId="20643"/>
    <cellStyle name="Обычный 3 13 32 3 2 2" xfId="20644"/>
    <cellStyle name="Обычный 3 13 32 3 2 2 2" xfId="20645"/>
    <cellStyle name="Обычный 3 13 32 3 2 2 2 2" xfId="20646"/>
    <cellStyle name="Обычный 3 13 32 3 2 2 3" xfId="20647"/>
    <cellStyle name="Обычный 3 13 32 3 2 3" xfId="20648"/>
    <cellStyle name="Обычный 3 13 32 3 2 3 2" xfId="20649"/>
    <cellStyle name="Обычный 3 13 32 3 2 4" xfId="20650"/>
    <cellStyle name="Обычный 3 13 32 3 3" xfId="20651"/>
    <cellStyle name="Обычный 3 13 32 3 3 2" xfId="20652"/>
    <cellStyle name="Обычный 3 13 32 3 3 2 2" xfId="20653"/>
    <cellStyle name="Обычный 3 13 32 3 3 3" xfId="20654"/>
    <cellStyle name="Обычный 3 13 32 3 4" xfId="20655"/>
    <cellStyle name="Обычный 3 13 32 3 4 2" xfId="20656"/>
    <cellStyle name="Обычный 3 13 32 3 5" xfId="20657"/>
    <cellStyle name="Обычный 3 13 32 4" xfId="20658"/>
    <cellStyle name="Обычный 3 13 32 4 2" xfId="20659"/>
    <cellStyle name="Обычный 3 13 32 4 2 2" xfId="20660"/>
    <cellStyle name="Обычный 3 13 32 4 2 2 2" xfId="20661"/>
    <cellStyle name="Обычный 3 13 32 4 2 2 2 2" xfId="20662"/>
    <cellStyle name="Обычный 3 13 32 4 2 2 3" xfId="20663"/>
    <cellStyle name="Обычный 3 13 32 4 2 3" xfId="20664"/>
    <cellStyle name="Обычный 3 13 32 4 2 3 2" xfId="20665"/>
    <cellStyle name="Обычный 3 13 32 4 2 4" xfId="20666"/>
    <cellStyle name="Обычный 3 13 32 4 3" xfId="20667"/>
    <cellStyle name="Обычный 3 13 32 4 3 2" xfId="20668"/>
    <cellStyle name="Обычный 3 13 32 4 3 2 2" xfId="20669"/>
    <cellStyle name="Обычный 3 13 32 4 3 3" xfId="20670"/>
    <cellStyle name="Обычный 3 13 32 4 4" xfId="20671"/>
    <cellStyle name="Обычный 3 13 32 4 4 2" xfId="20672"/>
    <cellStyle name="Обычный 3 13 32 4 5" xfId="20673"/>
    <cellStyle name="Обычный 3 13 32 5" xfId="20674"/>
    <cellStyle name="Обычный 3 13 32 5 2" xfId="20675"/>
    <cellStyle name="Обычный 3 13 32 5 2 2" xfId="20676"/>
    <cellStyle name="Обычный 3 13 32 5 2 2 2" xfId="20677"/>
    <cellStyle name="Обычный 3 13 32 5 2 3" xfId="20678"/>
    <cellStyle name="Обычный 3 13 32 5 3" xfId="20679"/>
    <cellStyle name="Обычный 3 13 32 5 3 2" xfId="20680"/>
    <cellStyle name="Обычный 3 13 32 5 4" xfId="20681"/>
    <cellStyle name="Обычный 3 13 32 6" xfId="20682"/>
    <cellStyle name="Обычный 3 13 32 6 2" xfId="20683"/>
    <cellStyle name="Обычный 3 13 32 6 2 2" xfId="20684"/>
    <cellStyle name="Обычный 3 13 32 6 3" xfId="20685"/>
    <cellStyle name="Обычный 3 13 32 7" xfId="20686"/>
    <cellStyle name="Обычный 3 13 32 7 2" xfId="20687"/>
    <cellStyle name="Обычный 3 13 32 8" xfId="20688"/>
    <cellStyle name="Обычный 3 13 33" xfId="20689"/>
    <cellStyle name="Обычный 3 13 33 2" xfId="20690"/>
    <cellStyle name="Обычный 3 13 33 2 2" xfId="20691"/>
    <cellStyle name="Обычный 3 13 33 2 2 2" xfId="20692"/>
    <cellStyle name="Обычный 3 13 33 2 2 2 2" xfId="20693"/>
    <cellStyle name="Обычный 3 13 33 2 2 2 2 2" xfId="20694"/>
    <cellStyle name="Обычный 3 13 33 2 2 2 2 2 2" xfId="20695"/>
    <cellStyle name="Обычный 3 13 33 2 2 2 2 3" xfId="20696"/>
    <cellStyle name="Обычный 3 13 33 2 2 2 3" xfId="20697"/>
    <cellStyle name="Обычный 3 13 33 2 2 2 3 2" xfId="20698"/>
    <cellStyle name="Обычный 3 13 33 2 2 2 4" xfId="20699"/>
    <cellStyle name="Обычный 3 13 33 2 2 3" xfId="20700"/>
    <cellStyle name="Обычный 3 13 33 2 2 3 2" xfId="20701"/>
    <cellStyle name="Обычный 3 13 33 2 2 3 2 2" xfId="20702"/>
    <cellStyle name="Обычный 3 13 33 2 2 3 3" xfId="20703"/>
    <cellStyle name="Обычный 3 13 33 2 2 4" xfId="20704"/>
    <cellStyle name="Обычный 3 13 33 2 2 4 2" xfId="20705"/>
    <cellStyle name="Обычный 3 13 33 2 2 5" xfId="20706"/>
    <cellStyle name="Обычный 3 13 33 2 3" xfId="20707"/>
    <cellStyle name="Обычный 3 13 33 2 3 2" xfId="20708"/>
    <cellStyle name="Обычный 3 13 33 2 3 2 2" xfId="20709"/>
    <cellStyle name="Обычный 3 13 33 2 3 2 2 2" xfId="20710"/>
    <cellStyle name="Обычный 3 13 33 2 3 2 2 2 2" xfId="20711"/>
    <cellStyle name="Обычный 3 13 33 2 3 2 2 3" xfId="20712"/>
    <cellStyle name="Обычный 3 13 33 2 3 2 3" xfId="20713"/>
    <cellStyle name="Обычный 3 13 33 2 3 2 3 2" xfId="20714"/>
    <cellStyle name="Обычный 3 13 33 2 3 2 4" xfId="20715"/>
    <cellStyle name="Обычный 3 13 33 2 3 3" xfId="20716"/>
    <cellStyle name="Обычный 3 13 33 2 3 3 2" xfId="20717"/>
    <cellStyle name="Обычный 3 13 33 2 3 3 2 2" xfId="20718"/>
    <cellStyle name="Обычный 3 13 33 2 3 3 3" xfId="20719"/>
    <cellStyle name="Обычный 3 13 33 2 3 4" xfId="20720"/>
    <cellStyle name="Обычный 3 13 33 2 3 4 2" xfId="20721"/>
    <cellStyle name="Обычный 3 13 33 2 3 5" xfId="20722"/>
    <cellStyle name="Обычный 3 13 33 2 4" xfId="20723"/>
    <cellStyle name="Обычный 3 13 33 2 4 2" xfId="20724"/>
    <cellStyle name="Обычный 3 13 33 2 4 2 2" xfId="20725"/>
    <cellStyle name="Обычный 3 13 33 2 4 2 2 2" xfId="20726"/>
    <cellStyle name="Обычный 3 13 33 2 4 2 3" xfId="20727"/>
    <cellStyle name="Обычный 3 13 33 2 4 3" xfId="20728"/>
    <cellStyle name="Обычный 3 13 33 2 4 3 2" xfId="20729"/>
    <cellStyle name="Обычный 3 13 33 2 4 4" xfId="20730"/>
    <cellStyle name="Обычный 3 13 33 2 5" xfId="20731"/>
    <cellStyle name="Обычный 3 13 33 2 5 2" xfId="20732"/>
    <cellStyle name="Обычный 3 13 33 2 5 2 2" xfId="20733"/>
    <cellStyle name="Обычный 3 13 33 2 5 3" xfId="20734"/>
    <cellStyle name="Обычный 3 13 33 2 6" xfId="20735"/>
    <cellStyle name="Обычный 3 13 33 2 6 2" xfId="20736"/>
    <cellStyle name="Обычный 3 13 33 2 7" xfId="20737"/>
    <cellStyle name="Обычный 3 13 33 3" xfId="20738"/>
    <cellStyle name="Обычный 3 13 33 3 2" xfId="20739"/>
    <cellStyle name="Обычный 3 13 33 3 2 2" xfId="20740"/>
    <cellStyle name="Обычный 3 13 33 3 2 2 2" xfId="20741"/>
    <cellStyle name="Обычный 3 13 33 3 2 2 2 2" xfId="20742"/>
    <cellStyle name="Обычный 3 13 33 3 2 2 3" xfId="20743"/>
    <cellStyle name="Обычный 3 13 33 3 2 3" xfId="20744"/>
    <cellStyle name="Обычный 3 13 33 3 2 3 2" xfId="20745"/>
    <cellStyle name="Обычный 3 13 33 3 2 4" xfId="20746"/>
    <cellStyle name="Обычный 3 13 33 3 3" xfId="20747"/>
    <cellStyle name="Обычный 3 13 33 3 3 2" xfId="20748"/>
    <cellStyle name="Обычный 3 13 33 3 3 2 2" xfId="20749"/>
    <cellStyle name="Обычный 3 13 33 3 3 3" xfId="20750"/>
    <cellStyle name="Обычный 3 13 33 3 4" xfId="20751"/>
    <cellStyle name="Обычный 3 13 33 3 4 2" xfId="20752"/>
    <cellStyle name="Обычный 3 13 33 3 5" xfId="20753"/>
    <cellStyle name="Обычный 3 13 33 4" xfId="20754"/>
    <cellStyle name="Обычный 3 13 33 4 2" xfId="20755"/>
    <cellStyle name="Обычный 3 13 33 4 2 2" xfId="20756"/>
    <cellStyle name="Обычный 3 13 33 4 2 2 2" xfId="20757"/>
    <cellStyle name="Обычный 3 13 33 4 2 2 2 2" xfId="20758"/>
    <cellStyle name="Обычный 3 13 33 4 2 2 3" xfId="20759"/>
    <cellStyle name="Обычный 3 13 33 4 2 3" xfId="20760"/>
    <cellStyle name="Обычный 3 13 33 4 2 3 2" xfId="20761"/>
    <cellStyle name="Обычный 3 13 33 4 2 4" xfId="20762"/>
    <cellStyle name="Обычный 3 13 33 4 3" xfId="20763"/>
    <cellStyle name="Обычный 3 13 33 4 3 2" xfId="20764"/>
    <cellStyle name="Обычный 3 13 33 4 3 2 2" xfId="20765"/>
    <cellStyle name="Обычный 3 13 33 4 3 3" xfId="20766"/>
    <cellStyle name="Обычный 3 13 33 4 4" xfId="20767"/>
    <cellStyle name="Обычный 3 13 33 4 4 2" xfId="20768"/>
    <cellStyle name="Обычный 3 13 33 4 5" xfId="20769"/>
    <cellStyle name="Обычный 3 13 33 5" xfId="20770"/>
    <cellStyle name="Обычный 3 13 33 5 2" xfId="20771"/>
    <cellStyle name="Обычный 3 13 33 5 2 2" xfId="20772"/>
    <cellStyle name="Обычный 3 13 33 5 2 2 2" xfId="20773"/>
    <cellStyle name="Обычный 3 13 33 5 2 3" xfId="20774"/>
    <cellStyle name="Обычный 3 13 33 5 3" xfId="20775"/>
    <cellStyle name="Обычный 3 13 33 5 3 2" xfId="20776"/>
    <cellStyle name="Обычный 3 13 33 5 4" xfId="20777"/>
    <cellStyle name="Обычный 3 13 33 6" xfId="20778"/>
    <cellStyle name="Обычный 3 13 33 6 2" xfId="20779"/>
    <cellStyle name="Обычный 3 13 33 6 2 2" xfId="20780"/>
    <cellStyle name="Обычный 3 13 33 6 3" xfId="20781"/>
    <cellStyle name="Обычный 3 13 33 7" xfId="20782"/>
    <cellStyle name="Обычный 3 13 33 7 2" xfId="20783"/>
    <cellStyle name="Обычный 3 13 33 8" xfId="20784"/>
    <cellStyle name="Обычный 3 13 34" xfId="20785"/>
    <cellStyle name="Обычный 3 13 34 2" xfId="20786"/>
    <cellStyle name="Обычный 3 13 34 2 2" xfId="20787"/>
    <cellStyle name="Обычный 3 13 34 2 2 2" xfId="20788"/>
    <cellStyle name="Обычный 3 13 34 2 2 2 2" xfId="20789"/>
    <cellStyle name="Обычный 3 13 34 2 2 2 2 2" xfId="20790"/>
    <cellStyle name="Обычный 3 13 34 2 2 2 2 2 2" xfId="20791"/>
    <cellStyle name="Обычный 3 13 34 2 2 2 2 3" xfId="20792"/>
    <cellStyle name="Обычный 3 13 34 2 2 2 3" xfId="20793"/>
    <cellStyle name="Обычный 3 13 34 2 2 2 3 2" xfId="20794"/>
    <cellStyle name="Обычный 3 13 34 2 2 2 4" xfId="20795"/>
    <cellStyle name="Обычный 3 13 34 2 2 3" xfId="20796"/>
    <cellStyle name="Обычный 3 13 34 2 2 3 2" xfId="20797"/>
    <cellStyle name="Обычный 3 13 34 2 2 3 2 2" xfId="20798"/>
    <cellStyle name="Обычный 3 13 34 2 2 3 3" xfId="20799"/>
    <cellStyle name="Обычный 3 13 34 2 2 4" xfId="20800"/>
    <cellStyle name="Обычный 3 13 34 2 2 4 2" xfId="20801"/>
    <cellStyle name="Обычный 3 13 34 2 2 5" xfId="20802"/>
    <cellStyle name="Обычный 3 13 34 2 3" xfId="20803"/>
    <cellStyle name="Обычный 3 13 34 2 3 2" xfId="20804"/>
    <cellStyle name="Обычный 3 13 34 2 3 2 2" xfId="20805"/>
    <cellStyle name="Обычный 3 13 34 2 3 2 2 2" xfId="20806"/>
    <cellStyle name="Обычный 3 13 34 2 3 2 2 2 2" xfId="20807"/>
    <cellStyle name="Обычный 3 13 34 2 3 2 2 3" xfId="20808"/>
    <cellStyle name="Обычный 3 13 34 2 3 2 3" xfId="20809"/>
    <cellStyle name="Обычный 3 13 34 2 3 2 3 2" xfId="20810"/>
    <cellStyle name="Обычный 3 13 34 2 3 2 4" xfId="20811"/>
    <cellStyle name="Обычный 3 13 34 2 3 3" xfId="20812"/>
    <cellStyle name="Обычный 3 13 34 2 3 3 2" xfId="20813"/>
    <cellStyle name="Обычный 3 13 34 2 3 3 2 2" xfId="20814"/>
    <cellStyle name="Обычный 3 13 34 2 3 3 3" xfId="20815"/>
    <cellStyle name="Обычный 3 13 34 2 3 4" xfId="20816"/>
    <cellStyle name="Обычный 3 13 34 2 3 4 2" xfId="20817"/>
    <cellStyle name="Обычный 3 13 34 2 3 5" xfId="20818"/>
    <cellStyle name="Обычный 3 13 34 2 4" xfId="20819"/>
    <cellStyle name="Обычный 3 13 34 2 4 2" xfId="20820"/>
    <cellStyle name="Обычный 3 13 34 2 4 2 2" xfId="20821"/>
    <cellStyle name="Обычный 3 13 34 2 4 2 2 2" xfId="20822"/>
    <cellStyle name="Обычный 3 13 34 2 4 2 3" xfId="20823"/>
    <cellStyle name="Обычный 3 13 34 2 4 3" xfId="20824"/>
    <cellStyle name="Обычный 3 13 34 2 4 3 2" xfId="20825"/>
    <cellStyle name="Обычный 3 13 34 2 4 4" xfId="20826"/>
    <cellStyle name="Обычный 3 13 34 2 5" xfId="20827"/>
    <cellStyle name="Обычный 3 13 34 2 5 2" xfId="20828"/>
    <cellStyle name="Обычный 3 13 34 2 5 2 2" xfId="20829"/>
    <cellStyle name="Обычный 3 13 34 2 5 3" xfId="20830"/>
    <cellStyle name="Обычный 3 13 34 2 6" xfId="20831"/>
    <cellStyle name="Обычный 3 13 34 2 6 2" xfId="20832"/>
    <cellStyle name="Обычный 3 13 34 2 7" xfId="20833"/>
    <cellStyle name="Обычный 3 13 34 3" xfId="20834"/>
    <cellStyle name="Обычный 3 13 34 3 2" xfId="20835"/>
    <cellStyle name="Обычный 3 13 34 3 2 2" xfId="20836"/>
    <cellStyle name="Обычный 3 13 34 3 2 2 2" xfId="20837"/>
    <cellStyle name="Обычный 3 13 34 3 2 2 2 2" xfId="20838"/>
    <cellStyle name="Обычный 3 13 34 3 2 2 3" xfId="20839"/>
    <cellStyle name="Обычный 3 13 34 3 2 3" xfId="20840"/>
    <cellStyle name="Обычный 3 13 34 3 2 3 2" xfId="20841"/>
    <cellStyle name="Обычный 3 13 34 3 2 4" xfId="20842"/>
    <cellStyle name="Обычный 3 13 34 3 3" xfId="20843"/>
    <cellStyle name="Обычный 3 13 34 3 3 2" xfId="20844"/>
    <cellStyle name="Обычный 3 13 34 3 3 2 2" xfId="20845"/>
    <cellStyle name="Обычный 3 13 34 3 3 3" xfId="20846"/>
    <cellStyle name="Обычный 3 13 34 3 4" xfId="20847"/>
    <cellStyle name="Обычный 3 13 34 3 4 2" xfId="20848"/>
    <cellStyle name="Обычный 3 13 34 3 5" xfId="20849"/>
    <cellStyle name="Обычный 3 13 34 4" xfId="20850"/>
    <cellStyle name="Обычный 3 13 34 4 2" xfId="20851"/>
    <cellStyle name="Обычный 3 13 34 4 2 2" xfId="20852"/>
    <cellStyle name="Обычный 3 13 34 4 2 2 2" xfId="20853"/>
    <cellStyle name="Обычный 3 13 34 4 2 2 2 2" xfId="20854"/>
    <cellStyle name="Обычный 3 13 34 4 2 2 3" xfId="20855"/>
    <cellStyle name="Обычный 3 13 34 4 2 3" xfId="20856"/>
    <cellStyle name="Обычный 3 13 34 4 2 3 2" xfId="20857"/>
    <cellStyle name="Обычный 3 13 34 4 2 4" xfId="20858"/>
    <cellStyle name="Обычный 3 13 34 4 3" xfId="20859"/>
    <cellStyle name="Обычный 3 13 34 4 3 2" xfId="20860"/>
    <cellStyle name="Обычный 3 13 34 4 3 2 2" xfId="20861"/>
    <cellStyle name="Обычный 3 13 34 4 3 3" xfId="20862"/>
    <cellStyle name="Обычный 3 13 34 4 4" xfId="20863"/>
    <cellStyle name="Обычный 3 13 34 4 4 2" xfId="20864"/>
    <cellStyle name="Обычный 3 13 34 4 5" xfId="20865"/>
    <cellStyle name="Обычный 3 13 34 5" xfId="20866"/>
    <cellStyle name="Обычный 3 13 34 5 2" xfId="20867"/>
    <cellStyle name="Обычный 3 13 34 5 2 2" xfId="20868"/>
    <cellStyle name="Обычный 3 13 34 5 2 2 2" xfId="20869"/>
    <cellStyle name="Обычный 3 13 34 5 2 3" xfId="20870"/>
    <cellStyle name="Обычный 3 13 34 5 3" xfId="20871"/>
    <cellStyle name="Обычный 3 13 34 5 3 2" xfId="20872"/>
    <cellStyle name="Обычный 3 13 34 5 4" xfId="20873"/>
    <cellStyle name="Обычный 3 13 34 6" xfId="20874"/>
    <cellStyle name="Обычный 3 13 34 6 2" xfId="20875"/>
    <cellStyle name="Обычный 3 13 34 6 2 2" xfId="20876"/>
    <cellStyle name="Обычный 3 13 34 6 3" xfId="20877"/>
    <cellStyle name="Обычный 3 13 34 7" xfId="20878"/>
    <cellStyle name="Обычный 3 13 34 7 2" xfId="20879"/>
    <cellStyle name="Обычный 3 13 34 8" xfId="20880"/>
    <cellStyle name="Обычный 3 13 35" xfId="20881"/>
    <cellStyle name="Обычный 3 13 35 2" xfId="20882"/>
    <cellStyle name="Обычный 3 13 35 2 2" xfId="20883"/>
    <cellStyle name="Обычный 3 13 35 2 2 2" xfId="20884"/>
    <cellStyle name="Обычный 3 13 35 2 2 2 2" xfId="20885"/>
    <cellStyle name="Обычный 3 13 35 2 2 2 2 2" xfId="20886"/>
    <cellStyle name="Обычный 3 13 35 2 2 2 2 2 2" xfId="20887"/>
    <cellStyle name="Обычный 3 13 35 2 2 2 2 3" xfId="20888"/>
    <cellStyle name="Обычный 3 13 35 2 2 2 3" xfId="20889"/>
    <cellStyle name="Обычный 3 13 35 2 2 2 3 2" xfId="20890"/>
    <cellStyle name="Обычный 3 13 35 2 2 2 4" xfId="20891"/>
    <cellStyle name="Обычный 3 13 35 2 2 3" xfId="20892"/>
    <cellStyle name="Обычный 3 13 35 2 2 3 2" xfId="20893"/>
    <cellStyle name="Обычный 3 13 35 2 2 3 2 2" xfId="20894"/>
    <cellStyle name="Обычный 3 13 35 2 2 3 3" xfId="20895"/>
    <cellStyle name="Обычный 3 13 35 2 2 4" xfId="20896"/>
    <cellStyle name="Обычный 3 13 35 2 2 4 2" xfId="20897"/>
    <cellStyle name="Обычный 3 13 35 2 2 5" xfId="20898"/>
    <cellStyle name="Обычный 3 13 35 2 3" xfId="20899"/>
    <cellStyle name="Обычный 3 13 35 2 3 2" xfId="20900"/>
    <cellStyle name="Обычный 3 13 35 2 3 2 2" xfId="20901"/>
    <cellStyle name="Обычный 3 13 35 2 3 2 2 2" xfId="20902"/>
    <cellStyle name="Обычный 3 13 35 2 3 2 2 2 2" xfId="20903"/>
    <cellStyle name="Обычный 3 13 35 2 3 2 2 3" xfId="20904"/>
    <cellStyle name="Обычный 3 13 35 2 3 2 3" xfId="20905"/>
    <cellStyle name="Обычный 3 13 35 2 3 2 3 2" xfId="20906"/>
    <cellStyle name="Обычный 3 13 35 2 3 2 4" xfId="20907"/>
    <cellStyle name="Обычный 3 13 35 2 3 3" xfId="20908"/>
    <cellStyle name="Обычный 3 13 35 2 3 3 2" xfId="20909"/>
    <cellStyle name="Обычный 3 13 35 2 3 3 2 2" xfId="20910"/>
    <cellStyle name="Обычный 3 13 35 2 3 3 3" xfId="20911"/>
    <cellStyle name="Обычный 3 13 35 2 3 4" xfId="20912"/>
    <cellStyle name="Обычный 3 13 35 2 3 4 2" xfId="20913"/>
    <cellStyle name="Обычный 3 13 35 2 3 5" xfId="20914"/>
    <cellStyle name="Обычный 3 13 35 2 4" xfId="20915"/>
    <cellStyle name="Обычный 3 13 35 2 4 2" xfId="20916"/>
    <cellStyle name="Обычный 3 13 35 2 4 2 2" xfId="20917"/>
    <cellStyle name="Обычный 3 13 35 2 4 2 2 2" xfId="20918"/>
    <cellStyle name="Обычный 3 13 35 2 4 2 3" xfId="20919"/>
    <cellStyle name="Обычный 3 13 35 2 4 3" xfId="20920"/>
    <cellStyle name="Обычный 3 13 35 2 4 3 2" xfId="20921"/>
    <cellStyle name="Обычный 3 13 35 2 4 4" xfId="20922"/>
    <cellStyle name="Обычный 3 13 35 2 5" xfId="20923"/>
    <cellStyle name="Обычный 3 13 35 2 5 2" xfId="20924"/>
    <cellStyle name="Обычный 3 13 35 2 5 2 2" xfId="20925"/>
    <cellStyle name="Обычный 3 13 35 2 5 3" xfId="20926"/>
    <cellStyle name="Обычный 3 13 35 2 6" xfId="20927"/>
    <cellStyle name="Обычный 3 13 35 2 6 2" xfId="20928"/>
    <cellStyle name="Обычный 3 13 35 2 7" xfId="20929"/>
    <cellStyle name="Обычный 3 13 35 3" xfId="20930"/>
    <cellStyle name="Обычный 3 13 35 3 2" xfId="20931"/>
    <cellStyle name="Обычный 3 13 35 3 2 2" xfId="20932"/>
    <cellStyle name="Обычный 3 13 35 3 2 2 2" xfId="20933"/>
    <cellStyle name="Обычный 3 13 35 3 2 2 2 2" xfId="20934"/>
    <cellStyle name="Обычный 3 13 35 3 2 2 3" xfId="20935"/>
    <cellStyle name="Обычный 3 13 35 3 2 3" xfId="20936"/>
    <cellStyle name="Обычный 3 13 35 3 2 3 2" xfId="20937"/>
    <cellStyle name="Обычный 3 13 35 3 2 4" xfId="20938"/>
    <cellStyle name="Обычный 3 13 35 3 3" xfId="20939"/>
    <cellStyle name="Обычный 3 13 35 3 3 2" xfId="20940"/>
    <cellStyle name="Обычный 3 13 35 3 3 2 2" xfId="20941"/>
    <cellStyle name="Обычный 3 13 35 3 3 3" xfId="20942"/>
    <cellStyle name="Обычный 3 13 35 3 4" xfId="20943"/>
    <cellStyle name="Обычный 3 13 35 3 4 2" xfId="20944"/>
    <cellStyle name="Обычный 3 13 35 3 5" xfId="20945"/>
    <cellStyle name="Обычный 3 13 35 4" xfId="20946"/>
    <cellStyle name="Обычный 3 13 35 4 2" xfId="20947"/>
    <cellStyle name="Обычный 3 13 35 4 2 2" xfId="20948"/>
    <cellStyle name="Обычный 3 13 35 4 2 2 2" xfId="20949"/>
    <cellStyle name="Обычный 3 13 35 4 2 2 2 2" xfId="20950"/>
    <cellStyle name="Обычный 3 13 35 4 2 2 3" xfId="20951"/>
    <cellStyle name="Обычный 3 13 35 4 2 3" xfId="20952"/>
    <cellStyle name="Обычный 3 13 35 4 2 3 2" xfId="20953"/>
    <cellStyle name="Обычный 3 13 35 4 2 4" xfId="20954"/>
    <cellStyle name="Обычный 3 13 35 4 3" xfId="20955"/>
    <cellStyle name="Обычный 3 13 35 4 3 2" xfId="20956"/>
    <cellStyle name="Обычный 3 13 35 4 3 2 2" xfId="20957"/>
    <cellStyle name="Обычный 3 13 35 4 3 3" xfId="20958"/>
    <cellStyle name="Обычный 3 13 35 4 4" xfId="20959"/>
    <cellStyle name="Обычный 3 13 35 4 4 2" xfId="20960"/>
    <cellStyle name="Обычный 3 13 35 4 5" xfId="20961"/>
    <cellStyle name="Обычный 3 13 35 5" xfId="20962"/>
    <cellStyle name="Обычный 3 13 35 5 2" xfId="20963"/>
    <cellStyle name="Обычный 3 13 35 5 2 2" xfId="20964"/>
    <cellStyle name="Обычный 3 13 35 5 2 2 2" xfId="20965"/>
    <cellStyle name="Обычный 3 13 35 5 2 3" xfId="20966"/>
    <cellStyle name="Обычный 3 13 35 5 3" xfId="20967"/>
    <cellStyle name="Обычный 3 13 35 5 3 2" xfId="20968"/>
    <cellStyle name="Обычный 3 13 35 5 4" xfId="20969"/>
    <cellStyle name="Обычный 3 13 35 6" xfId="20970"/>
    <cellStyle name="Обычный 3 13 35 6 2" xfId="20971"/>
    <cellStyle name="Обычный 3 13 35 6 2 2" xfId="20972"/>
    <cellStyle name="Обычный 3 13 35 6 3" xfId="20973"/>
    <cellStyle name="Обычный 3 13 35 7" xfId="20974"/>
    <cellStyle name="Обычный 3 13 35 7 2" xfId="20975"/>
    <cellStyle name="Обычный 3 13 35 8" xfId="20976"/>
    <cellStyle name="Обычный 3 13 36" xfId="20977"/>
    <cellStyle name="Обычный 3 13 36 2" xfId="20978"/>
    <cellStyle name="Обычный 3 13 36 2 2" xfId="20979"/>
    <cellStyle name="Обычный 3 13 36 2 2 2" xfId="20980"/>
    <cellStyle name="Обычный 3 13 36 2 2 2 2" xfId="20981"/>
    <cellStyle name="Обычный 3 13 36 2 2 2 2 2" xfId="20982"/>
    <cellStyle name="Обычный 3 13 36 2 2 2 2 2 2" xfId="20983"/>
    <cellStyle name="Обычный 3 13 36 2 2 2 2 3" xfId="20984"/>
    <cellStyle name="Обычный 3 13 36 2 2 2 3" xfId="20985"/>
    <cellStyle name="Обычный 3 13 36 2 2 2 3 2" xfId="20986"/>
    <cellStyle name="Обычный 3 13 36 2 2 2 4" xfId="20987"/>
    <cellStyle name="Обычный 3 13 36 2 2 3" xfId="20988"/>
    <cellStyle name="Обычный 3 13 36 2 2 3 2" xfId="20989"/>
    <cellStyle name="Обычный 3 13 36 2 2 3 2 2" xfId="20990"/>
    <cellStyle name="Обычный 3 13 36 2 2 3 3" xfId="20991"/>
    <cellStyle name="Обычный 3 13 36 2 2 4" xfId="20992"/>
    <cellStyle name="Обычный 3 13 36 2 2 4 2" xfId="20993"/>
    <cellStyle name="Обычный 3 13 36 2 2 5" xfId="20994"/>
    <cellStyle name="Обычный 3 13 36 2 3" xfId="20995"/>
    <cellStyle name="Обычный 3 13 36 2 3 2" xfId="20996"/>
    <cellStyle name="Обычный 3 13 36 2 3 2 2" xfId="20997"/>
    <cellStyle name="Обычный 3 13 36 2 3 2 2 2" xfId="20998"/>
    <cellStyle name="Обычный 3 13 36 2 3 2 2 2 2" xfId="20999"/>
    <cellStyle name="Обычный 3 13 36 2 3 2 2 3" xfId="21000"/>
    <cellStyle name="Обычный 3 13 36 2 3 2 3" xfId="21001"/>
    <cellStyle name="Обычный 3 13 36 2 3 2 3 2" xfId="21002"/>
    <cellStyle name="Обычный 3 13 36 2 3 2 4" xfId="21003"/>
    <cellStyle name="Обычный 3 13 36 2 3 3" xfId="21004"/>
    <cellStyle name="Обычный 3 13 36 2 3 3 2" xfId="21005"/>
    <cellStyle name="Обычный 3 13 36 2 3 3 2 2" xfId="21006"/>
    <cellStyle name="Обычный 3 13 36 2 3 3 3" xfId="21007"/>
    <cellStyle name="Обычный 3 13 36 2 3 4" xfId="21008"/>
    <cellStyle name="Обычный 3 13 36 2 3 4 2" xfId="21009"/>
    <cellStyle name="Обычный 3 13 36 2 3 5" xfId="21010"/>
    <cellStyle name="Обычный 3 13 36 2 4" xfId="21011"/>
    <cellStyle name="Обычный 3 13 36 2 4 2" xfId="21012"/>
    <cellStyle name="Обычный 3 13 36 2 4 2 2" xfId="21013"/>
    <cellStyle name="Обычный 3 13 36 2 4 2 2 2" xfId="21014"/>
    <cellStyle name="Обычный 3 13 36 2 4 2 3" xfId="21015"/>
    <cellStyle name="Обычный 3 13 36 2 4 3" xfId="21016"/>
    <cellStyle name="Обычный 3 13 36 2 4 3 2" xfId="21017"/>
    <cellStyle name="Обычный 3 13 36 2 4 4" xfId="21018"/>
    <cellStyle name="Обычный 3 13 36 2 5" xfId="21019"/>
    <cellStyle name="Обычный 3 13 36 2 5 2" xfId="21020"/>
    <cellStyle name="Обычный 3 13 36 2 5 2 2" xfId="21021"/>
    <cellStyle name="Обычный 3 13 36 2 5 3" xfId="21022"/>
    <cellStyle name="Обычный 3 13 36 2 6" xfId="21023"/>
    <cellStyle name="Обычный 3 13 36 2 6 2" xfId="21024"/>
    <cellStyle name="Обычный 3 13 36 2 7" xfId="21025"/>
    <cellStyle name="Обычный 3 13 36 3" xfId="21026"/>
    <cellStyle name="Обычный 3 13 36 3 2" xfId="21027"/>
    <cellStyle name="Обычный 3 13 36 3 2 2" xfId="21028"/>
    <cellStyle name="Обычный 3 13 36 3 2 2 2" xfId="21029"/>
    <cellStyle name="Обычный 3 13 36 3 2 2 2 2" xfId="21030"/>
    <cellStyle name="Обычный 3 13 36 3 2 2 3" xfId="21031"/>
    <cellStyle name="Обычный 3 13 36 3 2 3" xfId="21032"/>
    <cellStyle name="Обычный 3 13 36 3 2 3 2" xfId="21033"/>
    <cellStyle name="Обычный 3 13 36 3 2 4" xfId="21034"/>
    <cellStyle name="Обычный 3 13 36 3 3" xfId="21035"/>
    <cellStyle name="Обычный 3 13 36 3 3 2" xfId="21036"/>
    <cellStyle name="Обычный 3 13 36 3 3 2 2" xfId="21037"/>
    <cellStyle name="Обычный 3 13 36 3 3 3" xfId="21038"/>
    <cellStyle name="Обычный 3 13 36 3 4" xfId="21039"/>
    <cellStyle name="Обычный 3 13 36 3 4 2" xfId="21040"/>
    <cellStyle name="Обычный 3 13 36 3 5" xfId="21041"/>
    <cellStyle name="Обычный 3 13 36 4" xfId="21042"/>
    <cellStyle name="Обычный 3 13 36 4 2" xfId="21043"/>
    <cellStyle name="Обычный 3 13 36 4 2 2" xfId="21044"/>
    <cellStyle name="Обычный 3 13 36 4 2 2 2" xfId="21045"/>
    <cellStyle name="Обычный 3 13 36 4 2 2 2 2" xfId="21046"/>
    <cellStyle name="Обычный 3 13 36 4 2 2 3" xfId="21047"/>
    <cellStyle name="Обычный 3 13 36 4 2 3" xfId="21048"/>
    <cellStyle name="Обычный 3 13 36 4 2 3 2" xfId="21049"/>
    <cellStyle name="Обычный 3 13 36 4 2 4" xfId="21050"/>
    <cellStyle name="Обычный 3 13 36 4 3" xfId="21051"/>
    <cellStyle name="Обычный 3 13 36 4 3 2" xfId="21052"/>
    <cellStyle name="Обычный 3 13 36 4 3 2 2" xfId="21053"/>
    <cellStyle name="Обычный 3 13 36 4 3 3" xfId="21054"/>
    <cellStyle name="Обычный 3 13 36 4 4" xfId="21055"/>
    <cellStyle name="Обычный 3 13 36 4 4 2" xfId="21056"/>
    <cellStyle name="Обычный 3 13 36 4 5" xfId="21057"/>
    <cellStyle name="Обычный 3 13 36 5" xfId="21058"/>
    <cellStyle name="Обычный 3 13 36 5 2" xfId="21059"/>
    <cellStyle name="Обычный 3 13 36 5 2 2" xfId="21060"/>
    <cellStyle name="Обычный 3 13 36 5 2 2 2" xfId="21061"/>
    <cellStyle name="Обычный 3 13 36 5 2 3" xfId="21062"/>
    <cellStyle name="Обычный 3 13 36 5 3" xfId="21063"/>
    <cellStyle name="Обычный 3 13 36 5 3 2" xfId="21064"/>
    <cellStyle name="Обычный 3 13 36 5 4" xfId="21065"/>
    <cellStyle name="Обычный 3 13 36 6" xfId="21066"/>
    <cellStyle name="Обычный 3 13 36 6 2" xfId="21067"/>
    <cellStyle name="Обычный 3 13 36 6 2 2" xfId="21068"/>
    <cellStyle name="Обычный 3 13 36 6 3" xfId="21069"/>
    <cellStyle name="Обычный 3 13 36 7" xfId="21070"/>
    <cellStyle name="Обычный 3 13 36 7 2" xfId="21071"/>
    <cellStyle name="Обычный 3 13 36 8" xfId="21072"/>
    <cellStyle name="Обычный 3 13 37" xfId="21073"/>
    <cellStyle name="Обычный 3 13 37 2" xfId="21074"/>
    <cellStyle name="Обычный 3 13 37 2 2" xfId="21075"/>
    <cellStyle name="Обычный 3 13 37 2 2 2" xfId="21076"/>
    <cellStyle name="Обычный 3 13 37 2 2 2 2" xfId="21077"/>
    <cellStyle name="Обычный 3 13 37 2 2 2 2 2" xfId="21078"/>
    <cellStyle name="Обычный 3 13 37 2 2 2 2 2 2" xfId="21079"/>
    <cellStyle name="Обычный 3 13 37 2 2 2 2 3" xfId="21080"/>
    <cellStyle name="Обычный 3 13 37 2 2 2 3" xfId="21081"/>
    <cellStyle name="Обычный 3 13 37 2 2 2 3 2" xfId="21082"/>
    <cellStyle name="Обычный 3 13 37 2 2 2 4" xfId="21083"/>
    <cellStyle name="Обычный 3 13 37 2 2 3" xfId="21084"/>
    <cellStyle name="Обычный 3 13 37 2 2 3 2" xfId="21085"/>
    <cellStyle name="Обычный 3 13 37 2 2 3 2 2" xfId="21086"/>
    <cellStyle name="Обычный 3 13 37 2 2 3 3" xfId="21087"/>
    <cellStyle name="Обычный 3 13 37 2 2 4" xfId="21088"/>
    <cellStyle name="Обычный 3 13 37 2 2 4 2" xfId="21089"/>
    <cellStyle name="Обычный 3 13 37 2 2 5" xfId="21090"/>
    <cellStyle name="Обычный 3 13 37 2 3" xfId="21091"/>
    <cellStyle name="Обычный 3 13 37 2 3 2" xfId="21092"/>
    <cellStyle name="Обычный 3 13 37 2 3 2 2" xfId="21093"/>
    <cellStyle name="Обычный 3 13 37 2 3 2 2 2" xfId="21094"/>
    <cellStyle name="Обычный 3 13 37 2 3 2 2 2 2" xfId="21095"/>
    <cellStyle name="Обычный 3 13 37 2 3 2 2 3" xfId="21096"/>
    <cellStyle name="Обычный 3 13 37 2 3 2 3" xfId="21097"/>
    <cellStyle name="Обычный 3 13 37 2 3 2 3 2" xfId="21098"/>
    <cellStyle name="Обычный 3 13 37 2 3 2 4" xfId="21099"/>
    <cellStyle name="Обычный 3 13 37 2 3 3" xfId="21100"/>
    <cellStyle name="Обычный 3 13 37 2 3 3 2" xfId="21101"/>
    <cellStyle name="Обычный 3 13 37 2 3 3 2 2" xfId="21102"/>
    <cellStyle name="Обычный 3 13 37 2 3 3 3" xfId="21103"/>
    <cellStyle name="Обычный 3 13 37 2 3 4" xfId="21104"/>
    <cellStyle name="Обычный 3 13 37 2 3 4 2" xfId="21105"/>
    <cellStyle name="Обычный 3 13 37 2 3 5" xfId="21106"/>
    <cellStyle name="Обычный 3 13 37 2 4" xfId="21107"/>
    <cellStyle name="Обычный 3 13 37 2 4 2" xfId="21108"/>
    <cellStyle name="Обычный 3 13 37 2 4 2 2" xfId="21109"/>
    <cellStyle name="Обычный 3 13 37 2 4 2 2 2" xfId="21110"/>
    <cellStyle name="Обычный 3 13 37 2 4 2 3" xfId="21111"/>
    <cellStyle name="Обычный 3 13 37 2 4 3" xfId="21112"/>
    <cellStyle name="Обычный 3 13 37 2 4 3 2" xfId="21113"/>
    <cellStyle name="Обычный 3 13 37 2 4 4" xfId="21114"/>
    <cellStyle name="Обычный 3 13 37 2 5" xfId="21115"/>
    <cellStyle name="Обычный 3 13 37 2 5 2" xfId="21116"/>
    <cellStyle name="Обычный 3 13 37 2 5 2 2" xfId="21117"/>
    <cellStyle name="Обычный 3 13 37 2 5 3" xfId="21118"/>
    <cellStyle name="Обычный 3 13 37 2 6" xfId="21119"/>
    <cellStyle name="Обычный 3 13 37 2 6 2" xfId="21120"/>
    <cellStyle name="Обычный 3 13 37 2 7" xfId="21121"/>
    <cellStyle name="Обычный 3 13 37 3" xfId="21122"/>
    <cellStyle name="Обычный 3 13 37 3 2" xfId="21123"/>
    <cellStyle name="Обычный 3 13 37 3 2 2" xfId="21124"/>
    <cellStyle name="Обычный 3 13 37 3 2 2 2" xfId="21125"/>
    <cellStyle name="Обычный 3 13 37 3 2 2 2 2" xfId="21126"/>
    <cellStyle name="Обычный 3 13 37 3 2 2 3" xfId="21127"/>
    <cellStyle name="Обычный 3 13 37 3 2 3" xfId="21128"/>
    <cellStyle name="Обычный 3 13 37 3 2 3 2" xfId="21129"/>
    <cellStyle name="Обычный 3 13 37 3 2 4" xfId="21130"/>
    <cellStyle name="Обычный 3 13 37 3 3" xfId="21131"/>
    <cellStyle name="Обычный 3 13 37 3 3 2" xfId="21132"/>
    <cellStyle name="Обычный 3 13 37 3 3 2 2" xfId="21133"/>
    <cellStyle name="Обычный 3 13 37 3 3 3" xfId="21134"/>
    <cellStyle name="Обычный 3 13 37 3 4" xfId="21135"/>
    <cellStyle name="Обычный 3 13 37 3 4 2" xfId="21136"/>
    <cellStyle name="Обычный 3 13 37 3 5" xfId="21137"/>
    <cellStyle name="Обычный 3 13 37 4" xfId="21138"/>
    <cellStyle name="Обычный 3 13 37 4 2" xfId="21139"/>
    <cellStyle name="Обычный 3 13 37 4 2 2" xfId="21140"/>
    <cellStyle name="Обычный 3 13 37 4 2 2 2" xfId="21141"/>
    <cellStyle name="Обычный 3 13 37 4 2 2 2 2" xfId="21142"/>
    <cellStyle name="Обычный 3 13 37 4 2 2 3" xfId="21143"/>
    <cellStyle name="Обычный 3 13 37 4 2 3" xfId="21144"/>
    <cellStyle name="Обычный 3 13 37 4 2 3 2" xfId="21145"/>
    <cellStyle name="Обычный 3 13 37 4 2 4" xfId="21146"/>
    <cellStyle name="Обычный 3 13 37 4 3" xfId="21147"/>
    <cellStyle name="Обычный 3 13 37 4 3 2" xfId="21148"/>
    <cellStyle name="Обычный 3 13 37 4 3 2 2" xfId="21149"/>
    <cellStyle name="Обычный 3 13 37 4 3 3" xfId="21150"/>
    <cellStyle name="Обычный 3 13 37 4 4" xfId="21151"/>
    <cellStyle name="Обычный 3 13 37 4 4 2" xfId="21152"/>
    <cellStyle name="Обычный 3 13 37 4 5" xfId="21153"/>
    <cellStyle name="Обычный 3 13 37 5" xfId="21154"/>
    <cellStyle name="Обычный 3 13 37 5 2" xfId="21155"/>
    <cellStyle name="Обычный 3 13 37 5 2 2" xfId="21156"/>
    <cellStyle name="Обычный 3 13 37 5 2 2 2" xfId="21157"/>
    <cellStyle name="Обычный 3 13 37 5 2 3" xfId="21158"/>
    <cellStyle name="Обычный 3 13 37 5 3" xfId="21159"/>
    <cellStyle name="Обычный 3 13 37 5 3 2" xfId="21160"/>
    <cellStyle name="Обычный 3 13 37 5 4" xfId="21161"/>
    <cellStyle name="Обычный 3 13 37 6" xfId="21162"/>
    <cellStyle name="Обычный 3 13 37 6 2" xfId="21163"/>
    <cellStyle name="Обычный 3 13 37 6 2 2" xfId="21164"/>
    <cellStyle name="Обычный 3 13 37 6 3" xfId="21165"/>
    <cellStyle name="Обычный 3 13 37 7" xfId="21166"/>
    <cellStyle name="Обычный 3 13 37 7 2" xfId="21167"/>
    <cellStyle name="Обычный 3 13 37 8" xfId="21168"/>
    <cellStyle name="Обычный 3 13 38" xfId="21169"/>
    <cellStyle name="Обычный 3 13 38 2" xfId="21170"/>
    <cellStyle name="Обычный 3 13 38 2 2" xfId="21171"/>
    <cellStyle name="Обычный 3 13 38 2 2 2" xfId="21172"/>
    <cellStyle name="Обычный 3 13 38 2 2 2 2" xfId="21173"/>
    <cellStyle name="Обычный 3 13 38 2 2 2 2 2" xfId="21174"/>
    <cellStyle name="Обычный 3 13 38 2 2 2 2 2 2" xfId="21175"/>
    <cellStyle name="Обычный 3 13 38 2 2 2 2 3" xfId="21176"/>
    <cellStyle name="Обычный 3 13 38 2 2 2 3" xfId="21177"/>
    <cellStyle name="Обычный 3 13 38 2 2 2 3 2" xfId="21178"/>
    <cellStyle name="Обычный 3 13 38 2 2 2 4" xfId="21179"/>
    <cellStyle name="Обычный 3 13 38 2 2 3" xfId="21180"/>
    <cellStyle name="Обычный 3 13 38 2 2 3 2" xfId="21181"/>
    <cellStyle name="Обычный 3 13 38 2 2 3 2 2" xfId="21182"/>
    <cellStyle name="Обычный 3 13 38 2 2 3 3" xfId="21183"/>
    <cellStyle name="Обычный 3 13 38 2 2 4" xfId="21184"/>
    <cellStyle name="Обычный 3 13 38 2 2 4 2" xfId="21185"/>
    <cellStyle name="Обычный 3 13 38 2 2 5" xfId="21186"/>
    <cellStyle name="Обычный 3 13 38 2 3" xfId="21187"/>
    <cellStyle name="Обычный 3 13 38 2 3 2" xfId="21188"/>
    <cellStyle name="Обычный 3 13 38 2 3 2 2" xfId="21189"/>
    <cellStyle name="Обычный 3 13 38 2 3 2 2 2" xfId="21190"/>
    <cellStyle name="Обычный 3 13 38 2 3 2 2 2 2" xfId="21191"/>
    <cellStyle name="Обычный 3 13 38 2 3 2 2 3" xfId="21192"/>
    <cellStyle name="Обычный 3 13 38 2 3 2 3" xfId="21193"/>
    <cellStyle name="Обычный 3 13 38 2 3 2 3 2" xfId="21194"/>
    <cellStyle name="Обычный 3 13 38 2 3 2 4" xfId="21195"/>
    <cellStyle name="Обычный 3 13 38 2 3 3" xfId="21196"/>
    <cellStyle name="Обычный 3 13 38 2 3 3 2" xfId="21197"/>
    <cellStyle name="Обычный 3 13 38 2 3 3 2 2" xfId="21198"/>
    <cellStyle name="Обычный 3 13 38 2 3 3 3" xfId="21199"/>
    <cellStyle name="Обычный 3 13 38 2 3 4" xfId="21200"/>
    <cellStyle name="Обычный 3 13 38 2 3 4 2" xfId="21201"/>
    <cellStyle name="Обычный 3 13 38 2 3 5" xfId="21202"/>
    <cellStyle name="Обычный 3 13 38 2 4" xfId="21203"/>
    <cellStyle name="Обычный 3 13 38 2 4 2" xfId="21204"/>
    <cellStyle name="Обычный 3 13 38 2 4 2 2" xfId="21205"/>
    <cellStyle name="Обычный 3 13 38 2 4 2 2 2" xfId="21206"/>
    <cellStyle name="Обычный 3 13 38 2 4 2 3" xfId="21207"/>
    <cellStyle name="Обычный 3 13 38 2 4 3" xfId="21208"/>
    <cellStyle name="Обычный 3 13 38 2 4 3 2" xfId="21209"/>
    <cellStyle name="Обычный 3 13 38 2 4 4" xfId="21210"/>
    <cellStyle name="Обычный 3 13 38 2 5" xfId="21211"/>
    <cellStyle name="Обычный 3 13 38 2 5 2" xfId="21212"/>
    <cellStyle name="Обычный 3 13 38 2 5 2 2" xfId="21213"/>
    <cellStyle name="Обычный 3 13 38 2 5 3" xfId="21214"/>
    <cellStyle name="Обычный 3 13 38 2 6" xfId="21215"/>
    <cellStyle name="Обычный 3 13 38 2 6 2" xfId="21216"/>
    <cellStyle name="Обычный 3 13 38 2 7" xfId="21217"/>
    <cellStyle name="Обычный 3 13 38 3" xfId="21218"/>
    <cellStyle name="Обычный 3 13 38 3 2" xfId="21219"/>
    <cellStyle name="Обычный 3 13 38 3 2 2" xfId="21220"/>
    <cellStyle name="Обычный 3 13 38 3 2 2 2" xfId="21221"/>
    <cellStyle name="Обычный 3 13 38 3 2 2 2 2" xfId="21222"/>
    <cellStyle name="Обычный 3 13 38 3 2 2 3" xfId="21223"/>
    <cellStyle name="Обычный 3 13 38 3 2 3" xfId="21224"/>
    <cellStyle name="Обычный 3 13 38 3 2 3 2" xfId="21225"/>
    <cellStyle name="Обычный 3 13 38 3 2 4" xfId="21226"/>
    <cellStyle name="Обычный 3 13 38 3 3" xfId="21227"/>
    <cellStyle name="Обычный 3 13 38 3 3 2" xfId="21228"/>
    <cellStyle name="Обычный 3 13 38 3 3 2 2" xfId="21229"/>
    <cellStyle name="Обычный 3 13 38 3 3 3" xfId="21230"/>
    <cellStyle name="Обычный 3 13 38 3 4" xfId="21231"/>
    <cellStyle name="Обычный 3 13 38 3 4 2" xfId="21232"/>
    <cellStyle name="Обычный 3 13 38 3 5" xfId="21233"/>
    <cellStyle name="Обычный 3 13 38 4" xfId="21234"/>
    <cellStyle name="Обычный 3 13 38 4 2" xfId="21235"/>
    <cellStyle name="Обычный 3 13 38 4 2 2" xfId="21236"/>
    <cellStyle name="Обычный 3 13 38 4 2 2 2" xfId="21237"/>
    <cellStyle name="Обычный 3 13 38 4 2 2 2 2" xfId="21238"/>
    <cellStyle name="Обычный 3 13 38 4 2 2 3" xfId="21239"/>
    <cellStyle name="Обычный 3 13 38 4 2 3" xfId="21240"/>
    <cellStyle name="Обычный 3 13 38 4 2 3 2" xfId="21241"/>
    <cellStyle name="Обычный 3 13 38 4 2 4" xfId="21242"/>
    <cellStyle name="Обычный 3 13 38 4 3" xfId="21243"/>
    <cellStyle name="Обычный 3 13 38 4 3 2" xfId="21244"/>
    <cellStyle name="Обычный 3 13 38 4 3 2 2" xfId="21245"/>
    <cellStyle name="Обычный 3 13 38 4 3 3" xfId="21246"/>
    <cellStyle name="Обычный 3 13 38 4 4" xfId="21247"/>
    <cellStyle name="Обычный 3 13 38 4 4 2" xfId="21248"/>
    <cellStyle name="Обычный 3 13 38 4 5" xfId="21249"/>
    <cellStyle name="Обычный 3 13 38 5" xfId="21250"/>
    <cellStyle name="Обычный 3 13 38 5 2" xfId="21251"/>
    <cellStyle name="Обычный 3 13 38 5 2 2" xfId="21252"/>
    <cellStyle name="Обычный 3 13 38 5 2 2 2" xfId="21253"/>
    <cellStyle name="Обычный 3 13 38 5 2 3" xfId="21254"/>
    <cellStyle name="Обычный 3 13 38 5 3" xfId="21255"/>
    <cellStyle name="Обычный 3 13 38 5 3 2" xfId="21256"/>
    <cellStyle name="Обычный 3 13 38 5 4" xfId="21257"/>
    <cellStyle name="Обычный 3 13 38 6" xfId="21258"/>
    <cellStyle name="Обычный 3 13 38 6 2" xfId="21259"/>
    <cellStyle name="Обычный 3 13 38 6 2 2" xfId="21260"/>
    <cellStyle name="Обычный 3 13 38 6 3" xfId="21261"/>
    <cellStyle name="Обычный 3 13 38 7" xfId="21262"/>
    <cellStyle name="Обычный 3 13 38 7 2" xfId="21263"/>
    <cellStyle name="Обычный 3 13 38 8" xfId="21264"/>
    <cellStyle name="Обычный 3 13 39" xfId="21265"/>
    <cellStyle name="Обычный 3 13 39 2" xfId="21266"/>
    <cellStyle name="Обычный 3 13 39 2 2" xfId="21267"/>
    <cellStyle name="Обычный 3 13 39 2 2 2" xfId="21268"/>
    <cellStyle name="Обычный 3 13 39 2 2 2 2" xfId="21269"/>
    <cellStyle name="Обычный 3 13 39 2 2 2 2 2" xfId="21270"/>
    <cellStyle name="Обычный 3 13 39 2 2 2 2 2 2" xfId="21271"/>
    <cellStyle name="Обычный 3 13 39 2 2 2 2 3" xfId="21272"/>
    <cellStyle name="Обычный 3 13 39 2 2 2 3" xfId="21273"/>
    <cellStyle name="Обычный 3 13 39 2 2 2 3 2" xfId="21274"/>
    <cellStyle name="Обычный 3 13 39 2 2 2 4" xfId="21275"/>
    <cellStyle name="Обычный 3 13 39 2 2 3" xfId="21276"/>
    <cellStyle name="Обычный 3 13 39 2 2 3 2" xfId="21277"/>
    <cellStyle name="Обычный 3 13 39 2 2 3 2 2" xfId="21278"/>
    <cellStyle name="Обычный 3 13 39 2 2 3 3" xfId="21279"/>
    <cellStyle name="Обычный 3 13 39 2 2 4" xfId="21280"/>
    <cellStyle name="Обычный 3 13 39 2 2 4 2" xfId="21281"/>
    <cellStyle name="Обычный 3 13 39 2 2 5" xfId="21282"/>
    <cellStyle name="Обычный 3 13 39 2 3" xfId="21283"/>
    <cellStyle name="Обычный 3 13 39 2 3 2" xfId="21284"/>
    <cellStyle name="Обычный 3 13 39 2 3 2 2" xfId="21285"/>
    <cellStyle name="Обычный 3 13 39 2 3 2 2 2" xfId="21286"/>
    <cellStyle name="Обычный 3 13 39 2 3 2 2 2 2" xfId="21287"/>
    <cellStyle name="Обычный 3 13 39 2 3 2 2 3" xfId="21288"/>
    <cellStyle name="Обычный 3 13 39 2 3 2 3" xfId="21289"/>
    <cellStyle name="Обычный 3 13 39 2 3 2 3 2" xfId="21290"/>
    <cellStyle name="Обычный 3 13 39 2 3 2 4" xfId="21291"/>
    <cellStyle name="Обычный 3 13 39 2 3 3" xfId="21292"/>
    <cellStyle name="Обычный 3 13 39 2 3 3 2" xfId="21293"/>
    <cellStyle name="Обычный 3 13 39 2 3 3 2 2" xfId="21294"/>
    <cellStyle name="Обычный 3 13 39 2 3 3 3" xfId="21295"/>
    <cellStyle name="Обычный 3 13 39 2 3 4" xfId="21296"/>
    <cellStyle name="Обычный 3 13 39 2 3 4 2" xfId="21297"/>
    <cellStyle name="Обычный 3 13 39 2 3 5" xfId="21298"/>
    <cellStyle name="Обычный 3 13 39 2 4" xfId="21299"/>
    <cellStyle name="Обычный 3 13 39 2 4 2" xfId="21300"/>
    <cellStyle name="Обычный 3 13 39 2 4 2 2" xfId="21301"/>
    <cellStyle name="Обычный 3 13 39 2 4 2 2 2" xfId="21302"/>
    <cellStyle name="Обычный 3 13 39 2 4 2 3" xfId="21303"/>
    <cellStyle name="Обычный 3 13 39 2 4 3" xfId="21304"/>
    <cellStyle name="Обычный 3 13 39 2 4 3 2" xfId="21305"/>
    <cellStyle name="Обычный 3 13 39 2 4 4" xfId="21306"/>
    <cellStyle name="Обычный 3 13 39 2 5" xfId="21307"/>
    <cellStyle name="Обычный 3 13 39 2 5 2" xfId="21308"/>
    <cellStyle name="Обычный 3 13 39 2 5 2 2" xfId="21309"/>
    <cellStyle name="Обычный 3 13 39 2 5 3" xfId="21310"/>
    <cellStyle name="Обычный 3 13 39 2 6" xfId="21311"/>
    <cellStyle name="Обычный 3 13 39 2 6 2" xfId="21312"/>
    <cellStyle name="Обычный 3 13 39 2 7" xfId="21313"/>
    <cellStyle name="Обычный 3 13 39 3" xfId="21314"/>
    <cellStyle name="Обычный 3 13 39 3 2" xfId="21315"/>
    <cellStyle name="Обычный 3 13 39 3 2 2" xfId="21316"/>
    <cellStyle name="Обычный 3 13 39 3 2 2 2" xfId="21317"/>
    <cellStyle name="Обычный 3 13 39 3 2 2 2 2" xfId="21318"/>
    <cellStyle name="Обычный 3 13 39 3 2 2 3" xfId="21319"/>
    <cellStyle name="Обычный 3 13 39 3 2 3" xfId="21320"/>
    <cellStyle name="Обычный 3 13 39 3 2 3 2" xfId="21321"/>
    <cellStyle name="Обычный 3 13 39 3 2 4" xfId="21322"/>
    <cellStyle name="Обычный 3 13 39 3 3" xfId="21323"/>
    <cellStyle name="Обычный 3 13 39 3 3 2" xfId="21324"/>
    <cellStyle name="Обычный 3 13 39 3 3 2 2" xfId="21325"/>
    <cellStyle name="Обычный 3 13 39 3 3 3" xfId="21326"/>
    <cellStyle name="Обычный 3 13 39 3 4" xfId="21327"/>
    <cellStyle name="Обычный 3 13 39 3 4 2" xfId="21328"/>
    <cellStyle name="Обычный 3 13 39 3 5" xfId="21329"/>
    <cellStyle name="Обычный 3 13 39 4" xfId="21330"/>
    <cellStyle name="Обычный 3 13 39 4 2" xfId="21331"/>
    <cellStyle name="Обычный 3 13 39 4 2 2" xfId="21332"/>
    <cellStyle name="Обычный 3 13 39 4 2 2 2" xfId="21333"/>
    <cellStyle name="Обычный 3 13 39 4 2 2 2 2" xfId="21334"/>
    <cellStyle name="Обычный 3 13 39 4 2 2 3" xfId="21335"/>
    <cellStyle name="Обычный 3 13 39 4 2 3" xfId="21336"/>
    <cellStyle name="Обычный 3 13 39 4 2 3 2" xfId="21337"/>
    <cellStyle name="Обычный 3 13 39 4 2 4" xfId="21338"/>
    <cellStyle name="Обычный 3 13 39 4 3" xfId="21339"/>
    <cellStyle name="Обычный 3 13 39 4 3 2" xfId="21340"/>
    <cellStyle name="Обычный 3 13 39 4 3 2 2" xfId="21341"/>
    <cellStyle name="Обычный 3 13 39 4 3 3" xfId="21342"/>
    <cellStyle name="Обычный 3 13 39 4 4" xfId="21343"/>
    <cellStyle name="Обычный 3 13 39 4 4 2" xfId="21344"/>
    <cellStyle name="Обычный 3 13 39 4 5" xfId="21345"/>
    <cellStyle name="Обычный 3 13 39 5" xfId="21346"/>
    <cellStyle name="Обычный 3 13 39 5 2" xfId="21347"/>
    <cellStyle name="Обычный 3 13 39 5 2 2" xfId="21348"/>
    <cellStyle name="Обычный 3 13 39 5 2 2 2" xfId="21349"/>
    <cellStyle name="Обычный 3 13 39 5 2 3" xfId="21350"/>
    <cellStyle name="Обычный 3 13 39 5 3" xfId="21351"/>
    <cellStyle name="Обычный 3 13 39 5 3 2" xfId="21352"/>
    <cellStyle name="Обычный 3 13 39 5 4" xfId="21353"/>
    <cellStyle name="Обычный 3 13 39 6" xfId="21354"/>
    <cellStyle name="Обычный 3 13 39 6 2" xfId="21355"/>
    <cellStyle name="Обычный 3 13 39 6 2 2" xfId="21356"/>
    <cellStyle name="Обычный 3 13 39 6 3" xfId="21357"/>
    <cellStyle name="Обычный 3 13 39 7" xfId="21358"/>
    <cellStyle name="Обычный 3 13 39 7 2" xfId="21359"/>
    <cellStyle name="Обычный 3 13 39 8" xfId="21360"/>
    <cellStyle name="Обычный 3 13 4" xfId="21361"/>
    <cellStyle name="Обычный 3 13 4 2" xfId="21362"/>
    <cellStyle name="Обычный 3 13 4 2 2" xfId="21363"/>
    <cellStyle name="Обычный 3 13 4 2 2 2" xfId="21364"/>
    <cellStyle name="Обычный 3 13 4 2 2 2 2" xfId="21365"/>
    <cellStyle name="Обычный 3 13 4 2 2 2 2 2" xfId="21366"/>
    <cellStyle name="Обычный 3 13 4 2 2 2 2 2 2" xfId="21367"/>
    <cellStyle name="Обычный 3 13 4 2 2 2 2 3" xfId="21368"/>
    <cellStyle name="Обычный 3 13 4 2 2 2 3" xfId="21369"/>
    <cellStyle name="Обычный 3 13 4 2 2 2 3 2" xfId="21370"/>
    <cellStyle name="Обычный 3 13 4 2 2 2 4" xfId="21371"/>
    <cellStyle name="Обычный 3 13 4 2 2 3" xfId="21372"/>
    <cellStyle name="Обычный 3 13 4 2 2 3 2" xfId="21373"/>
    <cellStyle name="Обычный 3 13 4 2 2 3 2 2" xfId="21374"/>
    <cellStyle name="Обычный 3 13 4 2 2 3 3" xfId="21375"/>
    <cellStyle name="Обычный 3 13 4 2 2 4" xfId="21376"/>
    <cellStyle name="Обычный 3 13 4 2 2 4 2" xfId="21377"/>
    <cellStyle name="Обычный 3 13 4 2 2 5" xfId="21378"/>
    <cellStyle name="Обычный 3 13 4 2 3" xfId="21379"/>
    <cellStyle name="Обычный 3 13 4 2 3 2" xfId="21380"/>
    <cellStyle name="Обычный 3 13 4 2 3 2 2" xfId="21381"/>
    <cellStyle name="Обычный 3 13 4 2 3 2 2 2" xfId="21382"/>
    <cellStyle name="Обычный 3 13 4 2 3 2 2 2 2" xfId="21383"/>
    <cellStyle name="Обычный 3 13 4 2 3 2 2 3" xfId="21384"/>
    <cellStyle name="Обычный 3 13 4 2 3 2 3" xfId="21385"/>
    <cellStyle name="Обычный 3 13 4 2 3 2 3 2" xfId="21386"/>
    <cellStyle name="Обычный 3 13 4 2 3 2 4" xfId="21387"/>
    <cellStyle name="Обычный 3 13 4 2 3 3" xfId="21388"/>
    <cellStyle name="Обычный 3 13 4 2 3 3 2" xfId="21389"/>
    <cellStyle name="Обычный 3 13 4 2 3 3 2 2" xfId="21390"/>
    <cellStyle name="Обычный 3 13 4 2 3 3 3" xfId="21391"/>
    <cellStyle name="Обычный 3 13 4 2 3 4" xfId="21392"/>
    <cellStyle name="Обычный 3 13 4 2 3 4 2" xfId="21393"/>
    <cellStyle name="Обычный 3 13 4 2 3 5" xfId="21394"/>
    <cellStyle name="Обычный 3 13 4 2 4" xfId="21395"/>
    <cellStyle name="Обычный 3 13 4 2 4 2" xfId="21396"/>
    <cellStyle name="Обычный 3 13 4 2 4 2 2" xfId="21397"/>
    <cellStyle name="Обычный 3 13 4 2 4 2 2 2" xfId="21398"/>
    <cellStyle name="Обычный 3 13 4 2 4 2 3" xfId="21399"/>
    <cellStyle name="Обычный 3 13 4 2 4 3" xfId="21400"/>
    <cellStyle name="Обычный 3 13 4 2 4 3 2" xfId="21401"/>
    <cellStyle name="Обычный 3 13 4 2 4 4" xfId="21402"/>
    <cellStyle name="Обычный 3 13 4 2 5" xfId="21403"/>
    <cellStyle name="Обычный 3 13 4 2 5 2" xfId="21404"/>
    <cellStyle name="Обычный 3 13 4 2 5 2 2" xfId="21405"/>
    <cellStyle name="Обычный 3 13 4 2 5 3" xfId="21406"/>
    <cellStyle name="Обычный 3 13 4 2 6" xfId="21407"/>
    <cellStyle name="Обычный 3 13 4 2 6 2" xfId="21408"/>
    <cellStyle name="Обычный 3 13 4 2 7" xfId="21409"/>
    <cellStyle name="Обычный 3 13 4 3" xfId="21410"/>
    <cellStyle name="Обычный 3 13 4 3 2" xfId="21411"/>
    <cellStyle name="Обычный 3 13 4 3 2 2" xfId="21412"/>
    <cellStyle name="Обычный 3 13 4 3 2 2 2" xfId="21413"/>
    <cellStyle name="Обычный 3 13 4 3 2 2 2 2" xfId="21414"/>
    <cellStyle name="Обычный 3 13 4 3 2 2 3" xfId="21415"/>
    <cellStyle name="Обычный 3 13 4 3 2 3" xfId="21416"/>
    <cellStyle name="Обычный 3 13 4 3 2 3 2" xfId="21417"/>
    <cellStyle name="Обычный 3 13 4 3 2 4" xfId="21418"/>
    <cellStyle name="Обычный 3 13 4 3 3" xfId="21419"/>
    <cellStyle name="Обычный 3 13 4 3 3 2" xfId="21420"/>
    <cellStyle name="Обычный 3 13 4 3 3 2 2" xfId="21421"/>
    <cellStyle name="Обычный 3 13 4 3 3 3" xfId="21422"/>
    <cellStyle name="Обычный 3 13 4 3 4" xfId="21423"/>
    <cellStyle name="Обычный 3 13 4 3 4 2" xfId="21424"/>
    <cellStyle name="Обычный 3 13 4 3 5" xfId="21425"/>
    <cellStyle name="Обычный 3 13 4 4" xfId="21426"/>
    <cellStyle name="Обычный 3 13 4 4 2" xfId="21427"/>
    <cellStyle name="Обычный 3 13 4 4 2 2" xfId="21428"/>
    <cellStyle name="Обычный 3 13 4 4 2 2 2" xfId="21429"/>
    <cellStyle name="Обычный 3 13 4 4 2 2 2 2" xfId="21430"/>
    <cellStyle name="Обычный 3 13 4 4 2 2 3" xfId="21431"/>
    <cellStyle name="Обычный 3 13 4 4 2 3" xfId="21432"/>
    <cellStyle name="Обычный 3 13 4 4 2 3 2" xfId="21433"/>
    <cellStyle name="Обычный 3 13 4 4 2 4" xfId="21434"/>
    <cellStyle name="Обычный 3 13 4 4 3" xfId="21435"/>
    <cellStyle name="Обычный 3 13 4 4 3 2" xfId="21436"/>
    <cellStyle name="Обычный 3 13 4 4 3 2 2" xfId="21437"/>
    <cellStyle name="Обычный 3 13 4 4 3 3" xfId="21438"/>
    <cellStyle name="Обычный 3 13 4 4 4" xfId="21439"/>
    <cellStyle name="Обычный 3 13 4 4 4 2" xfId="21440"/>
    <cellStyle name="Обычный 3 13 4 4 5" xfId="21441"/>
    <cellStyle name="Обычный 3 13 4 5" xfId="21442"/>
    <cellStyle name="Обычный 3 13 4 5 2" xfId="21443"/>
    <cellStyle name="Обычный 3 13 4 5 2 2" xfId="21444"/>
    <cellStyle name="Обычный 3 13 4 5 2 2 2" xfId="21445"/>
    <cellStyle name="Обычный 3 13 4 5 2 3" xfId="21446"/>
    <cellStyle name="Обычный 3 13 4 5 3" xfId="21447"/>
    <cellStyle name="Обычный 3 13 4 5 3 2" xfId="21448"/>
    <cellStyle name="Обычный 3 13 4 5 4" xfId="21449"/>
    <cellStyle name="Обычный 3 13 4 6" xfId="21450"/>
    <cellStyle name="Обычный 3 13 4 6 2" xfId="21451"/>
    <cellStyle name="Обычный 3 13 4 6 2 2" xfId="21452"/>
    <cellStyle name="Обычный 3 13 4 6 3" xfId="21453"/>
    <cellStyle name="Обычный 3 13 4 7" xfId="21454"/>
    <cellStyle name="Обычный 3 13 4 7 2" xfId="21455"/>
    <cellStyle name="Обычный 3 13 4 8" xfId="21456"/>
    <cellStyle name="Обычный 3 13 40" xfId="21457"/>
    <cellStyle name="Обычный 3 13 40 2" xfId="21458"/>
    <cellStyle name="Обычный 3 13 40 2 2" xfId="21459"/>
    <cellStyle name="Обычный 3 13 40 2 2 2" xfId="21460"/>
    <cellStyle name="Обычный 3 13 40 2 2 2 2" xfId="21461"/>
    <cellStyle name="Обычный 3 13 40 2 2 2 2 2" xfId="21462"/>
    <cellStyle name="Обычный 3 13 40 2 2 2 2 2 2" xfId="21463"/>
    <cellStyle name="Обычный 3 13 40 2 2 2 2 3" xfId="21464"/>
    <cellStyle name="Обычный 3 13 40 2 2 2 3" xfId="21465"/>
    <cellStyle name="Обычный 3 13 40 2 2 2 3 2" xfId="21466"/>
    <cellStyle name="Обычный 3 13 40 2 2 2 4" xfId="21467"/>
    <cellStyle name="Обычный 3 13 40 2 2 3" xfId="21468"/>
    <cellStyle name="Обычный 3 13 40 2 2 3 2" xfId="21469"/>
    <cellStyle name="Обычный 3 13 40 2 2 3 2 2" xfId="21470"/>
    <cellStyle name="Обычный 3 13 40 2 2 3 3" xfId="21471"/>
    <cellStyle name="Обычный 3 13 40 2 2 4" xfId="21472"/>
    <cellStyle name="Обычный 3 13 40 2 2 4 2" xfId="21473"/>
    <cellStyle name="Обычный 3 13 40 2 2 5" xfId="21474"/>
    <cellStyle name="Обычный 3 13 40 2 3" xfId="21475"/>
    <cellStyle name="Обычный 3 13 40 2 3 2" xfId="21476"/>
    <cellStyle name="Обычный 3 13 40 2 3 2 2" xfId="21477"/>
    <cellStyle name="Обычный 3 13 40 2 3 2 2 2" xfId="21478"/>
    <cellStyle name="Обычный 3 13 40 2 3 2 2 2 2" xfId="21479"/>
    <cellStyle name="Обычный 3 13 40 2 3 2 2 3" xfId="21480"/>
    <cellStyle name="Обычный 3 13 40 2 3 2 3" xfId="21481"/>
    <cellStyle name="Обычный 3 13 40 2 3 2 3 2" xfId="21482"/>
    <cellStyle name="Обычный 3 13 40 2 3 2 4" xfId="21483"/>
    <cellStyle name="Обычный 3 13 40 2 3 3" xfId="21484"/>
    <cellStyle name="Обычный 3 13 40 2 3 3 2" xfId="21485"/>
    <cellStyle name="Обычный 3 13 40 2 3 3 2 2" xfId="21486"/>
    <cellStyle name="Обычный 3 13 40 2 3 3 3" xfId="21487"/>
    <cellStyle name="Обычный 3 13 40 2 3 4" xfId="21488"/>
    <cellStyle name="Обычный 3 13 40 2 3 4 2" xfId="21489"/>
    <cellStyle name="Обычный 3 13 40 2 3 5" xfId="21490"/>
    <cellStyle name="Обычный 3 13 40 2 4" xfId="21491"/>
    <cellStyle name="Обычный 3 13 40 2 4 2" xfId="21492"/>
    <cellStyle name="Обычный 3 13 40 2 4 2 2" xfId="21493"/>
    <cellStyle name="Обычный 3 13 40 2 4 2 2 2" xfId="21494"/>
    <cellStyle name="Обычный 3 13 40 2 4 2 3" xfId="21495"/>
    <cellStyle name="Обычный 3 13 40 2 4 3" xfId="21496"/>
    <cellStyle name="Обычный 3 13 40 2 4 3 2" xfId="21497"/>
    <cellStyle name="Обычный 3 13 40 2 4 4" xfId="21498"/>
    <cellStyle name="Обычный 3 13 40 2 5" xfId="21499"/>
    <cellStyle name="Обычный 3 13 40 2 5 2" xfId="21500"/>
    <cellStyle name="Обычный 3 13 40 2 5 2 2" xfId="21501"/>
    <cellStyle name="Обычный 3 13 40 2 5 3" xfId="21502"/>
    <cellStyle name="Обычный 3 13 40 2 6" xfId="21503"/>
    <cellStyle name="Обычный 3 13 40 2 6 2" xfId="21504"/>
    <cellStyle name="Обычный 3 13 40 2 7" xfId="21505"/>
    <cellStyle name="Обычный 3 13 40 3" xfId="21506"/>
    <cellStyle name="Обычный 3 13 40 3 2" xfId="21507"/>
    <cellStyle name="Обычный 3 13 40 3 2 2" xfId="21508"/>
    <cellStyle name="Обычный 3 13 40 3 2 2 2" xfId="21509"/>
    <cellStyle name="Обычный 3 13 40 3 2 2 2 2" xfId="21510"/>
    <cellStyle name="Обычный 3 13 40 3 2 2 3" xfId="21511"/>
    <cellStyle name="Обычный 3 13 40 3 2 3" xfId="21512"/>
    <cellStyle name="Обычный 3 13 40 3 2 3 2" xfId="21513"/>
    <cellStyle name="Обычный 3 13 40 3 2 4" xfId="21514"/>
    <cellStyle name="Обычный 3 13 40 3 3" xfId="21515"/>
    <cellStyle name="Обычный 3 13 40 3 3 2" xfId="21516"/>
    <cellStyle name="Обычный 3 13 40 3 3 2 2" xfId="21517"/>
    <cellStyle name="Обычный 3 13 40 3 3 3" xfId="21518"/>
    <cellStyle name="Обычный 3 13 40 3 4" xfId="21519"/>
    <cellStyle name="Обычный 3 13 40 3 4 2" xfId="21520"/>
    <cellStyle name="Обычный 3 13 40 3 5" xfId="21521"/>
    <cellStyle name="Обычный 3 13 40 4" xfId="21522"/>
    <cellStyle name="Обычный 3 13 40 4 2" xfId="21523"/>
    <cellStyle name="Обычный 3 13 40 4 2 2" xfId="21524"/>
    <cellStyle name="Обычный 3 13 40 4 2 2 2" xfId="21525"/>
    <cellStyle name="Обычный 3 13 40 4 2 2 2 2" xfId="21526"/>
    <cellStyle name="Обычный 3 13 40 4 2 2 3" xfId="21527"/>
    <cellStyle name="Обычный 3 13 40 4 2 3" xfId="21528"/>
    <cellStyle name="Обычный 3 13 40 4 2 3 2" xfId="21529"/>
    <cellStyle name="Обычный 3 13 40 4 2 4" xfId="21530"/>
    <cellStyle name="Обычный 3 13 40 4 3" xfId="21531"/>
    <cellStyle name="Обычный 3 13 40 4 3 2" xfId="21532"/>
    <cellStyle name="Обычный 3 13 40 4 3 2 2" xfId="21533"/>
    <cellStyle name="Обычный 3 13 40 4 3 3" xfId="21534"/>
    <cellStyle name="Обычный 3 13 40 4 4" xfId="21535"/>
    <cellStyle name="Обычный 3 13 40 4 4 2" xfId="21536"/>
    <cellStyle name="Обычный 3 13 40 4 5" xfId="21537"/>
    <cellStyle name="Обычный 3 13 40 5" xfId="21538"/>
    <cellStyle name="Обычный 3 13 40 5 2" xfId="21539"/>
    <cellStyle name="Обычный 3 13 40 5 2 2" xfId="21540"/>
    <cellStyle name="Обычный 3 13 40 5 2 2 2" xfId="21541"/>
    <cellStyle name="Обычный 3 13 40 5 2 3" xfId="21542"/>
    <cellStyle name="Обычный 3 13 40 5 3" xfId="21543"/>
    <cellStyle name="Обычный 3 13 40 5 3 2" xfId="21544"/>
    <cellStyle name="Обычный 3 13 40 5 4" xfId="21545"/>
    <cellStyle name="Обычный 3 13 40 6" xfId="21546"/>
    <cellStyle name="Обычный 3 13 40 6 2" xfId="21547"/>
    <cellStyle name="Обычный 3 13 40 6 2 2" xfId="21548"/>
    <cellStyle name="Обычный 3 13 40 6 3" xfId="21549"/>
    <cellStyle name="Обычный 3 13 40 7" xfId="21550"/>
    <cellStyle name="Обычный 3 13 40 7 2" xfId="21551"/>
    <cellStyle name="Обычный 3 13 40 8" xfId="21552"/>
    <cellStyle name="Обычный 3 13 41" xfId="21553"/>
    <cellStyle name="Обычный 3 13 41 2" xfId="21554"/>
    <cellStyle name="Обычный 3 13 41 2 2" xfId="21555"/>
    <cellStyle name="Обычный 3 13 41 2 2 2" xfId="21556"/>
    <cellStyle name="Обычный 3 13 41 2 2 2 2" xfId="21557"/>
    <cellStyle name="Обычный 3 13 41 2 2 2 2 2" xfId="21558"/>
    <cellStyle name="Обычный 3 13 41 2 2 2 2 2 2" xfId="21559"/>
    <cellStyle name="Обычный 3 13 41 2 2 2 2 3" xfId="21560"/>
    <cellStyle name="Обычный 3 13 41 2 2 2 3" xfId="21561"/>
    <cellStyle name="Обычный 3 13 41 2 2 2 3 2" xfId="21562"/>
    <cellStyle name="Обычный 3 13 41 2 2 2 4" xfId="21563"/>
    <cellStyle name="Обычный 3 13 41 2 2 3" xfId="21564"/>
    <cellStyle name="Обычный 3 13 41 2 2 3 2" xfId="21565"/>
    <cellStyle name="Обычный 3 13 41 2 2 3 2 2" xfId="21566"/>
    <cellStyle name="Обычный 3 13 41 2 2 3 3" xfId="21567"/>
    <cellStyle name="Обычный 3 13 41 2 2 4" xfId="21568"/>
    <cellStyle name="Обычный 3 13 41 2 2 4 2" xfId="21569"/>
    <cellStyle name="Обычный 3 13 41 2 2 5" xfId="21570"/>
    <cellStyle name="Обычный 3 13 41 2 3" xfId="21571"/>
    <cellStyle name="Обычный 3 13 41 2 3 2" xfId="21572"/>
    <cellStyle name="Обычный 3 13 41 2 3 2 2" xfId="21573"/>
    <cellStyle name="Обычный 3 13 41 2 3 2 2 2" xfId="21574"/>
    <cellStyle name="Обычный 3 13 41 2 3 2 2 2 2" xfId="21575"/>
    <cellStyle name="Обычный 3 13 41 2 3 2 2 3" xfId="21576"/>
    <cellStyle name="Обычный 3 13 41 2 3 2 3" xfId="21577"/>
    <cellStyle name="Обычный 3 13 41 2 3 2 3 2" xfId="21578"/>
    <cellStyle name="Обычный 3 13 41 2 3 2 4" xfId="21579"/>
    <cellStyle name="Обычный 3 13 41 2 3 3" xfId="21580"/>
    <cellStyle name="Обычный 3 13 41 2 3 3 2" xfId="21581"/>
    <cellStyle name="Обычный 3 13 41 2 3 3 2 2" xfId="21582"/>
    <cellStyle name="Обычный 3 13 41 2 3 3 3" xfId="21583"/>
    <cellStyle name="Обычный 3 13 41 2 3 4" xfId="21584"/>
    <cellStyle name="Обычный 3 13 41 2 3 4 2" xfId="21585"/>
    <cellStyle name="Обычный 3 13 41 2 3 5" xfId="21586"/>
    <cellStyle name="Обычный 3 13 41 2 4" xfId="21587"/>
    <cellStyle name="Обычный 3 13 41 2 4 2" xfId="21588"/>
    <cellStyle name="Обычный 3 13 41 2 4 2 2" xfId="21589"/>
    <cellStyle name="Обычный 3 13 41 2 4 2 2 2" xfId="21590"/>
    <cellStyle name="Обычный 3 13 41 2 4 2 3" xfId="21591"/>
    <cellStyle name="Обычный 3 13 41 2 4 3" xfId="21592"/>
    <cellStyle name="Обычный 3 13 41 2 4 3 2" xfId="21593"/>
    <cellStyle name="Обычный 3 13 41 2 4 4" xfId="21594"/>
    <cellStyle name="Обычный 3 13 41 2 5" xfId="21595"/>
    <cellStyle name="Обычный 3 13 41 2 5 2" xfId="21596"/>
    <cellStyle name="Обычный 3 13 41 2 5 2 2" xfId="21597"/>
    <cellStyle name="Обычный 3 13 41 2 5 3" xfId="21598"/>
    <cellStyle name="Обычный 3 13 41 2 6" xfId="21599"/>
    <cellStyle name="Обычный 3 13 41 2 6 2" xfId="21600"/>
    <cellStyle name="Обычный 3 13 41 2 7" xfId="21601"/>
    <cellStyle name="Обычный 3 13 41 3" xfId="21602"/>
    <cellStyle name="Обычный 3 13 41 3 2" xfId="21603"/>
    <cellStyle name="Обычный 3 13 41 3 2 2" xfId="21604"/>
    <cellStyle name="Обычный 3 13 41 3 2 2 2" xfId="21605"/>
    <cellStyle name="Обычный 3 13 41 3 2 2 2 2" xfId="21606"/>
    <cellStyle name="Обычный 3 13 41 3 2 2 3" xfId="21607"/>
    <cellStyle name="Обычный 3 13 41 3 2 3" xfId="21608"/>
    <cellStyle name="Обычный 3 13 41 3 2 3 2" xfId="21609"/>
    <cellStyle name="Обычный 3 13 41 3 2 4" xfId="21610"/>
    <cellStyle name="Обычный 3 13 41 3 3" xfId="21611"/>
    <cellStyle name="Обычный 3 13 41 3 3 2" xfId="21612"/>
    <cellStyle name="Обычный 3 13 41 3 3 2 2" xfId="21613"/>
    <cellStyle name="Обычный 3 13 41 3 3 3" xfId="21614"/>
    <cellStyle name="Обычный 3 13 41 3 4" xfId="21615"/>
    <cellStyle name="Обычный 3 13 41 3 4 2" xfId="21616"/>
    <cellStyle name="Обычный 3 13 41 3 5" xfId="21617"/>
    <cellStyle name="Обычный 3 13 41 4" xfId="21618"/>
    <cellStyle name="Обычный 3 13 41 4 2" xfId="21619"/>
    <cellStyle name="Обычный 3 13 41 4 2 2" xfId="21620"/>
    <cellStyle name="Обычный 3 13 41 4 2 2 2" xfId="21621"/>
    <cellStyle name="Обычный 3 13 41 4 2 2 2 2" xfId="21622"/>
    <cellStyle name="Обычный 3 13 41 4 2 2 3" xfId="21623"/>
    <cellStyle name="Обычный 3 13 41 4 2 3" xfId="21624"/>
    <cellStyle name="Обычный 3 13 41 4 2 3 2" xfId="21625"/>
    <cellStyle name="Обычный 3 13 41 4 2 4" xfId="21626"/>
    <cellStyle name="Обычный 3 13 41 4 3" xfId="21627"/>
    <cellStyle name="Обычный 3 13 41 4 3 2" xfId="21628"/>
    <cellStyle name="Обычный 3 13 41 4 3 2 2" xfId="21629"/>
    <cellStyle name="Обычный 3 13 41 4 3 3" xfId="21630"/>
    <cellStyle name="Обычный 3 13 41 4 4" xfId="21631"/>
    <cellStyle name="Обычный 3 13 41 4 4 2" xfId="21632"/>
    <cellStyle name="Обычный 3 13 41 4 5" xfId="21633"/>
    <cellStyle name="Обычный 3 13 41 5" xfId="21634"/>
    <cellStyle name="Обычный 3 13 41 5 2" xfId="21635"/>
    <cellStyle name="Обычный 3 13 41 5 2 2" xfId="21636"/>
    <cellStyle name="Обычный 3 13 41 5 2 2 2" xfId="21637"/>
    <cellStyle name="Обычный 3 13 41 5 2 3" xfId="21638"/>
    <cellStyle name="Обычный 3 13 41 5 3" xfId="21639"/>
    <cellStyle name="Обычный 3 13 41 5 3 2" xfId="21640"/>
    <cellStyle name="Обычный 3 13 41 5 4" xfId="21641"/>
    <cellStyle name="Обычный 3 13 41 6" xfId="21642"/>
    <cellStyle name="Обычный 3 13 41 6 2" xfId="21643"/>
    <cellStyle name="Обычный 3 13 41 6 2 2" xfId="21644"/>
    <cellStyle name="Обычный 3 13 41 6 3" xfId="21645"/>
    <cellStyle name="Обычный 3 13 41 7" xfId="21646"/>
    <cellStyle name="Обычный 3 13 41 7 2" xfId="21647"/>
    <cellStyle name="Обычный 3 13 41 8" xfId="21648"/>
    <cellStyle name="Обычный 3 13 42" xfId="21649"/>
    <cellStyle name="Обычный 3 13 42 2" xfId="21650"/>
    <cellStyle name="Обычный 3 13 42 2 2" xfId="21651"/>
    <cellStyle name="Обычный 3 13 42 2 2 2" xfId="21652"/>
    <cellStyle name="Обычный 3 13 42 2 2 2 2" xfId="21653"/>
    <cellStyle name="Обычный 3 13 42 2 2 2 2 2" xfId="21654"/>
    <cellStyle name="Обычный 3 13 42 2 2 2 2 2 2" xfId="21655"/>
    <cellStyle name="Обычный 3 13 42 2 2 2 2 3" xfId="21656"/>
    <cellStyle name="Обычный 3 13 42 2 2 2 3" xfId="21657"/>
    <cellStyle name="Обычный 3 13 42 2 2 2 3 2" xfId="21658"/>
    <cellStyle name="Обычный 3 13 42 2 2 2 4" xfId="21659"/>
    <cellStyle name="Обычный 3 13 42 2 2 3" xfId="21660"/>
    <cellStyle name="Обычный 3 13 42 2 2 3 2" xfId="21661"/>
    <cellStyle name="Обычный 3 13 42 2 2 3 2 2" xfId="21662"/>
    <cellStyle name="Обычный 3 13 42 2 2 3 3" xfId="21663"/>
    <cellStyle name="Обычный 3 13 42 2 2 4" xfId="21664"/>
    <cellStyle name="Обычный 3 13 42 2 2 4 2" xfId="21665"/>
    <cellStyle name="Обычный 3 13 42 2 2 5" xfId="21666"/>
    <cellStyle name="Обычный 3 13 42 2 3" xfId="21667"/>
    <cellStyle name="Обычный 3 13 42 2 3 2" xfId="21668"/>
    <cellStyle name="Обычный 3 13 42 2 3 2 2" xfId="21669"/>
    <cellStyle name="Обычный 3 13 42 2 3 2 2 2" xfId="21670"/>
    <cellStyle name="Обычный 3 13 42 2 3 2 2 2 2" xfId="21671"/>
    <cellStyle name="Обычный 3 13 42 2 3 2 2 3" xfId="21672"/>
    <cellStyle name="Обычный 3 13 42 2 3 2 3" xfId="21673"/>
    <cellStyle name="Обычный 3 13 42 2 3 2 3 2" xfId="21674"/>
    <cellStyle name="Обычный 3 13 42 2 3 2 4" xfId="21675"/>
    <cellStyle name="Обычный 3 13 42 2 3 3" xfId="21676"/>
    <cellStyle name="Обычный 3 13 42 2 3 3 2" xfId="21677"/>
    <cellStyle name="Обычный 3 13 42 2 3 3 2 2" xfId="21678"/>
    <cellStyle name="Обычный 3 13 42 2 3 3 3" xfId="21679"/>
    <cellStyle name="Обычный 3 13 42 2 3 4" xfId="21680"/>
    <cellStyle name="Обычный 3 13 42 2 3 4 2" xfId="21681"/>
    <cellStyle name="Обычный 3 13 42 2 3 5" xfId="21682"/>
    <cellStyle name="Обычный 3 13 42 2 4" xfId="21683"/>
    <cellStyle name="Обычный 3 13 42 2 4 2" xfId="21684"/>
    <cellStyle name="Обычный 3 13 42 2 4 2 2" xfId="21685"/>
    <cellStyle name="Обычный 3 13 42 2 4 2 2 2" xfId="21686"/>
    <cellStyle name="Обычный 3 13 42 2 4 2 3" xfId="21687"/>
    <cellStyle name="Обычный 3 13 42 2 4 3" xfId="21688"/>
    <cellStyle name="Обычный 3 13 42 2 4 3 2" xfId="21689"/>
    <cellStyle name="Обычный 3 13 42 2 4 4" xfId="21690"/>
    <cellStyle name="Обычный 3 13 42 2 5" xfId="21691"/>
    <cellStyle name="Обычный 3 13 42 2 5 2" xfId="21692"/>
    <cellStyle name="Обычный 3 13 42 2 5 2 2" xfId="21693"/>
    <cellStyle name="Обычный 3 13 42 2 5 3" xfId="21694"/>
    <cellStyle name="Обычный 3 13 42 2 6" xfId="21695"/>
    <cellStyle name="Обычный 3 13 42 2 6 2" xfId="21696"/>
    <cellStyle name="Обычный 3 13 42 2 7" xfId="21697"/>
    <cellStyle name="Обычный 3 13 42 3" xfId="21698"/>
    <cellStyle name="Обычный 3 13 42 3 2" xfId="21699"/>
    <cellStyle name="Обычный 3 13 42 3 2 2" xfId="21700"/>
    <cellStyle name="Обычный 3 13 42 3 2 2 2" xfId="21701"/>
    <cellStyle name="Обычный 3 13 42 3 2 2 2 2" xfId="21702"/>
    <cellStyle name="Обычный 3 13 42 3 2 2 3" xfId="21703"/>
    <cellStyle name="Обычный 3 13 42 3 2 3" xfId="21704"/>
    <cellStyle name="Обычный 3 13 42 3 2 3 2" xfId="21705"/>
    <cellStyle name="Обычный 3 13 42 3 2 4" xfId="21706"/>
    <cellStyle name="Обычный 3 13 42 3 3" xfId="21707"/>
    <cellStyle name="Обычный 3 13 42 3 3 2" xfId="21708"/>
    <cellStyle name="Обычный 3 13 42 3 3 2 2" xfId="21709"/>
    <cellStyle name="Обычный 3 13 42 3 3 3" xfId="21710"/>
    <cellStyle name="Обычный 3 13 42 3 4" xfId="21711"/>
    <cellStyle name="Обычный 3 13 42 3 4 2" xfId="21712"/>
    <cellStyle name="Обычный 3 13 42 3 5" xfId="21713"/>
    <cellStyle name="Обычный 3 13 42 4" xfId="21714"/>
    <cellStyle name="Обычный 3 13 42 4 2" xfId="21715"/>
    <cellStyle name="Обычный 3 13 42 4 2 2" xfId="21716"/>
    <cellStyle name="Обычный 3 13 42 4 2 2 2" xfId="21717"/>
    <cellStyle name="Обычный 3 13 42 4 2 2 2 2" xfId="21718"/>
    <cellStyle name="Обычный 3 13 42 4 2 2 3" xfId="21719"/>
    <cellStyle name="Обычный 3 13 42 4 2 3" xfId="21720"/>
    <cellStyle name="Обычный 3 13 42 4 2 3 2" xfId="21721"/>
    <cellStyle name="Обычный 3 13 42 4 2 4" xfId="21722"/>
    <cellStyle name="Обычный 3 13 42 4 3" xfId="21723"/>
    <cellStyle name="Обычный 3 13 42 4 3 2" xfId="21724"/>
    <cellStyle name="Обычный 3 13 42 4 3 2 2" xfId="21725"/>
    <cellStyle name="Обычный 3 13 42 4 3 3" xfId="21726"/>
    <cellStyle name="Обычный 3 13 42 4 4" xfId="21727"/>
    <cellStyle name="Обычный 3 13 42 4 4 2" xfId="21728"/>
    <cellStyle name="Обычный 3 13 42 4 5" xfId="21729"/>
    <cellStyle name="Обычный 3 13 42 5" xfId="21730"/>
    <cellStyle name="Обычный 3 13 42 5 2" xfId="21731"/>
    <cellStyle name="Обычный 3 13 42 5 2 2" xfId="21732"/>
    <cellStyle name="Обычный 3 13 42 5 2 2 2" xfId="21733"/>
    <cellStyle name="Обычный 3 13 42 5 2 3" xfId="21734"/>
    <cellStyle name="Обычный 3 13 42 5 3" xfId="21735"/>
    <cellStyle name="Обычный 3 13 42 5 3 2" xfId="21736"/>
    <cellStyle name="Обычный 3 13 42 5 4" xfId="21737"/>
    <cellStyle name="Обычный 3 13 42 6" xfId="21738"/>
    <cellStyle name="Обычный 3 13 42 6 2" xfId="21739"/>
    <cellStyle name="Обычный 3 13 42 6 2 2" xfId="21740"/>
    <cellStyle name="Обычный 3 13 42 6 3" xfId="21741"/>
    <cellStyle name="Обычный 3 13 42 7" xfId="21742"/>
    <cellStyle name="Обычный 3 13 42 7 2" xfId="21743"/>
    <cellStyle name="Обычный 3 13 42 8" xfId="21744"/>
    <cellStyle name="Обычный 3 13 43" xfId="21745"/>
    <cellStyle name="Обычный 3 13 43 2" xfId="21746"/>
    <cellStyle name="Обычный 3 13 43 2 2" xfId="21747"/>
    <cellStyle name="Обычный 3 13 43 2 2 2" xfId="21748"/>
    <cellStyle name="Обычный 3 13 43 2 2 2 2" xfId="21749"/>
    <cellStyle name="Обычный 3 13 43 2 2 2 2 2" xfId="21750"/>
    <cellStyle name="Обычный 3 13 43 2 2 2 2 2 2" xfId="21751"/>
    <cellStyle name="Обычный 3 13 43 2 2 2 2 3" xfId="21752"/>
    <cellStyle name="Обычный 3 13 43 2 2 2 3" xfId="21753"/>
    <cellStyle name="Обычный 3 13 43 2 2 2 3 2" xfId="21754"/>
    <cellStyle name="Обычный 3 13 43 2 2 2 4" xfId="21755"/>
    <cellStyle name="Обычный 3 13 43 2 2 3" xfId="21756"/>
    <cellStyle name="Обычный 3 13 43 2 2 3 2" xfId="21757"/>
    <cellStyle name="Обычный 3 13 43 2 2 3 2 2" xfId="21758"/>
    <cellStyle name="Обычный 3 13 43 2 2 3 3" xfId="21759"/>
    <cellStyle name="Обычный 3 13 43 2 2 4" xfId="21760"/>
    <cellStyle name="Обычный 3 13 43 2 2 4 2" xfId="21761"/>
    <cellStyle name="Обычный 3 13 43 2 2 5" xfId="21762"/>
    <cellStyle name="Обычный 3 13 43 2 3" xfId="21763"/>
    <cellStyle name="Обычный 3 13 43 2 3 2" xfId="21764"/>
    <cellStyle name="Обычный 3 13 43 2 3 2 2" xfId="21765"/>
    <cellStyle name="Обычный 3 13 43 2 3 2 2 2" xfId="21766"/>
    <cellStyle name="Обычный 3 13 43 2 3 2 2 2 2" xfId="21767"/>
    <cellStyle name="Обычный 3 13 43 2 3 2 2 3" xfId="21768"/>
    <cellStyle name="Обычный 3 13 43 2 3 2 3" xfId="21769"/>
    <cellStyle name="Обычный 3 13 43 2 3 2 3 2" xfId="21770"/>
    <cellStyle name="Обычный 3 13 43 2 3 2 4" xfId="21771"/>
    <cellStyle name="Обычный 3 13 43 2 3 3" xfId="21772"/>
    <cellStyle name="Обычный 3 13 43 2 3 3 2" xfId="21773"/>
    <cellStyle name="Обычный 3 13 43 2 3 3 2 2" xfId="21774"/>
    <cellStyle name="Обычный 3 13 43 2 3 3 3" xfId="21775"/>
    <cellStyle name="Обычный 3 13 43 2 3 4" xfId="21776"/>
    <cellStyle name="Обычный 3 13 43 2 3 4 2" xfId="21777"/>
    <cellStyle name="Обычный 3 13 43 2 3 5" xfId="21778"/>
    <cellStyle name="Обычный 3 13 43 2 4" xfId="21779"/>
    <cellStyle name="Обычный 3 13 43 2 4 2" xfId="21780"/>
    <cellStyle name="Обычный 3 13 43 2 4 2 2" xfId="21781"/>
    <cellStyle name="Обычный 3 13 43 2 4 2 2 2" xfId="21782"/>
    <cellStyle name="Обычный 3 13 43 2 4 2 3" xfId="21783"/>
    <cellStyle name="Обычный 3 13 43 2 4 3" xfId="21784"/>
    <cellStyle name="Обычный 3 13 43 2 4 3 2" xfId="21785"/>
    <cellStyle name="Обычный 3 13 43 2 4 4" xfId="21786"/>
    <cellStyle name="Обычный 3 13 43 2 5" xfId="21787"/>
    <cellStyle name="Обычный 3 13 43 2 5 2" xfId="21788"/>
    <cellStyle name="Обычный 3 13 43 2 5 2 2" xfId="21789"/>
    <cellStyle name="Обычный 3 13 43 2 5 3" xfId="21790"/>
    <cellStyle name="Обычный 3 13 43 2 6" xfId="21791"/>
    <cellStyle name="Обычный 3 13 43 2 6 2" xfId="21792"/>
    <cellStyle name="Обычный 3 13 43 2 7" xfId="21793"/>
    <cellStyle name="Обычный 3 13 43 3" xfId="21794"/>
    <cellStyle name="Обычный 3 13 43 3 2" xfId="21795"/>
    <cellStyle name="Обычный 3 13 43 3 2 2" xfId="21796"/>
    <cellStyle name="Обычный 3 13 43 3 2 2 2" xfId="21797"/>
    <cellStyle name="Обычный 3 13 43 3 2 2 2 2" xfId="21798"/>
    <cellStyle name="Обычный 3 13 43 3 2 2 3" xfId="21799"/>
    <cellStyle name="Обычный 3 13 43 3 2 3" xfId="21800"/>
    <cellStyle name="Обычный 3 13 43 3 2 3 2" xfId="21801"/>
    <cellStyle name="Обычный 3 13 43 3 2 4" xfId="21802"/>
    <cellStyle name="Обычный 3 13 43 3 3" xfId="21803"/>
    <cellStyle name="Обычный 3 13 43 3 3 2" xfId="21804"/>
    <cellStyle name="Обычный 3 13 43 3 3 2 2" xfId="21805"/>
    <cellStyle name="Обычный 3 13 43 3 3 3" xfId="21806"/>
    <cellStyle name="Обычный 3 13 43 3 4" xfId="21807"/>
    <cellStyle name="Обычный 3 13 43 3 4 2" xfId="21808"/>
    <cellStyle name="Обычный 3 13 43 3 5" xfId="21809"/>
    <cellStyle name="Обычный 3 13 43 4" xfId="21810"/>
    <cellStyle name="Обычный 3 13 43 4 2" xfId="21811"/>
    <cellStyle name="Обычный 3 13 43 4 2 2" xfId="21812"/>
    <cellStyle name="Обычный 3 13 43 4 2 2 2" xfId="21813"/>
    <cellStyle name="Обычный 3 13 43 4 2 2 2 2" xfId="21814"/>
    <cellStyle name="Обычный 3 13 43 4 2 2 3" xfId="21815"/>
    <cellStyle name="Обычный 3 13 43 4 2 3" xfId="21816"/>
    <cellStyle name="Обычный 3 13 43 4 2 3 2" xfId="21817"/>
    <cellStyle name="Обычный 3 13 43 4 2 4" xfId="21818"/>
    <cellStyle name="Обычный 3 13 43 4 3" xfId="21819"/>
    <cellStyle name="Обычный 3 13 43 4 3 2" xfId="21820"/>
    <cellStyle name="Обычный 3 13 43 4 3 2 2" xfId="21821"/>
    <cellStyle name="Обычный 3 13 43 4 3 3" xfId="21822"/>
    <cellStyle name="Обычный 3 13 43 4 4" xfId="21823"/>
    <cellStyle name="Обычный 3 13 43 4 4 2" xfId="21824"/>
    <cellStyle name="Обычный 3 13 43 4 5" xfId="21825"/>
    <cellStyle name="Обычный 3 13 43 5" xfId="21826"/>
    <cellStyle name="Обычный 3 13 43 5 2" xfId="21827"/>
    <cellStyle name="Обычный 3 13 43 5 2 2" xfId="21828"/>
    <cellStyle name="Обычный 3 13 43 5 2 2 2" xfId="21829"/>
    <cellStyle name="Обычный 3 13 43 5 2 3" xfId="21830"/>
    <cellStyle name="Обычный 3 13 43 5 3" xfId="21831"/>
    <cellStyle name="Обычный 3 13 43 5 3 2" xfId="21832"/>
    <cellStyle name="Обычный 3 13 43 5 4" xfId="21833"/>
    <cellStyle name="Обычный 3 13 43 6" xfId="21834"/>
    <cellStyle name="Обычный 3 13 43 6 2" xfId="21835"/>
    <cellStyle name="Обычный 3 13 43 6 2 2" xfId="21836"/>
    <cellStyle name="Обычный 3 13 43 6 3" xfId="21837"/>
    <cellStyle name="Обычный 3 13 43 7" xfId="21838"/>
    <cellStyle name="Обычный 3 13 43 7 2" xfId="21839"/>
    <cellStyle name="Обычный 3 13 43 8" xfId="21840"/>
    <cellStyle name="Обычный 3 13 44" xfId="21841"/>
    <cellStyle name="Обычный 3 13 44 2" xfId="21842"/>
    <cellStyle name="Обычный 3 13 44 2 2" xfId="21843"/>
    <cellStyle name="Обычный 3 13 44 2 2 2" xfId="21844"/>
    <cellStyle name="Обычный 3 13 44 2 2 2 2" xfId="21845"/>
    <cellStyle name="Обычный 3 13 44 2 2 2 2 2" xfId="21846"/>
    <cellStyle name="Обычный 3 13 44 2 2 2 2 2 2" xfId="21847"/>
    <cellStyle name="Обычный 3 13 44 2 2 2 2 3" xfId="21848"/>
    <cellStyle name="Обычный 3 13 44 2 2 2 3" xfId="21849"/>
    <cellStyle name="Обычный 3 13 44 2 2 2 3 2" xfId="21850"/>
    <cellStyle name="Обычный 3 13 44 2 2 2 4" xfId="21851"/>
    <cellStyle name="Обычный 3 13 44 2 2 3" xfId="21852"/>
    <cellStyle name="Обычный 3 13 44 2 2 3 2" xfId="21853"/>
    <cellStyle name="Обычный 3 13 44 2 2 3 2 2" xfId="21854"/>
    <cellStyle name="Обычный 3 13 44 2 2 3 3" xfId="21855"/>
    <cellStyle name="Обычный 3 13 44 2 2 4" xfId="21856"/>
    <cellStyle name="Обычный 3 13 44 2 2 4 2" xfId="21857"/>
    <cellStyle name="Обычный 3 13 44 2 2 5" xfId="21858"/>
    <cellStyle name="Обычный 3 13 44 2 3" xfId="21859"/>
    <cellStyle name="Обычный 3 13 44 2 3 2" xfId="21860"/>
    <cellStyle name="Обычный 3 13 44 2 3 2 2" xfId="21861"/>
    <cellStyle name="Обычный 3 13 44 2 3 2 2 2" xfId="21862"/>
    <cellStyle name="Обычный 3 13 44 2 3 2 2 2 2" xfId="21863"/>
    <cellStyle name="Обычный 3 13 44 2 3 2 2 3" xfId="21864"/>
    <cellStyle name="Обычный 3 13 44 2 3 2 3" xfId="21865"/>
    <cellStyle name="Обычный 3 13 44 2 3 2 3 2" xfId="21866"/>
    <cellStyle name="Обычный 3 13 44 2 3 2 4" xfId="21867"/>
    <cellStyle name="Обычный 3 13 44 2 3 3" xfId="21868"/>
    <cellStyle name="Обычный 3 13 44 2 3 3 2" xfId="21869"/>
    <cellStyle name="Обычный 3 13 44 2 3 3 2 2" xfId="21870"/>
    <cellStyle name="Обычный 3 13 44 2 3 3 3" xfId="21871"/>
    <cellStyle name="Обычный 3 13 44 2 3 4" xfId="21872"/>
    <cellStyle name="Обычный 3 13 44 2 3 4 2" xfId="21873"/>
    <cellStyle name="Обычный 3 13 44 2 3 5" xfId="21874"/>
    <cellStyle name="Обычный 3 13 44 2 4" xfId="21875"/>
    <cellStyle name="Обычный 3 13 44 2 4 2" xfId="21876"/>
    <cellStyle name="Обычный 3 13 44 2 4 2 2" xfId="21877"/>
    <cellStyle name="Обычный 3 13 44 2 4 2 2 2" xfId="21878"/>
    <cellStyle name="Обычный 3 13 44 2 4 2 3" xfId="21879"/>
    <cellStyle name="Обычный 3 13 44 2 4 3" xfId="21880"/>
    <cellStyle name="Обычный 3 13 44 2 4 3 2" xfId="21881"/>
    <cellStyle name="Обычный 3 13 44 2 4 4" xfId="21882"/>
    <cellStyle name="Обычный 3 13 44 2 5" xfId="21883"/>
    <cellStyle name="Обычный 3 13 44 2 5 2" xfId="21884"/>
    <cellStyle name="Обычный 3 13 44 2 5 2 2" xfId="21885"/>
    <cellStyle name="Обычный 3 13 44 2 5 3" xfId="21886"/>
    <cellStyle name="Обычный 3 13 44 2 6" xfId="21887"/>
    <cellStyle name="Обычный 3 13 44 2 6 2" xfId="21888"/>
    <cellStyle name="Обычный 3 13 44 2 7" xfId="21889"/>
    <cellStyle name="Обычный 3 13 44 3" xfId="21890"/>
    <cellStyle name="Обычный 3 13 44 3 2" xfId="21891"/>
    <cellStyle name="Обычный 3 13 44 3 2 2" xfId="21892"/>
    <cellStyle name="Обычный 3 13 44 3 2 2 2" xfId="21893"/>
    <cellStyle name="Обычный 3 13 44 3 2 2 2 2" xfId="21894"/>
    <cellStyle name="Обычный 3 13 44 3 2 2 3" xfId="21895"/>
    <cellStyle name="Обычный 3 13 44 3 2 3" xfId="21896"/>
    <cellStyle name="Обычный 3 13 44 3 2 3 2" xfId="21897"/>
    <cellStyle name="Обычный 3 13 44 3 2 4" xfId="21898"/>
    <cellStyle name="Обычный 3 13 44 3 3" xfId="21899"/>
    <cellStyle name="Обычный 3 13 44 3 3 2" xfId="21900"/>
    <cellStyle name="Обычный 3 13 44 3 3 2 2" xfId="21901"/>
    <cellStyle name="Обычный 3 13 44 3 3 3" xfId="21902"/>
    <cellStyle name="Обычный 3 13 44 3 4" xfId="21903"/>
    <cellStyle name="Обычный 3 13 44 3 4 2" xfId="21904"/>
    <cellStyle name="Обычный 3 13 44 3 5" xfId="21905"/>
    <cellStyle name="Обычный 3 13 44 4" xfId="21906"/>
    <cellStyle name="Обычный 3 13 44 4 2" xfId="21907"/>
    <cellStyle name="Обычный 3 13 44 4 2 2" xfId="21908"/>
    <cellStyle name="Обычный 3 13 44 4 2 2 2" xfId="21909"/>
    <cellStyle name="Обычный 3 13 44 4 2 2 2 2" xfId="21910"/>
    <cellStyle name="Обычный 3 13 44 4 2 2 3" xfId="21911"/>
    <cellStyle name="Обычный 3 13 44 4 2 3" xfId="21912"/>
    <cellStyle name="Обычный 3 13 44 4 2 3 2" xfId="21913"/>
    <cellStyle name="Обычный 3 13 44 4 2 4" xfId="21914"/>
    <cellStyle name="Обычный 3 13 44 4 3" xfId="21915"/>
    <cellStyle name="Обычный 3 13 44 4 3 2" xfId="21916"/>
    <cellStyle name="Обычный 3 13 44 4 3 2 2" xfId="21917"/>
    <cellStyle name="Обычный 3 13 44 4 3 3" xfId="21918"/>
    <cellStyle name="Обычный 3 13 44 4 4" xfId="21919"/>
    <cellStyle name="Обычный 3 13 44 4 4 2" xfId="21920"/>
    <cellStyle name="Обычный 3 13 44 4 5" xfId="21921"/>
    <cellStyle name="Обычный 3 13 44 5" xfId="21922"/>
    <cellStyle name="Обычный 3 13 44 5 2" xfId="21923"/>
    <cellStyle name="Обычный 3 13 44 5 2 2" xfId="21924"/>
    <cellStyle name="Обычный 3 13 44 5 2 2 2" xfId="21925"/>
    <cellStyle name="Обычный 3 13 44 5 2 3" xfId="21926"/>
    <cellStyle name="Обычный 3 13 44 5 3" xfId="21927"/>
    <cellStyle name="Обычный 3 13 44 5 3 2" xfId="21928"/>
    <cellStyle name="Обычный 3 13 44 5 4" xfId="21929"/>
    <cellStyle name="Обычный 3 13 44 6" xfId="21930"/>
    <cellStyle name="Обычный 3 13 44 6 2" xfId="21931"/>
    <cellStyle name="Обычный 3 13 44 6 2 2" xfId="21932"/>
    <cellStyle name="Обычный 3 13 44 6 3" xfId="21933"/>
    <cellStyle name="Обычный 3 13 44 7" xfId="21934"/>
    <cellStyle name="Обычный 3 13 44 7 2" xfId="21935"/>
    <cellStyle name="Обычный 3 13 44 8" xfId="21936"/>
    <cellStyle name="Обычный 3 13 45" xfId="21937"/>
    <cellStyle name="Обычный 3 13 45 2" xfId="21938"/>
    <cellStyle name="Обычный 3 13 45 2 2" xfId="21939"/>
    <cellStyle name="Обычный 3 13 45 2 2 2" xfId="21940"/>
    <cellStyle name="Обычный 3 13 45 2 2 2 2" xfId="21941"/>
    <cellStyle name="Обычный 3 13 45 2 2 2 2 2" xfId="21942"/>
    <cellStyle name="Обычный 3 13 45 2 2 2 2 2 2" xfId="21943"/>
    <cellStyle name="Обычный 3 13 45 2 2 2 2 3" xfId="21944"/>
    <cellStyle name="Обычный 3 13 45 2 2 2 3" xfId="21945"/>
    <cellStyle name="Обычный 3 13 45 2 2 2 3 2" xfId="21946"/>
    <cellStyle name="Обычный 3 13 45 2 2 2 4" xfId="21947"/>
    <cellStyle name="Обычный 3 13 45 2 2 3" xfId="21948"/>
    <cellStyle name="Обычный 3 13 45 2 2 3 2" xfId="21949"/>
    <cellStyle name="Обычный 3 13 45 2 2 3 2 2" xfId="21950"/>
    <cellStyle name="Обычный 3 13 45 2 2 3 3" xfId="21951"/>
    <cellStyle name="Обычный 3 13 45 2 2 4" xfId="21952"/>
    <cellStyle name="Обычный 3 13 45 2 2 4 2" xfId="21953"/>
    <cellStyle name="Обычный 3 13 45 2 2 5" xfId="21954"/>
    <cellStyle name="Обычный 3 13 45 2 3" xfId="21955"/>
    <cellStyle name="Обычный 3 13 45 2 3 2" xfId="21956"/>
    <cellStyle name="Обычный 3 13 45 2 3 2 2" xfId="21957"/>
    <cellStyle name="Обычный 3 13 45 2 3 2 2 2" xfId="21958"/>
    <cellStyle name="Обычный 3 13 45 2 3 2 2 2 2" xfId="21959"/>
    <cellStyle name="Обычный 3 13 45 2 3 2 2 3" xfId="21960"/>
    <cellStyle name="Обычный 3 13 45 2 3 2 3" xfId="21961"/>
    <cellStyle name="Обычный 3 13 45 2 3 2 3 2" xfId="21962"/>
    <cellStyle name="Обычный 3 13 45 2 3 2 4" xfId="21963"/>
    <cellStyle name="Обычный 3 13 45 2 3 3" xfId="21964"/>
    <cellStyle name="Обычный 3 13 45 2 3 3 2" xfId="21965"/>
    <cellStyle name="Обычный 3 13 45 2 3 3 2 2" xfId="21966"/>
    <cellStyle name="Обычный 3 13 45 2 3 3 3" xfId="21967"/>
    <cellStyle name="Обычный 3 13 45 2 3 4" xfId="21968"/>
    <cellStyle name="Обычный 3 13 45 2 3 4 2" xfId="21969"/>
    <cellStyle name="Обычный 3 13 45 2 3 5" xfId="21970"/>
    <cellStyle name="Обычный 3 13 45 2 4" xfId="21971"/>
    <cellStyle name="Обычный 3 13 45 2 4 2" xfId="21972"/>
    <cellStyle name="Обычный 3 13 45 2 4 2 2" xfId="21973"/>
    <cellStyle name="Обычный 3 13 45 2 4 2 2 2" xfId="21974"/>
    <cellStyle name="Обычный 3 13 45 2 4 2 3" xfId="21975"/>
    <cellStyle name="Обычный 3 13 45 2 4 3" xfId="21976"/>
    <cellStyle name="Обычный 3 13 45 2 4 3 2" xfId="21977"/>
    <cellStyle name="Обычный 3 13 45 2 4 4" xfId="21978"/>
    <cellStyle name="Обычный 3 13 45 2 5" xfId="21979"/>
    <cellStyle name="Обычный 3 13 45 2 5 2" xfId="21980"/>
    <cellStyle name="Обычный 3 13 45 2 5 2 2" xfId="21981"/>
    <cellStyle name="Обычный 3 13 45 2 5 3" xfId="21982"/>
    <cellStyle name="Обычный 3 13 45 2 6" xfId="21983"/>
    <cellStyle name="Обычный 3 13 45 2 6 2" xfId="21984"/>
    <cellStyle name="Обычный 3 13 45 2 7" xfId="21985"/>
    <cellStyle name="Обычный 3 13 45 3" xfId="21986"/>
    <cellStyle name="Обычный 3 13 45 3 2" xfId="21987"/>
    <cellStyle name="Обычный 3 13 45 3 2 2" xfId="21988"/>
    <cellStyle name="Обычный 3 13 45 3 2 2 2" xfId="21989"/>
    <cellStyle name="Обычный 3 13 45 3 2 2 2 2" xfId="21990"/>
    <cellStyle name="Обычный 3 13 45 3 2 2 3" xfId="21991"/>
    <cellStyle name="Обычный 3 13 45 3 2 3" xfId="21992"/>
    <cellStyle name="Обычный 3 13 45 3 2 3 2" xfId="21993"/>
    <cellStyle name="Обычный 3 13 45 3 2 4" xfId="21994"/>
    <cellStyle name="Обычный 3 13 45 3 3" xfId="21995"/>
    <cellStyle name="Обычный 3 13 45 3 3 2" xfId="21996"/>
    <cellStyle name="Обычный 3 13 45 3 3 2 2" xfId="21997"/>
    <cellStyle name="Обычный 3 13 45 3 3 3" xfId="21998"/>
    <cellStyle name="Обычный 3 13 45 3 4" xfId="21999"/>
    <cellStyle name="Обычный 3 13 45 3 4 2" xfId="22000"/>
    <cellStyle name="Обычный 3 13 45 3 5" xfId="22001"/>
    <cellStyle name="Обычный 3 13 45 4" xfId="22002"/>
    <cellStyle name="Обычный 3 13 45 4 2" xfId="22003"/>
    <cellStyle name="Обычный 3 13 45 4 2 2" xfId="22004"/>
    <cellStyle name="Обычный 3 13 45 4 2 2 2" xfId="22005"/>
    <cellStyle name="Обычный 3 13 45 4 2 2 2 2" xfId="22006"/>
    <cellStyle name="Обычный 3 13 45 4 2 2 3" xfId="22007"/>
    <cellStyle name="Обычный 3 13 45 4 2 3" xfId="22008"/>
    <cellStyle name="Обычный 3 13 45 4 2 3 2" xfId="22009"/>
    <cellStyle name="Обычный 3 13 45 4 2 4" xfId="22010"/>
    <cellStyle name="Обычный 3 13 45 4 3" xfId="22011"/>
    <cellStyle name="Обычный 3 13 45 4 3 2" xfId="22012"/>
    <cellStyle name="Обычный 3 13 45 4 3 2 2" xfId="22013"/>
    <cellStyle name="Обычный 3 13 45 4 3 3" xfId="22014"/>
    <cellStyle name="Обычный 3 13 45 4 4" xfId="22015"/>
    <cellStyle name="Обычный 3 13 45 4 4 2" xfId="22016"/>
    <cellStyle name="Обычный 3 13 45 4 5" xfId="22017"/>
    <cellStyle name="Обычный 3 13 45 5" xfId="22018"/>
    <cellStyle name="Обычный 3 13 45 5 2" xfId="22019"/>
    <cellStyle name="Обычный 3 13 45 5 2 2" xfId="22020"/>
    <cellStyle name="Обычный 3 13 45 5 2 2 2" xfId="22021"/>
    <cellStyle name="Обычный 3 13 45 5 2 3" xfId="22022"/>
    <cellStyle name="Обычный 3 13 45 5 3" xfId="22023"/>
    <cellStyle name="Обычный 3 13 45 5 3 2" xfId="22024"/>
    <cellStyle name="Обычный 3 13 45 5 4" xfId="22025"/>
    <cellStyle name="Обычный 3 13 45 6" xfId="22026"/>
    <cellStyle name="Обычный 3 13 45 6 2" xfId="22027"/>
    <cellStyle name="Обычный 3 13 45 6 2 2" xfId="22028"/>
    <cellStyle name="Обычный 3 13 45 6 3" xfId="22029"/>
    <cellStyle name="Обычный 3 13 45 7" xfId="22030"/>
    <cellStyle name="Обычный 3 13 45 7 2" xfId="22031"/>
    <cellStyle name="Обычный 3 13 45 8" xfId="22032"/>
    <cellStyle name="Обычный 3 13 46" xfId="22033"/>
    <cellStyle name="Обычный 3 13 46 2" xfId="22034"/>
    <cellStyle name="Обычный 3 13 46 2 2" xfId="22035"/>
    <cellStyle name="Обычный 3 13 46 2 2 2" xfId="22036"/>
    <cellStyle name="Обычный 3 13 46 2 2 2 2" xfId="22037"/>
    <cellStyle name="Обычный 3 13 46 2 2 2 2 2" xfId="22038"/>
    <cellStyle name="Обычный 3 13 46 2 2 2 2 2 2" xfId="22039"/>
    <cellStyle name="Обычный 3 13 46 2 2 2 2 3" xfId="22040"/>
    <cellStyle name="Обычный 3 13 46 2 2 2 3" xfId="22041"/>
    <cellStyle name="Обычный 3 13 46 2 2 2 3 2" xfId="22042"/>
    <cellStyle name="Обычный 3 13 46 2 2 2 4" xfId="22043"/>
    <cellStyle name="Обычный 3 13 46 2 2 3" xfId="22044"/>
    <cellStyle name="Обычный 3 13 46 2 2 3 2" xfId="22045"/>
    <cellStyle name="Обычный 3 13 46 2 2 3 2 2" xfId="22046"/>
    <cellStyle name="Обычный 3 13 46 2 2 3 3" xfId="22047"/>
    <cellStyle name="Обычный 3 13 46 2 2 4" xfId="22048"/>
    <cellStyle name="Обычный 3 13 46 2 2 4 2" xfId="22049"/>
    <cellStyle name="Обычный 3 13 46 2 2 5" xfId="22050"/>
    <cellStyle name="Обычный 3 13 46 2 3" xfId="22051"/>
    <cellStyle name="Обычный 3 13 46 2 3 2" xfId="22052"/>
    <cellStyle name="Обычный 3 13 46 2 3 2 2" xfId="22053"/>
    <cellStyle name="Обычный 3 13 46 2 3 2 2 2" xfId="22054"/>
    <cellStyle name="Обычный 3 13 46 2 3 2 2 2 2" xfId="22055"/>
    <cellStyle name="Обычный 3 13 46 2 3 2 2 3" xfId="22056"/>
    <cellStyle name="Обычный 3 13 46 2 3 2 3" xfId="22057"/>
    <cellStyle name="Обычный 3 13 46 2 3 2 3 2" xfId="22058"/>
    <cellStyle name="Обычный 3 13 46 2 3 2 4" xfId="22059"/>
    <cellStyle name="Обычный 3 13 46 2 3 3" xfId="22060"/>
    <cellStyle name="Обычный 3 13 46 2 3 3 2" xfId="22061"/>
    <cellStyle name="Обычный 3 13 46 2 3 3 2 2" xfId="22062"/>
    <cellStyle name="Обычный 3 13 46 2 3 3 3" xfId="22063"/>
    <cellStyle name="Обычный 3 13 46 2 3 4" xfId="22064"/>
    <cellStyle name="Обычный 3 13 46 2 3 4 2" xfId="22065"/>
    <cellStyle name="Обычный 3 13 46 2 3 5" xfId="22066"/>
    <cellStyle name="Обычный 3 13 46 2 4" xfId="22067"/>
    <cellStyle name="Обычный 3 13 46 2 4 2" xfId="22068"/>
    <cellStyle name="Обычный 3 13 46 2 4 2 2" xfId="22069"/>
    <cellStyle name="Обычный 3 13 46 2 4 2 2 2" xfId="22070"/>
    <cellStyle name="Обычный 3 13 46 2 4 2 3" xfId="22071"/>
    <cellStyle name="Обычный 3 13 46 2 4 3" xfId="22072"/>
    <cellStyle name="Обычный 3 13 46 2 4 3 2" xfId="22073"/>
    <cellStyle name="Обычный 3 13 46 2 4 4" xfId="22074"/>
    <cellStyle name="Обычный 3 13 46 2 5" xfId="22075"/>
    <cellStyle name="Обычный 3 13 46 2 5 2" xfId="22076"/>
    <cellStyle name="Обычный 3 13 46 2 5 2 2" xfId="22077"/>
    <cellStyle name="Обычный 3 13 46 2 5 3" xfId="22078"/>
    <cellStyle name="Обычный 3 13 46 2 6" xfId="22079"/>
    <cellStyle name="Обычный 3 13 46 2 6 2" xfId="22080"/>
    <cellStyle name="Обычный 3 13 46 2 7" xfId="22081"/>
    <cellStyle name="Обычный 3 13 46 3" xfId="22082"/>
    <cellStyle name="Обычный 3 13 46 3 2" xfId="22083"/>
    <cellStyle name="Обычный 3 13 46 3 2 2" xfId="22084"/>
    <cellStyle name="Обычный 3 13 46 3 2 2 2" xfId="22085"/>
    <cellStyle name="Обычный 3 13 46 3 2 2 2 2" xfId="22086"/>
    <cellStyle name="Обычный 3 13 46 3 2 2 3" xfId="22087"/>
    <cellStyle name="Обычный 3 13 46 3 2 3" xfId="22088"/>
    <cellStyle name="Обычный 3 13 46 3 2 3 2" xfId="22089"/>
    <cellStyle name="Обычный 3 13 46 3 2 4" xfId="22090"/>
    <cellStyle name="Обычный 3 13 46 3 3" xfId="22091"/>
    <cellStyle name="Обычный 3 13 46 3 3 2" xfId="22092"/>
    <cellStyle name="Обычный 3 13 46 3 3 2 2" xfId="22093"/>
    <cellStyle name="Обычный 3 13 46 3 3 3" xfId="22094"/>
    <cellStyle name="Обычный 3 13 46 3 4" xfId="22095"/>
    <cellStyle name="Обычный 3 13 46 3 4 2" xfId="22096"/>
    <cellStyle name="Обычный 3 13 46 3 5" xfId="22097"/>
    <cellStyle name="Обычный 3 13 46 4" xfId="22098"/>
    <cellStyle name="Обычный 3 13 46 4 2" xfId="22099"/>
    <cellStyle name="Обычный 3 13 46 4 2 2" xfId="22100"/>
    <cellStyle name="Обычный 3 13 46 4 2 2 2" xfId="22101"/>
    <cellStyle name="Обычный 3 13 46 4 2 2 2 2" xfId="22102"/>
    <cellStyle name="Обычный 3 13 46 4 2 2 3" xfId="22103"/>
    <cellStyle name="Обычный 3 13 46 4 2 3" xfId="22104"/>
    <cellStyle name="Обычный 3 13 46 4 2 3 2" xfId="22105"/>
    <cellStyle name="Обычный 3 13 46 4 2 4" xfId="22106"/>
    <cellStyle name="Обычный 3 13 46 4 3" xfId="22107"/>
    <cellStyle name="Обычный 3 13 46 4 3 2" xfId="22108"/>
    <cellStyle name="Обычный 3 13 46 4 3 2 2" xfId="22109"/>
    <cellStyle name="Обычный 3 13 46 4 3 3" xfId="22110"/>
    <cellStyle name="Обычный 3 13 46 4 4" xfId="22111"/>
    <cellStyle name="Обычный 3 13 46 4 4 2" xfId="22112"/>
    <cellStyle name="Обычный 3 13 46 4 5" xfId="22113"/>
    <cellStyle name="Обычный 3 13 46 5" xfId="22114"/>
    <cellStyle name="Обычный 3 13 46 5 2" xfId="22115"/>
    <cellStyle name="Обычный 3 13 46 5 2 2" xfId="22116"/>
    <cellStyle name="Обычный 3 13 46 5 2 2 2" xfId="22117"/>
    <cellStyle name="Обычный 3 13 46 5 2 3" xfId="22118"/>
    <cellStyle name="Обычный 3 13 46 5 3" xfId="22119"/>
    <cellStyle name="Обычный 3 13 46 5 3 2" xfId="22120"/>
    <cellStyle name="Обычный 3 13 46 5 4" xfId="22121"/>
    <cellStyle name="Обычный 3 13 46 6" xfId="22122"/>
    <cellStyle name="Обычный 3 13 46 6 2" xfId="22123"/>
    <cellStyle name="Обычный 3 13 46 6 2 2" xfId="22124"/>
    <cellStyle name="Обычный 3 13 46 6 3" xfId="22125"/>
    <cellStyle name="Обычный 3 13 46 7" xfId="22126"/>
    <cellStyle name="Обычный 3 13 46 7 2" xfId="22127"/>
    <cellStyle name="Обычный 3 13 46 8" xfId="22128"/>
    <cellStyle name="Обычный 3 13 47" xfId="22129"/>
    <cellStyle name="Обычный 3 13 47 2" xfId="22130"/>
    <cellStyle name="Обычный 3 13 47 2 2" xfId="22131"/>
    <cellStyle name="Обычный 3 13 47 2 2 2" xfId="22132"/>
    <cellStyle name="Обычный 3 13 47 2 2 2 2" xfId="22133"/>
    <cellStyle name="Обычный 3 13 47 2 2 2 2 2" xfId="22134"/>
    <cellStyle name="Обычный 3 13 47 2 2 2 2 2 2" xfId="22135"/>
    <cellStyle name="Обычный 3 13 47 2 2 2 2 3" xfId="22136"/>
    <cellStyle name="Обычный 3 13 47 2 2 2 3" xfId="22137"/>
    <cellStyle name="Обычный 3 13 47 2 2 2 3 2" xfId="22138"/>
    <cellStyle name="Обычный 3 13 47 2 2 2 4" xfId="22139"/>
    <cellStyle name="Обычный 3 13 47 2 2 3" xfId="22140"/>
    <cellStyle name="Обычный 3 13 47 2 2 3 2" xfId="22141"/>
    <cellStyle name="Обычный 3 13 47 2 2 3 2 2" xfId="22142"/>
    <cellStyle name="Обычный 3 13 47 2 2 3 3" xfId="22143"/>
    <cellStyle name="Обычный 3 13 47 2 2 4" xfId="22144"/>
    <cellStyle name="Обычный 3 13 47 2 2 4 2" xfId="22145"/>
    <cellStyle name="Обычный 3 13 47 2 2 5" xfId="22146"/>
    <cellStyle name="Обычный 3 13 47 2 3" xfId="22147"/>
    <cellStyle name="Обычный 3 13 47 2 3 2" xfId="22148"/>
    <cellStyle name="Обычный 3 13 47 2 3 2 2" xfId="22149"/>
    <cellStyle name="Обычный 3 13 47 2 3 2 2 2" xfId="22150"/>
    <cellStyle name="Обычный 3 13 47 2 3 2 2 2 2" xfId="22151"/>
    <cellStyle name="Обычный 3 13 47 2 3 2 2 3" xfId="22152"/>
    <cellStyle name="Обычный 3 13 47 2 3 2 3" xfId="22153"/>
    <cellStyle name="Обычный 3 13 47 2 3 2 3 2" xfId="22154"/>
    <cellStyle name="Обычный 3 13 47 2 3 2 4" xfId="22155"/>
    <cellStyle name="Обычный 3 13 47 2 3 3" xfId="22156"/>
    <cellStyle name="Обычный 3 13 47 2 3 3 2" xfId="22157"/>
    <cellStyle name="Обычный 3 13 47 2 3 3 2 2" xfId="22158"/>
    <cellStyle name="Обычный 3 13 47 2 3 3 3" xfId="22159"/>
    <cellStyle name="Обычный 3 13 47 2 3 4" xfId="22160"/>
    <cellStyle name="Обычный 3 13 47 2 3 4 2" xfId="22161"/>
    <cellStyle name="Обычный 3 13 47 2 3 5" xfId="22162"/>
    <cellStyle name="Обычный 3 13 47 2 4" xfId="22163"/>
    <cellStyle name="Обычный 3 13 47 2 4 2" xfId="22164"/>
    <cellStyle name="Обычный 3 13 47 2 4 2 2" xfId="22165"/>
    <cellStyle name="Обычный 3 13 47 2 4 2 2 2" xfId="22166"/>
    <cellStyle name="Обычный 3 13 47 2 4 2 3" xfId="22167"/>
    <cellStyle name="Обычный 3 13 47 2 4 3" xfId="22168"/>
    <cellStyle name="Обычный 3 13 47 2 4 3 2" xfId="22169"/>
    <cellStyle name="Обычный 3 13 47 2 4 4" xfId="22170"/>
    <cellStyle name="Обычный 3 13 47 2 5" xfId="22171"/>
    <cellStyle name="Обычный 3 13 47 2 5 2" xfId="22172"/>
    <cellStyle name="Обычный 3 13 47 2 5 2 2" xfId="22173"/>
    <cellStyle name="Обычный 3 13 47 2 5 3" xfId="22174"/>
    <cellStyle name="Обычный 3 13 47 2 6" xfId="22175"/>
    <cellStyle name="Обычный 3 13 47 2 6 2" xfId="22176"/>
    <cellStyle name="Обычный 3 13 47 2 7" xfId="22177"/>
    <cellStyle name="Обычный 3 13 47 3" xfId="22178"/>
    <cellStyle name="Обычный 3 13 47 3 2" xfId="22179"/>
    <cellStyle name="Обычный 3 13 47 3 2 2" xfId="22180"/>
    <cellStyle name="Обычный 3 13 47 3 2 2 2" xfId="22181"/>
    <cellStyle name="Обычный 3 13 47 3 2 2 2 2" xfId="22182"/>
    <cellStyle name="Обычный 3 13 47 3 2 2 3" xfId="22183"/>
    <cellStyle name="Обычный 3 13 47 3 2 3" xfId="22184"/>
    <cellStyle name="Обычный 3 13 47 3 2 3 2" xfId="22185"/>
    <cellStyle name="Обычный 3 13 47 3 2 4" xfId="22186"/>
    <cellStyle name="Обычный 3 13 47 3 3" xfId="22187"/>
    <cellStyle name="Обычный 3 13 47 3 3 2" xfId="22188"/>
    <cellStyle name="Обычный 3 13 47 3 3 2 2" xfId="22189"/>
    <cellStyle name="Обычный 3 13 47 3 3 3" xfId="22190"/>
    <cellStyle name="Обычный 3 13 47 3 4" xfId="22191"/>
    <cellStyle name="Обычный 3 13 47 3 4 2" xfId="22192"/>
    <cellStyle name="Обычный 3 13 47 3 5" xfId="22193"/>
    <cellStyle name="Обычный 3 13 47 4" xfId="22194"/>
    <cellStyle name="Обычный 3 13 47 4 2" xfId="22195"/>
    <cellStyle name="Обычный 3 13 47 4 2 2" xfId="22196"/>
    <cellStyle name="Обычный 3 13 47 4 2 2 2" xfId="22197"/>
    <cellStyle name="Обычный 3 13 47 4 2 2 2 2" xfId="22198"/>
    <cellStyle name="Обычный 3 13 47 4 2 2 3" xfId="22199"/>
    <cellStyle name="Обычный 3 13 47 4 2 3" xfId="22200"/>
    <cellStyle name="Обычный 3 13 47 4 2 3 2" xfId="22201"/>
    <cellStyle name="Обычный 3 13 47 4 2 4" xfId="22202"/>
    <cellStyle name="Обычный 3 13 47 4 3" xfId="22203"/>
    <cellStyle name="Обычный 3 13 47 4 3 2" xfId="22204"/>
    <cellStyle name="Обычный 3 13 47 4 3 2 2" xfId="22205"/>
    <cellStyle name="Обычный 3 13 47 4 3 3" xfId="22206"/>
    <cellStyle name="Обычный 3 13 47 4 4" xfId="22207"/>
    <cellStyle name="Обычный 3 13 47 4 4 2" xfId="22208"/>
    <cellStyle name="Обычный 3 13 47 4 5" xfId="22209"/>
    <cellStyle name="Обычный 3 13 47 5" xfId="22210"/>
    <cellStyle name="Обычный 3 13 47 5 2" xfId="22211"/>
    <cellStyle name="Обычный 3 13 47 5 2 2" xfId="22212"/>
    <cellStyle name="Обычный 3 13 47 5 2 2 2" xfId="22213"/>
    <cellStyle name="Обычный 3 13 47 5 2 3" xfId="22214"/>
    <cellStyle name="Обычный 3 13 47 5 3" xfId="22215"/>
    <cellStyle name="Обычный 3 13 47 5 3 2" xfId="22216"/>
    <cellStyle name="Обычный 3 13 47 5 4" xfId="22217"/>
    <cellStyle name="Обычный 3 13 47 6" xfId="22218"/>
    <cellStyle name="Обычный 3 13 47 6 2" xfId="22219"/>
    <cellStyle name="Обычный 3 13 47 6 2 2" xfId="22220"/>
    <cellStyle name="Обычный 3 13 47 6 3" xfId="22221"/>
    <cellStyle name="Обычный 3 13 47 7" xfId="22222"/>
    <cellStyle name="Обычный 3 13 47 7 2" xfId="22223"/>
    <cellStyle name="Обычный 3 13 47 8" xfId="22224"/>
    <cellStyle name="Обычный 3 13 48" xfId="22225"/>
    <cellStyle name="Обычный 3 13 48 2" xfId="22226"/>
    <cellStyle name="Обычный 3 13 48 2 2" xfId="22227"/>
    <cellStyle name="Обычный 3 13 48 2 2 2" xfId="22228"/>
    <cellStyle name="Обычный 3 13 48 2 2 2 2" xfId="22229"/>
    <cellStyle name="Обычный 3 13 48 2 2 2 2 2" xfId="22230"/>
    <cellStyle name="Обычный 3 13 48 2 2 2 3" xfId="22231"/>
    <cellStyle name="Обычный 3 13 48 2 2 3" xfId="22232"/>
    <cellStyle name="Обычный 3 13 48 2 2 3 2" xfId="22233"/>
    <cellStyle name="Обычный 3 13 48 2 2 4" xfId="22234"/>
    <cellStyle name="Обычный 3 13 48 2 3" xfId="22235"/>
    <cellStyle name="Обычный 3 13 48 2 3 2" xfId="22236"/>
    <cellStyle name="Обычный 3 13 48 2 3 2 2" xfId="22237"/>
    <cellStyle name="Обычный 3 13 48 2 3 3" xfId="22238"/>
    <cellStyle name="Обычный 3 13 48 2 4" xfId="22239"/>
    <cellStyle name="Обычный 3 13 48 2 4 2" xfId="22240"/>
    <cellStyle name="Обычный 3 13 48 2 5" xfId="22241"/>
    <cellStyle name="Обычный 3 13 48 3" xfId="22242"/>
    <cellStyle name="Обычный 3 13 48 3 2" xfId="22243"/>
    <cellStyle name="Обычный 3 13 48 3 2 2" xfId="22244"/>
    <cellStyle name="Обычный 3 13 48 3 2 2 2" xfId="22245"/>
    <cellStyle name="Обычный 3 13 48 3 2 2 2 2" xfId="22246"/>
    <cellStyle name="Обычный 3 13 48 3 2 2 3" xfId="22247"/>
    <cellStyle name="Обычный 3 13 48 3 2 3" xfId="22248"/>
    <cellStyle name="Обычный 3 13 48 3 2 3 2" xfId="22249"/>
    <cellStyle name="Обычный 3 13 48 3 2 4" xfId="22250"/>
    <cellStyle name="Обычный 3 13 48 3 3" xfId="22251"/>
    <cellStyle name="Обычный 3 13 48 3 3 2" xfId="22252"/>
    <cellStyle name="Обычный 3 13 48 3 3 2 2" xfId="22253"/>
    <cellStyle name="Обычный 3 13 48 3 3 3" xfId="22254"/>
    <cellStyle name="Обычный 3 13 48 3 4" xfId="22255"/>
    <cellStyle name="Обычный 3 13 48 3 4 2" xfId="22256"/>
    <cellStyle name="Обычный 3 13 48 3 5" xfId="22257"/>
    <cellStyle name="Обычный 3 13 48 4" xfId="22258"/>
    <cellStyle name="Обычный 3 13 48 4 2" xfId="22259"/>
    <cellStyle name="Обычный 3 13 48 4 2 2" xfId="22260"/>
    <cellStyle name="Обычный 3 13 48 4 2 2 2" xfId="22261"/>
    <cellStyle name="Обычный 3 13 48 4 2 3" xfId="22262"/>
    <cellStyle name="Обычный 3 13 48 4 3" xfId="22263"/>
    <cellStyle name="Обычный 3 13 48 4 3 2" xfId="22264"/>
    <cellStyle name="Обычный 3 13 48 4 4" xfId="22265"/>
    <cellStyle name="Обычный 3 13 48 5" xfId="22266"/>
    <cellStyle name="Обычный 3 13 48 5 2" xfId="22267"/>
    <cellStyle name="Обычный 3 13 48 5 2 2" xfId="22268"/>
    <cellStyle name="Обычный 3 13 48 5 3" xfId="22269"/>
    <cellStyle name="Обычный 3 13 48 6" xfId="22270"/>
    <cellStyle name="Обычный 3 13 48 6 2" xfId="22271"/>
    <cellStyle name="Обычный 3 13 48 7" xfId="22272"/>
    <cellStyle name="Обычный 3 13 49" xfId="22273"/>
    <cellStyle name="Обычный 3 13 49 2" xfId="22274"/>
    <cellStyle name="Обычный 3 13 49 2 2" xfId="22275"/>
    <cellStyle name="Обычный 3 13 49 2 2 2" xfId="22276"/>
    <cellStyle name="Обычный 3 13 49 2 2 2 2" xfId="22277"/>
    <cellStyle name="Обычный 3 13 49 2 2 3" xfId="22278"/>
    <cellStyle name="Обычный 3 13 49 2 3" xfId="22279"/>
    <cellStyle name="Обычный 3 13 49 2 3 2" xfId="22280"/>
    <cellStyle name="Обычный 3 13 49 2 4" xfId="22281"/>
    <cellStyle name="Обычный 3 13 49 3" xfId="22282"/>
    <cellStyle name="Обычный 3 13 49 3 2" xfId="22283"/>
    <cellStyle name="Обычный 3 13 49 3 2 2" xfId="22284"/>
    <cellStyle name="Обычный 3 13 49 3 3" xfId="22285"/>
    <cellStyle name="Обычный 3 13 49 4" xfId="22286"/>
    <cellStyle name="Обычный 3 13 49 4 2" xfId="22287"/>
    <cellStyle name="Обычный 3 13 49 5" xfId="22288"/>
    <cellStyle name="Обычный 3 13 5" xfId="22289"/>
    <cellStyle name="Обычный 3 13 5 2" xfId="22290"/>
    <cellStyle name="Обычный 3 13 5 2 2" xfId="22291"/>
    <cellStyle name="Обычный 3 13 5 2 2 2" xfId="22292"/>
    <cellStyle name="Обычный 3 13 5 2 2 2 2" xfId="22293"/>
    <cellStyle name="Обычный 3 13 5 2 2 2 2 2" xfId="22294"/>
    <cellStyle name="Обычный 3 13 5 2 2 2 2 2 2" xfId="22295"/>
    <cellStyle name="Обычный 3 13 5 2 2 2 2 3" xfId="22296"/>
    <cellStyle name="Обычный 3 13 5 2 2 2 3" xfId="22297"/>
    <cellStyle name="Обычный 3 13 5 2 2 2 3 2" xfId="22298"/>
    <cellStyle name="Обычный 3 13 5 2 2 2 4" xfId="22299"/>
    <cellStyle name="Обычный 3 13 5 2 2 3" xfId="22300"/>
    <cellStyle name="Обычный 3 13 5 2 2 3 2" xfId="22301"/>
    <cellStyle name="Обычный 3 13 5 2 2 3 2 2" xfId="22302"/>
    <cellStyle name="Обычный 3 13 5 2 2 3 3" xfId="22303"/>
    <cellStyle name="Обычный 3 13 5 2 2 4" xfId="22304"/>
    <cellStyle name="Обычный 3 13 5 2 2 4 2" xfId="22305"/>
    <cellStyle name="Обычный 3 13 5 2 2 5" xfId="22306"/>
    <cellStyle name="Обычный 3 13 5 2 3" xfId="22307"/>
    <cellStyle name="Обычный 3 13 5 2 3 2" xfId="22308"/>
    <cellStyle name="Обычный 3 13 5 2 3 2 2" xfId="22309"/>
    <cellStyle name="Обычный 3 13 5 2 3 2 2 2" xfId="22310"/>
    <cellStyle name="Обычный 3 13 5 2 3 2 2 2 2" xfId="22311"/>
    <cellStyle name="Обычный 3 13 5 2 3 2 2 3" xfId="22312"/>
    <cellStyle name="Обычный 3 13 5 2 3 2 3" xfId="22313"/>
    <cellStyle name="Обычный 3 13 5 2 3 2 3 2" xfId="22314"/>
    <cellStyle name="Обычный 3 13 5 2 3 2 4" xfId="22315"/>
    <cellStyle name="Обычный 3 13 5 2 3 3" xfId="22316"/>
    <cellStyle name="Обычный 3 13 5 2 3 3 2" xfId="22317"/>
    <cellStyle name="Обычный 3 13 5 2 3 3 2 2" xfId="22318"/>
    <cellStyle name="Обычный 3 13 5 2 3 3 3" xfId="22319"/>
    <cellStyle name="Обычный 3 13 5 2 3 4" xfId="22320"/>
    <cellStyle name="Обычный 3 13 5 2 3 4 2" xfId="22321"/>
    <cellStyle name="Обычный 3 13 5 2 3 5" xfId="22322"/>
    <cellStyle name="Обычный 3 13 5 2 4" xfId="22323"/>
    <cellStyle name="Обычный 3 13 5 2 4 2" xfId="22324"/>
    <cellStyle name="Обычный 3 13 5 2 4 2 2" xfId="22325"/>
    <cellStyle name="Обычный 3 13 5 2 4 2 2 2" xfId="22326"/>
    <cellStyle name="Обычный 3 13 5 2 4 2 3" xfId="22327"/>
    <cellStyle name="Обычный 3 13 5 2 4 3" xfId="22328"/>
    <cellStyle name="Обычный 3 13 5 2 4 3 2" xfId="22329"/>
    <cellStyle name="Обычный 3 13 5 2 4 4" xfId="22330"/>
    <cellStyle name="Обычный 3 13 5 2 5" xfId="22331"/>
    <cellStyle name="Обычный 3 13 5 2 5 2" xfId="22332"/>
    <cellStyle name="Обычный 3 13 5 2 5 2 2" xfId="22333"/>
    <cellStyle name="Обычный 3 13 5 2 5 3" xfId="22334"/>
    <cellStyle name="Обычный 3 13 5 2 6" xfId="22335"/>
    <cellStyle name="Обычный 3 13 5 2 6 2" xfId="22336"/>
    <cellStyle name="Обычный 3 13 5 2 7" xfId="22337"/>
    <cellStyle name="Обычный 3 13 5 3" xfId="22338"/>
    <cellStyle name="Обычный 3 13 5 3 2" xfId="22339"/>
    <cellStyle name="Обычный 3 13 5 3 2 2" xfId="22340"/>
    <cellStyle name="Обычный 3 13 5 3 2 2 2" xfId="22341"/>
    <cellStyle name="Обычный 3 13 5 3 2 2 2 2" xfId="22342"/>
    <cellStyle name="Обычный 3 13 5 3 2 2 3" xfId="22343"/>
    <cellStyle name="Обычный 3 13 5 3 2 3" xfId="22344"/>
    <cellStyle name="Обычный 3 13 5 3 2 3 2" xfId="22345"/>
    <cellStyle name="Обычный 3 13 5 3 2 4" xfId="22346"/>
    <cellStyle name="Обычный 3 13 5 3 3" xfId="22347"/>
    <cellStyle name="Обычный 3 13 5 3 3 2" xfId="22348"/>
    <cellStyle name="Обычный 3 13 5 3 3 2 2" xfId="22349"/>
    <cellStyle name="Обычный 3 13 5 3 3 3" xfId="22350"/>
    <cellStyle name="Обычный 3 13 5 3 4" xfId="22351"/>
    <cellStyle name="Обычный 3 13 5 3 4 2" xfId="22352"/>
    <cellStyle name="Обычный 3 13 5 3 5" xfId="22353"/>
    <cellStyle name="Обычный 3 13 5 4" xfId="22354"/>
    <cellStyle name="Обычный 3 13 5 4 2" xfId="22355"/>
    <cellStyle name="Обычный 3 13 5 4 2 2" xfId="22356"/>
    <cellStyle name="Обычный 3 13 5 4 2 2 2" xfId="22357"/>
    <cellStyle name="Обычный 3 13 5 4 2 2 2 2" xfId="22358"/>
    <cellStyle name="Обычный 3 13 5 4 2 2 3" xfId="22359"/>
    <cellStyle name="Обычный 3 13 5 4 2 3" xfId="22360"/>
    <cellStyle name="Обычный 3 13 5 4 2 3 2" xfId="22361"/>
    <cellStyle name="Обычный 3 13 5 4 2 4" xfId="22362"/>
    <cellStyle name="Обычный 3 13 5 4 3" xfId="22363"/>
    <cellStyle name="Обычный 3 13 5 4 3 2" xfId="22364"/>
    <cellStyle name="Обычный 3 13 5 4 3 2 2" xfId="22365"/>
    <cellStyle name="Обычный 3 13 5 4 3 3" xfId="22366"/>
    <cellStyle name="Обычный 3 13 5 4 4" xfId="22367"/>
    <cellStyle name="Обычный 3 13 5 4 4 2" xfId="22368"/>
    <cellStyle name="Обычный 3 13 5 4 5" xfId="22369"/>
    <cellStyle name="Обычный 3 13 5 5" xfId="22370"/>
    <cellStyle name="Обычный 3 13 5 5 2" xfId="22371"/>
    <cellStyle name="Обычный 3 13 5 5 2 2" xfId="22372"/>
    <cellStyle name="Обычный 3 13 5 5 2 2 2" xfId="22373"/>
    <cellStyle name="Обычный 3 13 5 5 2 3" xfId="22374"/>
    <cellStyle name="Обычный 3 13 5 5 3" xfId="22375"/>
    <cellStyle name="Обычный 3 13 5 5 3 2" xfId="22376"/>
    <cellStyle name="Обычный 3 13 5 5 4" xfId="22377"/>
    <cellStyle name="Обычный 3 13 5 6" xfId="22378"/>
    <cellStyle name="Обычный 3 13 5 6 2" xfId="22379"/>
    <cellStyle name="Обычный 3 13 5 6 2 2" xfId="22380"/>
    <cellStyle name="Обычный 3 13 5 6 3" xfId="22381"/>
    <cellStyle name="Обычный 3 13 5 7" xfId="22382"/>
    <cellStyle name="Обычный 3 13 5 7 2" xfId="22383"/>
    <cellStyle name="Обычный 3 13 5 8" xfId="22384"/>
    <cellStyle name="Обычный 3 13 50" xfId="22385"/>
    <cellStyle name="Обычный 3 13 50 2" xfId="22386"/>
    <cellStyle name="Обычный 3 13 50 2 2" xfId="22387"/>
    <cellStyle name="Обычный 3 13 50 2 2 2" xfId="22388"/>
    <cellStyle name="Обычный 3 13 50 2 2 2 2" xfId="22389"/>
    <cellStyle name="Обычный 3 13 50 2 2 3" xfId="22390"/>
    <cellStyle name="Обычный 3 13 50 2 3" xfId="22391"/>
    <cellStyle name="Обычный 3 13 50 2 3 2" xfId="22392"/>
    <cellStyle name="Обычный 3 13 50 2 4" xfId="22393"/>
    <cellStyle name="Обычный 3 13 50 3" xfId="22394"/>
    <cellStyle name="Обычный 3 13 50 3 2" xfId="22395"/>
    <cellStyle name="Обычный 3 13 50 3 2 2" xfId="22396"/>
    <cellStyle name="Обычный 3 13 50 3 3" xfId="22397"/>
    <cellStyle name="Обычный 3 13 50 4" xfId="22398"/>
    <cellStyle name="Обычный 3 13 50 4 2" xfId="22399"/>
    <cellStyle name="Обычный 3 13 50 5" xfId="22400"/>
    <cellStyle name="Обычный 3 13 51" xfId="22401"/>
    <cellStyle name="Обычный 3 13 51 2" xfId="22402"/>
    <cellStyle name="Обычный 3 13 51 2 2" xfId="22403"/>
    <cellStyle name="Обычный 3 13 51 2 2 2" xfId="22404"/>
    <cellStyle name="Обычный 3 13 51 2 3" xfId="22405"/>
    <cellStyle name="Обычный 3 13 51 3" xfId="22406"/>
    <cellStyle name="Обычный 3 13 51 3 2" xfId="22407"/>
    <cellStyle name="Обычный 3 13 51 4" xfId="22408"/>
    <cellStyle name="Обычный 3 13 52" xfId="22409"/>
    <cellStyle name="Обычный 3 13 52 2" xfId="22410"/>
    <cellStyle name="Обычный 3 13 52 2 2" xfId="22411"/>
    <cellStyle name="Обычный 3 13 52 3" xfId="22412"/>
    <cellStyle name="Обычный 3 13 53" xfId="22413"/>
    <cellStyle name="Обычный 3 13 53 2" xfId="22414"/>
    <cellStyle name="Обычный 3 13 54" xfId="22415"/>
    <cellStyle name="Обычный 3 13 6" xfId="22416"/>
    <cellStyle name="Обычный 3 13 6 2" xfId="22417"/>
    <cellStyle name="Обычный 3 13 6 2 2" xfId="22418"/>
    <cellStyle name="Обычный 3 13 6 2 2 2" xfId="22419"/>
    <cellStyle name="Обычный 3 13 6 2 2 2 2" xfId="22420"/>
    <cellStyle name="Обычный 3 13 6 2 2 2 2 2" xfId="22421"/>
    <cellStyle name="Обычный 3 13 6 2 2 2 2 2 2" xfId="22422"/>
    <cellStyle name="Обычный 3 13 6 2 2 2 2 3" xfId="22423"/>
    <cellStyle name="Обычный 3 13 6 2 2 2 3" xfId="22424"/>
    <cellStyle name="Обычный 3 13 6 2 2 2 3 2" xfId="22425"/>
    <cellStyle name="Обычный 3 13 6 2 2 2 4" xfId="22426"/>
    <cellStyle name="Обычный 3 13 6 2 2 3" xfId="22427"/>
    <cellStyle name="Обычный 3 13 6 2 2 3 2" xfId="22428"/>
    <cellStyle name="Обычный 3 13 6 2 2 3 2 2" xfId="22429"/>
    <cellStyle name="Обычный 3 13 6 2 2 3 3" xfId="22430"/>
    <cellStyle name="Обычный 3 13 6 2 2 4" xfId="22431"/>
    <cellStyle name="Обычный 3 13 6 2 2 4 2" xfId="22432"/>
    <cellStyle name="Обычный 3 13 6 2 2 5" xfId="22433"/>
    <cellStyle name="Обычный 3 13 6 2 3" xfId="22434"/>
    <cellStyle name="Обычный 3 13 6 2 3 2" xfId="22435"/>
    <cellStyle name="Обычный 3 13 6 2 3 2 2" xfId="22436"/>
    <cellStyle name="Обычный 3 13 6 2 3 2 2 2" xfId="22437"/>
    <cellStyle name="Обычный 3 13 6 2 3 2 2 2 2" xfId="22438"/>
    <cellStyle name="Обычный 3 13 6 2 3 2 2 3" xfId="22439"/>
    <cellStyle name="Обычный 3 13 6 2 3 2 3" xfId="22440"/>
    <cellStyle name="Обычный 3 13 6 2 3 2 3 2" xfId="22441"/>
    <cellStyle name="Обычный 3 13 6 2 3 2 4" xfId="22442"/>
    <cellStyle name="Обычный 3 13 6 2 3 3" xfId="22443"/>
    <cellStyle name="Обычный 3 13 6 2 3 3 2" xfId="22444"/>
    <cellStyle name="Обычный 3 13 6 2 3 3 2 2" xfId="22445"/>
    <cellStyle name="Обычный 3 13 6 2 3 3 3" xfId="22446"/>
    <cellStyle name="Обычный 3 13 6 2 3 4" xfId="22447"/>
    <cellStyle name="Обычный 3 13 6 2 3 4 2" xfId="22448"/>
    <cellStyle name="Обычный 3 13 6 2 3 5" xfId="22449"/>
    <cellStyle name="Обычный 3 13 6 2 4" xfId="22450"/>
    <cellStyle name="Обычный 3 13 6 2 4 2" xfId="22451"/>
    <cellStyle name="Обычный 3 13 6 2 4 2 2" xfId="22452"/>
    <cellStyle name="Обычный 3 13 6 2 4 2 2 2" xfId="22453"/>
    <cellStyle name="Обычный 3 13 6 2 4 2 3" xfId="22454"/>
    <cellStyle name="Обычный 3 13 6 2 4 3" xfId="22455"/>
    <cellStyle name="Обычный 3 13 6 2 4 3 2" xfId="22456"/>
    <cellStyle name="Обычный 3 13 6 2 4 4" xfId="22457"/>
    <cellStyle name="Обычный 3 13 6 2 5" xfId="22458"/>
    <cellStyle name="Обычный 3 13 6 2 5 2" xfId="22459"/>
    <cellStyle name="Обычный 3 13 6 2 5 2 2" xfId="22460"/>
    <cellStyle name="Обычный 3 13 6 2 5 3" xfId="22461"/>
    <cellStyle name="Обычный 3 13 6 2 6" xfId="22462"/>
    <cellStyle name="Обычный 3 13 6 2 6 2" xfId="22463"/>
    <cellStyle name="Обычный 3 13 6 2 7" xfId="22464"/>
    <cellStyle name="Обычный 3 13 6 3" xfId="22465"/>
    <cellStyle name="Обычный 3 13 6 3 2" xfId="22466"/>
    <cellStyle name="Обычный 3 13 6 3 2 2" xfId="22467"/>
    <cellStyle name="Обычный 3 13 6 3 2 2 2" xfId="22468"/>
    <cellStyle name="Обычный 3 13 6 3 2 2 2 2" xfId="22469"/>
    <cellStyle name="Обычный 3 13 6 3 2 2 3" xfId="22470"/>
    <cellStyle name="Обычный 3 13 6 3 2 3" xfId="22471"/>
    <cellStyle name="Обычный 3 13 6 3 2 3 2" xfId="22472"/>
    <cellStyle name="Обычный 3 13 6 3 2 4" xfId="22473"/>
    <cellStyle name="Обычный 3 13 6 3 3" xfId="22474"/>
    <cellStyle name="Обычный 3 13 6 3 3 2" xfId="22475"/>
    <cellStyle name="Обычный 3 13 6 3 3 2 2" xfId="22476"/>
    <cellStyle name="Обычный 3 13 6 3 3 3" xfId="22477"/>
    <cellStyle name="Обычный 3 13 6 3 4" xfId="22478"/>
    <cellStyle name="Обычный 3 13 6 3 4 2" xfId="22479"/>
    <cellStyle name="Обычный 3 13 6 3 5" xfId="22480"/>
    <cellStyle name="Обычный 3 13 6 4" xfId="22481"/>
    <cellStyle name="Обычный 3 13 6 4 2" xfId="22482"/>
    <cellStyle name="Обычный 3 13 6 4 2 2" xfId="22483"/>
    <cellStyle name="Обычный 3 13 6 4 2 2 2" xfId="22484"/>
    <cellStyle name="Обычный 3 13 6 4 2 2 2 2" xfId="22485"/>
    <cellStyle name="Обычный 3 13 6 4 2 2 3" xfId="22486"/>
    <cellStyle name="Обычный 3 13 6 4 2 3" xfId="22487"/>
    <cellStyle name="Обычный 3 13 6 4 2 3 2" xfId="22488"/>
    <cellStyle name="Обычный 3 13 6 4 2 4" xfId="22489"/>
    <cellStyle name="Обычный 3 13 6 4 3" xfId="22490"/>
    <cellStyle name="Обычный 3 13 6 4 3 2" xfId="22491"/>
    <cellStyle name="Обычный 3 13 6 4 3 2 2" xfId="22492"/>
    <cellStyle name="Обычный 3 13 6 4 3 3" xfId="22493"/>
    <cellStyle name="Обычный 3 13 6 4 4" xfId="22494"/>
    <cellStyle name="Обычный 3 13 6 4 4 2" xfId="22495"/>
    <cellStyle name="Обычный 3 13 6 4 5" xfId="22496"/>
    <cellStyle name="Обычный 3 13 6 5" xfId="22497"/>
    <cellStyle name="Обычный 3 13 6 5 2" xfId="22498"/>
    <cellStyle name="Обычный 3 13 6 5 2 2" xfId="22499"/>
    <cellStyle name="Обычный 3 13 6 5 2 2 2" xfId="22500"/>
    <cellStyle name="Обычный 3 13 6 5 2 3" xfId="22501"/>
    <cellStyle name="Обычный 3 13 6 5 3" xfId="22502"/>
    <cellStyle name="Обычный 3 13 6 5 3 2" xfId="22503"/>
    <cellStyle name="Обычный 3 13 6 5 4" xfId="22504"/>
    <cellStyle name="Обычный 3 13 6 6" xfId="22505"/>
    <cellStyle name="Обычный 3 13 6 6 2" xfId="22506"/>
    <cellStyle name="Обычный 3 13 6 6 2 2" xfId="22507"/>
    <cellStyle name="Обычный 3 13 6 6 3" xfId="22508"/>
    <cellStyle name="Обычный 3 13 6 7" xfId="22509"/>
    <cellStyle name="Обычный 3 13 6 7 2" xfId="22510"/>
    <cellStyle name="Обычный 3 13 6 8" xfId="22511"/>
    <cellStyle name="Обычный 3 13 7" xfId="22512"/>
    <cellStyle name="Обычный 3 13 7 2" xfId="22513"/>
    <cellStyle name="Обычный 3 13 7 2 2" xfId="22514"/>
    <cellStyle name="Обычный 3 13 7 2 2 2" xfId="22515"/>
    <cellStyle name="Обычный 3 13 7 2 2 2 2" xfId="22516"/>
    <cellStyle name="Обычный 3 13 7 2 2 2 2 2" xfId="22517"/>
    <cellStyle name="Обычный 3 13 7 2 2 2 2 2 2" xfId="22518"/>
    <cellStyle name="Обычный 3 13 7 2 2 2 2 3" xfId="22519"/>
    <cellStyle name="Обычный 3 13 7 2 2 2 3" xfId="22520"/>
    <cellStyle name="Обычный 3 13 7 2 2 2 3 2" xfId="22521"/>
    <cellStyle name="Обычный 3 13 7 2 2 2 4" xfId="22522"/>
    <cellStyle name="Обычный 3 13 7 2 2 3" xfId="22523"/>
    <cellStyle name="Обычный 3 13 7 2 2 3 2" xfId="22524"/>
    <cellStyle name="Обычный 3 13 7 2 2 3 2 2" xfId="22525"/>
    <cellStyle name="Обычный 3 13 7 2 2 3 3" xfId="22526"/>
    <cellStyle name="Обычный 3 13 7 2 2 4" xfId="22527"/>
    <cellStyle name="Обычный 3 13 7 2 2 4 2" xfId="22528"/>
    <cellStyle name="Обычный 3 13 7 2 2 5" xfId="22529"/>
    <cellStyle name="Обычный 3 13 7 2 3" xfId="22530"/>
    <cellStyle name="Обычный 3 13 7 2 3 2" xfId="22531"/>
    <cellStyle name="Обычный 3 13 7 2 3 2 2" xfId="22532"/>
    <cellStyle name="Обычный 3 13 7 2 3 2 2 2" xfId="22533"/>
    <cellStyle name="Обычный 3 13 7 2 3 2 2 2 2" xfId="22534"/>
    <cellStyle name="Обычный 3 13 7 2 3 2 2 3" xfId="22535"/>
    <cellStyle name="Обычный 3 13 7 2 3 2 3" xfId="22536"/>
    <cellStyle name="Обычный 3 13 7 2 3 2 3 2" xfId="22537"/>
    <cellStyle name="Обычный 3 13 7 2 3 2 4" xfId="22538"/>
    <cellStyle name="Обычный 3 13 7 2 3 3" xfId="22539"/>
    <cellStyle name="Обычный 3 13 7 2 3 3 2" xfId="22540"/>
    <cellStyle name="Обычный 3 13 7 2 3 3 2 2" xfId="22541"/>
    <cellStyle name="Обычный 3 13 7 2 3 3 3" xfId="22542"/>
    <cellStyle name="Обычный 3 13 7 2 3 4" xfId="22543"/>
    <cellStyle name="Обычный 3 13 7 2 3 4 2" xfId="22544"/>
    <cellStyle name="Обычный 3 13 7 2 3 5" xfId="22545"/>
    <cellStyle name="Обычный 3 13 7 2 4" xfId="22546"/>
    <cellStyle name="Обычный 3 13 7 2 4 2" xfId="22547"/>
    <cellStyle name="Обычный 3 13 7 2 4 2 2" xfId="22548"/>
    <cellStyle name="Обычный 3 13 7 2 4 2 2 2" xfId="22549"/>
    <cellStyle name="Обычный 3 13 7 2 4 2 3" xfId="22550"/>
    <cellStyle name="Обычный 3 13 7 2 4 3" xfId="22551"/>
    <cellStyle name="Обычный 3 13 7 2 4 3 2" xfId="22552"/>
    <cellStyle name="Обычный 3 13 7 2 4 4" xfId="22553"/>
    <cellStyle name="Обычный 3 13 7 2 5" xfId="22554"/>
    <cellStyle name="Обычный 3 13 7 2 5 2" xfId="22555"/>
    <cellStyle name="Обычный 3 13 7 2 5 2 2" xfId="22556"/>
    <cellStyle name="Обычный 3 13 7 2 5 3" xfId="22557"/>
    <cellStyle name="Обычный 3 13 7 2 6" xfId="22558"/>
    <cellStyle name="Обычный 3 13 7 2 6 2" xfId="22559"/>
    <cellStyle name="Обычный 3 13 7 2 7" xfId="22560"/>
    <cellStyle name="Обычный 3 13 7 3" xfId="22561"/>
    <cellStyle name="Обычный 3 13 7 3 2" xfId="22562"/>
    <cellStyle name="Обычный 3 13 7 3 2 2" xfId="22563"/>
    <cellStyle name="Обычный 3 13 7 3 2 2 2" xfId="22564"/>
    <cellStyle name="Обычный 3 13 7 3 2 2 2 2" xfId="22565"/>
    <cellStyle name="Обычный 3 13 7 3 2 2 3" xfId="22566"/>
    <cellStyle name="Обычный 3 13 7 3 2 3" xfId="22567"/>
    <cellStyle name="Обычный 3 13 7 3 2 3 2" xfId="22568"/>
    <cellStyle name="Обычный 3 13 7 3 2 4" xfId="22569"/>
    <cellStyle name="Обычный 3 13 7 3 3" xfId="22570"/>
    <cellStyle name="Обычный 3 13 7 3 3 2" xfId="22571"/>
    <cellStyle name="Обычный 3 13 7 3 3 2 2" xfId="22572"/>
    <cellStyle name="Обычный 3 13 7 3 3 3" xfId="22573"/>
    <cellStyle name="Обычный 3 13 7 3 4" xfId="22574"/>
    <cellStyle name="Обычный 3 13 7 3 4 2" xfId="22575"/>
    <cellStyle name="Обычный 3 13 7 3 5" xfId="22576"/>
    <cellStyle name="Обычный 3 13 7 4" xfId="22577"/>
    <cellStyle name="Обычный 3 13 7 4 2" xfId="22578"/>
    <cellStyle name="Обычный 3 13 7 4 2 2" xfId="22579"/>
    <cellStyle name="Обычный 3 13 7 4 2 2 2" xfId="22580"/>
    <cellStyle name="Обычный 3 13 7 4 2 2 2 2" xfId="22581"/>
    <cellStyle name="Обычный 3 13 7 4 2 2 3" xfId="22582"/>
    <cellStyle name="Обычный 3 13 7 4 2 3" xfId="22583"/>
    <cellStyle name="Обычный 3 13 7 4 2 3 2" xfId="22584"/>
    <cellStyle name="Обычный 3 13 7 4 2 4" xfId="22585"/>
    <cellStyle name="Обычный 3 13 7 4 3" xfId="22586"/>
    <cellStyle name="Обычный 3 13 7 4 3 2" xfId="22587"/>
    <cellStyle name="Обычный 3 13 7 4 3 2 2" xfId="22588"/>
    <cellStyle name="Обычный 3 13 7 4 3 3" xfId="22589"/>
    <cellStyle name="Обычный 3 13 7 4 4" xfId="22590"/>
    <cellStyle name="Обычный 3 13 7 4 4 2" xfId="22591"/>
    <cellStyle name="Обычный 3 13 7 4 5" xfId="22592"/>
    <cellStyle name="Обычный 3 13 7 5" xfId="22593"/>
    <cellStyle name="Обычный 3 13 7 5 2" xfId="22594"/>
    <cellStyle name="Обычный 3 13 7 5 2 2" xfId="22595"/>
    <cellStyle name="Обычный 3 13 7 5 2 2 2" xfId="22596"/>
    <cellStyle name="Обычный 3 13 7 5 2 3" xfId="22597"/>
    <cellStyle name="Обычный 3 13 7 5 3" xfId="22598"/>
    <cellStyle name="Обычный 3 13 7 5 3 2" xfId="22599"/>
    <cellStyle name="Обычный 3 13 7 5 4" xfId="22600"/>
    <cellStyle name="Обычный 3 13 7 6" xfId="22601"/>
    <cellStyle name="Обычный 3 13 7 6 2" xfId="22602"/>
    <cellStyle name="Обычный 3 13 7 6 2 2" xfId="22603"/>
    <cellStyle name="Обычный 3 13 7 6 3" xfId="22604"/>
    <cellStyle name="Обычный 3 13 7 7" xfId="22605"/>
    <cellStyle name="Обычный 3 13 7 7 2" xfId="22606"/>
    <cellStyle name="Обычный 3 13 7 8" xfId="22607"/>
    <cellStyle name="Обычный 3 13 8" xfId="22608"/>
    <cellStyle name="Обычный 3 13 8 2" xfId="22609"/>
    <cellStyle name="Обычный 3 13 8 2 2" xfId="22610"/>
    <cellStyle name="Обычный 3 13 8 2 2 2" xfId="22611"/>
    <cellStyle name="Обычный 3 13 8 2 2 2 2" xfId="22612"/>
    <cellStyle name="Обычный 3 13 8 2 2 2 2 2" xfId="22613"/>
    <cellStyle name="Обычный 3 13 8 2 2 2 2 2 2" xfId="22614"/>
    <cellStyle name="Обычный 3 13 8 2 2 2 2 3" xfId="22615"/>
    <cellStyle name="Обычный 3 13 8 2 2 2 3" xfId="22616"/>
    <cellStyle name="Обычный 3 13 8 2 2 2 3 2" xfId="22617"/>
    <cellStyle name="Обычный 3 13 8 2 2 2 4" xfId="22618"/>
    <cellStyle name="Обычный 3 13 8 2 2 3" xfId="22619"/>
    <cellStyle name="Обычный 3 13 8 2 2 3 2" xfId="22620"/>
    <cellStyle name="Обычный 3 13 8 2 2 3 2 2" xfId="22621"/>
    <cellStyle name="Обычный 3 13 8 2 2 3 3" xfId="22622"/>
    <cellStyle name="Обычный 3 13 8 2 2 4" xfId="22623"/>
    <cellStyle name="Обычный 3 13 8 2 2 4 2" xfId="22624"/>
    <cellStyle name="Обычный 3 13 8 2 2 5" xfId="22625"/>
    <cellStyle name="Обычный 3 13 8 2 3" xfId="22626"/>
    <cellStyle name="Обычный 3 13 8 2 3 2" xfId="22627"/>
    <cellStyle name="Обычный 3 13 8 2 3 2 2" xfId="22628"/>
    <cellStyle name="Обычный 3 13 8 2 3 2 2 2" xfId="22629"/>
    <cellStyle name="Обычный 3 13 8 2 3 2 2 2 2" xfId="22630"/>
    <cellStyle name="Обычный 3 13 8 2 3 2 2 3" xfId="22631"/>
    <cellStyle name="Обычный 3 13 8 2 3 2 3" xfId="22632"/>
    <cellStyle name="Обычный 3 13 8 2 3 2 3 2" xfId="22633"/>
    <cellStyle name="Обычный 3 13 8 2 3 2 4" xfId="22634"/>
    <cellStyle name="Обычный 3 13 8 2 3 3" xfId="22635"/>
    <cellStyle name="Обычный 3 13 8 2 3 3 2" xfId="22636"/>
    <cellStyle name="Обычный 3 13 8 2 3 3 2 2" xfId="22637"/>
    <cellStyle name="Обычный 3 13 8 2 3 3 3" xfId="22638"/>
    <cellStyle name="Обычный 3 13 8 2 3 4" xfId="22639"/>
    <cellStyle name="Обычный 3 13 8 2 3 4 2" xfId="22640"/>
    <cellStyle name="Обычный 3 13 8 2 3 5" xfId="22641"/>
    <cellStyle name="Обычный 3 13 8 2 4" xfId="22642"/>
    <cellStyle name="Обычный 3 13 8 2 4 2" xfId="22643"/>
    <cellStyle name="Обычный 3 13 8 2 4 2 2" xfId="22644"/>
    <cellStyle name="Обычный 3 13 8 2 4 2 2 2" xfId="22645"/>
    <cellStyle name="Обычный 3 13 8 2 4 2 3" xfId="22646"/>
    <cellStyle name="Обычный 3 13 8 2 4 3" xfId="22647"/>
    <cellStyle name="Обычный 3 13 8 2 4 3 2" xfId="22648"/>
    <cellStyle name="Обычный 3 13 8 2 4 4" xfId="22649"/>
    <cellStyle name="Обычный 3 13 8 2 5" xfId="22650"/>
    <cellStyle name="Обычный 3 13 8 2 5 2" xfId="22651"/>
    <cellStyle name="Обычный 3 13 8 2 5 2 2" xfId="22652"/>
    <cellStyle name="Обычный 3 13 8 2 5 3" xfId="22653"/>
    <cellStyle name="Обычный 3 13 8 2 6" xfId="22654"/>
    <cellStyle name="Обычный 3 13 8 2 6 2" xfId="22655"/>
    <cellStyle name="Обычный 3 13 8 2 7" xfId="22656"/>
    <cellStyle name="Обычный 3 13 8 3" xfId="22657"/>
    <cellStyle name="Обычный 3 13 8 3 2" xfId="22658"/>
    <cellStyle name="Обычный 3 13 8 3 2 2" xfId="22659"/>
    <cellStyle name="Обычный 3 13 8 3 2 2 2" xfId="22660"/>
    <cellStyle name="Обычный 3 13 8 3 2 2 2 2" xfId="22661"/>
    <cellStyle name="Обычный 3 13 8 3 2 2 3" xfId="22662"/>
    <cellStyle name="Обычный 3 13 8 3 2 3" xfId="22663"/>
    <cellStyle name="Обычный 3 13 8 3 2 3 2" xfId="22664"/>
    <cellStyle name="Обычный 3 13 8 3 2 4" xfId="22665"/>
    <cellStyle name="Обычный 3 13 8 3 3" xfId="22666"/>
    <cellStyle name="Обычный 3 13 8 3 3 2" xfId="22667"/>
    <cellStyle name="Обычный 3 13 8 3 3 2 2" xfId="22668"/>
    <cellStyle name="Обычный 3 13 8 3 3 3" xfId="22669"/>
    <cellStyle name="Обычный 3 13 8 3 4" xfId="22670"/>
    <cellStyle name="Обычный 3 13 8 3 4 2" xfId="22671"/>
    <cellStyle name="Обычный 3 13 8 3 5" xfId="22672"/>
    <cellStyle name="Обычный 3 13 8 4" xfId="22673"/>
    <cellStyle name="Обычный 3 13 8 4 2" xfId="22674"/>
    <cellStyle name="Обычный 3 13 8 4 2 2" xfId="22675"/>
    <cellStyle name="Обычный 3 13 8 4 2 2 2" xfId="22676"/>
    <cellStyle name="Обычный 3 13 8 4 2 2 2 2" xfId="22677"/>
    <cellStyle name="Обычный 3 13 8 4 2 2 3" xfId="22678"/>
    <cellStyle name="Обычный 3 13 8 4 2 3" xfId="22679"/>
    <cellStyle name="Обычный 3 13 8 4 2 3 2" xfId="22680"/>
    <cellStyle name="Обычный 3 13 8 4 2 4" xfId="22681"/>
    <cellStyle name="Обычный 3 13 8 4 3" xfId="22682"/>
    <cellStyle name="Обычный 3 13 8 4 3 2" xfId="22683"/>
    <cellStyle name="Обычный 3 13 8 4 3 2 2" xfId="22684"/>
    <cellStyle name="Обычный 3 13 8 4 3 3" xfId="22685"/>
    <cellStyle name="Обычный 3 13 8 4 4" xfId="22686"/>
    <cellStyle name="Обычный 3 13 8 4 4 2" xfId="22687"/>
    <cellStyle name="Обычный 3 13 8 4 5" xfId="22688"/>
    <cellStyle name="Обычный 3 13 8 5" xfId="22689"/>
    <cellStyle name="Обычный 3 13 8 5 2" xfId="22690"/>
    <cellStyle name="Обычный 3 13 8 5 2 2" xfId="22691"/>
    <cellStyle name="Обычный 3 13 8 5 2 2 2" xfId="22692"/>
    <cellStyle name="Обычный 3 13 8 5 2 3" xfId="22693"/>
    <cellStyle name="Обычный 3 13 8 5 3" xfId="22694"/>
    <cellStyle name="Обычный 3 13 8 5 3 2" xfId="22695"/>
    <cellStyle name="Обычный 3 13 8 5 4" xfId="22696"/>
    <cellStyle name="Обычный 3 13 8 6" xfId="22697"/>
    <cellStyle name="Обычный 3 13 8 6 2" xfId="22698"/>
    <cellStyle name="Обычный 3 13 8 6 2 2" xfId="22699"/>
    <cellStyle name="Обычный 3 13 8 6 3" xfId="22700"/>
    <cellStyle name="Обычный 3 13 8 7" xfId="22701"/>
    <cellStyle name="Обычный 3 13 8 7 2" xfId="22702"/>
    <cellStyle name="Обычный 3 13 8 8" xfId="22703"/>
    <cellStyle name="Обычный 3 13 9" xfId="22704"/>
    <cellStyle name="Обычный 3 13 9 2" xfId="22705"/>
    <cellStyle name="Обычный 3 13 9 2 2" xfId="22706"/>
    <cellStyle name="Обычный 3 13 9 2 2 2" xfId="22707"/>
    <cellStyle name="Обычный 3 13 9 2 2 2 2" xfId="22708"/>
    <cellStyle name="Обычный 3 13 9 2 2 2 2 2" xfId="22709"/>
    <cellStyle name="Обычный 3 13 9 2 2 2 2 2 2" xfId="22710"/>
    <cellStyle name="Обычный 3 13 9 2 2 2 2 3" xfId="22711"/>
    <cellStyle name="Обычный 3 13 9 2 2 2 3" xfId="22712"/>
    <cellStyle name="Обычный 3 13 9 2 2 2 3 2" xfId="22713"/>
    <cellStyle name="Обычный 3 13 9 2 2 2 4" xfId="22714"/>
    <cellStyle name="Обычный 3 13 9 2 2 3" xfId="22715"/>
    <cellStyle name="Обычный 3 13 9 2 2 3 2" xfId="22716"/>
    <cellStyle name="Обычный 3 13 9 2 2 3 2 2" xfId="22717"/>
    <cellStyle name="Обычный 3 13 9 2 2 3 3" xfId="22718"/>
    <cellStyle name="Обычный 3 13 9 2 2 4" xfId="22719"/>
    <cellStyle name="Обычный 3 13 9 2 2 4 2" xfId="22720"/>
    <cellStyle name="Обычный 3 13 9 2 2 5" xfId="22721"/>
    <cellStyle name="Обычный 3 13 9 2 3" xfId="22722"/>
    <cellStyle name="Обычный 3 13 9 2 3 2" xfId="22723"/>
    <cellStyle name="Обычный 3 13 9 2 3 2 2" xfId="22724"/>
    <cellStyle name="Обычный 3 13 9 2 3 2 2 2" xfId="22725"/>
    <cellStyle name="Обычный 3 13 9 2 3 2 2 2 2" xfId="22726"/>
    <cellStyle name="Обычный 3 13 9 2 3 2 2 3" xfId="22727"/>
    <cellStyle name="Обычный 3 13 9 2 3 2 3" xfId="22728"/>
    <cellStyle name="Обычный 3 13 9 2 3 2 3 2" xfId="22729"/>
    <cellStyle name="Обычный 3 13 9 2 3 2 4" xfId="22730"/>
    <cellStyle name="Обычный 3 13 9 2 3 3" xfId="22731"/>
    <cellStyle name="Обычный 3 13 9 2 3 3 2" xfId="22732"/>
    <cellStyle name="Обычный 3 13 9 2 3 3 2 2" xfId="22733"/>
    <cellStyle name="Обычный 3 13 9 2 3 3 3" xfId="22734"/>
    <cellStyle name="Обычный 3 13 9 2 3 4" xfId="22735"/>
    <cellStyle name="Обычный 3 13 9 2 3 4 2" xfId="22736"/>
    <cellStyle name="Обычный 3 13 9 2 3 5" xfId="22737"/>
    <cellStyle name="Обычный 3 13 9 2 4" xfId="22738"/>
    <cellStyle name="Обычный 3 13 9 2 4 2" xfId="22739"/>
    <cellStyle name="Обычный 3 13 9 2 4 2 2" xfId="22740"/>
    <cellStyle name="Обычный 3 13 9 2 4 2 2 2" xfId="22741"/>
    <cellStyle name="Обычный 3 13 9 2 4 2 3" xfId="22742"/>
    <cellStyle name="Обычный 3 13 9 2 4 3" xfId="22743"/>
    <cellStyle name="Обычный 3 13 9 2 4 3 2" xfId="22744"/>
    <cellStyle name="Обычный 3 13 9 2 4 4" xfId="22745"/>
    <cellStyle name="Обычный 3 13 9 2 5" xfId="22746"/>
    <cellStyle name="Обычный 3 13 9 2 5 2" xfId="22747"/>
    <cellStyle name="Обычный 3 13 9 2 5 2 2" xfId="22748"/>
    <cellStyle name="Обычный 3 13 9 2 5 3" xfId="22749"/>
    <cellStyle name="Обычный 3 13 9 2 6" xfId="22750"/>
    <cellStyle name="Обычный 3 13 9 2 6 2" xfId="22751"/>
    <cellStyle name="Обычный 3 13 9 2 7" xfId="22752"/>
    <cellStyle name="Обычный 3 13 9 3" xfId="22753"/>
    <cellStyle name="Обычный 3 13 9 3 2" xfId="22754"/>
    <cellStyle name="Обычный 3 13 9 3 2 2" xfId="22755"/>
    <cellStyle name="Обычный 3 13 9 3 2 2 2" xfId="22756"/>
    <cellStyle name="Обычный 3 13 9 3 2 2 2 2" xfId="22757"/>
    <cellStyle name="Обычный 3 13 9 3 2 2 3" xfId="22758"/>
    <cellStyle name="Обычный 3 13 9 3 2 3" xfId="22759"/>
    <cellStyle name="Обычный 3 13 9 3 2 3 2" xfId="22760"/>
    <cellStyle name="Обычный 3 13 9 3 2 4" xfId="22761"/>
    <cellStyle name="Обычный 3 13 9 3 3" xfId="22762"/>
    <cellStyle name="Обычный 3 13 9 3 3 2" xfId="22763"/>
    <cellStyle name="Обычный 3 13 9 3 3 2 2" xfId="22764"/>
    <cellStyle name="Обычный 3 13 9 3 3 3" xfId="22765"/>
    <cellStyle name="Обычный 3 13 9 3 4" xfId="22766"/>
    <cellStyle name="Обычный 3 13 9 3 4 2" xfId="22767"/>
    <cellStyle name="Обычный 3 13 9 3 5" xfId="22768"/>
    <cellStyle name="Обычный 3 13 9 4" xfId="22769"/>
    <cellStyle name="Обычный 3 13 9 4 2" xfId="22770"/>
    <cellStyle name="Обычный 3 13 9 4 2 2" xfId="22771"/>
    <cellStyle name="Обычный 3 13 9 4 2 2 2" xfId="22772"/>
    <cellStyle name="Обычный 3 13 9 4 2 2 2 2" xfId="22773"/>
    <cellStyle name="Обычный 3 13 9 4 2 2 3" xfId="22774"/>
    <cellStyle name="Обычный 3 13 9 4 2 3" xfId="22775"/>
    <cellStyle name="Обычный 3 13 9 4 2 3 2" xfId="22776"/>
    <cellStyle name="Обычный 3 13 9 4 2 4" xfId="22777"/>
    <cellStyle name="Обычный 3 13 9 4 3" xfId="22778"/>
    <cellStyle name="Обычный 3 13 9 4 3 2" xfId="22779"/>
    <cellStyle name="Обычный 3 13 9 4 3 2 2" xfId="22780"/>
    <cellStyle name="Обычный 3 13 9 4 3 3" xfId="22781"/>
    <cellStyle name="Обычный 3 13 9 4 4" xfId="22782"/>
    <cellStyle name="Обычный 3 13 9 4 4 2" xfId="22783"/>
    <cellStyle name="Обычный 3 13 9 4 5" xfId="22784"/>
    <cellStyle name="Обычный 3 13 9 5" xfId="22785"/>
    <cellStyle name="Обычный 3 13 9 5 2" xfId="22786"/>
    <cellStyle name="Обычный 3 13 9 5 2 2" xfId="22787"/>
    <cellStyle name="Обычный 3 13 9 5 2 2 2" xfId="22788"/>
    <cellStyle name="Обычный 3 13 9 5 2 3" xfId="22789"/>
    <cellStyle name="Обычный 3 13 9 5 3" xfId="22790"/>
    <cellStyle name="Обычный 3 13 9 5 3 2" xfId="22791"/>
    <cellStyle name="Обычный 3 13 9 5 4" xfId="22792"/>
    <cellStyle name="Обычный 3 13 9 6" xfId="22793"/>
    <cellStyle name="Обычный 3 13 9 6 2" xfId="22794"/>
    <cellStyle name="Обычный 3 13 9 6 2 2" xfId="22795"/>
    <cellStyle name="Обычный 3 13 9 6 3" xfId="22796"/>
    <cellStyle name="Обычный 3 13 9 7" xfId="22797"/>
    <cellStyle name="Обычный 3 13 9 7 2" xfId="22798"/>
    <cellStyle name="Обычный 3 13 9 8" xfId="22799"/>
    <cellStyle name="Обычный 3 14" xfId="22800"/>
    <cellStyle name="Обычный 3 14 10" xfId="22801"/>
    <cellStyle name="Обычный 3 14 10 2" xfId="22802"/>
    <cellStyle name="Обычный 3 14 10 2 2" xfId="22803"/>
    <cellStyle name="Обычный 3 14 10 2 2 2" xfId="22804"/>
    <cellStyle name="Обычный 3 14 10 2 2 2 2" xfId="22805"/>
    <cellStyle name="Обычный 3 14 10 2 2 2 2 2" xfId="22806"/>
    <cellStyle name="Обычный 3 14 10 2 2 2 2 2 2" xfId="22807"/>
    <cellStyle name="Обычный 3 14 10 2 2 2 2 3" xfId="22808"/>
    <cellStyle name="Обычный 3 14 10 2 2 2 3" xfId="22809"/>
    <cellStyle name="Обычный 3 14 10 2 2 2 3 2" xfId="22810"/>
    <cellStyle name="Обычный 3 14 10 2 2 2 4" xfId="22811"/>
    <cellStyle name="Обычный 3 14 10 2 2 3" xfId="22812"/>
    <cellStyle name="Обычный 3 14 10 2 2 3 2" xfId="22813"/>
    <cellStyle name="Обычный 3 14 10 2 2 3 2 2" xfId="22814"/>
    <cellStyle name="Обычный 3 14 10 2 2 3 3" xfId="22815"/>
    <cellStyle name="Обычный 3 14 10 2 2 4" xfId="22816"/>
    <cellStyle name="Обычный 3 14 10 2 2 4 2" xfId="22817"/>
    <cellStyle name="Обычный 3 14 10 2 2 5" xfId="22818"/>
    <cellStyle name="Обычный 3 14 10 2 3" xfId="22819"/>
    <cellStyle name="Обычный 3 14 10 2 3 2" xfId="22820"/>
    <cellStyle name="Обычный 3 14 10 2 3 2 2" xfId="22821"/>
    <cellStyle name="Обычный 3 14 10 2 3 2 2 2" xfId="22822"/>
    <cellStyle name="Обычный 3 14 10 2 3 2 2 2 2" xfId="22823"/>
    <cellStyle name="Обычный 3 14 10 2 3 2 2 3" xfId="22824"/>
    <cellStyle name="Обычный 3 14 10 2 3 2 3" xfId="22825"/>
    <cellStyle name="Обычный 3 14 10 2 3 2 3 2" xfId="22826"/>
    <cellStyle name="Обычный 3 14 10 2 3 2 4" xfId="22827"/>
    <cellStyle name="Обычный 3 14 10 2 3 3" xfId="22828"/>
    <cellStyle name="Обычный 3 14 10 2 3 3 2" xfId="22829"/>
    <cellStyle name="Обычный 3 14 10 2 3 3 2 2" xfId="22830"/>
    <cellStyle name="Обычный 3 14 10 2 3 3 3" xfId="22831"/>
    <cellStyle name="Обычный 3 14 10 2 3 4" xfId="22832"/>
    <cellStyle name="Обычный 3 14 10 2 3 4 2" xfId="22833"/>
    <cellStyle name="Обычный 3 14 10 2 3 5" xfId="22834"/>
    <cellStyle name="Обычный 3 14 10 2 4" xfId="22835"/>
    <cellStyle name="Обычный 3 14 10 2 4 2" xfId="22836"/>
    <cellStyle name="Обычный 3 14 10 2 4 2 2" xfId="22837"/>
    <cellStyle name="Обычный 3 14 10 2 4 2 2 2" xfId="22838"/>
    <cellStyle name="Обычный 3 14 10 2 4 2 3" xfId="22839"/>
    <cellStyle name="Обычный 3 14 10 2 4 3" xfId="22840"/>
    <cellStyle name="Обычный 3 14 10 2 4 3 2" xfId="22841"/>
    <cellStyle name="Обычный 3 14 10 2 4 4" xfId="22842"/>
    <cellStyle name="Обычный 3 14 10 2 5" xfId="22843"/>
    <cellStyle name="Обычный 3 14 10 2 5 2" xfId="22844"/>
    <cellStyle name="Обычный 3 14 10 2 5 2 2" xfId="22845"/>
    <cellStyle name="Обычный 3 14 10 2 5 3" xfId="22846"/>
    <cellStyle name="Обычный 3 14 10 2 6" xfId="22847"/>
    <cellStyle name="Обычный 3 14 10 2 6 2" xfId="22848"/>
    <cellStyle name="Обычный 3 14 10 2 7" xfId="22849"/>
    <cellStyle name="Обычный 3 14 10 3" xfId="22850"/>
    <cellStyle name="Обычный 3 14 10 3 2" xfId="22851"/>
    <cellStyle name="Обычный 3 14 10 3 2 2" xfId="22852"/>
    <cellStyle name="Обычный 3 14 10 3 2 2 2" xfId="22853"/>
    <cellStyle name="Обычный 3 14 10 3 2 2 2 2" xfId="22854"/>
    <cellStyle name="Обычный 3 14 10 3 2 2 3" xfId="22855"/>
    <cellStyle name="Обычный 3 14 10 3 2 3" xfId="22856"/>
    <cellStyle name="Обычный 3 14 10 3 2 3 2" xfId="22857"/>
    <cellStyle name="Обычный 3 14 10 3 2 4" xfId="22858"/>
    <cellStyle name="Обычный 3 14 10 3 3" xfId="22859"/>
    <cellStyle name="Обычный 3 14 10 3 3 2" xfId="22860"/>
    <cellStyle name="Обычный 3 14 10 3 3 2 2" xfId="22861"/>
    <cellStyle name="Обычный 3 14 10 3 3 3" xfId="22862"/>
    <cellStyle name="Обычный 3 14 10 3 4" xfId="22863"/>
    <cellStyle name="Обычный 3 14 10 3 4 2" xfId="22864"/>
    <cellStyle name="Обычный 3 14 10 3 5" xfId="22865"/>
    <cellStyle name="Обычный 3 14 10 4" xfId="22866"/>
    <cellStyle name="Обычный 3 14 10 4 2" xfId="22867"/>
    <cellStyle name="Обычный 3 14 10 4 2 2" xfId="22868"/>
    <cellStyle name="Обычный 3 14 10 4 2 2 2" xfId="22869"/>
    <cellStyle name="Обычный 3 14 10 4 2 2 2 2" xfId="22870"/>
    <cellStyle name="Обычный 3 14 10 4 2 2 3" xfId="22871"/>
    <cellStyle name="Обычный 3 14 10 4 2 3" xfId="22872"/>
    <cellStyle name="Обычный 3 14 10 4 2 3 2" xfId="22873"/>
    <cellStyle name="Обычный 3 14 10 4 2 4" xfId="22874"/>
    <cellStyle name="Обычный 3 14 10 4 3" xfId="22875"/>
    <cellStyle name="Обычный 3 14 10 4 3 2" xfId="22876"/>
    <cellStyle name="Обычный 3 14 10 4 3 2 2" xfId="22877"/>
    <cellStyle name="Обычный 3 14 10 4 3 3" xfId="22878"/>
    <cellStyle name="Обычный 3 14 10 4 4" xfId="22879"/>
    <cellStyle name="Обычный 3 14 10 4 4 2" xfId="22880"/>
    <cellStyle name="Обычный 3 14 10 4 5" xfId="22881"/>
    <cellStyle name="Обычный 3 14 10 5" xfId="22882"/>
    <cellStyle name="Обычный 3 14 10 5 2" xfId="22883"/>
    <cellStyle name="Обычный 3 14 10 5 2 2" xfId="22884"/>
    <cellStyle name="Обычный 3 14 10 5 2 2 2" xfId="22885"/>
    <cellStyle name="Обычный 3 14 10 5 2 3" xfId="22886"/>
    <cellStyle name="Обычный 3 14 10 5 3" xfId="22887"/>
    <cellStyle name="Обычный 3 14 10 5 3 2" xfId="22888"/>
    <cellStyle name="Обычный 3 14 10 5 4" xfId="22889"/>
    <cellStyle name="Обычный 3 14 10 6" xfId="22890"/>
    <cellStyle name="Обычный 3 14 10 6 2" xfId="22891"/>
    <cellStyle name="Обычный 3 14 10 6 2 2" xfId="22892"/>
    <cellStyle name="Обычный 3 14 10 6 3" xfId="22893"/>
    <cellStyle name="Обычный 3 14 10 7" xfId="22894"/>
    <cellStyle name="Обычный 3 14 10 7 2" xfId="22895"/>
    <cellStyle name="Обычный 3 14 10 8" xfId="22896"/>
    <cellStyle name="Обычный 3 14 11" xfId="22897"/>
    <cellStyle name="Обычный 3 14 11 2" xfId="22898"/>
    <cellStyle name="Обычный 3 14 11 2 2" xfId="22899"/>
    <cellStyle name="Обычный 3 14 11 2 2 2" xfId="22900"/>
    <cellStyle name="Обычный 3 14 11 2 2 2 2" xfId="22901"/>
    <cellStyle name="Обычный 3 14 11 2 2 2 2 2" xfId="22902"/>
    <cellStyle name="Обычный 3 14 11 2 2 2 2 2 2" xfId="22903"/>
    <cellStyle name="Обычный 3 14 11 2 2 2 2 3" xfId="22904"/>
    <cellStyle name="Обычный 3 14 11 2 2 2 3" xfId="22905"/>
    <cellStyle name="Обычный 3 14 11 2 2 2 3 2" xfId="22906"/>
    <cellStyle name="Обычный 3 14 11 2 2 2 4" xfId="22907"/>
    <cellStyle name="Обычный 3 14 11 2 2 3" xfId="22908"/>
    <cellStyle name="Обычный 3 14 11 2 2 3 2" xfId="22909"/>
    <cellStyle name="Обычный 3 14 11 2 2 3 2 2" xfId="22910"/>
    <cellStyle name="Обычный 3 14 11 2 2 3 3" xfId="22911"/>
    <cellStyle name="Обычный 3 14 11 2 2 4" xfId="22912"/>
    <cellStyle name="Обычный 3 14 11 2 2 4 2" xfId="22913"/>
    <cellStyle name="Обычный 3 14 11 2 2 5" xfId="22914"/>
    <cellStyle name="Обычный 3 14 11 2 3" xfId="22915"/>
    <cellStyle name="Обычный 3 14 11 2 3 2" xfId="22916"/>
    <cellStyle name="Обычный 3 14 11 2 3 2 2" xfId="22917"/>
    <cellStyle name="Обычный 3 14 11 2 3 2 2 2" xfId="22918"/>
    <cellStyle name="Обычный 3 14 11 2 3 2 2 2 2" xfId="22919"/>
    <cellStyle name="Обычный 3 14 11 2 3 2 2 3" xfId="22920"/>
    <cellStyle name="Обычный 3 14 11 2 3 2 3" xfId="22921"/>
    <cellStyle name="Обычный 3 14 11 2 3 2 3 2" xfId="22922"/>
    <cellStyle name="Обычный 3 14 11 2 3 2 4" xfId="22923"/>
    <cellStyle name="Обычный 3 14 11 2 3 3" xfId="22924"/>
    <cellStyle name="Обычный 3 14 11 2 3 3 2" xfId="22925"/>
    <cellStyle name="Обычный 3 14 11 2 3 3 2 2" xfId="22926"/>
    <cellStyle name="Обычный 3 14 11 2 3 3 3" xfId="22927"/>
    <cellStyle name="Обычный 3 14 11 2 3 4" xfId="22928"/>
    <cellStyle name="Обычный 3 14 11 2 3 4 2" xfId="22929"/>
    <cellStyle name="Обычный 3 14 11 2 3 5" xfId="22930"/>
    <cellStyle name="Обычный 3 14 11 2 4" xfId="22931"/>
    <cellStyle name="Обычный 3 14 11 2 4 2" xfId="22932"/>
    <cellStyle name="Обычный 3 14 11 2 4 2 2" xfId="22933"/>
    <cellStyle name="Обычный 3 14 11 2 4 2 2 2" xfId="22934"/>
    <cellStyle name="Обычный 3 14 11 2 4 2 3" xfId="22935"/>
    <cellStyle name="Обычный 3 14 11 2 4 3" xfId="22936"/>
    <cellStyle name="Обычный 3 14 11 2 4 3 2" xfId="22937"/>
    <cellStyle name="Обычный 3 14 11 2 4 4" xfId="22938"/>
    <cellStyle name="Обычный 3 14 11 2 5" xfId="22939"/>
    <cellStyle name="Обычный 3 14 11 2 5 2" xfId="22940"/>
    <cellStyle name="Обычный 3 14 11 2 5 2 2" xfId="22941"/>
    <cellStyle name="Обычный 3 14 11 2 5 3" xfId="22942"/>
    <cellStyle name="Обычный 3 14 11 2 6" xfId="22943"/>
    <cellStyle name="Обычный 3 14 11 2 6 2" xfId="22944"/>
    <cellStyle name="Обычный 3 14 11 2 7" xfId="22945"/>
    <cellStyle name="Обычный 3 14 11 3" xfId="22946"/>
    <cellStyle name="Обычный 3 14 11 3 2" xfId="22947"/>
    <cellStyle name="Обычный 3 14 11 3 2 2" xfId="22948"/>
    <cellStyle name="Обычный 3 14 11 3 2 2 2" xfId="22949"/>
    <cellStyle name="Обычный 3 14 11 3 2 2 2 2" xfId="22950"/>
    <cellStyle name="Обычный 3 14 11 3 2 2 3" xfId="22951"/>
    <cellStyle name="Обычный 3 14 11 3 2 3" xfId="22952"/>
    <cellStyle name="Обычный 3 14 11 3 2 3 2" xfId="22953"/>
    <cellStyle name="Обычный 3 14 11 3 2 4" xfId="22954"/>
    <cellStyle name="Обычный 3 14 11 3 3" xfId="22955"/>
    <cellStyle name="Обычный 3 14 11 3 3 2" xfId="22956"/>
    <cellStyle name="Обычный 3 14 11 3 3 2 2" xfId="22957"/>
    <cellStyle name="Обычный 3 14 11 3 3 3" xfId="22958"/>
    <cellStyle name="Обычный 3 14 11 3 4" xfId="22959"/>
    <cellStyle name="Обычный 3 14 11 3 4 2" xfId="22960"/>
    <cellStyle name="Обычный 3 14 11 3 5" xfId="22961"/>
    <cellStyle name="Обычный 3 14 11 4" xfId="22962"/>
    <cellStyle name="Обычный 3 14 11 4 2" xfId="22963"/>
    <cellStyle name="Обычный 3 14 11 4 2 2" xfId="22964"/>
    <cellStyle name="Обычный 3 14 11 4 2 2 2" xfId="22965"/>
    <cellStyle name="Обычный 3 14 11 4 2 2 2 2" xfId="22966"/>
    <cellStyle name="Обычный 3 14 11 4 2 2 3" xfId="22967"/>
    <cellStyle name="Обычный 3 14 11 4 2 3" xfId="22968"/>
    <cellStyle name="Обычный 3 14 11 4 2 3 2" xfId="22969"/>
    <cellStyle name="Обычный 3 14 11 4 2 4" xfId="22970"/>
    <cellStyle name="Обычный 3 14 11 4 3" xfId="22971"/>
    <cellStyle name="Обычный 3 14 11 4 3 2" xfId="22972"/>
    <cellStyle name="Обычный 3 14 11 4 3 2 2" xfId="22973"/>
    <cellStyle name="Обычный 3 14 11 4 3 3" xfId="22974"/>
    <cellStyle name="Обычный 3 14 11 4 4" xfId="22975"/>
    <cellStyle name="Обычный 3 14 11 4 4 2" xfId="22976"/>
    <cellStyle name="Обычный 3 14 11 4 5" xfId="22977"/>
    <cellStyle name="Обычный 3 14 11 5" xfId="22978"/>
    <cellStyle name="Обычный 3 14 11 5 2" xfId="22979"/>
    <cellStyle name="Обычный 3 14 11 5 2 2" xfId="22980"/>
    <cellStyle name="Обычный 3 14 11 5 2 2 2" xfId="22981"/>
    <cellStyle name="Обычный 3 14 11 5 2 3" xfId="22982"/>
    <cellStyle name="Обычный 3 14 11 5 3" xfId="22983"/>
    <cellStyle name="Обычный 3 14 11 5 3 2" xfId="22984"/>
    <cellStyle name="Обычный 3 14 11 5 4" xfId="22985"/>
    <cellStyle name="Обычный 3 14 11 6" xfId="22986"/>
    <cellStyle name="Обычный 3 14 11 6 2" xfId="22987"/>
    <cellStyle name="Обычный 3 14 11 6 2 2" xfId="22988"/>
    <cellStyle name="Обычный 3 14 11 6 3" xfId="22989"/>
    <cellStyle name="Обычный 3 14 11 7" xfId="22990"/>
    <cellStyle name="Обычный 3 14 11 7 2" xfId="22991"/>
    <cellStyle name="Обычный 3 14 11 8" xfId="22992"/>
    <cellStyle name="Обычный 3 14 12" xfId="22993"/>
    <cellStyle name="Обычный 3 14 12 2" xfId="22994"/>
    <cellStyle name="Обычный 3 14 12 2 2" xfId="22995"/>
    <cellStyle name="Обычный 3 14 12 2 2 2" xfId="22996"/>
    <cellStyle name="Обычный 3 14 12 2 2 2 2" xfId="22997"/>
    <cellStyle name="Обычный 3 14 12 2 2 2 2 2" xfId="22998"/>
    <cellStyle name="Обычный 3 14 12 2 2 2 2 2 2" xfId="22999"/>
    <cellStyle name="Обычный 3 14 12 2 2 2 2 3" xfId="23000"/>
    <cellStyle name="Обычный 3 14 12 2 2 2 3" xfId="23001"/>
    <cellStyle name="Обычный 3 14 12 2 2 2 3 2" xfId="23002"/>
    <cellStyle name="Обычный 3 14 12 2 2 2 4" xfId="23003"/>
    <cellStyle name="Обычный 3 14 12 2 2 3" xfId="23004"/>
    <cellStyle name="Обычный 3 14 12 2 2 3 2" xfId="23005"/>
    <cellStyle name="Обычный 3 14 12 2 2 3 2 2" xfId="23006"/>
    <cellStyle name="Обычный 3 14 12 2 2 3 3" xfId="23007"/>
    <cellStyle name="Обычный 3 14 12 2 2 4" xfId="23008"/>
    <cellStyle name="Обычный 3 14 12 2 2 4 2" xfId="23009"/>
    <cellStyle name="Обычный 3 14 12 2 2 5" xfId="23010"/>
    <cellStyle name="Обычный 3 14 12 2 3" xfId="23011"/>
    <cellStyle name="Обычный 3 14 12 2 3 2" xfId="23012"/>
    <cellStyle name="Обычный 3 14 12 2 3 2 2" xfId="23013"/>
    <cellStyle name="Обычный 3 14 12 2 3 2 2 2" xfId="23014"/>
    <cellStyle name="Обычный 3 14 12 2 3 2 2 2 2" xfId="23015"/>
    <cellStyle name="Обычный 3 14 12 2 3 2 2 3" xfId="23016"/>
    <cellStyle name="Обычный 3 14 12 2 3 2 3" xfId="23017"/>
    <cellStyle name="Обычный 3 14 12 2 3 2 3 2" xfId="23018"/>
    <cellStyle name="Обычный 3 14 12 2 3 2 4" xfId="23019"/>
    <cellStyle name="Обычный 3 14 12 2 3 3" xfId="23020"/>
    <cellStyle name="Обычный 3 14 12 2 3 3 2" xfId="23021"/>
    <cellStyle name="Обычный 3 14 12 2 3 3 2 2" xfId="23022"/>
    <cellStyle name="Обычный 3 14 12 2 3 3 3" xfId="23023"/>
    <cellStyle name="Обычный 3 14 12 2 3 4" xfId="23024"/>
    <cellStyle name="Обычный 3 14 12 2 3 4 2" xfId="23025"/>
    <cellStyle name="Обычный 3 14 12 2 3 5" xfId="23026"/>
    <cellStyle name="Обычный 3 14 12 2 4" xfId="23027"/>
    <cellStyle name="Обычный 3 14 12 2 4 2" xfId="23028"/>
    <cellStyle name="Обычный 3 14 12 2 4 2 2" xfId="23029"/>
    <cellStyle name="Обычный 3 14 12 2 4 2 2 2" xfId="23030"/>
    <cellStyle name="Обычный 3 14 12 2 4 2 3" xfId="23031"/>
    <cellStyle name="Обычный 3 14 12 2 4 3" xfId="23032"/>
    <cellStyle name="Обычный 3 14 12 2 4 3 2" xfId="23033"/>
    <cellStyle name="Обычный 3 14 12 2 4 4" xfId="23034"/>
    <cellStyle name="Обычный 3 14 12 2 5" xfId="23035"/>
    <cellStyle name="Обычный 3 14 12 2 5 2" xfId="23036"/>
    <cellStyle name="Обычный 3 14 12 2 5 2 2" xfId="23037"/>
    <cellStyle name="Обычный 3 14 12 2 5 3" xfId="23038"/>
    <cellStyle name="Обычный 3 14 12 2 6" xfId="23039"/>
    <cellStyle name="Обычный 3 14 12 2 6 2" xfId="23040"/>
    <cellStyle name="Обычный 3 14 12 2 7" xfId="23041"/>
    <cellStyle name="Обычный 3 14 12 3" xfId="23042"/>
    <cellStyle name="Обычный 3 14 12 3 2" xfId="23043"/>
    <cellStyle name="Обычный 3 14 12 3 2 2" xfId="23044"/>
    <cellStyle name="Обычный 3 14 12 3 2 2 2" xfId="23045"/>
    <cellStyle name="Обычный 3 14 12 3 2 2 2 2" xfId="23046"/>
    <cellStyle name="Обычный 3 14 12 3 2 2 3" xfId="23047"/>
    <cellStyle name="Обычный 3 14 12 3 2 3" xfId="23048"/>
    <cellStyle name="Обычный 3 14 12 3 2 3 2" xfId="23049"/>
    <cellStyle name="Обычный 3 14 12 3 2 4" xfId="23050"/>
    <cellStyle name="Обычный 3 14 12 3 3" xfId="23051"/>
    <cellStyle name="Обычный 3 14 12 3 3 2" xfId="23052"/>
    <cellStyle name="Обычный 3 14 12 3 3 2 2" xfId="23053"/>
    <cellStyle name="Обычный 3 14 12 3 3 3" xfId="23054"/>
    <cellStyle name="Обычный 3 14 12 3 4" xfId="23055"/>
    <cellStyle name="Обычный 3 14 12 3 4 2" xfId="23056"/>
    <cellStyle name="Обычный 3 14 12 3 5" xfId="23057"/>
    <cellStyle name="Обычный 3 14 12 4" xfId="23058"/>
    <cellStyle name="Обычный 3 14 12 4 2" xfId="23059"/>
    <cellStyle name="Обычный 3 14 12 4 2 2" xfId="23060"/>
    <cellStyle name="Обычный 3 14 12 4 2 2 2" xfId="23061"/>
    <cellStyle name="Обычный 3 14 12 4 2 2 2 2" xfId="23062"/>
    <cellStyle name="Обычный 3 14 12 4 2 2 3" xfId="23063"/>
    <cellStyle name="Обычный 3 14 12 4 2 3" xfId="23064"/>
    <cellStyle name="Обычный 3 14 12 4 2 3 2" xfId="23065"/>
    <cellStyle name="Обычный 3 14 12 4 2 4" xfId="23066"/>
    <cellStyle name="Обычный 3 14 12 4 3" xfId="23067"/>
    <cellStyle name="Обычный 3 14 12 4 3 2" xfId="23068"/>
    <cellStyle name="Обычный 3 14 12 4 3 2 2" xfId="23069"/>
    <cellStyle name="Обычный 3 14 12 4 3 3" xfId="23070"/>
    <cellStyle name="Обычный 3 14 12 4 4" xfId="23071"/>
    <cellStyle name="Обычный 3 14 12 4 4 2" xfId="23072"/>
    <cellStyle name="Обычный 3 14 12 4 5" xfId="23073"/>
    <cellStyle name="Обычный 3 14 12 5" xfId="23074"/>
    <cellStyle name="Обычный 3 14 12 5 2" xfId="23075"/>
    <cellStyle name="Обычный 3 14 12 5 2 2" xfId="23076"/>
    <cellStyle name="Обычный 3 14 12 5 2 2 2" xfId="23077"/>
    <cellStyle name="Обычный 3 14 12 5 2 3" xfId="23078"/>
    <cellStyle name="Обычный 3 14 12 5 3" xfId="23079"/>
    <cellStyle name="Обычный 3 14 12 5 3 2" xfId="23080"/>
    <cellStyle name="Обычный 3 14 12 5 4" xfId="23081"/>
    <cellStyle name="Обычный 3 14 12 6" xfId="23082"/>
    <cellStyle name="Обычный 3 14 12 6 2" xfId="23083"/>
    <cellStyle name="Обычный 3 14 12 6 2 2" xfId="23084"/>
    <cellStyle name="Обычный 3 14 12 6 3" xfId="23085"/>
    <cellStyle name="Обычный 3 14 12 7" xfId="23086"/>
    <cellStyle name="Обычный 3 14 12 7 2" xfId="23087"/>
    <cellStyle name="Обычный 3 14 12 8" xfId="23088"/>
    <cellStyle name="Обычный 3 14 13" xfId="23089"/>
    <cellStyle name="Обычный 3 14 13 2" xfId="23090"/>
    <cellStyle name="Обычный 3 14 13 2 2" xfId="23091"/>
    <cellStyle name="Обычный 3 14 13 2 2 2" xfId="23092"/>
    <cellStyle name="Обычный 3 14 13 2 2 2 2" xfId="23093"/>
    <cellStyle name="Обычный 3 14 13 2 2 2 2 2" xfId="23094"/>
    <cellStyle name="Обычный 3 14 13 2 2 2 2 2 2" xfId="23095"/>
    <cellStyle name="Обычный 3 14 13 2 2 2 2 3" xfId="23096"/>
    <cellStyle name="Обычный 3 14 13 2 2 2 3" xfId="23097"/>
    <cellStyle name="Обычный 3 14 13 2 2 2 3 2" xfId="23098"/>
    <cellStyle name="Обычный 3 14 13 2 2 2 4" xfId="23099"/>
    <cellStyle name="Обычный 3 14 13 2 2 3" xfId="23100"/>
    <cellStyle name="Обычный 3 14 13 2 2 3 2" xfId="23101"/>
    <cellStyle name="Обычный 3 14 13 2 2 3 2 2" xfId="23102"/>
    <cellStyle name="Обычный 3 14 13 2 2 3 3" xfId="23103"/>
    <cellStyle name="Обычный 3 14 13 2 2 4" xfId="23104"/>
    <cellStyle name="Обычный 3 14 13 2 2 4 2" xfId="23105"/>
    <cellStyle name="Обычный 3 14 13 2 2 5" xfId="23106"/>
    <cellStyle name="Обычный 3 14 13 2 3" xfId="23107"/>
    <cellStyle name="Обычный 3 14 13 2 3 2" xfId="23108"/>
    <cellStyle name="Обычный 3 14 13 2 3 2 2" xfId="23109"/>
    <cellStyle name="Обычный 3 14 13 2 3 2 2 2" xfId="23110"/>
    <cellStyle name="Обычный 3 14 13 2 3 2 2 2 2" xfId="23111"/>
    <cellStyle name="Обычный 3 14 13 2 3 2 2 3" xfId="23112"/>
    <cellStyle name="Обычный 3 14 13 2 3 2 3" xfId="23113"/>
    <cellStyle name="Обычный 3 14 13 2 3 2 3 2" xfId="23114"/>
    <cellStyle name="Обычный 3 14 13 2 3 2 4" xfId="23115"/>
    <cellStyle name="Обычный 3 14 13 2 3 3" xfId="23116"/>
    <cellStyle name="Обычный 3 14 13 2 3 3 2" xfId="23117"/>
    <cellStyle name="Обычный 3 14 13 2 3 3 2 2" xfId="23118"/>
    <cellStyle name="Обычный 3 14 13 2 3 3 3" xfId="23119"/>
    <cellStyle name="Обычный 3 14 13 2 3 4" xfId="23120"/>
    <cellStyle name="Обычный 3 14 13 2 3 4 2" xfId="23121"/>
    <cellStyle name="Обычный 3 14 13 2 3 5" xfId="23122"/>
    <cellStyle name="Обычный 3 14 13 2 4" xfId="23123"/>
    <cellStyle name="Обычный 3 14 13 2 4 2" xfId="23124"/>
    <cellStyle name="Обычный 3 14 13 2 4 2 2" xfId="23125"/>
    <cellStyle name="Обычный 3 14 13 2 4 2 2 2" xfId="23126"/>
    <cellStyle name="Обычный 3 14 13 2 4 2 3" xfId="23127"/>
    <cellStyle name="Обычный 3 14 13 2 4 3" xfId="23128"/>
    <cellStyle name="Обычный 3 14 13 2 4 3 2" xfId="23129"/>
    <cellStyle name="Обычный 3 14 13 2 4 4" xfId="23130"/>
    <cellStyle name="Обычный 3 14 13 2 5" xfId="23131"/>
    <cellStyle name="Обычный 3 14 13 2 5 2" xfId="23132"/>
    <cellStyle name="Обычный 3 14 13 2 5 2 2" xfId="23133"/>
    <cellStyle name="Обычный 3 14 13 2 5 3" xfId="23134"/>
    <cellStyle name="Обычный 3 14 13 2 6" xfId="23135"/>
    <cellStyle name="Обычный 3 14 13 2 6 2" xfId="23136"/>
    <cellStyle name="Обычный 3 14 13 2 7" xfId="23137"/>
    <cellStyle name="Обычный 3 14 13 3" xfId="23138"/>
    <cellStyle name="Обычный 3 14 13 3 2" xfId="23139"/>
    <cellStyle name="Обычный 3 14 13 3 2 2" xfId="23140"/>
    <cellStyle name="Обычный 3 14 13 3 2 2 2" xfId="23141"/>
    <cellStyle name="Обычный 3 14 13 3 2 2 2 2" xfId="23142"/>
    <cellStyle name="Обычный 3 14 13 3 2 2 3" xfId="23143"/>
    <cellStyle name="Обычный 3 14 13 3 2 3" xfId="23144"/>
    <cellStyle name="Обычный 3 14 13 3 2 3 2" xfId="23145"/>
    <cellStyle name="Обычный 3 14 13 3 2 4" xfId="23146"/>
    <cellStyle name="Обычный 3 14 13 3 3" xfId="23147"/>
    <cellStyle name="Обычный 3 14 13 3 3 2" xfId="23148"/>
    <cellStyle name="Обычный 3 14 13 3 3 2 2" xfId="23149"/>
    <cellStyle name="Обычный 3 14 13 3 3 3" xfId="23150"/>
    <cellStyle name="Обычный 3 14 13 3 4" xfId="23151"/>
    <cellStyle name="Обычный 3 14 13 3 4 2" xfId="23152"/>
    <cellStyle name="Обычный 3 14 13 3 5" xfId="23153"/>
    <cellStyle name="Обычный 3 14 13 4" xfId="23154"/>
    <cellStyle name="Обычный 3 14 13 4 2" xfId="23155"/>
    <cellStyle name="Обычный 3 14 13 4 2 2" xfId="23156"/>
    <cellStyle name="Обычный 3 14 13 4 2 2 2" xfId="23157"/>
    <cellStyle name="Обычный 3 14 13 4 2 2 2 2" xfId="23158"/>
    <cellStyle name="Обычный 3 14 13 4 2 2 3" xfId="23159"/>
    <cellStyle name="Обычный 3 14 13 4 2 3" xfId="23160"/>
    <cellStyle name="Обычный 3 14 13 4 2 3 2" xfId="23161"/>
    <cellStyle name="Обычный 3 14 13 4 2 4" xfId="23162"/>
    <cellStyle name="Обычный 3 14 13 4 3" xfId="23163"/>
    <cellStyle name="Обычный 3 14 13 4 3 2" xfId="23164"/>
    <cellStyle name="Обычный 3 14 13 4 3 2 2" xfId="23165"/>
    <cellStyle name="Обычный 3 14 13 4 3 3" xfId="23166"/>
    <cellStyle name="Обычный 3 14 13 4 4" xfId="23167"/>
    <cellStyle name="Обычный 3 14 13 4 4 2" xfId="23168"/>
    <cellStyle name="Обычный 3 14 13 4 5" xfId="23169"/>
    <cellStyle name="Обычный 3 14 13 5" xfId="23170"/>
    <cellStyle name="Обычный 3 14 13 5 2" xfId="23171"/>
    <cellStyle name="Обычный 3 14 13 5 2 2" xfId="23172"/>
    <cellStyle name="Обычный 3 14 13 5 2 2 2" xfId="23173"/>
    <cellStyle name="Обычный 3 14 13 5 2 3" xfId="23174"/>
    <cellStyle name="Обычный 3 14 13 5 3" xfId="23175"/>
    <cellStyle name="Обычный 3 14 13 5 3 2" xfId="23176"/>
    <cellStyle name="Обычный 3 14 13 5 4" xfId="23177"/>
    <cellStyle name="Обычный 3 14 13 6" xfId="23178"/>
    <cellStyle name="Обычный 3 14 13 6 2" xfId="23179"/>
    <cellStyle name="Обычный 3 14 13 6 2 2" xfId="23180"/>
    <cellStyle name="Обычный 3 14 13 6 3" xfId="23181"/>
    <cellStyle name="Обычный 3 14 13 7" xfId="23182"/>
    <cellStyle name="Обычный 3 14 13 7 2" xfId="23183"/>
    <cellStyle name="Обычный 3 14 13 8" xfId="23184"/>
    <cellStyle name="Обычный 3 14 14" xfId="23185"/>
    <cellStyle name="Обычный 3 14 14 2" xfId="23186"/>
    <cellStyle name="Обычный 3 14 14 2 2" xfId="23187"/>
    <cellStyle name="Обычный 3 14 14 2 2 2" xfId="23188"/>
    <cellStyle name="Обычный 3 14 14 2 2 2 2" xfId="23189"/>
    <cellStyle name="Обычный 3 14 14 2 2 2 2 2" xfId="23190"/>
    <cellStyle name="Обычный 3 14 14 2 2 2 2 2 2" xfId="23191"/>
    <cellStyle name="Обычный 3 14 14 2 2 2 2 3" xfId="23192"/>
    <cellStyle name="Обычный 3 14 14 2 2 2 3" xfId="23193"/>
    <cellStyle name="Обычный 3 14 14 2 2 2 3 2" xfId="23194"/>
    <cellStyle name="Обычный 3 14 14 2 2 2 4" xfId="23195"/>
    <cellStyle name="Обычный 3 14 14 2 2 3" xfId="23196"/>
    <cellStyle name="Обычный 3 14 14 2 2 3 2" xfId="23197"/>
    <cellStyle name="Обычный 3 14 14 2 2 3 2 2" xfId="23198"/>
    <cellStyle name="Обычный 3 14 14 2 2 3 3" xfId="23199"/>
    <cellStyle name="Обычный 3 14 14 2 2 4" xfId="23200"/>
    <cellStyle name="Обычный 3 14 14 2 2 4 2" xfId="23201"/>
    <cellStyle name="Обычный 3 14 14 2 2 5" xfId="23202"/>
    <cellStyle name="Обычный 3 14 14 2 3" xfId="23203"/>
    <cellStyle name="Обычный 3 14 14 2 3 2" xfId="23204"/>
    <cellStyle name="Обычный 3 14 14 2 3 2 2" xfId="23205"/>
    <cellStyle name="Обычный 3 14 14 2 3 2 2 2" xfId="23206"/>
    <cellStyle name="Обычный 3 14 14 2 3 2 2 2 2" xfId="23207"/>
    <cellStyle name="Обычный 3 14 14 2 3 2 2 3" xfId="23208"/>
    <cellStyle name="Обычный 3 14 14 2 3 2 3" xfId="23209"/>
    <cellStyle name="Обычный 3 14 14 2 3 2 3 2" xfId="23210"/>
    <cellStyle name="Обычный 3 14 14 2 3 2 4" xfId="23211"/>
    <cellStyle name="Обычный 3 14 14 2 3 3" xfId="23212"/>
    <cellStyle name="Обычный 3 14 14 2 3 3 2" xfId="23213"/>
    <cellStyle name="Обычный 3 14 14 2 3 3 2 2" xfId="23214"/>
    <cellStyle name="Обычный 3 14 14 2 3 3 3" xfId="23215"/>
    <cellStyle name="Обычный 3 14 14 2 3 4" xfId="23216"/>
    <cellStyle name="Обычный 3 14 14 2 3 4 2" xfId="23217"/>
    <cellStyle name="Обычный 3 14 14 2 3 5" xfId="23218"/>
    <cellStyle name="Обычный 3 14 14 2 4" xfId="23219"/>
    <cellStyle name="Обычный 3 14 14 2 4 2" xfId="23220"/>
    <cellStyle name="Обычный 3 14 14 2 4 2 2" xfId="23221"/>
    <cellStyle name="Обычный 3 14 14 2 4 2 2 2" xfId="23222"/>
    <cellStyle name="Обычный 3 14 14 2 4 2 3" xfId="23223"/>
    <cellStyle name="Обычный 3 14 14 2 4 3" xfId="23224"/>
    <cellStyle name="Обычный 3 14 14 2 4 3 2" xfId="23225"/>
    <cellStyle name="Обычный 3 14 14 2 4 4" xfId="23226"/>
    <cellStyle name="Обычный 3 14 14 2 5" xfId="23227"/>
    <cellStyle name="Обычный 3 14 14 2 5 2" xfId="23228"/>
    <cellStyle name="Обычный 3 14 14 2 5 2 2" xfId="23229"/>
    <cellStyle name="Обычный 3 14 14 2 5 3" xfId="23230"/>
    <cellStyle name="Обычный 3 14 14 2 6" xfId="23231"/>
    <cellStyle name="Обычный 3 14 14 2 6 2" xfId="23232"/>
    <cellStyle name="Обычный 3 14 14 2 7" xfId="23233"/>
    <cellStyle name="Обычный 3 14 14 3" xfId="23234"/>
    <cellStyle name="Обычный 3 14 14 3 2" xfId="23235"/>
    <cellStyle name="Обычный 3 14 14 3 2 2" xfId="23236"/>
    <cellStyle name="Обычный 3 14 14 3 2 2 2" xfId="23237"/>
    <cellStyle name="Обычный 3 14 14 3 2 2 2 2" xfId="23238"/>
    <cellStyle name="Обычный 3 14 14 3 2 2 3" xfId="23239"/>
    <cellStyle name="Обычный 3 14 14 3 2 3" xfId="23240"/>
    <cellStyle name="Обычный 3 14 14 3 2 3 2" xfId="23241"/>
    <cellStyle name="Обычный 3 14 14 3 2 4" xfId="23242"/>
    <cellStyle name="Обычный 3 14 14 3 3" xfId="23243"/>
    <cellStyle name="Обычный 3 14 14 3 3 2" xfId="23244"/>
    <cellStyle name="Обычный 3 14 14 3 3 2 2" xfId="23245"/>
    <cellStyle name="Обычный 3 14 14 3 3 3" xfId="23246"/>
    <cellStyle name="Обычный 3 14 14 3 4" xfId="23247"/>
    <cellStyle name="Обычный 3 14 14 3 4 2" xfId="23248"/>
    <cellStyle name="Обычный 3 14 14 3 5" xfId="23249"/>
    <cellStyle name="Обычный 3 14 14 4" xfId="23250"/>
    <cellStyle name="Обычный 3 14 14 4 2" xfId="23251"/>
    <cellStyle name="Обычный 3 14 14 4 2 2" xfId="23252"/>
    <cellStyle name="Обычный 3 14 14 4 2 2 2" xfId="23253"/>
    <cellStyle name="Обычный 3 14 14 4 2 2 2 2" xfId="23254"/>
    <cellStyle name="Обычный 3 14 14 4 2 2 3" xfId="23255"/>
    <cellStyle name="Обычный 3 14 14 4 2 3" xfId="23256"/>
    <cellStyle name="Обычный 3 14 14 4 2 3 2" xfId="23257"/>
    <cellStyle name="Обычный 3 14 14 4 2 4" xfId="23258"/>
    <cellStyle name="Обычный 3 14 14 4 3" xfId="23259"/>
    <cellStyle name="Обычный 3 14 14 4 3 2" xfId="23260"/>
    <cellStyle name="Обычный 3 14 14 4 3 2 2" xfId="23261"/>
    <cellStyle name="Обычный 3 14 14 4 3 3" xfId="23262"/>
    <cellStyle name="Обычный 3 14 14 4 4" xfId="23263"/>
    <cellStyle name="Обычный 3 14 14 4 4 2" xfId="23264"/>
    <cellStyle name="Обычный 3 14 14 4 5" xfId="23265"/>
    <cellStyle name="Обычный 3 14 14 5" xfId="23266"/>
    <cellStyle name="Обычный 3 14 14 5 2" xfId="23267"/>
    <cellStyle name="Обычный 3 14 14 5 2 2" xfId="23268"/>
    <cellStyle name="Обычный 3 14 14 5 2 2 2" xfId="23269"/>
    <cellStyle name="Обычный 3 14 14 5 2 3" xfId="23270"/>
    <cellStyle name="Обычный 3 14 14 5 3" xfId="23271"/>
    <cellStyle name="Обычный 3 14 14 5 3 2" xfId="23272"/>
    <cellStyle name="Обычный 3 14 14 5 4" xfId="23273"/>
    <cellStyle name="Обычный 3 14 14 6" xfId="23274"/>
    <cellStyle name="Обычный 3 14 14 6 2" xfId="23275"/>
    <cellStyle name="Обычный 3 14 14 6 2 2" xfId="23276"/>
    <cellStyle name="Обычный 3 14 14 6 3" xfId="23277"/>
    <cellStyle name="Обычный 3 14 14 7" xfId="23278"/>
    <cellStyle name="Обычный 3 14 14 7 2" xfId="23279"/>
    <cellStyle name="Обычный 3 14 14 8" xfId="23280"/>
    <cellStyle name="Обычный 3 14 15" xfId="23281"/>
    <cellStyle name="Обычный 3 14 15 2" xfId="23282"/>
    <cellStyle name="Обычный 3 14 15 2 2" xfId="23283"/>
    <cellStyle name="Обычный 3 14 15 2 2 2" xfId="23284"/>
    <cellStyle name="Обычный 3 14 15 2 2 2 2" xfId="23285"/>
    <cellStyle name="Обычный 3 14 15 2 2 2 2 2" xfId="23286"/>
    <cellStyle name="Обычный 3 14 15 2 2 2 2 2 2" xfId="23287"/>
    <cellStyle name="Обычный 3 14 15 2 2 2 2 3" xfId="23288"/>
    <cellStyle name="Обычный 3 14 15 2 2 2 3" xfId="23289"/>
    <cellStyle name="Обычный 3 14 15 2 2 2 3 2" xfId="23290"/>
    <cellStyle name="Обычный 3 14 15 2 2 2 4" xfId="23291"/>
    <cellStyle name="Обычный 3 14 15 2 2 3" xfId="23292"/>
    <cellStyle name="Обычный 3 14 15 2 2 3 2" xfId="23293"/>
    <cellStyle name="Обычный 3 14 15 2 2 3 2 2" xfId="23294"/>
    <cellStyle name="Обычный 3 14 15 2 2 3 3" xfId="23295"/>
    <cellStyle name="Обычный 3 14 15 2 2 4" xfId="23296"/>
    <cellStyle name="Обычный 3 14 15 2 2 4 2" xfId="23297"/>
    <cellStyle name="Обычный 3 14 15 2 2 5" xfId="23298"/>
    <cellStyle name="Обычный 3 14 15 2 3" xfId="23299"/>
    <cellStyle name="Обычный 3 14 15 2 3 2" xfId="23300"/>
    <cellStyle name="Обычный 3 14 15 2 3 2 2" xfId="23301"/>
    <cellStyle name="Обычный 3 14 15 2 3 2 2 2" xfId="23302"/>
    <cellStyle name="Обычный 3 14 15 2 3 2 2 2 2" xfId="23303"/>
    <cellStyle name="Обычный 3 14 15 2 3 2 2 3" xfId="23304"/>
    <cellStyle name="Обычный 3 14 15 2 3 2 3" xfId="23305"/>
    <cellStyle name="Обычный 3 14 15 2 3 2 3 2" xfId="23306"/>
    <cellStyle name="Обычный 3 14 15 2 3 2 4" xfId="23307"/>
    <cellStyle name="Обычный 3 14 15 2 3 3" xfId="23308"/>
    <cellStyle name="Обычный 3 14 15 2 3 3 2" xfId="23309"/>
    <cellStyle name="Обычный 3 14 15 2 3 3 2 2" xfId="23310"/>
    <cellStyle name="Обычный 3 14 15 2 3 3 3" xfId="23311"/>
    <cellStyle name="Обычный 3 14 15 2 3 4" xfId="23312"/>
    <cellStyle name="Обычный 3 14 15 2 3 4 2" xfId="23313"/>
    <cellStyle name="Обычный 3 14 15 2 3 5" xfId="23314"/>
    <cellStyle name="Обычный 3 14 15 2 4" xfId="23315"/>
    <cellStyle name="Обычный 3 14 15 2 4 2" xfId="23316"/>
    <cellStyle name="Обычный 3 14 15 2 4 2 2" xfId="23317"/>
    <cellStyle name="Обычный 3 14 15 2 4 2 2 2" xfId="23318"/>
    <cellStyle name="Обычный 3 14 15 2 4 2 3" xfId="23319"/>
    <cellStyle name="Обычный 3 14 15 2 4 3" xfId="23320"/>
    <cellStyle name="Обычный 3 14 15 2 4 3 2" xfId="23321"/>
    <cellStyle name="Обычный 3 14 15 2 4 4" xfId="23322"/>
    <cellStyle name="Обычный 3 14 15 2 5" xfId="23323"/>
    <cellStyle name="Обычный 3 14 15 2 5 2" xfId="23324"/>
    <cellStyle name="Обычный 3 14 15 2 5 2 2" xfId="23325"/>
    <cellStyle name="Обычный 3 14 15 2 5 3" xfId="23326"/>
    <cellStyle name="Обычный 3 14 15 2 6" xfId="23327"/>
    <cellStyle name="Обычный 3 14 15 2 6 2" xfId="23328"/>
    <cellStyle name="Обычный 3 14 15 2 7" xfId="23329"/>
    <cellStyle name="Обычный 3 14 15 3" xfId="23330"/>
    <cellStyle name="Обычный 3 14 15 3 2" xfId="23331"/>
    <cellStyle name="Обычный 3 14 15 3 2 2" xfId="23332"/>
    <cellStyle name="Обычный 3 14 15 3 2 2 2" xfId="23333"/>
    <cellStyle name="Обычный 3 14 15 3 2 2 2 2" xfId="23334"/>
    <cellStyle name="Обычный 3 14 15 3 2 2 3" xfId="23335"/>
    <cellStyle name="Обычный 3 14 15 3 2 3" xfId="23336"/>
    <cellStyle name="Обычный 3 14 15 3 2 3 2" xfId="23337"/>
    <cellStyle name="Обычный 3 14 15 3 2 4" xfId="23338"/>
    <cellStyle name="Обычный 3 14 15 3 3" xfId="23339"/>
    <cellStyle name="Обычный 3 14 15 3 3 2" xfId="23340"/>
    <cellStyle name="Обычный 3 14 15 3 3 2 2" xfId="23341"/>
    <cellStyle name="Обычный 3 14 15 3 3 3" xfId="23342"/>
    <cellStyle name="Обычный 3 14 15 3 4" xfId="23343"/>
    <cellStyle name="Обычный 3 14 15 3 4 2" xfId="23344"/>
    <cellStyle name="Обычный 3 14 15 3 5" xfId="23345"/>
    <cellStyle name="Обычный 3 14 15 4" xfId="23346"/>
    <cellStyle name="Обычный 3 14 15 4 2" xfId="23347"/>
    <cellStyle name="Обычный 3 14 15 4 2 2" xfId="23348"/>
    <cellStyle name="Обычный 3 14 15 4 2 2 2" xfId="23349"/>
    <cellStyle name="Обычный 3 14 15 4 2 2 2 2" xfId="23350"/>
    <cellStyle name="Обычный 3 14 15 4 2 2 3" xfId="23351"/>
    <cellStyle name="Обычный 3 14 15 4 2 3" xfId="23352"/>
    <cellStyle name="Обычный 3 14 15 4 2 3 2" xfId="23353"/>
    <cellStyle name="Обычный 3 14 15 4 2 4" xfId="23354"/>
    <cellStyle name="Обычный 3 14 15 4 3" xfId="23355"/>
    <cellStyle name="Обычный 3 14 15 4 3 2" xfId="23356"/>
    <cellStyle name="Обычный 3 14 15 4 3 2 2" xfId="23357"/>
    <cellStyle name="Обычный 3 14 15 4 3 3" xfId="23358"/>
    <cellStyle name="Обычный 3 14 15 4 4" xfId="23359"/>
    <cellStyle name="Обычный 3 14 15 4 4 2" xfId="23360"/>
    <cellStyle name="Обычный 3 14 15 4 5" xfId="23361"/>
    <cellStyle name="Обычный 3 14 15 5" xfId="23362"/>
    <cellStyle name="Обычный 3 14 15 5 2" xfId="23363"/>
    <cellStyle name="Обычный 3 14 15 5 2 2" xfId="23364"/>
    <cellStyle name="Обычный 3 14 15 5 2 2 2" xfId="23365"/>
    <cellStyle name="Обычный 3 14 15 5 2 3" xfId="23366"/>
    <cellStyle name="Обычный 3 14 15 5 3" xfId="23367"/>
    <cellStyle name="Обычный 3 14 15 5 3 2" xfId="23368"/>
    <cellStyle name="Обычный 3 14 15 5 4" xfId="23369"/>
    <cellStyle name="Обычный 3 14 15 6" xfId="23370"/>
    <cellStyle name="Обычный 3 14 15 6 2" xfId="23371"/>
    <cellStyle name="Обычный 3 14 15 6 2 2" xfId="23372"/>
    <cellStyle name="Обычный 3 14 15 6 3" xfId="23373"/>
    <cellStyle name="Обычный 3 14 15 7" xfId="23374"/>
    <cellStyle name="Обычный 3 14 15 7 2" xfId="23375"/>
    <cellStyle name="Обычный 3 14 15 8" xfId="23376"/>
    <cellStyle name="Обычный 3 14 16" xfId="23377"/>
    <cellStyle name="Обычный 3 14 16 2" xfId="23378"/>
    <cellStyle name="Обычный 3 14 16 2 2" xfId="23379"/>
    <cellStyle name="Обычный 3 14 16 2 2 2" xfId="23380"/>
    <cellStyle name="Обычный 3 14 16 2 2 2 2" xfId="23381"/>
    <cellStyle name="Обычный 3 14 16 2 2 2 2 2" xfId="23382"/>
    <cellStyle name="Обычный 3 14 16 2 2 2 2 2 2" xfId="23383"/>
    <cellStyle name="Обычный 3 14 16 2 2 2 2 3" xfId="23384"/>
    <cellStyle name="Обычный 3 14 16 2 2 2 3" xfId="23385"/>
    <cellStyle name="Обычный 3 14 16 2 2 2 3 2" xfId="23386"/>
    <cellStyle name="Обычный 3 14 16 2 2 2 4" xfId="23387"/>
    <cellStyle name="Обычный 3 14 16 2 2 3" xfId="23388"/>
    <cellStyle name="Обычный 3 14 16 2 2 3 2" xfId="23389"/>
    <cellStyle name="Обычный 3 14 16 2 2 3 2 2" xfId="23390"/>
    <cellStyle name="Обычный 3 14 16 2 2 3 3" xfId="23391"/>
    <cellStyle name="Обычный 3 14 16 2 2 4" xfId="23392"/>
    <cellStyle name="Обычный 3 14 16 2 2 4 2" xfId="23393"/>
    <cellStyle name="Обычный 3 14 16 2 2 5" xfId="23394"/>
    <cellStyle name="Обычный 3 14 16 2 3" xfId="23395"/>
    <cellStyle name="Обычный 3 14 16 2 3 2" xfId="23396"/>
    <cellStyle name="Обычный 3 14 16 2 3 2 2" xfId="23397"/>
    <cellStyle name="Обычный 3 14 16 2 3 2 2 2" xfId="23398"/>
    <cellStyle name="Обычный 3 14 16 2 3 2 2 2 2" xfId="23399"/>
    <cellStyle name="Обычный 3 14 16 2 3 2 2 3" xfId="23400"/>
    <cellStyle name="Обычный 3 14 16 2 3 2 3" xfId="23401"/>
    <cellStyle name="Обычный 3 14 16 2 3 2 3 2" xfId="23402"/>
    <cellStyle name="Обычный 3 14 16 2 3 2 4" xfId="23403"/>
    <cellStyle name="Обычный 3 14 16 2 3 3" xfId="23404"/>
    <cellStyle name="Обычный 3 14 16 2 3 3 2" xfId="23405"/>
    <cellStyle name="Обычный 3 14 16 2 3 3 2 2" xfId="23406"/>
    <cellStyle name="Обычный 3 14 16 2 3 3 3" xfId="23407"/>
    <cellStyle name="Обычный 3 14 16 2 3 4" xfId="23408"/>
    <cellStyle name="Обычный 3 14 16 2 3 4 2" xfId="23409"/>
    <cellStyle name="Обычный 3 14 16 2 3 5" xfId="23410"/>
    <cellStyle name="Обычный 3 14 16 2 4" xfId="23411"/>
    <cellStyle name="Обычный 3 14 16 2 4 2" xfId="23412"/>
    <cellStyle name="Обычный 3 14 16 2 4 2 2" xfId="23413"/>
    <cellStyle name="Обычный 3 14 16 2 4 2 2 2" xfId="23414"/>
    <cellStyle name="Обычный 3 14 16 2 4 2 3" xfId="23415"/>
    <cellStyle name="Обычный 3 14 16 2 4 3" xfId="23416"/>
    <cellStyle name="Обычный 3 14 16 2 4 3 2" xfId="23417"/>
    <cellStyle name="Обычный 3 14 16 2 4 4" xfId="23418"/>
    <cellStyle name="Обычный 3 14 16 2 5" xfId="23419"/>
    <cellStyle name="Обычный 3 14 16 2 5 2" xfId="23420"/>
    <cellStyle name="Обычный 3 14 16 2 5 2 2" xfId="23421"/>
    <cellStyle name="Обычный 3 14 16 2 5 3" xfId="23422"/>
    <cellStyle name="Обычный 3 14 16 2 6" xfId="23423"/>
    <cellStyle name="Обычный 3 14 16 2 6 2" xfId="23424"/>
    <cellStyle name="Обычный 3 14 16 2 7" xfId="23425"/>
    <cellStyle name="Обычный 3 14 16 3" xfId="23426"/>
    <cellStyle name="Обычный 3 14 16 3 2" xfId="23427"/>
    <cellStyle name="Обычный 3 14 16 3 2 2" xfId="23428"/>
    <cellStyle name="Обычный 3 14 16 3 2 2 2" xfId="23429"/>
    <cellStyle name="Обычный 3 14 16 3 2 2 2 2" xfId="23430"/>
    <cellStyle name="Обычный 3 14 16 3 2 2 3" xfId="23431"/>
    <cellStyle name="Обычный 3 14 16 3 2 3" xfId="23432"/>
    <cellStyle name="Обычный 3 14 16 3 2 3 2" xfId="23433"/>
    <cellStyle name="Обычный 3 14 16 3 2 4" xfId="23434"/>
    <cellStyle name="Обычный 3 14 16 3 3" xfId="23435"/>
    <cellStyle name="Обычный 3 14 16 3 3 2" xfId="23436"/>
    <cellStyle name="Обычный 3 14 16 3 3 2 2" xfId="23437"/>
    <cellStyle name="Обычный 3 14 16 3 3 3" xfId="23438"/>
    <cellStyle name="Обычный 3 14 16 3 4" xfId="23439"/>
    <cellStyle name="Обычный 3 14 16 3 4 2" xfId="23440"/>
    <cellStyle name="Обычный 3 14 16 3 5" xfId="23441"/>
    <cellStyle name="Обычный 3 14 16 4" xfId="23442"/>
    <cellStyle name="Обычный 3 14 16 4 2" xfId="23443"/>
    <cellStyle name="Обычный 3 14 16 4 2 2" xfId="23444"/>
    <cellStyle name="Обычный 3 14 16 4 2 2 2" xfId="23445"/>
    <cellStyle name="Обычный 3 14 16 4 2 2 2 2" xfId="23446"/>
    <cellStyle name="Обычный 3 14 16 4 2 2 3" xfId="23447"/>
    <cellStyle name="Обычный 3 14 16 4 2 3" xfId="23448"/>
    <cellStyle name="Обычный 3 14 16 4 2 3 2" xfId="23449"/>
    <cellStyle name="Обычный 3 14 16 4 2 4" xfId="23450"/>
    <cellStyle name="Обычный 3 14 16 4 3" xfId="23451"/>
    <cellStyle name="Обычный 3 14 16 4 3 2" xfId="23452"/>
    <cellStyle name="Обычный 3 14 16 4 3 2 2" xfId="23453"/>
    <cellStyle name="Обычный 3 14 16 4 3 3" xfId="23454"/>
    <cellStyle name="Обычный 3 14 16 4 4" xfId="23455"/>
    <cellStyle name="Обычный 3 14 16 4 4 2" xfId="23456"/>
    <cellStyle name="Обычный 3 14 16 4 5" xfId="23457"/>
    <cellStyle name="Обычный 3 14 16 5" xfId="23458"/>
    <cellStyle name="Обычный 3 14 16 5 2" xfId="23459"/>
    <cellStyle name="Обычный 3 14 16 5 2 2" xfId="23460"/>
    <cellStyle name="Обычный 3 14 16 5 2 2 2" xfId="23461"/>
    <cellStyle name="Обычный 3 14 16 5 2 3" xfId="23462"/>
    <cellStyle name="Обычный 3 14 16 5 3" xfId="23463"/>
    <cellStyle name="Обычный 3 14 16 5 3 2" xfId="23464"/>
    <cellStyle name="Обычный 3 14 16 5 4" xfId="23465"/>
    <cellStyle name="Обычный 3 14 16 6" xfId="23466"/>
    <cellStyle name="Обычный 3 14 16 6 2" xfId="23467"/>
    <cellStyle name="Обычный 3 14 16 6 2 2" xfId="23468"/>
    <cellStyle name="Обычный 3 14 16 6 3" xfId="23469"/>
    <cellStyle name="Обычный 3 14 16 7" xfId="23470"/>
    <cellStyle name="Обычный 3 14 16 7 2" xfId="23471"/>
    <cellStyle name="Обычный 3 14 16 8" xfId="23472"/>
    <cellStyle name="Обычный 3 14 17" xfId="23473"/>
    <cellStyle name="Обычный 3 14 17 2" xfId="23474"/>
    <cellStyle name="Обычный 3 14 17 2 2" xfId="23475"/>
    <cellStyle name="Обычный 3 14 17 2 2 2" xfId="23476"/>
    <cellStyle name="Обычный 3 14 17 2 2 2 2" xfId="23477"/>
    <cellStyle name="Обычный 3 14 17 2 2 2 2 2" xfId="23478"/>
    <cellStyle name="Обычный 3 14 17 2 2 2 2 2 2" xfId="23479"/>
    <cellStyle name="Обычный 3 14 17 2 2 2 2 3" xfId="23480"/>
    <cellStyle name="Обычный 3 14 17 2 2 2 3" xfId="23481"/>
    <cellStyle name="Обычный 3 14 17 2 2 2 3 2" xfId="23482"/>
    <cellStyle name="Обычный 3 14 17 2 2 2 4" xfId="23483"/>
    <cellStyle name="Обычный 3 14 17 2 2 3" xfId="23484"/>
    <cellStyle name="Обычный 3 14 17 2 2 3 2" xfId="23485"/>
    <cellStyle name="Обычный 3 14 17 2 2 3 2 2" xfId="23486"/>
    <cellStyle name="Обычный 3 14 17 2 2 3 3" xfId="23487"/>
    <cellStyle name="Обычный 3 14 17 2 2 4" xfId="23488"/>
    <cellStyle name="Обычный 3 14 17 2 2 4 2" xfId="23489"/>
    <cellStyle name="Обычный 3 14 17 2 2 5" xfId="23490"/>
    <cellStyle name="Обычный 3 14 17 2 3" xfId="23491"/>
    <cellStyle name="Обычный 3 14 17 2 3 2" xfId="23492"/>
    <cellStyle name="Обычный 3 14 17 2 3 2 2" xfId="23493"/>
    <cellStyle name="Обычный 3 14 17 2 3 2 2 2" xfId="23494"/>
    <cellStyle name="Обычный 3 14 17 2 3 2 2 2 2" xfId="23495"/>
    <cellStyle name="Обычный 3 14 17 2 3 2 2 3" xfId="23496"/>
    <cellStyle name="Обычный 3 14 17 2 3 2 3" xfId="23497"/>
    <cellStyle name="Обычный 3 14 17 2 3 2 3 2" xfId="23498"/>
    <cellStyle name="Обычный 3 14 17 2 3 2 4" xfId="23499"/>
    <cellStyle name="Обычный 3 14 17 2 3 3" xfId="23500"/>
    <cellStyle name="Обычный 3 14 17 2 3 3 2" xfId="23501"/>
    <cellStyle name="Обычный 3 14 17 2 3 3 2 2" xfId="23502"/>
    <cellStyle name="Обычный 3 14 17 2 3 3 3" xfId="23503"/>
    <cellStyle name="Обычный 3 14 17 2 3 4" xfId="23504"/>
    <cellStyle name="Обычный 3 14 17 2 3 4 2" xfId="23505"/>
    <cellStyle name="Обычный 3 14 17 2 3 5" xfId="23506"/>
    <cellStyle name="Обычный 3 14 17 2 4" xfId="23507"/>
    <cellStyle name="Обычный 3 14 17 2 4 2" xfId="23508"/>
    <cellStyle name="Обычный 3 14 17 2 4 2 2" xfId="23509"/>
    <cellStyle name="Обычный 3 14 17 2 4 2 2 2" xfId="23510"/>
    <cellStyle name="Обычный 3 14 17 2 4 2 3" xfId="23511"/>
    <cellStyle name="Обычный 3 14 17 2 4 3" xfId="23512"/>
    <cellStyle name="Обычный 3 14 17 2 4 3 2" xfId="23513"/>
    <cellStyle name="Обычный 3 14 17 2 4 4" xfId="23514"/>
    <cellStyle name="Обычный 3 14 17 2 5" xfId="23515"/>
    <cellStyle name="Обычный 3 14 17 2 5 2" xfId="23516"/>
    <cellStyle name="Обычный 3 14 17 2 5 2 2" xfId="23517"/>
    <cellStyle name="Обычный 3 14 17 2 5 3" xfId="23518"/>
    <cellStyle name="Обычный 3 14 17 2 6" xfId="23519"/>
    <cellStyle name="Обычный 3 14 17 2 6 2" xfId="23520"/>
    <cellStyle name="Обычный 3 14 17 2 7" xfId="23521"/>
    <cellStyle name="Обычный 3 14 17 3" xfId="23522"/>
    <cellStyle name="Обычный 3 14 17 3 2" xfId="23523"/>
    <cellStyle name="Обычный 3 14 17 3 2 2" xfId="23524"/>
    <cellStyle name="Обычный 3 14 17 3 2 2 2" xfId="23525"/>
    <cellStyle name="Обычный 3 14 17 3 2 2 2 2" xfId="23526"/>
    <cellStyle name="Обычный 3 14 17 3 2 2 3" xfId="23527"/>
    <cellStyle name="Обычный 3 14 17 3 2 3" xfId="23528"/>
    <cellStyle name="Обычный 3 14 17 3 2 3 2" xfId="23529"/>
    <cellStyle name="Обычный 3 14 17 3 2 4" xfId="23530"/>
    <cellStyle name="Обычный 3 14 17 3 3" xfId="23531"/>
    <cellStyle name="Обычный 3 14 17 3 3 2" xfId="23532"/>
    <cellStyle name="Обычный 3 14 17 3 3 2 2" xfId="23533"/>
    <cellStyle name="Обычный 3 14 17 3 3 3" xfId="23534"/>
    <cellStyle name="Обычный 3 14 17 3 4" xfId="23535"/>
    <cellStyle name="Обычный 3 14 17 3 4 2" xfId="23536"/>
    <cellStyle name="Обычный 3 14 17 3 5" xfId="23537"/>
    <cellStyle name="Обычный 3 14 17 4" xfId="23538"/>
    <cellStyle name="Обычный 3 14 17 4 2" xfId="23539"/>
    <cellStyle name="Обычный 3 14 17 4 2 2" xfId="23540"/>
    <cellStyle name="Обычный 3 14 17 4 2 2 2" xfId="23541"/>
    <cellStyle name="Обычный 3 14 17 4 2 2 2 2" xfId="23542"/>
    <cellStyle name="Обычный 3 14 17 4 2 2 3" xfId="23543"/>
    <cellStyle name="Обычный 3 14 17 4 2 3" xfId="23544"/>
    <cellStyle name="Обычный 3 14 17 4 2 3 2" xfId="23545"/>
    <cellStyle name="Обычный 3 14 17 4 2 4" xfId="23546"/>
    <cellStyle name="Обычный 3 14 17 4 3" xfId="23547"/>
    <cellStyle name="Обычный 3 14 17 4 3 2" xfId="23548"/>
    <cellStyle name="Обычный 3 14 17 4 3 2 2" xfId="23549"/>
    <cellStyle name="Обычный 3 14 17 4 3 3" xfId="23550"/>
    <cellStyle name="Обычный 3 14 17 4 4" xfId="23551"/>
    <cellStyle name="Обычный 3 14 17 4 4 2" xfId="23552"/>
    <cellStyle name="Обычный 3 14 17 4 5" xfId="23553"/>
    <cellStyle name="Обычный 3 14 17 5" xfId="23554"/>
    <cellStyle name="Обычный 3 14 17 5 2" xfId="23555"/>
    <cellStyle name="Обычный 3 14 17 5 2 2" xfId="23556"/>
    <cellStyle name="Обычный 3 14 17 5 2 2 2" xfId="23557"/>
    <cellStyle name="Обычный 3 14 17 5 2 3" xfId="23558"/>
    <cellStyle name="Обычный 3 14 17 5 3" xfId="23559"/>
    <cellStyle name="Обычный 3 14 17 5 3 2" xfId="23560"/>
    <cellStyle name="Обычный 3 14 17 5 4" xfId="23561"/>
    <cellStyle name="Обычный 3 14 17 6" xfId="23562"/>
    <cellStyle name="Обычный 3 14 17 6 2" xfId="23563"/>
    <cellStyle name="Обычный 3 14 17 6 2 2" xfId="23564"/>
    <cellStyle name="Обычный 3 14 17 6 3" xfId="23565"/>
    <cellStyle name="Обычный 3 14 17 7" xfId="23566"/>
    <cellStyle name="Обычный 3 14 17 7 2" xfId="23567"/>
    <cellStyle name="Обычный 3 14 17 8" xfId="23568"/>
    <cellStyle name="Обычный 3 14 18" xfId="23569"/>
    <cellStyle name="Обычный 3 14 18 2" xfId="23570"/>
    <cellStyle name="Обычный 3 14 18 2 2" xfId="23571"/>
    <cellStyle name="Обычный 3 14 18 2 2 2" xfId="23572"/>
    <cellStyle name="Обычный 3 14 18 2 2 2 2" xfId="23573"/>
    <cellStyle name="Обычный 3 14 18 2 2 2 2 2" xfId="23574"/>
    <cellStyle name="Обычный 3 14 18 2 2 2 2 2 2" xfId="23575"/>
    <cellStyle name="Обычный 3 14 18 2 2 2 2 3" xfId="23576"/>
    <cellStyle name="Обычный 3 14 18 2 2 2 3" xfId="23577"/>
    <cellStyle name="Обычный 3 14 18 2 2 2 3 2" xfId="23578"/>
    <cellStyle name="Обычный 3 14 18 2 2 2 4" xfId="23579"/>
    <cellStyle name="Обычный 3 14 18 2 2 3" xfId="23580"/>
    <cellStyle name="Обычный 3 14 18 2 2 3 2" xfId="23581"/>
    <cellStyle name="Обычный 3 14 18 2 2 3 2 2" xfId="23582"/>
    <cellStyle name="Обычный 3 14 18 2 2 3 3" xfId="23583"/>
    <cellStyle name="Обычный 3 14 18 2 2 4" xfId="23584"/>
    <cellStyle name="Обычный 3 14 18 2 2 4 2" xfId="23585"/>
    <cellStyle name="Обычный 3 14 18 2 2 5" xfId="23586"/>
    <cellStyle name="Обычный 3 14 18 2 3" xfId="23587"/>
    <cellStyle name="Обычный 3 14 18 2 3 2" xfId="23588"/>
    <cellStyle name="Обычный 3 14 18 2 3 2 2" xfId="23589"/>
    <cellStyle name="Обычный 3 14 18 2 3 2 2 2" xfId="23590"/>
    <cellStyle name="Обычный 3 14 18 2 3 2 2 2 2" xfId="23591"/>
    <cellStyle name="Обычный 3 14 18 2 3 2 2 3" xfId="23592"/>
    <cellStyle name="Обычный 3 14 18 2 3 2 3" xfId="23593"/>
    <cellStyle name="Обычный 3 14 18 2 3 2 3 2" xfId="23594"/>
    <cellStyle name="Обычный 3 14 18 2 3 2 4" xfId="23595"/>
    <cellStyle name="Обычный 3 14 18 2 3 3" xfId="23596"/>
    <cellStyle name="Обычный 3 14 18 2 3 3 2" xfId="23597"/>
    <cellStyle name="Обычный 3 14 18 2 3 3 2 2" xfId="23598"/>
    <cellStyle name="Обычный 3 14 18 2 3 3 3" xfId="23599"/>
    <cellStyle name="Обычный 3 14 18 2 3 4" xfId="23600"/>
    <cellStyle name="Обычный 3 14 18 2 3 4 2" xfId="23601"/>
    <cellStyle name="Обычный 3 14 18 2 3 5" xfId="23602"/>
    <cellStyle name="Обычный 3 14 18 2 4" xfId="23603"/>
    <cellStyle name="Обычный 3 14 18 2 4 2" xfId="23604"/>
    <cellStyle name="Обычный 3 14 18 2 4 2 2" xfId="23605"/>
    <cellStyle name="Обычный 3 14 18 2 4 2 2 2" xfId="23606"/>
    <cellStyle name="Обычный 3 14 18 2 4 2 3" xfId="23607"/>
    <cellStyle name="Обычный 3 14 18 2 4 3" xfId="23608"/>
    <cellStyle name="Обычный 3 14 18 2 4 3 2" xfId="23609"/>
    <cellStyle name="Обычный 3 14 18 2 4 4" xfId="23610"/>
    <cellStyle name="Обычный 3 14 18 2 5" xfId="23611"/>
    <cellStyle name="Обычный 3 14 18 2 5 2" xfId="23612"/>
    <cellStyle name="Обычный 3 14 18 2 5 2 2" xfId="23613"/>
    <cellStyle name="Обычный 3 14 18 2 5 3" xfId="23614"/>
    <cellStyle name="Обычный 3 14 18 2 6" xfId="23615"/>
    <cellStyle name="Обычный 3 14 18 2 6 2" xfId="23616"/>
    <cellStyle name="Обычный 3 14 18 2 7" xfId="23617"/>
    <cellStyle name="Обычный 3 14 18 3" xfId="23618"/>
    <cellStyle name="Обычный 3 14 18 3 2" xfId="23619"/>
    <cellStyle name="Обычный 3 14 18 3 2 2" xfId="23620"/>
    <cellStyle name="Обычный 3 14 18 3 2 2 2" xfId="23621"/>
    <cellStyle name="Обычный 3 14 18 3 2 2 2 2" xfId="23622"/>
    <cellStyle name="Обычный 3 14 18 3 2 2 3" xfId="23623"/>
    <cellStyle name="Обычный 3 14 18 3 2 3" xfId="23624"/>
    <cellStyle name="Обычный 3 14 18 3 2 3 2" xfId="23625"/>
    <cellStyle name="Обычный 3 14 18 3 2 4" xfId="23626"/>
    <cellStyle name="Обычный 3 14 18 3 3" xfId="23627"/>
    <cellStyle name="Обычный 3 14 18 3 3 2" xfId="23628"/>
    <cellStyle name="Обычный 3 14 18 3 3 2 2" xfId="23629"/>
    <cellStyle name="Обычный 3 14 18 3 3 3" xfId="23630"/>
    <cellStyle name="Обычный 3 14 18 3 4" xfId="23631"/>
    <cellStyle name="Обычный 3 14 18 3 4 2" xfId="23632"/>
    <cellStyle name="Обычный 3 14 18 3 5" xfId="23633"/>
    <cellStyle name="Обычный 3 14 18 4" xfId="23634"/>
    <cellStyle name="Обычный 3 14 18 4 2" xfId="23635"/>
    <cellStyle name="Обычный 3 14 18 4 2 2" xfId="23636"/>
    <cellStyle name="Обычный 3 14 18 4 2 2 2" xfId="23637"/>
    <cellStyle name="Обычный 3 14 18 4 2 2 2 2" xfId="23638"/>
    <cellStyle name="Обычный 3 14 18 4 2 2 3" xfId="23639"/>
    <cellStyle name="Обычный 3 14 18 4 2 3" xfId="23640"/>
    <cellStyle name="Обычный 3 14 18 4 2 3 2" xfId="23641"/>
    <cellStyle name="Обычный 3 14 18 4 2 4" xfId="23642"/>
    <cellStyle name="Обычный 3 14 18 4 3" xfId="23643"/>
    <cellStyle name="Обычный 3 14 18 4 3 2" xfId="23644"/>
    <cellStyle name="Обычный 3 14 18 4 3 2 2" xfId="23645"/>
    <cellStyle name="Обычный 3 14 18 4 3 3" xfId="23646"/>
    <cellStyle name="Обычный 3 14 18 4 4" xfId="23647"/>
    <cellStyle name="Обычный 3 14 18 4 4 2" xfId="23648"/>
    <cellStyle name="Обычный 3 14 18 4 5" xfId="23649"/>
    <cellStyle name="Обычный 3 14 18 5" xfId="23650"/>
    <cellStyle name="Обычный 3 14 18 5 2" xfId="23651"/>
    <cellStyle name="Обычный 3 14 18 5 2 2" xfId="23652"/>
    <cellStyle name="Обычный 3 14 18 5 2 2 2" xfId="23653"/>
    <cellStyle name="Обычный 3 14 18 5 2 3" xfId="23654"/>
    <cellStyle name="Обычный 3 14 18 5 3" xfId="23655"/>
    <cellStyle name="Обычный 3 14 18 5 3 2" xfId="23656"/>
    <cellStyle name="Обычный 3 14 18 5 4" xfId="23657"/>
    <cellStyle name="Обычный 3 14 18 6" xfId="23658"/>
    <cellStyle name="Обычный 3 14 18 6 2" xfId="23659"/>
    <cellStyle name="Обычный 3 14 18 6 2 2" xfId="23660"/>
    <cellStyle name="Обычный 3 14 18 6 3" xfId="23661"/>
    <cellStyle name="Обычный 3 14 18 7" xfId="23662"/>
    <cellStyle name="Обычный 3 14 18 7 2" xfId="23663"/>
    <cellStyle name="Обычный 3 14 18 8" xfId="23664"/>
    <cellStyle name="Обычный 3 14 19" xfId="23665"/>
    <cellStyle name="Обычный 3 14 19 2" xfId="23666"/>
    <cellStyle name="Обычный 3 14 19 2 2" xfId="23667"/>
    <cellStyle name="Обычный 3 14 19 2 2 2" xfId="23668"/>
    <cellStyle name="Обычный 3 14 19 2 2 2 2" xfId="23669"/>
    <cellStyle name="Обычный 3 14 19 2 2 2 2 2" xfId="23670"/>
    <cellStyle name="Обычный 3 14 19 2 2 2 2 2 2" xfId="23671"/>
    <cellStyle name="Обычный 3 14 19 2 2 2 2 3" xfId="23672"/>
    <cellStyle name="Обычный 3 14 19 2 2 2 3" xfId="23673"/>
    <cellStyle name="Обычный 3 14 19 2 2 2 3 2" xfId="23674"/>
    <cellStyle name="Обычный 3 14 19 2 2 2 4" xfId="23675"/>
    <cellStyle name="Обычный 3 14 19 2 2 3" xfId="23676"/>
    <cellStyle name="Обычный 3 14 19 2 2 3 2" xfId="23677"/>
    <cellStyle name="Обычный 3 14 19 2 2 3 2 2" xfId="23678"/>
    <cellStyle name="Обычный 3 14 19 2 2 3 3" xfId="23679"/>
    <cellStyle name="Обычный 3 14 19 2 2 4" xfId="23680"/>
    <cellStyle name="Обычный 3 14 19 2 2 4 2" xfId="23681"/>
    <cellStyle name="Обычный 3 14 19 2 2 5" xfId="23682"/>
    <cellStyle name="Обычный 3 14 19 2 3" xfId="23683"/>
    <cellStyle name="Обычный 3 14 19 2 3 2" xfId="23684"/>
    <cellStyle name="Обычный 3 14 19 2 3 2 2" xfId="23685"/>
    <cellStyle name="Обычный 3 14 19 2 3 2 2 2" xfId="23686"/>
    <cellStyle name="Обычный 3 14 19 2 3 2 2 2 2" xfId="23687"/>
    <cellStyle name="Обычный 3 14 19 2 3 2 2 3" xfId="23688"/>
    <cellStyle name="Обычный 3 14 19 2 3 2 3" xfId="23689"/>
    <cellStyle name="Обычный 3 14 19 2 3 2 3 2" xfId="23690"/>
    <cellStyle name="Обычный 3 14 19 2 3 2 4" xfId="23691"/>
    <cellStyle name="Обычный 3 14 19 2 3 3" xfId="23692"/>
    <cellStyle name="Обычный 3 14 19 2 3 3 2" xfId="23693"/>
    <cellStyle name="Обычный 3 14 19 2 3 3 2 2" xfId="23694"/>
    <cellStyle name="Обычный 3 14 19 2 3 3 3" xfId="23695"/>
    <cellStyle name="Обычный 3 14 19 2 3 4" xfId="23696"/>
    <cellStyle name="Обычный 3 14 19 2 3 4 2" xfId="23697"/>
    <cellStyle name="Обычный 3 14 19 2 3 5" xfId="23698"/>
    <cellStyle name="Обычный 3 14 19 2 4" xfId="23699"/>
    <cellStyle name="Обычный 3 14 19 2 4 2" xfId="23700"/>
    <cellStyle name="Обычный 3 14 19 2 4 2 2" xfId="23701"/>
    <cellStyle name="Обычный 3 14 19 2 4 2 2 2" xfId="23702"/>
    <cellStyle name="Обычный 3 14 19 2 4 2 3" xfId="23703"/>
    <cellStyle name="Обычный 3 14 19 2 4 3" xfId="23704"/>
    <cellStyle name="Обычный 3 14 19 2 4 3 2" xfId="23705"/>
    <cellStyle name="Обычный 3 14 19 2 4 4" xfId="23706"/>
    <cellStyle name="Обычный 3 14 19 2 5" xfId="23707"/>
    <cellStyle name="Обычный 3 14 19 2 5 2" xfId="23708"/>
    <cellStyle name="Обычный 3 14 19 2 5 2 2" xfId="23709"/>
    <cellStyle name="Обычный 3 14 19 2 5 3" xfId="23710"/>
    <cellStyle name="Обычный 3 14 19 2 6" xfId="23711"/>
    <cellStyle name="Обычный 3 14 19 2 6 2" xfId="23712"/>
    <cellStyle name="Обычный 3 14 19 2 7" xfId="23713"/>
    <cellStyle name="Обычный 3 14 19 3" xfId="23714"/>
    <cellStyle name="Обычный 3 14 19 3 2" xfId="23715"/>
    <cellStyle name="Обычный 3 14 19 3 2 2" xfId="23716"/>
    <cellStyle name="Обычный 3 14 19 3 2 2 2" xfId="23717"/>
    <cellStyle name="Обычный 3 14 19 3 2 2 2 2" xfId="23718"/>
    <cellStyle name="Обычный 3 14 19 3 2 2 3" xfId="23719"/>
    <cellStyle name="Обычный 3 14 19 3 2 3" xfId="23720"/>
    <cellStyle name="Обычный 3 14 19 3 2 3 2" xfId="23721"/>
    <cellStyle name="Обычный 3 14 19 3 2 4" xfId="23722"/>
    <cellStyle name="Обычный 3 14 19 3 3" xfId="23723"/>
    <cellStyle name="Обычный 3 14 19 3 3 2" xfId="23724"/>
    <cellStyle name="Обычный 3 14 19 3 3 2 2" xfId="23725"/>
    <cellStyle name="Обычный 3 14 19 3 3 3" xfId="23726"/>
    <cellStyle name="Обычный 3 14 19 3 4" xfId="23727"/>
    <cellStyle name="Обычный 3 14 19 3 4 2" xfId="23728"/>
    <cellStyle name="Обычный 3 14 19 3 5" xfId="23729"/>
    <cellStyle name="Обычный 3 14 19 4" xfId="23730"/>
    <cellStyle name="Обычный 3 14 19 4 2" xfId="23731"/>
    <cellStyle name="Обычный 3 14 19 4 2 2" xfId="23732"/>
    <cellStyle name="Обычный 3 14 19 4 2 2 2" xfId="23733"/>
    <cellStyle name="Обычный 3 14 19 4 2 2 2 2" xfId="23734"/>
    <cellStyle name="Обычный 3 14 19 4 2 2 3" xfId="23735"/>
    <cellStyle name="Обычный 3 14 19 4 2 3" xfId="23736"/>
    <cellStyle name="Обычный 3 14 19 4 2 3 2" xfId="23737"/>
    <cellStyle name="Обычный 3 14 19 4 2 4" xfId="23738"/>
    <cellStyle name="Обычный 3 14 19 4 3" xfId="23739"/>
    <cellStyle name="Обычный 3 14 19 4 3 2" xfId="23740"/>
    <cellStyle name="Обычный 3 14 19 4 3 2 2" xfId="23741"/>
    <cellStyle name="Обычный 3 14 19 4 3 3" xfId="23742"/>
    <cellStyle name="Обычный 3 14 19 4 4" xfId="23743"/>
    <cellStyle name="Обычный 3 14 19 4 4 2" xfId="23744"/>
    <cellStyle name="Обычный 3 14 19 4 5" xfId="23745"/>
    <cellStyle name="Обычный 3 14 19 5" xfId="23746"/>
    <cellStyle name="Обычный 3 14 19 5 2" xfId="23747"/>
    <cellStyle name="Обычный 3 14 19 5 2 2" xfId="23748"/>
    <cellStyle name="Обычный 3 14 19 5 2 2 2" xfId="23749"/>
    <cellStyle name="Обычный 3 14 19 5 2 3" xfId="23750"/>
    <cellStyle name="Обычный 3 14 19 5 3" xfId="23751"/>
    <cellStyle name="Обычный 3 14 19 5 3 2" xfId="23752"/>
    <cellStyle name="Обычный 3 14 19 5 4" xfId="23753"/>
    <cellStyle name="Обычный 3 14 19 6" xfId="23754"/>
    <cellStyle name="Обычный 3 14 19 6 2" xfId="23755"/>
    <cellStyle name="Обычный 3 14 19 6 2 2" xfId="23756"/>
    <cellStyle name="Обычный 3 14 19 6 3" xfId="23757"/>
    <cellStyle name="Обычный 3 14 19 7" xfId="23758"/>
    <cellStyle name="Обычный 3 14 19 7 2" xfId="23759"/>
    <cellStyle name="Обычный 3 14 19 8" xfId="23760"/>
    <cellStyle name="Обычный 3 14 2" xfId="23761"/>
    <cellStyle name="Обычный 3 14 2 2" xfId="23762"/>
    <cellStyle name="Обычный 3 14 2 2 2" xfId="23763"/>
    <cellStyle name="Обычный 3 14 2 2 2 2" xfId="23764"/>
    <cellStyle name="Обычный 3 14 2 2 2 2 2" xfId="23765"/>
    <cellStyle name="Обычный 3 14 2 2 2 2 2 2" xfId="23766"/>
    <cellStyle name="Обычный 3 14 2 2 2 2 2 2 2" xfId="23767"/>
    <cellStyle name="Обычный 3 14 2 2 2 2 2 3" xfId="23768"/>
    <cellStyle name="Обычный 3 14 2 2 2 2 3" xfId="23769"/>
    <cellStyle name="Обычный 3 14 2 2 2 2 3 2" xfId="23770"/>
    <cellStyle name="Обычный 3 14 2 2 2 2 4" xfId="23771"/>
    <cellStyle name="Обычный 3 14 2 2 2 3" xfId="23772"/>
    <cellStyle name="Обычный 3 14 2 2 2 3 2" xfId="23773"/>
    <cellStyle name="Обычный 3 14 2 2 2 3 2 2" xfId="23774"/>
    <cellStyle name="Обычный 3 14 2 2 2 3 3" xfId="23775"/>
    <cellStyle name="Обычный 3 14 2 2 2 4" xfId="23776"/>
    <cellStyle name="Обычный 3 14 2 2 2 4 2" xfId="23777"/>
    <cellStyle name="Обычный 3 14 2 2 2 5" xfId="23778"/>
    <cellStyle name="Обычный 3 14 2 2 3" xfId="23779"/>
    <cellStyle name="Обычный 3 14 2 2 3 2" xfId="23780"/>
    <cellStyle name="Обычный 3 14 2 2 3 2 2" xfId="23781"/>
    <cellStyle name="Обычный 3 14 2 2 3 2 2 2" xfId="23782"/>
    <cellStyle name="Обычный 3 14 2 2 3 2 2 2 2" xfId="23783"/>
    <cellStyle name="Обычный 3 14 2 2 3 2 2 3" xfId="23784"/>
    <cellStyle name="Обычный 3 14 2 2 3 2 3" xfId="23785"/>
    <cellStyle name="Обычный 3 14 2 2 3 2 3 2" xfId="23786"/>
    <cellStyle name="Обычный 3 14 2 2 3 2 4" xfId="23787"/>
    <cellStyle name="Обычный 3 14 2 2 3 3" xfId="23788"/>
    <cellStyle name="Обычный 3 14 2 2 3 3 2" xfId="23789"/>
    <cellStyle name="Обычный 3 14 2 2 3 3 2 2" xfId="23790"/>
    <cellStyle name="Обычный 3 14 2 2 3 3 3" xfId="23791"/>
    <cellStyle name="Обычный 3 14 2 2 3 4" xfId="23792"/>
    <cellStyle name="Обычный 3 14 2 2 3 4 2" xfId="23793"/>
    <cellStyle name="Обычный 3 14 2 2 3 5" xfId="23794"/>
    <cellStyle name="Обычный 3 14 2 2 4" xfId="23795"/>
    <cellStyle name="Обычный 3 14 2 2 4 2" xfId="23796"/>
    <cellStyle name="Обычный 3 14 2 2 4 2 2" xfId="23797"/>
    <cellStyle name="Обычный 3 14 2 2 4 2 2 2" xfId="23798"/>
    <cellStyle name="Обычный 3 14 2 2 4 2 3" xfId="23799"/>
    <cellStyle name="Обычный 3 14 2 2 4 3" xfId="23800"/>
    <cellStyle name="Обычный 3 14 2 2 4 3 2" xfId="23801"/>
    <cellStyle name="Обычный 3 14 2 2 4 4" xfId="23802"/>
    <cellStyle name="Обычный 3 14 2 2 5" xfId="23803"/>
    <cellStyle name="Обычный 3 14 2 2 5 2" xfId="23804"/>
    <cellStyle name="Обычный 3 14 2 2 5 2 2" xfId="23805"/>
    <cellStyle name="Обычный 3 14 2 2 5 3" xfId="23806"/>
    <cellStyle name="Обычный 3 14 2 2 6" xfId="23807"/>
    <cellStyle name="Обычный 3 14 2 2 6 2" xfId="23808"/>
    <cellStyle name="Обычный 3 14 2 2 7" xfId="23809"/>
    <cellStyle name="Обычный 3 14 2 3" xfId="23810"/>
    <cellStyle name="Обычный 3 14 2 3 2" xfId="23811"/>
    <cellStyle name="Обычный 3 14 2 3 2 2" xfId="23812"/>
    <cellStyle name="Обычный 3 14 2 3 2 2 2" xfId="23813"/>
    <cellStyle name="Обычный 3 14 2 3 2 2 2 2" xfId="23814"/>
    <cellStyle name="Обычный 3 14 2 3 2 2 3" xfId="23815"/>
    <cellStyle name="Обычный 3 14 2 3 2 3" xfId="23816"/>
    <cellStyle name="Обычный 3 14 2 3 2 3 2" xfId="23817"/>
    <cellStyle name="Обычный 3 14 2 3 2 4" xfId="23818"/>
    <cellStyle name="Обычный 3 14 2 3 3" xfId="23819"/>
    <cellStyle name="Обычный 3 14 2 3 3 2" xfId="23820"/>
    <cellStyle name="Обычный 3 14 2 3 3 2 2" xfId="23821"/>
    <cellStyle name="Обычный 3 14 2 3 3 3" xfId="23822"/>
    <cellStyle name="Обычный 3 14 2 3 4" xfId="23823"/>
    <cellStyle name="Обычный 3 14 2 3 4 2" xfId="23824"/>
    <cellStyle name="Обычный 3 14 2 3 5" xfId="23825"/>
    <cellStyle name="Обычный 3 14 2 4" xfId="23826"/>
    <cellStyle name="Обычный 3 14 2 4 2" xfId="23827"/>
    <cellStyle name="Обычный 3 14 2 4 2 2" xfId="23828"/>
    <cellStyle name="Обычный 3 14 2 4 2 2 2" xfId="23829"/>
    <cellStyle name="Обычный 3 14 2 4 2 2 2 2" xfId="23830"/>
    <cellStyle name="Обычный 3 14 2 4 2 2 3" xfId="23831"/>
    <cellStyle name="Обычный 3 14 2 4 2 3" xfId="23832"/>
    <cellStyle name="Обычный 3 14 2 4 2 3 2" xfId="23833"/>
    <cellStyle name="Обычный 3 14 2 4 2 4" xfId="23834"/>
    <cellStyle name="Обычный 3 14 2 4 3" xfId="23835"/>
    <cellStyle name="Обычный 3 14 2 4 3 2" xfId="23836"/>
    <cellStyle name="Обычный 3 14 2 4 3 2 2" xfId="23837"/>
    <cellStyle name="Обычный 3 14 2 4 3 3" xfId="23838"/>
    <cellStyle name="Обычный 3 14 2 4 4" xfId="23839"/>
    <cellStyle name="Обычный 3 14 2 4 4 2" xfId="23840"/>
    <cellStyle name="Обычный 3 14 2 4 5" xfId="23841"/>
    <cellStyle name="Обычный 3 14 2 5" xfId="23842"/>
    <cellStyle name="Обычный 3 14 2 5 2" xfId="23843"/>
    <cellStyle name="Обычный 3 14 2 5 2 2" xfId="23844"/>
    <cellStyle name="Обычный 3 14 2 5 2 2 2" xfId="23845"/>
    <cellStyle name="Обычный 3 14 2 5 2 3" xfId="23846"/>
    <cellStyle name="Обычный 3 14 2 5 3" xfId="23847"/>
    <cellStyle name="Обычный 3 14 2 5 3 2" xfId="23848"/>
    <cellStyle name="Обычный 3 14 2 5 4" xfId="23849"/>
    <cellStyle name="Обычный 3 14 2 6" xfId="23850"/>
    <cellStyle name="Обычный 3 14 2 6 2" xfId="23851"/>
    <cellStyle name="Обычный 3 14 2 6 2 2" xfId="23852"/>
    <cellStyle name="Обычный 3 14 2 6 3" xfId="23853"/>
    <cellStyle name="Обычный 3 14 2 7" xfId="23854"/>
    <cellStyle name="Обычный 3 14 2 7 2" xfId="23855"/>
    <cellStyle name="Обычный 3 14 2 8" xfId="23856"/>
    <cellStyle name="Обычный 3 14 20" xfId="23857"/>
    <cellStyle name="Обычный 3 14 20 2" xfId="23858"/>
    <cellStyle name="Обычный 3 14 20 2 2" xfId="23859"/>
    <cellStyle name="Обычный 3 14 20 2 2 2" xfId="23860"/>
    <cellStyle name="Обычный 3 14 20 2 2 2 2" xfId="23861"/>
    <cellStyle name="Обычный 3 14 20 2 2 2 2 2" xfId="23862"/>
    <cellStyle name="Обычный 3 14 20 2 2 2 2 2 2" xfId="23863"/>
    <cellStyle name="Обычный 3 14 20 2 2 2 2 3" xfId="23864"/>
    <cellStyle name="Обычный 3 14 20 2 2 2 3" xfId="23865"/>
    <cellStyle name="Обычный 3 14 20 2 2 2 3 2" xfId="23866"/>
    <cellStyle name="Обычный 3 14 20 2 2 2 4" xfId="23867"/>
    <cellStyle name="Обычный 3 14 20 2 2 3" xfId="23868"/>
    <cellStyle name="Обычный 3 14 20 2 2 3 2" xfId="23869"/>
    <cellStyle name="Обычный 3 14 20 2 2 3 2 2" xfId="23870"/>
    <cellStyle name="Обычный 3 14 20 2 2 3 3" xfId="23871"/>
    <cellStyle name="Обычный 3 14 20 2 2 4" xfId="23872"/>
    <cellStyle name="Обычный 3 14 20 2 2 4 2" xfId="23873"/>
    <cellStyle name="Обычный 3 14 20 2 2 5" xfId="23874"/>
    <cellStyle name="Обычный 3 14 20 2 3" xfId="23875"/>
    <cellStyle name="Обычный 3 14 20 2 3 2" xfId="23876"/>
    <cellStyle name="Обычный 3 14 20 2 3 2 2" xfId="23877"/>
    <cellStyle name="Обычный 3 14 20 2 3 2 2 2" xfId="23878"/>
    <cellStyle name="Обычный 3 14 20 2 3 2 2 2 2" xfId="23879"/>
    <cellStyle name="Обычный 3 14 20 2 3 2 2 3" xfId="23880"/>
    <cellStyle name="Обычный 3 14 20 2 3 2 3" xfId="23881"/>
    <cellStyle name="Обычный 3 14 20 2 3 2 3 2" xfId="23882"/>
    <cellStyle name="Обычный 3 14 20 2 3 2 4" xfId="23883"/>
    <cellStyle name="Обычный 3 14 20 2 3 3" xfId="23884"/>
    <cellStyle name="Обычный 3 14 20 2 3 3 2" xfId="23885"/>
    <cellStyle name="Обычный 3 14 20 2 3 3 2 2" xfId="23886"/>
    <cellStyle name="Обычный 3 14 20 2 3 3 3" xfId="23887"/>
    <cellStyle name="Обычный 3 14 20 2 3 4" xfId="23888"/>
    <cellStyle name="Обычный 3 14 20 2 3 4 2" xfId="23889"/>
    <cellStyle name="Обычный 3 14 20 2 3 5" xfId="23890"/>
    <cellStyle name="Обычный 3 14 20 2 4" xfId="23891"/>
    <cellStyle name="Обычный 3 14 20 2 4 2" xfId="23892"/>
    <cellStyle name="Обычный 3 14 20 2 4 2 2" xfId="23893"/>
    <cellStyle name="Обычный 3 14 20 2 4 2 2 2" xfId="23894"/>
    <cellStyle name="Обычный 3 14 20 2 4 2 3" xfId="23895"/>
    <cellStyle name="Обычный 3 14 20 2 4 3" xfId="23896"/>
    <cellStyle name="Обычный 3 14 20 2 4 3 2" xfId="23897"/>
    <cellStyle name="Обычный 3 14 20 2 4 4" xfId="23898"/>
    <cellStyle name="Обычный 3 14 20 2 5" xfId="23899"/>
    <cellStyle name="Обычный 3 14 20 2 5 2" xfId="23900"/>
    <cellStyle name="Обычный 3 14 20 2 5 2 2" xfId="23901"/>
    <cellStyle name="Обычный 3 14 20 2 5 3" xfId="23902"/>
    <cellStyle name="Обычный 3 14 20 2 6" xfId="23903"/>
    <cellStyle name="Обычный 3 14 20 2 6 2" xfId="23904"/>
    <cellStyle name="Обычный 3 14 20 2 7" xfId="23905"/>
    <cellStyle name="Обычный 3 14 20 3" xfId="23906"/>
    <cellStyle name="Обычный 3 14 20 3 2" xfId="23907"/>
    <cellStyle name="Обычный 3 14 20 3 2 2" xfId="23908"/>
    <cellStyle name="Обычный 3 14 20 3 2 2 2" xfId="23909"/>
    <cellStyle name="Обычный 3 14 20 3 2 2 2 2" xfId="23910"/>
    <cellStyle name="Обычный 3 14 20 3 2 2 3" xfId="23911"/>
    <cellStyle name="Обычный 3 14 20 3 2 3" xfId="23912"/>
    <cellStyle name="Обычный 3 14 20 3 2 3 2" xfId="23913"/>
    <cellStyle name="Обычный 3 14 20 3 2 4" xfId="23914"/>
    <cellStyle name="Обычный 3 14 20 3 3" xfId="23915"/>
    <cellStyle name="Обычный 3 14 20 3 3 2" xfId="23916"/>
    <cellStyle name="Обычный 3 14 20 3 3 2 2" xfId="23917"/>
    <cellStyle name="Обычный 3 14 20 3 3 3" xfId="23918"/>
    <cellStyle name="Обычный 3 14 20 3 4" xfId="23919"/>
    <cellStyle name="Обычный 3 14 20 3 4 2" xfId="23920"/>
    <cellStyle name="Обычный 3 14 20 3 5" xfId="23921"/>
    <cellStyle name="Обычный 3 14 20 4" xfId="23922"/>
    <cellStyle name="Обычный 3 14 20 4 2" xfId="23923"/>
    <cellStyle name="Обычный 3 14 20 4 2 2" xfId="23924"/>
    <cellStyle name="Обычный 3 14 20 4 2 2 2" xfId="23925"/>
    <cellStyle name="Обычный 3 14 20 4 2 2 2 2" xfId="23926"/>
    <cellStyle name="Обычный 3 14 20 4 2 2 3" xfId="23927"/>
    <cellStyle name="Обычный 3 14 20 4 2 3" xfId="23928"/>
    <cellStyle name="Обычный 3 14 20 4 2 3 2" xfId="23929"/>
    <cellStyle name="Обычный 3 14 20 4 2 4" xfId="23930"/>
    <cellStyle name="Обычный 3 14 20 4 3" xfId="23931"/>
    <cellStyle name="Обычный 3 14 20 4 3 2" xfId="23932"/>
    <cellStyle name="Обычный 3 14 20 4 3 2 2" xfId="23933"/>
    <cellStyle name="Обычный 3 14 20 4 3 3" xfId="23934"/>
    <cellStyle name="Обычный 3 14 20 4 4" xfId="23935"/>
    <cellStyle name="Обычный 3 14 20 4 4 2" xfId="23936"/>
    <cellStyle name="Обычный 3 14 20 4 5" xfId="23937"/>
    <cellStyle name="Обычный 3 14 20 5" xfId="23938"/>
    <cellStyle name="Обычный 3 14 20 5 2" xfId="23939"/>
    <cellStyle name="Обычный 3 14 20 5 2 2" xfId="23940"/>
    <cellStyle name="Обычный 3 14 20 5 2 2 2" xfId="23941"/>
    <cellStyle name="Обычный 3 14 20 5 2 3" xfId="23942"/>
    <cellStyle name="Обычный 3 14 20 5 3" xfId="23943"/>
    <cellStyle name="Обычный 3 14 20 5 3 2" xfId="23944"/>
    <cellStyle name="Обычный 3 14 20 5 4" xfId="23945"/>
    <cellStyle name="Обычный 3 14 20 6" xfId="23946"/>
    <cellStyle name="Обычный 3 14 20 6 2" xfId="23947"/>
    <cellStyle name="Обычный 3 14 20 6 2 2" xfId="23948"/>
    <cellStyle name="Обычный 3 14 20 6 3" xfId="23949"/>
    <cellStyle name="Обычный 3 14 20 7" xfId="23950"/>
    <cellStyle name="Обычный 3 14 20 7 2" xfId="23951"/>
    <cellStyle name="Обычный 3 14 20 8" xfId="23952"/>
    <cellStyle name="Обычный 3 14 21" xfId="23953"/>
    <cellStyle name="Обычный 3 14 21 2" xfId="23954"/>
    <cellStyle name="Обычный 3 14 21 2 2" xfId="23955"/>
    <cellStyle name="Обычный 3 14 21 2 2 2" xfId="23956"/>
    <cellStyle name="Обычный 3 14 21 2 2 2 2" xfId="23957"/>
    <cellStyle name="Обычный 3 14 21 2 2 2 2 2" xfId="23958"/>
    <cellStyle name="Обычный 3 14 21 2 2 2 2 2 2" xfId="23959"/>
    <cellStyle name="Обычный 3 14 21 2 2 2 2 3" xfId="23960"/>
    <cellStyle name="Обычный 3 14 21 2 2 2 3" xfId="23961"/>
    <cellStyle name="Обычный 3 14 21 2 2 2 3 2" xfId="23962"/>
    <cellStyle name="Обычный 3 14 21 2 2 2 4" xfId="23963"/>
    <cellStyle name="Обычный 3 14 21 2 2 3" xfId="23964"/>
    <cellStyle name="Обычный 3 14 21 2 2 3 2" xfId="23965"/>
    <cellStyle name="Обычный 3 14 21 2 2 3 2 2" xfId="23966"/>
    <cellStyle name="Обычный 3 14 21 2 2 3 3" xfId="23967"/>
    <cellStyle name="Обычный 3 14 21 2 2 4" xfId="23968"/>
    <cellStyle name="Обычный 3 14 21 2 2 4 2" xfId="23969"/>
    <cellStyle name="Обычный 3 14 21 2 2 5" xfId="23970"/>
    <cellStyle name="Обычный 3 14 21 2 3" xfId="23971"/>
    <cellStyle name="Обычный 3 14 21 2 3 2" xfId="23972"/>
    <cellStyle name="Обычный 3 14 21 2 3 2 2" xfId="23973"/>
    <cellStyle name="Обычный 3 14 21 2 3 2 2 2" xfId="23974"/>
    <cellStyle name="Обычный 3 14 21 2 3 2 2 2 2" xfId="23975"/>
    <cellStyle name="Обычный 3 14 21 2 3 2 2 3" xfId="23976"/>
    <cellStyle name="Обычный 3 14 21 2 3 2 3" xfId="23977"/>
    <cellStyle name="Обычный 3 14 21 2 3 2 3 2" xfId="23978"/>
    <cellStyle name="Обычный 3 14 21 2 3 2 4" xfId="23979"/>
    <cellStyle name="Обычный 3 14 21 2 3 3" xfId="23980"/>
    <cellStyle name="Обычный 3 14 21 2 3 3 2" xfId="23981"/>
    <cellStyle name="Обычный 3 14 21 2 3 3 2 2" xfId="23982"/>
    <cellStyle name="Обычный 3 14 21 2 3 3 3" xfId="23983"/>
    <cellStyle name="Обычный 3 14 21 2 3 4" xfId="23984"/>
    <cellStyle name="Обычный 3 14 21 2 3 4 2" xfId="23985"/>
    <cellStyle name="Обычный 3 14 21 2 3 5" xfId="23986"/>
    <cellStyle name="Обычный 3 14 21 2 4" xfId="23987"/>
    <cellStyle name="Обычный 3 14 21 2 4 2" xfId="23988"/>
    <cellStyle name="Обычный 3 14 21 2 4 2 2" xfId="23989"/>
    <cellStyle name="Обычный 3 14 21 2 4 2 2 2" xfId="23990"/>
    <cellStyle name="Обычный 3 14 21 2 4 2 3" xfId="23991"/>
    <cellStyle name="Обычный 3 14 21 2 4 3" xfId="23992"/>
    <cellStyle name="Обычный 3 14 21 2 4 3 2" xfId="23993"/>
    <cellStyle name="Обычный 3 14 21 2 4 4" xfId="23994"/>
    <cellStyle name="Обычный 3 14 21 2 5" xfId="23995"/>
    <cellStyle name="Обычный 3 14 21 2 5 2" xfId="23996"/>
    <cellStyle name="Обычный 3 14 21 2 5 2 2" xfId="23997"/>
    <cellStyle name="Обычный 3 14 21 2 5 3" xfId="23998"/>
    <cellStyle name="Обычный 3 14 21 2 6" xfId="23999"/>
    <cellStyle name="Обычный 3 14 21 2 6 2" xfId="24000"/>
    <cellStyle name="Обычный 3 14 21 2 7" xfId="24001"/>
    <cellStyle name="Обычный 3 14 21 3" xfId="24002"/>
    <cellStyle name="Обычный 3 14 21 3 2" xfId="24003"/>
    <cellStyle name="Обычный 3 14 21 3 2 2" xfId="24004"/>
    <cellStyle name="Обычный 3 14 21 3 2 2 2" xfId="24005"/>
    <cellStyle name="Обычный 3 14 21 3 2 2 2 2" xfId="24006"/>
    <cellStyle name="Обычный 3 14 21 3 2 2 3" xfId="24007"/>
    <cellStyle name="Обычный 3 14 21 3 2 3" xfId="24008"/>
    <cellStyle name="Обычный 3 14 21 3 2 3 2" xfId="24009"/>
    <cellStyle name="Обычный 3 14 21 3 2 4" xfId="24010"/>
    <cellStyle name="Обычный 3 14 21 3 3" xfId="24011"/>
    <cellStyle name="Обычный 3 14 21 3 3 2" xfId="24012"/>
    <cellStyle name="Обычный 3 14 21 3 3 2 2" xfId="24013"/>
    <cellStyle name="Обычный 3 14 21 3 3 3" xfId="24014"/>
    <cellStyle name="Обычный 3 14 21 3 4" xfId="24015"/>
    <cellStyle name="Обычный 3 14 21 3 4 2" xfId="24016"/>
    <cellStyle name="Обычный 3 14 21 3 5" xfId="24017"/>
    <cellStyle name="Обычный 3 14 21 4" xfId="24018"/>
    <cellStyle name="Обычный 3 14 21 4 2" xfId="24019"/>
    <cellStyle name="Обычный 3 14 21 4 2 2" xfId="24020"/>
    <cellStyle name="Обычный 3 14 21 4 2 2 2" xfId="24021"/>
    <cellStyle name="Обычный 3 14 21 4 2 2 2 2" xfId="24022"/>
    <cellStyle name="Обычный 3 14 21 4 2 2 3" xfId="24023"/>
    <cellStyle name="Обычный 3 14 21 4 2 3" xfId="24024"/>
    <cellStyle name="Обычный 3 14 21 4 2 3 2" xfId="24025"/>
    <cellStyle name="Обычный 3 14 21 4 2 4" xfId="24026"/>
    <cellStyle name="Обычный 3 14 21 4 3" xfId="24027"/>
    <cellStyle name="Обычный 3 14 21 4 3 2" xfId="24028"/>
    <cellStyle name="Обычный 3 14 21 4 3 2 2" xfId="24029"/>
    <cellStyle name="Обычный 3 14 21 4 3 3" xfId="24030"/>
    <cellStyle name="Обычный 3 14 21 4 4" xfId="24031"/>
    <cellStyle name="Обычный 3 14 21 4 4 2" xfId="24032"/>
    <cellStyle name="Обычный 3 14 21 4 5" xfId="24033"/>
    <cellStyle name="Обычный 3 14 21 5" xfId="24034"/>
    <cellStyle name="Обычный 3 14 21 5 2" xfId="24035"/>
    <cellStyle name="Обычный 3 14 21 5 2 2" xfId="24036"/>
    <cellStyle name="Обычный 3 14 21 5 2 2 2" xfId="24037"/>
    <cellStyle name="Обычный 3 14 21 5 2 3" xfId="24038"/>
    <cellStyle name="Обычный 3 14 21 5 3" xfId="24039"/>
    <cellStyle name="Обычный 3 14 21 5 3 2" xfId="24040"/>
    <cellStyle name="Обычный 3 14 21 5 4" xfId="24041"/>
    <cellStyle name="Обычный 3 14 21 6" xfId="24042"/>
    <cellStyle name="Обычный 3 14 21 6 2" xfId="24043"/>
    <cellStyle name="Обычный 3 14 21 6 2 2" xfId="24044"/>
    <cellStyle name="Обычный 3 14 21 6 3" xfId="24045"/>
    <cellStyle name="Обычный 3 14 21 7" xfId="24046"/>
    <cellStyle name="Обычный 3 14 21 7 2" xfId="24047"/>
    <cellStyle name="Обычный 3 14 21 8" xfId="24048"/>
    <cellStyle name="Обычный 3 14 22" xfId="24049"/>
    <cellStyle name="Обычный 3 14 22 2" xfId="24050"/>
    <cellStyle name="Обычный 3 14 22 2 2" xfId="24051"/>
    <cellStyle name="Обычный 3 14 22 2 2 2" xfId="24052"/>
    <cellStyle name="Обычный 3 14 22 2 2 2 2" xfId="24053"/>
    <cellStyle name="Обычный 3 14 22 2 2 2 2 2" xfId="24054"/>
    <cellStyle name="Обычный 3 14 22 2 2 2 2 2 2" xfId="24055"/>
    <cellStyle name="Обычный 3 14 22 2 2 2 2 3" xfId="24056"/>
    <cellStyle name="Обычный 3 14 22 2 2 2 3" xfId="24057"/>
    <cellStyle name="Обычный 3 14 22 2 2 2 3 2" xfId="24058"/>
    <cellStyle name="Обычный 3 14 22 2 2 2 4" xfId="24059"/>
    <cellStyle name="Обычный 3 14 22 2 2 3" xfId="24060"/>
    <cellStyle name="Обычный 3 14 22 2 2 3 2" xfId="24061"/>
    <cellStyle name="Обычный 3 14 22 2 2 3 2 2" xfId="24062"/>
    <cellStyle name="Обычный 3 14 22 2 2 3 3" xfId="24063"/>
    <cellStyle name="Обычный 3 14 22 2 2 4" xfId="24064"/>
    <cellStyle name="Обычный 3 14 22 2 2 4 2" xfId="24065"/>
    <cellStyle name="Обычный 3 14 22 2 2 5" xfId="24066"/>
    <cellStyle name="Обычный 3 14 22 2 3" xfId="24067"/>
    <cellStyle name="Обычный 3 14 22 2 3 2" xfId="24068"/>
    <cellStyle name="Обычный 3 14 22 2 3 2 2" xfId="24069"/>
    <cellStyle name="Обычный 3 14 22 2 3 2 2 2" xfId="24070"/>
    <cellStyle name="Обычный 3 14 22 2 3 2 2 2 2" xfId="24071"/>
    <cellStyle name="Обычный 3 14 22 2 3 2 2 3" xfId="24072"/>
    <cellStyle name="Обычный 3 14 22 2 3 2 3" xfId="24073"/>
    <cellStyle name="Обычный 3 14 22 2 3 2 3 2" xfId="24074"/>
    <cellStyle name="Обычный 3 14 22 2 3 2 4" xfId="24075"/>
    <cellStyle name="Обычный 3 14 22 2 3 3" xfId="24076"/>
    <cellStyle name="Обычный 3 14 22 2 3 3 2" xfId="24077"/>
    <cellStyle name="Обычный 3 14 22 2 3 3 2 2" xfId="24078"/>
    <cellStyle name="Обычный 3 14 22 2 3 3 3" xfId="24079"/>
    <cellStyle name="Обычный 3 14 22 2 3 4" xfId="24080"/>
    <cellStyle name="Обычный 3 14 22 2 3 4 2" xfId="24081"/>
    <cellStyle name="Обычный 3 14 22 2 3 5" xfId="24082"/>
    <cellStyle name="Обычный 3 14 22 2 4" xfId="24083"/>
    <cellStyle name="Обычный 3 14 22 2 4 2" xfId="24084"/>
    <cellStyle name="Обычный 3 14 22 2 4 2 2" xfId="24085"/>
    <cellStyle name="Обычный 3 14 22 2 4 2 2 2" xfId="24086"/>
    <cellStyle name="Обычный 3 14 22 2 4 2 3" xfId="24087"/>
    <cellStyle name="Обычный 3 14 22 2 4 3" xfId="24088"/>
    <cellStyle name="Обычный 3 14 22 2 4 3 2" xfId="24089"/>
    <cellStyle name="Обычный 3 14 22 2 4 4" xfId="24090"/>
    <cellStyle name="Обычный 3 14 22 2 5" xfId="24091"/>
    <cellStyle name="Обычный 3 14 22 2 5 2" xfId="24092"/>
    <cellStyle name="Обычный 3 14 22 2 5 2 2" xfId="24093"/>
    <cellStyle name="Обычный 3 14 22 2 5 3" xfId="24094"/>
    <cellStyle name="Обычный 3 14 22 2 6" xfId="24095"/>
    <cellStyle name="Обычный 3 14 22 2 6 2" xfId="24096"/>
    <cellStyle name="Обычный 3 14 22 2 7" xfId="24097"/>
    <cellStyle name="Обычный 3 14 22 3" xfId="24098"/>
    <cellStyle name="Обычный 3 14 22 3 2" xfId="24099"/>
    <cellStyle name="Обычный 3 14 22 3 2 2" xfId="24100"/>
    <cellStyle name="Обычный 3 14 22 3 2 2 2" xfId="24101"/>
    <cellStyle name="Обычный 3 14 22 3 2 2 2 2" xfId="24102"/>
    <cellStyle name="Обычный 3 14 22 3 2 2 3" xfId="24103"/>
    <cellStyle name="Обычный 3 14 22 3 2 3" xfId="24104"/>
    <cellStyle name="Обычный 3 14 22 3 2 3 2" xfId="24105"/>
    <cellStyle name="Обычный 3 14 22 3 2 4" xfId="24106"/>
    <cellStyle name="Обычный 3 14 22 3 3" xfId="24107"/>
    <cellStyle name="Обычный 3 14 22 3 3 2" xfId="24108"/>
    <cellStyle name="Обычный 3 14 22 3 3 2 2" xfId="24109"/>
    <cellStyle name="Обычный 3 14 22 3 3 3" xfId="24110"/>
    <cellStyle name="Обычный 3 14 22 3 4" xfId="24111"/>
    <cellStyle name="Обычный 3 14 22 3 4 2" xfId="24112"/>
    <cellStyle name="Обычный 3 14 22 3 5" xfId="24113"/>
    <cellStyle name="Обычный 3 14 22 4" xfId="24114"/>
    <cellStyle name="Обычный 3 14 22 4 2" xfId="24115"/>
    <cellStyle name="Обычный 3 14 22 4 2 2" xfId="24116"/>
    <cellStyle name="Обычный 3 14 22 4 2 2 2" xfId="24117"/>
    <cellStyle name="Обычный 3 14 22 4 2 2 2 2" xfId="24118"/>
    <cellStyle name="Обычный 3 14 22 4 2 2 3" xfId="24119"/>
    <cellStyle name="Обычный 3 14 22 4 2 3" xfId="24120"/>
    <cellStyle name="Обычный 3 14 22 4 2 3 2" xfId="24121"/>
    <cellStyle name="Обычный 3 14 22 4 2 4" xfId="24122"/>
    <cellStyle name="Обычный 3 14 22 4 3" xfId="24123"/>
    <cellStyle name="Обычный 3 14 22 4 3 2" xfId="24124"/>
    <cellStyle name="Обычный 3 14 22 4 3 2 2" xfId="24125"/>
    <cellStyle name="Обычный 3 14 22 4 3 3" xfId="24126"/>
    <cellStyle name="Обычный 3 14 22 4 4" xfId="24127"/>
    <cellStyle name="Обычный 3 14 22 4 4 2" xfId="24128"/>
    <cellStyle name="Обычный 3 14 22 4 5" xfId="24129"/>
    <cellStyle name="Обычный 3 14 22 5" xfId="24130"/>
    <cellStyle name="Обычный 3 14 22 5 2" xfId="24131"/>
    <cellStyle name="Обычный 3 14 22 5 2 2" xfId="24132"/>
    <cellStyle name="Обычный 3 14 22 5 2 2 2" xfId="24133"/>
    <cellStyle name="Обычный 3 14 22 5 2 3" xfId="24134"/>
    <cellStyle name="Обычный 3 14 22 5 3" xfId="24135"/>
    <cellStyle name="Обычный 3 14 22 5 3 2" xfId="24136"/>
    <cellStyle name="Обычный 3 14 22 5 4" xfId="24137"/>
    <cellStyle name="Обычный 3 14 22 6" xfId="24138"/>
    <cellStyle name="Обычный 3 14 22 6 2" xfId="24139"/>
    <cellStyle name="Обычный 3 14 22 6 2 2" xfId="24140"/>
    <cellStyle name="Обычный 3 14 22 6 3" xfId="24141"/>
    <cellStyle name="Обычный 3 14 22 7" xfId="24142"/>
    <cellStyle name="Обычный 3 14 22 7 2" xfId="24143"/>
    <cellStyle name="Обычный 3 14 22 8" xfId="24144"/>
    <cellStyle name="Обычный 3 14 23" xfId="24145"/>
    <cellStyle name="Обычный 3 14 23 2" xfId="24146"/>
    <cellStyle name="Обычный 3 14 23 2 2" xfId="24147"/>
    <cellStyle name="Обычный 3 14 23 2 2 2" xfId="24148"/>
    <cellStyle name="Обычный 3 14 23 2 2 2 2" xfId="24149"/>
    <cellStyle name="Обычный 3 14 23 2 2 2 2 2" xfId="24150"/>
    <cellStyle name="Обычный 3 14 23 2 2 2 2 2 2" xfId="24151"/>
    <cellStyle name="Обычный 3 14 23 2 2 2 2 3" xfId="24152"/>
    <cellStyle name="Обычный 3 14 23 2 2 2 3" xfId="24153"/>
    <cellStyle name="Обычный 3 14 23 2 2 2 3 2" xfId="24154"/>
    <cellStyle name="Обычный 3 14 23 2 2 2 4" xfId="24155"/>
    <cellStyle name="Обычный 3 14 23 2 2 3" xfId="24156"/>
    <cellStyle name="Обычный 3 14 23 2 2 3 2" xfId="24157"/>
    <cellStyle name="Обычный 3 14 23 2 2 3 2 2" xfId="24158"/>
    <cellStyle name="Обычный 3 14 23 2 2 3 3" xfId="24159"/>
    <cellStyle name="Обычный 3 14 23 2 2 4" xfId="24160"/>
    <cellStyle name="Обычный 3 14 23 2 2 4 2" xfId="24161"/>
    <cellStyle name="Обычный 3 14 23 2 2 5" xfId="24162"/>
    <cellStyle name="Обычный 3 14 23 2 3" xfId="24163"/>
    <cellStyle name="Обычный 3 14 23 2 3 2" xfId="24164"/>
    <cellStyle name="Обычный 3 14 23 2 3 2 2" xfId="24165"/>
    <cellStyle name="Обычный 3 14 23 2 3 2 2 2" xfId="24166"/>
    <cellStyle name="Обычный 3 14 23 2 3 2 2 2 2" xfId="24167"/>
    <cellStyle name="Обычный 3 14 23 2 3 2 2 3" xfId="24168"/>
    <cellStyle name="Обычный 3 14 23 2 3 2 3" xfId="24169"/>
    <cellStyle name="Обычный 3 14 23 2 3 2 3 2" xfId="24170"/>
    <cellStyle name="Обычный 3 14 23 2 3 2 4" xfId="24171"/>
    <cellStyle name="Обычный 3 14 23 2 3 3" xfId="24172"/>
    <cellStyle name="Обычный 3 14 23 2 3 3 2" xfId="24173"/>
    <cellStyle name="Обычный 3 14 23 2 3 3 2 2" xfId="24174"/>
    <cellStyle name="Обычный 3 14 23 2 3 3 3" xfId="24175"/>
    <cellStyle name="Обычный 3 14 23 2 3 4" xfId="24176"/>
    <cellStyle name="Обычный 3 14 23 2 3 4 2" xfId="24177"/>
    <cellStyle name="Обычный 3 14 23 2 3 5" xfId="24178"/>
    <cellStyle name="Обычный 3 14 23 2 4" xfId="24179"/>
    <cellStyle name="Обычный 3 14 23 2 4 2" xfId="24180"/>
    <cellStyle name="Обычный 3 14 23 2 4 2 2" xfId="24181"/>
    <cellStyle name="Обычный 3 14 23 2 4 2 2 2" xfId="24182"/>
    <cellStyle name="Обычный 3 14 23 2 4 2 3" xfId="24183"/>
    <cellStyle name="Обычный 3 14 23 2 4 3" xfId="24184"/>
    <cellStyle name="Обычный 3 14 23 2 4 3 2" xfId="24185"/>
    <cellStyle name="Обычный 3 14 23 2 4 4" xfId="24186"/>
    <cellStyle name="Обычный 3 14 23 2 5" xfId="24187"/>
    <cellStyle name="Обычный 3 14 23 2 5 2" xfId="24188"/>
    <cellStyle name="Обычный 3 14 23 2 5 2 2" xfId="24189"/>
    <cellStyle name="Обычный 3 14 23 2 5 3" xfId="24190"/>
    <cellStyle name="Обычный 3 14 23 2 6" xfId="24191"/>
    <cellStyle name="Обычный 3 14 23 2 6 2" xfId="24192"/>
    <cellStyle name="Обычный 3 14 23 2 7" xfId="24193"/>
    <cellStyle name="Обычный 3 14 23 3" xfId="24194"/>
    <cellStyle name="Обычный 3 14 23 3 2" xfId="24195"/>
    <cellStyle name="Обычный 3 14 23 3 2 2" xfId="24196"/>
    <cellStyle name="Обычный 3 14 23 3 2 2 2" xfId="24197"/>
    <cellStyle name="Обычный 3 14 23 3 2 2 2 2" xfId="24198"/>
    <cellStyle name="Обычный 3 14 23 3 2 2 3" xfId="24199"/>
    <cellStyle name="Обычный 3 14 23 3 2 3" xfId="24200"/>
    <cellStyle name="Обычный 3 14 23 3 2 3 2" xfId="24201"/>
    <cellStyle name="Обычный 3 14 23 3 2 4" xfId="24202"/>
    <cellStyle name="Обычный 3 14 23 3 3" xfId="24203"/>
    <cellStyle name="Обычный 3 14 23 3 3 2" xfId="24204"/>
    <cellStyle name="Обычный 3 14 23 3 3 2 2" xfId="24205"/>
    <cellStyle name="Обычный 3 14 23 3 3 3" xfId="24206"/>
    <cellStyle name="Обычный 3 14 23 3 4" xfId="24207"/>
    <cellStyle name="Обычный 3 14 23 3 4 2" xfId="24208"/>
    <cellStyle name="Обычный 3 14 23 3 5" xfId="24209"/>
    <cellStyle name="Обычный 3 14 23 4" xfId="24210"/>
    <cellStyle name="Обычный 3 14 23 4 2" xfId="24211"/>
    <cellStyle name="Обычный 3 14 23 4 2 2" xfId="24212"/>
    <cellStyle name="Обычный 3 14 23 4 2 2 2" xfId="24213"/>
    <cellStyle name="Обычный 3 14 23 4 2 2 2 2" xfId="24214"/>
    <cellStyle name="Обычный 3 14 23 4 2 2 3" xfId="24215"/>
    <cellStyle name="Обычный 3 14 23 4 2 3" xfId="24216"/>
    <cellStyle name="Обычный 3 14 23 4 2 3 2" xfId="24217"/>
    <cellStyle name="Обычный 3 14 23 4 2 4" xfId="24218"/>
    <cellStyle name="Обычный 3 14 23 4 3" xfId="24219"/>
    <cellStyle name="Обычный 3 14 23 4 3 2" xfId="24220"/>
    <cellStyle name="Обычный 3 14 23 4 3 2 2" xfId="24221"/>
    <cellStyle name="Обычный 3 14 23 4 3 3" xfId="24222"/>
    <cellStyle name="Обычный 3 14 23 4 4" xfId="24223"/>
    <cellStyle name="Обычный 3 14 23 4 4 2" xfId="24224"/>
    <cellStyle name="Обычный 3 14 23 4 5" xfId="24225"/>
    <cellStyle name="Обычный 3 14 23 5" xfId="24226"/>
    <cellStyle name="Обычный 3 14 23 5 2" xfId="24227"/>
    <cellStyle name="Обычный 3 14 23 5 2 2" xfId="24228"/>
    <cellStyle name="Обычный 3 14 23 5 2 2 2" xfId="24229"/>
    <cellStyle name="Обычный 3 14 23 5 2 3" xfId="24230"/>
    <cellStyle name="Обычный 3 14 23 5 3" xfId="24231"/>
    <cellStyle name="Обычный 3 14 23 5 3 2" xfId="24232"/>
    <cellStyle name="Обычный 3 14 23 5 4" xfId="24233"/>
    <cellStyle name="Обычный 3 14 23 6" xfId="24234"/>
    <cellStyle name="Обычный 3 14 23 6 2" xfId="24235"/>
    <cellStyle name="Обычный 3 14 23 6 2 2" xfId="24236"/>
    <cellStyle name="Обычный 3 14 23 6 3" xfId="24237"/>
    <cellStyle name="Обычный 3 14 23 7" xfId="24238"/>
    <cellStyle name="Обычный 3 14 23 7 2" xfId="24239"/>
    <cellStyle name="Обычный 3 14 23 8" xfId="24240"/>
    <cellStyle name="Обычный 3 14 24" xfId="24241"/>
    <cellStyle name="Обычный 3 14 24 2" xfId="24242"/>
    <cellStyle name="Обычный 3 14 24 2 2" xfId="24243"/>
    <cellStyle name="Обычный 3 14 24 2 2 2" xfId="24244"/>
    <cellStyle name="Обычный 3 14 24 2 2 2 2" xfId="24245"/>
    <cellStyle name="Обычный 3 14 24 2 2 2 2 2" xfId="24246"/>
    <cellStyle name="Обычный 3 14 24 2 2 2 2 2 2" xfId="24247"/>
    <cellStyle name="Обычный 3 14 24 2 2 2 2 3" xfId="24248"/>
    <cellStyle name="Обычный 3 14 24 2 2 2 3" xfId="24249"/>
    <cellStyle name="Обычный 3 14 24 2 2 2 3 2" xfId="24250"/>
    <cellStyle name="Обычный 3 14 24 2 2 2 4" xfId="24251"/>
    <cellStyle name="Обычный 3 14 24 2 2 3" xfId="24252"/>
    <cellStyle name="Обычный 3 14 24 2 2 3 2" xfId="24253"/>
    <cellStyle name="Обычный 3 14 24 2 2 3 2 2" xfId="24254"/>
    <cellStyle name="Обычный 3 14 24 2 2 3 3" xfId="24255"/>
    <cellStyle name="Обычный 3 14 24 2 2 4" xfId="24256"/>
    <cellStyle name="Обычный 3 14 24 2 2 4 2" xfId="24257"/>
    <cellStyle name="Обычный 3 14 24 2 2 5" xfId="24258"/>
    <cellStyle name="Обычный 3 14 24 2 3" xfId="24259"/>
    <cellStyle name="Обычный 3 14 24 2 3 2" xfId="24260"/>
    <cellStyle name="Обычный 3 14 24 2 3 2 2" xfId="24261"/>
    <cellStyle name="Обычный 3 14 24 2 3 2 2 2" xfId="24262"/>
    <cellStyle name="Обычный 3 14 24 2 3 2 2 2 2" xfId="24263"/>
    <cellStyle name="Обычный 3 14 24 2 3 2 2 3" xfId="24264"/>
    <cellStyle name="Обычный 3 14 24 2 3 2 3" xfId="24265"/>
    <cellStyle name="Обычный 3 14 24 2 3 2 3 2" xfId="24266"/>
    <cellStyle name="Обычный 3 14 24 2 3 2 4" xfId="24267"/>
    <cellStyle name="Обычный 3 14 24 2 3 3" xfId="24268"/>
    <cellStyle name="Обычный 3 14 24 2 3 3 2" xfId="24269"/>
    <cellStyle name="Обычный 3 14 24 2 3 3 2 2" xfId="24270"/>
    <cellStyle name="Обычный 3 14 24 2 3 3 3" xfId="24271"/>
    <cellStyle name="Обычный 3 14 24 2 3 4" xfId="24272"/>
    <cellStyle name="Обычный 3 14 24 2 3 4 2" xfId="24273"/>
    <cellStyle name="Обычный 3 14 24 2 3 5" xfId="24274"/>
    <cellStyle name="Обычный 3 14 24 2 4" xfId="24275"/>
    <cellStyle name="Обычный 3 14 24 2 4 2" xfId="24276"/>
    <cellStyle name="Обычный 3 14 24 2 4 2 2" xfId="24277"/>
    <cellStyle name="Обычный 3 14 24 2 4 2 2 2" xfId="24278"/>
    <cellStyle name="Обычный 3 14 24 2 4 2 3" xfId="24279"/>
    <cellStyle name="Обычный 3 14 24 2 4 3" xfId="24280"/>
    <cellStyle name="Обычный 3 14 24 2 4 3 2" xfId="24281"/>
    <cellStyle name="Обычный 3 14 24 2 4 4" xfId="24282"/>
    <cellStyle name="Обычный 3 14 24 2 5" xfId="24283"/>
    <cellStyle name="Обычный 3 14 24 2 5 2" xfId="24284"/>
    <cellStyle name="Обычный 3 14 24 2 5 2 2" xfId="24285"/>
    <cellStyle name="Обычный 3 14 24 2 5 3" xfId="24286"/>
    <cellStyle name="Обычный 3 14 24 2 6" xfId="24287"/>
    <cellStyle name="Обычный 3 14 24 2 6 2" xfId="24288"/>
    <cellStyle name="Обычный 3 14 24 2 7" xfId="24289"/>
    <cellStyle name="Обычный 3 14 24 3" xfId="24290"/>
    <cellStyle name="Обычный 3 14 24 3 2" xfId="24291"/>
    <cellStyle name="Обычный 3 14 24 3 2 2" xfId="24292"/>
    <cellStyle name="Обычный 3 14 24 3 2 2 2" xfId="24293"/>
    <cellStyle name="Обычный 3 14 24 3 2 2 2 2" xfId="24294"/>
    <cellStyle name="Обычный 3 14 24 3 2 2 3" xfId="24295"/>
    <cellStyle name="Обычный 3 14 24 3 2 3" xfId="24296"/>
    <cellStyle name="Обычный 3 14 24 3 2 3 2" xfId="24297"/>
    <cellStyle name="Обычный 3 14 24 3 2 4" xfId="24298"/>
    <cellStyle name="Обычный 3 14 24 3 3" xfId="24299"/>
    <cellStyle name="Обычный 3 14 24 3 3 2" xfId="24300"/>
    <cellStyle name="Обычный 3 14 24 3 3 2 2" xfId="24301"/>
    <cellStyle name="Обычный 3 14 24 3 3 3" xfId="24302"/>
    <cellStyle name="Обычный 3 14 24 3 4" xfId="24303"/>
    <cellStyle name="Обычный 3 14 24 3 4 2" xfId="24304"/>
    <cellStyle name="Обычный 3 14 24 3 5" xfId="24305"/>
    <cellStyle name="Обычный 3 14 24 4" xfId="24306"/>
    <cellStyle name="Обычный 3 14 24 4 2" xfId="24307"/>
    <cellStyle name="Обычный 3 14 24 4 2 2" xfId="24308"/>
    <cellStyle name="Обычный 3 14 24 4 2 2 2" xfId="24309"/>
    <cellStyle name="Обычный 3 14 24 4 2 2 2 2" xfId="24310"/>
    <cellStyle name="Обычный 3 14 24 4 2 2 3" xfId="24311"/>
    <cellStyle name="Обычный 3 14 24 4 2 3" xfId="24312"/>
    <cellStyle name="Обычный 3 14 24 4 2 3 2" xfId="24313"/>
    <cellStyle name="Обычный 3 14 24 4 2 4" xfId="24314"/>
    <cellStyle name="Обычный 3 14 24 4 3" xfId="24315"/>
    <cellStyle name="Обычный 3 14 24 4 3 2" xfId="24316"/>
    <cellStyle name="Обычный 3 14 24 4 3 2 2" xfId="24317"/>
    <cellStyle name="Обычный 3 14 24 4 3 3" xfId="24318"/>
    <cellStyle name="Обычный 3 14 24 4 4" xfId="24319"/>
    <cellStyle name="Обычный 3 14 24 4 4 2" xfId="24320"/>
    <cellStyle name="Обычный 3 14 24 4 5" xfId="24321"/>
    <cellStyle name="Обычный 3 14 24 5" xfId="24322"/>
    <cellStyle name="Обычный 3 14 24 5 2" xfId="24323"/>
    <cellStyle name="Обычный 3 14 24 5 2 2" xfId="24324"/>
    <cellStyle name="Обычный 3 14 24 5 2 2 2" xfId="24325"/>
    <cellStyle name="Обычный 3 14 24 5 2 3" xfId="24326"/>
    <cellStyle name="Обычный 3 14 24 5 3" xfId="24327"/>
    <cellStyle name="Обычный 3 14 24 5 3 2" xfId="24328"/>
    <cellStyle name="Обычный 3 14 24 5 4" xfId="24329"/>
    <cellStyle name="Обычный 3 14 24 6" xfId="24330"/>
    <cellStyle name="Обычный 3 14 24 6 2" xfId="24331"/>
    <cellStyle name="Обычный 3 14 24 6 2 2" xfId="24332"/>
    <cellStyle name="Обычный 3 14 24 6 3" xfId="24333"/>
    <cellStyle name="Обычный 3 14 24 7" xfId="24334"/>
    <cellStyle name="Обычный 3 14 24 7 2" xfId="24335"/>
    <cellStyle name="Обычный 3 14 24 8" xfId="24336"/>
    <cellStyle name="Обычный 3 14 25" xfId="24337"/>
    <cellStyle name="Обычный 3 14 25 2" xfId="24338"/>
    <cellStyle name="Обычный 3 14 25 2 2" xfId="24339"/>
    <cellStyle name="Обычный 3 14 25 2 2 2" xfId="24340"/>
    <cellStyle name="Обычный 3 14 25 2 2 2 2" xfId="24341"/>
    <cellStyle name="Обычный 3 14 25 2 2 2 2 2" xfId="24342"/>
    <cellStyle name="Обычный 3 14 25 2 2 2 2 2 2" xfId="24343"/>
    <cellStyle name="Обычный 3 14 25 2 2 2 2 3" xfId="24344"/>
    <cellStyle name="Обычный 3 14 25 2 2 2 3" xfId="24345"/>
    <cellStyle name="Обычный 3 14 25 2 2 2 3 2" xfId="24346"/>
    <cellStyle name="Обычный 3 14 25 2 2 2 4" xfId="24347"/>
    <cellStyle name="Обычный 3 14 25 2 2 3" xfId="24348"/>
    <cellStyle name="Обычный 3 14 25 2 2 3 2" xfId="24349"/>
    <cellStyle name="Обычный 3 14 25 2 2 3 2 2" xfId="24350"/>
    <cellStyle name="Обычный 3 14 25 2 2 3 3" xfId="24351"/>
    <cellStyle name="Обычный 3 14 25 2 2 4" xfId="24352"/>
    <cellStyle name="Обычный 3 14 25 2 2 4 2" xfId="24353"/>
    <cellStyle name="Обычный 3 14 25 2 2 5" xfId="24354"/>
    <cellStyle name="Обычный 3 14 25 2 3" xfId="24355"/>
    <cellStyle name="Обычный 3 14 25 2 3 2" xfId="24356"/>
    <cellStyle name="Обычный 3 14 25 2 3 2 2" xfId="24357"/>
    <cellStyle name="Обычный 3 14 25 2 3 2 2 2" xfId="24358"/>
    <cellStyle name="Обычный 3 14 25 2 3 2 2 2 2" xfId="24359"/>
    <cellStyle name="Обычный 3 14 25 2 3 2 2 3" xfId="24360"/>
    <cellStyle name="Обычный 3 14 25 2 3 2 3" xfId="24361"/>
    <cellStyle name="Обычный 3 14 25 2 3 2 3 2" xfId="24362"/>
    <cellStyle name="Обычный 3 14 25 2 3 2 4" xfId="24363"/>
    <cellStyle name="Обычный 3 14 25 2 3 3" xfId="24364"/>
    <cellStyle name="Обычный 3 14 25 2 3 3 2" xfId="24365"/>
    <cellStyle name="Обычный 3 14 25 2 3 3 2 2" xfId="24366"/>
    <cellStyle name="Обычный 3 14 25 2 3 3 3" xfId="24367"/>
    <cellStyle name="Обычный 3 14 25 2 3 4" xfId="24368"/>
    <cellStyle name="Обычный 3 14 25 2 3 4 2" xfId="24369"/>
    <cellStyle name="Обычный 3 14 25 2 3 5" xfId="24370"/>
    <cellStyle name="Обычный 3 14 25 2 4" xfId="24371"/>
    <cellStyle name="Обычный 3 14 25 2 4 2" xfId="24372"/>
    <cellStyle name="Обычный 3 14 25 2 4 2 2" xfId="24373"/>
    <cellStyle name="Обычный 3 14 25 2 4 2 2 2" xfId="24374"/>
    <cellStyle name="Обычный 3 14 25 2 4 2 3" xfId="24375"/>
    <cellStyle name="Обычный 3 14 25 2 4 3" xfId="24376"/>
    <cellStyle name="Обычный 3 14 25 2 4 3 2" xfId="24377"/>
    <cellStyle name="Обычный 3 14 25 2 4 4" xfId="24378"/>
    <cellStyle name="Обычный 3 14 25 2 5" xfId="24379"/>
    <cellStyle name="Обычный 3 14 25 2 5 2" xfId="24380"/>
    <cellStyle name="Обычный 3 14 25 2 5 2 2" xfId="24381"/>
    <cellStyle name="Обычный 3 14 25 2 5 3" xfId="24382"/>
    <cellStyle name="Обычный 3 14 25 2 6" xfId="24383"/>
    <cellStyle name="Обычный 3 14 25 2 6 2" xfId="24384"/>
    <cellStyle name="Обычный 3 14 25 2 7" xfId="24385"/>
    <cellStyle name="Обычный 3 14 25 3" xfId="24386"/>
    <cellStyle name="Обычный 3 14 25 3 2" xfId="24387"/>
    <cellStyle name="Обычный 3 14 25 3 2 2" xfId="24388"/>
    <cellStyle name="Обычный 3 14 25 3 2 2 2" xfId="24389"/>
    <cellStyle name="Обычный 3 14 25 3 2 2 2 2" xfId="24390"/>
    <cellStyle name="Обычный 3 14 25 3 2 2 3" xfId="24391"/>
    <cellStyle name="Обычный 3 14 25 3 2 3" xfId="24392"/>
    <cellStyle name="Обычный 3 14 25 3 2 3 2" xfId="24393"/>
    <cellStyle name="Обычный 3 14 25 3 2 4" xfId="24394"/>
    <cellStyle name="Обычный 3 14 25 3 3" xfId="24395"/>
    <cellStyle name="Обычный 3 14 25 3 3 2" xfId="24396"/>
    <cellStyle name="Обычный 3 14 25 3 3 2 2" xfId="24397"/>
    <cellStyle name="Обычный 3 14 25 3 3 3" xfId="24398"/>
    <cellStyle name="Обычный 3 14 25 3 4" xfId="24399"/>
    <cellStyle name="Обычный 3 14 25 3 4 2" xfId="24400"/>
    <cellStyle name="Обычный 3 14 25 3 5" xfId="24401"/>
    <cellStyle name="Обычный 3 14 25 4" xfId="24402"/>
    <cellStyle name="Обычный 3 14 25 4 2" xfId="24403"/>
    <cellStyle name="Обычный 3 14 25 4 2 2" xfId="24404"/>
    <cellStyle name="Обычный 3 14 25 4 2 2 2" xfId="24405"/>
    <cellStyle name="Обычный 3 14 25 4 2 2 2 2" xfId="24406"/>
    <cellStyle name="Обычный 3 14 25 4 2 2 3" xfId="24407"/>
    <cellStyle name="Обычный 3 14 25 4 2 3" xfId="24408"/>
    <cellStyle name="Обычный 3 14 25 4 2 3 2" xfId="24409"/>
    <cellStyle name="Обычный 3 14 25 4 2 4" xfId="24410"/>
    <cellStyle name="Обычный 3 14 25 4 3" xfId="24411"/>
    <cellStyle name="Обычный 3 14 25 4 3 2" xfId="24412"/>
    <cellStyle name="Обычный 3 14 25 4 3 2 2" xfId="24413"/>
    <cellStyle name="Обычный 3 14 25 4 3 3" xfId="24414"/>
    <cellStyle name="Обычный 3 14 25 4 4" xfId="24415"/>
    <cellStyle name="Обычный 3 14 25 4 4 2" xfId="24416"/>
    <cellStyle name="Обычный 3 14 25 4 5" xfId="24417"/>
    <cellStyle name="Обычный 3 14 25 5" xfId="24418"/>
    <cellStyle name="Обычный 3 14 25 5 2" xfId="24419"/>
    <cellStyle name="Обычный 3 14 25 5 2 2" xfId="24420"/>
    <cellStyle name="Обычный 3 14 25 5 2 2 2" xfId="24421"/>
    <cellStyle name="Обычный 3 14 25 5 2 3" xfId="24422"/>
    <cellStyle name="Обычный 3 14 25 5 3" xfId="24423"/>
    <cellStyle name="Обычный 3 14 25 5 3 2" xfId="24424"/>
    <cellStyle name="Обычный 3 14 25 5 4" xfId="24425"/>
    <cellStyle name="Обычный 3 14 25 6" xfId="24426"/>
    <cellStyle name="Обычный 3 14 25 6 2" xfId="24427"/>
    <cellStyle name="Обычный 3 14 25 6 2 2" xfId="24428"/>
    <cellStyle name="Обычный 3 14 25 6 3" xfId="24429"/>
    <cellStyle name="Обычный 3 14 25 7" xfId="24430"/>
    <cellStyle name="Обычный 3 14 25 7 2" xfId="24431"/>
    <cellStyle name="Обычный 3 14 25 8" xfId="24432"/>
    <cellStyle name="Обычный 3 14 26" xfId="24433"/>
    <cellStyle name="Обычный 3 14 26 2" xfId="24434"/>
    <cellStyle name="Обычный 3 14 26 2 2" xfId="24435"/>
    <cellStyle name="Обычный 3 14 26 2 2 2" xfId="24436"/>
    <cellStyle name="Обычный 3 14 26 2 2 2 2" xfId="24437"/>
    <cellStyle name="Обычный 3 14 26 2 2 2 2 2" xfId="24438"/>
    <cellStyle name="Обычный 3 14 26 2 2 2 2 2 2" xfId="24439"/>
    <cellStyle name="Обычный 3 14 26 2 2 2 2 3" xfId="24440"/>
    <cellStyle name="Обычный 3 14 26 2 2 2 3" xfId="24441"/>
    <cellStyle name="Обычный 3 14 26 2 2 2 3 2" xfId="24442"/>
    <cellStyle name="Обычный 3 14 26 2 2 2 4" xfId="24443"/>
    <cellStyle name="Обычный 3 14 26 2 2 3" xfId="24444"/>
    <cellStyle name="Обычный 3 14 26 2 2 3 2" xfId="24445"/>
    <cellStyle name="Обычный 3 14 26 2 2 3 2 2" xfId="24446"/>
    <cellStyle name="Обычный 3 14 26 2 2 3 3" xfId="24447"/>
    <cellStyle name="Обычный 3 14 26 2 2 4" xfId="24448"/>
    <cellStyle name="Обычный 3 14 26 2 2 4 2" xfId="24449"/>
    <cellStyle name="Обычный 3 14 26 2 2 5" xfId="24450"/>
    <cellStyle name="Обычный 3 14 26 2 3" xfId="24451"/>
    <cellStyle name="Обычный 3 14 26 2 3 2" xfId="24452"/>
    <cellStyle name="Обычный 3 14 26 2 3 2 2" xfId="24453"/>
    <cellStyle name="Обычный 3 14 26 2 3 2 2 2" xfId="24454"/>
    <cellStyle name="Обычный 3 14 26 2 3 2 2 2 2" xfId="24455"/>
    <cellStyle name="Обычный 3 14 26 2 3 2 2 3" xfId="24456"/>
    <cellStyle name="Обычный 3 14 26 2 3 2 3" xfId="24457"/>
    <cellStyle name="Обычный 3 14 26 2 3 2 3 2" xfId="24458"/>
    <cellStyle name="Обычный 3 14 26 2 3 2 4" xfId="24459"/>
    <cellStyle name="Обычный 3 14 26 2 3 3" xfId="24460"/>
    <cellStyle name="Обычный 3 14 26 2 3 3 2" xfId="24461"/>
    <cellStyle name="Обычный 3 14 26 2 3 3 2 2" xfId="24462"/>
    <cellStyle name="Обычный 3 14 26 2 3 3 3" xfId="24463"/>
    <cellStyle name="Обычный 3 14 26 2 3 4" xfId="24464"/>
    <cellStyle name="Обычный 3 14 26 2 3 4 2" xfId="24465"/>
    <cellStyle name="Обычный 3 14 26 2 3 5" xfId="24466"/>
    <cellStyle name="Обычный 3 14 26 2 4" xfId="24467"/>
    <cellStyle name="Обычный 3 14 26 2 4 2" xfId="24468"/>
    <cellStyle name="Обычный 3 14 26 2 4 2 2" xfId="24469"/>
    <cellStyle name="Обычный 3 14 26 2 4 2 2 2" xfId="24470"/>
    <cellStyle name="Обычный 3 14 26 2 4 2 3" xfId="24471"/>
    <cellStyle name="Обычный 3 14 26 2 4 3" xfId="24472"/>
    <cellStyle name="Обычный 3 14 26 2 4 3 2" xfId="24473"/>
    <cellStyle name="Обычный 3 14 26 2 4 4" xfId="24474"/>
    <cellStyle name="Обычный 3 14 26 2 5" xfId="24475"/>
    <cellStyle name="Обычный 3 14 26 2 5 2" xfId="24476"/>
    <cellStyle name="Обычный 3 14 26 2 5 2 2" xfId="24477"/>
    <cellStyle name="Обычный 3 14 26 2 5 3" xfId="24478"/>
    <cellStyle name="Обычный 3 14 26 2 6" xfId="24479"/>
    <cellStyle name="Обычный 3 14 26 2 6 2" xfId="24480"/>
    <cellStyle name="Обычный 3 14 26 2 7" xfId="24481"/>
    <cellStyle name="Обычный 3 14 26 3" xfId="24482"/>
    <cellStyle name="Обычный 3 14 26 3 2" xfId="24483"/>
    <cellStyle name="Обычный 3 14 26 3 2 2" xfId="24484"/>
    <cellStyle name="Обычный 3 14 26 3 2 2 2" xfId="24485"/>
    <cellStyle name="Обычный 3 14 26 3 2 2 2 2" xfId="24486"/>
    <cellStyle name="Обычный 3 14 26 3 2 2 3" xfId="24487"/>
    <cellStyle name="Обычный 3 14 26 3 2 3" xfId="24488"/>
    <cellStyle name="Обычный 3 14 26 3 2 3 2" xfId="24489"/>
    <cellStyle name="Обычный 3 14 26 3 2 4" xfId="24490"/>
    <cellStyle name="Обычный 3 14 26 3 3" xfId="24491"/>
    <cellStyle name="Обычный 3 14 26 3 3 2" xfId="24492"/>
    <cellStyle name="Обычный 3 14 26 3 3 2 2" xfId="24493"/>
    <cellStyle name="Обычный 3 14 26 3 3 3" xfId="24494"/>
    <cellStyle name="Обычный 3 14 26 3 4" xfId="24495"/>
    <cellStyle name="Обычный 3 14 26 3 4 2" xfId="24496"/>
    <cellStyle name="Обычный 3 14 26 3 5" xfId="24497"/>
    <cellStyle name="Обычный 3 14 26 4" xfId="24498"/>
    <cellStyle name="Обычный 3 14 26 4 2" xfId="24499"/>
    <cellStyle name="Обычный 3 14 26 4 2 2" xfId="24500"/>
    <cellStyle name="Обычный 3 14 26 4 2 2 2" xfId="24501"/>
    <cellStyle name="Обычный 3 14 26 4 2 2 2 2" xfId="24502"/>
    <cellStyle name="Обычный 3 14 26 4 2 2 3" xfId="24503"/>
    <cellStyle name="Обычный 3 14 26 4 2 3" xfId="24504"/>
    <cellStyle name="Обычный 3 14 26 4 2 3 2" xfId="24505"/>
    <cellStyle name="Обычный 3 14 26 4 2 4" xfId="24506"/>
    <cellStyle name="Обычный 3 14 26 4 3" xfId="24507"/>
    <cellStyle name="Обычный 3 14 26 4 3 2" xfId="24508"/>
    <cellStyle name="Обычный 3 14 26 4 3 2 2" xfId="24509"/>
    <cellStyle name="Обычный 3 14 26 4 3 3" xfId="24510"/>
    <cellStyle name="Обычный 3 14 26 4 4" xfId="24511"/>
    <cellStyle name="Обычный 3 14 26 4 4 2" xfId="24512"/>
    <cellStyle name="Обычный 3 14 26 4 5" xfId="24513"/>
    <cellStyle name="Обычный 3 14 26 5" xfId="24514"/>
    <cellStyle name="Обычный 3 14 26 5 2" xfId="24515"/>
    <cellStyle name="Обычный 3 14 26 5 2 2" xfId="24516"/>
    <cellStyle name="Обычный 3 14 26 5 2 2 2" xfId="24517"/>
    <cellStyle name="Обычный 3 14 26 5 2 3" xfId="24518"/>
    <cellStyle name="Обычный 3 14 26 5 3" xfId="24519"/>
    <cellStyle name="Обычный 3 14 26 5 3 2" xfId="24520"/>
    <cellStyle name="Обычный 3 14 26 5 4" xfId="24521"/>
    <cellStyle name="Обычный 3 14 26 6" xfId="24522"/>
    <cellStyle name="Обычный 3 14 26 6 2" xfId="24523"/>
    <cellStyle name="Обычный 3 14 26 6 2 2" xfId="24524"/>
    <cellStyle name="Обычный 3 14 26 6 3" xfId="24525"/>
    <cellStyle name="Обычный 3 14 26 7" xfId="24526"/>
    <cellStyle name="Обычный 3 14 26 7 2" xfId="24527"/>
    <cellStyle name="Обычный 3 14 26 8" xfId="24528"/>
    <cellStyle name="Обычный 3 14 27" xfId="24529"/>
    <cellStyle name="Обычный 3 14 27 2" xfId="24530"/>
    <cellStyle name="Обычный 3 14 27 2 2" xfId="24531"/>
    <cellStyle name="Обычный 3 14 27 2 2 2" xfId="24532"/>
    <cellStyle name="Обычный 3 14 27 2 2 2 2" xfId="24533"/>
    <cellStyle name="Обычный 3 14 27 2 2 2 2 2" xfId="24534"/>
    <cellStyle name="Обычный 3 14 27 2 2 2 2 2 2" xfId="24535"/>
    <cellStyle name="Обычный 3 14 27 2 2 2 2 3" xfId="24536"/>
    <cellStyle name="Обычный 3 14 27 2 2 2 3" xfId="24537"/>
    <cellStyle name="Обычный 3 14 27 2 2 2 3 2" xfId="24538"/>
    <cellStyle name="Обычный 3 14 27 2 2 2 4" xfId="24539"/>
    <cellStyle name="Обычный 3 14 27 2 2 3" xfId="24540"/>
    <cellStyle name="Обычный 3 14 27 2 2 3 2" xfId="24541"/>
    <cellStyle name="Обычный 3 14 27 2 2 3 2 2" xfId="24542"/>
    <cellStyle name="Обычный 3 14 27 2 2 3 3" xfId="24543"/>
    <cellStyle name="Обычный 3 14 27 2 2 4" xfId="24544"/>
    <cellStyle name="Обычный 3 14 27 2 2 4 2" xfId="24545"/>
    <cellStyle name="Обычный 3 14 27 2 2 5" xfId="24546"/>
    <cellStyle name="Обычный 3 14 27 2 3" xfId="24547"/>
    <cellStyle name="Обычный 3 14 27 2 3 2" xfId="24548"/>
    <cellStyle name="Обычный 3 14 27 2 3 2 2" xfId="24549"/>
    <cellStyle name="Обычный 3 14 27 2 3 2 2 2" xfId="24550"/>
    <cellStyle name="Обычный 3 14 27 2 3 2 2 2 2" xfId="24551"/>
    <cellStyle name="Обычный 3 14 27 2 3 2 2 3" xfId="24552"/>
    <cellStyle name="Обычный 3 14 27 2 3 2 3" xfId="24553"/>
    <cellStyle name="Обычный 3 14 27 2 3 2 3 2" xfId="24554"/>
    <cellStyle name="Обычный 3 14 27 2 3 2 4" xfId="24555"/>
    <cellStyle name="Обычный 3 14 27 2 3 3" xfId="24556"/>
    <cellStyle name="Обычный 3 14 27 2 3 3 2" xfId="24557"/>
    <cellStyle name="Обычный 3 14 27 2 3 3 2 2" xfId="24558"/>
    <cellStyle name="Обычный 3 14 27 2 3 3 3" xfId="24559"/>
    <cellStyle name="Обычный 3 14 27 2 3 4" xfId="24560"/>
    <cellStyle name="Обычный 3 14 27 2 3 4 2" xfId="24561"/>
    <cellStyle name="Обычный 3 14 27 2 3 5" xfId="24562"/>
    <cellStyle name="Обычный 3 14 27 2 4" xfId="24563"/>
    <cellStyle name="Обычный 3 14 27 2 4 2" xfId="24564"/>
    <cellStyle name="Обычный 3 14 27 2 4 2 2" xfId="24565"/>
    <cellStyle name="Обычный 3 14 27 2 4 2 2 2" xfId="24566"/>
    <cellStyle name="Обычный 3 14 27 2 4 2 3" xfId="24567"/>
    <cellStyle name="Обычный 3 14 27 2 4 3" xfId="24568"/>
    <cellStyle name="Обычный 3 14 27 2 4 3 2" xfId="24569"/>
    <cellStyle name="Обычный 3 14 27 2 4 4" xfId="24570"/>
    <cellStyle name="Обычный 3 14 27 2 5" xfId="24571"/>
    <cellStyle name="Обычный 3 14 27 2 5 2" xfId="24572"/>
    <cellStyle name="Обычный 3 14 27 2 5 2 2" xfId="24573"/>
    <cellStyle name="Обычный 3 14 27 2 5 3" xfId="24574"/>
    <cellStyle name="Обычный 3 14 27 2 6" xfId="24575"/>
    <cellStyle name="Обычный 3 14 27 2 6 2" xfId="24576"/>
    <cellStyle name="Обычный 3 14 27 2 7" xfId="24577"/>
    <cellStyle name="Обычный 3 14 27 3" xfId="24578"/>
    <cellStyle name="Обычный 3 14 27 3 2" xfId="24579"/>
    <cellStyle name="Обычный 3 14 27 3 2 2" xfId="24580"/>
    <cellStyle name="Обычный 3 14 27 3 2 2 2" xfId="24581"/>
    <cellStyle name="Обычный 3 14 27 3 2 2 2 2" xfId="24582"/>
    <cellStyle name="Обычный 3 14 27 3 2 2 3" xfId="24583"/>
    <cellStyle name="Обычный 3 14 27 3 2 3" xfId="24584"/>
    <cellStyle name="Обычный 3 14 27 3 2 3 2" xfId="24585"/>
    <cellStyle name="Обычный 3 14 27 3 2 4" xfId="24586"/>
    <cellStyle name="Обычный 3 14 27 3 3" xfId="24587"/>
    <cellStyle name="Обычный 3 14 27 3 3 2" xfId="24588"/>
    <cellStyle name="Обычный 3 14 27 3 3 2 2" xfId="24589"/>
    <cellStyle name="Обычный 3 14 27 3 3 3" xfId="24590"/>
    <cellStyle name="Обычный 3 14 27 3 4" xfId="24591"/>
    <cellStyle name="Обычный 3 14 27 3 4 2" xfId="24592"/>
    <cellStyle name="Обычный 3 14 27 3 5" xfId="24593"/>
    <cellStyle name="Обычный 3 14 27 4" xfId="24594"/>
    <cellStyle name="Обычный 3 14 27 4 2" xfId="24595"/>
    <cellStyle name="Обычный 3 14 27 4 2 2" xfId="24596"/>
    <cellStyle name="Обычный 3 14 27 4 2 2 2" xfId="24597"/>
    <cellStyle name="Обычный 3 14 27 4 2 2 2 2" xfId="24598"/>
    <cellStyle name="Обычный 3 14 27 4 2 2 3" xfId="24599"/>
    <cellStyle name="Обычный 3 14 27 4 2 3" xfId="24600"/>
    <cellStyle name="Обычный 3 14 27 4 2 3 2" xfId="24601"/>
    <cellStyle name="Обычный 3 14 27 4 2 4" xfId="24602"/>
    <cellStyle name="Обычный 3 14 27 4 3" xfId="24603"/>
    <cellStyle name="Обычный 3 14 27 4 3 2" xfId="24604"/>
    <cellStyle name="Обычный 3 14 27 4 3 2 2" xfId="24605"/>
    <cellStyle name="Обычный 3 14 27 4 3 3" xfId="24606"/>
    <cellStyle name="Обычный 3 14 27 4 4" xfId="24607"/>
    <cellStyle name="Обычный 3 14 27 4 4 2" xfId="24608"/>
    <cellStyle name="Обычный 3 14 27 4 5" xfId="24609"/>
    <cellStyle name="Обычный 3 14 27 5" xfId="24610"/>
    <cellStyle name="Обычный 3 14 27 5 2" xfId="24611"/>
    <cellStyle name="Обычный 3 14 27 5 2 2" xfId="24612"/>
    <cellStyle name="Обычный 3 14 27 5 2 2 2" xfId="24613"/>
    <cellStyle name="Обычный 3 14 27 5 2 3" xfId="24614"/>
    <cellStyle name="Обычный 3 14 27 5 3" xfId="24615"/>
    <cellStyle name="Обычный 3 14 27 5 3 2" xfId="24616"/>
    <cellStyle name="Обычный 3 14 27 5 4" xfId="24617"/>
    <cellStyle name="Обычный 3 14 27 6" xfId="24618"/>
    <cellStyle name="Обычный 3 14 27 6 2" xfId="24619"/>
    <cellStyle name="Обычный 3 14 27 6 2 2" xfId="24620"/>
    <cellStyle name="Обычный 3 14 27 6 3" xfId="24621"/>
    <cellStyle name="Обычный 3 14 27 7" xfId="24622"/>
    <cellStyle name="Обычный 3 14 27 7 2" xfId="24623"/>
    <cellStyle name="Обычный 3 14 27 8" xfId="24624"/>
    <cellStyle name="Обычный 3 14 28" xfId="24625"/>
    <cellStyle name="Обычный 3 14 28 2" xfId="24626"/>
    <cellStyle name="Обычный 3 14 28 2 2" xfId="24627"/>
    <cellStyle name="Обычный 3 14 28 2 2 2" xfId="24628"/>
    <cellStyle name="Обычный 3 14 28 2 2 2 2" xfId="24629"/>
    <cellStyle name="Обычный 3 14 28 2 2 2 2 2" xfId="24630"/>
    <cellStyle name="Обычный 3 14 28 2 2 2 2 2 2" xfId="24631"/>
    <cellStyle name="Обычный 3 14 28 2 2 2 2 3" xfId="24632"/>
    <cellStyle name="Обычный 3 14 28 2 2 2 3" xfId="24633"/>
    <cellStyle name="Обычный 3 14 28 2 2 2 3 2" xfId="24634"/>
    <cellStyle name="Обычный 3 14 28 2 2 2 4" xfId="24635"/>
    <cellStyle name="Обычный 3 14 28 2 2 3" xfId="24636"/>
    <cellStyle name="Обычный 3 14 28 2 2 3 2" xfId="24637"/>
    <cellStyle name="Обычный 3 14 28 2 2 3 2 2" xfId="24638"/>
    <cellStyle name="Обычный 3 14 28 2 2 3 3" xfId="24639"/>
    <cellStyle name="Обычный 3 14 28 2 2 4" xfId="24640"/>
    <cellStyle name="Обычный 3 14 28 2 2 4 2" xfId="24641"/>
    <cellStyle name="Обычный 3 14 28 2 2 5" xfId="24642"/>
    <cellStyle name="Обычный 3 14 28 2 3" xfId="24643"/>
    <cellStyle name="Обычный 3 14 28 2 3 2" xfId="24644"/>
    <cellStyle name="Обычный 3 14 28 2 3 2 2" xfId="24645"/>
    <cellStyle name="Обычный 3 14 28 2 3 2 2 2" xfId="24646"/>
    <cellStyle name="Обычный 3 14 28 2 3 2 2 2 2" xfId="24647"/>
    <cellStyle name="Обычный 3 14 28 2 3 2 2 3" xfId="24648"/>
    <cellStyle name="Обычный 3 14 28 2 3 2 3" xfId="24649"/>
    <cellStyle name="Обычный 3 14 28 2 3 2 3 2" xfId="24650"/>
    <cellStyle name="Обычный 3 14 28 2 3 2 4" xfId="24651"/>
    <cellStyle name="Обычный 3 14 28 2 3 3" xfId="24652"/>
    <cellStyle name="Обычный 3 14 28 2 3 3 2" xfId="24653"/>
    <cellStyle name="Обычный 3 14 28 2 3 3 2 2" xfId="24654"/>
    <cellStyle name="Обычный 3 14 28 2 3 3 3" xfId="24655"/>
    <cellStyle name="Обычный 3 14 28 2 3 4" xfId="24656"/>
    <cellStyle name="Обычный 3 14 28 2 3 4 2" xfId="24657"/>
    <cellStyle name="Обычный 3 14 28 2 3 5" xfId="24658"/>
    <cellStyle name="Обычный 3 14 28 2 4" xfId="24659"/>
    <cellStyle name="Обычный 3 14 28 2 4 2" xfId="24660"/>
    <cellStyle name="Обычный 3 14 28 2 4 2 2" xfId="24661"/>
    <cellStyle name="Обычный 3 14 28 2 4 2 2 2" xfId="24662"/>
    <cellStyle name="Обычный 3 14 28 2 4 2 3" xfId="24663"/>
    <cellStyle name="Обычный 3 14 28 2 4 3" xfId="24664"/>
    <cellStyle name="Обычный 3 14 28 2 4 3 2" xfId="24665"/>
    <cellStyle name="Обычный 3 14 28 2 4 4" xfId="24666"/>
    <cellStyle name="Обычный 3 14 28 2 5" xfId="24667"/>
    <cellStyle name="Обычный 3 14 28 2 5 2" xfId="24668"/>
    <cellStyle name="Обычный 3 14 28 2 5 2 2" xfId="24669"/>
    <cellStyle name="Обычный 3 14 28 2 5 3" xfId="24670"/>
    <cellStyle name="Обычный 3 14 28 2 6" xfId="24671"/>
    <cellStyle name="Обычный 3 14 28 2 6 2" xfId="24672"/>
    <cellStyle name="Обычный 3 14 28 2 7" xfId="24673"/>
    <cellStyle name="Обычный 3 14 28 3" xfId="24674"/>
    <cellStyle name="Обычный 3 14 28 3 2" xfId="24675"/>
    <cellStyle name="Обычный 3 14 28 3 2 2" xfId="24676"/>
    <cellStyle name="Обычный 3 14 28 3 2 2 2" xfId="24677"/>
    <cellStyle name="Обычный 3 14 28 3 2 2 2 2" xfId="24678"/>
    <cellStyle name="Обычный 3 14 28 3 2 2 3" xfId="24679"/>
    <cellStyle name="Обычный 3 14 28 3 2 3" xfId="24680"/>
    <cellStyle name="Обычный 3 14 28 3 2 3 2" xfId="24681"/>
    <cellStyle name="Обычный 3 14 28 3 2 4" xfId="24682"/>
    <cellStyle name="Обычный 3 14 28 3 3" xfId="24683"/>
    <cellStyle name="Обычный 3 14 28 3 3 2" xfId="24684"/>
    <cellStyle name="Обычный 3 14 28 3 3 2 2" xfId="24685"/>
    <cellStyle name="Обычный 3 14 28 3 3 3" xfId="24686"/>
    <cellStyle name="Обычный 3 14 28 3 4" xfId="24687"/>
    <cellStyle name="Обычный 3 14 28 3 4 2" xfId="24688"/>
    <cellStyle name="Обычный 3 14 28 3 5" xfId="24689"/>
    <cellStyle name="Обычный 3 14 28 4" xfId="24690"/>
    <cellStyle name="Обычный 3 14 28 4 2" xfId="24691"/>
    <cellStyle name="Обычный 3 14 28 4 2 2" xfId="24692"/>
    <cellStyle name="Обычный 3 14 28 4 2 2 2" xfId="24693"/>
    <cellStyle name="Обычный 3 14 28 4 2 2 2 2" xfId="24694"/>
    <cellStyle name="Обычный 3 14 28 4 2 2 3" xfId="24695"/>
    <cellStyle name="Обычный 3 14 28 4 2 3" xfId="24696"/>
    <cellStyle name="Обычный 3 14 28 4 2 3 2" xfId="24697"/>
    <cellStyle name="Обычный 3 14 28 4 2 4" xfId="24698"/>
    <cellStyle name="Обычный 3 14 28 4 3" xfId="24699"/>
    <cellStyle name="Обычный 3 14 28 4 3 2" xfId="24700"/>
    <cellStyle name="Обычный 3 14 28 4 3 2 2" xfId="24701"/>
    <cellStyle name="Обычный 3 14 28 4 3 3" xfId="24702"/>
    <cellStyle name="Обычный 3 14 28 4 4" xfId="24703"/>
    <cellStyle name="Обычный 3 14 28 4 4 2" xfId="24704"/>
    <cellStyle name="Обычный 3 14 28 4 5" xfId="24705"/>
    <cellStyle name="Обычный 3 14 28 5" xfId="24706"/>
    <cellStyle name="Обычный 3 14 28 5 2" xfId="24707"/>
    <cellStyle name="Обычный 3 14 28 5 2 2" xfId="24708"/>
    <cellStyle name="Обычный 3 14 28 5 2 2 2" xfId="24709"/>
    <cellStyle name="Обычный 3 14 28 5 2 3" xfId="24710"/>
    <cellStyle name="Обычный 3 14 28 5 3" xfId="24711"/>
    <cellStyle name="Обычный 3 14 28 5 3 2" xfId="24712"/>
    <cellStyle name="Обычный 3 14 28 5 4" xfId="24713"/>
    <cellStyle name="Обычный 3 14 28 6" xfId="24714"/>
    <cellStyle name="Обычный 3 14 28 6 2" xfId="24715"/>
    <cellStyle name="Обычный 3 14 28 6 2 2" xfId="24716"/>
    <cellStyle name="Обычный 3 14 28 6 3" xfId="24717"/>
    <cellStyle name="Обычный 3 14 28 7" xfId="24718"/>
    <cellStyle name="Обычный 3 14 28 7 2" xfId="24719"/>
    <cellStyle name="Обычный 3 14 28 8" xfId="24720"/>
    <cellStyle name="Обычный 3 14 29" xfId="24721"/>
    <cellStyle name="Обычный 3 14 29 2" xfId="24722"/>
    <cellStyle name="Обычный 3 14 29 2 2" xfId="24723"/>
    <cellStyle name="Обычный 3 14 29 2 2 2" xfId="24724"/>
    <cellStyle name="Обычный 3 14 29 2 2 2 2" xfId="24725"/>
    <cellStyle name="Обычный 3 14 29 2 2 2 2 2" xfId="24726"/>
    <cellStyle name="Обычный 3 14 29 2 2 2 2 2 2" xfId="24727"/>
    <cellStyle name="Обычный 3 14 29 2 2 2 2 3" xfId="24728"/>
    <cellStyle name="Обычный 3 14 29 2 2 2 3" xfId="24729"/>
    <cellStyle name="Обычный 3 14 29 2 2 2 3 2" xfId="24730"/>
    <cellStyle name="Обычный 3 14 29 2 2 2 4" xfId="24731"/>
    <cellStyle name="Обычный 3 14 29 2 2 3" xfId="24732"/>
    <cellStyle name="Обычный 3 14 29 2 2 3 2" xfId="24733"/>
    <cellStyle name="Обычный 3 14 29 2 2 3 2 2" xfId="24734"/>
    <cellStyle name="Обычный 3 14 29 2 2 3 3" xfId="24735"/>
    <cellStyle name="Обычный 3 14 29 2 2 4" xfId="24736"/>
    <cellStyle name="Обычный 3 14 29 2 2 4 2" xfId="24737"/>
    <cellStyle name="Обычный 3 14 29 2 2 5" xfId="24738"/>
    <cellStyle name="Обычный 3 14 29 2 3" xfId="24739"/>
    <cellStyle name="Обычный 3 14 29 2 3 2" xfId="24740"/>
    <cellStyle name="Обычный 3 14 29 2 3 2 2" xfId="24741"/>
    <cellStyle name="Обычный 3 14 29 2 3 2 2 2" xfId="24742"/>
    <cellStyle name="Обычный 3 14 29 2 3 2 2 2 2" xfId="24743"/>
    <cellStyle name="Обычный 3 14 29 2 3 2 2 3" xfId="24744"/>
    <cellStyle name="Обычный 3 14 29 2 3 2 3" xfId="24745"/>
    <cellStyle name="Обычный 3 14 29 2 3 2 3 2" xfId="24746"/>
    <cellStyle name="Обычный 3 14 29 2 3 2 4" xfId="24747"/>
    <cellStyle name="Обычный 3 14 29 2 3 3" xfId="24748"/>
    <cellStyle name="Обычный 3 14 29 2 3 3 2" xfId="24749"/>
    <cellStyle name="Обычный 3 14 29 2 3 3 2 2" xfId="24750"/>
    <cellStyle name="Обычный 3 14 29 2 3 3 3" xfId="24751"/>
    <cellStyle name="Обычный 3 14 29 2 3 4" xfId="24752"/>
    <cellStyle name="Обычный 3 14 29 2 3 4 2" xfId="24753"/>
    <cellStyle name="Обычный 3 14 29 2 3 5" xfId="24754"/>
    <cellStyle name="Обычный 3 14 29 2 4" xfId="24755"/>
    <cellStyle name="Обычный 3 14 29 2 4 2" xfId="24756"/>
    <cellStyle name="Обычный 3 14 29 2 4 2 2" xfId="24757"/>
    <cellStyle name="Обычный 3 14 29 2 4 2 2 2" xfId="24758"/>
    <cellStyle name="Обычный 3 14 29 2 4 2 3" xfId="24759"/>
    <cellStyle name="Обычный 3 14 29 2 4 3" xfId="24760"/>
    <cellStyle name="Обычный 3 14 29 2 4 3 2" xfId="24761"/>
    <cellStyle name="Обычный 3 14 29 2 4 4" xfId="24762"/>
    <cellStyle name="Обычный 3 14 29 2 5" xfId="24763"/>
    <cellStyle name="Обычный 3 14 29 2 5 2" xfId="24764"/>
    <cellStyle name="Обычный 3 14 29 2 5 2 2" xfId="24765"/>
    <cellStyle name="Обычный 3 14 29 2 5 3" xfId="24766"/>
    <cellStyle name="Обычный 3 14 29 2 6" xfId="24767"/>
    <cellStyle name="Обычный 3 14 29 2 6 2" xfId="24768"/>
    <cellStyle name="Обычный 3 14 29 2 7" xfId="24769"/>
    <cellStyle name="Обычный 3 14 29 3" xfId="24770"/>
    <cellStyle name="Обычный 3 14 29 3 2" xfId="24771"/>
    <cellStyle name="Обычный 3 14 29 3 2 2" xfId="24772"/>
    <cellStyle name="Обычный 3 14 29 3 2 2 2" xfId="24773"/>
    <cellStyle name="Обычный 3 14 29 3 2 2 2 2" xfId="24774"/>
    <cellStyle name="Обычный 3 14 29 3 2 2 3" xfId="24775"/>
    <cellStyle name="Обычный 3 14 29 3 2 3" xfId="24776"/>
    <cellStyle name="Обычный 3 14 29 3 2 3 2" xfId="24777"/>
    <cellStyle name="Обычный 3 14 29 3 2 4" xfId="24778"/>
    <cellStyle name="Обычный 3 14 29 3 3" xfId="24779"/>
    <cellStyle name="Обычный 3 14 29 3 3 2" xfId="24780"/>
    <cellStyle name="Обычный 3 14 29 3 3 2 2" xfId="24781"/>
    <cellStyle name="Обычный 3 14 29 3 3 3" xfId="24782"/>
    <cellStyle name="Обычный 3 14 29 3 4" xfId="24783"/>
    <cellStyle name="Обычный 3 14 29 3 4 2" xfId="24784"/>
    <cellStyle name="Обычный 3 14 29 3 5" xfId="24785"/>
    <cellStyle name="Обычный 3 14 29 4" xfId="24786"/>
    <cellStyle name="Обычный 3 14 29 4 2" xfId="24787"/>
    <cellStyle name="Обычный 3 14 29 4 2 2" xfId="24788"/>
    <cellStyle name="Обычный 3 14 29 4 2 2 2" xfId="24789"/>
    <cellStyle name="Обычный 3 14 29 4 2 2 2 2" xfId="24790"/>
    <cellStyle name="Обычный 3 14 29 4 2 2 3" xfId="24791"/>
    <cellStyle name="Обычный 3 14 29 4 2 3" xfId="24792"/>
    <cellStyle name="Обычный 3 14 29 4 2 3 2" xfId="24793"/>
    <cellStyle name="Обычный 3 14 29 4 2 4" xfId="24794"/>
    <cellStyle name="Обычный 3 14 29 4 3" xfId="24795"/>
    <cellStyle name="Обычный 3 14 29 4 3 2" xfId="24796"/>
    <cellStyle name="Обычный 3 14 29 4 3 2 2" xfId="24797"/>
    <cellStyle name="Обычный 3 14 29 4 3 3" xfId="24798"/>
    <cellStyle name="Обычный 3 14 29 4 4" xfId="24799"/>
    <cellStyle name="Обычный 3 14 29 4 4 2" xfId="24800"/>
    <cellStyle name="Обычный 3 14 29 4 5" xfId="24801"/>
    <cellStyle name="Обычный 3 14 29 5" xfId="24802"/>
    <cellStyle name="Обычный 3 14 29 5 2" xfId="24803"/>
    <cellStyle name="Обычный 3 14 29 5 2 2" xfId="24804"/>
    <cellStyle name="Обычный 3 14 29 5 2 2 2" xfId="24805"/>
    <cellStyle name="Обычный 3 14 29 5 2 3" xfId="24806"/>
    <cellStyle name="Обычный 3 14 29 5 3" xfId="24807"/>
    <cellStyle name="Обычный 3 14 29 5 3 2" xfId="24808"/>
    <cellStyle name="Обычный 3 14 29 5 4" xfId="24809"/>
    <cellStyle name="Обычный 3 14 29 6" xfId="24810"/>
    <cellStyle name="Обычный 3 14 29 6 2" xfId="24811"/>
    <cellStyle name="Обычный 3 14 29 6 2 2" xfId="24812"/>
    <cellStyle name="Обычный 3 14 29 6 3" xfId="24813"/>
    <cellStyle name="Обычный 3 14 29 7" xfId="24814"/>
    <cellStyle name="Обычный 3 14 29 7 2" xfId="24815"/>
    <cellStyle name="Обычный 3 14 29 8" xfId="24816"/>
    <cellStyle name="Обычный 3 14 3" xfId="24817"/>
    <cellStyle name="Обычный 3 14 3 2" xfId="24818"/>
    <cellStyle name="Обычный 3 14 3 2 2" xfId="24819"/>
    <cellStyle name="Обычный 3 14 3 2 2 2" xfId="24820"/>
    <cellStyle name="Обычный 3 14 3 2 2 2 2" xfId="24821"/>
    <cellStyle name="Обычный 3 14 3 2 2 2 2 2" xfId="24822"/>
    <cellStyle name="Обычный 3 14 3 2 2 2 2 2 2" xfId="24823"/>
    <cellStyle name="Обычный 3 14 3 2 2 2 2 3" xfId="24824"/>
    <cellStyle name="Обычный 3 14 3 2 2 2 3" xfId="24825"/>
    <cellStyle name="Обычный 3 14 3 2 2 2 3 2" xfId="24826"/>
    <cellStyle name="Обычный 3 14 3 2 2 2 4" xfId="24827"/>
    <cellStyle name="Обычный 3 14 3 2 2 3" xfId="24828"/>
    <cellStyle name="Обычный 3 14 3 2 2 3 2" xfId="24829"/>
    <cellStyle name="Обычный 3 14 3 2 2 3 2 2" xfId="24830"/>
    <cellStyle name="Обычный 3 14 3 2 2 3 3" xfId="24831"/>
    <cellStyle name="Обычный 3 14 3 2 2 4" xfId="24832"/>
    <cellStyle name="Обычный 3 14 3 2 2 4 2" xfId="24833"/>
    <cellStyle name="Обычный 3 14 3 2 2 5" xfId="24834"/>
    <cellStyle name="Обычный 3 14 3 2 3" xfId="24835"/>
    <cellStyle name="Обычный 3 14 3 2 3 2" xfId="24836"/>
    <cellStyle name="Обычный 3 14 3 2 3 2 2" xfId="24837"/>
    <cellStyle name="Обычный 3 14 3 2 3 2 2 2" xfId="24838"/>
    <cellStyle name="Обычный 3 14 3 2 3 2 2 2 2" xfId="24839"/>
    <cellStyle name="Обычный 3 14 3 2 3 2 2 3" xfId="24840"/>
    <cellStyle name="Обычный 3 14 3 2 3 2 3" xfId="24841"/>
    <cellStyle name="Обычный 3 14 3 2 3 2 3 2" xfId="24842"/>
    <cellStyle name="Обычный 3 14 3 2 3 2 4" xfId="24843"/>
    <cellStyle name="Обычный 3 14 3 2 3 3" xfId="24844"/>
    <cellStyle name="Обычный 3 14 3 2 3 3 2" xfId="24845"/>
    <cellStyle name="Обычный 3 14 3 2 3 3 2 2" xfId="24846"/>
    <cellStyle name="Обычный 3 14 3 2 3 3 3" xfId="24847"/>
    <cellStyle name="Обычный 3 14 3 2 3 4" xfId="24848"/>
    <cellStyle name="Обычный 3 14 3 2 3 4 2" xfId="24849"/>
    <cellStyle name="Обычный 3 14 3 2 3 5" xfId="24850"/>
    <cellStyle name="Обычный 3 14 3 2 4" xfId="24851"/>
    <cellStyle name="Обычный 3 14 3 2 4 2" xfId="24852"/>
    <cellStyle name="Обычный 3 14 3 2 4 2 2" xfId="24853"/>
    <cellStyle name="Обычный 3 14 3 2 4 2 2 2" xfId="24854"/>
    <cellStyle name="Обычный 3 14 3 2 4 2 3" xfId="24855"/>
    <cellStyle name="Обычный 3 14 3 2 4 3" xfId="24856"/>
    <cellStyle name="Обычный 3 14 3 2 4 3 2" xfId="24857"/>
    <cellStyle name="Обычный 3 14 3 2 4 4" xfId="24858"/>
    <cellStyle name="Обычный 3 14 3 2 5" xfId="24859"/>
    <cellStyle name="Обычный 3 14 3 2 5 2" xfId="24860"/>
    <cellStyle name="Обычный 3 14 3 2 5 2 2" xfId="24861"/>
    <cellStyle name="Обычный 3 14 3 2 5 3" xfId="24862"/>
    <cellStyle name="Обычный 3 14 3 2 6" xfId="24863"/>
    <cellStyle name="Обычный 3 14 3 2 6 2" xfId="24864"/>
    <cellStyle name="Обычный 3 14 3 2 7" xfId="24865"/>
    <cellStyle name="Обычный 3 14 3 3" xfId="24866"/>
    <cellStyle name="Обычный 3 14 3 3 2" xfId="24867"/>
    <cellStyle name="Обычный 3 14 3 3 2 2" xfId="24868"/>
    <cellStyle name="Обычный 3 14 3 3 2 2 2" xfId="24869"/>
    <cellStyle name="Обычный 3 14 3 3 2 2 2 2" xfId="24870"/>
    <cellStyle name="Обычный 3 14 3 3 2 2 3" xfId="24871"/>
    <cellStyle name="Обычный 3 14 3 3 2 3" xfId="24872"/>
    <cellStyle name="Обычный 3 14 3 3 2 3 2" xfId="24873"/>
    <cellStyle name="Обычный 3 14 3 3 2 4" xfId="24874"/>
    <cellStyle name="Обычный 3 14 3 3 3" xfId="24875"/>
    <cellStyle name="Обычный 3 14 3 3 3 2" xfId="24876"/>
    <cellStyle name="Обычный 3 14 3 3 3 2 2" xfId="24877"/>
    <cellStyle name="Обычный 3 14 3 3 3 3" xfId="24878"/>
    <cellStyle name="Обычный 3 14 3 3 4" xfId="24879"/>
    <cellStyle name="Обычный 3 14 3 3 4 2" xfId="24880"/>
    <cellStyle name="Обычный 3 14 3 3 5" xfId="24881"/>
    <cellStyle name="Обычный 3 14 3 4" xfId="24882"/>
    <cellStyle name="Обычный 3 14 3 4 2" xfId="24883"/>
    <cellStyle name="Обычный 3 14 3 4 2 2" xfId="24884"/>
    <cellStyle name="Обычный 3 14 3 4 2 2 2" xfId="24885"/>
    <cellStyle name="Обычный 3 14 3 4 2 2 2 2" xfId="24886"/>
    <cellStyle name="Обычный 3 14 3 4 2 2 3" xfId="24887"/>
    <cellStyle name="Обычный 3 14 3 4 2 3" xfId="24888"/>
    <cellStyle name="Обычный 3 14 3 4 2 3 2" xfId="24889"/>
    <cellStyle name="Обычный 3 14 3 4 2 4" xfId="24890"/>
    <cellStyle name="Обычный 3 14 3 4 3" xfId="24891"/>
    <cellStyle name="Обычный 3 14 3 4 3 2" xfId="24892"/>
    <cellStyle name="Обычный 3 14 3 4 3 2 2" xfId="24893"/>
    <cellStyle name="Обычный 3 14 3 4 3 3" xfId="24894"/>
    <cellStyle name="Обычный 3 14 3 4 4" xfId="24895"/>
    <cellStyle name="Обычный 3 14 3 4 4 2" xfId="24896"/>
    <cellStyle name="Обычный 3 14 3 4 5" xfId="24897"/>
    <cellStyle name="Обычный 3 14 3 5" xfId="24898"/>
    <cellStyle name="Обычный 3 14 3 5 2" xfId="24899"/>
    <cellStyle name="Обычный 3 14 3 5 2 2" xfId="24900"/>
    <cellStyle name="Обычный 3 14 3 5 2 2 2" xfId="24901"/>
    <cellStyle name="Обычный 3 14 3 5 2 3" xfId="24902"/>
    <cellStyle name="Обычный 3 14 3 5 3" xfId="24903"/>
    <cellStyle name="Обычный 3 14 3 5 3 2" xfId="24904"/>
    <cellStyle name="Обычный 3 14 3 5 4" xfId="24905"/>
    <cellStyle name="Обычный 3 14 3 6" xfId="24906"/>
    <cellStyle name="Обычный 3 14 3 6 2" xfId="24907"/>
    <cellStyle name="Обычный 3 14 3 6 2 2" xfId="24908"/>
    <cellStyle name="Обычный 3 14 3 6 3" xfId="24909"/>
    <cellStyle name="Обычный 3 14 3 7" xfId="24910"/>
    <cellStyle name="Обычный 3 14 3 7 2" xfId="24911"/>
    <cellStyle name="Обычный 3 14 3 8" xfId="24912"/>
    <cellStyle name="Обычный 3 14 30" xfId="24913"/>
    <cellStyle name="Обычный 3 14 30 2" xfId="24914"/>
    <cellStyle name="Обычный 3 14 30 2 2" xfId="24915"/>
    <cellStyle name="Обычный 3 14 30 2 2 2" xfId="24916"/>
    <cellStyle name="Обычный 3 14 30 2 2 2 2" xfId="24917"/>
    <cellStyle name="Обычный 3 14 30 2 2 2 2 2" xfId="24918"/>
    <cellStyle name="Обычный 3 14 30 2 2 2 2 2 2" xfId="24919"/>
    <cellStyle name="Обычный 3 14 30 2 2 2 2 3" xfId="24920"/>
    <cellStyle name="Обычный 3 14 30 2 2 2 3" xfId="24921"/>
    <cellStyle name="Обычный 3 14 30 2 2 2 3 2" xfId="24922"/>
    <cellStyle name="Обычный 3 14 30 2 2 2 4" xfId="24923"/>
    <cellStyle name="Обычный 3 14 30 2 2 3" xfId="24924"/>
    <cellStyle name="Обычный 3 14 30 2 2 3 2" xfId="24925"/>
    <cellStyle name="Обычный 3 14 30 2 2 3 2 2" xfId="24926"/>
    <cellStyle name="Обычный 3 14 30 2 2 3 3" xfId="24927"/>
    <cellStyle name="Обычный 3 14 30 2 2 4" xfId="24928"/>
    <cellStyle name="Обычный 3 14 30 2 2 4 2" xfId="24929"/>
    <cellStyle name="Обычный 3 14 30 2 2 5" xfId="24930"/>
    <cellStyle name="Обычный 3 14 30 2 3" xfId="24931"/>
    <cellStyle name="Обычный 3 14 30 2 3 2" xfId="24932"/>
    <cellStyle name="Обычный 3 14 30 2 3 2 2" xfId="24933"/>
    <cellStyle name="Обычный 3 14 30 2 3 2 2 2" xfId="24934"/>
    <cellStyle name="Обычный 3 14 30 2 3 2 2 2 2" xfId="24935"/>
    <cellStyle name="Обычный 3 14 30 2 3 2 2 3" xfId="24936"/>
    <cellStyle name="Обычный 3 14 30 2 3 2 3" xfId="24937"/>
    <cellStyle name="Обычный 3 14 30 2 3 2 3 2" xfId="24938"/>
    <cellStyle name="Обычный 3 14 30 2 3 2 4" xfId="24939"/>
    <cellStyle name="Обычный 3 14 30 2 3 3" xfId="24940"/>
    <cellStyle name="Обычный 3 14 30 2 3 3 2" xfId="24941"/>
    <cellStyle name="Обычный 3 14 30 2 3 3 2 2" xfId="24942"/>
    <cellStyle name="Обычный 3 14 30 2 3 3 3" xfId="24943"/>
    <cellStyle name="Обычный 3 14 30 2 3 4" xfId="24944"/>
    <cellStyle name="Обычный 3 14 30 2 3 4 2" xfId="24945"/>
    <cellStyle name="Обычный 3 14 30 2 3 5" xfId="24946"/>
    <cellStyle name="Обычный 3 14 30 2 4" xfId="24947"/>
    <cellStyle name="Обычный 3 14 30 2 4 2" xfId="24948"/>
    <cellStyle name="Обычный 3 14 30 2 4 2 2" xfId="24949"/>
    <cellStyle name="Обычный 3 14 30 2 4 2 2 2" xfId="24950"/>
    <cellStyle name="Обычный 3 14 30 2 4 2 3" xfId="24951"/>
    <cellStyle name="Обычный 3 14 30 2 4 3" xfId="24952"/>
    <cellStyle name="Обычный 3 14 30 2 4 3 2" xfId="24953"/>
    <cellStyle name="Обычный 3 14 30 2 4 4" xfId="24954"/>
    <cellStyle name="Обычный 3 14 30 2 5" xfId="24955"/>
    <cellStyle name="Обычный 3 14 30 2 5 2" xfId="24956"/>
    <cellStyle name="Обычный 3 14 30 2 5 2 2" xfId="24957"/>
    <cellStyle name="Обычный 3 14 30 2 5 3" xfId="24958"/>
    <cellStyle name="Обычный 3 14 30 2 6" xfId="24959"/>
    <cellStyle name="Обычный 3 14 30 2 6 2" xfId="24960"/>
    <cellStyle name="Обычный 3 14 30 2 7" xfId="24961"/>
    <cellStyle name="Обычный 3 14 30 3" xfId="24962"/>
    <cellStyle name="Обычный 3 14 30 3 2" xfId="24963"/>
    <cellStyle name="Обычный 3 14 30 3 2 2" xfId="24964"/>
    <cellStyle name="Обычный 3 14 30 3 2 2 2" xfId="24965"/>
    <cellStyle name="Обычный 3 14 30 3 2 2 2 2" xfId="24966"/>
    <cellStyle name="Обычный 3 14 30 3 2 2 3" xfId="24967"/>
    <cellStyle name="Обычный 3 14 30 3 2 3" xfId="24968"/>
    <cellStyle name="Обычный 3 14 30 3 2 3 2" xfId="24969"/>
    <cellStyle name="Обычный 3 14 30 3 2 4" xfId="24970"/>
    <cellStyle name="Обычный 3 14 30 3 3" xfId="24971"/>
    <cellStyle name="Обычный 3 14 30 3 3 2" xfId="24972"/>
    <cellStyle name="Обычный 3 14 30 3 3 2 2" xfId="24973"/>
    <cellStyle name="Обычный 3 14 30 3 3 3" xfId="24974"/>
    <cellStyle name="Обычный 3 14 30 3 4" xfId="24975"/>
    <cellStyle name="Обычный 3 14 30 3 4 2" xfId="24976"/>
    <cellStyle name="Обычный 3 14 30 3 5" xfId="24977"/>
    <cellStyle name="Обычный 3 14 30 4" xfId="24978"/>
    <cellStyle name="Обычный 3 14 30 4 2" xfId="24979"/>
    <cellStyle name="Обычный 3 14 30 4 2 2" xfId="24980"/>
    <cellStyle name="Обычный 3 14 30 4 2 2 2" xfId="24981"/>
    <cellStyle name="Обычный 3 14 30 4 2 2 2 2" xfId="24982"/>
    <cellStyle name="Обычный 3 14 30 4 2 2 3" xfId="24983"/>
    <cellStyle name="Обычный 3 14 30 4 2 3" xfId="24984"/>
    <cellStyle name="Обычный 3 14 30 4 2 3 2" xfId="24985"/>
    <cellStyle name="Обычный 3 14 30 4 2 4" xfId="24986"/>
    <cellStyle name="Обычный 3 14 30 4 3" xfId="24987"/>
    <cellStyle name="Обычный 3 14 30 4 3 2" xfId="24988"/>
    <cellStyle name="Обычный 3 14 30 4 3 2 2" xfId="24989"/>
    <cellStyle name="Обычный 3 14 30 4 3 3" xfId="24990"/>
    <cellStyle name="Обычный 3 14 30 4 4" xfId="24991"/>
    <cellStyle name="Обычный 3 14 30 4 4 2" xfId="24992"/>
    <cellStyle name="Обычный 3 14 30 4 5" xfId="24993"/>
    <cellStyle name="Обычный 3 14 30 5" xfId="24994"/>
    <cellStyle name="Обычный 3 14 30 5 2" xfId="24995"/>
    <cellStyle name="Обычный 3 14 30 5 2 2" xfId="24996"/>
    <cellStyle name="Обычный 3 14 30 5 2 2 2" xfId="24997"/>
    <cellStyle name="Обычный 3 14 30 5 2 3" xfId="24998"/>
    <cellStyle name="Обычный 3 14 30 5 3" xfId="24999"/>
    <cellStyle name="Обычный 3 14 30 5 3 2" xfId="25000"/>
    <cellStyle name="Обычный 3 14 30 5 4" xfId="25001"/>
    <cellStyle name="Обычный 3 14 30 6" xfId="25002"/>
    <cellStyle name="Обычный 3 14 30 6 2" xfId="25003"/>
    <cellStyle name="Обычный 3 14 30 6 2 2" xfId="25004"/>
    <cellStyle name="Обычный 3 14 30 6 3" xfId="25005"/>
    <cellStyle name="Обычный 3 14 30 7" xfId="25006"/>
    <cellStyle name="Обычный 3 14 30 7 2" xfId="25007"/>
    <cellStyle name="Обычный 3 14 30 8" xfId="25008"/>
    <cellStyle name="Обычный 3 14 31" xfId="25009"/>
    <cellStyle name="Обычный 3 14 31 2" xfId="25010"/>
    <cellStyle name="Обычный 3 14 31 2 2" xfId="25011"/>
    <cellStyle name="Обычный 3 14 31 2 2 2" xfId="25012"/>
    <cellStyle name="Обычный 3 14 31 2 2 2 2" xfId="25013"/>
    <cellStyle name="Обычный 3 14 31 2 2 2 2 2" xfId="25014"/>
    <cellStyle name="Обычный 3 14 31 2 2 2 2 2 2" xfId="25015"/>
    <cellStyle name="Обычный 3 14 31 2 2 2 2 3" xfId="25016"/>
    <cellStyle name="Обычный 3 14 31 2 2 2 3" xfId="25017"/>
    <cellStyle name="Обычный 3 14 31 2 2 2 3 2" xfId="25018"/>
    <cellStyle name="Обычный 3 14 31 2 2 2 4" xfId="25019"/>
    <cellStyle name="Обычный 3 14 31 2 2 3" xfId="25020"/>
    <cellStyle name="Обычный 3 14 31 2 2 3 2" xfId="25021"/>
    <cellStyle name="Обычный 3 14 31 2 2 3 2 2" xfId="25022"/>
    <cellStyle name="Обычный 3 14 31 2 2 3 3" xfId="25023"/>
    <cellStyle name="Обычный 3 14 31 2 2 4" xfId="25024"/>
    <cellStyle name="Обычный 3 14 31 2 2 4 2" xfId="25025"/>
    <cellStyle name="Обычный 3 14 31 2 2 5" xfId="25026"/>
    <cellStyle name="Обычный 3 14 31 2 3" xfId="25027"/>
    <cellStyle name="Обычный 3 14 31 2 3 2" xfId="25028"/>
    <cellStyle name="Обычный 3 14 31 2 3 2 2" xfId="25029"/>
    <cellStyle name="Обычный 3 14 31 2 3 2 2 2" xfId="25030"/>
    <cellStyle name="Обычный 3 14 31 2 3 2 2 2 2" xfId="25031"/>
    <cellStyle name="Обычный 3 14 31 2 3 2 2 3" xfId="25032"/>
    <cellStyle name="Обычный 3 14 31 2 3 2 3" xfId="25033"/>
    <cellStyle name="Обычный 3 14 31 2 3 2 3 2" xfId="25034"/>
    <cellStyle name="Обычный 3 14 31 2 3 2 4" xfId="25035"/>
    <cellStyle name="Обычный 3 14 31 2 3 3" xfId="25036"/>
    <cellStyle name="Обычный 3 14 31 2 3 3 2" xfId="25037"/>
    <cellStyle name="Обычный 3 14 31 2 3 3 2 2" xfId="25038"/>
    <cellStyle name="Обычный 3 14 31 2 3 3 3" xfId="25039"/>
    <cellStyle name="Обычный 3 14 31 2 3 4" xfId="25040"/>
    <cellStyle name="Обычный 3 14 31 2 3 4 2" xfId="25041"/>
    <cellStyle name="Обычный 3 14 31 2 3 5" xfId="25042"/>
    <cellStyle name="Обычный 3 14 31 2 4" xfId="25043"/>
    <cellStyle name="Обычный 3 14 31 2 4 2" xfId="25044"/>
    <cellStyle name="Обычный 3 14 31 2 4 2 2" xfId="25045"/>
    <cellStyle name="Обычный 3 14 31 2 4 2 2 2" xfId="25046"/>
    <cellStyle name="Обычный 3 14 31 2 4 2 3" xfId="25047"/>
    <cellStyle name="Обычный 3 14 31 2 4 3" xfId="25048"/>
    <cellStyle name="Обычный 3 14 31 2 4 3 2" xfId="25049"/>
    <cellStyle name="Обычный 3 14 31 2 4 4" xfId="25050"/>
    <cellStyle name="Обычный 3 14 31 2 5" xfId="25051"/>
    <cellStyle name="Обычный 3 14 31 2 5 2" xfId="25052"/>
    <cellStyle name="Обычный 3 14 31 2 5 2 2" xfId="25053"/>
    <cellStyle name="Обычный 3 14 31 2 5 3" xfId="25054"/>
    <cellStyle name="Обычный 3 14 31 2 6" xfId="25055"/>
    <cellStyle name="Обычный 3 14 31 2 6 2" xfId="25056"/>
    <cellStyle name="Обычный 3 14 31 2 7" xfId="25057"/>
    <cellStyle name="Обычный 3 14 31 3" xfId="25058"/>
    <cellStyle name="Обычный 3 14 31 3 2" xfId="25059"/>
    <cellStyle name="Обычный 3 14 31 3 2 2" xfId="25060"/>
    <cellStyle name="Обычный 3 14 31 3 2 2 2" xfId="25061"/>
    <cellStyle name="Обычный 3 14 31 3 2 2 2 2" xfId="25062"/>
    <cellStyle name="Обычный 3 14 31 3 2 2 3" xfId="25063"/>
    <cellStyle name="Обычный 3 14 31 3 2 3" xfId="25064"/>
    <cellStyle name="Обычный 3 14 31 3 2 3 2" xfId="25065"/>
    <cellStyle name="Обычный 3 14 31 3 2 4" xfId="25066"/>
    <cellStyle name="Обычный 3 14 31 3 3" xfId="25067"/>
    <cellStyle name="Обычный 3 14 31 3 3 2" xfId="25068"/>
    <cellStyle name="Обычный 3 14 31 3 3 2 2" xfId="25069"/>
    <cellStyle name="Обычный 3 14 31 3 3 3" xfId="25070"/>
    <cellStyle name="Обычный 3 14 31 3 4" xfId="25071"/>
    <cellStyle name="Обычный 3 14 31 3 4 2" xfId="25072"/>
    <cellStyle name="Обычный 3 14 31 3 5" xfId="25073"/>
    <cellStyle name="Обычный 3 14 31 4" xfId="25074"/>
    <cellStyle name="Обычный 3 14 31 4 2" xfId="25075"/>
    <cellStyle name="Обычный 3 14 31 4 2 2" xfId="25076"/>
    <cellStyle name="Обычный 3 14 31 4 2 2 2" xfId="25077"/>
    <cellStyle name="Обычный 3 14 31 4 2 2 2 2" xfId="25078"/>
    <cellStyle name="Обычный 3 14 31 4 2 2 3" xfId="25079"/>
    <cellStyle name="Обычный 3 14 31 4 2 3" xfId="25080"/>
    <cellStyle name="Обычный 3 14 31 4 2 3 2" xfId="25081"/>
    <cellStyle name="Обычный 3 14 31 4 2 4" xfId="25082"/>
    <cellStyle name="Обычный 3 14 31 4 3" xfId="25083"/>
    <cellStyle name="Обычный 3 14 31 4 3 2" xfId="25084"/>
    <cellStyle name="Обычный 3 14 31 4 3 2 2" xfId="25085"/>
    <cellStyle name="Обычный 3 14 31 4 3 3" xfId="25086"/>
    <cellStyle name="Обычный 3 14 31 4 4" xfId="25087"/>
    <cellStyle name="Обычный 3 14 31 4 4 2" xfId="25088"/>
    <cellStyle name="Обычный 3 14 31 4 5" xfId="25089"/>
    <cellStyle name="Обычный 3 14 31 5" xfId="25090"/>
    <cellStyle name="Обычный 3 14 31 5 2" xfId="25091"/>
    <cellStyle name="Обычный 3 14 31 5 2 2" xfId="25092"/>
    <cellStyle name="Обычный 3 14 31 5 2 2 2" xfId="25093"/>
    <cellStyle name="Обычный 3 14 31 5 2 3" xfId="25094"/>
    <cellStyle name="Обычный 3 14 31 5 3" xfId="25095"/>
    <cellStyle name="Обычный 3 14 31 5 3 2" xfId="25096"/>
    <cellStyle name="Обычный 3 14 31 5 4" xfId="25097"/>
    <cellStyle name="Обычный 3 14 31 6" xfId="25098"/>
    <cellStyle name="Обычный 3 14 31 6 2" xfId="25099"/>
    <cellStyle name="Обычный 3 14 31 6 2 2" xfId="25100"/>
    <cellStyle name="Обычный 3 14 31 6 3" xfId="25101"/>
    <cellStyle name="Обычный 3 14 31 7" xfId="25102"/>
    <cellStyle name="Обычный 3 14 31 7 2" xfId="25103"/>
    <cellStyle name="Обычный 3 14 31 8" xfId="25104"/>
    <cellStyle name="Обычный 3 14 32" xfId="25105"/>
    <cellStyle name="Обычный 3 14 32 2" xfId="25106"/>
    <cellStyle name="Обычный 3 14 32 2 2" xfId="25107"/>
    <cellStyle name="Обычный 3 14 32 2 2 2" xfId="25108"/>
    <cellStyle name="Обычный 3 14 32 2 2 2 2" xfId="25109"/>
    <cellStyle name="Обычный 3 14 32 2 2 2 2 2" xfId="25110"/>
    <cellStyle name="Обычный 3 14 32 2 2 2 2 2 2" xfId="25111"/>
    <cellStyle name="Обычный 3 14 32 2 2 2 2 3" xfId="25112"/>
    <cellStyle name="Обычный 3 14 32 2 2 2 3" xfId="25113"/>
    <cellStyle name="Обычный 3 14 32 2 2 2 3 2" xfId="25114"/>
    <cellStyle name="Обычный 3 14 32 2 2 2 4" xfId="25115"/>
    <cellStyle name="Обычный 3 14 32 2 2 3" xfId="25116"/>
    <cellStyle name="Обычный 3 14 32 2 2 3 2" xfId="25117"/>
    <cellStyle name="Обычный 3 14 32 2 2 3 2 2" xfId="25118"/>
    <cellStyle name="Обычный 3 14 32 2 2 3 3" xfId="25119"/>
    <cellStyle name="Обычный 3 14 32 2 2 4" xfId="25120"/>
    <cellStyle name="Обычный 3 14 32 2 2 4 2" xfId="25121"/>
    <cellStyle name="Обычный 3 14 32 2 2 5" xfId="25122"/>
    <cellStyle name="Обычный 3 14 32 2 3" xfId="25123"/>
    <cellStyle name="Обычный 3 14 32 2 3 2" xfId="25124"/>
    <cellStyle name="Обычный 3 14 32 2 3 2 2" xfId="25125"/>
    <cellStyle name="Обычный 3 14 32 2 3 2 2 2" xfId="25126"/>
    <cellStyle name="Обычный 3 14 32 2 3 2 2 2 2" xfId="25127"/>
    <cellStyle name="Обычный 3 14 32 2 3 2 2 3" xfId="25128"/>
    <cellStyle name="Обычный 3 14 32 2 3 2 3" xfId="25129"/>
    <cellStyle name="Обычный 3 14 32 2 3 2 3 2" xfId="25130"/>
    <cellStyle name="Обычный 3 14 32 2 3 2 4" xfId="25131"/>
    <cellStyle name="Обычный 3 14 32 2 3 3" xfId="25132"/>
    <cellStyle name="Обычный 3 14 32 2 3 3 2" xfId="25133"/>
    <cellStyle name="Обычный 3 14 32 2 3 3 2 2" xfId="25134"/>
    <cellStyle name="Обычный 3 14 32 2 3 3 3" xfId="25135"/>
    <cellStyle name="Обычный 3 14 32 2 3 4" xfId="25136"/>
    <cellStyle name="Обычный 3 14 32 2 3 4 2" xfId="25137"/>
    <cellStyle name="Обычный 3 14 32 2 3 5" xfId="25138"/>
    <cellStyle name="Обычный 3 14 32 2 4" xfId="25139"/>
    <cellStyle name="Обычный 3 14 32 2 4 2" xfId="25140"/>
    <cellStyle name="Обычный 3 14 32 2 4 2 2" xfId="25141"/>
    <cellStyle name="Обычный 3 14 32 2 4 2 2 2" xfId="25142"/>
    <cellStyle name="Обычный 3 14 32 2 4 2 3" xfId="25143"/>
    <cellStyle name="Обычный 3 14 32 2 4 3" xfId="25144"/>
    <cellStyle name="Обычный 3 14 32 2 4 3 2" xfId="25145"/>
    <cellStyle name="Обычный 3 14 32 2 4 4" xfId="25146"/>
    <cellStyle name="Обычный 3 14 32 2 5" xfId="25147"/>
    <cellStyle name="Обычный 3 14 32 2 5 2" xfId="25148"/>
    <cellStyle name="Обычный 3 14 32 2 5 2 2" xfId="25149"/>
    <cellStyle name="Обычный 3 14 32 2 5 3" xfId="25150"/>
    <cellStyle name="Обычный 3 14 32 2 6" xfId="25151"/>
    <cellStyle name="Обычный 3 14 32 2 6 2" xfId="25152"/>
    <cellStyle name="Обычный 3 14 32 2 7" xfId="25153"/>
    <cellStyle name="Обычный 3 14 32 3" xfId="25154"/>
    <cellStyle name="Обычный 3 14 32 3 2" xfId="25155"/>
    <cellStyle name="Обычный 3 14 32 3 2 2" xfId="25156"/>
    <cellStyle name="Обычный 3 14 32 3 2 2 2" xfId="25157"/>
    <cellStyle name="Обычный 3 14 32 3 2 2 2 2" xfId="25158"/>
    <cellStyle name="Обычный 3 14 32 3 2 2 3" xfId="25159"/>
    <cellStyle name="Обычный 3 14 32 3 2 3" xfId="25160"/>
    <cellStyle name="Обычный 3 14 32 3 2 3 2" xfId="25161"/>
    <cellStyle name="Обычный 3 14 32 3 2 4" xfId="25162"/>
    <cellStyle name="Обычный 3 14 32 3 3" xfId="25163"/>
    <cellStyle name="Обычный 3 14 32 3 3 2" xfId="25164"/>
    <cellStyle name="Обычный 3 14 32 3 3 2 2" xfId="25165"/>
    <cellStyle name="Обычный 3 14 32 3 3 3" xfId="25166"/>
    <cellStyle name="Обычный 3 14 32 3 4" xfId="25167"/>
    <cellStyle name="Обычный 3 14 32 3 4 2" xfId="25168"/>
    <cellStyle name="Обычный 3 14 32 3 5" xfId="25169"/>
    <cellStyle name="Обычный 3 14 32 4" xfId="25170"/>
    <cellStyle name="Обычный 3 14 32 4 2" xfId="25171"/>
    <cellStyle name="Обычный 3 14 32 4 2 2" xfId="25172"/>
    <cellStyle name="Обычный 3 14 32 4 2 2 2" xfId="25173"/>
    <cellStyle name="Обычный 3 14 32 4 2 2 2 2" xfId="25174"/>
    <cellStyle name="Обычный 3 14 32 4 2 2 3" xfId="25175"/>
    <cellStyle name="Обычный 3 14 32 4 2 3" xfId="25176"/>
    <cellStyle name="Обычный 3 14 32 4 2 3 2" xfId="25177"/>
    <cellStyle name="Обычный 3 14 32 4 2 4" xfId="25178"/>
    <cellStyle name="Обычный 3 14 32 4 3" xfId="25179"/>
    <cellStyle name="Обычный 3 14 32 4 3 2" xfId="25180"/>
    <cellStyle name="Обычный 3 14 32 4 3 2 2" xfId="25181"/>
    <cellStyle name="Обычный 3 14 32 4 3 3" xfId="25182"/>
    <cellStyle name="Обычный 3 14 32 4 4" xfId="25183"/>
    <cellStyle name="Обычный 3 14 32 4 4 2" xfId="25184"/>
    <cellStyle name="Обычный 3 14 32 4 5" xfId="25185"/>
    <cellStyle name="Обычный 3 14 32 5" xfId="25186"/>
    <cellStyle name="Обычный 3 14 32 5 2" xfId="25187"/>
    <cellStyle name="Обычный 3 14 32 5 2 2" xfId="25188"/>
    <cellStyle name="Обычный 3 14 32 5 2 2 2" xfId="25189"/>
    <cellStyle name="Обычный 3 14 32 5 2 3" xfId="25190"/>
    <cellStyle name="Обычный 3 14 32 5 3" xfId="25191"/>
    <cellStyle name="Обычный 3 14 32 5 3 2" xfId="25192"/>
    <cellStyle name="Обычный 3 14 32 5 4" xfId="25193"/>
    <cellStyle name="Обычный 3 14 32 6" xfId="25194"/>
    <cellStyle name="Обычный 3 14 32 6 2" xfId="25195"/>
    <cellStyle name="Обычный 3 14 32 6 2 2" xfId="25196"/>
    <cellStyle name="Обычный 3 14 32 6 3" xfId="25197"/>
    <cellStyle name="Обычный 3 14 32 7" xfId="25198"/>
    <cellStyle name="Обычный 3 14 32 7 2" xfId="25199"/>
    <cellStyle name="Обычный 3 14 32 8" xfId="25200"/>
    <cellStyle name="Обычный 3 14 33" xfId="25201"/>
    <cellStyle name="Обычный 3 14 33 2" xfId="25202"/>
    <cellStyle name="Обычный 3 14 33 2 2" xfId="25203"/>
    <cellStyle name="Обычный 3 14 33 2 2 2" xfId="25204"/>
    <cellStyle name="Обычный 3 14 33 2 2 2 2" xfId="25205"/>
    <cellStyle name="Обычный 3 14 33 2 2 2 2 2" xfId="25206"/>
    <cellStyle name="Обычный 3 14 33 2 2 2 2 2 2" xfId="25207"/>
    <cellStyle name="Обычный 3 14 33 2 2 2 2 3" xfId="25208"/>
    <cellStyle name="Обычный 3 14 33 2 2 2 3" xfId="25209"/>
    <cellStyle name="Обычный 3 14 33 2 2 2 3 2" xfId="25210"/>
    <cellStyle name="Обычный 3 14 33 2 2 2 4" xfId="25211"/>
    <cellStyle name="Обычный 3 14 33 2 2 3" xfId="25212"/>
    <cellStyle name="Обычный 3 14 33 2 2 3 2" xfId="25213"/>
    <cellStyle name="Обычный 3 14 33 2 2 3 2 2" xfId="25214"/>
    <cellStyle name="Обычный 3 14 33 2 2 3 3" xfId="25215"/>
    <cellStyle name="Обычный 3 14 33 2 2 4" xfId="25216"/>
    <cellStyle name="Обычный 3 14 33 2 2 4 2" xfId="25217"/>
    <cellStyle name="Обычный 3 14 33 2 2 5" xfId="25218"/>
    <cellStyle name="Обычный 3 14 33 2 3" xfId="25219"/>
    <cellStyle name="Обычный 3 14 33 2 3 2" xfId="25220"/>
    <cellStyle name="Обычный 3 14 33 2 3 2 2" xfId="25221"/>
    <cellStyle name="Обычный 3 14 33 2 3 2 2 2" xfId="25222"/>
    <cellStyle name="Обычный 3 14 33 2 3 2 2 2 2" xfId="25223"/>
    <cellStyle name="Обычный 3 14 33 2 3 2 2 3" xfId="25224"/>
    <cellStyle name="Обычный 3 14 33 2 3 2 3" xfId="25225"/>
    <cellStyle name="Обычный 3 14 33 2 3 2 3 2" xfId="25226"/>
    <cellStyle name="Обычный 3 14 33 2 3 2 4" xfId="25227"/>
    <cellStyle name="Обычный 3 14 33 2 3 3" xfId="25228"/>
    <cellStyle name="Обычный 3 14 33 2 3 3 2" xfId="25229"/>
    <cellStyle name="Обычный 3 14 33 2 3 3 2 2" xfId="25230"/>
    <cellStyle name="Обычный 3 14 33 2 3 3 3" xfId="25231"/>
    <cellStyle name="Обычный 3 14 33 2 3 4" xfId="25232"/>
    <cellStyle name="Обычный 3 14 33 2 3 4 2" xfId="25233"/>
    <cellStyle name="Обычный 3 14 33 2 3 5" xfId="25234"/>
    <cellStyle name="Обычный 3 14 33 2 4" xfId="25235"/>
    <cellStyle name="Обычный 3 14 33 2 4 2" xfId="25236"/>
    <cellStyle name="Обычный 3 14 33 2 4 2 2" xfId="25237"/>
    <cellStyle name="Обычный 3 14 33 2 4 2 2 2" xfId="25238"/>
    <cellStyle name="Обычный 3 14 33 2 4 2 3" xfId="25239"/>
    <cellStyle name="Обычный 3 14 33 2 4 3" xfId="25240"/>
    <cellStyle name="Обычный 3 14 33 2 4 3 2" xfId="25241"/>
    <cellStyle name="Обычный 3 14 33 2 4 4" xfId="25242"/>
    <cellStyle name="Обычный 3 14 33 2 5" xfId="25243"/>
    <cellStyle name="Обычный 3 14 33 2 5 2" xfId="25244"/>
    <cellStyle name="Обычный 3 14 33 2 5 2 2" xfId="25245"/>
    <cellStyle name="Обычный 3 14 33 2 5 3" xfId="25246"/>
    <cellStyle name="Обычный 3 14 33 2 6" xfId="25247"/>
    <cellStyle name="Обычный 3 14 33 2 6 2" xfId="25248"/>
    <cellStyle name="Обычный 3 14 33 2 7" xfId="25249"/>
    <cellStyle name="Обычный 3 14 33 3" xfId="25250"/>
    <cellStyle name="Обычный 3 14 33 3 2" xfId="25251"/>
    <cellStyle name="Обычный 3 14 33 3 2 2" xfId="25252"/>
    <cellStyle name="Обычный 3 14 33 3 2 2 2" xfId="25253"/>
    <cellStyle name="Обычный 3 14 33 3 2 2 2 2" xfId="25254"/>
    <cellStyle name="Обычный 3 14 33 3 2 2 3" xfId="25255"/>
    <cellStyle name="Обычный 3 14 33 3 2 3" xfId="25256"/>
    <cellStyle name="Обычный 3 14 33 3 2 3 2" xfId="25257"/>
    <cellStyle name="Обычный 3 14 33 3 2 4" xfId="25258"/>
    <cellStyle name="Обычный 3 14 33 3 3" xfId="25259"/>
    <cellStyle name="Обычный 3 14 33 3 3 2" xfId="25260"/>
    <cellStyle name="Обычный 3 14 33 3 3 2 2" xfId="25261"/>
    <cellStyle name="Обычный 3 14 33 3 3 3" xfId="25262"/>
    <cellStyle name="Обычный 3 14 33 3 4" xfId="25263"/>
    <cellStyle name="Обычный 3 14 33 3 4 2" xfId="25264"/>
    <cellStyle name="Обычный 3 14 33 3 5" xfId="25265"/>
    <cellStyle name="Обычный 3 14 33 4" xfId="25266"/>
    <cellStyle name="Обычный 3 14 33 4 2" xfId="25267"/>
    <cellStyle name="Обычный 3 14 33 4 2 2" xfId="25268"/>
    <cellStyle name="Обычный 3 14 33 4 2 2 2" xfId="25269"/>
    <cellStyle name="Обычный 3 14 33 4 2 2 2 2" xfId="25270"/>
    <cellStyle name="Обычный 3 14 33 4 2 2 3" xfId="25271"/>
    <cellStyle name="Обычный 3 14 33 4 2 3" xfId="25272"/>
    <cellStyle name="Обычный 3 14 33 4 2 3 2" xfId="25273"/>
    <cellStyle name="Обычный 3 14 33 4 2 4" xfId="25274"/>
    <cellStyle name="Обычный 3 14 33 4 3" xfId="25275"/>
    <cellStyle name="Обычный 3 14 33 4 3 2" xfId="25276"/>
    <cellStyle name="Обычный 3 14 33 4 3 2 2" xfId="25277"/>
    <cellStyle name="Обычный 3 14 33 4 3 3" xfId="25278"/>
    <cellStyle name="Обычный 3 14 33 4 4" xfId="25279"/>
    <cellStyle name="Обычный 3 14 33 4 4 2" xfId="25280"/>
    <cellStyle name="Обычный 3 14 33 4 5" xfId="25281"/>
    <cellStyle name="Обычный 3 14 33 5" xfId="25282"/>
    <cellStyle name="Обычный 3 14 33 5 2" xfId="25283"/>
    <cellStyle name="Обычный 3 14 33 5 2 2" xfId="25284"/>
    <cellStyle name="Обычный 3 14 33 5 2 2 2" xfId="25285"/>
    <cellStyle name="Обычный 3 14 33 5 2 3" xfId="25286"/>
    <cellStyle name="Обычный 3 14 33 5 3" xfId="25287"/>
    <cellStyle name="Обычный 3 14 33 5 3 2" xfId="25288"/>
    <cellStyle name="Обычный 3 14 33 5 4" xfId="25289"/>
    <cellStyle name="Обычный 3 14 33 6" xfId="25290"/>
    <cellStyle name="Обычный 3 14 33 6 2" xfId="25291"/>
    <cellStyle name="Обычный 3 14 33 6 2 2" xfId="25292"/>
    <cellStyle name="Обычный 3 14 33 6 3" xfId="25293"/>
    <cellStyle name="Обычный 3 14 33 7" xfId="25294"/>
    <cellStyle name="Обычный 3 14 33 7 2" xfId="25295"/>
    <cellStyle name="Обычный 3 14 33 8" xfId="25296"/>
    <cellStyle name="Обычный 3 14 34" xfId="25297"/>
    <cellStyle name="Обычный 3 14 34 2" xfId="25298"/>
    <cellStyle name="Обычный 3 14 34 2 2" xfId="25299"/>
    <cellStyle name="Обычный 3 14 34 2 2 2" xfId="25300"/>
    <cellStyle name="Обычный 3 14 34 2 2 2 2" xfId="25301"/>
    <cellStyle name="Обычный 3 14 34 2 2 2 2 2" xfId="25302"/>
    <cellStyle name="Обычный 3 14 34 2 2 2 2 2 2" xfId="25303"/>
    <cellStyle name="Обычный 3 14 34 2 2 2 2 3" xfId="25304"/>
    <cellStyle name="Обычный 3 14 34 2 2 2 3" xfId="25305"/>
    <cellStyle name="Обычный 3 14 34 2 2 2 3 2" xfId="25306"/>
    <cellStyle name="Обычный 3 14 34 2 2 2 4" xfId="25307"/>
    <cellStyle name="Обычный 3 14 34 2 2 3" xfId="25308"/>
    <cellStyle name="Обычный 3 14 34 2 2 3 2" xfId="25309"/>
    <cellStyle name="Обычный 3 14 34 2 2 3 2 2" xfId="25310"/>
    <cellStyle name="Обычный 3 14 34 2 2 3 3" xfId="25311"/>
    <cellStyle name="Обычный 3 14 34 2 2 4" xfId="25312"/>
    <cellStyle name="Обычный 3 14 34 2 2 4 2" xfId="25313"/>
    <cellStyle name="Обычный 3 14 34 2 2 5" xfId="25314"/>
    <cellStyle name="Обычный 3 14 34 2 3" xfId="25315"/>
    <cellStyle name="Обычный 3 14 34 2 3 2" xfId="25316"/>
    <cellStyle name="Обычный 3 14 34 2 3 2 2" xfId="25317"/>
    <cellStyle name="Обычный 3 14 34 2 3 2 2 2" xfId="25318"/>
    <cellStyle name="Обычный 3 14 34 2 3 2 2 2 2" xfId="25319"/>
    <cellStyle name="Обычный 3 14 34 2 3 2 2 3" xfId="25320"/>
    <cellStyle name="Обычный 3 14 34 2 3 2 3" xfId="25321"/>
    <cellStyle name="Обычный 3 14 34 2 3 2 3 2" xfId="25322"/>
    <cellStyle name="Обычный 3 14 34 2 3 2 4" xfId="25323"/>
    <cellStyle name="Обычный 3 14 34 2 3 3" xfId="25324"/>
    <cellStyle name="Обычный 3 14 34 2 3 3 2" xfId="25325"/>
    <cellStyle name="Обычный 3 14 34 2 3 3 2 2" xfId="25326"/>
    <cellStyle name="Обычный 3 14 34 2 3 3 3" xfId="25327"/>
    <cellStyle name="Обычный 3 14 34 2 3 4" xfId="25328"/>
    <cellStyle name="Обычный 3 14 34 2 3 4 2" xfId="25329"/>
    <cellStyle name="Обычный 3 14 34 2 3 5" xfId="25330"/>
    <cellStyle name="Обычный 3 14 34 2 4" xfId="25331"/>
    <cellStyle name="Обычный 3 14 34 2 4 2" xfId="25332"/>
    <cellStyle name="Обычный 3 14 34 2 4 2 2" xfId="25333"/>
    <cellStyle name="Обычный 3 14 34 2 4 2 2 2" xfId="25334"/>
    <cellStyle name="Обычный 3 14 34 2 4 2 3" xfId="25335"/>
    <cellStyle name="Обычный 3 14 34 2 4 3" xfId="25336"/>
    <cellStyle name="Обычный 3 14 34 2 4 3 2" xfId="25337"/>
    <cellStyle name="Обычный 3 14 34 2 4 4" xfId="25338"/>
    <cellStyle name="Обычный 3 14 34 2 5" xfId="25339"/>
    <cellStyle name="Обычный 3 14 34 2 5 2" xfId="25340"/>
    <cellStyle name="Обычный 3 14 34 2 5 2 2" xfId="25341"/>
    <cellStyle name="Обычный 3 14 34 2 5 3" xfId="25342"/>
    <cellStyle name="Обычный 3 14 34 2 6" xfId="25343"/>
    <cellStyle name="Обычный 3 14 34 2 6 2" xfId="25344"/>
    <cellStyle name="Обычный 3 14 34 2 7" xfId="25345"/>
    <cellStyle name="Обычный 3 14 34 3" xfId="25346"/>
    <cellStyle name="Обычный 3 14 34 3 2" xfId="25347"/>
    <cellStyle name="Обычный 3 14 34 3 2 2" xfId="25348"/>
    <cellStyle name="Обычный 3 14 34 3 2 2 2" xfId="25349"/>
    <cellStyle name="Обычный 3 14 34 3 2 2 2 2" xfId="25350"/>
    <cellStyle name="Обычный 3 14 34 3 2 2 3" xfId="25351"/>
    <cellStyle name="Обычный 3 14 34 3 2 3" xfId="25352"/>
    <cellStyle name="Обычный 3 14 34 3 2 3 2" xfId="25353"/>
    <cellStyle name="Обычный 3 14 34 3 2 4" xfId="25354"/>
    <cellStyle name="Обычный 3 14 34 3 3" xfId="25355"/>
    <cellStyle name="Обычный 3 14 34 3 3 2" xfId="25356"/>
    <cellStyle name="Обычный 3 14 34 3 3 2 2" xfId="25357"/>
    <cellStyle name="Обычный 3 14 34 3 3 3" xfId="25358"/>
    <cellStyle name="Обычный 3 14 34 3 4" xfId="25359"/>
    <cellStyle name="Обычный 3 14 34 3 4 2" xfId="25360"/>
    <cellStyle name="Обычный 3 14 34 3 5" xfId="25361"/>
    <cellStyle name="Обычный 3 14 34 4" xfId="25362"/>
    <cellStyle name="Обычный 3 14 34 4 2" xfId="25363"/>
    <cellStyle name="Обычный 3 14 34 4 2 2" xfId="25364"/>
    <cellStyle name="Обычный 3 14 34 4 2 2 2" xfId="25365"/>
    <cellStyle name="Обычный 3 14 34 4 2 2 2 2" xfId="25366"/>
    <cellStyle name="Обычный 3 14 34 4 2 2 3" xfId="25367"/>
    <cellStyle name="Обычный 3 14 34 4 2 3" xfId="25368"/>
    <cellStyle name="Обычный 3 14 34 4 2 3 2" xfId="25369"/>
    <cellStyle name="Обычный 3 14 34 4 2 4" xfId="25370"/>
    <cellStyle name="Обычный 3 14 34 4 3" xfId="25371"/>
    <cellStyle name="Обычный 3 14 34 4 3 2" xfId="25372"/>
    <cellStyle name="Обычный 3 14 34 4 3 2 2" xfId="25373"/>
    <cellStyle name="Обычный 3 14 34 4 3 3" xfId="25374"/>
    <cellStyle name="Обычный 3 14 34 4 4" xfId="25375"/>
    <cellStyle name="Обычный 3 14 34 4 4 2" xfId="25376"/>
    <cellStyle name="Обычный 3 14 34 4 5" xfId="25377"/>
    <cellStyle name="Обычный 3 14 34 5" xfId="25378"/>
    <cellStyle name="Обычный 3 14 34 5 2" xfId="25379"/>
    <cellStyle name="Обычный 3 14 34 5 2 2" xfId="25380"/>
    <cellStyle name="Обычный 3 14 34 5 2 2 2" xfId="25381"/>
    <cellStyle name="Обычный 3 14 34 5 2 3" xfId="25382"/>
    <cellStyle name="Обычный 3 14 34 5 3" xfId="25383"/>
    <cellStyle name="Обычный 3 14 34 5 3 2" xfId="25384"/>
    <cellStyle name="Обычный 3 14 34 5 4" xfId="25385"/>
    <cellStyle name="Обычный 3 14 34 6" xfId="25386"/>
    <cellStyle name="Обычный 3 14 34 6 2" xfId="25387"/>
    <cellStyle name="Обычный 3 14 34 6 2 2" xfId="25388"/>
    <cellStyle name="Обычный 3 14 34 6 3" xfId="25389"/>
    <cellStyle name="Обычный 3 14 34 7" xfId="25390"/>
    <cellStyle name="Обычный 3 14 34 7 2" xfId="25391"/>
    <cellStyle name="Обычный 3 14 34 8" xfId="25392"/>
    <cellStyle name="Обычный 3 14 35" xfId="25393"/>
    <cellStyle name="Обычный 3 14 35 2" xfId="25394"/>
    <cellStyle name="Обычный 3 14 35 2 2" xfId="25395"/>
    <cellStyle name="Обычный 3 14 35 2 2 2" xfId="25396"/>
    <cellStyle name="Обычный 3 14 35 2 2 2 2" xfId="25397"/>
    <cellStyle name="Обычный 3 14 35 2 2 2 2 2" xfId="25398"/>
    <cellStyle name="Обычный 3 14 35 2 2 2 2 2 2" xfId="25399"/>
    <cellStyle name="Обычный 3 14 35 2 2 2 2 3" xfId="25400"/>
    <cellStyle name="Обычный 3 14 35 2 2 2 3" xfId="25401"/>
    <cellStyle name="Обычный 3 14 35 2 2 2 3 2" xfId="25402"/>
    <cellStyle name="Обычный 3 14 35 2 2 2 4" xfId="25403"/>
    <cellStyle name="Обычный 3 14 35 2 2 3" xfId="25404"/>
    <cellStyle name="Обычный 3 14 35 2 2 3 2" xfId="25405"/>
    <cellStyle name="Обычный 3 14 35 2 2 3 2 2" xfId="25406"/>
    <cellStyle name="Обычный 3 14 35 2 2 3 3" xfId="25407"/>
    <cellStyle name="Обычный 3 14 35 2 2 4" xfId="25408"/>
    <cellStyle name="Обычный 3 14 35 2 2 4 2" xfId="25409"/>
    <cellStyle name="Обычный 3 14 35 2 2 5" xfId="25410"/>
    <cellStyle name="Обычный 3 14 35 2 3" xfId="25411"/>
    <cellStyle name="Обычный 3 14 35 2 3 2" xfId="25412"/>
    <cellStyle name="Обычный 3 14 35 2 3 2 2" xfId="25413"/>
    <cellStyle name="Обычный 3 14 35 2 3 2 2 2" xfId="25414"/>
    <cellStyle name="Обычный 3 14 35 2 3 2 2 2 2" xfId="25415"/>
    <cellStyle name="Обычный 3 14 35 2 3 2 2 3" xfId="25416"/>
    <cellStyle name="Обычный 3 14 35 2 3 2 3" xfId="25417"/>
    <cellStyle name="Обычный 3 14 35 2 3 2 3 2" xfId="25418"/>
    <cellStyle name="Обычный 3 14 35 2 3 2 4" xfId="25419"/>
    <cellStyle name="Обычный 3 14 35 2 3 3" xfId="25420"/>
    <cellStyle name="Обычный 3 14 35 2 3 3 2" xfId="25421"/>
    <cellStyle name="Обычный 3 14 35 2 3 3 2 2" xfId="25422"/>
    <cellStyle name="Обычный 3 14 35 2 3 3 3" xfId="25423"/>
    <cellStyle name="Обычный 3 14 35 2 3 4" xfId="25424"/>
    <cellStyle name="Обычный 3 14 35 2 3 4 2" xfId="25425"/>
    <cellStyle name="Обычный 3 14 35 2 3 5" xfId="25426"/>
    <cellStyle name="Обычный 3 14 35 2 4" xfId="25427"/>
    <cellStyle name="Обычный 3 14 35 2 4 2" xfId="25428"/>
    <cellStyle name="Обычный 3 14 35 2 4 2 2" xfId="25429"/>
    <cellStyle name="Обычный 3 14 35 2 4 2 2 2" xfId="25430"/>
    <cellStyle name="Обычный 3 14 35 2 4 2 3" xfId="25431"/>
    <cellStyle name="Обычный 3 14 35 2 4 3" xfId="25432"/>
    <cellStyle name="Обычный 3 14 35 2 4 3 2" xfId="25433"/>
    <cellStyle name="Обычный 3 14 35 2 4 4" xfId="25434"/>
    <cellStyle name="Обычный 3 14 35 2 5" xfId="25435"/>
    <cellStyle name="Обычный 3 14 35 2 5 2" xfId="25436"/>
    <cellStyle name="Обычный 3 14 35 2 5 2 2" xfId="25437"/>
    <cellStyle name="Обычный 3 14 35 2 5 3" xfId="25438"/>
    <cellStyle name="Обычный 3 14 35 2 6" xfId="25439"/>
    <cellStyle name="Обычный 3 14 35 2 6 2" xfId="25440"/>
    <cellStyle name="Обычный 3 14 35 2 7" xfId="25441"/>
    <cellStyle name="Обычный 3 14 35 3" xfId="25442"/>
    <cellStyle name="Обычный 3 14 35 3 2" xfId="25443"/>
    <cellStyle name="Обычный 3 14 35 3 2 2" xfId="25444"/>
    <cellStyle name="Обычный 3 14 35 3 2 2 2" xfId="25445"/>
    <cellStyle name="Обычный 3 14 35 3 2 2 2 2" xfId="25446"/>
    <cellStyle name="Обычный 3 14 35 3 2 2 3" xfId="25447"/>
    <cellStyle name="Обычный 3 14 35 3 2 3" xfId="25448"/>
    <cellStyle name="Обычный 3 14 35 3 2 3 2" xfId="25449"/>
    <cellStyle name="Обычный 3 14 35 3 2 4" xfId="25450"/>
    <cellStyle name="Обычный 3 14 35 3 3" xfId="25451"/>
    <cellStyle name="Обычный 3 14 35 3 3 2" xfId="25452"/>
    <cellStyle name="Обычный 3 14 35 3 3 2 2" xfId="25453"/>
    <cellStyle name="Обычный 3 14 35 3 3 3" xfId="25454"/>
    <cellStyle name="Обычный 3 14 35 3 4" xfId="25455"/>
    <cellStyle name="Обычный 3 14 35 3 4 2" xfId="25456"/>
    <cellStyle name="Обычный 3 14 35 3 5" xfId="25457"/>
    <cellStyle name="Обычный 3 14 35 4" xfId="25458"/>
    <cellStyle name="Обычный 3 14 35 4 2" xfId="25459"/>
    <cellStyle name="Обычный 3 14 35 4 2 2" xfId="25460"/>
    <cellStyle name="Обычный 3 14 35 4 2 2 2" xfId="25461"/>
    <cellStyle name="Обычный 3 14 35 4 2 2 2 2" xfId="25462"/>
    <cellStyle name="Обычный 3 14 35 4 2 2 3" xfId="25463"/>
    <cellStyle name="Обычный 3 14 35 4 2 3" xfId="25464"/>
    <cellStyle name="Обычный 3 14 35 4 2 3 2" xfId="25465"/>
    <cellStyle name="Обычный 3 14 35 4 2 4" xfId="25466"/>
    <cellStyle name="Обычный 3 14 35 4 3" xfId="25467"/>
    <cellStyle name="Обычный 3 14 35 4 3 2" xfId="25468"/>
    <cellStyle name="Обычный 3 14 35 4 3 2 2" xfId="25469"/>
    <cellStyle name="Обычный 3 14 35 4 3 3" xfId="25470"/>
    <cellStyle name="Обычный 3 14 35 4 4" xfId="25471"/>
    <cellStyle name="Обычный 3 14 35 4 4 2" xfId="25472"/>
    <cellStyle name="Обычный 3 14 35 4 5" xfId="25473"/>
    <cellStyle name="Обычный 3 14 35 5" xfId="25474"/>
    <cellStyle name="Обычный 3 14 35 5 2" xfId="25475"/>
    <cellStyle name="Обычный 3 14 35 5 2 2" xfId="25476"/>
    <cellStyle name="Обычный 3 14 35 5 2 2 2" xfId="25477"/>
    <cellStyle name="Обычный 3 14 35 5 2 3" xfId="25478"/>
    <cellStyle name="Обычный 3 14 35 5 3" xfId="25479"/>
    <cellStyle name="Обычный 3 14 35 5 3 2" xfId="25480"/>
    <cellStyle name="Обычный 3 14 35 5 4" xfId="25481"/>
    <cellStyle name="Обычный 3 14 35 6" xfId="25482"/>
    <cellStyle name="Обычный 3 14 35 6 2" xfId="25483"/>
    <cellStyle name="Обычный 3 14 35 6 2 2" xfId="25484"/>
    <cellStyle name="Обычный 3 14 35 6 3" xfId="25485"/>
    <cellStyle name="Обычный 3 14 35 7" xfId="25486"/>
    <cellStyle name="Обычный 3 14 35 7 2" xfId="25487"/>
    <cellStyle name="Обычный 3 14 35 8" xfId="25488"/>
    <cellStyle name="Обычный 3 14 36" xfId="25489"/>
    <cellStyle name="Обычный 3 14 36 2" xfId="25490"/>
    <cellStyle name="Обычный 3 14 36 2 2" xfId="25491"/>
    <cellStyle name="Обычный 3 14 36 2 2 2" xfId="25492"/>
    <cellStyle name="Обычный 3 14 36 2 2 2 2" xfId="25493"/>
    <cellStyle name="Обычный 3 14 36 2 2 2 2 2" xfId="25494"/>
    <cellStyle name="Обычный 3 14 36 2 2 2 2 2 2" xfId="25495"/>
    <cellStyle name="Обычный 3 14 36 2 2 2 2 3" xfId="25496"/>
    <cellStyle name="Обычный 3 14 36 2 2 2 3" xfId="25497"/>
    <cellStyle name="Обычный 3 14 36 2 2 2 3 2" xfId="25498"/>
    <cellStyle name="Обычный 3 14 36 2 2 2 4" xfId="25499"/>
    <cellStyle name="Обычный 3 14 36 2 2 3" xfId="25500"/>
    <cellStyle name="Обычный 3 14 36 2 2 3 2" xfId="25501"/>
    <cellStyle name="Обычный 3 14 36 2 2 3 2 2" xfId="25502"/>
    <cellStyle name="Обычный 3 14 36 2 2 3 3" xfId="25503"/>
    <cellStyle name="Обычный 3 14 36 2 2 4" xfId="25504"/>
    <cellStyle name="Обычный 3 14 36 2 2 4 2" xfId="25505"/>
    <cellStyle name="Обычный 3 14 36 2 2 5" xfId="25506"/>
    <cellStyle name="Обычный 3 14 36 2 3" xfId="25507"/>
    <cellStyle name="Обычный 3 14 36 2 3 2" xfId="25508"/>
    <cellStyle name="Обычный 3 14 36 2 3 2 2" xfId="25509"/>
    <cellStyle name="Обычный 3 14 36 2 3 2 2 2" xfId="25510"/>
    <cellStyle name="Обычный 3 14 36 2 3 2 2 2 2" xfId="25511"/>
    <cellStyle name="Обычный 3 14 36 2 3 2 2 3" xfId="25512"/>
    <cellStyle name="Обычный 3 14 36 2 3 2 3" xfId="25513"/>
    <cellStyle name="Обычный 3 14 36 2 3 2 3 2" xfId="25514"/>
    <cellStyle name="Обычный 3 14 36 2 3 2 4" xfId="25515"/>
    <cellStyle name="Обычный 3 14 36 2 3 3" xfId="25516"/>
    <cellStyle name="Обычный 3 14 36 2 3 3 2" xfId="25517"/>
    <cellStyle name="Обычный 3 14 36 2 3 3 2 2" xfId="25518"/>
    <cellStyle name="Обычный 3 14 36 2 3 3 3" xfId="25519"/>
    <cellStyle name="Обычный 3 14 36 2 3 4" xfId="25520"/>
    <cellStyle name="Обычный 3 14 36 2 3 4 2" xfId="25521"/>
    <cellStyle name="Обычный 3 14 36 2 3 5" xfId="25522"/>
    <cellStyle name="Обычный 3 14 36 2 4" xfId="25523"/>
    <cellStyle name="Обычный 3 14 36 2 4 2" xfId="25524"/>
    <cellStyle name="Обычный 3 14 36 2 4 2 2" xfId="25525"/>
    <cellStyle name="Обычный 3 14 36 2 4 2 2 2" xfId="25526"/>
    <cellStyle name="Обычный 3 14 36 2 4 2 3" xfId="25527"/>
    <cellStyle name="Обычный 3 14 36 2 4 3" xfId="25528"/>
    <cellStyle name="Обычный 3 14 36 2 4 3 2" xfId="25529"/>
    <cellStyle name="Обычный 3 14 36 2 4 4" xfId="25530"/>
    <cellStyle name="Обычный 3 14 36 2 5" xfId="25531"/>
    <cellStyle name="Обычный 3 14 36 2 5 2" xfId="25532"/>
    <cellStyle name="Обычный 3 14 36 2 5 2 2" xfId="25533"/>
    <cellStyle name="Обычный 3 14 36 2 5 3" xfId="25534"/>
    <cellStyle name="Обычный 3 14 36 2 6" xfId="25535"/>
    <cellStyle name="Обычный 3 14 36 2 6 2" xfId="25536"/>
    <cellStyle name="Обычный 3 14 36 2 7" xfId="25537"/>
    <cellStyle name="Обычный 3 14 36 3" xfId="25538"/>
    <cellStyle name="Обычный 3 14 36 3 2" xfId="25539"/>
    <cellStyle name="Обычный 3 14 36 3 2 2" xfId="25540"/>
    <cellStyle name="Обычный 3 14 36 3 2 2 2" xfId="25541"/>
    <cellStyle name="Обычный 3 14 36 3 2 2 2 2" xfId="25542"/>
    <cellStyle name="Обычный 3 14 36 3 2 2 3" xfId="25543"/>
    <cellStyle name="Обычный 3 14 36 3 2 3" xfId="25544"/>
    <cellStyle name="Обычный 3 14 36 3 2 3 2" xfId="25545"/>
    <cellStyle name="Обычный 3 14 36 3 2 4" xfId="25546"/>
    <cellStyle name="Обычный 3 14 36 3 3" xfId="25547"/>
    <cellStyle name="Обычный 3 14 36 3 3 2" xfId="25548"/>
    <cellStyle name="Обычный 3 14 36 3 3 2 2" xfId="25549"/>
    <cellStyle name="Обычный 3 14 36 3 3 3" xfId="25550"/>
    <cellStyle name="Обычный 3 14 36 3 4" xfId="25551"/>
    <cellStyle name="Обычный 3 14 36 3 4 2" xfId="25552"/>
    <cellStyle name="Обычный 3 14 36 3 5" xfId="25553"/>
    <cellStyle name="Обычный 3 14 36 4" xfId="25554"/>
    <cellStyle name="Обычный 3 14 36 4 2" xfId="25555"/>
    <cellStyle name="Обычный 3 14 36 4 2 2" xfId="25556"/>
    <cellStyle name="Обычный 3 14 36 4 2 2 2" xfId="25557"/>
    <cellStyle name="Обычный 3 14 36 4 2 2 2 2" xfId="25558"/>
    <cellStyle name="Обычный 3 14 36 4 2 2 3" xfId="25559"/>
    <cellStyle name="Обычный 3 14 36 4 2 3" xfId="25560"/>
    <cellStyle name="Обычный 3 14 36 4 2 3 2" xfId="25561"/>
    <cellStyle name="Обычный 3 14 36 4 2 4" xfId="25562"/>
    <cellStyle name="Обычный 3 14 36 4 3" xfId="25563"/>
    <cellStyle name="Обычный 3 14 36 4 3 2" xfId="25564"/>
    <cellStyle name="Обычный 3 14 36 4 3 2 2" xfId="25565"/>
    <cellStyle name="Обычный 3 14 36 4 3 3" xfId="25566"/>
    <cellStyle name="Обычный 3 14 36 4 4" xfId="25567"/>
    <cellStyle name="Обычный 3 14 36 4 4 2" xfId="25568"/>
    <cellStyle name="Обычный 3 14 36 4 5" xfId="25569"/>
    <cellStyle name="Обычный 3 14 36 5" xfId="25570"/>
    <cellStyle name="Обычный 3 14 36 5 2" xfId="25571"/>
    <cellStyle name="Обычный 3 14 36 5 2 2" xfId="25572"/>
    <cellStyle name="Обычный 3 14 36 5 2 2 2" xfId="25573"/>
    <cellStyle name="Обычный 3 14 36 5 2 3" xfId="25574"/>
    <cellStyle name="Обычный 3 14 36 5 3" xfId="25575"/>
    <cellStyle name="Обычный 3 14 36 5 3 2" xfId="25576"/>
    <cellStyle name="Обычный 3 14 36 5 4" xfId="25577"/>
    <cellStyle name="Обычный 3 14 36 6" xfId="25578"/>
    <cellStyle name="Обычный 3 14 36 6 2" xfId="25579"/>
    <cellStyle name="Обычный 3 14 36 6 2 2" xfId="25580"/>
    <cellStyle name="Обычный 3 14 36 6 3" xfId="25581"/>
    <cellStyle name="Обычный 3 14 36 7" xfId="25582"/>
    <cellStyle name="Обычный 3 14 36 7 2" xfId="25583"/>
    <cellStyle name="Обычный 3 14 36 8" xfId="25584"/>
    <cellStyle name="Обычный 3 14 37" xfId="25585"/>
    <cellStyle name="Обычный 3 14 37 2" xfId="25586"/>
    <cellStyle name="Обычный 3 14 37 2 2" xfId="25587"/>
    <cellStyle name="Обычный 3 14 37 2 2 2" xfId="25588"/>
    <cellStyle name="Обычный 3 14 37 2 2 2 2" xfId="25589"/>
    <cellStyle name="Обычный 3 14 37 2 2 2 2 2" xfId="25590"/>
    <cellStyle name="Обычный 3 14 37 2 2 2 2 2 2" xfId="25591"/>
    <cellStyle name="Обычный 3 14 37 2 2 2 2 3" xfId="25592"/>
    <cellStyle name="Обычный 3 14 37 2 2 2 3" xfId="25593"/>
    <cellStyle name="Обычный 3 14 37 2 2 2 3 2" xfId="25594"/>
    <cellStyle name="Обычный 3 14 37 2 2 2 4" xfId="25595"/>
    <cellStyle name="Обычный 3 14 37 2 2 3" xfId="25596"/>
    <cellStyle name="Обычный 3 14 37 2 2 3 2" xfId="25597"/>
    <cellStyle name="Обычный 3 14 37 2 2 3 2 2" xfId="25598"/>
    <cellStyle name="Обычный 3 14 37 2 2 3 3" xfId="25599"/>
    <cellStyle name="Обычный 3 14 37 2 2 4" xfId="25600"/>
    <cellStyle name="Обычный 3 14 37 2 2 4 2" xfId="25601"/>
    <cellStyle name="Обычный 3 14 37 2 2 5" xfId="25602"/>
    <cellStyle name="Обычный 3 14 37 2 3" xfId="25603"/>
    <cellStyle name="Обычный 3 14 37 2 3 2" xfId="25604"/>
    <cellStyle name="Обычный 3 14 37 2 3 2 2" xfId="25605"/>
    <cellStyle name="Обычный 3 14 37 2 3 2 2 2" xfId="25606"/>
    <cellStyle name="Обычный 3 14 37 2 3 2 2 2 2" xfId="25607"/>
    <cellStyle name="Обычный 3 14 37 2 3 2 2 3" xfId="25608"/>
    <cellStyle name="Обычный 3 14 37 2 3 2 3" xfId="25609"/>
    <cellStyle name="Обычный 3 14 37 2 3 2 3 2" xfId="25610"/>
    <cellStyle name="Обычный 3 14 37 2 3 2 4" xfId="25611"/>
    <cellStyle name="Обычный 3 14 37 2 3 3" xfId="25612"/>
    <cellStyle name="Обычный 3 14 37 2 3 3 2" xfId="25613"/>
    <cellStyle name="Обычный 3 14 37 2 3 3 2 2" xfId="25614"/>
    <cellStyle name="Обычный 3 14 37 2 3 3 3" xfId="25615"/>
    <cellStyle name="Обычный 3 14 37 2 3 4" xfId="25616"/>
    <cellStyle name="Обычный 3 14 37 2 3 4 2" xfId="25617"/>
    <cellStyle name="Обычный 3 14 37 2 3 5" xfId="25618"/>
    <cellStyle name="Обычный 3 14 37 2 4" xfId="25619"/>
    <cellStyle name="Обычный 3 14 37 2 4 2" xfId="25620"/>
    <cellStyle name="Обычный 3 14 37 2 4 2 2" xfId="25621"/>
    <cellStyle name="Обычный 3 14 37 2 4 2 2 2" xfId="25622"/>
    <cellStyle name="Обычный 3 14 37 2 4 2 3" xfId="25623"/>
    <cellStyle name="Обычный 3 14 37 2 4 3" xfId="25624"/>
    <cellStyle name="Обычный 3 14 37 2 4 3 2" xfId="25625"/>
    <cellStyle name="Обычный 3 14 37 2 4 4" xfId="25626"/>
    <cellStyle name="Обычный 3 14 37 2 5" xfId="25627"/>
    <cellStyle name="Обычный 3 14 37 2 5 2" xfId="25628"/>
    <cellStyle name="Обычный 3 14 37 2 5 2 2" xfId="25629"/>
    <cellStyle name="Обычный 3 14 37 2 5 3" xfId="25630"/>
    <cellStyle name="Обычный 3 14 37 2 6" xfId="25631"/>
    <cellStyle name="Обычный 3 14 37 2 6 2" xfId="25632"/>
    <cellStyle name="Обычный 3 14 37 2 7" xfId="25633"/>
    <cellStyle name="Обычный 3 14 37 3" xfId="25634"/>
    <cellStyle name="Обычный 3 14 37 3 2" xfId="25635"/>
    <cellStyle name="Обычный 3 14 37 3 2 2" xfId="25636"/>
    <cellStyle name="Обычный 3 14 37 3 2 2 2" xfId="25637"/>
    <cellStyle name="Обычный 3 14 37 3 2 2 2 2" xfId="25638"/>
    <cellStyle name="Обычный 3 14 37 3 2 2 3" xfId="25639"/>
    <cellStyle name="Обычный 3 14 37 3 2 3" xfId="25640"/>
    <cellStyle name="Обычный 3 14 37 3 2 3 2" xfId="25641"/>
    <cellStyle name="Обычный 3 14 37 3 2 4" xfId="25642"/>
    <cellStyle name="Обычный 3 14 37 3 3" xfId="25643"/>
    <cellStyle name="Обычный 3 14 37 3 3 2" xfId="25644"/>
    <cellStyle name="Обычный 3 14 37 3 3 2 2" xfId="25645"/>
    <cellStyle name="Обычный 3 14 37 3 3 3" xfId="25646"/>
    <cellStyle name="Обычный 3 14 37 3 4" xfId="25647"/>
    <cellStyle name="Обычный 3 14 37 3 4 2" xfId="25648"/>
    <cellStyle name="Обычный 3 14 37 3 5" xfId="25649"/>
    <cellStyle name="Обычный 3 14 37 4" xfId="25650"/>
    <cellStyle name="Обычный 3 14 37 4 2" xfId="25651"/>
    <cellStyle name="Обычный 3 14 37 4 2 2" xfId="25652"/>
    <cellStyle name="Обычный 3 14 37 4 2 2 2" xfId="25653"/>
    <cellStyle name="Обычный 3 14 37 4 2 2 2 2" xfId="25654"/>
    <cellStyle name="Обычный 3 14 37 4 2 2 3" xfId="25655"/>
    <cellStyle name="Обычный 3 14 37 4 2 3" xfId="25656"/>
    <cellStyle name="Обычный 3 14 37 4 2 3 2" xfId="25657"/>
    <cellStyle name="Обычный 3 14 37 4 2 4" xfId="25658"/>
    <cellStyle name="Обычный 3 14 37 4 3" xfId="25659"/>
    <cellStyle name="Обычный 3 14 37 4 3 2" xfId="25660"/>
    <cellStyle name="Обычный 3 14 37 4 3 2 2" xfId="25661"/>
    <cellStyle name="Обычный 3 14 37 4 3 3" xfId="25662"/>
    <cellStyle name="Обычный 3 14 37 4 4" xfId="25663"/>
    <cellStyle name="Обычный 3 14 37 4 4 2" xfId="25664"/>
    <cellStyle name="Обычный 3 14 37 4 5" xfId="25665"/>
    <cellStyle name="Обычный 3 14 37 5" xfId="25666"/>
    <cellStyle name="Обычный 3 14 37 5 2" xfId="25667"/>
    <cellStyle name="Обычный 3 14 37 5 2 2" xfId="25668"/>
    <cellStyle name="Обычный 3 14 37 5 2 2 2" xfId="25669"/>
    <cellStyle name="Обычный 3 14 37 5 2 3" xfId="25670"/>
    <cellStyle name="Обычный 3 14 37 5 3" xfId="25671"/>
    <cellStyle name="Обычный 3 14 37 5 3 2" xfId="25672"/>
    <cellStyle name="Обычный 3 14 37 5 4" xfId="25673"/>
    <cellStyle name="Обычный 3 14 37 6" xfId="25674"/>
    <cellStyle name="Обычный 3 14 37 6 2" xfId="25675"/>
    <cellStyle name="Обычный 3 14 37 6 2 2" xfId="25676"/>
    <cellStyle name="Обычный 3 14 37 6 3" xfId="25677"/>
    <cellStyle name="Обычный 3 14 37 7" xfId="25678"/>
    <cellStyle name="Обычный 3 14 37 7 2" xfId="25679"/>
    <cellStyle name="Обычный 3 14 37 8" xfId="25680"/>
    <cellStyle name="Обычный 3 14 38" xfId="25681"/>
    <cellStyle name="Обычный 3 14 38 2" xfId="25682"/>
    <cellStyle name="Обычный 3 14 38 2 2" xfId="25683"/>
    <cellStyle name="Обычный 3 14 38 2 2 2" xfId="25684"/>
    <cellStyle name="Обычный 3 14 38 2 2 2 2" xfId="25685"/>
    <cellStyle name="Обычный 3 14 38 2 2 2 2 2" xfId="25686"/>
    <cellStyle name="Обычный 3 14 38 2 2 2 2 2 2" xfId="25687"/>
    <cellStyle name="Обычный 3 14 38 2 2 2 2 3" xfId="25688"/>
    <cellStyle name="Обычный 3 14 38 2 2 2 3" xfId="25689"/>
    <cellStyle name="Обычный 3 14 38 2 2 2 3 2" xfId="25690"/>
    <cellStyle name="Обычный 3 14 38 2 2 2 4" xfId="25691"/>
    <cellStyle name="Обычный 3 14 38 2 2 3" xfId="25692"/>
    <cellStyle name="Обычный 3 14 38 2 2 3 2" xfId="25693"/>
    <cellStyle name="Обычный 3 14 38 2 2 3 2 2" xfId="25694"/>
    <cellStyle name="Обычный 3 14 38 2 2 3 3" xfId="25695"/>
    <cellStyle name="Обычный 3 14 38 2 2 4" xfId="25696"/>
    <cellStyle name="Обычный 3 14 38 2 2 4 2" xfId="25697"/>
    <cellStyle name="Обычный 3 14 38 2 2 5" xfId="25698"/>
    <cellStyle name="Обычный 3 14 38 2 3" xfId="25699"/>
    <cellStyle name="Обычный 3 14 38 2 3 2" xfId="25700"/>
    <cellStyle name="Обычный 3 14 38 2 3 2 2" xfId="25701"/>
    <cellStyle name="Обычный 3 14 38 2 3 2 2 2" xfId="25702"/>
    <cellStyle name="Обычный 3 14 38 2 3 2 2 2 2" xfId="25703"/>
    <cellStyle name="Обычный 3 14 38 2 3 2 2 3" xfId="25704"/>
    <cellStyle name="Обычный 3 14 38 2 3 2 3" xfId="25705"/>
    <cellStyle name="Обычный 3 14 38 2 3 2 3 2" xfId="25706"/>
    <cellStyle name="Обычный 3 14 38 2 3 2 4" xfId="25707"/>
    <cellStyle name="Обычный 3 14 38 2 3 3" xfId="25708"/>
    <cellStyle name="Обычный 3 14 38 2 3 3 2" xfId="25709"/>
    <cellStyle name="Обычный 3 14 38 2 3 3 2 2" xfId="25710"/>
    <cellStyle name="Обычный 3 14 38 2 3 3 3" xfId="25711"/>
    <cellStyle name="Обычный 3 14 38 2 3 4" xfId="25712"/>
    <cellStyle name="Обычный 3 14 38 2 3 4 2" xfId="25713"/>
    <cellStyle name="Обычный 3 14 38 2 3 5" xfId="25714"/>
    <cellStyle name="Обычный 3 14 38 2 4" xfId="25715"/>
    <cellStyle name="Обычный 3 14 38 2 4 2" xfId="25716"/>
    <cellStyle name="Обычный 3 14 38 2 4 2 2" xfId="25717"/>
    <cellStyle name="Обычный 3 14 38 2 4 2 2 2" xfId="25718"/>
    <cellStyle name="Обычный 3 14 38 2 4 2 3" xfId="25719"/>
    <cellStyle name="Обычный 3 14 38 2 4 3" xfId="25720"/>
    <cellStyle name="Обычный 3 14 38 2 4 3 2" xfId="25721"/>
    <cellStyle name="Обычный 3 14 38 2 4 4" xfId="25722"/>
    <cellStyle name="Обычный 3 14 38 2 5" xfId="25723"/>
    <cellStyle name="Обычный 3 14 38 2 5 2" xfId="25724"/>
    <cellStyle name="Обычный 3 14 38 2 5 2 2" xfId="25725"/>
    <cellStyle name="Обычный 3 14 38 2 5 3" xfId="25726"/>
    <cellStyle name="Обычный 3 14 38 2 6" xfId="25727"/>
    <cellStyle name="Обычный 3 14 38 2 6 2" xfId="25728"/>
    <cellStyle name="Обычный 3 14 38 2 7" xfId="25729"/>
    <cellStyle name="Обычный 3 14 38 3" xfId="25730"/>
    <cellStyle name="Обычный 3 14 38 3 2" xfId="25731"/>
    <cellStyle name="Обычный 3 14 38 3 2 2" xfId="25732"/>
    <cellStyle name="Обычный 3 14 38 3 2 2 2" xfId="25733"/>
    <cellStyle name="Обычный 3 14 38 3 2 2 2 2" xfId="25734"/>
    <cellStyle name="Обычный 3 14 38 3 2 2 3" xfId="25735"/>
    <cellStyle name="Обычный 3 14 38 3 2 3" xfId="25736"/>
    <cellStyle name="Обычный 3 14 38 3 2 3 2" xfId="25737"/>
    <cellStyle name="Обычный 3 14 38 3 2 4" xfId="25738"/>
    <cellStyle name="Обычный 3 14 38 3 3" xfId="25739"/>
    <cellStyle name="Обычный 3 14 38 3 3 2" xfId="25740"/>
    <cellStyle name="Обычный 3 14 38 3 3 2 2" xfId="25741"/>
    <cellStyle name="Обычный 3 14 38 3 3 3" xfId="25742"/>
    <cellStyle name="Обычный 3 14 38 3 4" xfId="25743"/>
    <cellStyle name="Обычный 3 14 38 3 4 2" xfId="25744"/>
    <cellStyle name="Обычный 3 14 38 3 5" xfId="25745"/>
    <cellStyle name="Обычный 3 14 38 4" xfId="25746"/>
    <cellStyle name="Обычный 3 14 38 4 2" xfId="25747"/>
    <cellStyle name="Обычный 3 14 38 4 2 2" xfId="25748"/>
    <cellStyle name="Обычный 3 14 38 4 2 2 2" xfId="25749"/>
    <cellStyle name="Обычный 3 14 38 4 2 2 2 2" xfId="25750"/>
    <cellStyle name="Обычный 3 14 38 4 2 2 3" xfId="25751"/>
    <cellStyle name="Обычный 3 14 38 4 2 3" xfId="25752"/>
    <cellStyle name="Обычный 3 14 38 4 2 3 2" xfId="25753"/>
    <cellStyle name="Обычный 3 14 38 4 2 4" xfId="25754"/>
    <cellStyle name="Обычный 3 14 38 4 3" xfId="25755"/>
    <cellStyle name="Обычный 3 14 38 4 3 2" xfId="25756"/>
    <cellStyle name="Обычный 3 14 38 4 3 2 2" xfId="25757"/>
    <cellStyle name="Обычный 3 14 38 4 3 3" xfId="25758"/>
    <cellStyle name="Обычный 3 14 38 4 4" xfId="25759"/>
    <cellStyle name="Обычный 3 14 38 4 4 2" xfId="25760"/>
    <cellStyle name="Обычный 3 14 38 4 5" xfId="25761"/>
    <cellStyle name="Обычный 3 14 38 5" xfId="25762"/>
    <cellStyle name="Обычный 3 14 38 5 2" xfId="25763"/>
    <cellStyle name="Обычный 3 14 38 5 2 2" xfId="25764"/>
    <cellStyle name="Обычный 3 14 38 5 2 2 2" xfId="25765"/>
    <cellStyle name="Обычный 3 14 38 5 2 3" xfId="25766"/>
    <cellStyle name="Обычный 3 14 38 5 3" xfId="25767"/>
    <cellStyle name="Обычный 3 14 38 5 3 2" xfId="25768"/>
    <cellStyle name="Обычный 3 14 38 5 4" xfId="25769"/>
    <cellStyle name="Обычный 3 14 38 6" xfId="25770"/>
    <cellStyle name="Обычный 3 14 38 6 2" xfId="25771"/>
    <cellStyle name="Обычный 3 14 38 6 2 2" xfId="25772"/>
    <cellStyle name="Обычный 3 14 38 6 3" xfId="25773"/>
    <cellStyle name="Обычный 3 14 38 7" xfId="25774"/>
    <cellStyle name="Обычный 3 14 38 7 2" xfId="25775"/>
    <cellStyle name="Обычный 3 14 38 8" xfId="25776"/>
    <cellStyle name="Обычный 3 14 39" xfId="25777"/>
    <cellStyle name="Обычный 3 14 39 2" xfId="25778"/>
    <cellStyle name="Обычный 3 14 39 2 2" xfId="25779"/>
    <cellStyle name="Обычный 3 14 39 2 2 2" xfId="25780"/>
    <cellStyle name="Обычный 3 14 39 2 2 2 2" xfId="25781"/>
    <cellStyle name="Обычный 3 14 39 2 2 2 2 2" xfId="25782"/>
    <cellStyle name="Обычный 3 14 39 2 2 2 2 2 2" xfId="25783"/>
    <cellStyle name="Обычный 3 14 39 2 2 2 2 3" xfId="25784"/>
    <cellStyle name="Обычный 3 14 39 2 2 2 3" xfId="25785"/>
    <cellStyle name="Обычный 3 14 39 2 2 2 3 2" xfId="25786"/>
    <cellStyle name="Обычный 3 14 39 2 2 2 4" xfId="25787"/>
    <cellStyle name="Обычный 3 14 39 2 2 3" xfId="25788"/>
    <cellStyle name="Обычный 3 14 39 2 2 3 2" xfId="25789"/>
    <cellStyle name="Обычный 3 14 39 2 2 3 2 2" xfId="25790"/>
    <cellStyle name="Обычный 3 14 39 2 2 3 3" xfId="25791"/>
    <cellStyle name="Обычный 3 14 39 2 2 4" xfId="25792"/>
    <cellStyle name="Обычный 3 14 39 2 2 4 2" xfId="25793"/>
    <cellStyle name="Обычный 3 14 39 2 2 5" xfId="25794"/>
    <cellStyle name="Обычный 3 14 39 2 3" xfId="25795"/>
    <cellStyle name="Обычный 3 14 39 2 3 2" xfId="25796"/>
    <cellStyle name="Обычный 3 14 39 2 3 2 2" xfId="25797"/>
    <cellStyle name="Обычный 3 14 39 2 3 2 2 2" xfId="25798"/>
    <cellStyle name="Обычный 3 14 39 2 3 2 2 2 2" xfId="25799"/>
    <cellStyle name="Обычный 3 14 39 2 3 2 2 3" xfId="25800"/>
    <cellStyle name="Обычный 3 14 39 2 3 2 3" xfId="25801"/>
    <cellStyle name="Обычный 3 14 39 2 3 2 3 2" xfId="25802"/>
    <cellStyle name="Обычный 3 14 39 2 3 2 4" xfId="25803"/>
    <cellStyle name="Обычный 3 14 39 2 3 3" xfId="25804"/>
    <cellStyle name="Обычный 3 14 39 2 3 3 2" xfId="25805"/>
    <cellStyle name="Обычный 3 14 39 2 3 3 2 2" xfId="25806"/>
    <cellStyle name="Обычный 3 14 39 2 3 3 3" xfId="25807"/>
    <cellStyle name="Обычный 3 14 39 2 3 4" xfId="25808"/>
    <cellStyle name="Обычный 3 14 39 2 3 4 2" xfId="25809"/>
    <cellStyle name="Обычный 3 14 39 2 3 5" xfId="25810"/>
    <cellStyle name="Обычный 3 14 39 2 4" xfId="25811"/>
    <cellStyle name="Обычный 3 14 39 2 4 2" xfId="25812"/>
    <cellStyle name="Обычный 3 14 39 2 4 2 2" xfId="25813"/>
    <cellStyle name="Обычный 3 14 39 2 4 2 2 2" xfId="25814"/>
    <cellStyle name="Обычный 3 14 39 2 4 2 3" xfId="25815"/>
    <cellStyle name="Обычный 3 14 39 2 4 3" xfId="25816"/>
    <cellStyle name="Обычный 3 14 39 2 4 3 2" xfId="25817"/>
    <cellStyle name="Обычный 3 14 39 2 4 4" xfId="25818"/>
    <cellStyle name="Обычный 3 14 39 2 5" xfId="25819"/>
    <cellStyle name="Обычный 3 14 39 2 5 2" xfId="25820"/>
    <cellStyle name="Обычный 3 14 39 2 5 2 2" xfId="25821"/>
    <cellStyle name="Обычный 3 14 39 2 5 3" xfId="25822"/>
    <cellStyle name="Обычный 3 14 39 2 6" xfId="25823"/>
    <cellStyle name="Обычный 3 14 39 2 6 2" xfId="25824"/>
    <cellStyle name="Обычный 3 14 39 2 7" xfId="25825"/>
    <cellStyle name="Обычный 3 14 39 3" xfId="25826"/>
    <cellStyle name="Обычный 3 14 39 3 2" xfId="25827"/>
    <cellStyle name="Обычный 3 14 39 3 2 2" xfId="25828"/>
    <cellStyle name="Обычный 3 14 39 3 2 2 2" xfId="25829"/>
    <cellStyle name="Обычный 3 14 39 3 2 2 2 2" xfId="25830"/>
    <cellStyle name="Обычный 3 14 39 3 2 2 3" xfId="25831"/>
    <cellStyle name="Обычный 3 14 39 3 2 3" xfId="25832"/>
    <cellStyle name="Обычный 3 14 39 3 2 3 2" xfId="25833"/>
    <cellStyle name="Обычный 3 14 39 3 2 4" xfId="25834"/>
    <cellStyle name="Обычный 3 14 39 3 3" xfId="25835"/>
    <cellStyle name="Обычный 3 14 39 3 3 2" xfId="25836"/>
    <cellStyle name="Обычный 3 14 39 3 3 2 2" xfId="25837"/>
    <cellStyle name="Обычный 3 14 39 3 3 3" xfId="25838"/>
    <cellStyle name="Обычный 3 14 39 3 4" xfId="25839"/>
    <cellStyle name="Обычный 3 14 39 3 4 2" xfId="25840"/>
    <cellStyle name="Обычный 3 14 39 3 5" xfId="25841"/>
    <cellStyle name="Обычный 3 14 39 4" xfId="25842"/>
    <cellStyle name="Обычный 3 14 39 4 2" xfId="25843"/>
    <cellStyle name="Обычный 3 14 39 4 2 2" xfId="25844"/>
    <cellStyle name="Обычный 3 14 39 4 2 2 2" xfId="25845"/>
    <cellStyle name="Обычный 3 14 39 4 2 2 2 2" xfId="25846"/>
    <cellStyle name="Обычный 3 14 39 4 2 2 3" xfId="25847"/>
    <cellStyle name="Обычный 3 14 39 4 2 3" xfId="25848"/>
    <cellStyle name="Обычный 3 14 39 4 2 3 2" xfId="25849"/>
    <cellStyle name="Обычный 3 14 39 4 2 4" xfId="25850"/>
    <cellStyle name="Обычный 3 14 39 4 3" xfId="25851"/>
    <cellStyle name="Обычный 3 14 39 4 3 2" xfId="25852"/>
    <cellStyle name="Обычный 3 14 39 4 3 2 2" xfId="25853"/>
    <cellStyle name="Обычный 3 14 39 4 3 3" xfId="25854"/>
    <cellStyle name="Обычный 3 14 39 4 4" xfId="25855"/>
    <cellStyle name="Обычный 3 14 39 4 4 2" xfId="25856"/>
    <cellStyle name="Обычный 3 14 39 4 5" xfId="25857"/>
    <cellStyle name="Обычный 3 14 39 5" xfId="25858"/>
    <cellStyle name="Обычный 3 14 39 5 2" xfId="25859"/>
    <cellStyle name="Обычный 3 14 39 5 2 2" xfId="25860"/>
    <cellStyle name="Обычный 3 14 39 5 2 2 2" xfId="25861"/>
    <cellStyle name="Обычный 3 14 39 5 2 3" xfId="25862"/>
    <cellStyle name="Обычный 3 14 39 5 3" xfId="25863"/>
    <cellStyle name="Обычный 3 14 39 5 3 2" xfId="25864"/>
    <cellStyle name="Обычный 3 14 39 5 4" xfId="25865"/>
    <cellStyle name="Обычный 3 14 39 6" xfId="25866"/>
    <cellStyle name="Обычный 3 14 39 6 2" xfId="25867"/>
    <cellStyle name="Обычный 3 14 39 6 2 2" xfId="25868"/>
    <cellStyle name="Обычный 3 14 39 6 3" xfId="25869"/>
    <cellStyle name="Обычный 3 14 39 7" xfId="25870"/>
    <cellStyle name="Обычный 3 14 39 7 2" xfId="25871"/>
    <cellStyle name="Обычный 3 14 39 8" xfId="25872"/>
    <cellStyle name="Обычный 3 14 4" xfId="25873"/>
    <cellStyle name="Обычный 3 14 4 2" xfId="25874"/>
    <cellStyle name="Обычный 3 14 4 2 2" xfId="25875"/>
    <cellStyle name="Обычный 3 14 4 2 2 2" xfId="25876"/>
    <cellStyle name="Обычный 3 14 4 2 2 2 2" xfId="25877"/>
    <cellStyle name="Обычный 3 14 4 2 2 2 2 2" xfId="25878"/>
    <cellStyle name="Обычный 3 14 4 2 2 2 2 2 2" xfId="25879"/>
    <cellStyle name="Обычный 3 14 4 2 2 2 2 3" xfId="25880"/>
    <cellStyle name="Обычный 3 14 4 2 2 2 3" xfId="25881"/>
    <cellStyle name="Обычный 3 14 4 2 2 2 3 2" xfId="25882"/>
    <cellStyle name="Обычный 3 14 4 2 2 2 4" xfId="25883"/>
    <cellStyle name="Обычный 3 14 4 2 2 3" xfId="25884"/>
    <cellStyle name="Обычный 3 14 4 2 2 3 2" xfId="25885"/>
    <cellStyle name="Обычный 3 14 4 2 2 3 2 2" xfId="25886"/>
    <cellStyle name="Обычный 3 14 4 2 2 3 3" xfId="25887"/>
    <cellStyle name="Обычный 3 14 4 2 2 4" xfId="25888"/>
    <cellStyle name="Обычный 3 14 4 2 2 4 2" xfId="25889"/>
    <cellStyle name="Обычный 3 14 4 2 2 5" xfId="25890"/>
    <cellStyle name="Обычный 3 14 4 2 3" xfId="25891"/>
    <cellStyle name="Обычный 3 14 4 2 3 2" xfId="25892"/>
    <cellStyle name="Обычный 3 14 4 2 3 2 2" xfId="25893"/>
    <cellStyle name="Обычный 3 14 4 2 3 2 2 2" xfId="25894"/>
    <cellStyle name="Обычный 3 14 4 2 3 2 2 2 2" xfId="25895"/>
    <cellStyle name="Обычный 3 14 4 2 3 2 2 3" xfId="25896"/>
    <cellStyle name="Обычный 3 14 4 2 3 2 3" xfId="25897"/>
    <cellStyle name="Обычный 3 14 4 2 3 2 3 2" xfId="25898"/>
    <cellStyle name="Обычный 3 14 4 2 3 2 4" xfId="25899"/>
    <cellStyle name="Обычный 3 14 4 2 3 3" xfId="25900"/>
    <cellStyle name="Обычный 3 14 4 2 3 3 2" xfId="25901"/>
    <cellStyle name="Обычный 3 14 4 2 3 3 2 2" xfId="25902"/>
    <cellStyle name="Обычный 3 14 4 2 3 3 3" xfId="25903"/>
    <cellStyle name="Обычный 3 14 4 2 3 4" xfId="25904"/>
    <cellStyle name="Обычный 3 14 4 2 3 4 2" xfId="25905"/>
    <cellStyle name="Обычный 3 14 4 2 3 5" xfId="25906"/>
    <cellStyle name="Обычный 3 14 4 2 4" xfId="25907"/>
    <cellStyle name="Обычный 3 14 4 2 4 2" xfId="25908"/>
    <cellStyle name="Обычный 3 14 4 2 4 2 2" xfId="25909"/>
    <cellStyle name="Обычный 3 14 4 2 4 2 2 2" xfId="25910"/>
    <cellStyle name="Обычный 3 14 4 2 4 2 3" xfId="25911"/>
    <cellStyle name="Обычный 3 14 4 2 4 3" xfId="25912"/>
    <cellStyle name="Обычный 3 14 4 2 4 3 2" xfId="25913"/>
    <cellStyle name="Обычный 3 14 4 2 4 4" xfId="25914"/>
    <cellStyle name="Обычный 3 14 4 2 5" xfId="25915"/>
    <cellStyle name="Обычный 3 14 4 2 5 2" xfId="25916"/>
    <cellStyle name="Обычный 3 14 4 2 5 2 2" xfId="25917"/>
    <cellStyle name="Обычный 3 14 4 2 5 3" xfId="25918"/>
    <cellStyle name="Обычный 3 14 4 2 6" xfId="25919"/>
    <cellStyle name="Обычный 3 14 4 2 6 2" xfId="25920"/>
    <cellStyle name="Обычный 3 14 4 2 7" xfId="25921"/>
    <cellStyle name="Обычный 3 14 4 3" xfId="25922"/>
    <cellStyle name="Обычный 3 14 4 3 2" xfId="25923"/>
    <cellStyle name="Обычный 3 14 4 3 2 2" xfId="25924"/>
    <cellStyle name="Обычный 3 14 4 3 2 2 2" xfId="25925"/>
    <cellStyle name="Обычный 3 14 4 3 2 2 2 2" xfId="25926"/>
    <cellStyle name="Обычный 3 14 4 3 2 2 3" xfId="25927"/>
    <cellStyle name="Обычный 3 14 4 3 2 3" xfId="25928"/>
    <cellStyle name="Обычный 3 14 4 3 2 3 2" xfId="25929"/>
    <cellStyle name="Обычный 3 14 4 3 2 4" xfId="25930"/>
    <cellStyle name="Обычный 3 14 4 3 3" xfId="25931"/>
    <cellStyle name="Обычный 3 14 4 3 3 2" xfId="25932"/>
    <cellStyle name="Обычный 3 14 4 3 3 2 2" xfId="25933"/>
    <cellStyle name="Обычный 3 14 4 3 3 3" xfId="25934"/>
    <cellStyle name="Обычный 3 14 4 3 4" xfId="25935"/>
    <cellStyle name="Обычный 3 14 4 3 4 2" xfId="25936"/>
    <cellStyle name="Обычный 3 14 4 3 5" xfId="25937"/>
    <cellStyle name="Обычный 3 14 4 4" xfId="25938"/>
    <cellStyle name="Обычный 3 14 4 4 2" xfId="25939"/>
    <cellStyle name="Обычный 3 14 4 4 2 2" xfId="25940"/>
    <cellStyle name="Обычный 3 14 4 4 2 2 2" xfId="25941"/>
    <cellStyle name="Обычный 3 14 4 4 2 2 2 2" xfId="25942"/>
    <cellStyle name="Обычный 3 14 4 4 2 2 3" xfId="25943"/>
    <cellStyle name="Обычный 3 14 4 4 2 3" xfId="25944"/>
    <cellStyle name="Обычный 3 14 4 4 2 3 2" xfId="25945"/>
    <cellStyle name="Обычный 3 14 4 4 2 4" xfId="25946"/>
    <cellStyle name="Обычный 3 14 4 4 3" xfId="25947"/>
    <cellStyle name="Обычный 3 14 4 4 3 2" xfId="25948"/>
    <cellStyle name="Обычный 3 14 4 4 3 2 2" xfId="25949"/>
    <cellStyle name="Обычный 3 14 4 4 3 3" xfId="25950"/>
    <cellStyle name="Обычный 3 14 4 4 4" xfId="25951"/>
    <cellStyle name="Обычный 3 14 4 4 4 2" xfId="25952"/>
    <cellStyle name="Обычный 3 14 4 4 5" xfId="25953"/>
    <cellStyle name="Обычный 3 14 4 5" xfId="25954"/>
    <cellStyle name="Обычный 3 14 4 5 2" xfId="25955"/>
    <cellStyle name="Обычный 3 14 4 5 2 2" xfId="25956"/>
    <cellStyle name="Обычный 3 14 4 5 2 2 2" xfId="25957"/>
    <cellStyle name="Обычный 3 14 4 5 2 3" xfId="25958"/>
    <cellStyle name="Обычный 3 14 4 5 3" xfId="25959"/>
    <cellStyle name="Обычный 3 14 4 5 3 2" xfId="25960"/>
    <cellStyle name="Обычный 3 14 4 5 4" xfId="25961"/>
    <cellStyle name="Обычный 3 14 4 6" xfId="25962"/>
    <cellStyle name="Обычный 3 14 4 6 2" xfId="25963"/>
    <cellStyle name="Обычный 3 14 4 6 2 2" xfId="25964"/>
    <cellStyle name="Обычный 3 14 4 6 3" xfId="25965"/>
    <cellStyle name="Обычный 3 14 4 7" xfId="25966"/>
    <cellStyle name="Обычный 3 14 4 7 2" xfId="25967"/>
    <cellStyle name="Обычный 3 14 4 8" xfId="25968"/>
    <cellStyle name="Обычный 3 14 40" xfId="25969"/>
    <cellStyle name="Обычный 3 14 40 2" xfId="25970"/>
    <cellStyle name="Обычный 3 14 40 2 2" xfId="25971"/>
    <cellStyle name="Обычный 3 14 40 2 2 2" xfId="25972"/>
    <cellStyle name="Обычный 3 14 40 2 2 2 2" xfId="25973"/>
    <cellStyle name="Обычный 3 14 40 2 2 2 2 2" xfId="25974"/>
    <cellStyle name="Обычный 3 14 40 2 2 2 2 2 2" xfId="25975"/>
    <cellStyle name="Обычный 3 14 40 2 2 2 2 3" xfId="25976"/>
    <cellStyle name="Обычный 3 14 40 2 2 2 3" xfId="25977"/>
    <cellStyle name="Обычный 3 14 40 2 2 2 3 2" xfId="25978"/>
    <cellStyle name="Обычный 3 14 40 2 2 2 4" xfId="25979"/>
    <cellStyle name="Обычный 3 14 40 2 2 3" xfId="25980"/>
    <cellStyle name="Обычный 3 14 40 2 2 3 2" xfId="25981"/>
    <cellStyle name="Обычный 3 14 40 2 2 3 2 2" xfId="25982"/>
    <cellStyle name="Обычный 3 14 40 2 2 3 3" xfId="25983"/>
    <cellStyle name="Обычный 3 14 40 2 2 4" xfId="25984"/>
    <cellStyle name="Обычный 3 14 40 2 2 4 2" xfId="25985"/>
    <cellStyle name="Обычный 3 14 40 2 2 5" xfId="25986"/>
    <cellStyle name="Обычный 3 14 40 2 3" xfId="25987"/>
    <cellStyle name="Обычный 3 14 40 2 3 2" xfId="25988"/>
    <cellStyle name="Обычный 3 14 40 2 3 2 2" xfId="25989"/>
    <cellStyle name="Обычный 3 14 40 2 3 2 2 2" xfId="25990"/>
    <cellStyle name="Обычный 3 14 40 2 3 2 2 2 2" xfId="25991"/>
    <cellStyle name="Обычный 3 14 40 2 3 2 2 3" xfId="25992"/>
    <cellStyle name="Обычный 3 14 40 2 3 2 3" xfId="25993"/>
    <cellStyle name="Обычный 3 14 40 2 3 2 3 2" xfId="25994"/>
    <cellStyle name="Обычный 3 14 40 2 3 2 4" xfId="25995"/>
    <cellStyle name="Обычный 3 14 40 2 3 3" xfId="25996"/>
    <cellStyle name="Обычный 3 14 40 2 3 3 2" xfId="25997"/>
    <cellStyle name="Обычный 3 14 40 2 3 3 2 2" xfId="25998"/>
    <cellStyle name="Обычный 3 14 40 2 3 3 3" xfId="25999"/>
    <cellStyle name="Обычный 3 14 40 2 3 4" xfId="26000"/>
    <cellStyle name="Обычный 3 14 40 2 3 4 2" xfId="26001"/>
    <cellStyle name="Обычный 3 14 40 2 3 5" xfId="26002"/>
    <cellStyle name="Обычный 3 14 40 2 4" xfId="26003"/>
    <cellStyle name="Обычный 3 14 40 2 4 2" xfId="26004"/>
    <cellStyle name="Обычный 3 14 40 2 4 2 2" xfId="26005"/>
    <cellStyle name="Обычный 3 14 40 2 4 2 2 2" xfId="26006"/>
    <cellStyle name="Обычный 3 14 40 2 4 2 3" xfId="26007"/>
    <cellStyle name="Обычный 3 14 40 2 4 3" xfId="26008"/>
    <cellStyle name="Обычный 3 14 40 2 4 3 2" xfId="26009"/>
    <cellStyle name="Обычный 3 14 40 2 4 4" xfId="26010"/>
    <cellStyle name="Обычный 3 14 40 2 5" xfId="26011"/>
    <cellStyle name="Обычный 3 14 40 2 5 2" xfId="26012"/>
    <cellStyle name="Обычный 3 14 40 2 5 2 2" xfId="26013"/>
    <cellStyle name="Обычный 3 14 40 2 5 3" xfId="26014"/>
    <cellStyle name="Обычный 3 14 40 2 6" xfId="26015"/>
    <cellStyle name="Обычный 3 14 40 2 6 2" xfId="26016"/>
    <cellStyle name="Обычный 3 14 40 2 7" xfId="26017"/>
    <cellStyle name="Обычный 3 14 40 3" xfId="26018"/>
    <cellStyle name="Обычный 3 14 40 3 2" xfId="26019"/>
    <cellStyle name="Обычный 3 14 40 3 2 2" xfId="26020"/>
    <cellStyle name="Обычный 3 14 40 3 2 2 2" xfId="26021"/>
    <cellStyle name="Обычный 3 14 40 3 2 2 2 2" xfId="26022"/>
    <cellStyle name="Обычный 3 14 40 3 2 2 3" xfId="26023"/>
    <cellStyle name="Обычный 3 14 40 3 2 3" xfId="26024"/>
    <cellStyle name="Обычный 3 14 40 3 2 3 2" xfId="26025"/>
    <cellStyle name="Обычный 3 14 40 3 2 4" xfId="26026"/>
    <cellStyle name="Обычный 3 14 40 3 3" xfId="26027"/>
    <cellStyle name="Обычный 3 14 40 3 3 2" xfId="26028"/>
    <cellStyle name="Обычный 3 14 40 3 3 2 2" xfId="26029"/>
    <cellStyle name="Обычный 3 14 40 3 3 3" xfId="26030"/>
    <cellStyle name="Обычный 3 14 40 3 4" xfId="26031"/>
    <cellStyle name="Обычный 3 14 40 3 4 2" xfId="26032"/>
    <cellStyle name="Обычный 3 14 40 3 5" xfId="26033"/>
    <cellStyle name="Обычный 3 14 40 4" xfId="26034"/>
    <cellStyle name="Обычный 3 14 40 4 2" xfId="26035"/>
    <cellStyle name="Обычный 3 14 40 4 2 2" xfId="26036"/>
    <cellStyle name="Обычный 3 14 40 4 2 2 2" xfId="26037"/>
    <cellStyle name="Обычный 3 14 40 4 2 2 2 2" xfId="26038"/>
    <cellStyle name="Обычный 3 14 40 4 2 2 3" xfId="26039"/>
    <cellStyle name="Обычный 3 14 40 4 2 3" xfId="26040"/>
    <cellStyle name="Обычный 3 14 40 4 2 3 2" xfId="26041"/>
    <cellStyle name="Обычный 3 14 40 4 2 4" xfId="26042"/>
    <cellStyle name="Обычный 3 14 40 4 3" xfId="26043"/>
    <cellStyle name="Обычный 3 14 40 4 3 2" xfId="26044"/>
    <cellStyle name="Обычный 3 14 40 4 3 2 2" xfId="26045"/>
    <cellStyle name="Обычный 3 14 40 4 3 3" xfId="26046"/>
    <cellStyle name="Обычный 3 14 40 4 4" xfId="26047"/>
    <cellStyle name="Обычный 3 14 40 4 4 2" xfId="26048"/>
    <cellStyle name="Обычный 3 14 40 4 5" xfId="26049"/>
    <cellStyle name="Обычный 3 14 40 5" xfId="26050"/>
    <cellStyle name="Обычный 3 14 40 5 2" xfId="26051"/>
    <cellStyle name="Обычный 3 14 40 5 2 2" xfId="26052"/>
    <cellStyle name="Обычный 3 14 40 5 2 2 2" xfId="26053"/>
    <cellStyle name="Обычный 3 14 40 5 2 3" xfId="26054"/>
    <cellStyle name="Обычный 3 14 40 5 3" xfId="26055"/>
    <cellStyle name="Обычный 3 14 40 5 3 2" xfId="26056"/>
    <cellStyle name="Обычный 3 14 40 5 4" xfId="26057"/>
    <cellStyle name="Обычный 3 14 40 6" xfId="26058"/>
    <cellStyle name="Обычный 3 14 40 6 2" xfId="26059"/>
    <cellStyle name="Обычный 3 14 40 6 2 2" xfId="26060"/>
    <cellStyle name="Обычный 3 14 40 6 3" xfId="26061"/>
    <cellStyle name="Обычный 3 14 40 7" xfId="26062"/>
    <cellStyle name="Обычный 3 14 40 7 2" xfId="26063"/>
    <cellStyle name="Обычный 3 14 40 8" xfId="26064"/>
    <cellStyle name="Обычный 3 14 41" xfId="26065"/>
    <cellStyle name="Обычный 3 14 41 2" xfId="26066"/>
    <cellStyle name="Обычный 3 14 41 2 2" xfId="26067"/>
    <cellStyle name="Обычный 3 14 41 2 2 2" xfId="26068"/>
    <cellStyle name="Обычный 3 14 41 2 2 2 2" xfId="26069"/>
    <cellStyle name="Обычный 3 14 41 2 2 2 2 2" xfId="26070"/>
    <cellStyle name="Обычный 3 14 41 2 2 2 2 2 2" xfId="26071"/>
    <cellStyle name="Обычный 3 14 41 2 2 2 2 3" xfId="26072"/>
    <cellStyle name="Обычный 3 14 41 2 2 2 3" xfId="26073"/>
    <cellStyle name="Обычный 3 14 41 2 2 2 3 2" xfId="26074"/>
    <cellStyle name="Обычный 3 14 41 2 2 2 4" xfId="26075"/>
    <cellStyle name="Обычный 3 14 41 2 2 3" xfId="26076"/>
    <cellStyle name="Обычный 3 14 41 2 2 3 2" xfId="26077"/>
    <cellStyle name="Обычный 3 14 41 2 2 3 2 2" xfId="26078"/>
    <cellStyle name="Обычный 3 14 41 2 2 3 3" xfId="26079"/>
    <cellStyle name="Обычный 3 14 41 2 2 4" xfId="26080"/>
    <cellStyle name="Обычный 3 14 41 2 2 4 2" xfId="26081"/>
    <cellStyle name="Обычный 3 14 41 2 2 5" xfId="26082"/>
    <cellStyle name="Обычный 3 14 41 2 3" xfId="26083"/>
    <cellStyle name="Обычный 3 14 41 2 3 2" xfId="26084"/>
    <cellStyle name="Обычный 3 14 41 2 3 2 2" xfId="26085"/>
    <cellStyle name="Обычный 3 14 41 2 3 2 2 2" xfId="26086"/>
    <cellStyle name="Обычный 3 14 41 2 3 2 2 2 2" xfId="26087"/>
    <cellStyle name="Обычный 3 14 41 2 3 2 2 3" xfId="26088"/>
    <cellStyle name="Обычный 3 14 41 2 3 2 3" xfId="26089"/>
    <cellStyle name="Обычный 3 14 41 2 3 2 3 2" xfId="26090"/>
    <cellStyle name="Обычный 3 14 41 2 3 2 4" xfId="26091"/>
    <cellStyle name="Обычный 3 14 41 2 3 3" xfId="26092"/>
    <cellStyle name="Обычный 3 14 41 2 3 3 2" xfId="26093"/>
    <cellStyle name="Обычный 3 14 41 2 3 3 2 2" xfId="26094"/>
    <cellStyle name="Обычный 3 14 41 2 3 3 3" xfId="26095"/>
    <cellStyle name="Обычный 3 14 41 2 3 4" xfId="26096"/>
    <cellStyle name="Обычный 3 14 41 2 3 4 2" xfId="26097"/>
    <cellStyle name="Обычный 3 14 41 2 3 5" xfId="26098"/>
    <cellStyle name="Обычный 3 14 41 2 4" xfId="26099"/>
    <cellStyle name="Обычный 3 14 41 2 4 2" xfId="26100"/>
    <cellStyle name="Обычный 3 14 41 2 4 2 2" xfId="26101"/>
    <cellStyle name="Обычный 3 14 41 2 4 2 2 2" xfId="26102"/>
    <cellStyle name="Обычный 3 14 41 2 4 2 3" xfId="26103"/>
    <cellStyle name="Обычный 3 14 41 2 4 3" xfId="26104"/>
    <cellStyle name="Обычный 3 14 41 2 4 3 2" xfId="26105"/>
    <cellStyle name="Обычный 3 14 41 2 4 4" xfId="26106"/>
    <cellStyle name="Обычный 3 14 41 2 5" xfId="26107"/>
    <cellStyle name="Обычный 3 14 41 2 5 2" xfId="26108"/>
    <cellStyle name="Обычный 3 14 41 2 5 2 2" xfId="26109"/>
    <cellStyle name="Обычный 3 14 41 2 5 3" xfId="26110"/>
    <cellStyle name="Обычный 3 14 41 2 6" xfId="26111"/>
    <cellStyle name="Обычный 3 14 41 2 6 2" xfId="26112"/>
    <cellStyle name="Обычный 3 14 41 2 7" xfId="26113"/>
    <cellStyle name="Обычный 3 14 41 3" xfId="26114"/>
    <cellStyle name="Обычный 3 14 41 3 2" xfId="26115"/>
    <cellStyle name="Обычный 3 14 41 3 2 2" xfId="26116"/>
    <cellStyle name="Обычный 3 14 41 3 2 2 2" xfId="26117"/>
    <cellStyle name="Обычный 3 14 41 3 2 2 2 2" xfId="26118"/>
    <cellStyle name="Обычный 3 14 41 3 2 2 3" xfId="26119"/>
    <cellStyle name="Обычный 3 14 41 3 2 3" xfId="26120"/>
    <cellStyle name="Обычный 3 14 41 3 2 3 2" xfId="26121"/>
    <cellStyle name="Обычный 3 14 41 3 2 4" xfId="26122"/>
    <cellStyle name="Обычный 3 14 41 3 3" xfId="26123"/>
    <cellStyle name="Обычный 3 14 41 3 3 2" xfId="26124"/>
    <cellStyle name="Обычный 3 14 41 3 3 2 2" xfId="26125"/>
    <cellStyle name="Обычный 3 14 41 3 3 3" xfId="26126"/>
    <cellStyle name="Обычный 3 14 41 3 4" xfId="26127"/>
    <cellStyle name="Обычный 3 14 41 3 4 2" xfId="26128"/>
    <cellStyle name="Обычный 3 14 41 3 5" xfId="26129"/>
    <cellStyle name="Обычный 3 14 41 4" xfId="26130"/>
    <cellStyle name="Обычный 3 14 41 4 2" xfId="26131"/>
    <cellStyle name="Обычный 3 14 41 4 2 2" xfId="26132"/>
    <cellStyle name="Обычный 3 14 41 4 2 2 2" xfId="26133"/>
    <cellStyle name="Обычный 3 14 41 4 2 2 2 2" xfId="26134"/>
    <cellStyle name="Обычный 3 14 41 4 2 2 3" xfId="26135"/>
    <cellStyle name="Обычный 3 14 41 4 2 3" xfId="26136"/>
    <cellStyle name="Обычный 3 14 41 4 2 3 2" xfId="26137"/>
    <cellStyle name="Обычный 3 14 41 4 2 4" xfId="26138"/>
    <cellStyle name="Обычный 3 14 41 4 3" xfId="26139"/>
    <cellStyle name="Обычный 3 14 41 4 3 2" xfId="26140"/>
    <cellStyle name="Обычный 3 14 41 4 3 2 2" xfId="26141"/>
    <cellStyle name="Обычный 3 14 41 4 3 3" xfId="26142"/>
    <cellStyle name="Обычный 3 14 41 4 4" xfId="26143"/>
    <cellStyle name="Обычный 3 14 41 4 4 2" xfId="26144"/>
    <cellStyle name="Обычный 3 14 41 4 5" xfId="26145"/>
    <cellStyle name="Обычный 3 14 41 5" xfId="26146"/>
    <cellStyle name="Обычный 3 14 41 5 2" xfId="26147"/>
    <cellStyle name="Обычный 3 14 41 5 2 2" xfId="26148"/>
    <cellStyle name="Обычный 3 14 41 5 2 2 2" xfId="26149"/>
    <cellStyle name="Обычный 3 14 41 5 2 3" xfId="26150"/>
    <cellStyle name="Обычный 3 14 41 5 3" xfId="26151"/>
    <cellStyle name="Обычный 3 14 41 5 3 2" xfId="26152"/>
    <cellStyle name="Обычный 3 14 41 5 4" xfId="26153"/>
    <cellStyle name="Обычный 3 14 41 6" xfId="26154"/>
    <cellStyle name="Обычный 3 14 41 6 2" xfId="26155"/>
    <cellStyle name="Обычный 3 14 41 6 2 2" xfId="26156"/>
    <cellStyle name="Обычный 3 14 41 6 3" xfId="26157"/>
    <cellStyle name="Обычный 3 14 41 7" xfId="26158"/>
    <cellStyle name="Обычный 3 14 41 7 2" xfId="26159"/>
    <cellStyle name="Обычный 3 14 41 8" xfId="26160"/>
    <cellStyle name="Обычный 3 14 42" xfId="26161"/>
    <cellStyle name="Обычный 3 14 42 2" xfId="26162"/>
    <cellStyle name="Обычный 3 14 42 2 2" xfId="26163"/>
    <cellStyle name="Обычный 3 14 42 2 2 2" xfId="26164"/>
    <cellStyle name="Обычный 3 14 42 2 2 2 2" xfId="26165"/>
    <cellStyle name="Обычный 3 14 42 2 2 2 2 2" xfId="26166"/>
    <cellStyle name="Обычный 3 14 42 2 2 2 2 2 2" xfId="26167"/>
    <cellStyle name="Обычный 3 14 42 2 2 2 2 3" xfId="26168"/>
    <cellStyle name="Обычный 3 14 42 2 2 2 3" xfId="26169"/>
    <cellStyle name="Обычный 3 14 42 2 2 2 3 2" xfId="26170"/>
    <cellStyle name="Обычный 3 14 42 2 2 2 4" xfId="26171"/>
    <cellStyle name="Обычный 3 14 42 2 2 3" xfId="26172"/>
    <cellStyle name="Обычный 3 14 42 2 2 3 2" xfId="26173"/>
    <cellStyle name="Обычный 3 14 42 2 2 3 2 2" xfId="26174"/>
    <cellStyle name="Обычный 3 14 42 2 2 3 3" xfId="26175"/>
    <cellStyle name="Обычный 3 14 42 2 2 4" xfId="26176"/>
    <cellStyle name="Обычный 3 14 42 2 2 4 2" xfId="26177"/>
    <cellStyle name="Обычный 3 14 42 2 2 5" xfId="26178"/>
    <cellStyle name="Обычный 3 14 42 2 3" xfId="26179"/>
    <cellStyle name="Обычный 3 14 42 2 3 2" xfId="26180"/>
    <cellStyle name="Обычный 3 14 42 2 3 2 2" xfId="26181"/>
    <cellStyle name="Обычный 3 14 42 2 3 2 2 2" xfId="26182"/>
    <cellStyle name="Обычный 3 14 42 2 3 2 2 2 2" xfId="26183"/>
    <cellStyle name="Обычный 3 14 42 2 3 2 2 3" xfId="26184"/>
    <cellStyle name="Обычный 3 14 42 2 3 2 3" xfId="26185"/>
    <cellStyle name="Обычный 3 14 42 2 3 2 3 2" xfId="26186"/>
    <cellStyle name="Обычный 3 14 42 2 3 2 4" xfId="26187"/>
    <cellStyle name="Обычный 3 14 42 2 3 3" xfId="26188"/>
    <cellStyle name="Обычный 3 14 42 2 3 3 2" xfId="26189"/>
    <cellStyle name="Обычный 3 14 42 2 3 3 2 2" xfId="26190"/>
    <cellStyle name="Обычный 3 14 42 2 3 3 3" xfId="26191"/>
    <cellStyle name="Обычный 3 14 42 2 3 4" xfId="26192"/>
    <cellStyle name="Обычный 3 14 42 2 3 4 2" xfId="26193"/>
    <cellStyle name="Обычный 3 14 42 2 3 5" xfId="26194"/>
    <cellStyle name="Обычный 3 14 42 2 4" xfId="26195"/>
    <cellStyle name="Обычный 3 14 42 2 4 2" xfId="26196"/>
    <cellStyle name="Обычный 3 14 42 2 4 2 2" xfId="26197"/>
    <cellStyle name="Обычный 3 14 42 2 4 2 2 2" xfId="26198"/>
    <cellStyle name="Обычный 3 14 42 2 4 2 3" xfId="26199"/>
    <cellStyle name="Обычный 3 14 42 2 4 3" xfId="26200"/>
    <cellStyle name="Обычный 3 14 42 2 4 3 2" xfId="26201"/>
    <cellStyle name="Обычный 3 14 42 2 4 4" xfId="26202"/>
    <cellStyle name="Обычный 3 14 42 2 5" xfId="26203"/>
    <cellStyle name="Обычный 3 14 42 2 5 2" xfId="26204"/>
    <cellStyle name="Обычный 3 14 42 2 5 2 2" xfId="26205"/>
    <cellStyle name="Обычный 3 14 42 2 5 3" xfId="26206"/>
    <cellStyle name="Обычный 3 14 42 2 6" xfId="26207"/>
    <cellStyle name="Обычный 3 14 42 2 6 2" xfId="26208"/>
    <cellStyle name="Обычный 3 14 42 2 7" xfId="26209"/>
    <cellStyle name="Обычный 3 14 42 3" xfId="26210"/>
    <cellStyle name="Обычный 3 14 42 3 2" xfId="26211"/>
    <cellStyle name="Обычный 3 14 42 3 2 2" xfId="26212"/>
    <cellStyle name="Обычный 3 14 42 3 2 2 2" xfId="26213"/>
    <cellStyle name="Обычный 3 14 42 3 2 2 2 2" xfId="26214"/>
    <cellStyle name="Обычный 3 14 42 3 2 2 3" xfId="26215"/>
    <cellStyle name="Обычный 3 14 42 3 2 3" xfId="26216"/>
    <cellStyle name="Обычный 3 14 42 3 2 3 2" xfId="26217"/>
    <cellStyle name="Обычный 3 14 42 3 2 4" xfId="26218"/>
    <cellStyle name="Обычный 3 14 42 3 3" xfId="26219"/>
    <cellStyle name="Обычный 3 14 42 3 3 2" xfId="26220"/>
    <cellStyle name="Обычный 3 14 42 3 3 2 2" xfId="26221"/>
    <cellStyle name="Обычный 3 14 42 3 3 3" xfId="26222"/>
    <cellStyle name="Обычный 3 14 42 3 4" xfId="26223"/>
    <cellStyle name="Обычный 3 14 42 3 4 2" xfId="26224"/>
    <cellStyle name="Обычный 3 14 42 3 5" xfId="26225"/>
    <cellStyle name="Обычный 3 14 42 4" xfId="26226"/>
    <cellStyle name="Обычный 3 14 42 4 2" xfId="26227"/>
    <cellStyle name="Обычный 3 14 42 4 2 2" xfId="26228"/>
    <cellStyle name="Обычный 3 14 42 4 2 2 2" xfId="26229"/>
    <cellStyle name="Обычный 3 14 42 4 2 2 2 2" xfId="26230"/>
    <cellStyle name="Обычный 3 14 42 4 2 2 3" xfId="26231"/>
    <cellStyle name="Обычный 3 14 42 4 2 3" xfId="26232"/>
    <cellStyle name="Обычный 3 14 42 4 2 3 2" xfId="26233"/>
    <cellStyle name="Обычный 3 14 42 4 2 4" xfId="26234"/>
    <cellStyle name="Обычный 3 14 42 4 3" xfId="26235"/>
    <cellStyle name="Обычный 3 14 42 4 3 2" xfId="26236"/>
    <cellStyle name="Обычный 3 14 42 4 3 2 2" xfId="26237"/>
    <cellStyle name="Обычный 3 14 42 4 3 3" xfId="26238"/>
    <cellStyle name="Обычный 3 14 42 4 4" xfId="26239"/>
    <cellStyle name="Обычный 3 14 42 4 4 2" xfId="26240"/>
    <cellStyle name="Обычный 3 14 42 4 5" xfId="26241"/>
    <cellStyle name="Обычный 3 14 42 5" xfId="26242"/>
    <cellStyle name="Обычный 3 14 42 5 2" xfId="26243"/>
    <cellStyle name="Обычный 3 14 42 5 2 2" xfId="26244"/>
    <cellStyle name="Обычный 3 14 42 5 2 2 2" xfId="26245"/>
    <cellStyle name="Обычный 3 14 42 5 2 3" xfId="26246"/>
    <cellStyle name="Обычный 3 14 42 5 3" xfId="26247"/>
    <cellStyle name="Обычный 3 14 42 5 3 2" xfId="26248"/>
    <cellStyle name="Обычный 3 14 42 5 4" xfId="26249"/>
    <cellStyle name="Обычный 3 14 42 6" xfId="26250"/>
    <cellStyle name="Обычный 3 14 42 6 2" xfId="26251"/>
    <cellStyle name="Обычный 3 14 42 6 2 2" xfId="26252"/>
    <cellStyle name="Обычный 3 14 42 6 3" xfId="26253"/>
    <cellStyle name="Обычный 3 14 42 7" xfId="26254"/>
    <cellStyle name="Обычный 3 14 42 7 2" xfId="26255"/>
    <cellStyle name="Обычный 3 14 42 8" xfId="26256"/>
    <cellStyle name="Обычный 3 14 43" xfId="26257"/>
    <cellStyle name="Обычный 3 14 43 2" xfId="26258"/>
    <cellStyle name="Обычный 3 14 43 2 2" xfId="26259"/>
    <cellStyle name="Обычный 3 14 43 2 2 2" xfId="26260"/>
    <cellStyle name="Обычный 3 14 43 2 2 2 2" xfId="26261"/>
    <cellStyle name="Обычный 3 14 43 2 2 2 2 2" xfId="26262"/>
    <cellStyle name="Обычный 3 14 43 2 2 2 2 2 2" xfId="26263"/>
    <cellStyle name="Обычный 3 14 43 2 2 2 2 3" xfId="26264"/>
    <cellStyle name="Обычный 3 14 43 2 2 2 3" xfId="26265"/>
    <cellStyle name="Обычный 3 14 43 2 2 2 3 2" xfId="26266"/>
    <cellStyle name="Обычный 3 14 43 2 2 2 4" xfId="26267"/>
    <cellStyle name="Обычный 3 14 43 2 2 3" xfId="26268"/>
    <cellStyle name="Обычный 3 14 43 2 2 3 2" xfId="26269"/>
    <cellStyle name="Обычный 3 14 43 2 2 3 2 2" xfId="26270"/>
    <cellStyle name="Обычный 3 14 43 2 2 3 3" xfId="26271"/>
    <cellStyle name="Обычный 3 14 43 2 2 4" xfId="26272"/>
    <cellStyle name="Обычный 3 14 43 2 2 4 2" xfId="26273"/>
    <cellStyle name="Обычный 3 14 43 2 2 5" xfId="26274"/>
    <cellStyle name="Обычный 3 14 43 2 3" xfId="26275"/>
    <cellStyle name="Обычный 3 14 43 2 3 2" xfId="26276"/>
    <cellStyle name="Обычный 3 14 43 2 3 2 2" xfId="26277"/>
    <cellStyle name="Обычный 3 14 43 2 3 2 2 2" xfId="26278"/>
    <cellStyle name="Обычный 3 14 43 2 3 2 2 2 2" xfId="26279"/>
    <cellStyle name="Обычный 3 14 43 2 3 2 2 3" xfId="26280"/>
    <cellStyle name="Обычный 3 14 43 2 3 2 3" xfId="26281"/>
    <cellStyle name="Обычный 3 14 43 2 3 2 3 2" xfId="26282"/>
    <cellStyle name="Обычный 3 14 43 2 3 2 4" xfId="26283"/>
    <cellStyle name="Обычный 3 14 43 2 3 3" xfId="26284"/>
    <cellStyle name="Обычный 3 14 43 2 3 3 2" xfId="26285"/>
    <cellStyle name="Обычный 3 14 43 2 3 3 2 2" xfId="26286"/>
    <cellStyle name="Обычный 3 14 43 2 3 3 3" xfId="26287"/>
    <cellStyle name="Обычный 3 14 43 2 3 4" xfId="26288"/>
    <cellStyle name="Обычный 3 14 43 2 3 4 2" xfId="26289"/>
    <cellStyle name="Обычный 3 14 43 2 3 5" xfId="26290"/>
    <cellStyle name="Обычный 3 14 43 2 4" xfId="26291"/>
    <cellStyle name="Обычный 3 14 43 2 4 2" xfId="26292"/>
    <cellStyle name="Обычный 3 14 43 2 4 2 2" xfId="26293"/>
    <cellStyle name="Обычный 3 14 43 2 4 2 2 2" xfId="26294"/>
    <cellStyle name="Обычный 3 14 43 2 4 2 3" xfId="26295"/>
    <cellStyle name="Обычный 3 14 43 2 4 3" xfId="26296"/>
    <cellStyle name="Обычный 3 14 43 2 4 3 2" xfId="26297"/>
    <cellStyle name="Обычный 3 14 43 2 4 4" xfId="26298"/>
    <cellStyle name="Обычный 3 14 43 2 5" xfId="26299"/>
    <cellStyle name="Обычный 3 14 43 2 5 2" xfId="26300"/>
    <cellStyle name="Обычный 3 14 43 2 5 2 2" xfId="26301"/>
    <cellStyle name="Обычный 3 14 43 2 5 3" xfId="26302"/>
    <cellStyle name="Обычный 3 14 43 2 6" xfId="26303"/>
    <cellStyle name="Обычный 3 14 43 2 6 2" xfId="26304"/>
    <cellStyle name="Обычный 3 14 43 2 7" xfId="26305"/>
    <cellStyle name="Обычный 3 14 43 3" xfId="26306"/>
    <cellStyle name="Обычный 3 14 43 3 2" xfId="26307"/>
    <cellStyle name="Обычный 3 14 43 3 2 2" xfId="26308"/>
    <cellStyle name="Обычный 3 14 43 3 2 2 2" xfId="26309"/>
    <cellStyle name="Обычный 3 14 43 3 2 2 2 2" xfId="26310"/>
    <cellStyle name="Обычный 3 14 43 3 2 2 3" xfId="26311"/>
    <cellStyle name="Обычный 3 14 43 3 2 3" xfId="26312"/>
    <cellStyle name="Обычный 3 14 43 3 2 3 2" xfId="26313"/>
    <cellStyle name="Обычный 3 14 43 3 2 4" xfId="26314"/>
    <cellStyle name="Обычный 3 14 43 3 3" xfId="26315"/>
    <cellStyle name="Обычный 3 14 43 3 3 2" xfId="26316"/>
    <cellStyle name="Обычный 3 14 43 3 3 2 2" xfId="26317"/>
    <cellStyle name="Обычный 3 14 43 3 3 3" xfId="26318"/>
    <cellStyle name="Обычный 3 14 43 3 4" xfId="26319"/>
    <cellStyle name="Обычный 3 14 43 3 4 2" xfId="26320"/>
    <cellStyle name="Обычный 3 14 43 3 5" xfId="26321"/>
    <cellStyle name="Обычный 3 14 43 4" xfId="26322"/>
    <cellStyle name="Обычный 3 14 43 4 2" xfId="26323"/>
    <cellStyle name="Обычный 3 14 43 4 2 2" xfId="26324"/>
    <cellStyle name="Обычный 3 14 43 4 2 2 2" xfId="26325"/>
    <cellStyle name="Обычный 3 14 43 4 2 2 2 2" xfId="26326"/>
    <cellStyle name="Обычный 3 14 43 4 2 2 3" xfId="26327"/>
    <cellStyle name="Обычный 3 14 43 4 2 3" xfId="26328"/>
    <cellStyle name="Обычный 3 14 43 4 2 3 2" xfId="26329"/>
    <cellStyle name="Обычный 3 14 43 4 2 4" xfId="26330"/>
    <cellStyle name="Обычный 3 14 43 4 3" xfId="26331"/>
    <cellStyle name="Обычный 3 14 43 4 3 2" xfId="26332"/>
    <cellStyle name="Обычный 3 14 43 4 3 2 2" xfId="26333"/>
    <cellStyle name="Обычный 3 14 43 4 3 3" xfId="26334"/>
    <cellStyle name="Обычный 3 14 43 4 4" xfId="26335"/>
    <cellStyle name="Обычный 3 14 43 4 4 2" xfId="26336"/>
    <cellStyle name="Обычный 3 14 43 4 5" xfId="26337"/>
    <cellStyle name="Обычный 3 14 43 5" xfId="26338"/>
    <cellStyle name="Обычный 3 14 43 5 2" xfId="26339"/>
    <cellStyle name="Обычный 3 14 43 5 2 2" xfId="26340"/>
    <cellStyle name="Обычный 3 14 43 5 2 2 2" xfId="26341"/>
    <cellStyle name="Обычный 3 14 43 5 2 3" xfId="26342"/>
    <cellStyle name="Обычный 3 14 43 5 3" xfId="26343"/>
    <cellStyle name="Обычный 3 14 43 5 3 2" xfId="26344"/>
    <cellStyle name="Обычный 3 14 43 5 4" xfId="26345"/>
    <cellStyle name="Обычный 3 14 43 6" xfId="26346"/>
    <cellStyle name="Обычный 3 14 43 6 2" xfId="26347"/>
    <cellStyle name="Обычный 3 14 43 6 2 2" xfId="26348"/>
    <cellStyle name="Обычный 3 14 43 6 3" xfId="26349"/>
    <cellStyle name="Обычный 3 14 43 7" xfId="26350"/>
    <cellStyle name="Обычный 3 14 43 7 2" xfId="26351"/>
    <cellStyle name="Обычный 3 14 43 8" xfId="26352"/>
    <cellStyle name="Обычный 3 14 44" xfId="26353"/>
    <cellStyle name="Обычный 3 14 44 2" xfId="26354"/>
    <cellStyle name="Обычный 3 14 44 2 2" xfId="26355"/>
    <cellStyle name="Обычный 3 14 44 2 2 2" xfId="26356"/>
    <cellStyle name="Обычный 3 14 44 2 2 2 2" xfId="26357"/>
    <cellStyle name="Обычный 3 14 44 2 2 2 2 2" xfId="26358"/>
    <cellStyle name="Обычный 3 14 44 2 2 2 2 2 2" xfId="26359"/>
    <cellStyle name="Обычный 3 14 44 2 2 2 2 3" xfId="26360"/>
    <cellStyle name="Обычный 3 14 44 2 2 2 3" xfId="26361"/>
    <cellStyle name="Обычный 3 14 44 2 2 2 3 2" xfId="26362"/>
    <cellStyle name="Обычный 3 14 44 2 2 2 4" xfId="26363"/>
    <cellStyle name="Обычный 3 14 44 2 2 3" xfId="26364"/>
    <cellStyle name="Обычный 3 14 44 2 2 3 2" xfId="26365"/>
    <cellStyle name="Обычный 3 14 44 2 2 3 2 2" xfId="26366"/>
    <cellStyle name="Обычный 3 14 44 2 2 3 3" xfId="26367"/>
    <cellStyle name="Обычный 3 14 44 2 2 4" xfId="26368"/>
    <cellStyle name="Обычный 3 14 44 2 2 4 2" xfId="26369"/>
    <cellStyle name="Обычный 3 14 44 2 2 5" xfId="26370"/>
    <cellStyle name="Обычный 3 14 44 2 3" xfId="26371"/>
    <cellStyle name="Обычный 3 14 44 2 3 2" xfId="26372"/>
    <cellStyle name="Обычный 3 14 44 2 3 2 2" xfId="26373"/>
    <cellStyle name="Обычный 3 14 44 2 3 2 2 2" xfId="26374"/>
    <cellStyle name="Обычный 3 14 44 2 3 2 2 2 2" xfId="26375"/>
    <cellStyle name="Обычный 3 14 44 2 3 2 2 3" xfId="26376"/>
    <cellStyle name="Обычный 3 14 44 2 3 2 3" xfId="26377"/>
    <cellStyle name="Обычный 3 14 44 2 3 2 3 2" xfId="26378"/>
    <cellStyle name="Обычный 3 14 44 2 3 2 4" xfId="26379"/>
    <cellStyle name="Обычный 3 14 44 2 3 3" xfId="26380"/>
    <cellStyle name="Обычный 3 14 44 2 3 3 2" xfId="26381"/>
    <cellStyle name="Обычный 3 14 44 2 3 3 2 2" xfId="26382"/>
    <cellStyle name="Обычный 3 14 44 2 3 3 3" xfId="26383"/>
    <cellStyle name="Обычный 3 14 44 2 3 4" xfId="26384"/>
    <cellStyle name="Обычный 3 14 44 2 3 4 2" xfId="26385"/>
    <cellStyle name="Обычный 3 14 44 2 3 5" xfId="26386"/>
    <cellStyle name="Обычный 3 14 44 2 4" xfId="26387"/>
    <cellStyle name="Обычный 3 14 44 2 4 2" xfId="26388"/>
    <cellStyle name="Обычный 3 14 44 2 4 2 2" xfId="26389"/>
    <cellStyle name="Обычный 3 14 44 2 4 2 2 2" xfId="26390"/>
    <cellStyle name="Обычный 3 14 44 2 4 2 3" xfId="26391"/>
    <cellStyle name="Обычный 3 14 44 2 4 3" xfId="26392"/>
    <cellStyle name="Обычный 3 14 44 2 4 3 2" xfId="26393"/>
    <cellStyle name="Обычный 3 14 44 2 4 4" xfId="26394"/>
    <cellStyle name="Обычный 3 14 44 2 5" xfId="26395"/>
    <cellStyle name="Обычный 3 14 44 2 5 2" xfId="26396"/>
    <cellStyle name="Обычный 3 14 44 2 5 2 2" xfId="26397"/>
    <cellStyle name="Обычный 3 14 44 2 5 3" xfId="26398"/>
    <cellStyle name="Обычный 3 14 44 2 6" xfId="26399"/>
    <cellStyle name="Обычный 3 14 44 2 6 2" xfId="26400"/>
    <cellStyle name="Обычный 3 14 44 2 7" xfId="26401"/>
    <cellStyle name="Обычный 3 14 44 3" xfId="26402"/>
    <cellStyle name="Обычный 3 14 44 3 2" xfId="26403"/>
    <cellStyle name="Обычный 3 14 44 3 2 2" xfId="26404"/>
    <cellStyle name="Обычный 3 14 44 3 2 2 2" xfId="26405"/>
    <cellStyle name="Обычный 3 14 44 3 2 2 2 2" xfId="26406"/>
    <cellStyle name="Обычный 3 14 44 3 2 2 3" xfId="26407"/>
    <cellStyle name="Обычный 3 14 44 3 2 3" xfId="26408"/>
    <cellStyle name="Обычный 3 14 44 3 2 3 2" xfId="26409"/>
    <cellStyle name="Обычный 3 14 44 3 2 4" xfId="26410"/>
    <cellStyle name="Обычный 3 14 44 3 3" xfId="26411"/>
    <cellStyle name="Обычный 3 14 44 3 3 2" xfId="26412"/>
    <cellStyle name="Обычный 3 14 44 3 3 2 2" xfId="26413"/>
    <cellStyle name="Обычный 3 14 44 3 3 3" xfId="26414"/>
    <cellStyle name="Обычный 3 14 44 3 4" xfId="26415"/>
    <cellStyle name="Обычный 3 14 44 3 4 2" xfId="26416"/>
    <cellStyle name="Обычный 3 14 44 3 5" xfId="26417"/>
    <cellStyle name="Обычный 3 14 44 4" xfId="26418"/>
    <cellStyle name="Обычный 3 14 44 4 2" xfId="26419"/>
    <cellStyle name="Обычный 3 14 44 4 2 2" xfId="26420"/>
    <cellStyle name="Обычный 3 14 44 4 2 2 2" xfId="26421"/>
    <cellStyle name="Обычный 3 14 44 4 2 2 2 2" xfId="26422"/>
    <cellStyle name="Обычный 3 14 44 4 2 2 3" xfId="26423"/>
    <cellStyle name="Обычный 3 14 44 4 2 3" xfId="26424"/>
    <cellStyle name="Обычный 3 14 44 4 2 3 2" xfId="26425"/>
    <cellStyle name="Обычный 3 14 44 4 2 4" xfId="26426"/>
    <cellStyle name="Обычный 3 14 44 4 3" xfId="26427"/>
    <cellStyle name="Обычный 3 14 44 4 3 2" xfId="26428"/>
    <cellStyle name="Обычный 3 14 44 4 3 2 2" xfId="26429"/>
    <cellStyle name="Обычный 3 14 44 4 3 3" xfId="26430"/>
    <cellStyle name="Обычный 3 14 44 4 4" xfId="26431"/>
    <cellStyle name="Обычный 3 14 44 4 4 2" xfId="26432"/>
    <cellStyle name="Обычный 3 14 44 4 5" xfId="26433"/>
    <cellStyle name="Обычный 3 14 44 5" xfId="26434"/>
    <cellStyle name="Обычный 3 14 44 5 2" xfId="26435"/>
    <cellStyle name="Обычный 3 14 44 5 2 2" xfId="26436"/>
    <cellStyle name="Обычный 3 14 44 5 2 2 2" xfId="26437"/>
    <cellStyle name="Обычный 3 14 44 5 2 3" xfId="26438"/>
    <cellStyle name="Обычный 3 14 44 5 3" xfId="26439"/>
    <cellStyle name="Обычный 3 14 44 5 3 2" xfId="26440"/>
    <cellStyle name="Обычный 3 14 44 5 4" xfId="26441"/>
    <cellStyle name="Обычный 3 14 44 6" xfId="26442"/>
    <cellStyle name="Обычный 3 14 44 6 2" xfId="26443"/>
    <cellStyle name="Обычный 3 14 44 6 2 2" xfId="26444"/>
    <cellStyle name="Обычный 3 14 44 6 3" xfId="26445"/>
    <cellStyle name="Обычный 3 14 44 7" xfId="26446"/>
    <cellStyle name="Обычный 3 14 44 7 2" xfId="26447"/>
    <cellStyle name="Обычный 3 14 44 8" xfId="26448"/>
    <cellStyle name="Обычный 3 14 45" xfId="26449"/>
    <cellStyle name="Обычный 3 14 45 2" xfId="26450"/>
    <cellStyle name="Обычный 3 14 45 2 2" xfId="26451"/>
    <cellStyle name="Обычный 3 14 45 2 2 2" xfId="26452"/>
    <cellStyle name="Обычный 3 14 45 2 2 2 2" xfId="26453"/>
    <cellStyle name="Обычный 3 14 45 2 2 2 2 2" xfId="26454"/>
    <cellStyle name="Обычный 3 14 45 2 2 2 2 2 2" xfId="26455"/>
    <cellStyle name="Обычный 3 14 45 2 2 2 2 3" xfId="26456"/>
    <cellStyle name="Обычный 3 14 45 2 2 2 3" xfId="26457"/>
    <cellStyle name="Обычный 3 14 45 2 2 2 3 2" xfId="26458"/>
    <cellStyle name="Обычный 3 14 45 2 2 2 4" xfId="26459"/>
    <cellStyle name="Обычный 3 14 45 2 2 3" xfId="26460"/>
    <cellStyle name="Обычный 3 14 45 2 2 3 2" xfId="26461"/>
    <cellStyle name="Обычный 3 14 45 2 2 3 2 2" xfId="26462"/>
    <cellStyle name="Обычный 3 14 45 2 2 3 3" xfId="26463"/>
    <cellStyle name="Обычный 3 14 45 2 2 4" xfId="26464"/>
    <cellStyle name="Обычный 3 14 45 2 2 4 2" xfId="26465"/>
    <cellStyle name="Обычный 3 14 45 2 2 5" xfId="26466"/>
    <cellStyle name="Обычный 3 14 45 2 3" xfId="26467"/>
    <cellStyle name="Обычный 3 14 45 2 3 2" xfId="26468"/>
    <cellStyle name="Обычный 3 14 45 2 3 2 2" xfId="26469"/>
    <cellStyle name="Обычный 3 14 45 2 3 2 2 2" xfId="26470"/>
    <cellStyle name="Обычный 3 14 45 2 3 2 2 2 2" xfId="26471"/>
    <cellStyle name="Обычный 3 14 45 2 3 2 2 3" xfId="26472"/>
    <cellStyle name="Обычный 3 14 45 2 3 2 3" xfId="26473"/>
    <cellStyle name="Обычный 3 14 45 2 3 2 3 2" xfId="26474"/>
    <cellStyle name="Обычный 3 14 45 2 3 2 4" xfId="26475"/>
    <cellStyle name="Обычный 3 14 45 2 3 3" xfId="26476"/>
    <cellStyle name="Обычный 3 14 45 2 3 3 2" xfId="26477"/>
    <cellStyle name="Обычный 3 14 45 2 3 3 2 2" xfId="26478"/>
    <cellStyle name="Обычный 3 14 45 2 3 3 3" xfId="26479"/>
    <cellStyle name="Обычный 3 14 45 2 3 4" xfId="26480"/>
    <cellStyle name="Обычный 3 14 45 2 3 4 2" xfId="26481"/>
    <cellStyle name="Обычный 3 14 45 2 3 5" xfId="26482"/>
    <cellStyle name="Обычный 3 14 45 2 4" xfId="26483"/>
    <cellStyle name="Обычный 3 14 45 2 4 2" xfId="26484"/>
    <cellStyle name="Обычный 3 14 45 2 4 2 2" xfId="26485"/>
    <cellStyle name="Обычный 3 14 45 2 4 2 2 2" xfId="26486"/>
    <cellStyle name="Обычный 3 14 45 2 4 2 3" xfId="26487"/>
    <cellStyle name="Обычный 3 14 45 2 4 3" xfId="26488"/>
    <cellStyle name="Обычный 3 14 45 2 4 3 2" xfId="26489"/>
    <cellStyle name="Обычный 3 14 45 2 4 4" xfId="26490"/>
    <cellStyle name="Обычный 3 14 45 2 5" xfId="26491"/>
    <cellStyle name="Обычный 3 14 45 2 5 2" xfId="26492"/>
    <cellStyle name="Обычный 3 14 45 2 5 2 2" xfId="26493"/>
    <cellStyle name="Обычный 3 14 45 2 5 3" xfId="26494"/>
    <cellStyle name="Обычный 3 14 45 2 6" xfId="26495"/>
    <cellStyle name="Обычный 3 14 45 2 6 2" xfId="26496"/>
    <cellStyle name="Обычный 3 14 45 2 7" xfId="26497"/>
    <cellStyle name="Обычный 3 14 45 3" xfId="26498"/>
    <cellStyle name="Обычный 3 14 45 3 2" xfId="26499"/>
    <cellStyle name="Обычный 3 14 45 3 2 2" xfId="26500"/>
    <cellStyle name="Обычный 3 14 45 3 2 2 2" xfId="26501"/>
    <cellStyle name="Обычный 3 14 45 3 2 2 2 2" xfId="26502"/>
    <cellStyle name="Обычный 3 14 45 3 2 2 3" xfId="26503"/>
    <cellStyle name="Обычный 3 14 45 3 2 3" xfId="26504"/>
    <cellStyle name="Обычный 3 14 45 3 2 3 2" xfId="26505"/>
    <cellStyle name="Обычный 3 14 45 3 2 4" xfId="26506"/>
    <cellStyle name="Обычный 3 14 45 3 3" xfId="26507"/>
    <cellStyle name="Обычный 3 14 45 3 3 2" xfId="26508"/>
    <cellStyle name="Обычный 3 14 45 3 3 2 2" xfId="26509"/>
    <cellStyle name="Обычный 3 14 45 3 3 3" xfId="26510"/>
    <cellStyle name="Обычный 3 14 45 3 4" xfId="26511"/>
    <cellStyle name="Обычный 3 14 45 3 4 2" xfId="26512"/>
    <cellStyle name="Обычный 3 14 45 3 5" xfId="26513"/>
    <cellStyle name="Обычный 3 14 45 4" xfId="26514"/>
    <cellStyle name="Обычный 3 14 45 4 2" xfId="26515"/>
    <cellStyle name="Обычный 3 14 45 4 2 2" xfId="26516"/>
    <cellStyle name="Обычный 3 14 45 4 2 2 2" xfId="26517"/>
    <cellStyle name="Обычный 3 14 45 4 2 2 2 2" xfId="26518"/>
    <cellStyle name="Обычный 3 14 45 4 2 2 3" xfId="26519"/>
    <cellStyle name="Обычный 3 14 45 4 2 3" xfId="26520"/>
    <cellStyle name="Обычный 3 14 45 4 2 3 2" xfId="26521"/>
    <cellStyle name="Обычный 3 14 45 4 2 4" xfId="26522"/>
    <cellStyle name="Обычный 3 14 45 4 3" xfId="26523"/>
    <cellStyle name="Обычный 3 14 45 4 3 2" xfId="26524"/>
    <cellStyle name="Обычный 3 14 45 4 3 2 2" xfId="26525"/>
    <cellStyle name="Обычный 3 14 45 4 3 3" xfId="26526"/>
    <cellStyle name="Обычный 3 14 45 4 4" xfId="26527"/>
    <cellStyle name="Обычный 3 14 45 4 4 2" xfId="26528"/>
    <cellStyle name="Обычный 3 14 45 4 5" xfId="26529"/>
    <cellStyle name="Обычный 3 14 45 5" xfId="26530"/>
    <cellStyle name="Обычный 3 14 45 5 2" xfId="26531"/>
    <cellStyle name="Обычный 3 14 45 5 2 2" xfId="26532"/>
    <cellStyle name="Обычный 3 14 45 5 2 2 2" xfId="26533"/>
    <cellStyle name="Обычный 3 14 45 5 2 3" xfId="26534"/>
    <cellStyle name="Обычный 3 14 45 5 3" xfId="26535"/>
    <cellStyle name="Обычный 3 14 45 5 3 2" xfId="26536"/>
    <cellStyle name="Обычный 3 14 45 5 4" xfId="26537"/>
    <cellStyle name="Обычный 3 14 45 6" xfId="26538"/>
    <cellStyle name="Обычный 3 14 45 6 2" xfId="26539"/>
    <cellStyle name="Обычный 3 14 45 6 2 2" xfId="26540"/>
    <cellStyle name="Обычный 3 14 45 6 3" xfId="26541"/>
    <cellStyle name="Обычный 3 14 45 7" xfId="26542"/>
    <cellStyle name="Обычный 3 14 45 7 2" xfId="26543"/>
    <cellStyle name="Обычный 3 14 45 8" xfId="26544"/>
    <cellStyle name="Обычный 3 14 46" xfId="26545"/>
    <cellStyle name="Обычный 3 14 46 2" xfId="26546"/>
    <cellStyle name="Обычный 3 14 46 2 2" xfId="26547"/>
    <cellStyle name="Обычный 3 14 46 2 2 2" xfId="26548"/>
    <cellStyle name="Обычный 3 14 46 2 2 2 2" xfId="26549"/>
    <cellStyle name="Обычный 3 14 46 2 2 2 2 2" xfId="26550"/>
    <cellStyle name="Обычный 3 14 46 2 2 2 2 2 2" xfId="26551"/>
    <cellStyle name="Обычный 3 14 46 2 2 2 2 3" xfId="26552"/>
    <cellStyle name="Обычный 3 14 46 2 2 2 3" xfId="26553"/>
    <cellStyle name="Обычный 3 14 46 2 2 2 3 2" xfId="26554"/>
    <cellStyle name="Обычный 3 14 46 2 2 2 4" xfId="26555"/>
    <cellStyle name="Обычный 3 14 46 2 2 3" xfId="26556"/>
    <cellStyle name="Обычный 3 14 46 2 2 3 2" xfId="26557"/>
    <cellStyle name="Обычный 3 14 46 2 2 3 2 2" xfId="26558"/>
    <cellStyle name="Обычный 3 14 46 2 2 3 3" xfId="26559"/>
    <cellStyle name="Обычный 3 14 46 2 2 4" xfId="26560"/>
    <cellStyle name="Обычный 3 14 46 2 2 4 2" xfId="26561"/>
    <cellStyle name="Обычный 3 14 46 2 2 5" xfId="26562"/>
    <cellStyle name="Обычный 3 14 46 2 3" xfId="26563"/>
    <cellStyle name="Обычный 3 14 46 2 3 2" xfId="26564"/>
    <cellStyle name="Обычный 3 14 46 2 3 2 2" xfId="26565"/>
    <cellStyle name="Обычный 3 14 46 2 3 2 2 2" xfId="26566"/>
    <cellStyle name="Обычный 3 14 46 2 3 2 2 2 2" xfId="26567"/>
    <cellStyle name="Обычный 3 14 46 2 3 2 2 3" xfId="26568"/>
    <cellStyle name="Обычный 3 14 46 2 3 2 3" xfId="26569"/>
    <cellStyle name="Обычный 3 14 46 2 3 2 3 2" xfId="26570"/>
    <cellStyle name="Обычный 3 14 46 2 3 2 4" xfId="26571"/>
    <cellStyle name="Обычный 3 14 46 2 3 3" xfId="26572"/>
    <cellStyle name="Обычный 3 14 46 2 3 3 2" xfId="26573"/>
    <cellStyle name="Обычный 3 14 46 2 3 3 2 2" xfId="26574"/>
    <cellStyle name="Обычный 3 14 46 2 3 3 3" xfId="26575"/>
    <cellStyle name="Обычный 3 14 46 2 3 4" xfId="26576"/>
    <cellStyle name="Обычный 3 14 46 2 3 4 2" xfId="26577"/>
    <cellStyle name="Обычный 3 14 46 2 3 5" xfId="26578"/>
    <cellStyle name="Обычный 3 14 46 2 4" xfId="26579"/>
    <cellStyle name="Обычный 3 14 46 2 4 2" xfId="26580"/>
    <cellStyle name="Обычный 3 14 46 2 4 2 2" xfId="26581"/>
    <cellStyle name="Обычный 3 14 46 2 4 2 2 2" xfId="26582"/>
    <cellStyle name="Обычный 3 14 46 2 4 2 3" xfId="26583"/>
    <cellStyle name="Обычный 3 14 46 2 4 3" xfId="26584"/>
    <cellStyle name="Обычный 3 14 46 2 4 3 2" xfId="26585"/>
    <cellStyle name="Обычный 3 14 46 2 4 4" xfId="26586"/>
    <cellStyle name="Обычный 3 14 46 2 5" xfId="26587"/>
    <cellStyle name="Обычный 3 14 46 2 5 2" xfId="26588"/>
    <cellStyle name="Обычный 3 14 46 2 5 2 2" xfId="26589"/>
    <cellStyle name="Обычный 3 14 46 2 5 3" xfId="26590"/>
    <cellStyle name="Обычный 3 14 46 2 6" xfId="26591"/>
    <cellStyle name="Обычный 3 14 46 2 6 2" xfId="26592"/>
    <cellStyle name="Обычный 3 14 46 2 7" xfId="26593"/>
    <cellStyle name="Обычный 3 14 46 3" xfId="26594"/>
    <cellStyle name="Обычный 3 14 46 3 2" xfId="26595"/>
    <cellStyle name="Обычный 3 14 46 3 2 2" xfId="26596"/>
    <cellStyle name="Обычный 3 14 46 3 2 2 2" xfId="26597"/>
    <cellStyle name="Обычный 3 14 46 3 2 2 2 2" xfId="26598"/>
    <cellStyle name="Обычный 3 14 46 3 2 2 3" xfId="26599"/>
    <cellStyle name="Обычный 3 14 46 3 2 3" xfId="26600"/>
    <cellStyle name="Обычный 3 14 46 3 2 3 2" xfId="26601"/>
    <cellStyle name="Обычный 3 14 46 3 2 4" xfId="26602"/>
    <cellStyle name="Обычный 3 14 46 3 3" xfId="26603"/>
    <cellStyle name="Обычный 3 14 46 3 3 2" xfId="26604"/>
    <cellStyle name="Обычный 3 14 46 3 3 2 2" xfId="26605"/>
    <cellStyle name="Обычный 3 14 46 3 3 3" xfId="26606"/>
    <cellStyle name="Обычный 3 14 46 3 4" xfId="26607"/>
    <cellStyle name="Обычный 3 14 46 3 4 2" xfId="26608"/>
    <cellStyle name="Обычный 3 14 46 3 5" xfId="26609"/>
    <cellStyle name="Обычный 3 14 46 4" xfId="26610"/>
    <cellStyle name="Обычный 3 14 46 4 2" xfId="26611"/>
    <cellStyle name="Обычный 3 14 46 4 2 2" xfId="26612"/>
    <cellStyle name="Обычный 3 14 46 4 2 2 2" xfId="26613"/>
    <cellStyle name="Обычный 3 14 46 4 2 2 2 2" xfId="26614"/>
    <cellStyle name="Обычный 3 14 46 4 2 2 3" xfId="26615"/>
    <cellStyle name="Обычный 3 14 46 4 2 3" xfId="26616"/>
    <cellStyle name="Обычный 3 14 46 4 2 3 2" xfId="26617"/>
    <cellStyle name="Обычный 3 14 46 4 2 4" xfId="26618"/>
    <cellStyle name="Обычный 3 14 46 4 3" xfId="26619"/>
    <cellStyle name="Обычный 3 14 46 4 3 2" xfId="26620"/>
    <cellStyle name="Обычный 3 14 46 4 3 2 2" xfId="26621"/>
    <cellStyle name="Обычный 3 14 46 4 3 3" xfId="26622"/>
    <cellStyle name="Обычный 3 14 46 4 4" xfId="26623"/>
    <cellStyle name="Обычный 3 14 46 4 4 2" xfId="26624"/>
    <cellStyle name="Обычный 3 14 46 4 5" xfId="26625"/>
    <cellStyle name="Обычный 3 14 46 5" xfId="26626"/>
    <cellStyle name="Обычный 3 14 46 5 2" xfId="26627"/>
    <cellStyle name="Обычный 3 14 46 5 2 2" xfId="26628"/>
    <cellStyle name="Обычный 3 14 46 5 2 2 2" xfId="26629"/>
    <cellStyle name="Обычный 3 14 46 5 2 3" xfId="26630"/>
    <cellStyle name="Обычный 3 14 46 5 3" xfId="26631"/>
    <cellStyle name="Обычный 3 14 46 5 3 2" xfId="26632"/>
    <cellStyle name="Обычный 3 14 46 5 4" xfId="26633"/>
    <cellStyle name="Обычный 3 14 46 6" xfId="26634"/>
    <cellStyle name="Обычный 3 14 46 6 2" xfId="26635"/>
    <cellStyle name="Обычный 3 14 46 6 2 2" xfId="26636"/>
    <cellStyle name="Обычный 3 14 46 6 3" xfId="26637"/>
    <cellStyle name="Обычный 3 14 46 7" xfId="26638"/>
    <cellStyle name="Обычный 3 14 46 7 2" xfId="26639"/>
    <cellStyle name="Обычный 3 14 46 8" xfId="26640"/>
    <cellStyle name="Обычный 3 14 47" xfId="26641"/>
    <cellStyle name="Обычный 3 14 47 2" xfId="26642"/>
    <cellStyle name="Обычный 3 14 47 2 2" xfId="26643"/>
    <cellStyle name="Обычный 3 14 47 2 2 2" xfId="26644"/>
    <cellStyle name="Обычный 3 14 47 2 2 2 2" xfId="26645"/>
    <cellStyle name="Обычный 3 14 47 2 2 2 2 2" xfId="26646"/>
    <cellStyle name="Обычный 3 14 47 2 2 2 2 2 2" xfId="26647"/>
    <cellStyle name="Обычный 3 14 47 2 2 2 2 3" xfId="26648"/>
    <cellStyle name="Обычный 3 14 47 2 2 2 3" xfId="26649"/>
    <cellStyle name="Обычный 3 14 47 2 2 2 3 2" xfId="26650"/>
    <cellStyle name="Обычный 3 14 47 2 2 2 4" xfId="26651"/>
    <cellStyle name="Обычный 3 14 47 2 2 3" xfId="26652"/>
    <cellStyle name="Обычный 3 14 47 2 2 3 2" xfId="26653"/>
    <cellStyle name="Обычный 3 14 47 2 2 3 2 2" xfId="26654"/>
    <cellStyle name="Обычный 3 14 47 2 2 3 3" xfId="26655"/>
    <cellStyle name="Обычный 3 14 47 2 2 4" xfId="26656"/>
    <cellStyle name="Обычный 3 14 47 2 2 4 2" xfId="26657"/>
    <cellStyle name="Обычный 3 14 47 2 2 5" xfId="26658"/>
    <cellStyle name="Обычный 3 14 47 2 3" xfId="26659"/>
    <cellStyle name="Обычный 3 14 47 2 3 2" xfId="26660"/>
    <cellStyle name="Обычный 3 14 47 2 3 2 2" xfId="26661"/>
    <cellStyle name="Обычный 3 14 47 2 3 2 2 2" xfId="26662"/>
    <cellStyle name="Обычный 3 14 47 2 3 2 2 2 2" xfId="26663"/>
    <cellStyle name="Обычный 3 14 47 2 3 2 2 3" xfId="26664"/>
    <cellStyle name="Обычный 3 14 47 2 3 2 3" xfId="26665"/>
    <cellStyle name="Обычный 3 14 47 2 3 2 3 2" xfId="26666"/>
    <cellStyle name="Обычный 3 14 47 2 3 2 4" xfId="26667"/>
    <cellStyle name="Обычный 3 14 47 2 3 3" xfId="26668"/>
    <cellStyle name="Обычный 3 14 47 2 3 3 2" xfId="26669"/>
    <cellStyle name="Обычный 3 14 47 2 3 3 2 2" xfId="26670"/>
    <cellStyle name="Обычный 3 14 47 2 3 3 3" xfId="26671"/>
    <cellStyle name="Обычный 3 14 47 2 3 4" xfId="26672"/>
    <cellStyle name="Обычный 3 14 47 2 3 4 2" xfId="26673"/>
    <cellStyle name="Обычный 3 14 47 2 3 5" xfId="26674"/>
    <cellStyle name="Обычный 3 14 47 2 4" xfId="26675"/>
    <cellStyle name="Обычный 3 14 47 2 4 2" xfId="26676"/>
    <cellStyle name="Обычный 3 14 47 2 4 2 2" xfId="26677"/>
    <cellStyle name="Обычный 3 14 47 2 4 2 2 2" xfId="26678"/>
    <cellStyle name="Обычный 3 14 47 2 4 2 3" xfId="26679"/>
    <cellStyle name="Обычный 3 14 47 2 4 3" xfId="26680"/>
    <cellStyle name="Обычный 3 14 47 2 4 3 2" xfId="26681"/>
    <cellStyle name="Обычный 3 14 47 2 4 4" xfId="26682"/>
    <cellStyle name="Обычный 3 14 47 2 5" xfId="26683"/>
    <cellStyle name="Обычный 3 14 47 2 5 2" xfId="26684"/>
    <cellStyle name="Обычный 3 14 47 2 5 2 2" xfId="26685"/>
    <cellStyle name="Обычный 3 14 47 2 5 3" xfId="26686"/>
    <cellStyle name="Обычный 3 14 47 2 6" xfId="26687"/>
    <cellStyle name="Обычный 3 14 47 2 6 2" xfId="26688"/>
    <cellStyle name="Обычный 3 14 47 2 7" xfId="26689"/>
    <cellStyle name="Обычный 3 14 47 3" xfId="26690"/>
    <cellStyle name="Обычный 3 14 47 3 2" xfId="26691"/>
    <cellStyle name="Обычный 3 14 47 3 2 2" xfId="26692"/>
    <cellStyle name="Обычный 3 14 47 3 2 2 2" xfId="26693"/>
    <cellStyle name="Обычный 3 14 47 3 2 2 2 2" xfId="26694"/>
    <cellStyle name="Обычный 3 14 47 3 2 2 3" xfId="26695"/>
    <cellStyle name="Обычный 3 14 47 3 2 3" xfId="26696"/>
    <cellStyle name="Обычный 3 14 47 3 2 3 2" xfId="26697"/>
    <cellStyle name="Обычный 3 14 47 3 2 4" xfId="26698"/>
    <cellStyle name="Обычный 3 14 47 3 3" xfId="26699"/>
    <cellStyle name="Обычный 3 14 47 3 3 2" xfId="26700"/>
    <cellStyle name="Обычный 3 14 47 3 3 2 2" xfId="26701"/>
    <cellStyle name="Обычный 3 14 47 3 3 3" xfId="26702"/>
    <cellStyle name="Обычный 3 14 47 3 4" xfId="26703"/>
    <cellStyle name="Обычный 3 14 47 3 4 2" xfId="26704"/>
    <cellStyle name="Обычный 3 14 47 3 5" xfId="26705"/>
    <cellStyle name="Обычный 3 14 47 4" xfId="26706"/>
    <cellStyle name="Обычный 3 14 47 4 2" xfId="26707"/>
    <cellStyle name="Обычный 3 14 47 4 2 2" xfId="26708"/>
    <cellStyle name="Обычный 3 14 47 4 2 2 2" xfId="26709"/>
    <cellStyle name="Обычный 3 14 47 4 2 2 2 2" xfId="26710"/>
    <cellStyle name="Обычный 3 14 47 4 2 2 3" xfId="26711"/>
    <cellStyle name="Обычный 3 14 47 4 2 3" xfId="26712"/>
    <cellStyle name="Обычный 3 14 47 4 2 3 2" xfId="26713"/>
    <cellStyle name="Обычный 3 14 47 4 2 4" xfId="26714"/>
    <cellStyle name="Обычный 3 14 47 4 3" xfId="26715"/>
    <cellStyle name="Обычный 3 14 47 4 3 2" xfId="26716"/>
    <cellStyle name="Обычный 3 14 47 4 3 2 2" xfId="26717"/>
    <cellStyle name="Обычный 3 14 47 4 3 3" xfId="26718"/>
    <cellStyle name="Обычный 3 14 47 4 4" xfId="26719"/>
    <cellStyle name="Обычный 3 14 47 4 4 2" xfId="26720"/>
    <cellStyle name="Обычный 3 14 47 4 5" xfId="26721"/>
    <cellStyle name="Обычный 3 14 47 5" xfId="26722"/>
    <cellStyle name="Обычный 3 14 47 5 2" xfId="26723"/>
    <cellStyle name="Обычный 3 14 47 5 2 2" xfId="26724"/>
    <cellStyle name="Обычный 3 14 47 5 2 2 2" xfId="26725"/>
    <cellStyle name="Обычный 3 14 47 5 2 3" xfId="26726"/>
    <cellStyle name="Обычный 3 14 47 5 3" xfId="26727"/>
    <cellStyle name="Обычный 3 14 47 5 3 2" xfId="26728"/>
    <cellStyle name="Обычный 3 14 47 5 4" xfId="26729"/>
    <cellStyle name="Обычный 3 14 47 6" xfId="26730"/>
    <cellStyle name="Обычный 3 14 47 6 2" xfId="26731"/>
    <cellStyle name="Обычный 3 14 47 6 2 2" xfId="26732"/>
    <cellStyle name="Обычный 3 14 47 6 3" xfId="26733"/>
    <cellStyle name="Обычный 3 14 47 7" xfId="26734"/>
    <cellStyle name="Обычный 3 14 47 7 2" xfId="26735"/>
    <cellStyle name="Обычный 3 14 47 8" xfId="26736"/>
    <cellStyle name="Обычный 3 14 48" xfId="26737"/>
    <cellStyle name="Обычный 3 14 48 2" xfId="26738"/>
    <cellStyle name="Обычный 3 14 48 2 2" xfId="26739"/>
    <cellStyle name="Обычный 3 14 48 2 2 2" xfId="26740"/>
    <cellStyle name="Обычный 3 14 48 2 2 2 2" xfId="26741"/>
    <cellStyle name="Обычный 3 14 48 2 2 2 2 2" xfId="26742"/>
    <cellStyle name="Обычный 3 14 48 2 2 2 3" xfId="26743"/>
    <cellStyle name="Обычный 3 14 48 2 2 3" xfId="26744"/>
    <cellStyle name="Обычный 3 14 48 2 2 3 2" xfId="26745"/>
    <cellStyle name="Обычный 3 14 48 2 2 4" xfId="26746"/>
    <cellStyle name="Обычный 3 14 48 2 3" xfId="26747"/>
    <cellStyle name="Обычный 3 14 48 2 3 2" xfId="26748"/>
    <cellStyle name="Обычный 3 14 48 2 3 2 2" xfId="26749"/>
    <cellStyle name="Обычный 3 14 48 2 3 3" xfId="26750"/>
    <cellStyle name="Обычный 3 14 48 2 4" xfId="26751"/>
    <cellStyle name="Обычный 3 14 48 2 4 2" xfId="26752"/>
    <cellStyle name="Обычный 3 14 48 2 5" xfId="26753"/>
    <cellStyle name="Обычный 3 14 48 3" xfId="26754"/>
    <cellStyle name="Обычный 3 14 48 3 2" xfId="26755"/>
    <cellStyle name="Обычный 3 14 48 3 2 2" xfId="26756"/>
    <cellStyle name="Обычный 3 14 48 3 2 2 2" xfId="26757"/>
    <cellStyle name="Обычный 3 14 48 3 2 2 2 2" xfId="26758"/>
    <cellStyle name="Обычный 3 14 48 3 2 2 3" xfId="26759"/>
    <cellStyle name="Обычный 3 14 48 3 2 3" xfId="26760"/>
    <cellStyle name="Обычный 3 14 48 3 2 3 2" xfId="26761"/>
    <cellStyle name="Обычный 3 14 48 3 2 4" xfId="26762"/>
    <cellStyle name="Обычный 3 14 48 3 3" xfId="26763"/>
    <cellStyle name="Обычный 3 14 48 3 3 2" xfId="26764"/>
    <cellStyle name="Обычный 3 14 48 3 3 2 2" xfId="26765"/>
    <cellStyle name="Обычный 3 14 48 3 3 3" xfId="26766"/>
    <cellStyle name="Обычный 3 14 48 3 4" xfId="26767"/>
    <cellStyle name="Обычный 3 14 48 3 4 2" xfId="26768"/>
    <cellStyle name="Обычный 3 14 48 3 5" xfId="26769"/>
    <cellStyle name="Обычный 3 14 48 4" xfId="26770"/>
    <cellStyle name="Обычный 3 14 48 4 2" xfId="26771"/>
    <cellStyle name="Обычный 3 14 48 4 2 2" xfId="26772"/>
    <cellStyle name="Обычный 3 14 48 4 2 2 2" xfId="26773"/>
    <cellStyle name="Обычный 3 14 48 4 2 3" xfId="26774"/>
    <cellStyle name="Обычный 3 14 48 4 3" xfId="26775"/>
    <cellStyle name="Обычный 3 14 48 4 3 2" xfId="26776"/>
    <cellStyle name="Обычный 3 14 48 4 4" xfId="26777"/>
    <cellStyle name="Обычный 3 14 48 5" xfId="26778"/>
    <cellStyle name="Обычный 3 14 48 5 2" xfId="26779"/>
    <cellStyle name="Обычный 3 14 48 5 2 2" xfId="26780"/>
    <cellStyle name="Обычный 3 14 48 5 3" xfId="26781"/>
    <cellStyle name="Обычный 3 14 48 6" xfId="26782"/>
    <cellStyle name="Обычный 3 14 48 6 2" xfId="26783"/>
    <cellStyle name="Обычный 3 14 48 7" xfId="26784"/>
    <cellStyle name="Обычный 3 14 49" xfId="26785"/>
    <cellStyle name="Обычный 3 14 49 2" xfId="26786"/>
    <cellStyle name="Обычный 3 14 49 2 2" xfId="26787"/>
    <cellStyle name="Обычный 3 14 49 2 2 2" xfId="26788"/>
    <cellStyle name="Обычный 3 14 49 2 2 2 2" xfId="26789"/>
    <cellStyle name="Обычный 3 14 49 2 2 3" xfId="26790"/>
    <cellStyle name="Обычный 3 14 49 2 3" xfId="26791"/>
    <cellStyle name="Обычный 3 14 49 2 3 2" xfId="26792"/>
    <cellStyle name="Обычный 3 14 49 2 4" xfId="26793"/>
    <cellStyle name="Обычный 3 14 49 3" xfId="26794"/>
    <cellStyle name="Обычный 3 14 49 3 2" xfId="26795"/>
    <cellStyle name="Обычный 3 14 49 3 2 2" xfId="26796"/>
    <cellStyle name="Обычный 3 14 49 3 3" xfId="26797"/>
    <cellStyle name="Обычный 3 14 49 4" xfId="26798"/>
    <cellStyle name="Обычный 3 14 49 4 2" xfId="26799"/>
    <cellStyle name="Обычный 3 14 49 5" xfId="26800"/>
    <cellStyle name="Обычный 3 14 5" xfId="26801"/>
    <cellStyle name="Обычный 3 14 5 2" xfId="26802"/>
    <cellStyle name="Обычный 3 14 5 2 2" xfId="26803"/>
    <cellStyle name="Обычный 3 14 5 2 2 2" xfId="26804"/>
    <cellStyle name="Обычный 3 14 5 2 2 2 2" xfId="26805"/>
    <cellStyle name="Обычный 3 14 5 2 2 2 2 2" xfId="26806"/>
    <cellStyle name="Обычный 3 14 5 2 2 2 2 2 2" xfId="26807"/>
    <cellStyle name="Обычный 3 14 5 2 2 2 2 3" xfId="26808"/>
    <cellStyle name="Обычный 3 14 5 2 2 2 3" xfId="26809"/>
    <cellStyle name="Обычный 3 14 5 2 2 2 3 2" xfId="26810"/>
    <cellStyle name="Обычный 3 14 5 2 2 2 4" xfId="26811"/>
    <cellStyle name="Обычный 3 14 5 2 2 3" xfId="26812"/>
    <cellStyle name="Обычный 3 14 5 2 2 3 2" xfId="26813"/>
    <cellStyle name="Обычный 3 14 5 2 2 3 2 2" xfId="26814"/>
    <cellStyle name="Обычный 3 14 5 2 2 3 3" xfId="26815"/>
    <cellStyle name="Обычный 3 14 5 2 2 4" xfId="26816"/>
    <cellStyle name="Обычный 3 14 5 2 2 4 2" xfId="26817"/>
    <cellStyle name="Обычный 3 14 5 2 2 5" xfId="26818"/>
    <cellStyle name="Обычный 3 14 5 2 3" xfId="26819"/>
    <cellStyle name="Обычный 3 14 5 2 3 2" xfId="26820"/>
    <cellStyle name="Обычный 3 14 5 2 3 2 2" xfId="26821"/>
    <cellStyle name="Обычный 3 14 5 2 3 2 2 2" xfId="26822"/>
    <cellStyle name="Обычный 3 14 5 2 3 2 2 2 2" xfId="26823"/>
    <cellStyle name="Обычный 3 14 5 2 3 2 2 3" xfId="26824"/>
    <cellStyle name="Обычный 3 14 5 2 3 2 3" xfId="26825"/>
    <cellStyle name="Обычный 3 14 5 2 3 2 3 2" xfId="26826"/>
    <cellStyle name="Обычный 3 14 5 2 3 2 4" xfId="26827"/>
    <cellStyle name="Обычный 3 14 5 2 3 3" xfId="26828"/>
    <cellStyle name="Обычный 3 14 5 2 3 3 2" xfId="26829"/>
    <cellStyle name="Обычный 3 14 5 2 3 3 2 2" xfId="26830"/>
    <cellStyle name="Обычный 3 14 5 2 3 3 3" xfId="26831"/>
    <cellStyle name="Обычный 3 14 5 2 3 4" xfId="26832"/>
    <cellStyle name="Обычный 3 14 5 2 3 4 2" xfId="26833"/>
    <cellStyle name="Обычный 3 14 5 2 3 5" xfId="26834"/>
    <cellStyle name="Обычный 3 14 5 2 4" xfId="26835"/>
    <cellStyle name="Обычный 3 14 5 2 4 2" xfId="26836"/>
    <cellStyle name="Обычный 3 14 5 2 4 2 2" xfId="26837"/>
    <cellStyle name="Обычный 3 14 5 2 4 2 2 2" xfId="26838"/>
    <cellStyle name="Обычный 3 14 5 2 4 2 3" xfId="26839"/>
    <cellStyle name="Обычный 3 14 5 2 4 3" xfId="26840"/>
    <cellStyle name="Обычный 3 14 5 2 4 3 2" xfId="26841"/>
    <cellStyle name="Обычный 3 14 5 2 4 4" xfId="26842"/>
    <cellStyle name="Обычный 3 14 5 2 5" xfId="26843"/>
    <cellStyle name="Обычный 3 14 5 2 5 2" xfId="26844"/>
    <cellStyle name="Обычный 3 14 5 2 5 2 2" xfId="26845"/>
    <cellStyle name="Обычный 3 14 5 2 5 3" xfId="26846"/>
    <cellStyle name="Обычный 3 14 5 2 6" xfId="26847"/>
    <cellStyle name="Обычный 3 14 5 2 6 2" xfId="26848"/>
    <cellStyle name="Обычный 3 14 5 2 7" xfId="26849"/>
    <cellStyle name="Обычный 3 14 5 3" xfId="26850"/>
    <cellStyle name="Обычный 3 14 5 3 2" xfId="26851"/>
    <cellStyle name="Обычный 3 14 5 3 2 2" xfId="26852"/>
    <cellStyle name="Обычный 3 14 5 3 2 2 2" xfId="26853"/>
    <cellStyle name="Обычный 3 14 5 3 2 2 2 2" xfId="26854"/>
    <cellStyle name="Обычный 3 14 5 3 2 2 3" xfId="26855"/>
    <cellStyle name="Обычный 3 14 5 3 2 3" xfId="26856"/>
    <cellStyle name="Обычный 3 14 5 3 2 3 2" xfId="26857"/>
    <cellStyle name="Обычный 3 14 5 3 2 4" xfId="26858"/>
    <cellStyle name="Обычный 3 14 5 3 3" xfId="26859"/>
    <cellStyle name="Обычный 3 14 5 3 3 2" xfId="26860"/>
    <cellStyle name="Обычный 3 14 5 3 3 2 2" xfId="26861"/>
    <cellStyle name="Обычный 3 14 5 3 3 3" xfId="26862"/>
    <cellStyle name="Обычный 3 14 5 3 4" xfId="26863"/>
    <cellStyle name="Обычный 3 14 5 3 4 2" xfId="26864"/>
    <cellStyle name="Обычный 3 14 5 3 5" xfId="26865"/>
    <cellStyle name="Обычный 3 14 5 4" xfId="26866"/>
    <cellStyle name="Обычный 3 14 5 4 2" xfId="26867"/>
    <cellStyle name="Обычный 3 14 5 4 2 2" xfId="26868"/>
    <cellStyle name="Обычный 3 14 5 4 2 2 2" xfId="26869"/>
    <cellStyle name="Обычный 3 14 5 4 2 2 2 2" xfId="26870"/>
    <cellStyle name="Обычный 3 14 5 4 2 2 3" xfId="26871"/>
    <cellStyle name="Обычный 3 14 5 4 2 3" xfId="26872"/>
    <cellStyle name="Обычный 3 14 5 4 2 3 2" xfId="26873"/>
    <cellStyle name="Обычный 3 14 5 4 2 4" xfId="26874"/>
    <cellStyle name="Обычный 3 14 5 4 3" xfId="26875"/>
    <cellStyle name="Обычный 3 14 5 4 3 2" xfId="26876"/>
    <cellStyle name="Обычный 3 14 5 4 3 2 2" xfId="26877"/>
    <cellStyle name="Обычный 3 14 5 4 3 3" xfId="26878"/>
    <cellStyle name="Обычный 3 14 5 4 4" xfId="26879"/>
    <cellStyle name="Обычный 3 14 5 4 4 2" xfId="26880"/>
    <cellStyle name="Обычный 3 14 5 4 5" xfId="26881"/>
    <cellStyle name="Обычный 3 14 5 5" xfId="26882"/>
    <cellStyle name="Обычный 3 14 5 5 2" xfId="26883"/>
    <cellStyle name="Обычный 3 14 5 5 2 2" xfId="26884"/>
    <cellStyle name="Обычный 3 14 5 5 2 2 2" xfId="26885"/>
    <cellStyle name="Обычный 3 14 5 5 2 3" xfId="26886"/>
    <cellStyle name="Обычный 3 14 5 5 3" xfId="26887"/>
    <cellStyle name="Обычный 3 14 5 5 3 2" xfId="26888"/>
    <cellStyle name="Обычный 3 14 5 5 4" xfId="26889"/>
    <cellStyle name="Обычный 3 14 5 6" xfId="26890"/>
    <cellStyle name="Обычный 3 14 5 6 2" xfId="26891"/>
    <cellStyle name="Обычный 3 14 5 6 2 2" xfId="26892"/>
    <cellStyle name="Обычный 3 14 5 6 3" xfId="26893"/>
    <cellStyle name="Обычный 3 14 5 7" xfId="26894"/>
    <cellStyle name="Обычный 3 14 5 7 2" xfId="26895"/>
    <cellStyle name="Обычный 3 14 5 8" xfId="26896"/>
    <cellStyle name="Обычный 3 14 50" xfId="26897"/>
    <cellStyle name="Обычный 3 14 50 2" xfId="26898"/>
    <cellStyle name="Обычный 3 14 50 2 2" xfId="26899"/>
    <cellStyle name="Обычный 3 14 50 2 2 2" xfId="26900"/>
    <cellStyle name="Обычный 3 14 50 2 2 2 2" xfId="26901"/>
    <cellStyle name="Обычный 3 14 50 2 2 3" xfId="26902"/>
    <cellStyle name="Обычный 3 14 50 2 3" xfId="26903"/>
    <cellStyle name="Обычный 3 14 50 2 3 2" xfId="26904"/>
    <cellStyle name="Обычный 3 14 50 2 4" xfId="26905"/>
    <cellStyle name="Обычный 3 14 50 3" xfId="26906"/>
    <cellStyle name="Обычный 3 14 50 3 2" xfId="26907"/>
    <cellStyle name="Обычный 3 14 50 3 2 2" xfId="26908"/>
    <cellStyle name="Обычный 3 14 50 3 3" xfId="26909"/>
    <cellStyle name="Обычный 3 14 50 4" xfId="26910"/>
    <cellStyle name="Обычный 3 14 50 4 2" xfId="26911"/>
    <cellStyle name="Обычный 3 14 50 5" xfId="26912"/>
    <cellStyle name="Обычный 3 14 51" xfId="26913"/>
    <cellStyle name="Обычный 3 14 51 2" xfId="26914"/>
    <cellStyle name="Обычный 3 14 51 2 2" xfId="26915"/>
    <cellStyle name="Обычный 3 14 51 2 2 2" xfId="26916"/>
    <cellStyle name="Обычный 3 14 51 2 3" xfId="26917"/>
    <cellStyle name="Обычный 3 14 51 3" xfId="26918"/>
    <cellStyle name="Обычный 3 14 51 3 2" xfId="26919"/>
    <cellStyle name="Обычный 3 14 51 4" xfId="26920"/>
    <cellStyle name="Обычный 3 14 52" xfId="26921"/>
    <cellStyle name="Обычный 3 14 52 2" xfId="26922"/>
    <cellStyle name="Обычный 3 14 52 2 2" xfId="26923"/>
    <cellStyle name="Обычный 3 14 52 3" xfId="26924"/>
    <cellStyle name="Обычный 3 14 53" xfId="26925"/>
    <cellStyle name="Обычный 3 14 53 2" xfId="26926"/>
    <cellStyle name="Обычный 3 14 54" xfId="26927"/>
    <cellStyle name="Обычный 3 14 6" xfId="26928"/>
    <cellStyle name="Обычный 3 14 6 2" xfId="26929"/>
    <cellStyle name="Обычный 3 14 6 2 2" xfId="26930"/>
    <cellStyle name="Обычный 3 14 6 2 2 2" xfId="26931"/>
    <cellStyle name="Обычный 3 14 6 2 2 2 2" xfId="26932"/>
    <cellStyle name="Обычный 3 14 6 2 2 2 2 2" xfId="26933"/>
    <cellStyle name="Обычный 3 14 6 2 2 2 2 2 2" xfId="26934"/>
    <cellStyle name="Обычный 3 14 6 2 2 2 2 3" xfId="26935"/>
    <cellStyle name="Обычный 3 14 6 2 2 2 3" xfId="26936"/>
    <cellStyle name="Обычный 3 14 6 2 2 2 3 2" xfId="26937"/>
    <cellStyle name="Обычный 3 14 6 2 2 2 4" xfId="26938"/>
    <cellStyle name="Обычный 3 14 6 2 2 3" xfId="26939"/>
    <cellStyle name="Обычный 3 14 6 2 2 3 2" xfId="26940"/>
    <cellStyle name="Обычный 3 14 6 2 2 3 2 2" xfId="26941"/>
    <cellStyle name="Обычный 3 14 6 2 2 3 3" xfId="26942"/>
    <cellStyle name="Обычный 3 14 6 2 2 4" xfId="26943"/>
    <cellStyle name="Обычный 3 14 6 2 2 4 2" xfId="26944"/>
    <cellStyle name="Обычный 3 14 6 2 2 5" xfId="26945"/>
    <cellStyle name="Обычный 3 14 6 2 3" xfId="26946"/>
    <cellStyle name="Обычный 3 14 6 2 3 2" xfId="26947"/>
    <cellStyle name="Обычный 3 14 6 2 3 2 2" xfId="26948"/>
    <cellStyle name="Обычный 3 14 6 2 3 2 2 2" xfId="26949"/>
    <cellStyle name="Обычный 3 14 6 2 3 2 2 2 2" xfId="26950"/>
    <cellStyle name="Обычный 3 14 6 2 3 2 2 3" xfId="26951"/>
    <cellStyle name="Обычный 3 14 6 2 3 2 3" xfId="26952"/>
    <cellStyle name="Обычный 3 14 6 2 3 2 3 2" xfId="26953"/>
    <cellStyle name="Обычный 3 14 6 2 3 2 4" xfId="26954"/>
    <cellStyle name="Обычный 3 14 6 2 3 3" xfId="26955"/>
    <cellStyle name="Обычный 3 14 6 2 3 3 2" xfId="26956"/>
    <cellStyle name="Обычный 3 14 6 2 3 3 2 2" xfId="26957"/>
    <cellStyle name="Обычный 3 14 6 2 3 3 3" xfId="26958"/>
    <cellStyle name="Обычный 3 14 6 2 3 4" xfId="26959"/>
    <cellStyle name="Обычный 3 14 6 2 3 4 2" xfId="26960"/>
    <cellStyle name="Обычный 3 14 6 2 3 5" xfId="26961"/>
    <cellStyle name="Обычный 3 14 6 2 4" xfId="26962"/>
    <cellStyle name="Обычный 3 14 6 2 4 2" xfId="26963"/>
    <cellStyle name="Обычный 3 14 6 2 4 2 2" xfId="26964"/>
    <cellStyle name="Обычный 3 14 6 2 4 2 2 2" xfId="26965"/>
    <cellStyle name="Обычный 3 14 6 2 4 2 3" xfId="26966"/>
    <cellStyle name="Обычный 3 14 6 2 4 3" xfId="26967"/>
    <cellStyle name="Обычный 3 14 6 2 4 3 2" xfId="26968"/>
    <cellStyle name="Обычный 3 14 6 2 4 4" xfId="26969"/>
    <cellStyle name="Обычный 3 14 6 2 5" xfId="26970"/>
    <cellStyle name="Обычный 3 14 6 2 5 2" xfId="26971"/>
    <cellStyle name="Обычный 3 14 6 2 5 2 2" xfId="26972"/>
    <cellStyle name="Обычный 3 14 6 2 5 3" xfId="26973"/>
    <cellStyle name="Обычный 3 14 6 2 6" xfId="26974"/>
    <cellStyle name="Обычный 3 14 6 2 6 2" xfId="26975"/>
    <cellStyle name="Обычный 3 14 6 2 7" xfId="26976"/>
    <cellStyle name="Обычный 3 14 6 3" xfId="26977"/>
    <cellStyle name="Обычный 3 14 6 3 2" xfId="26978"/>
    <cellStyle name="Обычный 3 14 6 3 2 2" xfId="26979"/>
    <cellStyle name="Обычный 3 14 6 3 2 2 2" xfId="26980"/>
    <cellStyle name="Обычный 3 14 6 3 2 2 2 2" xfId="26981"/>
    <cellStyle name="Обычный 3 14 6 3 2 2 3" xfId="26982"/>
    <cellStyle name="Обычный 3 14 6 3 2 3" xfId="26983"/>
    <cellStyle name="Обычный 3 14 6 3 2 3 2" xfId="26984"/>
    <cellStyle name="Обычный 3 14 6 3 2 4" xfId="26985"/>
    <cellStyle name="Обычный 3 14 6 3 3" xfId="26986"/>
    <cellStyle name="Обычный 3 14 6 3 3 2" xfId="26987"/>
    <cellStyle name="Обычный 3 14 6 3 3 2 2" xfId="26988"/>
    <cellStyle name="Обычный 3 14 6 3 3 3" xfId="26989"/>
    <cellStyle name="Обычный 3 14 6 3 4" xfId="26990"/>
    <cellStyle name="Обычный 3 14 6 3 4 2" xfId="26991"/>
    <cellStyle name="Обычный 3 14 6 3 5" xfId="26992"/>
    <cellStyle name="Обычный 3 14 6 4" xfId="26993"/>
    <cellStyle name="Обычный 3 14 6 4 2" xfId="26994"/>
    <cellStyle name="Обычный 3 14 6 4 2 2" xfId="26995"/>
    <cellStyle name="Обычный 3 14 6 4 2 2 2" xfId="26996"/>
    <cellStyle name="Обычный 3 14 6 4 2 2 2 2" xfId="26997"/>
    <cellStyle name="Обычный 3 14 6 4 2 2 3" xfId="26998"/>
    <cellStyle name="Обычный 3 14 6 4 2 3" xfId="26999"/>
    <cellStyle name="Обычный 3 14 6 4 2 3 2" xfId="27000"/>
    <cellStyle name="Обычный 3 14 6 4 2 4" xfId="27001"/>
    <cellStyle name="Обычный 3 14 6 4 3" xfId="27002"/>
    <cellStyle name="Обычный 3 14 6 4 3 2" xfId="27003"/>
    <cellStyle name="Обычный 3 14 6 4 3 2 2" xfId="27004"/>
    <cellStyle name="Обычный 3 14 6 4 3 3" xfId="27005"/>
    <cellStyle name="Обычный 3 14 6 4 4" xfId="27006"/>
    <cellStyle name="Обычный 3 14 6 4 4 2" xfId="27007"/>
    <cellStyle name="Обычный 3 14 6 4 5" xfId="27008"/>
    <cellStyle name="Обычный 3 14 6 5" xfId="27009"/>
    <cellStyle name="Обычный 3 14 6 5 2" xfId="27010"/>
    <cellStyle name="Обычный 3 14 6 5 2 2" xfId="27011"/>
    <cellStyle name="Обычный 3 14 6 5 2 2 2" xfId="27012"/>
    <cellStyle name="Обычный 3 14 6 5 2 3" xfId="27013"/>
    <cellStyle name="Обычный 3 14 6 5 3" xfId="27014"/>
    <cellStyle name="Обычный 3 14 6 5 3 2" xfId="27015"/>
    <cellStyle name="Обычный 3 14 6 5 4" xfId="27016"/>
    <cellStyle name="Обычный 3 14 6 6" xfId="27017"/>
    <cellStyle name="Обычный 3 14 6 6 2" xfId="27018"/>
    <cellStyle name="Обычный 3 14 6 6 2 2" xfId="27019"/>
    <cellStyle name="Обычный 3 14 6 6 3" xfId="27020"/>
    <cellStyle name="Обычный 3 14 6 7" xfId="27021"/>
    <cellStyle name="Обычный 3 14 6 7 2" xfId="27022"/>
    <cellStyle name="Обычный 3 14 6 8" xfId="27023"/>
    <cellStyle name="Обычный 3 14 7" xfId="27024"/>
    <cellStyle name="Обычный 3 14 7 2" xfId="27025"/>
    <cellStyle name="Обычный 3 14 7 2 2" xfId="27026"/>
    <cellStyle name="Обычный 3 14 7 2 2 2" xfId="27027"/>
    <cellStyle name="Обычный 3 14 7 2 2 2 2" xfId="27028"/>
    <cellStyle name="Обычный 3 14 7 2 2 2 2 2" xfId="27029"/>
    <cellStyle name="Обычный 3 14 7 2 2 2 2 2 2" xfId="27030"/>
    <cellStyle name="Обычный 3 14 7 2 2 2 2 3" xfId="27031"/>
    <cellStyle name="Обычный 3 14 7 2 2 2 3" xfId="27032"/>
    <cellStyle name="Обычный 3 14 7 2 2 2 3 2" xfId="27033"/>
    <cellStyle name="Обычный 3 14 7 2 2 2 4" xfId="27034"/>
    <cellStyle name="Обычный 3 14 7 2 2 3" xfId="27035"/>
    <cellStyle name="Обычный 3 14 7 2 2 3 2" xfId="27036"/>
    <cellStyle name="Обычный 3 14 7 2 2 3 2 2" xfId="27037"/>
    <cellStyle name="Обычный 3 14 7 2 2 3 3" xfId="27038"/>
    <cellStyle name="Обычный 3 14 7 2 2 4" xfId="27039"/>
    <cellStyle name="Обычный 3 14 7 2 2 4 2" xfId="27040"/>
    <cellStyle name="Обычный 3 14 7 2 2 5" xfId="27041"/>
    <cellStyle name="Обычный 3 14 7 2 3" xfId="27042"/>
    <cellStyle name="Обычный 3 14 7 2 3 2" xfId="27043"/>
    <cellStyle name="Обычный 3 14 7 2 3 2 2" xfId="27044"/>
    <cellStyle name="Обычный 3 14 7 2 3 2 2 2" xfId="27045"/>
    <cellStyle name="Обычный 3 14 7 2 3 2 2 2 2" xfId="27046"/>
    <cellStyle name="Обычный 3 14 7 2 3 2 2 3" xfId="27047"/>
    <cellStyle name="Обычный 3 14 7 2 3 2 3" xfId="27048"/>
    <cellStyle name="Обычный 3 14 7 2 3 2 3 2" xfId="27049"/>
    <cellStyle name="Обычный 3 14 7 2 3 2 4" xfId="27050"/>
    <cellStyle name="Обычный 3 14 7 2 3 3" xfId="27051"/>
    <cellStyle name="Обычный 3 14 7 2 3 3 2" xfId="27052"/>
    <cellStyle name="Обычный 3 14 7 2 3 3 2 2" xfId="27053"/>
    <cellStyle name="Обычный 3 14 7 2 3 3 3" xfId="27054"/>
    <cellStyle name="Обычный 3 14 7 2 3 4" xfId="27055"/>
    <cellStyle name="Обычный 3 14 7 2 3 4 2" xfId="27056"/>
    <cellStyle name="Обычный 3 14 7 2 3 5" xfId="27057"/>
    <cellStyle name="Обычный 3 14 7 2 4" xfId="27058"/>
    <cellStyle name="Обычный 3 14 7 2 4 2" xfId="27059"/>
    <cellStyle name="Обычный 3 14 7 2 4 2 2" xfId="27060"/>
    <cellStyle name="Обычный 3 14 7 2 4 2 2 2" xfId="27061"/>
    <cellStyle name="Обычный 3 14 7 2 4 2 3" xfId="27062"/>
    <cellStyle name="Обычный 3 14 7 2 4 3" xfId="27063"/>
    <cellStyle name="Обычный 3 14 7 2 4 3 2" xfId="27064"/>
    <cellStyle name="Обычный 3 14 7 2 4 4" xfId="27065"/>
    <cellStyle name="Обычный 3 14 7 2 5" xfId="27066"/>
    <cellStyle name="Обычный 3 14 7 2 5 2" xfId="27067"/>
    <cellStyle name="Обычный 3 14 7 2 5 2 2" xfId="27068"/>
    <cellStyle name="Обычный 3 14 7 2 5 3" xfId="27069"/>
    <cellStyle name="Обычный 3 14 7 2 6" xfId="27070"/>
    <cellStyle name="Обычный 3 14 7 2 6 2" xfId="27071"/>
    <cellStyle name="Обычный 3 14 7 2 7" xfId="27072"/>
    <cellStyle name="Обычный 3 14 7 3" xfId="27073"/>
    <cellStyle name="Обычный 3 14 7 3 2" xfId="27074"/>
    <cellStyle name="Обычный 3 14 7 3 2 2" xfId="27075"/>
    <cellStyle name="Обычный 3 14 7 3 2 2 2" xfId="27076"/>
    <cellStyle name="Обычный 3 14 7 3 2 2 2 2" xfId="27077"/>
    <cellStyle name="Обычный 3 14 7 3 2 2 3" xfId="27078"/>
    <cellStyle name="Обычный 3 14 7 3 2 3" xfId="27079"/>
    <cellStyle name="Обычный 3 14 7 3 2 3 2" xfId="27080"/>
    <cellStyle name="Обычный 3 14 7 3 2 4" xfId="27081"/>
    <cellStyle name="Обычный 3 14 7 3 3" xfId="27082"/>
    <cellStyle name="Обычный 3 14 7 3 3 2" xfId="27083"/>
    <cellStyle name="Обычный 3 14 7 3 3 2 2" xfId="27084"/>
    <cellStyle name="Обычный 3 14 7 3 3 3" xfId="27085"/>
    <cellStyle name="Обычный 3 14 7 3 4" xfId="27086"/>
    <cellStyle name="Обычный 3 14 7 3 4 2" xfId="27087"/>
    <cellStyle name="Обычный 3 14 7 3 5" xfId="27088"/>
    <cellStyle name="Обычный 3 14 7 4" xfId="27089"/>
    <cellStyle name="Обычный 3 14 7 4 2" xfId="27090"/>
    <cellStyle name="Обычный 3 14 7 4 2 2" xfId="27091"/>
    <cellStyle name="Обычный 3 14 7 4 2 2 2" xfId="27092"/>
    <cellStyle name="Обычный 3 14 7 4 2 2 2 2" xfId="27093"/>
    <cellStyle name="Обычный 3 14 7 4 2 2 3" xfId="27094"/>
    <cellStyle name="Обычный 3 14 7 4 2 3" xfId="27095"/>
    <cellStyle name="Обычный 3 14 7 4 2 3 2" xfId="27096"/>
    <cellStyle name="Обычный 3 14 7 4 2 4" xfId="27097"/>
    <cellStyle name="Обычный 3 14 7 4 3" xfId="27098"/>
    <cellStyle name="Обычный 3 14 7 4 3 2" xfId="27099"/>
    <cellStyle name="Обычный 3 14 7 4 3 2 2" xfId="27100"/>
    <cellStyle name="Обычный 3 14 7 4 3 3" xfId="27101"/>
    <cellStyle name="Обычный 3 14 7 4 4" xfId="27102"/>
    <cellStyle name="Обычный 3 14 7 4 4 2" xfId="27103"/>
    <cellStyle name="Обычный 3 14 7 4 5" xfId="27104"/>
    <cellStyle name="Обычный 3 14 7 5" xfId="27105"/>
    <cellStyle name="Обычный 3 14 7 5 2" xfId="27106"/>
    <cellStyle name="Обычный 3 14 7 5 2 2" xfId="27107"/>
    <cellStyle name="Обычный 3 14 7 5 2 2 2" xfId="27108"/>
    <cellStyle name="Обычный 3 14 7 5 2 3" xfId="27109"/>
    <cellStyle name="Обычный 3 14 7 5 3" xfId="27110"/>
    <cellStyle name="Обычный 3 14 7 5 3 2" xfId="27111"/>
    <cellStyle name="Обычный 3 14 7 5 4" xfId="27112"/>
    <cellStyle name="Обычный 3 14 7 6" xfId="27113"/>
    <cellStyle name="Обычный 3 14 7 6 2" xfId="27114"/>
    <cellStyle name="Обычный 3 14 7 6 2 2" xfId="27115"/>
    <cellStyle name="Обычный 3 14 7 6 3" xfId="27116"/>
    <cellStyle name="Обычный 3 14 7 7" xfId="27117"/>
    <cellStyle name="Обычный 3 14 7 7 2" xfId="27118"/>
    <cellStyle name="Обычный 3 14 7 8" xfId="27119"/>
    <cellStyle name="Обычный 3 14 8" xfId="27120"/>
    <cellStyle name="Обычный 3 14 8 2" xfId="27121"/>
    <cellStyle name="Обычный 3 14 8 2 2" xfId="27122"/>
    <cellStyle name="Обычный 3 14 8 2 2 2" xfId="27123"/>
    <cellStyle name="Обычный 3 14 8 2 2 2 2" xfId="27124"/>
    <cellStyle name="Обычный 3 14 8 2 2 2 2 2" xfId="27125"/>
    <cellStyle name="Обычный 3 14 8 2 2 2 2 2 2" xfId="27126"/>
    <cellStyle name="Обычный 3 14 8 2 2 2 2 3" xfId="27127"/>
    <cellStyle name="Обычный 3 14 8 2 2 2 3" xfId="27128"/>
    <cellStyle name="Обычный 3 14 8 2 2 2 3 2" xfId="27129"/>
    <cellStyle name="Обычный 3 14 8 2 2 2 4" xfId="27130"/>
    <cellStyle name="Обычный 3 14 8 2 2 3" xfId="27131"/>
    <cellStyle name="Обычный 3 14 8 2 2 3 2" xfId="27132"/>
    <cellStyle name="Обычный 3 14 8 2 2 3 2 2" xfId="27133"/>
    <cellStyle name="Обычный 3 14 8 2 2 3 3" xfId="27134"/>
    <cellStyle name="Обычный 3 14 8 2 2 4" xfId="27135"/>
    <cellStyle name="Обычный 3 14 8 2 2 4 2" xfId="27136"/>
    <cellStyle name="Обычный 3 14 8 2 2 5" xfId="27137"/>
    <cellStyle name="Обычный 3 14 8 2 3" xfId="27138"/>
    <cellStyle name="Обычный 3 14 8 2 3 2" xfId="27139"/>
    <cellStyle name="Обычный 3 14 8 2 3 2 2" xfId="27140"/>
    <cellStyle name="Обычный 3 14 8 2 3 2 2 2" xfId="27141"/>
    <cellStyle name="Обычный 3 14 8 2 3 2 2 2 2" xfId="27142"/>
    <cellStyle name="Обычный 3 14 8 2 3 2 2 3" xfId="27143"/>
    <cellStyle name="Обычный 3 14 8 2 3 2 3" xfId="27144"/>
    <cellStyle name="Обычный 3 14 8 2 3 2 3 2" xfId="27145"/>
    <cellStyle name="Обычный 3 14 8 2 3 2 4" xfId="27146"/>
    <cellStyle name="Обычный 3 14 8 2 3 3" xfId="27147"/>
    <cellStyle name="Обычный 3 14 8 2 3 3 2" xfId="27148"/>
    <cellStyle name="Обычный 3 14 8 2 3 3 2 2" xfId="27149"/>
    <cellStyle name="Обычный 3 14 8 2 3 3 3" xfId="27150"/>
    <cellStyle name="Обычный 3 14 8 2 3 4" xfId="27151"/>
    <cellStyle name="Обычный 3 14 8 2 3 4 2" xfId="27152"/>
    <cellStyle name="Обычный 3 14 8 2 3 5" xfId="27153"/>
    <cellStyle name="Обычный 3 14 8 2 4" xfId="27154"/>
    <cellStyle name="Обычный 3 14 8 2 4 2" xfId="27155"/>
    <cellStyle name="Обычный 3 14 8 2 4 2 2" xfId="27156"/>
    <cellStyle name="Обычный 3 14 8 2 4 2 2 2" xfId="27157"/>
    <cellStyle name="Обычный 3 14 8 2 4 2 3" xfId="27158"/>
    <cellStyle name="Обычный 3 14 8 2 4 3" xfId="27159"/>
    <cellStyle name="Обычный 3 14 8 2 4 3 2" xfId="27160"/>
    <cellStyle name="Обычный 3 14 8 2 4 4" xfId="27161"/>
    <cellStyle name="Обычный 3 14 8 2 5" xfId="27162"/>
    <cellStyle name="Обычный 3 14 8 2 5 2" xfId="27163"/>
    <cellStyle name="Обычный 3 14 8 2 5 2 2" xfId="27164"/>
    <cellStyle name="Обычный 3 14 8 2 5 3" xfId="27165"/>
    <cellStyle name="Обычный 3 14 8 2 6" xfId="27166"/>
    <cellStyle name="Обычный 3 14 8 2 6 2" xfId="27167"/>
    <cellStyle name="Обычный 3 14 8 2 7" xfId="27168"/>
    <cellStyle name="Обычный 3 14 8 3" xfId="27169"/>
    <cellStyle name="Обычный 3 14 8 3 2" xfId="27170"/>
    <cellStyle name="Обычный 3 14 8 3 2 2" xfId="27171"/>
    <cellStyle name="Обычный 3 14 8 3 2 2 2" xfId="27172"/>
    <cellStyle name="Обычный 3 14 8 3 2 2 2 2" xfId="27173"/>
    <cellStyle name="Обычный 3 14 8 3 2 2 3" xfId="27174"/>
    <cellStyle name="Обычный 3 14 8 3 2 3" xfId="27175"/>
    <cellStyle name="Обычный 3 14 8 3 2 3 2" xfId="27176"/>
    <cellStyle name="Обычный 3 14 8 3 2 4" xfId="27177"/>
    <cellStyle name="Обычный 3 14 8 3 3" xfId="27178"/>
    <cellStyle name="Обычный 3 14 8 3 3 2" xfId="27179"/>
    <cellStyle name="Обычный 3 14 8 3 3 2 2" xfId="27180"/>
    <cellStyle name="Обычный 3 14 8 3 3 3" xfId="27181"/>
    <cellStyle name="Обычный 3 14 8 3 4" xfId="27182"/>
    <cellStyle name="Обычный 3 14 8 3 4 2" xfId="27183"/>
    <cellStyle name="Обычный 3 14 8 3 5" xfId="27184"/>
    <cellStyle name="Обычный 3 14 8 4" xfId="27185"/>
    <cellStyle name="Обычный 3 14 8 4 2" xfId="27186"/>
    <cellStyle name="Обычный 3 14 8 4 2 2" xfId="27187"/>
    <cellStyle name="Обычный 3 14 8 4 2 2 2" xfId="27188"/>
    <cellStyle name="Обычный 3 14 8 4 2 2 2 2" xfId="27189"/>
    <cellStyle name="Обычный 3 14 8 4 2 2 3" xfId="27190"/>
    <cellStyle name="Обычный 3 14 8 4 2 3" xfId="27191"/>
    <cellStyle name="Обычный 3 14 8 4 2 3 2" xfId="27192"/>
    <cellStyle name="Обычный 3 14 8 4 2 4" xfId="27193"/>
    <cellStyle name="Обычный 3 14 8 4 3" xfId="27194"/>
    <cellStyle name="Обычный 3 14 8 4 3 2" xfId="27195"/>
    <cellStyle name="Обычный 3 14 8 4 3 2 2" xfId="27196"/>
    <cellStyle name="Обычный 3 14 8 4 3 3" xfId="27197"/>
    <cellStyle name="Обычный 3 14 8 4 4" xfId="27198"/>
    <cellStyle name="Обычный 3 14 8 4 4 2" xfId="27199"/>
    <cellStyle name="Обычный 3 14 8 4 5" xfId="27200"/>
    <cellStyle name="Обычный 3 14 8 5" xfId="27201"/>
    <cellStyle name="Обычный 3 14 8 5 2" xfId="27202"/>
    <cellStyle name="Обычный 3 14 8 5 2 2" xfId="27203"/>
    <cellStyle name="Обычный 3 14 8 5 2 2 2" xfId="27204"/>
    <cellStyle name="Обычный 3 14 8 5 2 3" xfId="27205"/>
    <cellStyle name="Обычный 3 14 8 5 3" xfId="27206"/>
    <cellStyle name="Обычный 3 14 8 5 3 2" xfId="27207"/>
    <cellStyle name="Обычный 3 14 8 5 4" xfId="27208"/>
    <cellStyle name="Обычный 3 14 8 6" xfId="27209"/>
    <cellStyle name="Обычный 3 14 8 6 2" xfId="27210"/>
    <cellStyle name="Обычный 3 14 8 6 2 2" xfId="27211"/>
    <cellStyle name="Обычный 3 14 8 6 3" xfId="27212"/>
    <cellStyle name="Обычный 3 14 8 7" xfId="27213"/>
    <cellStyle name="Обычный 3 14 8 7 2" xfId="27214"/>
    <cellStyle name="Обычный 3 14 8 8" xfId="27215"/>
    <cellStyle name="Обычный 3 14 9" xfId="27216"/>
    <cellStyle name="Обычный 3 14 9 2" xfId="27217"/>
    <cellStyle name="Обычный 3 14 9 2 2" xfId="27218"/>
    <cellStyle name="Обычный 3 14 9 2 2 2" xfId="27219"/>
    <cellStyle name="Обычный 3 14 9 2 2 2 2" xfId="27220"/>
    <cellStyle name="Обычный 3 14 9 2 2 2 2 2" xfId="27221"/>
    <cellStyle name="Обычный 3 14 9 2 2 2 2 2 2" xfId="27222"/>
    <cellStyle name="Обычный 3 14 9 2 2 2 2 3" xfId="27223"/>
    <cellStyle name="Обычный 3 14 9 2 2 2 3" xfId="27224"/>
    <cellStyle name="Обычный 3 14 9 2 2 2 3 2" xfId="27225"/>
    <cellStyle name="Обычный 3 14 9 2 2 2 4" xfId="27226"/>
    <cellStyle name="Обычный 3 14 9 2 2 3" xfId="27227"/>
    <cellStyle name="Обычный 3 14 9 2 2 3 2" xfId="27228"/>
    <cellStyle name="Обычный 3 14 9 2 2 3 2 2" xfId="27229"/>
    <cellStyle name="Обычный 3 14 9 2 2 3 3" xfId="27230"/>
    <cellStyle name="Обычный 3 14 9 2 2 4" xfId="27231"/>
    <cellStyle name="Обычный 3 14 9 2 2 4 2" xfId="27232"/>
    <cellStyle name="Обычный 3 14 9 2 2 5" xfId="27233"/>
    <cellStyle name="Обычный 3 14 9 2 3" xfId="27234"/>
    <cellStyle name="Обычный 3 14 9 2 3 2" xfId="27235"/>
    <cellStyle name="Обычный 3 14 9 2 3 2 2" xfId="27236"/>
    <cellStyle name="Обычный 3 14 9 2 3 2 2 2" xfId="27237"/>
    <cellStyle name="Обычный 3 14 9 2 3 2 2 2 2" xfId="27238"/>
    <cellStyle name="Обычный 3 14 9 2 3 2 2 3" xfId="27239"/>
    <cellStyle name="Обычный 3 14 9 2 3 2 3" xfId="27240"/>
    <cellStyle name="Обычный 3 14 9 2 3 2 3 2" xfId="27241"/>
    <cellStyle name="Обычный 3 14 9 2 3 2 4" xfId="27242"/>
    <cellStyle name="Обычный 3 14 9 2 3 3" xfId="27243"/>
    <cellStyle name="Обычный 3 14 9 2 3 3 2" xfId="27244"/>
    <cellStyle name="Обычный 3 14 9 2 3 3 2 2" xfId="27245"/>
    <cellStyle name="Обычный 3 14 9 2 3 3 3" xfId="27246"/>
    <cellStyle name="Обычный 3 14 9 2 3 4" xfId="27247"/>
    <cellStyle name="Обычный 3 14 9 2 3 4 2" xfId="27248"/>
    <cellStyle name="Обычный 3 14 9 2 3 5" xfId="27249"/>
    <cellStyle name="Обычный 3 14 9 2 4" xfId="27250"/>
    <cellStyle name="Обычный 3 14 9 2 4 2" xfId="27251"/>
    <cellStyle name="Обычный 3 14 9 2 4 2 2" xfId="27252"/>
    <cellStyle name="Обычный 3 14 9 2 4 2 2 2" xfId="27253"/>
    <cellStyle name="Обычный 3 14 9 2 4 2 3" xfId="27254"/>
    <cellStyle name="Обычный 3 14 9 2 4 3" xfId="27255"/>
    <cellStyle name="Обычный 3 14 9 2 4 3 2" xfId="27256"/>
    <cellStyle name="Обычный 3 14 9 2 4 4" xfId="27257"/>
    <cellStyle name="Обычный 3 14 9 2 5" xfId="27258"/>
    <cellStyle name="Обычный 3 14 9 2 5 2" xfId="27259"/>
    <cellStyle name="Обычный 3 14 9 2 5 2 2" xfId="27260"/>
    <cellStyle name="Обычный 3 14 9 2 5 3" xfId="27261"/>
    <cellStyle name="Обычный 3 14 9 2 6" xfId="27262"/>
    <cellStyle name="Обычный 3 14 9 2 6 2" xfId="27263"/>
    <cellStyle name="Обычный 3 14 9 2 7" xfId="27264"/>
    <cellStyle name="Обычный 3 14 9 3" xfId="27265"/>
    <cellStyle name="Обычный 3 14 9 3 2" xfId="27266"/>
    <cellStyle name="Обычный 3 14 9 3 2 2" xfId="27267"/>
    <cellStyle name="Обычный 3 14 9 3 2 2 2" xfId="27268"/>
    <cellStyle name="Обычный 3 14 9 3 2 2 2 2" xfId="27269"/>
    <cellStyle name="Обычный 3 14 9 3 2 2 3" xfId="27270"/>
    <cellStyle name="Обычный 3 14 9 3 2 3" xfId="27271"/>
    <cellStyle name="Обычный 3 14 9 3 2 3 2" xfId="27272"/>
    <cellStyle name="Обычный 3 14 9 3 2 4" xfId="27273"/>
    <cellStyle name="Обычный 3 14 9 3 3" xfId="27274"/>
    <cellStyle name="Обычный 3 14 9 3 3 2" xfId="27275"/>
    <cellStyle name="Обычный 3 14 9 3 3 2 2" xfId="27276"/>
    <cellStyle name="Обычный 3 14 9 3 3 3" xfId="27277"/>
    <cellStyle name="Обычный 3 14 9 3 4" xfId="27278"/>
    <cellStyle name="Обычный 3 14 9 3 4 2" xfId="27279"/>
    <cellStyle name="Обычный 3 14 9 3 5" xfId="27280"/>
    <cellStyle name="Обычный 3 14 9 4" xfId="27281"/>
    <cellStyle name="Обычный 3 14 9 4 2" xfId="27282"/>
    <cellStyle name="Обычный 3 14 9 4 2 2" xfId="27283"/>
    <cellStyle name="Обычный 3 14 9 4 2 2 2" xfId="27284"/>
    <cellStyle name="Обычный 3 14 9 4 2 2 2 2" xfId="27285"/>
    <cellStyle name="Обычный 3 14 9 4 2 2 3" xfId="27286"/>
    <cellStyle name="Обычный 3 14 9 4 2 3" xfId="27287"/>
    <cellStyle name="Обычный 3 14 9 4 2 3 2" xfId="27288"/>
    <cellStyle name="Обычный 3 14 9 4 2 4" xfId="27289"/>
    <cellStyle name="Обычный 3 14 9 4 3" xfId="27290"/>
    <cellStyle name="Обычный 3 14 9 4 3 2" xfId="27291"/>
    <cellStyle name="Обычный 3 14 9 4 3 2 2" xfId="27292"/>
    <cellStyle name="Обычный 3 14 9 4 3 3" xfId="27293"/>
    <cellStyle name="Обычный 3 14 9 4 4" xfId="27294"/>
    <cellStyle name="Обычный 3 14 9 4 4 2" xfId="27295"/>
    <cellStyle name="Обычный 3 14 9 4 5" xfId="27296"/>
    <cellStyle name="Обычный 3 14 9 5" xfId="27297"/>
    <cellStyle name="Обычный 3 14 9 5 2" xfId="27298"/>
    <cellStyle name="Обычный 3 14 9 5 2 2" xfId="27299"/>
    <cellStyle name="Обычный 3 14 9 5 2 2 2" xfId="27300"/>
    <cellStyle name="Обычный 3 14 9 5 2 3" xfId="27301"/>
    <cellStyle name="Обычный 3 14 9 5 3" xfId="27302"/>
    <cellStyle name="Обычный 3 14 9 5 3 2" xfId="27303"/>
    <cellStyle name="Обычный 3 14 9 5 4" xfId="27304"/>
    <cellStyle name="Обычный 3 14 9 6" xfId="27305"/>
    <cellStyle name="Обычный 3 14 9 6 2" xfId="27306"/>
    <cellStyle name="Обычный 3 14 9 6 2 2" xfId="27307"/>
    <cellStyle name="Обычный 3 14 9 6 3" xfId="27308"/>
    <cellStyle name="Обычный 3 14 9 7" xfId="27309"/>
    <cellStyle name="Обычный 3 14 9 7 2" xfId="27310"/>
    <cellStyle name="Обычный 3 14 9 8" xfId="27311"/>
    <cellStyle name="Обычный 3 15" xfId="27312"/>
    <cellStyle name="Обычный 3 15 10" xfId="27313"/>
    <cellStyle name="Обычный 3 15 10 2" xfId="27314"/>
    <cellStyle name="Обычный 3 15 10 2 2" xfId="27315"/>
    <cellStyle name="Обычный 3 15 10 2 2 2" xfId="27316"/>
    <cellStyle name="Обычный 3 15 10 2 2 2 2" xfId="27317"/>
    <cellStyle name="Обычный 3 15 10 2 2 2 2 2" xfId="27318"/>
    <cellStyle name="Обычный 3 15 10 2 2 2 2 2 2" xfId="27319"/>
    <cellStyle name="Обычный 3 15 10 2 2 2 2 3" xfId="27320"/>
    <cellStyle name="Обычный 3 15 10 2 2 2 3" xfId="27321"/>
    <cellStyle name="Обычный 3 15 10 2 2 2 3 2" xfId="27322"/>
    <cellStyle name="Обычный 3 15 10 2 2 2 4" xfId="27323"/>
    <cellStyle name="Обычный 3 15 10 2 2 3" xfId="27324"/>
    <cellStyle name="Обычный 3 15 10 2 2 3 2" xfId="27325"/>
    <cellStyle name="Обычный 3 15 10 2 2 3 2 2" xfId="27326"/>
    <cellStyle name="Обычный 3 15 10 2 2 3 3" xfId="27327"/>
    <cellStyle name="Обычный 3 15 10 2 2 4" xfId="27328"/>
    <cellStyle name="Обычный 3 15 10 2 2 4 2" xfId="27329"/>
    <cellStyle name="Обычный 3 15 10 2 2 5" xfId="27330"/>
    <cellStyle name="Обычный 3 15 10 2 3" xfId="27331"/>
    <cellStyle name="Обычный 3 15 10 2 3 2" xfId="27332"/>
    <cellStyle name="Обычный 3 15 10 2 3 2 2" xfId="27333"/>
    <cellStyle name="Обычный 3 15 10 2 3 2 2 2" xfId="27334"/>
    <cellStyle name="Обычный 3 15 10 2 3 2 2 2 2" xfId="27335"/>
    <cellStyle name="Обычный 3 15 10 2 3 2 2 3" xfId="27336"/>
    <cellStyle name="Обычный 3 15 10 2 3 2 3" xfId="27337"/>
    <cellStyle name="Обычный 3 15 10 2 3 2 3 2" xfId="27338"/>
    <cellStyle name="Обычный 3 15 10 2 3 2 4" xfId="27339"/>
    <cellStyle name="Обычный 3 15 10 2 3 3" xfId="27340"/>
    <cellStyle name="Обычный 3 15 10 2 3 3 2" xfId="27341"/>
    <cellStyle name="Обычный 3 15 10 2 3 3 2 2" xfId="27342"/>
    <cellStyle name="Обычный 3 15 10 2 3 3 3" xfId="27343"/>
    <cellStyle name="Обычный 3 15 10 2 3 4" xfId="27344"/>
    <cellStyle name="Обычный 3 15 10 2 3 4 2" xfId="27345"/>
    <cellStyle name="Обычный 3 15 10 2 3 5" xfId="27346"/>
    <cellStyle name="Обычный 3 15 10 2 4" xfId="27347"/>
    <cellStyle name="Обычный 3 15 10 2 4 2" xfId="27348"/>
    <cellStyle name="Обычный 3 15 10 2 4 2 2" xfId="27349"/>
    <cellStyle name="Обычный 3 15 10 2 4 2 2 2" xfId="27350"/>
    <cellStyle name="Обычный 3 15 10 2 4 2 3" xfId="27351"/>
    <cellStyle name="Обычный 3 15 10 2 4 3" xfId="27352"/>
    <cellStyle name="Обычный 3 15 10 2 4 3 2" xfId="27353"/>
    <cellStyle name="Обычный 3 15 10 2 4 4" xfId="27354"/>
    <cellStyle name="Обычный 3 15 10 2 5" xfId="27355"/>
    <cellStyle name="Обычный 3 15 10 2 5 2" xfId="27356"/>
    <cellStyle name="Обычный 3 15 10 2 5 2 2" xfId="27357"/>
    <cellStyle name="Обычный 3 15 10 2 5 3" xfId="27358"/>
    <cellStyle name="Обычный 3 15 10 2 6" xfId="27359"/>
    <cellStyle name="Обычный 3 15 10 2 6 2" xfId="27360"/>
    <cellStyle name="Обычный 3 15 10 2 7" xfId="27361"/>
    <cellStyle name="Обычный 3 15 10 3" xfId="27362"/>
    <cellStyle name="Обычный 3 15 10 3 2" xfId="27363"/>
    <cellStyle name="Обычный 3 15 10 3 2 2" xfId="27364"/>
    <cellStyle name="Обычный 3 15 10 3 2 2 2" xfId="27365"/>
    <cellStyle name="Обычный 3 15 10 3 2 2 2 2" xfId="27366"/>
    <cellStyle name="Обычный 3 15 10 3 2 2 3" xfId="27367"/>
    <cellStyle name="Обычный 3 15 10 3 2 3" xfId="27368"/>
    <cellStyle name="Обычный 3 15 10 3 2 3 2" xfId="27369"/>
    <cellStyle name="Обычный 3 15 10 3 2 4" xfId="27370"/>
    <cellStyle name="Обычный 3 15 10 3 3" xfId="27371"/>
    <cellStyle name="Обычный 3 15 10 3 3 2" xfId="27372"/>
    <cellStyle name="Обычный 3 15 10 3 3 2 2" xfId="27373"/>
    <cellStyle name="Обычный 3 15 10 3 3 3" xfId="27374"/>
    <cellStyle name="Обычный 3 15 10 3 4" xfId="27375"/>
    <cellStyle name="Обычный 3 15 10 3 4 2" xfId="27376"/>
    <cellStyle name="Обычный 3 15 10 3 5" xfId="27377"/>
    <cellStyle name="Обычный 3 15 10 4" xfId="27378"/>
    <cellStyle name="Обычный 3 15 10 4 2" xfId="27379"/>
    <cellStyle name="Обычный 3 15 10 4 2 2" xfId="27380"/>
    <cellStyle name="Обычный 3 15 10 4 2 2 2" xfId="27381"/>
    <cellStyle name="Обычный 3 15 10 4 2 2 2 2" xfId="27382"/>
    <cellStyle name="Обычный 3 15 10 4 2 2 3" xfId="27383"/>
    <cellStyle name="Обычный 3 15 10 4 2 3" xfId="27384"/>
    <cellStyle name="Обычный 3 15 10 4 2 3 2" xfId="27385"/>
    <cellStyle name="Обычный 3 15 10 4 2 4" xfId="27386"/>
    <cellStyle name="Обычный 3 15 10 4 3" xfId="27387"/>
    <cellStyle name="Обычный 3 15 10 4 3 2" xfId="27388"/>
    <cellStyle name="Обычный 3 15 10 4 3 2 2" xfId="27389"/>
    <cellStyle name="Обычный 3 15 10 4 3 3" xfId="27390"/>
    <cellStyle name="Обычный 3 15 10 4 4" xfId="27391"/>
    <cellStyle name="Обычный 3 15 10 4 4 2" xfId="27392"/>
    <cellStyle name="Обычный 3 15 10 4 5" xfId="27393"/>
    <cellStyle name="Обычный 3 15 10 5" xfId="27394"/>
    <cellStyle name="Обычный 3 15 10 5 2" xfId="27395"/>
    <cellStyle name="Обычный 3 15 10 5 2 2" xfId="27396"/>
    <cellStyle name="Обычный 3 15 10 5 2 2 2" xfId="27397"/>
    <cellStyle name="Обычный 3 15 10 5 2 3" xfId="27398"/>
    <cellStyle name="Обычный 3 15 10 5 3" xfId="27399"/>
    <cellStyle name="Обычный 3 15 10 5 3 2" xfId="27400"/>
    <cellStyle name="Обычный 3 15 10 5 4" xfId="27401"/>
    <cellStyle name="Обычный 3 15 10 6" xfId="27402"/>
    <cellStyle name="Обычный 3 15 10 6 2" xfId="27403"/>
    <cellStyle name="Обычный 3 15 10 6 2 2" xfId="27404"/>
    <cellStyle name="Обычный 3 15 10 6 3" xfId="27405"/>
    <cellStyle name="Обычный 3 15 10 7" xfId="27406"/>
    <cellStyle name="Обычный 3 15 10 7 2" xfId="27407"/>
    <cellStyle name="Обычный 3 15 10 8" xfId="27408"/>
    <cellStyle name="Обычный 3 15 11" xfId="27409"/>
    <cellStyle name="Обычный 3 15 11 2" xfId="27410"/>
    <cellStyle name="Обычный 3 15 11 2 2" xfId="27411"/>
    <cellStyle name="Обычный 3 15 11 2 2 2" xfId="27412"/>
    <cellStyle name="Обычный 3 15 11 2 2 2 2" xfId="27413"/>
    <cellStyle name="Обычный 3 15 11 2 2 2 2 2" xfId="27414"/>
    <cellStyle name="Обычный 3 15 11 2 2 2 2 2 2" xfId="27415"/>
    <cellStyle name="Обычный 3 15 11 2 2 2 2 3" xfId="27416"/>
    <cellStyle name="Обычный 3 15 11 2 2 2 3" xfId="27417"/>
    <cellStyle name="Обычный 3 15 11 2 2 2 3 2" xfId="27418"/>
    <cellStyle name="Обычный 3 15 11 2 2 2 4" xfId="27419"/>
    <cellStyle name="Обычный 3 15 11 2 2 3" xfId="27420"/>
    <cellStyle name="Обычный 3 15 11 2 2 3 2" xfId="27421"/>
    <cellStyle name="Обычный 3 15 11 2 2 3 2 2" xfId="27422"/>
    <cellStyle name="Обычный 3 15 11 2 2 3 3" xfId="27423"/>
    <cellStyle name="Обычный 3 15 11 2 2 4" xfId="27424"/>
    <cellStyle name="Обычный 3 15 11 2 2 4 2" xfId="27425"/>
    <cellStyle name="Обычный 3 15 11 2 2 5" xfId="27426"/>
    <cellStyle name="Обычный 3 15 11 2 3" xfId="27427"/>
    <cellStyle name="Обычный 3 15 11 2 3 2" xfId="27428"/>
    <cellStyle name="Обычный 3 15 11 2 3 2 2" xfId="27429"/>
    <cellStyle name="Обычный 3 15 11 2 3 2 2 2" xfId="27430"/>
    <cellStyle name="Обычный 3 15 11 2 3 2 2 2 2" xfId="27431"/>
    <cellStyle name="Обычный 3 15 11 2 3 2 2 3" xfId="27432"/>
    <cellStyle name="Обычный 3 15 11 2 3 2 3" xfId="27433"/>
    <cellStyle name="Обычный 3 15 11 2 3 2 3 2" xfId="27434"/>
    <cellStyle name="Обычный 3 15 11 2 3 2 4" xfId="27435"/>
    <cellStyle name="Обычный 3 15 11 2 3 3" xfId="27436"/>
    <cellStyle name="Обычный 3 15 11 2 3 3 2" xfId="27437"/>
    <cellStyle name="Обычный 3 15 11 2 3 3 2 2" xfId="27438"/>
    <cellStyle name="Обычный 3 15 11 2 3 3 3" xfId="27439"/>
    <cellStyle name="Обычный 3 15 11 2 3 4" xfId="27440"/>
    <cellStyle name="Обычный 3 15 11 2 3 4 2" xfId="27441"/>
    <cellStyle name="Обычный 3 15 11 2 3 5" xfId="27442"/>
    <cellStyle name="Обычный 3 15 11 2 4" xfId="27443"/>
    <cellStyle name="Обычный 3 15 11 2 4 2" xfId="27444"/>
    <cellStyle name="Обычный 3 15 11 2 4 2 2" xfId="27445"/>
    <cellStyle name="Обычный 3 15 11 2 4 2 2 2" xfId="27446"/>
    <cellStyle name="Обычный 3 15 11 2 4 2 3" xfId="27447"/>
    <cellStyle name="Обычный 3 15 11 2 4 3" xfId="27448"/>
    <cellStyle name="Обычный 3 15 11 2 4 3 2" xfId="27449"/>
    <cellStyle name="Обычный 3 15 11 2 4 4" xfId="27450"/>
    <cellStyle name="Обычный 3 15 11 2 5" xfId="27451"/>
    <cellStyle name="Обычный 3 15 11 2 5 2" xfId="27452"/>
    <cellStyle name="Обычный 3 15 11 2 5 2 2" xfId="27453"/>
    <cellStyle name="Обычный 3 15 11 2 5 3" xfId="27454"/>
    <cellStyle name="Обычный 3 15 11 2 6" xfId="27455"/>
    <cellStyle name="Обычный 3 15 11 2 6 2" xfId="27456"/>
    <cellStyle name="Обычный 3 15 11 2 7" xfId="27457"/>
    <cellStyle name="Обычный 3 15 11 3" xfId="27458"/>
    <cellStyle name="Обычный 3 15 11 3 2" xfId="27459"/>
    <cellStyle name="Обычный 3 15 11 3 2 2" xfId="27460"/>
    <cellStyle name="Обычный 3 15 11 3 2 2 2" xfId="27461"/>
    <cellStyle name="Обычный 3 15 11 3 2 2 2 2" xfId="27462"/>
    <cellStyle name="Обычный 3 15 11 3 2 2 3" xfId="27463"/>
    <cellStyle name="Обычный 3 15 11 3 2 3" xfId="27464"/>
    <cellStyle name="Обычный 3 15 11 3 2 3 2" xfId="27465"/>
    <cellStyle name="Обычный 3 15 11 3 2 4" xfId="27466"/>
    <cellStyle name="Обычный 3 15 11 3 3" xfId="27467"/>
    <cellStyle name="Обычный 3 15 11 3 3 2" xfId="27468"/>
    <cellStyle name="Обычный 3 15 11 3 3 2 2" xfId="27469"/>
    <cellStyle name="Обычный 3 15 11 3 3 3" xfId="27470"/>
    <cellStyle name="Обычный 3 15 11 3 4" xfId="27471"/>
    <cellStyle name="Обычный 3 15 11 3 4 2" xfId="27472"/>
    <cellStyle name="Обычный 3 15 11 3 5" xfId="27473"/>
    <cellStyle name="Обычный 3 15 11 4" xfId="27474"/>
    <cellStyle name="Обычный 3 15 11 4 2" xfId="27475"/>
    <cellStyle name="Обычный 3 15 11 4 2 2" xfId="27476"/>
    <cellStyle name="Обычный 3 15 11 4 2 2 2" xfId="27477"/>
    <cellStyle name="Обычный 3 15 11 4 2 2 2 2" xfId="27478"/>
    <cellStyle name="Обычный 3 15 11 4 2 2 3" xfId="27479"/>
    <cellStyle name="Обычный 3 15 11 4 2 3" xfId="27480"/>
    <cellStyle name="Обычный 3 15 11 4 2 3 2" xfId="27481"/>
    <cellStyle name="Обычный 3 15 11 4 2 4" xfId="27482"/>
    <cellStyle name="Обычный 3 15 11 4 3" xfId="27483"/>
    <cellStyle name="Обычный 3 15 11 4 3 2" xfId="27484"/>
    <cellStyle name="Обычный 3 15 11 4 3 2 2" xfId="27485"/>
    <cellStyle name="Обычный 3 15 11 4 3 3" xfId="27486"/>
    <cellStyle name="Обычный 3 15 11 4 4" xfId="27487"/>
    <cellStyle name="Обычный 3 15 11 4 4 2" xfId="27488"/>
    <cellStyle name="Обычный 3 15 11 4 5" xfId="27489"/>
    <cellStyle name="Обычный 3 15 11 5" xfId="27490"/>
    <cellStyle name="Обычный 3 15 11 5 2" xfId="27491"/>
    <cellStyle name="Обычный 3 15 11 5 2 2" xfId="27492"/>
    <cellStyle name="Обычный 3 15 11 5 2 2 2" xfId="27493"/>
    <cellStyle name="Обычный 3 15 11 5 2 3" xfId="27494"/>
    <cellStyle name="Обычный 3 15 11 5 3" xfId="27495"/>
    <cellStyle name="Обычный 3 15 11 5 3 2" xfId="27496"/>
    <cellStyle name="Обычный 3 15 11 5 4" xfId="27497"/>
    <cellStyle name="Обычный 3 15 11 6" xfId="27498"/>
    <cellStyle name="Обычный 3 15 11 6 2" xfId="27499"/>
    <cellStyle name="Обычный 3 15 11 6 2 2" xfId="27500"/>
    <cellStyle name="Обычный 3 15 11 6 3" xfId="27501"/>
    <cellStyle name="Обычный 3 15 11 7" xfId="27502"/>
    <cellStyle name="Обычный 3 15 11 7 2" xfId="27503"/>
    <cellStyle name="Обычный 3 15 11 8" xfId="27504"/>
    <cellStyle name="Обычный 3 15 12" xfId="27505"/>
    <cellStyle name="Обычный 3 15 12 2" xfId="27506"/>
    <cellStyle name="Обычный 3 15 12 2 2" xfId="27507"/>
    <cellStyle name="Обычный 3 15 12 2 2 2" xfId="27508"/>
    <cellStyle name="Обычный 3 15 12 2 2 2 2" xfId="27509"/>
    <cellStyle name="Обычный 3 15 12 2 2 2 2 2" xfId="27510"/>
    <cellStyle name="Обычный 3 15 12 2 2 2 2 2 2" xfId="27511"/>
    <cellStyle name="Обычный 3 15 12 2 2 2 2 3" xfId="27512"/>
    <cellStyle name="Обычный 3 15 12 2 2 2 3" xfId="27513"/>
    <cellStyle name="Обычный 3 15 12 2 2 2 3 2" xfId="27514"/>
    <cellStyle name="Обычный 3 15 12 2 2 2 4" xfId="27515"/>
    <cellStyle name="Обычный 3 15 12 2 2 3" xfId="27516"/>
    <cellStyle name="Обычный 3 15 12 2 2 3 2" xfId="27517"/>
    <cellStyle name="Обычный 3 15 12 2 2 3 2 2" xfId="27518"/>
    <cellStyle name="Обычный 3 15 12 2 2 3 3" xfId="27519"/>
    <cellStyle name="Обычный 3 15 12 2 2 4" xfId="27520"/>
    <cellStyle name="Обычный 3 15 12 2 2 4 2" xfId="27521"/>
    <cellStyle name="Обычный 3 15 12 2 2 5" xfId="27522"/>
    <cellStyle name="Обычный 3 15 12 2 3" xfId="27523"/>
    <cellStyle name="Обычный 3 15 12 2 3 2" xfId="27524"/>
    <cellStyle name="Обычный 3 15 12 2 3 2 2" xfId="27525"/>
    <cellStyle name="Обычный 3 15 12 2 3 2 2 2" xfId="27526"/>
    <cellStyle name="Обычный 3 15 12 2 3 2 2 2 2" xfId="27527"/>
    <cellStyle name="Обычный 3 15 12 2 3 2 2 3" xfId="27528"/>
    <cellStyle name="Обычный 3 15 12 2 3 2 3" xfId="27529"/>
    <cellStyle name="Обычный 3 15 12 2 3 2 3 2" xfId="27530"/>
    <cellStyle name="Обычный 3 15 12 2 3 2 4" xfId="27531"/>
    <cellStyle name="Обычный 3 15 12 2 3 3" xfId="27532"/>
    <cellStyle name="Обычный 3 15 12 2 3 3 2" xfId="27533"/>
    <cellStyle name="Обычный 3 15 12 2 3 3 2 2" xfId="27534"/>
    <cellStyle name="Обычный 3 15 12 2 3 3 3" xfId="27535"/>
    <cellStyle name="Обычный 3 15 12 2 3 4" xfId="27536"/>
    <cellStyle name="Обычный 3 15 12 2 3 4 2" xfId="27537"/>
    <cellStyle name="Обычный 3 15 12 2 3 5" xfId="27538"/>
    <cellStyle name="Обычный 3 15 12 2 4" xfId="27539"/>
    <cellStyle name="Обычный 3 15 12 2 4 2" xfId="27540"/>
    <cellStyle name="Обычный 3 15 12 2 4 2 2" xfId="27541"/>
    <cellStyle name="Обычный 3 15 12 2 4 2 2 2" xfId="27542"/>
    <cellStyle name="Обычный 3 15 12 2 4 2 3" xfId="27543"/>
    <cellStyle name="Обычный 3 15 12 2 4 3" xfId="27544"/>
    <cellStyle name="Обычный 3 15 12 2 4 3 2" xfId="27545"/>
    <cellStyle name="Обычный 3 15 12 2 4 4" xfId="27546"/>
    <cellStyle name="Обычный 3 15 12 2 5" xfId="27547"/>
    <cellStyle name="Обычный 3 15 12 2 5 2" xfId="27548"/>
    <cellStyle name="Обычный 3 15 12 2 5 2 2" xfId="27549"/>
    <cellStyle name="Обычный 3 15 12 2 5 3" xfId="27550"/>
    <cellStyle name="Обычный 3 15 12 2 6" xfId="27551"/>
    <cellStyle name="Обычный 3 15 12 2 6 2" xfId="27552"/>
    <cellStyle name="Обычный 3 15 12 2 7" xfId="27553"/>
    <cellStyle name="Обычный 3 15 12 3" xfId="27554"/>
    <cellStyle name="Обычный 3 15 12 3 2" xfId="27555"/>
    <cellStyle name="Обычный 3 15 12 3 2 2" xfId="27556"/>
    <cellStyle name="Обычный 3 15 12 3 2 2 2" xfId="27557"/>
    <cellStyle name="Обычный 3 15 12 3 2 2 2 2" xfId="27558"/>
    <cellStyle name="Обычный 3 15 12 3 2 2 3" xfId="27559"/>
    <cellStyle name="Обычный 3 15 12 3 2 3" xfId="27560"/>
    <cellStyle name="Обычный 3 15 12 3 2 3 2" xfId="27561"/>
    <cellStyle name="Обычный 3 15 12 3 2 4" xfId="27562"/>
    <cellStyle name="Обычный 3 15 12 3 3" xfId="27563"/>
    <cellStyle name="Обычный 3 15 12 3 3 2" xfId="27564"/>
    <cellStyle name="Обычный 3 15 12 3 3 2 2" xfId="27565"/>
    <cellStyle name="Обычный 3 15 12 3 3 3" xfId="27566"/>
    <cellStyle name="Обычный 3 15 12 3 4" xfId="27567"/>
    <cellStyle name="Обычный 3 15 12 3 4 2" xfId="27568"/>
    <cellStyle name="Обычный 3 15 12 3 5" xfId="27569"/>
    <cellStyle name="Обычный 3 15 12 4" xfId="27570"/>
    <cellStyle name="Обычный 3 15 12 4 2" xfId="27571"/>
    <cellStyle name="Обычный 3 15 12 4 2 2" xfId="27572"/>
    <cellStyle name="Обычный 3 15 12 4 2 2 2" xfId="27573"/>
    <cellStyle name="Обычный 3 15 12 4 2 2 2 2" xfId="27574"/>
    <cellStyle name="Обычный 3 15 12 4 2 2 3" xfId="27575"/>
    <cellStyle name="Обычный 3 15 12 4 2 3" xfId="27576"/>
    <cellStyle name="Обычный 3 15 12 4 2 3 2" xfId="27577"/>
    <cellStyle name="Обычный 3 15 12 4 2 4" xfId="27578"/>
    <cellStyle name="Обычный 3 15 12 4 3" xfId="27579"/>
    <cellStyle name="Обычный 3 15 12 4 3 2" xfId="27580"/>
    <cellStyle name="Обычный 3 15 12 4 3 2 2" xfId="27581"/>
    <cellStyle name="Обычный 3 15 12 4 3 3" xfId="27582"/>
    <cellStyle name="Обычный 3 15 12 4 4" xfId="27583"/>
    <cellStyle name="Обычный 3 15 12 4 4 2" xfId="27584"/>
    <cellStyle name="Обычный 3 15 12 4 5" xfId="27585"/>
    <cellStyle name="Обычный 3 15 12 5" xfId="27586"/>
    <cellStyle name="Обычный 3 15 12 5 2" xfId="27587"/>
    <cellStyle name="Обычный 3 15 12 5 2 2" xfId="27588"/>
    <cellStyle name="Обычный 3 15 12 5 2 2 2" xfId="27589"/>
    <cellStyle name="Обычный 3 15 12 5 2 3" xfId="27590"/>
    <cellStyle name="Обычный 3 15 12 5 3" xfId="27591"/>
    <cellStyle name="Обычный 3 15 12 5 3 2" xfId="27592"/>
    <cellStyle name="Обычный 3 15 12 5 4" xfId="27593"/>
    <cellStyle name="Обычный 3 15 12 6" xfId="27594"/>
    <cellStyle name="Обычный 3 15 12 6 2" xfId="27595"/>
    <cellStyle name="Обычный 3 15 12 6 2 2" xfId="27596"/>
    <cellStyle name="Обычный 3 15 12 6 3" xfId="27597"/>
    <cellStyle name="Обычный 3 15 12 7" xfId="27598"/>
    <cellStyle name="Обычный 3 15 12 7 2" xfId="27599"/>
    <cellStyle name="Обычный 3 15 12 8" xfId="27600"/>
    <cellStyle name="Обычный 3 15 13" xfId="27601"/>
    <cellStyle name="Обычный 3 15 13 2" xfId="27602"/>
    <cellStyle name="Обычный 3 15 13 2 2" xfId="27603"/>
    <cellStyle name="Обычный 3 15 13 2 2 2" xfId="27604"/>
    <cellStyle name="Обычный 3 15 13 2 2 2 2" xfId="27605"/>
    <cellStyle name="Обычный 3 15 13 2 2 2 2 2" xfId="27606"/>
    <cellStyle name="Обычный 3 15 13 2 2 2 2 2 2" xfId="27607"/>
    <cellStyle name="Обычный 3 15 13 2 2 2 2 3" xfId="27608"/>
    <cellStyle name="Обычный 3 15 13 2 2 2 3" xfId="27609"/>
    <cellStyle name="Обычный 3 15 13 2 2 2 3 2" xfId="27610"/>
    <cellStyle name="Обычный 3 15 13 2 2 2 4" xfId="27611"/>
    <cellStyle name="Обычный 3 15 13 2 2 3" xfId="27612"/>
    <cellStyle name="Обычный 3 15 13 2 2 3 2" xfId="27613"/>
    <cellStyle name="Обычный 3 15 13 2 2 3 2 2" xfId="27614"/>
    <cellStyle name="Обычный 3 15 13 2 2 3 3" xfId="27615"/>
    <cellStyle name="Обычный 3 15 13 2 2 4" xfId="27616"/>
    <cellStyle name="Обычный 3 15 13 2 2 4 2" xfId="27617"/>
    <cellStyle name="Обычный 3 15 13 2 2 5" xfId="27618"/>
    <cellStyle name="Обычный 3 15 13 2 3" xfId="27619"/>
    <cellStyle name="Обычный 3 15 13 2 3 2" xfId="27620"/>
    <cellStyle name="Обычный 3 15 13 2 3 2 2" xfId="27621"/>
    <cellStyle name="Обычный 3 15 13 2 3 2 2 2" xfId="27622"/>
    <cellStyle name="Обычный 3 15 13 2 3 2 2 2 2" xfId="27623"/>
    <cellStyle name="Обычный 3 15 13 2 3 2 2 3" xfId="27624"/>
    <cellStyle name="Обычный 3 15 13 2 3 2 3" xfId="27625"/>
    <cellStyle name="Обычный 3 15 13 2 3 2 3 2" xfId="27626"/>
    <cellStyle name="Обычный 3 15 13 2 3 2 4" xfId="27627"/>
    <cellStyle name="Обычный 3 15 13 2 3 3" xfId="27628"/>
    <cellStyle name="Обычный 3 15 13 2 3 3 2" xfId="27629"/>
    <cellStyle name="Обычный 3 15 13 2 3 3 2 2" xfId="27630"/>
    <cellStyle name="Обычный 3 15 13 2 3 3 3" xfId="27631"/>
    <cellStyle name="Обычный 3 15 13 2 3 4" xfId="27632"/>
    <cellStyle name="Обычный 3 15 13 2 3 4 2" xfId="27633"/>
    <cellStyle name="Обычный 3 15 13 2 3 5" xfId="27634"/>
    <cellStyle name="Обычный 3 15 13 2 4" xfId="27635"/>
    <cellStyle name="Обычный 3 15 13 2 4 2" xfId="27636"/>
    <cellStyle name="Обычный 3 15 13 2 4 2 2" xfId="27637"/>
    <cellStyle name="Обычный 3 15 13 2 4 2 2 2" xfId="27638"/>
    <cellStyle name="Обычный 3 15 13 2 4 2 3" xfId="27639"/>
    <cellStyle name="Обычный 3 15 13 2 4 3" xfId="27640"/>
    <cellStyle name="Обычный 3 15 13 2 4 3 2" xfId="27641"/>
    <cellStyle name="Обычный 3 15 13 2 4 4" xfId="27642"/>
    <cellStyle name="Обычный 3 15 13 2 5" xfId="27643"/>
    <cellStyle name="Обычный 3 15 13 2 5 2" xfId="27644"/>
    <cellStyle name="Обычный 3 15 13 2 5 2 2" xfId="27645"/>
    <cellStyle name="Обычный 3 15 13 2 5 3" xfId="27646"/>
    <cellStyle name="Обычный 3 15 13 2 6" xfId="27647"/>
    <cellStyle name="Обычный 3 15 13 2 6 2" xfId="27648"/>
    <cellStyle name="Обычный 3 15 13 2 7" xfId="27649"/>
    <cellStyle name="Обычный 3 15 13 3" xfId="27650"/>
    <cellStyle name="Обычный 3 15 13 3 2" xfId="27651"/>
    <cellStyle name="Обычный 3 15 13 3 2 2" xfId="27652"/>
    <cellStyle name="Обычный 3 15 13 3 2 2 2" xfId="27653"/>
    <cellStyle name="Обычный 3 15 13 3 2 2 2 2" xfId="27654"/>
    <cellStyle name="Обычный 3 15 13 3 2 2 3" xfId="27655"/>
    <cellStyle name="Обычный 3 15 13 3 2 3" xfId="27656"/>
    <cellStyle name="Обычный 3 15 13 3 2 3 2" xfId="27657"/>
    <cellStyle name="Обычный 3 15 13 3 2 4" xfId="27658"/>
    <cellStyle name="Обычный 3 15 13 3 3" xfId="27659"/>
    <cellStyle name="Обычный 3 15 13 3 3 2" xfId="27660"/>
    <cellStyle name="Обычный 3 15 13 3 3 2 2" xfId="27661"/>
    <cellStyle name="Обычный 3 15 13 3 3 3" xfId="27662"/>
    <cellStyle name="Обычный 3 15 13 3 4" xfId="27663"/>
    <cellStyle name="Обычный 3 15 13 3 4 2" xfId="27664"/>
    <cellStyle name="Обычный 3 15 13 3 5" xfId="27665"/>
    <cellStyle name="Обычный 3 15 13 4" xfId="27666"/>
    <cellStyle name="Обычный 3 15 13 4 2" xfId="27667"/>
    <cellStyle name="Обычный 3 15 13 4 2 2" xfId="27668"/>
    <cellStyle name="Обычный 3 15 13 4 2 2 2" xfId="27669"/>
    <cellStyle name="Обычный 3 15 13 4 2 2 2 2" xfId="27670"/>
    <cellStyle name="Обычный 3 15 13 4 2 2 3" xfId="27671"/>
    <cellStyle name="Обычный 3 15 13 4 2 3" xfId="27672"/>
    <cellStyle name="Обычный 3 15 13 4 2 3 2" xfId="27673"/>
    <cellStyle name="Обычный 3 15 13 4 2 4" xfId="27674"/>
    <cellStyle name="Обычный 3 15 13 4 3" xfId="27675"/>
    <cellStyle name="Обычный 3 15 13 4 3 2" xfId="27676"/>
    <cellStyle name="Обычный 3 15 13 4 3 2 2" xfId="27677"/>
    <cellStyle name="Обычный 3 15 13 4 3 3" xfId="27678"/>
    <cellStyle name="Обычный 3 15 13 4 4" xfId="27679"/>
    <cellStyle name="Обычный 3 15 13 4 4 2" xfId="27680"/>
    <cellStyle name="Обычный 3 15 13 4 5" xfId="27681"/>
    <cellStyle name="Обычный 3 15 13 5" xfId="27682"/>
    <cellStyle name="Обычный 3 15 13 5 2" xfId="27683"/>
    <cellStyle name="Обычный 3 15 13 5 2 2" xfId="27684"/>
    <cellStyle name="Обычный 3 15 13 5 2 2 2" xfId="27685"/>
    <cellStyle name="Обычный 3 15 13 5 2 3" xfId="27686"/>
    <cellStyle name="Обычный 3 15 13 5 3" xfId="27687"/>
    <cellStyle name="Обычный 3 15 13 5 3 2" xfId="27688"/>
    <cellStyle name="Обычный 3 15 13 5 4" xfId="27689"/>
    <cellStyle name="Обычный 3 15 13 6" xfId="27690"/>
    <cellStyle name="Обычный 3 15 13 6 2" xfId="27691"/>
    <cellStyle name="Обычный 3 15 13 6 2 2" xfId="27692"/>
    <cellStyle name="Обычный 3 15 13 6 3" xfId="27693"/>
    <cellStyle name="Обычный 3 15 13 7" xfId="27694"/>
    <cellStyle name="Обычный 3 15 13 7 2" xfId="27695"/>
    <cellStyle name="Обычный 3 15 13 8" xfId="27696"/>
    <cellStyle name="Обычный 3 15 14" xfId="27697"/>
    <cellStyle name="Обычный 3 15 14 2" xfId="27698"/>
    <cellStyle name="Обычный 3 15 14 2 2" xfId="27699"/>
    <cellStyle name="Обычный 3 15 14 2 2 2" xfId="27700"/>
    <cellStyle name="Обычный 3 15 14 2 2 2 2" xfId="27701"/>
    <cellStyle name="Обычный 3 15 14 2 2 2 2 2" xfId="27702"/>
    <cellStyle name="Обычный 3 15 14 2 2 2 2 2 2" xfId="27703"/>
    <cellStyle name="Обычный 3 15 14 2 2 2 2 3" xfId="27704"/>
    <cellStyle name="Обычный 3 15 14 2 2 2 3" xfId="27705"/>
    <cellStyle name="Обычный 3 15 14 2 2 2 3 2" xfId="27706"/>
    <cellStyle name="Обычный 3 15 14 2 2 2 4" xfId="27707"/>
    <cellStyle name="Обычный 3 15 14 2 2 3" xfId="27708"/>
    <cellStyle name="Обычный 3 15 14 2 2 3 2" xfId="27709"/>
    <cellStyle name="Обычный 3 15 14 2 2 3 2 2" xfId="27710"/>
    <cellStyle name="Обычный 3 15 14 2 2 3 3" xfId="27711"/>
    <cellStyle name="Обычный 3 15 14 2 2 4" xfId="27712"/>
    <cellStyle name="Обычный 3 15 14 2 2 4 2" xfId="27713"/>
    <cellStyle name="Обычный 3 15 14 2 2 5" xfId="27714"/>
    <cellStyle name="Обычный 3 15 14 2 3" xfId="27715"/>
    <cellStyle name="Обычный 3 15 14 2 3 2" xfId="27716"/>
    <cellStyle name="Обычный 3 15 14 2 3 2 2" xfId="27717"/>
    <cellStyle name="Обычный 3 15 14 2 3 2 2 2" xfId="27718"/>
    <cellStyle name="Обычный 3 15 14 2 3 2 2 2 2" xfId="27719"/>
    <cellStyle name="Обычный 3 15 14 2 3 2 2 3" xfId="27720"/>
    <cellStyle name="Обычный 3 15 14 2 3 2 3" xfId="27721"/>
    <cellStyle name="Обычный 3 15 14 2 3 2 3 2" xfId="27722"/>
    <cellStyle name="Обычный 3 15 14 2 3 2 4" xfId="27723"/>
    <cellStyle name="Обычный 3 15 14 2 3 3" xfId="27724"/>
    <cellStyle name="Обычный 3 15 14 2 3 3 2" xfId="27725"/>
    <cellStyle name="Обычный 3 15 14 2 3 3 2 2" xfId="27726"/>
    <cellStyle name="Обычный 3 15 14 2 3 3 3" xfId="27727"/>
    <cellStyle name="Обычный 3 15 14 2 3 4" xfId="27728"/>
    <cellStyle name="Обычный 3 15 14 2 3 4 2" xfId="27729"/>
    <cellStyle name="Обычный 3 15 14 2 3 5" xfId="27730"/>
    <cellStyle name="Обычный 3 15 14 2 4" xfId="27731"/>
    <cellStyle name="Обычный 3 15 14 2 4 2" xfId="27732"/>
    <cellStyle name="Обычный 3 15 14 2 4 2 2" xfId="27733"/>
    <cellStyle name="Обычный 3 15 14 2 4 2 2 2" xfId="27734"/>
    <cellStyle name="Обычный 3 15 14 2 4 2 3" xfId="27735"/>
    <cellStyle name="Обычный 3 15 14 2 4 3" xfId="27736"/>
    <cellStyle name="Обычный 3 15 14 2 4 3 2" xfId="27737"/>
    <cellStyle name="Обычный 3 15 14 2 4 4" xfId="27738"/>
    <cellStyle name="Обычный 3 15 14 2 5" xfId="27739"/>
    <cellStyle name="Обычный 3 15 14 2 5 2" xfId="27740"/>
    <cellStyle name="Обычный 3 15 14 2 5 2 2" xfId="27741"/>
    <cellStyle name="Обычный 3 15 14 2 5 3" xfId="27742"/>
    <cellStyle name="Обычный 3 15 14 2 6" xfId="27743"/>
    <cellStyle name="Обычный 3 15 14 2 6 2" xfId="27744"/>
    <cellStyle name="Обычный 3 15 14 2 7" xfId="27745"/>
    <cellStyle name="Обычный 3 15 14 3" xfId="27746"/>
    <cellStyle name="Обычный 3 15 14 3 2" xfId="27747"/>
    <cellStyle name="Обычный 3 15 14 3 2 2" xfId="27748"/>
    <cellStyle name="Обычный 3 15 14 3 2 2 2" xfId="27749"/>
    <cellStyle name="Обычный 3 15 14 3 2 2 2 2" xfId="27750"/>
    <cellStyle name="Обычный 3 15 14 3 2 2 3" xfId="27751"/>
    <cellStyle name="Обычный 3 15 14 3 2 3" xfId="27752"/>
    <cellStyle name="Обычный 3 15 14 3 2 3 2" xfId="27753"/>
    <cellStyle name="Обычный 3 15 14 3 2 4" xfId="27754"/>
    <cellStyle name="Обычный 3 15 14 3 3" xfId="27755"/>
    <cellStyle name="Обычный 3 15 14 3 3 2" xfId="27756"/>
    <cellStyle name="Обычный 3 15 14 3 3 2 2" xfId="27757"/>
    <cellStyle name="Обычный 3 15 14 3 3 3" xfId="27758"/>
    <cellStyle name="Обычный 3 15 14 3 4" xfId="27759"/>
    <cellStyle name="Обычный 3 15 14 3 4 2" xfId="27760"/>
    <cellStyle name="Обычный 3 15 14 3 5" xfId="27761"/>
    <cellStyle name="Обычный 3 15 14 4" xfId="27762"/>
    <cellStyle name="Обычный 3 15 14 4 2" xfId="27763"/>
    <cellStyle name="Обычный 3 15 14 4 2 2" xfId="27764"/>
    <cellStyle name="Обычный 3 15 14 4 2 2 2" xfId="27765"/>
    <cellStyle name="Обычный 3 15 14 4 2 2 2 2" xfId="27766"/>
    <cellStyle name="Обычный 3 15 14 4 2 2 3" xfId="27767"/>
    <cellStyle name="Обычный 3 15 14 4 2 3" xfId="27768"/>
    <cellStyle name="Обычный 3 15 14 4 2 3 2" xfId="27769"/>
    <cellStyle name="Обычный 3 15 14 4 2 4" xfId="27770"/>
    <cellStyle name="Обычный 3 15 14 4 3" xfId="27771"/>
    <cellStyle name="Обычный 3 15 14 4 3 2" xfId="27772"/>
    <cellStyle name="Обычный 3 15 14 4 3 2 2" xfId="27773"/>
    <cellStyle name="Обычный 3 15 14 4 3 3" xfId="27774"/>
    <cellStyle name="Обычный 3 15 14 4 4" xfId="27775"/>
    <cellStyle name="Обычный 3 15 14 4 4 2" xfId="27776"/>
    <cellStyle name="Обычный 3 15 14 4 5" xfId="27777"/>
    <cellStyle name="Обычный 3 15 14 5" xfId="27778"/>
    <cellStyle name="Обычный 3 15 14 5 2" xfId="27779"/>
    <cellStyle name="Обычный 3 15 14 5 2 2" xfId="27780"/>
    <cellStyle name="Обычный 3 15 14 5 2 2 2" xfId="27781"/>
    <cellStyle name="Обычный 3 15 14 5 2 3" xfId="27782"/>
    <cellStyle name="Обычный 3 15 14 5 3" xfId="27783"/>
    <cellStyle name="Обычный 3 15 14 5 3 2" xfId="27784"/>
    <cellStyle name="Обычный 3 15 14 5 4" xfId="27785"/>
    <cellStyle name="Обычный 3 15 14 6" xfId="27786"/>
    <cellStyle name="Обычный 3 15 14 6 2" xfId="27787"/>
    <cellStyle name="Обычный 3 15 14 6 2 2" xfId="27788"/>
    <cellStyle name="Обычный 3 15 14 6 3" xfId="27789"/>
    <cellStyle name="Обычный 3 15 14 7" xfId="27790"/>
    <cellStyle name="Обычный 3 15 14 7 2" xfId="27791"/>
    <cellStyle name="Обычный 3 15 14 8" xfId="27792"/>
    <cellStyle name="Обычный 3 15 15" xfId="27793"/>
    <cellStyle name="Обычный 3 15 15 2" xfId="27794"/>
    <cellStyle name="Обычный 3 15 15 2 2" xfId="27795"/>
    <cellStyle name="Обычный 3 15 15 2 2 2" xfId="27796"/>
    <cellStyle name="Обычный 3 15 15 2 2 2 2" xfId="27797"/>
    <cellStyle name="Обычный 3 15 15 2 2 2 2 2" xfId="27798"/>
    <cellStyle name="Обычный 3 15 15 2 2 2 2 2 2" xfId="27799"/>
    <cellStyle name="Обычный 3 15 15 2 2 2 2 3" xfId="27800"/>
    <cellStyle name="Обычный 3 15 15 2 2 2 3" xfId="27801"/>
    <cellStyle name="Обычный 3 15 15 2 2 2 3 2" xfId="27802"/>
    <cellStyle name="Обычный 3 15 15 2 2 2 4" xfId="27803"/>
    <cellStyle name="Обычный 3 15 15 2 2 3" xfId="27804"/>
    <cellStyle name="Обычный 3 15 15 2 2 3 2" xfId="27805"/>
    <cellStyle name="Обычный 3 15 15 2 2 3 2 2" xfId="27806"/>
    <cellStyle name="Обычный 3 15 15 2 2 3 3" xfId="27807"/>
    <cellStyle name="Обычный 3 15 15 2 2 4" xfId="27808"/>
    <cellStyle name="Обычный 3 15 15 2 2 4 2" xfId="27809"/>
    <cellStyle name="Обычный 3 15 15 2 2 5" xfId="27810"/>
    <cellStyle name="Обычный 3 15 15 2 3" xfId="27811"/>
    <cellStyle name="Обычный 3 15 15 2 3 2" xfId="27812"/>
    <cellStyle name="Обычный 3 15 15 2 3 2 2" xfId="27813"/>
    <cellStyle name="Обычный 3 15 15 2 3 2 2 2" xfId="27814"/>
    <cellStyle name="Обычный 3 15 15 2 3 2 2 2 2" xfId="27815"/>
    <cellStyle name="Обычный 3 15 15 2 3 2 2 3" xfId="27816"/>
    <cellStyle name="Обычный 3 15 15 2 3 2 3" xfId="27817"/>
    <cellStyle name="Обычный 3 15 15 2 3 2 3 2" xfId="27818"/>
    <cellStyle name="Обычный 3 15 15 2 3 2 4" xfId="27819"/>
    <cellStyle name="Обычный 3 15 15 2 3 3" xfId="27820"/>
    <cellStyle name="Обычный 3 15 15 2 3 3 2" xfId="27821"/>
    <cellStyle name="Обычный 3 15 15 2 3 3 2 2" xfId="27822"/>
    <cellStyle name="Обычный 3 15 15 2 3 3 3" xfId="27823"/>
    <cellStyle name="Обычный 3 15 15 2 3 4" xfId="27824"/>
    <cellStyle name="Обычный 3 15 15 2 3 4 2" xfId="27825"/>
    <cellStyle name="Обычный 3 15 15 2 3 5" xfId="27826"/>
    <cellStyle name="Обычный 3 15 15 2 4" xfId="27827"/>
    <cellStyle name="Обычный 3 15 15 2 4 2" xfId="27828"/>
    <cellStyle name="Обычный 3 15 15 2 4 2 2" xfId="27829"/>
    <cellStyle name="Обычный 3 15 15 2 4 2 2 2" xfId="27830"/>
    <cellStyle name="Обычный 3 15 15 2 4 2 3" xfId="27831"/>
    <cellStyle name="Обычный 3 15 15 2 4 3" xfId="27832"/>
    <cellStyle name="Обычный 3 15 15 2 4 3 2" xfId="27833"/>
    <cellStyle name="Обычный 3 15 15 2 4 4" xfId="27834"/>
    <cellStyle name="Обычный 3 15 15 2 5" xfId="27835"/>
    <cellStyle name="Обычный 3 15 15 2 5 2" xfId="27836"/>
    <cellStyle name="Обычный 3 15 15 2 5 2 2" xfId="27837"/>
    <cellStyle name="Обычный 3 15 15 2 5 3" xfId="27838"/>
    <cellStyle name="Обычный 3 15 15 2 6" xfId="27839"/>
    <cellStyle name="Обычный 3 15 15 2 6 2" xfId="27840"/>
    <cellStyle name="Обычный 3 15 15 2 7" xfId="27841"/>
    <cellStyle name="Обычный 3 15 15 3" xfId="27842"/>
    <cellStyle name="Обычный 3 15 15 3 2" xfId="27843"/>
    <cellStyle name="Обычный 3 15 15 3 2 2" xfId="27844"/>
    <cellStyle name="Обычный 3 15 15 3 2 2 2" xfId="27845"/>
    <cellStyle name="Обычный 3 15 15 3 2 2 2 2" xfId="27846"/>
    <cellStyle name="Обычный 3 15 15 3 2 2 3" xfId="27847"/>
    <cellStyle name="Обычный 3 15 15 3 2 3" xfId="27848"/>
    <cellStyle name="Обычный 3 15 15 3 2 3 2" xfId="27849"/>
    <cellStyle name="Обычный 3 15 15 3 2 4" xfId="27850"/>
    <cellStyle name="Обычный 3 15 15 3 3" xfId="27851"/>
    <cellStyle name="Обычный 3 15 15 3 3 2" xfId="27852"/>
    <cellStyle name="Обычный 3 15 15 3 3 2 2" xfId="27853"/>
    <cellStyle name="Обычный 3 15 15 3 3 3" xfId="27854"/>
    <cellStyle name="Обычный 3 15 15 3 4" xfId="27855"/>
    <cellStyle name="Обычный 3 15 15 3 4 2" xfId="27856"/>
    <cellStyle name="Обычный 3 15 15 3 5" xfId="27857"/>
    <cellStyle name="Обычный 3 15 15 4" xfId="27858"/>
    <cellStyle name="Обычный 3 15 15 4 2" xfId="27859"/>
    <cellStyle name="Обычный 3 15 15 4 2 2" xfId="27860"/>
    <cellStyle name="Обычный 3 15 15 4 2 2 2" xfId="27861"/>
    <cellStyle name="Обычный 3 15 15 4 2 2 2 2" xfId="27862"/>
    <cellStyle name="Обычный 3 15 15 4 2 2 3" xfId="27863"/>
    <cellStyle name="Обычный 3 15 15 4 2 3" xfId="27864"/>
    <cellStyle name="Обычный 3 15 15 4 2 3 2" xfId="27865"/>
    <cellStyle name="Обычный 3 15 15 4 2 4" xfId="27866"/>
    <cellStyle name="Обычный 3 15 15 4 3" xfId="27867"/>
    <cellStyle name="Обычный 3 15 15 4 3 2" xfId="27868"/>
    <cellStyle name="Обычный 3 15 15 4 3 2 2" xfId="27869"/>
    <cellStyle name="Обычный 3 15 15 4 3 3" xfId="27870"/>
    <cellStyle name="Обычный 3 15 15 4 4" xfId="27871"/>
    <cellStyle name="Обычный 3 15 15 4 4 2" xfId="27872"/>
    <cellStyle name="Обычный 3 15 15 4 5" xfId="27873"/>
    <cellStyle name="Обычный 3 15 15 5" xfId="27874"/>
    <cellStyle name="Обычный 3 15 15 5 2" xfId="27875"/>
    <cellStyle name="Обычный 3 15 15 5 2 2" xfId="27876"/>
    <cellStyle name="Обычный 3 15 15 5 2 2 2" xfId="27877"/>
    <cellStyle name="Обычный 3 15 15 5 2 3" xfId="27878"/>
    <cellStyle name="Обычный 3 15 15 5 3" xfId="27879"/>
    <cellStyle name="Обычный 3 15 15 5 3 2" xfId="27880"/>
    <cellStyle name="Обычный 3 15 15 5 4" xfId="27881"/>
    <cellStyle name="Обычный 3 15 15 6" xfId="27882"/>
    <cellStyle name="Обычный 3 15 15 6 2" xfId="27883"/>
    <cellStyle name="Обычный 3 15 15 6 2 2" xfId="27884"/>
    <cellStyle name="Обычный 3 15 15 6 3" xfId="27885"/>
    <cellStyle name="Обычный 3 15 15 7" xfId="27886"/>
    <cellStyle name="Обычный 3 15 15 7 2" xfId="27887"/>
    <cellStyle name="Обычный 3 15 15 8" xfId="27888"/>
    <cellStyle name="Обычный 3 15 16" xfId="27889"/>
    <cellStyle name="Обычный 3 15 16 2" xfId="27890"/>
    <cellStyle name="Обычный 3 15 16 2 2" xfId="27891"/>
    <cellStyle name="Обычный 3 15 16 2 2 2" xfId="27892"/>
    <cellStyle name="Обычный 3 15 16 2 2 2 2" xfId="27893"/>
    <cellStyle name="Обычный 3 15 16 2 2 2 2 2" xfId="27894"/>
    <cellStyle name="Обычный 3 15 16 2 2 2 2 2 2" xfId="27895"/>
    <cellStyle name="Обычный 3 15 16 2 2 2 2 3" xfId="27896"/>
    <cellStyle name="Обычный 3 15 16 2 2 2 3" xfId="27897"/>
    <cellStyle name="Обычный 3 15 16 2 2 2 3 2" xfId="27898"/>
    <cellStyle name="Обычный 3 15 16 2 2 2 4" xfId="27899"/>
    <cellStyle name="Обычный 3 15 16 2 2 3" xfId="27900"/>
    <cellStyle name="Обычный 3 15 16 2 2 3 2" xfId="27901"/>
    <cellStyle name="Обычный 3 15 16 2 2 3 2 2" xfId="27902"/>
    <cellStyle name="Обычный 3 15 16 2 2 3 3" xfId="27903"/>
    <cellStyle name="Обычный 3 15 16 2 2 4" xfId="27904"/>
    <cellStyle name="Обычный 3 15 16 2 2 4 2" xfId="27905"/>
    <cellStyle name="Обычный 3 15 16 2 2 5" xfId="27906"/>
    <cellStyle name="Обычный 3 15 16 2 3" xfId="27907"/>
    <cellStyle name="Обычный 3 15 16 2 3 2" xfId="27908"/>
    <cellStyle name="Обычный 3 15 16 2 3 2 2" xfId="27909"/>
    <cellStyle name="Обычный 3 15 16 2 3 2 2 2" xfId="27910"/>
    <cellStyle name="Обычный 3 15 16 2 3 2 2 2 2" xfId="27911"/>
    <cellStyle name="Обычный 3 15 16 2 3 2 2 3" xfId="27912"/>
    <cellStyle name="Обычный 3 15 16 2 3 2 3" xfId="27913"/>
    <cellStyle name="Обычный 3 15 16 2 3 2 3 2" xfId="27914"/>
    <cellStyle name="Обычный 3 15 16 2 3 2 4" xfId="27915"/>
    <cellStyle name="Обычный 3 15 16 2 3 3" xfId="27916"/>
    <cellStyle name="Обычный 3 15 16 2 3 3 2" xfId="27917"/>
    <cellStyle name="Обычный 3 15 16 2 3 3 2 2" xfId="27918"/>
    <cellStyle name="Обычный 3 15 16 2 3 3 3" xfId="27919"/>
    <cellStyle name="Обычный 3 15 16 2 3 4" xfId="27920"/>
    <cellStyle name="Обычный 3 15 16 2 3 4 2" xfId="27921"/>
    <cellStyle name="Обычный 3 15 16 2 3 5" xfId="27922"/>
    <cellStyle name="Обычный 3 15 16 2 4" xfId="27923"/>
    <cellStyle name="Обычный 3 15 16 2 4 2" xfId="27924"/>
    <cellStyle name="Обычный 3 15 16 2 4 2 2" xfId="27925"/>
    <cellStyle name="Обычный 3 15 16 2 4 2 2 2" xfId="27926"/>
    <cellStyle name="Обычный 3 15 16 2 4 2 3" xfId="27927"/>
    <cellStyle name="Обычный 3 15 16 2 4 3" xfId="27928"/>
    <cellStyle name="Обычный 3 15 16 2 4 3 2" xfId="27929"/>
    <cellStyle name="Обычный 3 15 16 2 4 4" xfId="27930"/>
    <cellStyle name="Обычный 3 15 16 2 5" xfId="27931"/>
    <cellStyle name="Обычный 3 15 16 2 5 2" xfId="27932"/>
    <cellStyle name="Обычный 3 15 16 2 5 2 2" xfId="27933"/>
    <cellStyle name="Обычный 3 15 16 2 5 3" xfId="27934"/>
    <cellStyle name="Обычный 3 15 16 2 6" xfId="27935"/>
    <cellStyle name="Обычный 3 15 16 2 6 2" xfId="27936"/>
    <cellStyle name="Обычный 3 15 16 2 7" xfId="27937"/>
    <cellStyle name="Обычный 3 15 16 3" xfId="27938"/>
    <cellStyle name="Обычный 3 15 16 3 2" xfId="27939"/>
    <cellStyle name="Обычный 3 15 16 3 2 2" xfId="27940"/>
    <cellStyle name="Обычный 3 15 16 3 2 2 2" xfId="27941"/>
    <cellStyle name="Обычный 3 15 16 3 2 2 2 2" xfId="27942"/>
    <cellStyle name="Обычный 3 15 16 3 2 2 3" xfId="27943"/>
    <cellStyle name="Обычный 3 15 16 3 2 3" xfId="27944"/>
    <cellStyle name="Обычный 3 15 16 3 2 3 2" xfId="27945"/>
    <cellStyle name="Обычный 3 15 16 3 2 4" xfId="27946"/>
    <cellStyle name="Обычный 3 15 16 3 3" xfId="27947"/>
    <cellStyle name="Обычный 3 15 16 3 3 2" xfId="27948"/>
    <cellStyle name="Обычный 3 15 16 3 3 2 2" xfId="27949"/>
    <cellStyle name="Обычный 3 15 16 3 3 3" xfId="27950"/>
    <cellStyle name="Обычный 3 15 16 3 4" xfId="27951"/>
    <cellStyle name="Обычный 3 15 16 3 4 2" xfId="27952"/>
    <cellStyle name="Обычный 3 15 16 3 5" xfId="27953"/>
    <cellStyle name="Обычный 3 15 16 4" xfId="27954"/>
    <cellStyle name="Обычный 3 15 16 4 2" xfId="27955"/>
    <cellStyle name="Обычный 3 15 16 4 2 2" xfId="27956"/>
    <cellStyle name="Обычный 3 15 16 4 2 2 2" xfId="27957"/>
    <cellStyle name="Обычный 3 15 16 4 2 2 2 2" xfId="27958"/>
    <cellStyle name="Обычный 3 15 16 4 2 2 3" xfId="27959"/>
    <cellStyle name="Обычный 3 15 16 4 2 3" xfId="27960"/>
    <cellStyle name="Обычный 3 15 16 4 2 3 2" xfId="27961"/>
    <cellStyle name="Обычный 3 15 16 4 2 4" xfId="27962"/>
    <cellStyle name="Обычный 3 15 16 4 3" xfId="27963"/>
    <cellStyle name="Обычный 3 15 16 4 3 2" xfId="27964"/>
    <cellStyle name="Обычный 3 15 16 4 3 2 2" xfId="27965"/>
    <cellStyle name="Обычный 3 15 16 4 3 3" xfId="27966"/>
    <cellStyle name="Обычный 3 15 16 4 4" xfId="27967"/>
    <cellStyle name="Обычный 3 15 16 4 4 2" xfId="27968"/>
    <cellStyle name="Обычный 3 15 16 4 5" xfId="27969"/>
    <cellStyle name="Обычный 3 15 16 5" xfId="27970"/>
    <cellStyle name="Обычный 3 15 16 5 2" xfId="27971"/>
    <cellStyle name="Обычный 3 15 16 5 2 2" xfId="27972"/>
    <cellStyle name="Обычный 3 15 16 5 2 2 2" xfId="27973"/>
    <cellStyle name="Обычный 3 15 16 5 2 3" xfId="27974"/>
    <cellStyle name="Обычный 3 15 16 5 3" xfId="27975"/>
    <cellStyle name="Обычный 3 15 16 5 3 2" xfId="27976"/>
    <cellStyle name="Обычный 3 15 16 5 4" xfId="27977"/>
    <cellStyle name="Обычный 3 15 16 6" xfId="27978"/>
    <cellStyle name="Обычный 3 15 16 6 2" xfId="27979"/>
    <cellStyle name="Обычный 3 15 16 6 2 2" xfId="27980"/>
    <cellStyle name="Обычный 3 15 16 6 3" xfId="27981"/>
    <cellStyle name="Обычный 3 15 16 7" xfId="27982"/>
    <cellStyle name="Обычный 3 15 16 7 2" xfId="27983"/>
    <cellStyle name="Обычный 3 15 16 8" xfId="27984"/>
    <cellStyle name="Обычный 3 15 17" xfId="27985"/>
    <cellStyle name="Обычный 3 15 17 2" xfId="27986"/>
    <cellStyle name="Обычный 3 15 17 2 2" xfId="27987"/>
    <cellStyle name="Обычный 3 15 17 2 2 2" xfId="27988"/>
    <cellStyle name="Обычный 3 15 17 2 2 2 2" xfId="27989"/>
    <cellStyle name="Обычный 3 15 17 2 2 2 2 2" xfId="27990"/>
    <cellStyle name="Обычный 3 15 17 2 2 2 2 2 2" xfId="27991"/>
    <cellStyle name="Обычный 3 15 17 2 2 2 2 3" xfId="27992"/>
    <cellStyle name="Обычный 3 15 17 2 2 2 3" xfId="27993"/>
    <cellStyle name="Обычный 3 15 17 2 2 2 3 2" xfId="27994"/>
    <cellStyle name="Обычный 3 15 17 2 2 2 4" xfId="27995"/>
    <cellStyle name="Обычный 3 15 17 2 2 3" xfId="27996"/>
    <cellStyle name="Обычный 3 15 17 2 2 3 2" xfId="27997"/>
    <cellStyle name="Обычный 3 15 17 2 2 3 2 2" xfId="27998"/>
    <cellStyle name="Обычный 3 15 17 2 2 3 3" xfId="27999"/>
    <cellStyle name="Обычный 3 15 17 2 2 4" xfId="28000"/>
    <cellStyle name="Обычный 3 15 17 2 2 4 2" xfId="28001"/>
    <cellStyle name="Обычный 3 15 17 2 2 5" xfId="28002"/>
    <cellStyle name="Обычный 3 15 17 2 3" xfId="28003"/>
    <cellStyle name="Обычный 3 15 17 2 3 2" xfId="28004"/>
    <cellStyle name="Обычный 3 15 17 2 3 2 2" xfId="28005"/>
    <cellStyle name="Обычный 3 15 17 2 3 2 2 2" xfId="28006"/>
    <cellStyle name="Обычный 3 15 17 2 3 2 2 2 2" xfId="28007"/>
    <cellStyle name="Обычный 3 15 17 2 3 2 2 3" xfId="28008"/>
    <cellStyle name="Обычный 3 15 17 2 3 2 3" xfId="28009"/>
    <cellStyle name="Обычный 3 15 17 2 3 2 3 2" xfId="28010"/>
    <cellStyle name="Обычный 3 15 17 2 3 2 4" xfId="28011"/>
    <cellStyle name="Обычный 3 15 17 2 3 3" xfId="28012"/>
    <cellStyle name="Обычный 3 15 17 2 3 3 2" xfId="28013"/>
    <cellStyle name="Обычный 3 15 17 2 3 3 2 2" xfId="28014"/>
    <cellStyle name="Обычный 3 15 17 2 3 3 3" xfId="28015"/>
    <cellStyle name="Обычный 3 15 17 2 3 4" xfId="28016"/>
    <cellStyle name="Обычный 3 15 17 2 3 4 2" xfId="28017"/>
    <cellStyle name="Обычный 3 15 17 2 3 5" xfId="28018"/>
    <cellStyle name="Обычный 3 15 17 2 4" xfId="28019"/>
    <cellStyle name="Обычный 3 15 17 2 4 2" xfId="28020"/>
    <cellStyle name="Обычный 3 15 17 2 4 2 2" xfId="28021"/>
    <cellStyle name="Обычный 3 15 17 2 4 2 2 2" xfId="28022"/>
    <cellStyle name="Обычный 3 15 17 2 4 2 3" xfId="28023"/>
    <cellStyle name="Обычный 3 15 17 2 4 3" xfId="28024"/>
    <cellStyle name="Обычный 3 15 17 2 4 3 2" xfId="28025"/>
    <cellStyle name="Обычный 3 15 17 2 4 4" xfId="28026"/>
    <cellStyle name="Обычный 3 15 17 2 5" xfId="28027"/>
    <cellStyle name="Обычный 3 15 17 2 5 2" xfId="28028"/>
    <cellStyle name="Обычный 3 15 17 2 5 2 2" xfId="28029"/>
    <cellStyle name="Обычный 3 15 17 2 5 3" xfId="28030"/>
    <cellStyle name="Обычный 3 15 17 2 6" xfId="28031"/>
    <cellStyle name="Обычный 3 15 17 2 6 2" xfId="28032"/>
    <cellStyle name="Обычный 3 15 17 2 7" xfId="28033"/>
    <cellStyle name="Обычный 3 15 17 3" xfId="28034"/>
    <cellStyle name="Обычный 3 15 17 3 2" xfId="28035"/>
    <cellStyle name="Обычный 3 15 17 3 2 2" xfId="28036"/>
    <cellStyle name="Обычный 3 15 17 3 2 2 2" xfId="28037"/>
    <cellStyle name="Обычный 3 15 17 3 2 2 2 2" xfId="28038"/>
    <cellStyle name="Обычный 3 15 17 3 2 2 3" xfId="28039"/>
    <cellStyle name="Обычный 3 15 17 3 2 3" xfId="28040"/>
    <cellStyle name="Обычный 3 15 17 3 2 3 2" xfId="28041"/>
    <cellStyle name="Обычный 3 15 17 3 2 4" xfId="28042"/>
    <cellStyle name="Обычный 3 15 17 3 3" xfId="28043"/>
    <cellStyle name="Обычный 3 15 17 3 3 2" xfId="28044"/>
    <cellStyle name="Обычный 3 15 17 3 3 2 2" xfId="28045"/>
    <cellStyle name="Обычный 3 15 17 3 3 3" xfId="28046"/>
    <cellStyle name="Обычный 3 15 17 3 4" xfId="28047"/>
    <cellStyle name="Обычный 3 15 17 3 4 2" xfId="28048"/>
    <cellStyle name="Обычный 3 15 17 3 5" xfId="28049"/>
    <cellStyle name="Обычный 3 15 17 4" xfId="28050"/>
    <cellStyle name="Обычный 3 15 17 4 2" xfId="28051"/>
    <cellStyle name="Обычный 3 15 17 4 2 2" xfId="28052"/>
    <cellStyle name="Обычный 3 15 17 4 2 2 2" xfId="28053"/>
    <cellStyle name="Обычный 3 15 17 4 2 2 2 2" xfId="28054"/>
    <cellStyle name="Обычный 3 15 17 4 2 2 3" xfId="28055"/>
    <cellStyle name="Обычный 3 15 17 4 2 3" xfId="28056"/>
    <cellStyle name="Обычный 3 15 17 4 2 3 2" xfId="28057"/>
    <cellStyle name="Обычный 3 15 17 4 2 4" xfId="28058"/>
    <cellStyle name="Обычный 3 15 17 4 3" xfId="28059"/>
    <cellStyle name="Обычный 3 15 17 4 3 2" xfId="28060"/>
    <cellStyle name="Обычный 3 15 17 4 3 2 2" xfId="28061"/>
    <cellStyle name="Обычный 3 15 17 4 3 3" xfId="28062"/>
    <cellStyle name="Обычный 3 15 17 4 4" xfId="28063"/>
    <cellStyle name="Обычный 3 15 17 4 4 2" xfId="28064"/>
    <cellStyle name="Обычный 3 15 17 4 5" xfId="28065"/>
    <cellStyle name="Обычный 3 15 17 5" xfId="28066"/>
    <cellStyle name="Обычный 3 15 17 5 2" xfId="28067"/>
    <cellStyle name="Обычный 3 15 17 5 2 2" xfId="28068"/>
    <cellStyle name="Обычный 3 15 17 5 2 2 2" xfId="28069"/>
    <cellStyle name="Обычный 3 15 17 5 2 3" xfId="28070"/>
    <cellStyle name="Обычный 3 15 17 5 3" xfId="28071"/>
    <cellStyle name="Обычный 3 15 17 5 3 2" xfId="28072"/>
    <cellStyle name="Обычный 3 15 17 5 4" xfId="28073"/>
    <cellStyle name="Обычный 3 15 17 6" xfId="28074"/>
    <cellStyle name="Обычный 3 15 17 6 2" xfId="28075"/>
    <cellStyle name="Обычный 3 15 17 6 2 2" xfId="28076"/>
    <cellStyle name="Обычный 3 15 17 6 3" xfId="28077"/>
    <cellStyle name="Обычный 3 15 17 7" xfId="28078"/>
    <cellStyle name="Обычный 3 15 17 7 2" xfId="28079"/>
    <cellStyle name="Обычный 3 15 17 8" xfId="28080"/>
    <cellStyle name="Обычный 3 15 18" xfId="28081"/>
    <cellStyle name="Обычный 3 15 18 2" xfId="28082"/>
    <cellStyle name="Обычный 3 15 18 2 2" xfId="28083"/>
    <cellStyle name="Обычный 3 15 18 2 2 2" xfId="28084"/>
    <cellStyle name="Обычный 3 15 18 2 2 2 2" xfId="28085"/>
    <cellStyle name="Обычный 3 15 18 2 2 2 2 2" xfId="28086"/>
    <cellStyle name="Обычный 3 15 18 2 2 2 2 2 2" xfId="28087"/>
    <cellStyle name="Обычный 3 15 18 2 2 2 2 3" xfId="28088"/>
    <cellStyle name="Обычный 3 15 18 2 2 2 3" xfId="28089"/>
    <cellStyle name="Обычный 3 15 18 2 2 2 3 2" xfId="28090"/>
    <cellStyle name="Обычный 3 15 18 2 2 2 4" xfId="28091"/>
    <cellStyle name="Обычный 3 15 18 2 2 3" xfId="28092"/>
    <cellStyle name="Обычный 3 15 18 2 2 3 2" xfId="28093"/>
    <cellStyle name="Обычный 3 15 18 2 2 3 2 2" xfId="28094"/>
    <cellStyle name="Обычный 3 15 18 2 2 3 3" xfId="28095"/>
    <cellStyle name="Обычный 3 15 18 2 2 4" xfId="28096"/>
    <cellStyle name="Обычный 3 15 18 2 2 4 2" xfId="28097"/>
    <cellStyle name="Обычный 3 15 18 2 2 5" xfId="28098"/>
    <cellStyle name="Обычный 3 15 18 2 3" xfId="28099"/>
    <cellStyle name="Обычный 3 15 18 2 3 2" xfId="28100"/>
    <cellStyle name="Обычный 3 15 18 2 3 2 2" xfId="28101"/>
    <cellStyle name="Обычный 3 15 18 2 3 2 2 2" xfId="28102"/>
    <cellStyle name="Обычный 3 15 18 2 3 2 2 2 2" xfId="28103"/>
    <cellStyle name="Обычный 3 15 18 2 3 2 2 3" xfId="28104"/>
    <cellStyle name="Обычный 3 15 18 2 3 2 3" xfId="28105"/>
    <cellStyle name="Обычный 3 15 18 2 3 2 3 2" xfId="28106"/>
    <cellStyle name="Обычный 3 15 18 2 3 2 4" xfId="28107"/>
    <cellStyle name="Обычный 3 15 18 2 3 3" xfId="28108"/>
    <cellStyle name="Обычный 3 15 18 2 3 3 2" xfId="28109"/>
    <cellStyle name="Обычный 3 15 18 2 3 3 2 2" xfId="28110"/>
    <cellStyle name="Обычный 3 15 18 2 3 3 3" xfId="28111"/>
    <cellStyle name="Обычный 3 15 18 2 3 4" xfId="28112"/>
    <cellStyle name="Обычный 3 15 18 2 3 4 2" xfId="28113"/>
    <cellStyle name="Обычный 3 15 18 2 3 5" xfId="28114"/>
    <cellStyle name="Обычный 3 15 18 2 4" xfId="28115"/>
    <cellStyle name="Обычный 3 15 18 2 4 2" xfId="28116"/>
    <cellStyle name="Обычный 3 15 18 2 4 2 2" xfId="28117"/>
    <cellStyle name="Обычный 3 15 18 2 4 2 2 2" xfId="28118"/>
    <cellStyle name="Обычный 3 15 18 2 4 2 3" xfId="28119"/>
    <cellStyle name="Обычный 3 15 18 2 4 3" xfId="28120"/>
    <cellStyle name="Обычный 3 15 18 2 4 3 2" xfId="28121"/>
    <cellStyle name="Обычный 3 15 18 2 4 4" xfId="28122"/>
    <cellStyle name="Обычный 3 15 18 2 5" xfId="28123"/>
    <cellStyle name="Обычный 3 15 18 2 5 2" xfId="28124"/>
    <cellStyle name="Обычный 3 15 18 2 5 2 2" xfId="28125"/>
    <cellStyle name="Обычный 3 15 18 2 5 3" xfId="28126"/>
    <cellStyle name="Обычный 3 15 18 2 6" xfId="28127"/>
    <cellStyle name="Обычный 3 15 18 2 6 2" xfId="28128"/>
    <cellStyle name="Обычный 3 15 18 2 7" xfId="28129"/>
    <cellStyle name="Обычный 3 15 18 3" xfId="28130"/>
    <cellStyle name="Обычный 3 15 18 3 2" xfId="28131"/>
    <cellStyle name="Обычный 3 15 18 3 2 2" xfId="28132"/>
    <cellStyle name="Обычный 3 15 18 3 2 2 2" xfId="28133"/>
    <cellStyle name="Обычный 3 15 18 3 2 2 2 2" xfId="28134"/>
    <cellStyle name="Обычный 3 15 18 3 2 2 3" xfId="28135"/>
    <cellStyle name="Обычный 3 15 18 3 2 3" xfId="28136"/>
    <cellStyle name="Обычный 3 15 18 3 2 3 2" xfId="28137"/>
    <cellStyle name="Обычный 3 15 18 3 2 4" xfId="28138"/>
    <cellStyle name="Обычный 3 15 18 3 3" xfId="28139"/>
    <cellStyle name="Обычный 3 15 18 3 3 2" xfId="28140"/>
    <cellStyle name="Обычный 3 15 18 3 3 2 2" xfId="28141"/>
    <cellStyle name="Обычный 3 15 18 3 3 3" xfId="28142"/>
    <cellStyle name="Обычный 3 15 18 3 4" xfId="28143"/>
    <cellStyle name="Обычный 3 15 18 3 4 2" xfId="28144"/>
    <cellStyle name="Обычный 3 15 18 3 5" xfId="28145"/>
    <cellStyle name="Обычный 3 15 18 4" xfId="28146"/>
    <cellStyle name="Обычный 3 15 18 4 2" xfId="28147"/>
    <cellStyle name="Обычный 3 15 18 4 2 2" xfId="28148"/>
    <cellStyle name="Обычный 3 15 18 4 2 2 2" xfId="28149"/>
    <cellStyle name="Обычный 3 15 18 4 2 2 2 2" xfId="28150"/>
    <cellStyle name="Обычный 3 15 18 4 2 2 3" xfId="28151"/>
    <cellStyle name="Обычный 3 15 18 4 2 3" xfId="28152"/>
    <cellStyle name="Обычный 3 15 18 4 2 3 2" xfId="28153"/>
    <cellStyle name="Обычный 3 15 18 4 2 4" xfId="28154"/>
    <cellStyle name="Обычный 3 15 18 4 3" xfId="28155"/>
    <cellStyle name="Обычный 3 15 18 4 3 2" xfId="28156"/>
    <cellStyle name="Обычный 3 15 18 4 3 2 2" xfId="28157"/>
    <cellStyle name="Обычный 3 15 18 4 3 3" xfId="28158"/>
    <cellStyle name="Обычный 3 15 18 4 4" xfId="28159"/>
    <cellStyle name="Обычный 3 15 18 4 4 2" xfId="28160"/>
    <cellStyle name="Обычный 3 15 18 4 5" xfId="28161"/>
    <cellStyle name="Обычный 3 15 18 5" xfId="28162"/>
    <cellStyle name="Обычный 3 15 18 5 2" xfId="28163"/>
    <cellStyle name="Обычный 3 15 18 5 2 2" xfId="28164"/>
    <cellStyle name="Обычный 3 15 18 5 2 2 2" xfId="28165"/>
    <cellStyle name="Обычный 3 15 18 5 2 3" xfId="28166"/>
    <cellStyle name="Обычный 3 15 18 5 3" xfId="28167"/>
    <cellStyle name="Обычный 3 15 18 5 3 2" xfId="28168"/>
    <cellStyle name="Обычный 3 15 18 5 4" xfId="28169"/>
    <cellStyle name="Обычный 3 15 18 6" xfId="28170"/>
    <cellStyle name="Обычный 3 15 18 6 2" xfId="28171"/>
    <cellStyle name="Обычный 3 15 18 6 2 2" xfId="28172"/>
    <cellStyle name="Обычный 3 15 18 6 3" xfId="28173"/>
    <cellStyle name="Обычный 3 15 18 7" xfId="28174"/>
    <cellStyle name="Обычный 3 15 18 7 2" xfId="28175"/>
    <cellStyle name="Обычный 3 15 18 8" xfId="28176"/>
    <cellStyle name="Обычный 3 15 19" xfId="28177"/>
    <cellStyle name="Обычный 3 15 19 2" xfId="28178"/>
    <cellStyle name="Обычный 3 15 19 2 2" xfId="28179"/>
    <cellStyle name="Обычный 3 15 19 2 2 2" xfId="28180"/>
    <cellStyle name="Обычный 3 15 19 2 2 2 2" xfId="28181"/>
    <cellStyle name="Обычный 3 15 19 2 2 2 2 2" xfId="28182"/>
    <cellStyle name="Обычный 3 15 19 2 2 2 2 2 2" xfId="28183"/>
    <cellStyle name="Обычный 3 15 19 2 2 2 2 3" xfId="28184"/>
    <cellStyle name="Обычный 3 15 19 2 2 2 3" xfId="28185"/>
    <cellStyle name="Обычный 3 15 19 2 2 2 3 2" xfId="28186"/>
    <cellStyle name="Обычный 3 15 19 2 2 2 4" xfId="28187"/>
    <cellStyle name="Обычный 3 15 19 2 2 3" xfId="28188"/>
    <cellStyle name="Обычный 3 15 19 2 2 3 2" xfId="28189"/>
    <cellStyle name="Обычный 3 15 19 2 2 3 2 2" xfId="28190"/>
    <cellStyle name="Обычный 3 15 19 2 2 3 3" xfId="28191"/>
    <cellStyle name="Обычный 3 15 19 2 2 4" xfId="28192"/>
    <cellStyle name="Обычный 3 15 19 2 2 4 2" xfId="28193"/>
    <cellStyle name="Обычный 3 15 19 2 2 5" xfId="28194"/>
    <cellStyle name="Обычный 3 15 19 2 3" xfId="28195"/>
    <cellStyle name="Обычный 3 15 19 2 3 2" xfId="28196"/>
    <cellStyle name="Обычный 3 15 19 2 3 2 2" xfId="28197"/>
    <cellStyle name="Обычный 3 15 19 2 3 2 2 2" xfId="28198"/>
    <cellStyle name="Обычный 3 15 19 2 3 2 2 2 2" xfId="28199"/>
    <cellStyle name="Обычный 3 15 19 2 3 2 2 3" xfId="28200"/>
    <cellStyle name="Обычный 3 15 19 2 3 2 3" xfId="28201"/>
    <cellStyle name="Обычный 3 15 19 2 3 2 3 2" xfId="28202"/>
    <cellStyle name="Обычный 3 15 19 2 3 2 4" xfId="28203"/>
    <cellStyle name="Обычный 3 15 19 2 3 3" xfId="28204"/>
    <cellStyle name="Обычный 3 15 19 2 3 3 2" xfId="28205"/>
    <cellStyle name="Обычный 3 15 19 2 3 3 2 2" xfId="28206"/>
    <cellStyle name="Обычный 3 15 19 2 3 3 3" xfId="28207"/>
    <cellStyle name="Обычный 3 15 19 2 3 4" xfId="28208"/>
    <cellStyle name="Обычный 3 15 19 2 3 4 2" xfId="28209"/>
    <cellStyle name="Обычный 3 15 19 2 3 5" xfId="28210"/>
    <cellStyle name="Обычный 3 15 19 2 4" xfId="28211"/>
    <cellStyle name="Обычный 3 15 19 2 4 2" xfId="28212"/>
    <cellStyle name="Обычный 3 15 19 2 4 2 2" xfId="28213"/>
    <cellStyle name="Обычный 3 15 19 2 4 2 2 2" xfId="28214"/>
    <cellStyle name="Обычный 3 15 19 2 4 2 3" xfId="28215"/>
    <cellStyle name="Обычный 3 15 19 2 4 3" xfId="28216"/>
    <cellStyle name="Обычный 3 15 19 2 4 3 2" xfId="28217"/>
    <cellStyle name="Обычный 3 15 19 2 4 4" xfId="28218"/>
    <cellStyle name="Обычный 3 15 19 2 5" xfId="28219"/>
    <cellStyle name="Обычный 3 15 19 2 5 2" xfId="28220"/>
    <cellStyle name="Обычный 3 15 19 2 5 2 2" xfId="28221"/>
    <cellStyle name="Обычный 3 15 19 2 5 3" xfId="28222"/>
    <cellStyle name="Обычный 3 15 19 2 6" xfId="28223"/>
    <cellStyle name="Обычный 3 15 19 2 6 2" xfId="28224"/>
    <cellStyle name="Обычный 3 15 19 2 7" xfId="28225"/>
    <cellStyle name="Обычный 3 15 19 3" xfId="28226"/>
    <cellStyle name="Обычный 3 15 19 3 2" xfId="28227"/>
    <cellStyle name="Обычный 3 15 19 3 2 2" xfId="28228"/>
    <cellStyle name="Обычный 3 15 19 3 2 2 2" xfId="28229"/>
    <cellStyle name="Обычный 3 15 19 3 2 2 2 2" xfId="28230"/>
    <cellStyle name="Обычный 3 15 19 3 2 2 3" xfId="28231"/>
    <cellStyle name="Обычный 3 15 19 3 2 3" xfId="28232"/>
    <cellStyle name="Обычный 3 15 19 3 2 3 2" xfId="28233"/>
    <cellStyle name="Обычный 3 15 19 3 2 4" xfId="28234"/>
    <cellStyle name="Обычный 3 15 19 3 3" xfId="28235"/>
    <cellStyle name="Обычный 3 15 19 3 3 2" xfId="28236"/>
    <cellStyle name="Обычный 3 15 19 3 3 2 2" xfId="28237"/>
    <cellStyle name="Обычный 3 15 19 3 3 3" xfId="28238"/>
    <cellStyle name="Обычный 3 15 19 3 4" xfId="28239"/>
    <cellStyle name="Обычный 3 15 19 3 4 2" xfId="28240"/>
    <cellStyle name="Обычный 3 15 19 3 5" xfId="28241"/>
    <cellStyle name="Обычный 3 15 19 4" xfId="28242"/>
    <cellStyle name="Обычный 3 15 19 4 2" xfId="28243"/>
    <cellStyle name="Обычный 3 15 19 4 2 2" xfId="28244"/>
    <cellStyle name="Обычный 3 15 19 4 2 2 2" xfId="28245"/>
    <cellStyle name="Обычный 3 15 19 4 2 2 2 2" xfId="28246"/>
    <cellStyle name="Обычный 3 15 19 4 2 2 3" xfId="28247"/>
    <cellStyle name="Обычный 3 15 19 4 2 3" xfId="28248"/>
    <cellStyle name="Обычный 3 15 19 4 2 3 2" xfId="28249"/>
    <cellStyle name="Обычный 3 15 19 4 2 4" xfId="28250"/>
    <cellStyle name="Обычный 3 15 19 4 3" xfId="28251"/>
    <cellStyle name="Обычный 3 15 19 4 3 2" xfId="28252"/>
    <cellStyle name="Обычный 3 15 19 4 3 2 2" xfId="28253"/>
    <cellStyle name="Обычный 3 15 19 4 3 3" xfId="28254"/>
    <cellStyle name="Обычный 3 15 19 4 4" xfId="28255"/>
    <cellStyle name="Обычный 3 15 19 4 4 2" xfId="28256"/>
    <cellStyle name="Обычный 3 15 19 4 5" xfId="28257"/>
    <cellStyle name="Обычный 3 15 19 5" xfId="28258"/>
    <cellStyle name="Обычный 3 15 19 5 2" xfId="28259"/>
    <cellStyle name="Обычный 3 15 19 5 2 2" xfId="28260"/>
    <cellStyle name="Обычный 3 15 19 5 2 2 2" xfId="28261"/>
    <cellStyle name="Обычный 3 15 19 5 2 3" xfId="28262"/>
    <cellStyle name="Обычный 3 15 19 5 3" xfId="28263"/>
    <cellStyle name="Обычный 3 15 19 5 3 2" xfId="28264"/>
    <cellStyle name="Обычный 3 15 19 5 4" xfId="28265"/>
    <cellStyle name="Обычный 3 15 19 6" xfId="28266"/>
    <cellStyle name="Обычный 3 15 19 6 2" xfId="28267"/>
    <cellStyle name="Обычный 3 15 19 6 2 2" xfId="28268"/>
    <cellStyle name="Обычный 3 15 19 6 3" xfId="28269"/>
    <cellStyle name="Обычный 3 15 19 7" xfId="28270"/>
    <cellStyle name="Обычный 3 15 19 7 2" xfId="28271"/>
    <cellStyle name="Обычный 3 15 19 8" xfId="28272"/>
    <cellStyle name="Обычный 3 15 2" xfId="28273"/>
    <cellStyle name="Обычный 3 15 2 2" xfId="28274"/>
    <cellStyle name="Обычный 3 15 2 2 2" xfId="28275"/>
    <cellStyle name="Обычный 3 15 2 2 2 2" xfId="28276"/>
    <cellStyle name="Обычный 3 15 2 2 2 2 2" xfId="28277"/>
    <cellStyle name="Обычный 3 15 2 2 2 2 2 2" xfId="28278"/>
    <cellStyle name="Обычный 3 15 2 2 2 2 2 2 2" xfId="28279"/>
    <cellStyle name="Обычный 3 15 2 2 2 2 2 3" xfId="28280"/>
    <cellStyle name="Обычный 3 15 2 2 2 2 3" xfId="28281"/>
    <cellStyle name="Обычный 3 15 2 2 2 2 3 2" xfId="28282"/>
    <cellStyle name="Обычный 3 15 2 2 2 2 4" xfId="28283"/>
    <cellStyle name="Обычный 3 15 2 2 2 3" xfId="28284"/>
    <cellStyle name="Обычный 3 15 2 2 2 3 2" xfId="28285"/>
    <cellStyle name="Обычный 3 15 2 2 2 3 2 2" xfId="28286"/>
    <cellStyle name="Обычный 3 15 2 2 2 3 3" xfId="28287"/>
    <cellStyle name="Обычный 3 15 2 2 2 4" xfId="28288"/>
    <cellStyle name="Обычный 3 15 2 2 2 4 2" xfId="28289"/>
    <cellStyle name="Обычный 3 15 2 2 2 5" xfId="28290"/>
    <cellStyle name="Обычный 3 15 2 2 3" xfId="28291"/>
    <cellStyle name="Обычный 3 15 2 2 3 2" xfId="28292"/>
    <cellStyle name="Обычный 3 15 2 2 3 2 2" xfId="28293"/>
    <cellStyle name="Обычный 3 15 2 2 3 2 2 2" xfId="28294"/>
    <cellStyle name="Обычный 3 15 2 2 3 2 2 2 2" xfId="28295"/>
    <cellStyle name="Обычный 3 15 2 2 3 2 2 3" xfId="28296"/>
    <cellStyle name="Обычный 3 15 2 2 3 2 3" xfId="28297"/>
    <cellStyle name="Обычный 3 15 2 2 3 2 3 2" xfId="28298"/>
    <cellStyle name="Обычный 3 15 2 2 3 2 4" xfId="28299"/>
    <cellStyle name="Обычный 3 15 2 2 3 3" xfId="28300"/>
    <cellStyle name="Обычный 3 15 2 2 3 3 2" xfId="28301"/>
    <cellStyle name="Обычный 3 15 2 2 3 3 2 2" xfId="28302"/>
    <cellStyle name="Обычный 3 15 2 2 3 3 3" xfId="28303"/>
    <cellStyle name="Обычный 3 15 2 2 3 4" xfId="28304"/>
    <cellStyle name="Обычный 3 15 2 2 3 4 2" xfId="28305"/>
    <cellStyle name="Обычный 3 15 2 2 3 5" xfId="28306"/>
    <cellStyle name="Обычный 3 15 2 2 4" xfId="28307"/>
    <cellStyle name="Обычный 3 15 2 2 4 2" xfId="28308"/>
    <cellStyle name="Обычный 3 15 2 2 4 2 2" xfId="28309"/>
    <cellStyle name="Обычный 3 15 2 2 4 2 2 2" xfId="28310"/>
    <cellStyle name="Обычный 3 15 2 2 4 2 3" xfId="28311"/>
    <cellStyle name="Обычный 3 15 2 2 4 3" xfId="28312"/>
    <cellStyle name="Обычный 3 15 2 2 4 3 2" xfId="28313"/>
    <cellStyle name="Обычный 3 15 2 2 4 4" xfId="28314"/>
    <cellStyle name="Обычный 3 15 2 2 5" xfId="28315"/>
    <cellStyle name="Обычный 3 15 2 2 5 2" xfId="28316"/>
    <cellStyle name="Обычный 3 15 2 2 5 2 2" xfId="28317"/>
    <cellStyle name="Обычный 3 15 2 2 5 3" xfId="28318"/>
    <cellStyle name="Обычный 3 15 2 2 6" xfId="28319"/>
    <cellStyle name="Обычный 3 15 2 2 6 2" xfId="28320"/>
    <cellStyle name="Обычный 3 15 2 2 7" xfId="28321"/>
    <cellStyle name="Обычный 3 15 2 3" xfId="28322"/>
    <cellStyle name="Обычный 3 15 2 3 2" xfId="28323"/>
    <cellStyle name="Обычный 3 15 2 3 2 2" xfId="28324"/>
    <cellStyle name="Обычный 3 15 2 3 2 2 2" xfId="28325"/>
    <cellStyle name="Обычный 3 15 2 3 2 2 2 2" xfId="28326"/>
    <cellStyle name="Обычный 3 15 2 3 2 2 3" xfId="28327"/>
    <cellStyle name="Обычный 3 15 2 3 2 3" xfId="28328"/>
    <cellStyle name="Обычный 3 15 2 3 2 3 2" xfId="28329"/>
    <cellStyle name="Обычный 3 15 2 3 2 4" xfId="28330"/>
    <cellStyle name="Обычный 3 15 2 3 3" xfId="28331"/>
    <cellStyle name="Обычный 3 15 2 3 3 2" xfId="28332"/>
    <cellStyle name="Обычный 3 15 2 3 3 2 2" xfId="28333"/>
    <cellStyle name="Обычный 3 15 2 3 3 3" xfId="28334"/>
    <cellStyle name="Обычный 3 15 2 3 4" xfId="28335"/>
    <cellStyle name="Обычный 3 15 2 3 4 2" xfId="28336"/>
    <cellStyle name="Обычный 3 15 2 3 5" xfId="28337"/>
    <cellStyle name="Обычный 3 15 2 4" xfId="28338"/>
    <cellStyle name="Обычный 3 15 2 4 2" xfId="28339"/>
    <cellStyle name="Обычный 3 15 2 4 2 2" xfId="28340"/>
    <cellStyle name="Обычный 3 15 2 4 2 2 2" xfId="28341"/>
    <cellStyle name="Обычный 3 15 2 4 2 2 2 2" xfId="28342"/>
    <cellStyle name="Обычный 3 15 2 4 2 2 3" xfId="28343"/>
    <cellStyle name="Обычный 3 15 2 4 2 3" xfId="28344"/>
    <cellStyle name="Обычный 3 15 2 4 2 3 2" xfId="28345"/>
    <cellStyle name="Обычный 3 15 2 4 2 4" xfId="28346"/>
    <cellStyle name="Обычный 3 15 2 4 3" xfId="28347"/>
    <cellStyle name="Обычный 3 15 2 4 3 2" xfId="28348"/>
    <cellStyle name="Обычный 3 15 2 4 3 2 2" xfId="28349"/>
    <cellStyle name="Обычный 3 15 2 4 3 3" xfId="28350"/>
    <cellStyle name="Обычный 3 15 2 4 4" xfId="28351"/>
    <cellStyle name="Обычный 3 15 2 4 4 2" xfId="28352"/>
    <cellStyle name="Обычный 3 15 2 4 5" xfId="28353"/>
    <cellStyle name="Обычный 3 15 2 5" xfId="28354"/>
    <cellStyle name="Обычный 3 15 2 5 2" xfId="28355"/>
    <cellStyle name="Обычный 3 15 2 5 2 2" xfId="28356"/>
    <cellStyle name="Обычный 3 15 2 5 2 2 2" xfId="28357"/>
    <cellStyle name="Обычный 3 15 2 5 2 3" xfId="28358"/>
    <cellStyle name="Обычный 3 15 2 5 3" xfId="28359"/>
    <cellStyle name="Обычный 3 15 2 5 3 2" xfId="28360"/>
    <cellStyle name="Обычный 3 15 2 5 4" xfId="28361"/>
    <cellStyle name="Обычный 3 15 2 6" xfId="28362"/>
    <cellStyle name="Обычный 3 15 2 6 2" xfId="28363"/>
    <cellStyle name="Обычный 3 15 2 6 2 2" xfId="28364"/>
    <cellStyle name="Обычный 3 15 2 6 3" xfId="28365"/>
    <cellStyle name="Обычный 3 15 2 7" xfId="28366"/>
    <cellStyle name="Обычный 3 15 2 7 2" xfId="28367"/>
    <cellStyle name="Обычный 3 15 2 8" xfId="28368"/>
    <cellStyle name="Обычный 3 15 20" xfId="28369"/>
    <cellStyle name="Обычный 3 15 20 2" xfId="28370"/>
    <cellStyle name="Обычный 3 15 20 2 2" xfId="28371"/>
    <cellStyle name="Обычный 3 15 20 2 2 2" xfId="28372"/>
    <cellStyle name="Обычный 3 15 20 2 2 2 2" xfId="28373"/>
    <cellStyle name="Обычный 3 15 20 2 2 2 2 2" xfId="28374"/>
    <cellStyle name="Обычный 3 15 20 2 2 2 2 2 2" xfId="28375"/>
    <cellStyle name="Обычный 3 15 20 2 2 2 2 3" xfId="28376"/>
    <cellStyle name="Обычный 3 15 20 2 2 2 3" xfId="28377"/>
    <cellStyle name="Обычный 3 15 20 2 2 2 3 2" xfId="28378"/>
    <cellStyle name="Обычный 3 15 20 2 2 2 4" xfId="28379"/>
    <cellStyle name="Обычный 3 15 20 2 2 3" xfId="28380"/>
    <cellStyle name="Обычный 3 15 20 2 2 3 2" xfId="28381"/>
    <cellStyle name="Обычный 3 15 20 2 2 3 2 2" xfId="28382"/>
    <cellStyle name="Обычный 3 15 20 2 2 3 3" xfId="28383"/>
    <cellStyle name="Обычный 3 15 20 2 2 4" xfId="28384"/>
    <cellStyle name="Обычный 3 15 20 2 2 4 2" xfId="28385"/>
    <cellStyle name="Обычный 3 15 20 2 2 5" xfId="28386"/>
    <cellStyle name="Обычный 3 15 20 2 3" xfId="28387"/>
    <cellStyle name="Обычный 3 15 20 2 3 2" xfId="28388"/>
    <cellStyle name="Обычный 3 15 20 2 3 2 2" xfId="28389"/>
    <cellStyle name="Обычный 3 15 20 2 3 2 2 2" xfId="28390"/>
    <cellStyle name="Обычный 3 15 20 2 3 2 2 2 2" xfId="28391"/>
    <cellStyle name="Обычный 3 15 20 2 3 2 2 3" xfId="28392"/>
    <cellStyle name="Обычный 3 15 20 2 3 2 3" xfId="28393"/>
    <cellStyle name="Обычный 3 15 20 2 3 2 3 2" xfId="28394"/>
    <cellStyle name="Обычный 3 15 20 2 3 2 4" xfId="28395"/>
    <cellStyle name="Обычный 3 15 20 2 3 3" xfId="28396"/>
    <cellStyle name="Обычный 3 15 20 2 3 3 2" xfId="28397"/>
    <cellStyle name="Обычный 3 15 20 2 3 3 2 2" xfId="28398"/>
    <cellStyle name="Обычный 3 15 20 2 3 3 3" xfId="28399"/>
    <cellStyle name="Обычный 3 15 20 2 3 4" xfId="28400"/>
    <cellStyle name="Обычный 3 15 20 2 3 4 2" xfId="28401"/>
    <cellStyle name="Обычный 3 15 20 2 3 5" xfId="28402"/>
    <cellStyle name="Обычный 3 15 20 2 4" xfId="28403"/>
    <cellStyle name="Обычный 3 15 20 2 4 2" xfId="28404"/>
    <cellStyle name="Обычный 3 15 20 2 4 2 2" xfId="28405"/>
    <cellStyle name="Обычный 3 15 20 2 4 2 2 2" xfId="28406"/>
    <cellStyle name="Обычный 3 15 20 2 4 2 3" xfId="28407"/>
    <cellStyle name="Обычный 3 15 20 2 4 3" xfId="28408"/>
    <cellStyle name="Обычный 3 15 20 2 4 3 2" xfId="28409"/>
    <cellStyle name="Обычный 3 15 20 2 4 4" xfId="28410"/>
    <cellStyle name="Обычный 3 15 20 2 5" xfId="28411"/>
    <cellStyle name="Обычный 3 15 20 2 5 2" xfId="28412"/>
    <cellStyle name="Обычный 3 15 20 2 5 2 2" xfId="28413"/>
    <cellStyle name="Обычный 3 15 20 2 5 3" xfId="28414"/>
    <cellStyle name="Обычный 3 15 20 2 6" xfId="28415"/>
    <cellStyle name="Обычный 3 15 20 2 6 2" xfId="28416"/>
    <cellStyle name="Обычный 3 15 20 2 7" xfId="28417"/>
    <cellStyle name="Обычный 3 15 20 3" xfId="28418"/>
    <cellStyle name="Обычный 3 15 20 3 2" xfId="28419"/>
    <cellStyle name="Обычный 3 15 20 3 2 2" xfId="28420"/>
    <cellStyle name="Обычный 3 15 20 3 2 2 2" xfId="28421"/>
    <cellStyle name="Обычный 3 15 20 3 2 2 2 2" xfId="28422"/>
    <cellStyle name="Обычный 3 15 20 3 2 2 3" xfId="28423"/>
    <cellStyle name="Обычный 3 15 20 3 2 3" xfId="28424"/>
    <cellStyle name="Обычный 3 15 20 3 2 3 2" xfId="28425"/>
    <cellStyle name="Обычный 3 15 20 3 2 4" xfId="28426"/>
    <cellStyle name="Обычный 3 15 20 3 3" xfId="28427"/>
    <cellStyle name="Обычный 3 15 20 3 3 2" xfId="28428"/>
    <cellStyle name="Обычный 3 15 20 3 3 2 2" xfId="28429"/>
    <cellStyle name="Обычный 3 15 20 3 3 3" xfId="28430"/>
    <cellStyle name="Обычный 3 15 20 3 4" xfId="28431"/>
    <cellStyle name="Обычный 3 15 20 3 4 2" xfId="28432"/>
    <cellStyle name="Обычный 3 15 20 3 5" xfId="28433"/>
    <cellStyle name="Обычный 3 15 20 4" xfId="28434"/>
    <cellStyle name="Обычный 3 15 20 4 2" xfId="28435"/>
    <cellStyle name="Обычный 3 15 20 4 2 2" xfId="28436"/>
    <cellStyle name="Обычный 3 15 20 4 2 2 2" xfId="28437"/>
    <cellStyle name="Обычный 3 15 20 4 2 2 2 2" xfId="28438"/>
    <cellStyle name="Обычный 3 15 20 4 2 2 3" xfId="28439"/>
    <cellStyle name="Обычный 3 15 20 4 2 3" xfId="28440"/>
    <cellStyle name="Обычный 3 15 20 4 2 3 2" xfId="28441"/>
    <cellStyle name="Обычный 3 15 20 4 2 4" xfId="28442"/>
    <cellStyle name="Обычный 3 15 20 4 3" xfId="28443"/>
    <cellStyle name="Обычный 3 15 20 4 3 2" xfId="28444"/>
    <cellStyle name="Обычный 3 15 20 4 3 2 2" xfId="28445"/>
    <cellStyle name="Обычный 3 15 20 4 3 3" xfId="28446"/>
    <cellStyle name="Обычный 3 15 20 4 4" xfId="28447"/>
    <cellStyle name="Обычный 3 15 20 4 4 2" xfId="28448"/>
    <cellStyle name="Обычный 3 15 20 4 5" xfId="28449"/>
    <cellStyle name="Обычный 3 15 20 5" xfId="28450"/>
    <cellStyle name="Обычный 3 15 20 5 2" xfId="28451"/>
    <cellStyle name="Обычный 3 15 20 5 2 2" xfId="28452"/>
    <cellStyle name="Обычный 3 15 20 5 2 2 2" xfId="28453"/>
    <cellStyle name="Обычный 3 15 20 5 2 3" xfId="28454"/>
    <cellStyle name="Обычный 3 15 20 5 3" xfId="28455"/>
    <cellStyle name="Обычный 3 15 20 5 3 2" xfId="28456"/>
    <cellStyle name="Обычный 3 15 20 5 4" xfId="28457"/>
    <cellStyle name="Обычный 3 15 20 6" xfId="28458"/>
    <cellStyle name="Обычный 3 15 20 6 2" xfId="28459"/>
    <cellStyle name="Обычный 3 15 20 6 2 2" xfId="28460"/>
    <cellStyle name="Обычный 3 15 20 6 3" xfId="28461"/>
    <cellStyle name="Обычный 3 15 20 7" xfId="28462"/>
    <cellStyle name="Обычный 3 15 20 7 2" xfId="28463"/>
    <cellStyle name="Обычный 3 15 20 8" xfId="28464"/>
    <cellStyle name="Обычный 3 15 21" xfId="28465"/>
    <cellStyle name="Обычный 3 15 21 2" xfId="28466"/>
    <cellStyle name="Обычный 3 15 21 2 2" xfId="28467"/>
    <cellStyle name="Обычный 3 15 21 2 2 2" xfId="28468"/>
    <cellStyle name="Обычный 3 15 21 2 2 2 2" xfId="28469"/>
    <cellStyle name="Обычный 3 15 21 2 2 2 2 2" xfId="28470"/>
    <cellStyle name="Обычный 3 15 21 2 2 2 2 2 2" xfId="28471"/>
    <cellStyle name="Обычный 3 15 21 2 2 2 2 3" xfId="28472"/>
    <cellStyle name="Обычный 3 15 21 2 2 2 3" xfId="28473"/>
    <cellStyle name="Обычный 3 15 21 2 2 2 3 2" xfId="28474"/>
    <cellStyle name="Обычный 3 15 21 2 2 2 4" xfId="28475"/>
    <cellStyle name="Обычный 3 15 21 2 2 3" xfId="28476"/>
    <cellStyle name="Обычный 3 15 21 2 2 3 2" xfId="28477"/>
    <cellStyle name="Обычный 3 15 21 2 2 3 2 2" xfId="28478"/>
    <cellStyle name="Обычный 3 15 21 2 2 3 3" xfId="28479"/>
    <cellStyle name="Обычный 3 15 21 2 2 4" xfId="28480"/>
    <cellStyle name="Обычный 3 15 21 2 2 4 2" xfId="28481"/>
    <cellStyle name="Обычный 3 15 21 2 2 5" xfId="28482"/>
    <cellStyle name="Обычный 3 15 21 2 3" xfId="28483"/>
    <cellStyle name="Обычный 3 15 21 2 3 2" xfId="28484"/>
    <cellStyle name="Обычный 3 15 21 2 3 2 2" xfId="28485"/>
    <cellStyle name="Обычный 3 15 21 2 3 2 2 2" xfId="28486"/>
    <cellStyle name="Обычный 3 15 21 2 3 2 2 2 2" xfId="28487"/>
    <cellStyle name="Обычный 3 15 21 2 3 2 2 3" xfId="28488"/>
    <cellStyle name="Обычный 3 15 21 2 3 2 3" xfId="28489"/>
    <cellStyle name="Обычный 3 15 21 2 3 2 3 2" xfId="28490"/>
    <cellStyle name="Обычный 3 15 21 2 3 2 4" xfId="28491"/>
    <cellStyle name="Обычный 3 15 21 2 3 3" xfId="28492"/>
    <cellStyle name="Обычный 3 15 21 2 3 3 2" xfId="28493"/>
    <cellStyle name="Обычный 3 15 21 2 3 3 2 2" xfId="28494"/>
    <cellStyle name="Обычный 3 15 21 2 3 3 3" xfId="28495"/>
    <cellStyle name="Обычный 3 15 21 2 3 4" xfId="28496"/>
    <cellStyle name="Обычный 3 15 21 2 3 4 2" xfId="28497"/>
    <cellStyle name="Обычный 3 15 21 2 3 5" xfId="28498"/>
    <cellStyle name="Обычный 3 15 21 2 4" xfId="28499"/>
    <cellStyle name="Обычный 3 15 21 2 4 2" xfId="28500"/>
    <cellStyle name="Обычный 3 15 21 2 4 2 2" xfId="28501"/>
    <cellStyle name="Обычный 3 15 21 2 4 2 2 2" xfId="28502"/>
    <cellStyle name="Обычный 3 15 21 2 4 2 3" xfId="28503"/>
    <cellStyle name="Обычный 3 15 21 2 4 3" xfId="28504"/>
    <cellStyle name="Обычный 3 15 21 2 4 3 2" xfId="28505"/>
    <cellStyle name="Обычный 3 15 21 2 4 4" xfId="28506"/>
    <cellStyle name="Обычный 3 15 21 2 5" xfId="28507"/>
    <cellStyle name="Обычный 3 15 21 2 5 2" xfId="28508"/>
    <cellStyle name="Обычный 3 15 21 2 5 2 2" xfId="28509"/>
    <cellStyle name="Обычный 3 15 21 2 5 3" xfId="28510"/>
    <cellStyle name="Обычный 3 15 21 2 6" xfId="28511"/>
    <cellStyle name="Обычный 3 15 21 2 6 2" xfId="28512"/>
    <cellStyle name="Обычный 3 15 21 2 7" xfId="28513"/>
    <cellStyle name="Обычный 3 15 21 3" xfId="28514"/>
    <cellStyle name="Обычный 3 15 21 3 2" xfId="28515"/>
    <cellStyle name="Обычный 3 15 21 3 2 2" xfId="28516"/>
    <cellStyle name="Обычный 3 15 21 3 2 2 2" xfId="28517"/>
    <cellStyle name="Обычный 3 15 21 3 2 2 2 2" xfId="28518"/>
    <cellStyle name="Обычный 3 15 21 3 2 2 3" xfId="28519"/>
    <cellStyle name="Обычный 3 15 21 3 2 3" xfId="28520"/>
    <cellStyle name="Обычный 3 15 21 3 2 3 2" xfId="28521"/>
    <cellStyle name="Обычный 3 15 21 3 2 4" xfId="28522"/>
    <cellStyle name="Обычный 3 15 21 3 3" xfId="28523"/>
    <cellStyle name="Обычный 3 15 21 3 3 2" xfId="28524"/>
    <cellStyle name="Обычный 3 15 21 3 3 2 2" xfId="28525"/>
    <cellStyle name="Обычный 3 15 21 3 3 3" xfId="28526"/>
    <cellStyle name="Обычный 3 15 21 3 4" xfId="28527"/>
    <cellStyle name="Обычный 3 15 21 3 4 2" xfId="28528"/>
    <cellStyle name="Обычный 3 15 21 3 5" xfId="28529"/>
    <cellStyle name="Обычный 3 15 21 4" xfId="28530"/>
    <cellStyle name="Обычный 3 15 21 4 2" xfId="28531"/>
    <cellStyle name="Обычный 3 15 21 4 2 2" xfId="28532"/>
    <cellStyle name="Обычный 3 15 21 4 2 2 2" xfId="28533"/>
    <cellStyle name="Обычный 3 15 21 4 2 2 2 2" xfId="28534"/>
    <cellStyle name="Обычный 3 15 21 4 2 2 3" xfId="28535"/>
    <cellStyle name="Обычный 3 15 21 4 2 3" xfId="28536"/>
    <cellStyle name="Обычный 3 15 21 4 2 3 2" xfId="28537"/>
    <cellStyle name="Обычный 3 15 21 4 2 4" xfId="28538"/>
    <cellStyle name="Обычный 3 15 21 4 3" xfId="28539"/>
    <cellStyle name="Обычный 3 15 21 4 3 2" xfId="28540"/>
    <cellStyle name="Обычный 3 15 21 4 3 2 2" xfId="28541"/>
    <cellStyle name="Обычный 3 15 21 4 3 3" xfId="28542"/>
    <cellStyle name="Обычный 3 15 21 4 4" xfId="28543"/>
    <cellStyle name="Обычный 3 15 21 4 4 2" xfId="28544"/>
    <cellStyle name="Обычный 3 15 21 4 5" xfId="28545"/>
    <cellStyle name="Обычный 3 15 21 5" xfId="28546"/>
    <cellStyle name="Обычный 3 15 21 5 2" xfId="28547"/>
    <cellStyle name="Обычный 3 15 21 5 2 2" xfId="28548"/>
    <cellStyle name="Обычный 3 15 21 5 2 2 2" xfId="28549"/>
    <cellStyle name="Обычный 3 15 21 5 2 3" xfId="28550"/>
    <cellStyle name="Обычный 3 15 21 5 3" xfId="28551"/>
    <cellStyle name="Обычный 3 15 21 5 3 2" xfId="28552"/>
    <cellStyle name="Обычный 3 15 21 5 4" xfId="28553"/>
    <cellStyle name="Обычный 3 15 21 6" xfId="28554"/>
    <cellStyle name="Обычный 3 15 21 6 2" xfId="28555"/>
    <cellStyle name="Обычный 3 15 21 6 2 2" xfId="28556"/>
    <cellStyle name="Обычный 3 15 21 6 3" xfId="28557"/>
    <cellStyle name="Обычный 3 15 21 7" xfId="28558"/>
    <cellStyle name="Обычный 3 15 21 7 2" xfId="28559"/>
    <cellStyle name="Обычный 3 15 21 8" xfId="28560"/>
    <cellStyle name="Обычный 3 15 22" xfId="28561"/>
    <cellStyle name="Обычный 3 15 22 2" xfId="28562"/>
    <cellStyle name="Обычный 3 15 22 2 2" xfId="28563"/>
    <cellStyle name="Обычный 3 15 22 2 2 2" xfId="28564"/>
    <cellStyle name="Обычный 3 15 22 2 2 2 2" xfId="28565"/>
    <cellStyle name="Обычный 3 15 22 2 2 2 2 2" xfId="28566"/>
    <cellStyle name="Обычный 3 15 22 2 2 2 2 2 2" xfId="28567"/>
    <cellStyle name="Обычный 3 15 22 2 2 2 2 3" xfId="28568"/>
    <cellStyle name="Обычный 3 15 22 2 2 2 3" xfId="28569"/>
    <cellStyle name="Обычный 3 15 22 2 2 2 3 2" xfId="28570"/>
    <cellStyle name="Обычный 3 15 22 2 2 2 4" xfId="28571"/>
    <cellStyle name="Обычный 3 15 22 2 2 3" xfId="28572"/>
    <cellStyle name="Обычный 3 15 22 2 2 3 2" xfId="28573"/>
    <cellStyle name="Обычный 3 15 22 2 2 3 2 2" xfId="28574"/>
    <cellStyle name="Обычный 3 15 22 2 2 3 3" xfId="28575"/>
    <cellStyle name="Обычный 3 15 22 2 2 4" xfId="28576"/>
    <cellStyle name="Обычный 3 15 22 2 2 4 2" xfId="28577"/>
    <cellStyle name="Обычный 3 15 22 2 2 5" xfId="28578"/>
    <cellStyle name="Обычный 3 15 22 2 3" xfId="28579"/>
    <cellStyle name="Обычный 3 15 22 2 3 2" xfId="28580"/>
    <cellStyle name="Обычный 3 15 22 2 3 2 2" xfId="28581"/>
    <cellStyle name="Обычный 3 15 22 2 3 2 2 2" xfId="28582"/>
    <cellStyle name="Обычный 3 15 22 2 3 2 2 2 2" xfId="28583"/>
    <cellStyle name="Обычный 3 15 22 2 3 2 2 3" xfId="28584"/>
    <cellStyle name="Обычный 3 15 22 2 3 2 3" xfId="28585"/>
    <cellStyle name="Обычный 3 15 22 2 3 2 3 2" xfId="28586"/>
    <cellStyle name="Обычный 3 15 22 2 3 2 4" xfId="28587"/>
    <cellStyle name="Обычный 3 15 22 2 3 3" xfId="28588"/>
    <cellStyle name="Обычный 3 15 22 2 3 3 2" xfId="28589"/>
    <cellStyle name="Обычный 3 15 22 2 3 3 2 2" xfId="28590"/>
    <cellStyle name="Обычный 3 15 22 2 3 3 3" xfId="28591"/>
    <cellStyle name="Обычный 3 15 22 2 3 4" xfId="28592"/>
    <cellStyle name="Обычный 3 15 22 2 3 4 2" xfId="28593"/>
    <cellStyle name="Обычный 3 15 22 2 3 5" xfId="28594"/>
    <cellStyle name="Обычный 3 15 22 2 4" xfId="28595"/>
    <cellStyle name="Обычный 3 15 22 2 4 2" xfId="28596"/>
    <cellStyle name="Обычный 3 15 22 2 4 2 2" xfId="28597"/>
    <cellStyle name="Обычный 3 15 22 2 4 2 2 2" xfId="28598"/>
    <cellStyle name="Обычный 3 15 22 2 4 2 3" xfId="28599"/>
    <cellStyle name="Обычный 3 15 22 2 4 3" xfId="28600"/>
    <cellStyle name="Обычный 3 15 22 2 4 3 2" xfId="28601"/>
    <cellStyle name="Обычный 3 15 22 2 4 4" xfId="28602"/>
    <cellStyle name="Обычный 3 15 22 2 5" xfId="28603"/>
    <cellStyle name="Обычный 3 15 22 2 5 2" xfId="28604"/>
    <cellStyle name="Обычный 3 15 22 2 5 2 2" xfId="28605"/>
    <cellStyle name="Обычный 3 15 22 2 5 3" xfId="28606"/>
    <cellStyle name="Обычный 3 15 22 2 6" xfId="28607"/>
    <cellStyle name="Обычный 3 15 22 2 6 2" xfId="28608"/>
    <cellStyle name="Обычный 3 15 22 2 7" xfId="28609"/>
    <cellStyle name="Обычный 3 15 22 3" xfId="28610"/>
    <cellStyle name="Обычный 3 15 22 3 2" xfId="28611"/>
    <cellStyle name="Обычный 3 15 22 3 2 2" xfId="28612"/>
    <cellStyle name="Обычный 3 15 22 3 2 2 2" xfId="28613"/>
    <cellStyle name="Обычный 3 15 22 3 2 2 2 2" xfId="28614"/>
    <cellStyle name="Обычный 3 15 22 3 2 2 3" xfId="28615"/>
    <cellStyle name="Обычный 3 15 22 3 2 3" xfId="28616"/>
    <cellStyle name="Обычный 3 15 22 3 2 3 2" xfId="28617"/>
    <cellStyle name="Обычный 3 15 22 3 2 4" xfId="28618"/>
    <cellStyle name="Обычный 3 15 22 3 3" xfId="28619"/>
    <cellStyle name="Обычный 3 15 22 3 3 2" xfId="28620"/>
    <cellStyle name="Обычный 3 15 22 3 3 2 2" xfId="28621"/>
    <cellStyle name="Обычный 3 15 22 3 3 3" xfId="28622"/>
    <cellStyle name="Обычный 3 15 22 3 4" xfId="28623"/>
    <cellStyle name="Обычный 3 15 22 3 4 2" xfId="28624"/>
    <cellStyle name="Обычный 3 15 22 3 5" xfId="28625"/>
    <cellStyle name="Обычный 3 15 22 4" xfId="28626"/>
    <cellStyle name="Обычный 3 15 22 4 2" xfId="28627"/>
    <cellStyle name="Обычный 3 15 22 4 2 2" xfId="28628"/>
    <cellStyle name="Обычный 3 15 22 4 2 2 2" xfId="28629"/>
    <cellStyle name="Обычный 3 15 22 4 2 2 2 2" xfId="28630"/>
    <cellStyle name="Обычный 3 15 22 4 2 2 3" xfId="28631"/>
    <cellStyle name="Обычный 3 15 22 4 2 3" xfId="28632"/>
    <cellStyle name="Обычный 3 15 22 4 2 3 2" xfId="28633"/>
    <cellStyle name="Обычный 3 15 22 4 2 4" xfId="28634"/>
    <cellStyle name="Обычный 3 15 22 4 3" xfId="28635"/>
    <cellStyle name="Обычный 3 15 22 4 3 2" xfId="28636"/>
    <cellStyle name="Обычный 3 15 22 4 3 2 2" xfId="28637"/>
    <cellStyle name="Обычный 3 15 22 4 3 3" xfId="28638"/>
    <cellStyle name="Обычный 3 15 22 4 4" xfId="28639"/>
    <cellStyle name="Обычный 3 15 22 4 4 2" xfId="28640"/>
    <cellStyle name="Обычный 3 15 22 4 5" xfId="28641"/>
    <cellStyle name="Обычный 3 15 22 5" xfId="28642"/>
    <cellStyle name="Обычный 3 15 22 5 2" xfId="28643"/>
    <cellStyle name="Обычный 3 15 22 5 2 2" xfId="28644"/>
    <cellStyle name="Обычный 3 15 22 5 2 2 2" xfId="28645"/>
    <cellStyle name="Обычный 3 15 22 5 2 3" xfId="28646"/>
    <cellStyle name="Обычный 3 15 22 5 3" xfId="28647"/>
    <cellStyle name="Обычный 3 15 22 5 3 2" xfId="28648"/>
    <cellStyle name="Обычный 3 15 22 5 4" xfId="28649"/>
    <cellStyle name="Обычный 3 15 22 6" xfId="28650"/>
    <cellStyle name="Обычный 3 15 22 6 2" xfId="28651"/>
    <cellStyle name="Обычный 3 15 22 6 2 2" xfId="28652"/>
    <cellStyle name="Обычный 3 15 22 6 3" xfId="28653"/>
    <cellStyle name="Обычный 3 15 22 7" xfId="28654"/>
    <cellStyle name="Обычный 3 15 22 7 2" xfId="28655"/>
    <cellStyle name="Обычный 3 15 22 8" xfId="28656"/>
    <cellStyle name="Обычный 3 15 23" xfId="28657"/>
    <cellStyle name="Обычный 3 15 23 2" xfId="28658"/>
    <cellStyle name="Обычный 3 15 23 2 2" xfId="28659"/>
    <cellStyle name="Обычный 3 15 23 2 2 2" xfId="28660"/>
    <cellStyle name="Обычный 3 15 23 2 2 2 2" xfId="28661"/>
    <cellStyle name="Обычный 3 15 23 2 2 2 2 2" xfId="28662"/>
    <cellStyle name="Обычный 3 15 23 2 2 2 2 2 2" xfId="28663"/>
    <cellStyle name="Обычный 3 15 23 2 2 2 2 3" xfId="28664"/>
    <cellStyle name="Обычный 3 15 23 2 2 2 3" xfId="28665"/>
    <cellStyle name="Обычный 3 15 23 2 2 2 3 2" xfId="28666"/>
    <cellStyle name="Обычный 3 15 23 2 2 2 4" xfId="28667"/>
    <cellStyle name="Обычный 3 15 23 2 2 3" xfId="28668"/>
    <cellStyle name="Обычный 3 15 23 2 2 3 2" xfId="28669"/>
    <cellStyle name="Обычный 3 15 23 2 2 3 2 2" xfId="28670"/>
    <cellStyle name="Обычный 3 15 23 2 2 3 3" xfId="28671"/>
    <cellStyle name="Обычный 3 15 23 2 2 4" xfId="28672"/>
    <cellStyle name="Обычный 3 15 23 2 2 4 2" xfId="28673"/>
    <cellStyle name="Обычный 3 15 23 2 2 5" xfId="28674"/>
    <cellStyle name="Обычный 3 15 23 2 3" xfId="28675"/>
    <cellStyle name="Обычный 3 15 23 2 3 2" xfId="28676"/>
    <cellStyle name="Обычный 3 15 23 2 3 2 2" xfId="28677"/>
    <cellStyle name="Обычный 3 15 23 2 3 2 2 2" xfId="28678"/>
    <cellStyle name="Обычный 3 15 23 2 3 2 2 2 2" xfId="28679"/>
    <cellStyle name="Обычный 3 15 23 2 3 2 2 3" xfId="28680"/>
    <cellStyle name="Обычный 3 15 23 2 3 2 3" xfId="28681"/>
    <cellStyle name="Обычный 3 15 23 2 3 2 3 2" xfId="28682"/>
    <cellStyle name="Обычный 3 15 23 2 3 2 4" xfId="28683"/>
    <cellStyle name="Обычный 3 15 23 2 3 3" xfId="28684"/>
    <cellStyle name="Обычный 3 15 23 2 3 3 2" xfId="28685"/>
    <cellStyle name="Обычный 3 15 23 2 3 3 2 2" xfId="28686"/>
    <cellStyle name="Обычный 3 15 23 2 3 3 3" xfId="28687"/>
    <cellStyle name="Обычный 3 15 23 2 3 4" xfId="28688"/>
    <cellStyle name="Обычный 3 15 23 2 3 4 2" xfId="28689"/>
    <cellStyle name="Обычный 3 15 23 2 3 5" xfId="28690"/>
    <cellStyle name="Обычный 3 15 23 2 4" xfId="28691"/>
    <cellStyle name="Обычный 3 15 23 2 4 2" xfId="28692"/>
    <cellStyle name="Обычный 3 15 23 2 4 2 2" xfId="28693"/>
    <cellStyle name="Обычный 3 15 23 2 4 2 2 2" xfId="28694"/>
    <cellStyle name="Обычный 3 15 23 2 4 2 3" xfId="28695"/>
    <cellStyle name="Обычный 3 15 23 2 4 3" xfId="28696"/>
    <cellStyle name="Обычный 3 15 23 2 4 3 2" xfId="28697"/>
    <cellStyle name="Обычный 3 15 23 2 4 4" xfId="28698"/>
    <cellStyle name="Обычный 3 15 23 2 5" xfId="28699"/>
    <cellStyle name="Обычный 3 15 23 2 5 2" xfId="28700"/>
    <cellStyle name="Обычный 3 15 23 2 5 2 2" xfId="28701"/>
    <cellStyle name="Обычный 3 15 23 2 5 3" xfId="28702"/>
    <cellStyle name="Обычный 3 15 23 2 6" xfId="28703"/>
    <cellStyle name="Обычный 3 15 23 2 6 2" xfId="28704"/>
    <cellStyle name="Обычный 3 15 23 2 7" xfId="28705"/>
    <cellStyle name="Обычный 3 15 23 3" xfId="28706"/>
    <cellStyle name="Обычный 3 15 23 3 2" xfId="28707"/>
    <cellStyle name="Обычный 3 15 23 3 2 2" xfId="28708"/>
    <cellStyle name="Обычный 3 15 23 3 2 2 2" xfId="28709"/>
    <cellStyle name="Обычный 3 15 23 3 2 2 2 2" xfId="28710"/>
    <cellStyle name="Обычный 3 15 23 3 2 2 3" xfId="28711"/>
    <cellStyle name="Обычный 3 15 23 3 2 3" xfId="28712"/>
    <cellStyle name="Обычный 3 15 23 3 2 3 2" xfId="28713"/>
    <cellStyle name="Обычный 3 15 23 3 2 4" xfId="28714"/>
    <cellStyle name="Обычный 3 15 23 3 3" xfId="28715"/>
    <cellStyle name="Обычный 3 15 23 3 3 2" xfId="28716"/>
    <cellStyle name="Обычный 3 15 23 3 3 2 2" xfId="28717"/>
    <cellStyle name="Обычный 3 15 23 3 3 3" xfId="28718"/>
    <cellStyle name="Обычный 3 15 23 3 4" xfId="28719"/>
    <cellStyle name="Обычный 3 15 23 3 4 2" xfId="28720"/>
    <cellStyle name="Обычный 3 15 23 3 5" xfId="28721"/>
    <cellStyle name="Обычный 3 15 23 4" xfId="28722"/>
    <cellStyle name="Обычный 3 15 23 4 2" xfId="28723"/>
    <cellStyle name="Обычный 3 15 23 4 2 2" xfId="28724"/>
    <cellStyle name="Обычный 3 15 23 4 2 2 2" xfId="28725"/>
    <cellStyle name="Обычный 3 15 23 4 2 2 2 2" xfId="28726"/>
    <cellStyle name="Обычный 3 15 23 4 2 2 3" xfId="28727"/>
    <cellStyle name="Обычный 3 15 23 4 2 3" xfId="28728"/>
    <cellStyle name="Обычный 3 15 23 4 2 3 2" xfId="28729"/>
    <cellStyle name="Обычный 3 15 23 4 2 4" xfId="28730"/>
    <cellStyle name="Обычный 3 15 23 4 3" xfId="28731"/>
    <cellStyle name="Обычный 3 15 23 4 3 2" xfId="28732"/>
    <cellStyle name="Обычный 3 15 23 4 3 2 2" xfId="28733"/>
    <cellStyle name="Обычный 3 15 23 4 3 3" xfId="28734"/>
    <cellStyle name="Обычный 3 15 23 4 4" xfId="28735"/>
    <cellStyle name="Обычный 3 15 23 4 4 2" xfId="28736"/>
    <cellStyle name="Обычный 3 15 23 4 5" xfId="28737"/>
    <cellStyle name="Обычный 3 15 23 5" xfId="28738"/>
    <cellStyle name="Обычный 3 15 23 5 2" xfId="28739"/>
    <cellStyle name="Обычный 3 15 23 5 2 2" xfId="28740"/>
    <cellStyle name="Обычный 3 15 23 5 2 2 2" xfId="28741"/>
    <cellStyle name="Обычный 3 15 23 5 2 3" xfId="28742"/>
    <cellStyle name="Обычный 3 15 23 5 3" xfId="28743"/>
    <cellStyle name="Обычный 3 15 23 5 3 2" xfId="28744"/>
    <cellStyle name="Обычный 3 15 23 5 4" xfId="28745"/>
    <cellStyle name="Обычный 3 15 23 6" xfId="28746"/>
    <cellStyle name="Обычный 3 15 23 6 2" xfId="28747"/>
    <cellStyle name="Обычный 3 15 23 6 2 2" xfId="28748"/>
    <cellStyle name="Обычный 3 15 23 6 3" xfId="28749"/>
    <cellStyle name="Обычный 3 15 23 7" xfId="28750"/>
    <cellStyle name="Обычный 3 15 23 7 2" xfId="28751"/>
    <cellStyle name="Обычный 3 15 23 8" xfId="28752"/>
    <cellStyle name="Обычный 3 15 24" xfId="28753"/>
    <cellStyle name="Обычный 3 15 24 2" xfId="28754"/>
    <cellStyle name="Обычный 3 15 24 2 2" xfId="28755"/>
    <cellStyle name="Обычный 3 15 24 2 2 2" xfId="28756"/>
    <cellStyle name="Обычный 3 15 24 2 2 2 2" xfId="28757"/>
    <cellStyle name="Обычный 3 15 24 2 2 2 2 2" xfId="28758"/>
    <cellStyle name="Обычный 3 15 24 2 2 2 2 2 2" xfId="28759"/>
    <cellStyle name="Обычный 3 15 24 2 2 2 2 3" xfId="28760"/>
    <cellStyle name="Обычный 3 15 24 2 2 2 3" xfId="28761"/>
    <cellStyle name="Обычный 3 15 24 2 2 2 3 2" xfId="28762"/>
    <cellStyle name="Обычный 3 15 24 2 2 2 4" xfId="28763"/>
    <cellStyle name="Обычный 3 15 24 2 2 3" xfId="28764"/>
    <cellStyle name="Обычный 3 15 24 2 2 3 2" xfId="28765"/>
    <cellStyle name="Обычный 3 15 24 2 2 3 2 2" xfId="28766"/>
    <cellStyle name="Обычный 3 15 24 2 2 3 3" xfId="28767"/>
    <cellStyle name="Обычный 3 15 24 2 2 4" xfId="28768"/>
    <cellStyle name="Обычный 3 15 24 2 2 4 2" xfId="28769"/>
    <cellStyle name="Обычный 3 15 24 2 2 5" xfId="28770"/>
    <cellStyle name="Обычный 3 15 24 2 3" xfId="28771"/>
    <cellStyle name="Обычный 3 15 24 2 3 2" xfId="28772"/>
    <cellStyle name="Обычный 3 15 24 2 3 2 2" xfId="28773"/>
    <cellStyle name="Обычный 3 15 24 2 3 2 2 2" xfId="28774"/>
    <cellStyle name="Обычный 3 15 24 2 3 2 2 2 2" xfId="28775"/>
    <cellStyle name="Обычный 3 15 24 2 3 2 2 3" xfId="28776"/>
    <cellStyle name="Обычный 3 15 24 2 3 2 3" xfId="28777"/>
    <cellStyle name="Обычный 3 15 24 2 3 2 3 2" xfId="28778"/>
    <cellStyle name="Обычный 3 15 24 2 3 2 4" xfId="28779"/>
    <cellStyle name="Обычный 3 15 24 2 3 3" xfId="28780"/>
    <cellStyle name="Обычный 3 15 24 2 3 3 2" xfId="28781"/>
    <cellStyle name="Обычный 3 15 24 2 3 3 2 2" xfId="28782"/>
    <cellStyle name="Обычный 3 15 24 2 3 3 3" xfId="28783"/>
    <cellStyle name="Обычный 3 15 24 2 3 4" xfId="28784"/>
    <cellStyle name="Обычный 3 15 24 2 3 4 2" xfId="28785"/>
    <cellStyle name="Обычный 3 15 24 2 3 5" xfId="28786"/>
    <cellStyle name="Обычный 3 15 24 2 4" xfId="28787"/>
    <cellStyle name="Обычный 3 15 24 2 4 2" xfId="28788"/>
    <cellStyle name="Обычный 3 15 24 2 4 2 2" xfId="28789"/>
    <cellStyle name="Обычный 3 15 24 2 4 2 2 2" xfId="28790"/>
    <cellStyle name="Обычный 3 15 24 2 4 2 3" xfId="28791"/>
    <cellStyle name="Обычный 3 15 24 2 4 3" xfId="28792"/>
    <cellStyle name="Обычный 3 15 24 2 4 3 2" xfId="28793"/>
    <cellStyle name="Обычный 3 15 24 2 4 4" xfId="28794"/>
    <cellStyle name="Обычный 3 15 24 2 5" xfId="28795"/>
    <cellStyle name="Обычный 3 15 24 2 5 2" xfId="28796"/>
    <cellStyle name="Обычный 3 15 24 2 5 2 2" xfId="28797"/>
    <cellStyle name="Обычный 3 15 24 2 5 3" xfId="28798"/>
    <cellStyle name="Обычный 3 15 24 2 6" xfId="28799"/>
    <cellStyle name="Обычный 3 15 24 2 6 2" xfId="28800"/>
    <cellStyle name="Обычный 3 15 24 2 7" xfId="28801"/>
    <cellStyle name="Обычный 3 15 24 3" xfId="28802"/>
    <cellStyle name="Обычный 3 15 24 3 2" xfId="28803"/>
    <cellStyle name="Обычный 3 15 24 3 2 2" xfId="28804"/>
    <cellStyle name="Обычный 3 15 24 3 2 2 2" xfId="28805"/>
    <cellStyle name="Обычный 3 15 24 3 2 2 2 2" xfId="28806"/>
    <cellStyle name="Обычный 3 15 24 3 2 2 3" xfId="28807"/>
    <cellStyle name="Обычный 3 15 24 3 2 3" xfId="28808"/>
    <cellStyle name="Обычный 3 15 24 3 2 3 2" xfId="28809"/>
    <cellStyle name="Обычный 3 15 24 3 2 4" xfId="28810"/>
    <cellStyle name="Обычный 3 15 24 3 3" xfId="28811"/>
    <cellStyle name="Обычный 3 15 24 3 3 2" xfId="28812"/>
    <cellStyle name="Обычный 3 15 24 3 3 2 2" xfId="28813"/>
    <cellStyle name="Обычный 3 15 24 3 3 3" xfId="28814"/>
    <cellStyle name="Обычный 3 15 24 3 4" xfId="28815"/>
    <cellStyle name="Обычный 3 15 24 3 4 2" xfId="28816"/>
    <cellStyle name="Обычный 3 15 24 3 5" xfId="28817"/>
    <cellStyle name="Обычный 3 15 24 4" xfId="28818"/>
    <cellStyle name="Обычный 3 15 24 4 2" xfId="28819"/>
    <cellStyle name="Обычный 3 15 24 4 2 2" xfId="28820"/>
    <cellStyle name="Обычный 3 15 24 4 2 2 2" xfId="28821"/>
    <cellStyle name="Обычный 3 15 24 4 2 2 2 2" xfId="28822"/>
    <cellStyle name="Обычный 3 15 24 4 2 2 3" xfId="28823"/>
    <cellStyle name="Обычный 3 15 24 4 2 3" xfId="28824"/>
    <cellStyle name="Обычный 3 15 24 4 2 3 2" xfId="28825"/>
    <cellStyle name="Обычный 3 15 24 4 2 4" xfId="28826"/>
    <cellStyle name="Обычный 3 15 24 4 3" xfId="28827"/>
    <cellStyle name="Обычный 3 15 24 4 3 2" xfId="28828"/>
    <cellStyle name="Обычный 3 15 24 4 3 2 2" xfId="28829"/>
    <cellStyle name="Обычный 3 15 24 4 3 3" xfId="28830"/>
    <cellStyle name="Обычный 3 15 24 4 4" xfId="28831"/>
    <cellStyle name="Обычный 3 15 24 4 4 2" xfId="28832"/>
    <cellStyle name="Обычный 3 15 24 4 5" xfId="28833"/>
    <cellStyle name="Обычный 3 15 24 5" xfId="28834"/>
    <cellStyle name="Обычный 3 15 24 5 2" xfId="28835"/>
    <cellStyle name="Обычный 3 15 24 5 2 2" xfId="28836"/>
    <cellStyle name="Обычный 3 15 24 5 2 2 2" xfId="28837"/>
    <cellStyle name="Обычный 3 15 24 5 2 3" xfId="28838"/>
    <cellStyle name="Обычный 3 15 24 5 3" xfId="28839"/>
    <cellStyle name="Обычный 3 15 24 5 3 2" xfId="28840"/>
    <cellStyle name="Обычный 3 15 24 5 4" xfId="28841"/>
    <cellStyle name="Обычный 3 15 24 6" xfId="28842"/>
    <cellStyle name="Обычный 3 15 24 6 2" xfId="28843"/>
    <cellStyle name="Обычный 3 15 24 6 2 2" xfId="28844"/>
    <cellStyle name="Обычный 3 15 24 6 3" xfId="28845"/>
    <cellStyle name="Обычный 3 15 24 7" xfId="28846"/>
    <cellStyle name="Обычный 3 15 24 7 2" xfId="28847"/>
    <cellStyle name="Обычный 3 15 24 8" xfId="28848"/>
    <cellStyle name="Обычный 3 15 25" xfId="28849"/>
    <cellStyle name="Обычный 3 15 25 2" xfId="28850"/>
    <cellStyle name="Обычный 3 15 25 2 2" xfId="28851"/>
    <cellStyle name="Обычный 3 15 25 2 2 2" xfId="28852"/>
    <cellStyle name="Обычный 3 15 25 2 2 2 2" xfId="28853"/>
    <cellStyle name="Обычный 3 15 25 2 2 2 2 2" xfId="28854"/>
    <cellStyle name="Обычный 3 15 25 2 2 2 2 2 2" xfId="28855"/>
    <cellStyle name="Обычный 3 15 25 2 2 2 2 3" xfId="28856"/>
    <cellStyle name="Обычный 3 15 25 2 2 2 3" xfId="28857"/>
    <cellStyle name="Обычный 3 15 25 2 2 2 3 2" xfId="28858"/>
    <cellStyle name="Обычный 3 15 25 2 2 2 4" xfId="28859"/>
    <cellStyle name="Обычный 3 15 25 2 2 3" xfId="28860"/>
    <cellStyle name="Обычный 3 15 25 2 2 3 2" xfId="28861"/>
    <cellStyle name="Обычный 3 15 25 2 2 3 2 2" xfId="28862"/>
    <cellStyle name="Обычный 3 15 25 2 2 3 3" xfId="28863"/>
    <cellStyle name="Обычный 3 15 25 2 2 4" xfId="28864"/>
    <cellStyle name="Обычный 3 15 25 2 2 4 2" xfId="28865"/>
    <cellStyle name="Обычный 3 15 25 2 2 5" xfId="28866"/>
    <cellStyle name="Обычный 3 15 25 2 3" xfId="28867"/>
    <cellStyle name="Обычный 3 15 25 2 3 2" xfId="28868"/>
    <cellStyle name="Обычный 3 15 25 2 3 2 2" xfId="28869"/>
    <cellStyle name="Обычный 3 15 25 2 3 2 2 2" xfId="28870"/>
    <cellStyle name="Обычный 3 15 25 2 3 2 2 2 2" xfId="28871"/>
    <cellStyle name="Обычный 3 15 25 2 3 2 2 3" xfId="28872"/>
    <cellStyle name="Обычный 3 15 25 2 3 2 3" xfId="28873"/>
    <cellStyle name="Обычный 3 15 25 2 3 2 3 2" xfId="28874"/>
    <cellStyle name="Обычный 3 15 25 2 3 2 4" xfId="28875"/>
    <cellStyle name="Обычный 3 15 25 2 3 3" xfId="28876"/>
    <cellStyle name="Обычный 3 15 25 2 3 3 2" xfId="28877"/>
    <cellStyle name="Обычный 3 15 25 2 3 3 2 2" xfId="28878"/>
    <cellStyle name="Обычный 3 15 25 2 3 3 3" xfId="28879"/>
    <cellStyle name="Обычный 3 15 25 2 3 4" xfId="28880"/>
    <cellStyle name="Обычный 3 15 25 2 3 4 2" xfId="28881"/>
    <cellStyle name="Обычный 3 15 25 2 3 5" xfId="28882"/>
    <cellStyle name="Обычный 3 15 25 2 4" xfId="28883"/>
    <cellStyle name="Обычный 3 15 25 2 4 2" xfId="28884"/>
    <cellStyle name="Обычный 3 15 25 2 4 2 2" xfId="28885"/>
    <cellStyle name="Обычный 3 15 25 2 4 2 2 2" xfId="28886"/>
    <cellStyle name="Обычный 3 15 25 2 4 2 3" xfId="28887"/>
    <cellStyle name="Обычный 3 15 25 2 4 3" xfId="28888"/>
    <cellStyle name="Обычный 3 15 25 2 4 3 2" xfId="28889"/>
    <cellStyle name="Обычный 3 15 25 2 4 4" xfId="28890"/>
    <cellStyle name="Обычный 3 15 25 2 5" xfId="28891"/>
    <cellStyle name="Обычный 3 15 25 2 5 2" xfId="28892"/>
    <cellStyle name="Обычный 3 15 25 2 5 2 2" xfId="28893"/>
    <cellStyle name="Обычный 3 15 25 2 5 3" xfId="28894"/>
    <cellStyle name="Обычный 3 15 25 2 6" xfId="28895"/>
    <cellStyle name="Обычный 3 15 25 2 6 2" xfId="28896"/>
    <cellStyle name="Обычный 3 15 25 2 7" xfId="28897"/>
    <cellStyle name="Обычный 3 15 25 3" xfId="28898"/>
    <cellStyle name="Обычный 3 15 25 3 2" xfId="28899"/>
    <cellStyle name="Обычный 3 15 25 3 2 2" xfId="28900"/>
    <cellStyle name="Обычный 3 15 25 3 2 2 2" xfId="28901"/>
    <cellStyle name="Обычный 3 15 25 3 2 2 2 2" xfId="28902"/>
    <cellStyle name="Обычный 3 15 25 3 2 2 3" xfId="28903"/>
    <cellStyle name="Обычный 3 15 25 3 2 3" xfId="28904"/>
    <cellStyle name="Обычный 3 15 25 3 2 3 2" xfId="28905"/>
    <cellStyle name="Обычный 3 15 25 3 2 4" xfId="28906"/>
    <cellStyle name="Обычный 3 15 25 3 3" xfId="28907"/>
    <cellStyle name="Обычный 3 15 25 3 3 2" xfId="28908"/>
    <cellStyle name="Обычный 3 15 25 3 3 2 2" xfId="28909"/>
    <cellStyle name="Обычный 3 15 25 3 3 3" xfId="28910"/>
    <cellStyle name="Обычный 3 15 25 3 4" xfId="28911"/>
    <cellStyle name="Обычный 3 15 25 3 4 2" xfId="28912"/>
    <cellStyle name="Обычный 3 15 25 3 5" xfId="28913"/>
    <cellStyle name="Обычный 3 15 25 4" xfId="28914"/>
    <cellStyle name="Обычный 3 15 25 4 2" xfId="28915"/>
    <cellStyle name="Обычный 3 15 25 4 2 2" xfId="28916"/>
    <cellStyle name="Обычный 3 15 25 4 2 2 2" xfId="28917"/>
    <cellStyle name="Обычный 3 15 25 4 2 2 2 2" xfId="28918"/>
    <cellStyle name="Обычный 3 15 25 4 2 2 3" xfId="28919"/>
    <cellStyle name="Обычный 3 15 25 4 2 3" xfId="28920"/>
    <cellStyle name="Обычный 3 15 25 4 2 3 2" xfId="28921"/>
    <cellStyle name="Обычный 3 15 25 4 2 4" xfId="28922"/>
    <cellStyle name="Обычный 3 15 25 4 3" xfId="28923"/>
    <cellStyle name="Обычный 3 15 25 4 3 2" xfId="28924"/>
    <cellStyle name="Обычный 3 15 25 4 3 2 2" xfId="28925"/>
    <cellStyle name="Обычный 3 15 25 4 3 3" xfId="28926"/>
    <cellStyle name="Обычный 3 15 25 4 4" xfId="28927"/>
    <cellStyle name="Обычный 3 15 25 4 4 2" xfId="28928"/>
    <cellStyle name="Обычный 3 15 25 4 5" xfId="28929"/>
    <cellStyle name="Обычный 3 15 25 5" xfId="28930"/>
    <cellStyle name="Обычный 3 15 25 5 2" xfId="28931"/>
    <cellStyle name="Обычный 3 15 25 5 2 2" xfId="28932"/>
    <cellStyle name="Обычный 3 15 25 5 2 2 2" xfId="28933"/>
    <cellStyle name="Обычный 3 15 25 5 2 3" xfId="28934"/>
    <cellStyle name="Обычный 3 15 25 5 3" xfId="28935"/>
    <cellStyle name="Обычный 3 15 25 5 3 2" xfId="28936"/>
    <cellStyle name="Обычный 3 15 25 5 4" xfId="28937"/>
    <cellStyle name="Обычный 3 15 25 6" xfId="28938"/>
    <cellStyle name="Обычный 3 15 25 6 2" xfId="28939"/>
    <cellStyle name="Обычный 3 15 25 6 2 2" xfId="28940"/>
    <cellStyle name="Обычный 3 15 25 6 3" xfId="28941"/>
    <cellStyle name="Обычный 3 15 25 7" xfId="28942"/>
    <cellStyle name="Обычный 3 15 25 7 2" xfId="28943"/>
    <cellStyle name="Обычный 3 15 25 8" xfId="28944"/>
    <cellStyle name="Обычный 3 15 26" xfId="28945"/>
    <cellStyle name="Обычный 3 15 26 2" xfId="28946"/>
    <cellStyle name="Обычный 3 15 26 2 2" xfId="28947"/>
    <cellStyle name="Обычный 3 15 26 2 2 2" xfId="28948"/>
    <cellStyle name="Обычный 3 15 26 2 2 2 2" xfId="28949"/>
    <cellStyle name="Обычный 3 15 26 2 2 2 2 2" xfId="28950"/>
    <cellStyle name="Обычный 3 15 26 2 2 2 2 2 2" xfId="28951"/>
    <cellStyle name="Обычный 3 15 26 2 2 2 2 3" xfId="28952"/>
    <cellStyle name="Обычный 3 15 26 2 2 2 3" xfId="28953"/>
    <cellStyle name="Обычный 3 15 26 2 2 2 3 2" xfId="28954"/>
    <cellStyle name="Обычный 3 15 26 2 2 2 4" xfId="28955"/>
    <cellStyle name="Обычный 3 15 26 2 2 3" xfId="28956"/>
    <cellStyle name="Обычный 3 15 26 2 2 3 2" xfId="28957"/>
    <cellStyle name="Обычный 3 15 26 2 2 3 2 2" xfId="28958"/>
    <cellStyle name="Обычный 3 15 26 2 2 3 3" xfId="28959"/>
    <cellStyle name="Обычный 3 15 26 2 2 4" xfId="28960"/>
    <cellStyle name="Обычный 3 15 26 2 2 4 2" xfId="28961"/>
    <cellStyle name="Обычный 3 15 26 2 2 5" xfId="28962"/>
    <cellStyle name="Обычный 3 15 26 2 3" xfId="28963"/>
    <cellStyle name="Обычный 3 15 26 2 3 2" xfId="28964"/>
    <cellStyle name="Обычный 3 15 26 2 3 2 2" xfId="28965"/>
    <cellStyle name="Обычный 3 15 26 2 3 2 2 2" xfId="28966"/>
    <cellStyle name="Обычный 3 15 26 2 3 2 2 2 2" xfId="28967"/>
    <cellStyle name="Обычный 3 15 26 2 3 2 2 3" xfId="28968"/>
    <cellStyle name="Обычный 3 15 26 2 3 2 3" xfId="28969"/>
    <cellStyle name="Обычный 3 15 26 2 3 2 3 2" xfId="28970"/>
    <cellStyle name="Обычный 3 15 26 2 3 2 4" xfId="28971"/>
    <cellStyle name="Обычный 3 15 26 2 3 3" xfId="28972"/>
    <cellStyle name="Обычный 3 15 26 2 3 3 2" xfId="28973"/>
    <cellStyle name="Обычный 3 15 26 2 3 3 2 2" xfId="28974"/>
    <cellStyle name="Обычный 3 15 26 2 3 3 3" xfId="28975"/>
    <cellStyle name="Обычный 3 15 26 2 3 4" xfId="28976"/>
    <cellStyle name="Обычный 3 15 26 2 3 4 2" xfId="28977"/>
    <cellStyle name="Обычный 3 15 26 2 3 5" xfId="28978"/>
    <cellStyle name="Обычный 3 15 26 2 4" xfId="28979"/>
    <cellStyle name="Обычный 3 15 26 2 4 2" xfId="28980"/>
    <cellStyle name="Обычный 3 15 26 2 4 2 2" xfId="28981"/>
    <cellStyle name="Обычный 3 15 26 2 4 2 2 2" xfId="28982"/>
    <cellStyle name="Обычный 3 15 26 2 4 2 3" xfId="28983"/>
    <cellStyle name="Обычный 3 15 26 2 4 3" xfId="28984"/>
    <cellStyle name="Обычный 3 15 26 2 4 3 2" xfId="28985"/>
    <cellStyle name="Обычный 3 15 26 2 4 4" xfId="28986"/>
    <cellStyle name="Обычный 3 15 26 2 5" xfId="28987"/>
    <cellStyle name="Обычный 3 15 26 2 5 2" xfId="28988"/>
    <cellStyle name="Обычный 3 15 26 2 5 2 2" xfId="28989"/>
    <cellStyle name="Обычный 3 15 26 2 5 3" xfId="28990"/>
    <cellStyle name="Обычный 3 15 26 2 6" xfId="28991"/>
    <cellStyle name="Обычный 3 15 26 2 6 2" xfId="28992"/>
    <cellStyle name="Обычный 3 15 26 2 7" xfId="28993"/>
    <cellStyle name="Обычный 3 15 26 3" xfId="28994"/>
    <cellStyle name="Обычный 3 15 26 3 2" xfId="28995"/>
    <cellStyle name="Обычный 3 15 26 3 2 2" xfId="28996"/>
    <cellStyle name="Обычный 3 15 26 3 2 2 2" xfId="28997"/>
    <cellStyle name="Обычный 3 15 26 3 2 2 2 2" xfId="28998"/>
    <cellStyle name="Обычный 3 15 26 3 2 2 3" xfId="28999"/>
    <cellStyle name="Обычный 3 15 26 3 2 3" xfId="29000"/>
    <cellStyle name="Обычный 3 15 26 3 2 3 2" xfId="29001"/>
    <cellStyle name="Обычный 3 15 26 3 2 4" xfId="29002"/>
    <cellStyle name="Обычный 3 15 26 3 3" xfId="29003"/>
    <cellStyle name="Обычный 3 15 26 3 3 2" xfId="29004"/>
    <cellStyle name="Обычный 3 15 26 3 3 2 2" xfId="29005"/>
    <cellStyle name="Обычный 3 15 26 3 3 3" xfId="29006"/>
    <cellStyle name="Обычный 3 15 26 3 4" xfId="29007"/>
    <cellStyle name="Обычный 3 15 26 3 4 2" xfId="29008"/>
    <cellStyle name="Обычный 3 15 26 3 5" xfId="29009"/>
    <cellStyle name="Обычный 3 15 26 4" xfId="29010"/>
    <cellStyle name="Обычный 3 15 26 4 2" xfId="29011"/>
    <cellStyle name="Обычный 3 15 26 4 2 2" xfId="29012"/>
    <cellStyle name="Обычный 3 15 26 4 2 2 2" xfId="29013"/>
    <cellStyle name="Обычный 3 15 26 4 2 2 2 2" xfId="29014"/>
    <cellStyle name="Обычный 3 15 26 4 2 2 3" xfId="29015"/>
    <cellStyle name="Обычный 3 15 26 4 2 3" xfId="29016"/>
    <cellStyle name="Обычный 3 15 26 4 2 3 2" xfId="29017"/>
    <cellStyle name="Обычный 3 15 26 4 2 4" xfId="29018"/>
    <cellStyle name="Обычный 3 15 26 4 3" xfId="29019"/>
    <cellStyle name="Обычный 3 15 26 4 3 2" xfId="29020"/>
    <cellStyle name="Обычный 3 15 26 4 3 2 2" xfId="29021"/>
    <cellStyle name="Обычный 3 15 26 4 3 3" xfId="29022"/>
    <cellStyle name="Обычный 3 15 26 4 4" xfId="29023"/>
    <cellStyle name="Обычный 3 15 26 4 4 2" xfId="29024"/>
    <cellStyle name="Обычный 3 15 26 4 5" xfId="29025"/>
    <cellStyle name="Обычный 3 15 26 5" xfId="29026"/>
    <cellStyle name="Обычный 3 15 26 5 2" xfId="29027"/>
    <cellStyle name="Обычный 3 15 26 5 2 2" xfId="29028"/>
    <cellStyle name="Обычный 3 15 26 5 2 2 2" xfId="29029"/>
    <cellStyle name="Обычный 3 15 26 5 2 3" xfId="29030"/>
    <cellStyle name="Обычный 3 15 26 5 3" xfId="29031"/>
    <cellStyle name="Обычный 3 15 26 5 3 2" xfId="29032"/>
    <cellStyle name="Обычный 3 15 26 5 4" xfId="29033"/>
    <cellStyle name="Обычный 3 15 26 6" xfId="29034"/>
    <cellStyle name="Обычный 3 15 26 6 2" xfId="29035"/>
    <cellStyle name="Обычный 3 15 26 6 2 2" xfId="29036"/>
    <cellStyle name="Обычный 3 15 26 6 3" xfId="29037"/>
    <cellStyle name="Обычный 3 15 26 7" xfId="29038"/>
    <cellStyle name="Обычный 3 15 26 7 2" xfId="29039"/>
    <cellStyle name="Обычный 3 15 26 8" xfId="29040"/>
    <cellStyle name="Обычный 3 15 27" xfId="29041"/>
    <cellStyle name="Обычный 3 15 27 2" xfId="29042"/>
    <cellStyle name="Обычный 3 15 27 2 2" xfId="29043"/>
    <cellStyle name="Обычный 3 15 27 2 2 2" xfId="29044"/>
    <cellStyle name="Обычный 3 15 27 2 2 2 2" xfId="29045"/>
    <cellStyle name="Обычный 3 15 27 2 2 2 2 2" xfId="29046"/>
    <cellStyle name="Обычный 3 15 27 2 2 2 2 2 2" xfId="29047"/>
    <cellStyle name="Обычный 3 15 27 2 2 2 2 3" xfId="29048"/>
    <cellStyle name="Обычный 3 15 27 2 2 2 3" xfId="29049"/>
    <cellStyle name="Обычный 3 15 27 2 2 2 3 2" xfId="29050"/>
    <cellStyle name="Обычный 3 15 27 2 2 2 4" xfId="29051"/>
    <cellStyle name="Обычный 3 15 27 2 2 3" xfId="29052"/>
    <cellStyle name="Обычный 3 15 27 2 2 3 2" xfId="29053"/>
    <cellStyle name="Обычный 3 15 27 2 2 3 2 2" xfId="29054"/>
    <cellStyle name="Обычный 3 15 27 2 2 3 3" xfId="29055"/>
    <cellStyle name="Обычный 3 15 27 2 2 4" xfId="29056"/>
    <cellStyle name="Обычный 3 15 27 2 2 4 2" xfId="29057"/>
    <cellStyle name="Обычный 3 15 27 2 2 5" xfId="29058"/>
    <cellStyle name="Обычный 3 15 27 2 3" xfId="29059"/>
    <cellStyle name="Обычный 3 15 27 2 3 2" xfId="29060"/>
    <cellStyle name="Обычный 3 15 27 2 3 2 2" xfId="29061"/>
    <cellStyle name="Обычный 3 15 27 2 3 2 2 2" xfId="29062"/>
    <cellStyle name="Обычный 3 15 27 2 3 2 2 2 2" xfId="29063"/>
    <cellStyle name="Обычный 3 15 27 2 3 2 2 3" xfId="29064"/>
    <cellStyle name="Обычный 3 15 27 2 3 2 3" xfId="29065"/>
    <cellStyle name="Обычный 3 15 27 2 3 2 3 2" xfId="29066"/>
    <cellStyle name="Обычный 3 15 27 2 3 2 4" xfId="29067"/>
    <cellStyle name="Обычный 3 15 27 2 3 3" xfId="29068"/>
    <cellStyle name="Обычный 3 15 27 2 3 3 2" xfId="29069"/>
    <cellStyle name="Обычный 3 15 27 2 3 3 2 2" xfId="29070"/>
    <cellStyle name="Обычный 3 15 27 2 3 3 3" xfId="29071"/>
    <cellStyle name="Обычный 3 15 27 2 3 4" xfId="29072"/>
    <cellStyle name="Обычный 3 15 27 2 3 4 2" xfId="29073"/>
    <cellStyle name="Обычный 3 15 27 2 3 5" xfId="29074"/>
    <cellStyle name="Обычный 3 15 27 2 4" xfId="29075"/>
    <cellStyle name="Обычный 3 15 27 2 4 2" xfId="29076"/>
    <cellStyle name="Обычный 3 15 27 2 4 2 2" xfId="29077"/>
    <cellStyle name="Обычный 3 15 27 2 4 2 2 2" xfId="29078"/>
    <cellStyle name="Обычный 3 15 27 2 4 2 3" xfId="29079"/>
    <cellStyle name="Обычный 3 15 27 2 4 3" xfId="29080"/>
    <cellStyle name="Обычный 3 15 27 2 4 3 2" xfId="29081"/>
    <cellStyle name="Обычный 3 15 27 2 4 4" xfId="29082"/>
    <cellStyle name="Обычный 3 15 27 2 5" xfId="29083"/>
    <cellStyle name="Обычный 3 15 27 2 5 2" xfId="29084"/>
    <cellStyle name="Обычный 3 15 27 2 5 2 2" xfId="29085"/>
    <cellStyle name="Обычный 3 15 27 2 5 3" xfId="29086"/>
    <cellStyle name="Обычный 3 15 27 2 6" xfId="29087"/>
    <cellStyle name="Обычный 3 15 27 2 6 2" xfId="29088"/>
    <cellStyle name="Обычный 3 15 27 2 7" xfId="29089"/>
    <cellStyle name="Обычный 3 15 27 3" xfId="29090"/>
    <cellStyle name="Обычный 3 15 27 3 2" xfId="29091"/>
    <cellStyle name="Обычный 3 15 27 3 2 2" xfId="29092"/>
    <cellStyle name="Обычный 3 15 27 3 2 2 2" xfId="29093"/>
    <cellStyle name="Обычный 3 15 27 3 2 2 2 2" xfId="29094"/>
    <cellStyle name="Обычный 3 15 27 3 2 2 3" xfId="29095"/>
    <cellStyle name="Обычный 3 15 27 3 2 3" xfId="29096"/>
    <cellStyle name="Обычный 3 15 27 3 2 3 2" xfId="29097"/>
    <cellStyle name="Обычный 3 15 27 3 2 4" xfId="29098"/>
    <cellStyle name="Обычный 3 15 27 3 3" xfId="29099"/>
    <cellStyle name="Обычный 3 15 27 3 3 2" xfId="29100"/>
    <cellStyle name="Обычный 3 15 27 3 3 2 2" xfId="29101"/>
    <cellStyle name="Обычный 3 15 27 3 3 3" xfId="29102"/>
    <cellStyle name="Обычный 3 15 27 3 4" xfId="29103"/>
    <cellStyle name="Обычный 3 15 27 3 4 2" xfId="29104"/>
    <cellStyle name="Обычный 3 15 27 3 5" xfId="29105"/>
    <cellStyle name="Обычный 3 15 27 4" xfId="29106"/>
    <cellStyle name="Обычный 3 15 27 4 2" xfId="29107"/>
    <cellStyle name="Обычный 3 15 27 4 2 2" xfId="29108"/>
    <cellStyle name="Обычный 3 15 27 4 2 2 2" xfId="29109"/>
    <cellStyle name="Обычный 3 15 27 4 2 2 2 2" xfId="29110"/>
    <cellStyle name="Обычный 3 15 27 4 2 2 3" xfId="29111"/>
    <cellStyle name="Обычный 3 15 27 4 2 3" xfId="29112"/>
    <cellStyle name="Обычный 3 15 27 4 2 3 2" xfId="29113"/>
    <cellStyle name="Обычный 3 15 27 4 2 4" xfId="29114"/>
    <cellStyle name="Обычный 3 15 27 4 3" xfId="29115"/>
    <cellStyle name="Обычный 3 15 27 4 3 2" xfId="29116"/>
    <cellStyle name="Обычный 3 15 27 4 3 2 2" xfId="29117"/>
    <cellStyle name="Обычный 3 15 27 4 3 3" xfId="29118"/>
    <cellStyle name="Обычный 3 15 27 4 4" xfId="29119"/>
    <cellStyle name="Обычный 3 15 27 4 4 2" xfId="29120"/>
    <cellStyle name="Обычный 3 15 27 4 5" xfId="29121"/>
    <cellStyle name="Обычный 3 15 27 5" xfId="29122"/>
    <cellStyle name="Обычный 3 15 27 5 2" xfId="29123"/>
    <cellStyle name="Обычный 3 15 27 5 2 2" xfId="29124"/>
    <cellStyle name="Обычный 3 15 27 5 2 2 2" xfId="29125"/>
    <cellStyle name="Обычный 3 15 27 5 2 3" xfId="29126"/>
    <cellStyle name="Обычный 3 15 27 5 3" xfId="29127"/>
    <cellStyle name="Обычный 3 15 27 5 3 2" xfId="29128"/>
    <cellStyle name="Обычный 3 15 27 5 4" xfId="29129"/>
    <cellStyle name="Обычный 3 15 27 6" xfId="29130"/>
    <cellStyle name="Обычный 3 15 27 6 2" xfId="29131"/>
    <cellStyle name="Обычный 3 15 27 6 2 2" xfId="29132"/>
    <cellStyle name="Обычный 3 15 27 6 3" xfId="29133"/>
    <cellStyle name="Обычный 3 15 27 7" xfId="29134"/>
    <cellStyle name="Обычный 3 15 27 7 2" xfId="29135"/>
    <cellStyle name="Обычный 3 15 27 8" xfId="29136"/>
    <cellStyle name="Обычный 3 15 28" xfId="29137"/>
    <cellStyle name="Обычный 3 15 28 2" xfId="29138"/>
    <cellStyle name="Обычный 3 15 28 2 2" xfId="29139"/>
    <cellStyle name="Обычный 3 15 28 2 2 2" xfId="29140"/>
    <cellStyle name="Обычный 3 15 28 2 2 2 2" xfId="29141"/>
    <cellStyle name="Обычный 3 15 28 2 2 2 2 2" xfId="29142"/>
    <cellStyle name="Обычный 3 15 28 2 2 2 2 2 2" xfId="29143"/>
    <cellStyle name="Обычный 3 15 28 2 2 2 2 3" xfId="29144"/>
    <cellStyle name="Обычный 3 15 28 2 2 2 3" xfId="29145"/>
    <cellStyle name="Обычный 3 15 28 2 2 2 3 2" xfId="29146"/>
    <cellStyle name="Обычный 3 15 28 2 2 2 4" xfId="29147"/>
    <cellStyle name="Обычный 3 15 28 2 2 3" xfId="29148"/>
    <cellStyle name="Обычный 3 15 28 2 2 3 2" xfId="29149"/>
    <cellStyle name="Обычный 3 15 28 2 2 3 2 2" xfId="29150"/>
    <cellStyle name="Обычный 3 15 28 2 2 3 3" xfId="29151"/>
    <cellStyle name="Обычный 3 15 28 2 2 4" xfId="29152"/>
    <cellStyle name="Обычный 3 15 28 2 2 4 2" xfId="29153"/>
    <cellStyle name="Обычный 3 15 28 2 2 5" xfId="29154"/>
    <cellStyle name="Обычный 3 15 28 2 3" xfId="29155"/>
    <cellStyle name="Обычный 3 15 28 2 3 2" xfId="29156"/>
    <cellStyle name="Обычный 3 15 28 2 3 2 2" xfId="29157"/>
    <cellStyle name="Обычный 3 15 28 2 3 2 2 2" xfId="29158"/>
    <cellStyle name="Обычный 3 15 28 2 3 2 2 2 2" xfId="29159"/>
    <cellStyle name="Обычный 3 15 28 2 3 2 2 3" xfId="29160"/>
    <cellStyle name="Обычный 3 15 28 2 3 2 3" xfId="29161"/>
    <cellStyle name="Обычный 3 15 28 2 3 2 3 2" xfId="29162"/>
    <cellStyle name="Обычный 3 15 28 2 3 2 4" xfId="29163"/>
    <cellStyle name="Обычный 3 15 28 2 3 3" xfId="29164"/>
    <cellStyle name="Обычный 3 15 28 2 3 3 2" xfId="29165"/>
    <cellStyle name="Обычный 3 15 28 2 3 3 2 2" xfId="29166"/>
    <cellStyle name="Обычный 3 15 28 2 3 3 3" xfId="29167"/>
    <cellStyle name="Обычный 3 15 28 2 3 4" xfId="29168"/>
    <cellStyle name="Обычный 3 15 28 2 3 4 2" xfId="29169"/>
    <cellStyle name="Обычный 3 15 28 2 3 5" xfId="29170"/>
    <cellStyle name="Обычный 3 15 28 2 4" xfId="29171"/>
    <cellStyle name="Обычный 3 15 28 2 4 2" xfId="29172"/>
    <cellStyle name="Обычный 3 15 28 2 4 2 2" xfId="29173"/>
    <cellStyle name="Обычный 3 15 28 2 4 2 2 2" xfId="29174"/>
    <cellStyle name="Обычный 3 15 28 2 4 2 3" xfId="29175"/>
    <cellStyle name="Обычный 3 15 28 2 4 3" xfId="29176"/>
    <cellStyle name="Обычный 3 15 28 2 4 3 2" xfId="29177"/>
    <cellStyle name="Обычный 3 15 28 2 4 4" xfId="29178"/>
    <cellStyle name="Обычный 3 15 28 2 5" xfId="29179"/>
    <cellStyle name="Обычный 3 15 28 2 5 2" xfId="29180"/>
    <cellStyle name="Обычный 3 15 28 2 5 2 2" xfId="29181"/>
    <cellStyle name="Обычный 3 15 28 2 5 3" xfId="29182"/>
    <cellStyle name="Обычный 3 15 28 2 6" xfId="29183"/>
    <cellStyle name="Обычный 3 15 28 2 6 2" xfId="29184"/>
    <cellStyle name="Обычный 3 15 28 2 7" xfId="29185"/>
    <cellStyle name="Обычный 3 15 28 3" xfId="29186"/>
    <cellStyle name="Обычный 3 15 28 3 2" xfId="29187"/>
    <cellStyle name="Обычный 3 15 28 3 2 2" xfId="29188"/>
    <cellStyle name="Обычный 3 15 28 3 2 2 2" xfId="29189"/>
    <cellStyle name="Обычный 3 15 28 3 2 2 2 2" xfId="29190"/>
    <cellStyle name="Обычный 3 15 28 3 2 2 3" xfId="29191"/>
    <cellStyle name="Обычный 3 15 28 3 2 3" xfId="29192"/>
    <cellStyle name="Обычный 3 15 28 3 2 3 2" xfId="29193"/>
    <cellStyle name="Обычный 3 15 28 3 2 4" xfId="29194"/>
    <cellStyle name="Обычный 3 15 28 3 3" xfId="29195"/>
    <cellStyle name="Обычный 3 15 28 3 3 2" xfId="29196"/>
    <cellStyle name="Обычный 3 15 28 3 3 2 2" xfId="29197"/>
    <cellStyle name="Обычный 3 15 28 3 3 3" xfId="29198"/>
    <cellStyle name="Обычный 3 15 28 3 4" xfId="29199"/>
    <cellStyle name="Обычный 3 15 28 3 4 2" xfId="29200"/>
    <cellStyle name="Обычный 3 15 28 3 5" xfId="29201"/>
    <cellStyle name="Обычный 3 15 28 4" xfId="29202"/>
    <cellStyle name="Обычный 3 15 28 4 2" xfId="29203"/>
    <cellStyle name="Обычный 3 15 28 4 2 2" xfId="29204"/>
    <cellStyle name="Обычный 3 15 28 4 2 2 2" xfId="29205"/>
    <cellStyle name="Обычный 3 15 28 4 2 2 2 2" xfId="29206"/>
    <cellStyle name="Обычный 3 15 28 4 2 2 3" xfId="29207"/>
    <cellStyle name="Обычный 3 15 28 4 2 3" xfId="29208"/>
    <cellStyle name="Обычный 3 15 28 4 2 3 2" xfId="29209"/>
    <cellStyle name="Обычный 3 15 28 4 2 4" xfId="29210"/>
    <cellStyle name="Обычный 3 15 28 4 3" xfId="29211"/>
    <cellStyle name="Обычный 3 15 28 4 3 2" xfId="29212"/>
    <cellStyle name="Обычный 3 15 28 4 3 2 2" xfId="29213"/>
    <cellStyle name="Обычный 3 15 28 4 3 3" xfId="29214"/>
    <cellStyle name="Обычный 3 15 28 4 4" xfId="29215"/>
    <cellStyle name="Обычный 3 15 28 4 4 2" xfId="29216"/>
    <cellStyle name="Обычный 3 15 28 4 5" xfId="29217"/>
    <cellStyle name="Обычный 3 15 28 5" xfId="29218"/>
    <cellStyle name="Обычный 3 15 28 5 2" xfId="29219"/>
    <cellStyle name="Обычный 3 15 28 5 2 2" xfId="29220"/>
    <cellStyle name="Обычный 3 15 28 5 2 2 2" xfId="29221"/>
    <cellStyle name="Обычный 3 15 28 5 2 3" xfId="29222"/>
    <cellStyle name="Обычный 3 15 28 5 3" xfId="29223"/>
    <cellStyle name="Обычный 3 15 28 5 3 2" xfId="29224"/>
    <cellStyle name="Обычный 3 15 28 5 4" xfId="29225"/>
    <cellStyle name="Обычный 3 15 28 6" xfId="29226"/>
    <cellStyle name="Обычный 3 15 28 6 2" xfId="29227"/>
    <cellStyle name="Обычный 3 15 28 6 2 2" xfId="29228"/>
    <cellStyle name="Обычный 3 15 28 6 3" xfId="29229"/>
    <cellStyle name="Обычный 3 15 28 7" xfId="29230"/>
    <cellStyle name="Обычный 3 15 28 7 2" xfId="29231"/>
    <cellStyle name="Обычный 3 15 28 8" xfId="29232"/>
    <cellStyle name="Обычный 3 15 29" xfId="29233"/>
    <cellStyle name="Обычный 3 15 29 2" xfId="29234"/>
    <cellStyle name="Обычный 3 15 29 2 2" xfId="29235"/>
    <cellStyle name="Обычный 3 15 29 2 2 2" xfId="29236"/>
    <cellStyle name="Обычный 3 15 29 2 2 2 2" xfId="29237"/>
    <cellStyle name="Обычный 3 15 29 2 2 2 2 2" xfId="29238"/>
    <cellStyle name="Обычный 3 15 29 2 2 2 2 2 2" xfId="29239"/>
    <cellStyle name="Обычный 3 15 29 2 2 2 2 3" xfId="29240"/>
    <cellStyle name="Обычный 3 15 29 2 2 2 3" xfId="29241"/>
    <cellStyle name="Обычный 3 15 29 2 2 2 3 2" xfId="29242"/>
    <cellStyle name="Обычный 3 15 29 2 2 2 4" xfId="29243"/>
    <cellStyle name="Обычный 3 15 29 2 2 3" xfId="29244"/>
    <cellStyle name="Обычный 3 15 29 2 2 3 2" xfId="29245"/>
    <cellStyle name="Обычный 3 15 29 2 2 3 2 2" xfId="29246"/>
    <cellStyle name="Обычный 3 15 29 2 2 3 3" xfId="29247"/>
    <cellStyle name="Обычный 3 15 29 2 2 4" xfId="29248"/>
    <cellStyle name="Обычный 3 15 29 2 2 4 2" xfId="29249"/>
    <cellStyle name="Обычный 3 15 29 2 2 5" xfId="29250"/>
    <cellStyle name="Обычный 3 15 29 2 3" xfId="29251"/>
    <cellStyle name="Обычный 3 15 29 2 3 2" xfId="29252"/>
    <cellStyle name="Обычный 3 15 29 2 3 2 2" xfId="29253"/>
    <cellStyle name="Обычный 3 15 29 2 3 2 2 2" xfId="29254"/>
    <cellStyle name="Обычный 3 15 29 2 3 2 2 2 2" xfId="29255"/>
    <cellStyle name="Обычный 3 15 29 2 3 2 2 3" xfId="29256"/>
    <cellStyle name="Обычный 3 15 29 2 3 2 3" xfId="29257"/>
    <cellStyle name="Обычный 3 15 29 2 3 2 3 2" xfId="29258"/>
    <cellStyle name="Обычный 3 15 29 2 3 2 4" xfId="29259"/>
    <cellStyle name="Обычный 3 15 29 2 3 3" xfId="29260"/>
    <cellStyle name="Обычный 3 15 29 2 3 3 2" xfId="29261"/>
    <cellStyle name="Обычный 3 15 29 2 3 3 2 2" xfId="29262"/>
    <cellStyle name="Обычный 3 15 29 2 3 3 3" xfId="29263"/>
    <cellStyle name="Обычный 3 15 29 2 3 4" xfId="29264"/>
    <cellStyle name="Обычный 3 15 29 2 3 4 2" xfId="29265"/>
    <cellStyle name="Обычный 3 15 29 2 3 5" xfId="29266"/>
    <cellStyle name="Обычный 3 15 29 2 4" xfId="29267"/>
    <cellStyle name="Обычный 3 15 29 2 4 2" xfId="29268"/>
    <cellStyle name="Обычный 3 15 29 2 4 2 2" xfId="29269"/>
    <cellStyle name="Обычный 3 15 29 2 4 2 2 2" xfId="29270"/>
    <cellStyle name="Обычный 3 15 29 2 4 2 3" xfId="29271"/>
    <cellStyle name="Обычный 3 15 29 2 4 3" xfId="29272"/>
    <cellStyle name="Обычный 3 15 29 2 4 3 2" xfId="29273"/>
    <cellStyle name="Обычный 3 15 29 2 4 4" xfId="29274"/>
    <cellStyle name="Обычный 3 15 29 2 5" xfId="29275"/>
    <cellStyle name="Обычный 3 15 29 2 5 2" xfId="29276"/>
    <cellStyle name="Обычный 3 15 29 2 5 2 2" xfId="29277"/>
    <cellStyle name="Обычный 3 15 29 2 5 3" xfId="29278"/>
    <cellStyle name="Обычный 3 15 29 2 6" xfId="29279"/>
    <cellStyle name="Обычный 3 15 29 2 6 2" xfId="29280"/>
    <cellStyle name="Обычный 3 15 29 2 7" xfId="29281"/>
    <cellStyle name="Обычный 3 15 29 3" xfId="29282"/>
    <cellStyle name="Обычный 3 15 29 3 2" xfId="29283"/>
    <cellStyle name="Обычный 3 15 29 3 2 2" xfId="29284"/>
    <cellStyle name="Обычный 3 15 29 3 2 2 2" xfId="29285"/>
    <cellStyle name="Обычный 3 15 29 3 2 2 2 2" xfId="29286"/>
    <cellStyle name="Обычный 3 15 29 3 2 2 3" xfId="29287"/>
    <cellStyle name="Обычный 3 15 29 3 2 3" xfId="29288"/>
    <cellStyle name="Обычный 3 15 29 3 2 3 2" xfId="29289"/>
    <cellStyle name="Обычный 3 15 29 3 2 4" xfId="29290"/>
    <cellStyle name="Обычный 3 15 29 3 3" xfId="29291"/>
    <cellStyle name="Обычный 3 15 29 3 3 2" xfId="29292"/>
    <cellStyle name="Обычный 3 15 29 3 3 2 2" xfId="29293"/>
    <cellStyle name="Обычный 3 15 29 3 3 3" xfId="29294"/>
    <cellStyle name="Обычный 3 15 29 3 4" xfId="29295"/>
    <cellStyle name="Обычный 3 15 29 3 4 2" xfId="29296"/>
    <cellStyle name="Обычный 3 15 29 3 5" xfId="29297"/>
    <cellStyle name="Обычный 3 15 29 4" xfId="29298"/>
    <cellStyle name="Обычный 3 15 29 4 2" xfId="29299"/>
    <cellStyle name="Обычный 3 15 29 4 2 2" xfId="29300"/>
    <cellStyle name="Обычный 3 15 29 4 2 2 2" xfId="29301"/>
    <cellStyle name="Обычный 3 15 29 4 2 2 2 2" xfId="29302"/>
    <cellStyle name="Обычный 3 15 29 4 2 2 3" xfId="29303"/>
    <cellStyle name="Обычный 3 15 29 4 2 3" xfId="29304"/>
    <cellStyle name="Обычный 3 15 29 4 2 3 2" xfId="29305"/>
    <cellStyle name="Обычный 3 15 29 4 2 4" xfId="29306"/>
    <cellStyle name="Обычный 3 15 29 4 3" xfId="29307"/>
    <cellStyle name="Обычный 3 15 29 4 3 2" xfId="29308"/>
    <cellStyle name="Обычный 3 15 29 4 3 2 2" xfId="29309"/>
    <cellStyle name="Обычный 3 15 29 4 3 3" xfId="29310"/>
    <cellStyle name="Обычный 3 15 29 4 4" xfId="29311"/>
    <cellStyle name="Обычный 3 15 29 4 4 2" xfId="29312"/>
    <cellStyle name="Обычный 3 15 29 4 5" xfId="29313"/>
    <cellStyle name="Обычный 3 15 29 5" xfId="29314"/>
    <cellStyle name="Обычный 3 15 29 5 2" xfId="29315"/>
    <cellStyle name="Обычный 3 15 29 5 2 2" xfId="29316"/>
    <cellStyle name="Обычный 3 15 29 5 2 2 2" xfId="29317"/>
    <cellStyle name="Обычный 3 15 29 5 2 3" xfId="29318"/>
    <cellStyle name="Обычный 3 15 29 5 3" xfId="29319"/>
    <cellStyle name="Обычный 3 15 29 5 3 2" xfId="29320"/>
    <cellStyle name="Обычный 3 15 29 5 4" xfId="29321"/>
    <cellStyle name="Обычный 3 15 29 6" xfId="29322"/>
    <cellStyle name="Обычный 3 15 29 6 2" xfId="29323"/>
    <cellStyle name="Обычный 3 15 29 6 2 2" xfId="29324"/>
    <cellStyle name="Обычный 3 15 29 6 3" xfId="29325"/>
    <cellStyle name="Обычный 3 15 29 7" xfId="29326"/>
    <cellStyle name="Обычный 3 15 29 7 2" xfId="29327"/>
    <cellStyle name="Обычный 3 15 29 8" xfId="29328"/>
    <cellStyle name="Обычный 3 15 3" xfId="29329"/>
    <cellStyle name="Обычный 3 15 3 2" xfId="29330"/>
    <cellStyle name="Обычный 3 15 3 2 2" xfId="29331"/>
    <cellStyle name="Обычный 3 15 3 2 2 2" xfId="29332"/>
    <cellStyle name="Обычный 3 15 3 2 2 2 2" xfId="29333"/>
    <cellStyle name="Обычный 3 15 3 2 2 2 2 2" xfId="29334"/>
    <cellStyle name="Обычный 3 15 3 2 2 2 2 2 2" xfId="29335"/>
    <cellStyle name="Обычный 3 15 3 2 2 2 2 3" xfId="29336"/>
    <cellStyle name="Обычный 3 15 3 2 2 2 3" xfId="29337"/>
    <cellStyle name="Обычный 3 15 3 2 2 2 3 2" xfId="29338"/>
    <cellStyle name="Обычный 3 15 3 2 2 2 4" xfId="29339"/>
    <cellStyle name="Обычный 3 15 3 2 2 3" xfId="29340"/>
    <cellStyle name="Обычный 3 15 3 2 2 3 2" xfId="29341"/>
    <cellStyle name="Обычный 3 15 3 2 2 3 2 2" xfId="29342"/>
    <cellStyle name="Обычный 3 15 3 2 2 3 3" xfId="29343"/>
    <cellStyle name="Обычный 3 15 3 2 2 4" xfId="29344"/>
    <cellStyle name="Обычный 3 15 3 2 2 4 2" xfId="29345"/>
    <cellStyle name="Обычный 3 15 3 2 2 5" xfId="29346"/>
    <cellStyle name="Обычный 3 15 3 2 3" xfId="29347"/>
    <cellStyle name="Обычный 3 15 3 2 3 2" xfId="29348"/>
    <cellStyle name="Обычный 3 15 3 2 3 2 2" xfId="29349"/>
    <cellStyle name="Обычный 3 15 3 2 3 2 2 2" xfId="29350"/>
    <cellStyle name="Обычный 3 15 3 2 3 2 2 2 2" xfId="29351"/>
    <cellStyle name="Обычный 3 15 3 2 3 2 2 3" xfId="29352"/>
    <cellStyle name="Обычный 3 15 3 2 3 2 3" xfId="29353"/>
    <cellStyle name="Обычный 3 15 3 2 3 2 3 2" xfId="29354"/>
    <cellStyle name="Обычный 3 15 3 2 3 2 4" xfId="29355"/>
    <cellStyle name="Обычный 3 15 3 2 3 3" xfId="29356"/>
    <cellStyle name="Обычный 3 15 3 2 3 3 2" xfId="29357"/>
    <cellStyle name="Обычный 3 15 3 2 3 3 2 2" xfId="29358"/>
    <cellStyle name="Обычный 3 15 3 2 3 3 3" xfId="29359"/>
    <cellStyle name="Обычный 3 15 3 2 3 4" xfId="29360"/>
    <cellStyle name="Обычный 3 15 3 2 3 4 2" xfId="29361"/>
    <cellStyle name="Обычный 3 15 3 2 3 5" xfId="29362"/>
    <cellStyle name="Обычный 3 15 3 2 4" xfId="29363"/>
    <cellStyle name="Обычный 3 15 3 2 4 2" xfId="29364"/>
    <cellStyle name="Обычный 3 15 3 2 4 2 2" xfId="29365"/>
    <cellStyle name="Обычный 3 15 3 2 4 2 2 2" xfId="29366"/>
    <cellStyle name="Обычный 3 15 3 2 4 2 3" xfId="29367"/>
    <cellStyle name="Обычный 3 15 3 2 4 3" xfId="29368"/>
    <cellStyle name="Обычный 3 15 3 2 4 3 2" xfId="29369"/>
    <cellStyle name="Обычный 3 15 3 2 4 4" xfId="29370"/>
    <cellStyle name="Обычный 3 15 3 2 5" xfId="29371"/>
    <cellStyle name="Обычный 3 15 3 2 5 2" xfId="29372"/>
    <cellStyle name="Обычный 3 15 3 2 5 2 2" xfId="29373"/>
    <cellStyle name="Обычный 3 15 3 2 5 3" xfId="29374"/>
    <cellStyle name="Обычный 3 15 3 2 6" xfId="29375"/>
    <cellStyle name="Обычный 3 15 3 2 6 2" xfId="29376"/>
    <cellStyle name="Обычный 3 15 3 2 7" xfId="29377"/>
    <cellStyle name="Обычный 3 15 3 3" xfId="29378"/>
    <cellStyle name="Обычный 3 15 3 3 2" xfId="29379"/>
    <cellStyle name="Обычный 3 15 3 3 2 2" xfId="29380"/>
    <cellStyle name="Обычный 3 15 3 3 2 2 2" xfId="29381"/>
    <cellStyle name="Обычный 3 15 3 3 2 2 2 2" xfId="29382"/>
    <cellStyle name="Обычный 3 15 3 3 2 2 3" xfId="29383"/>
    <cellStyle name="Обычный 3 15 3 3 2 3" xfId="29384"/>
    <cellStyle name="Обычный 3 15 3 3 2 3 2" xfId="29385"/>
    <cellStyle name="Обычный 3 15 3 3 2 4" xfId="29386"/>
    <cellStyle name="Обычный 3 15 3 3 3" xfId="29387"/>
    <cellStyle name="Обычный 3 15 3 3 3 2" xfId="29388"/>
    <cellStyle name="Обычный 3 15 3 3 3 2 2" xfId="29389"/>
    <cellStyle name="Обычный 3 15 3 3 3 3" xfId="29390"/>
    <cellStyle name="Обычный 3 15 3 3 4" xfId="29391"/>
    <cellStyle name="Обычный 3 15 3 3 4 2" xfId="29392"/>
    <cellStyle name="Обычный 3 15 3 3 5" xfId="29393"/>
    <cellStyle name="Обычный 3 15 3 4" xfId="29394"/>
    <cellStyle name="Обычный 3 15 3 4 2" xfId="29395"/>
    <cellStyle name="Обычный 3 15 3 4 2 2" xfId="29396"/>
    <cellStyle name="Обычный 3 15 3 4 2 2 2" xfId="29397"/>
    <cellStyle name="Обычный 3 15 3 4 2 2 2 2" xfId="29398"/>
    <cellStyle name="Обычный 3 15 3 4 2 2 3" xfId="29399"/>
    <cellStyle name="Обычный 3 15 3 4 2 3" xfId="29400"/>
    <cellStyle name="Обычный 3 15 3 4 2 3 2" xfId="29401"/>
    <cellStyle name="Обычный 3 15 3 4 2 4" xfId="29402"/>
    <cellStyle name="Обычный 3 15 3 4 3" xfId="29403"/>
    <cellStyle name="Обычный 3 15 3 4 3 2" xfId="29404"/>
    <cellStyle name="Обычный 3 15 3 4 3 2 2" xfId="29405"/>
    <cellStyle name="Обычный 3 15 3 4 3 3" xfId="29406"/>
    <cellStyle name="Обычный 3 15 3 4 4" xfId="29407"/>
    <cellStyle name="Обычный 3 15 3 4 4 2" xfId="29408"/>
    <cellStyle name="Обычный 3 15 3 4 5" xfId="29409"/>
    <cellStyle name="Обычный 3 15 3 5" xfId="29410"/>
    <cellStyle name="Обычный 3 15 3 5 2" xfId="29411"/>
    <cellStyle name="Обычный 3 15 3 5 2 2" xfId="29412"/>
    <cellStyle name="Обычный 3 15 3 5 2 2 2" xfId="29413"/>
    <cellStyle name="Обычный 3 15 3 5 2 3" xfId="29414"/>
    <cellStyle name="Обычный 3 15 3 5 3" xfId="29415"/>
    <cellStyle name="Обычный 3 15 3 5 3 2" xfId="29416"/>
    <cellStyle name="Обычный 3 15 3 5 4" xfId="29417"/>
    <cellStyle name="Обычный 3 15 3 6" xfId="29418"/>
    <cellStyle name="Обычный 3 15 3 6 2" xfId="29419"/>
    <cellStyle name="Обычный 3 15 3 6 2 2" xfId="29420"/>
    <cellStyle name="Обычный 3 15 3 6 3" xfId="29421"/>
    <cellStyle name="Обычный 3 15 3 7" xfId="29422"/>
    <cellStyle name="Обычный 3 15 3 7 2" xfId="29423"/>
    <cellStyle name="Обычный 3 15 3 8" xfId="29424"/>
    <cellStyle name="Обычный 3 15 30" xfId="29425"/>
    <cellStyle name="Обычный 3 15 30 2" xfId="29426"/>
    <cellStyle name="Обычный 3 15 30 2 2" xfId="29427"/>
    <cellStyle name="Обычный 3 15 30 2 2 2" xfId="29428"/>
    <cellStyle name="Обычный 3 15 30 2 2 2 2" xfId="29429"/>
    <cellStyle name="Обычный 3 15 30 2 2 2 2 2" xfId="29430"/>
    <cellStyle name="Обычный 3 15 30 2 2 2 2 2 2" xfId="29431"/>
    <cellStyle name="Обычный 3 15 30 2 2 2 2 3" xfId="29432"/>
    <cellStyle name="Обычный 3 15 30 2 2 2 3" xfId="29433"/>
    <cellStyle name="Обычный 3 15 30 2 2 2 3 2" xfId="29434"/>
    <cellStyle name="Обычный 3 15 30 2 2 2 4" xfId="29435"/>
    <cellStyle name="Обычный 3 15 30 2 2 3" xfId="29436"/>
    <cellStyle name="Обычный 3 15 30 2 2 3 2" xfId="29437"/>
    <cellStyle name="Обычный 3 15 30 2 2 3 2 2" xfId="29438"/>
    <cellStyle name="Обычный 3 15 30 2 2 3 3" xfId="29439"/>
    <cellStyle name="Обычный 3 15 30 2 2 4" xfId="29440"/>
    <cellStyle name="Обычный 3 15 30 2 2 4 2" xfId="29441"/>
    <cellStyle name="Обычный 3 15 30 2 2 5" xfId="29442"/>
    <cellStyle name="Обычный 3 15 30 2 3" xfId="29443"/>
    <cellStyle name="Обычный 3 15 30 2 3 2" xfId="29444"/>
    <cellStyle name="Обычный 3 15 30 2 3 2 2" xfId="29445"/>
    <cellStyle name="Обычный 3 15 30 2 3 2 2 2" xfId="29446"/>
    <cellStyle name="Обычный 3 15 30 2 3 2 2 2 2" xfId="29447"/>
    <cellStyle name="Обычный 3 15 30 2 3 2 2 3" xfId="29448"/>
    <cellStyle name="Обычный 3 15 30 2 3 2 3" xfId="29449"/>
    <cellStyle name="Обычный 3 15 30 2 3 2 3 2" xfId="29450"/>
    <cellStyle name="Обычный 3 15 30 2 3 2 4" xfId="29451"/>
    <cellStyle name="Обычный 3 15 30 2 3 3" xfId="29452"/>
    <cellStyle name="Обычный 3 15 30 2 3 3 2" xfId="29453"/>
    <cellStyle name="Обычный 3 15 30 2 3 3 2 2" xfId="29454"/>
    <cellStyle name="Обычный 3 15 30 2 3 3 3" xfId="29455"/>
    <cellStyle name="Обычный 3 15 30 2 3 4" xfId="29456"/>
    <cellStyle name="Обычный 3 15 30 2 3 4 2" xfId="29457"/>
    <cellStyle name="Обычный 3 15 30 2 3 5" xfId="29458"/>
    <cellStyle name="Обычный 3 15 30 2 4" xfId="29459"/>
    <cellStyle name="Обычный 3 15 30 2 4 2" xfId="29460"/>
    <cellStyle name="Обычный 3 15 30 2 4 2 2" xfId="29461"/>
    <cellStyle name="Обычный 3 15 30 2 4 2 2 2" xfId="29462"/>
    <cellStyle name="Обычный 3 15 30 2 4 2 3" xfId="29463"/>
    <cellStyle name="Обычный 3 15 30 2 4 3" xfId="29464"/>
    <cellStyle name="Обычный 3 15 30 2 4 3 2" xfId="29465"/>
    <cellStyle name="Обычный 3 15 30 2 4 4" xfId="29466"/>
    <cellStyle name="Обычный 3 15 30 2 5" xfId="29467"/>
    <cellStyle name="Обычный 3 15 30 2 5 2" xfId="29468"/>
    <cellStyle name="Обычный 3 15 30 2 5 2 2" xfId="29469"/>
    <cellStyle name="Обычный 3 15 30 2 5 3" xfId="29470"/>
    <cellStyle name="Обычный 3 15 30 2 6" xfId="29471"/>
    <cellStyle name="Обычный 3 15 30 2 6 2" xfId="29472"/>
    <cellStyle name="Обычный 3 15 30 2 7" xfId="29473"/>
    <cellStyle name="Обычный 3 15 30 3" xfId="29474"/>
    <cellStyle name="Обычный 3 15 30 3 2" xfId="29475"/>
    <cellStyle name="Обычный 3 15 30 3 2 2" xfId="29476"/>
    <cellStyle name="Обычный 3 15 30 3 2 2 2" xfId="29477"/>
    <cellStyle name="Обычный 3 15 30 3 2 2 2 2" xfId="29478"/>
    <cellStyle name="Обычный 3 15 30 3 2 2 3" xfId="29479"/>
    <cellStyle name="Обычный 3 15 30 3 2 3" xfId="29480"/>
    <cellStyle name="Обычный 3 15 30 3 2 3 2" xfId="29481"/>
    <cellStyle name="Обычный 3 15 30 3 2 4" xfId="29482"/>
    <cellStyle name="Обычный 3 15 30 3 3" xfId="29483"/>
    <cellStyle name="Обычный 3 15 30 3 3 2" xfId="29484"/>
    <cellStyle name="Обычный 3 15 30 3 3 2 2" xfId="29485"/>
    <cellStyle name="Обычный 3 15 30 3 3 3" xfId="29486"/>
    <cellStyle name="Обычный 3 15 30 3 4" xfId="29487"/>
    <cellStyle name="Обычный 3 15 30 3 4 2" xfId="29488"/>
    <cellStyle name="Обычный 3 15 30 3 5" xfId="29489"/>
    <cellStyle name="Обычный 3 15 30 4" xfId="29490"/>
    <cellStyle name="Обычный 3 15 30 4 2" xfId="29491"/>
    <cellStyle name="Обычный 3 15 30 4 2 2" xfId="29492"/>
    <cellStyle name="Обычный 3 15 30 4 2 2 2" xfId="29493"/>
    <cellStyle name="Обычный 3 15 30 4 2 2 2 2" xfId="29494"/>
    <cellStyle name="Обычный 3 15 30 4 2 2 3" xfId="29495"/>
    <cellStyle name="Обычный 3 15 30 4 2 3" xfId="29496"/>
    <cellStyle name="Обычный 3 15 30 4 2 3 2" xfId="29497"/>
    <cellStyle name="Обычный 3 15 30 4 2 4" xfId="29498"/>
    <cellStyle name="Обычный 3 15 30 4 3" xfId="29499"/>
    <cellStyle name="Обычный 3 15 30 4 3 2" xfId="29500"/>
    <cellStyle name="Обычный 3 15 30 4 3 2 2" xfId="29501"/>
    <cellStyle name="Обычный 3 15 30 4 3 3" xfId="29502"/>
    <cellStyle name="Обычный 3 15 30 4 4" xfId="29503"/>
    <cellStyle name="Обычный 3 15 30 4 4 2" xfId="29504"/>
    <cellStyle name="Обычный 3 15 30 4 5" xfId="29505"/>
    <cellStyle name="Обычный 3 15 30 5" xfId="29506"/>
    <cellStyle name="Обычный 3 15 30 5 2" xfId="29507"/>
    <cellStyle name="Обычный 3 15 30 5 2 2" xfId="29508"/>
    <cellStyle name="Обычный 3 15 30 5 2 2 2" xfId="29509"/>
    <cellStyle name="Обычный 3 15 30 5 2 3" xfId="29510"/>
    <cellStyle name="Обычный 3 15 30 5 3" xfId="29511"/>
    <cellStyle name="Обычный 3 15 30 5 3 2" xfId="29512"/>
    <cellStyle name="Обычный 3 15 30 5 4" xfId="29513"/>
    <cellStyle name="Обычный 3 15 30 6" xfId="29514"/>
    <cellStyle name="Обычный 3 15 30 6 2" xfId="29515"/>
    <cellStyle name="Обычный 3 15 30 6 2 2" xfId="29516"/>
    <cellStyle name="Обычный 3 15 30 6 3" xfId="29517"/>
    <cellStyle name="Обычный 3 15 30 7" xfId="29518"/>
    <cellStyle name="Обычный 3 15 30 7 2" xfId="29519"/>
    <cellStyle name="Обычный 3 15 30 8" xfId="29520"/>
    <cellStyle name="Обычный 3 15 31" xfId="29521"/>
    <cellStyle name="Обычный 3 15 31 2" xfId="29522"/>
    <cellStyle name="Обычный 3 15 31 2 2" xfId="29523"/>
    <cellStyle name="Обычный 3 15 31 2 2 2" xfId="29524"/>
    <cellStyle name="Обычный 3 15 31 2 2 2 2" xfId="29525"/>
    <cellStyle name="Обычный 3 15 31 2 2 2 2 2" xfId="29526"/>
    <cellStyle name="Обычный 3 15 31 2 2 2 2 2 2" xfId="29527"/>
    <cellStyle name="Обычный 3 15 31 2 2 2 2 3" xfId="29528"/>
    <cellStyle name="Обычный 3 15 31 2 2 2 3" xfId="29529"/>
    <cellStyle name="Обычный 3 15 31 2 2 2 3 2" xfId="29530"/>
    <cellStyle name="Обычный 3 15 31 2 2 2 4" xfId="29531"/>
    <cellStyle name="Обычный 3 15 31 2 2 3" xfId="29532"/>
    <cellStyle name="Обычный 3 15 31 2 2 3 2" xfId="29533"/>
    <cellStyle name="Обычный 3 15 31 2 2 3 2 2" xfId="29534"/>
    <cellStyle name="Обычный 3 15 31 2 2 3 3" xfId="29535"/>
    <cellStyle name="Обычный 3 15 31 2 2 4" xfId="29536"/>
    <cellStyle name="Обычный 3 15 31 2 2 4 2" xfId="29537"/>
    <cellStyle name="Обычный 3 15 31 2 2 5" xfId="29538"/>
    <cellStyle name="Обычный 3 15 31 2 3" xfId="29539"/>
    <cellStyle name="Обычный 3 15 31 2 3 2" xfId="29540"/>
    <cellStyle name="Обычный 3 15 31 2 3 2 2" xfId="29541"/>
    <cellStyle name="Обычный 3 15 31 2 3 2 2 2" xfId="29542"/>
    <cellStyle name="Обычный 3 15 31 2 3 2 2 2 2" xfId="29543"/>
    <cellStyle name="Обычный 3 15 31 2 3 2 2 3" xfId="29544"/>
    <cellStyle name="Обычный 3 15 31 2 3 2 3" xfId="29545"/>
    <cellStyle name="Обычный 3 15 31 2 3 2 3 2" xfId="29546"/>
    <cellStyle name="Обычный 3 15 31 2 3 2 4" xfId="29547"/>
    <cellStyle name="Обычный 3 15 31 2 3 3" xfId="29548"/>
    <cellStyle name="Обычный 3 15 31 2 3 3 2" xfId="29549"/>
    <cellStyle name="Обычный 3 15 31 2 3 3 2 2" xfId="29550"/>
    <cellStyle name="Обычный 3 15 31 2 3 3 3" xfId="29551"/>
    <cellStyle name="Обычный 3 15 31 2 3 4" xfId="29552"/>
    <cellStyle name="Обычный 3 15 31 2 3 4 2" xfId="29553"/>
    <cellStyle name="Обычный 3 15 31 2 3 5" xfId="29554"/>
    <cellStyle name="Обычный 3 15 31 2 4" xfId="29555"/>
    <cellStyle name="Обычный 3 15 31 2 4 2" xfId="29556"/>
    <cellStyle name="Обычный 3 15 31 2 4 2 2" xfId="29557"/>
    <cellStyle name="Обычный 3 15 31 2 4 2 2 2" xfId="29558"/>
    <cellStyle name="Обычный 3 15 31 2 4 2 3" xfId="29559"/>
    <cellStyle name="Обычный 3 15 31 2 4 3" xfId="29560"/>
    <cellStyle name="Обычный 3 15 31 2 4 3 2" xfId="29561"/>
    <cellStyle name="Обычный 3 15 31 2 4 4" xfId="29562"/>
    <cellStyle name="Обычный 3 15 31 2 5" xfId="29563"/>
    <cellStyle name="Обычный 3 15 31 2 5 2" xfId="29564"/>
    <cellStyle name="Обычный 3 15 31 2 5 2 2" xfId="29565"/>
    <cellStyle name="Обычный 3 15 31 2 5 3" xfId="29566"/>
    <cellStyle name="Обычный 3 15 31 2 6" xfId="29567"/>
    <cellStyle name="Обычный 3 15 31 2 6 2" xfId="29568"/>
    <cellStyle name="Обычный 3 15 31 2 7" xfId="29569"/>
    <cellStyle name="Обычный 3 15 31 3" xfId="29570"/>
    <cellStyle name="Обычный 3 15 31 3 2" xfId="29571"/>
    <cellStyle name="Обычный 3 15 31 3 2 2" xfId="29572"/>
    <cellStyle name="Обычный 3 15 31 3 2 2 2" xfId="29573"/>
    <cellStyle name="Обычный 3 15 31 3 2 2 2 2" xfId="29574"/>
    <cellStyle name="Обычный 3 15 31 3 2 2 3" xfId="29575"/>
    <cellStyle name="Обычный 3 15 31 3 2 3" xfId="29576"/>
    <cellStyle name="Обычный 3 15 31 3 2 3 2" xfId="29577"/>
    <cellStyle name="Обычный 3 15 31 3 2 4" xfId="29578"/>
    <cellStyle name="Обычный 3 15 31 3 3" xfId="29579"/>
    <cellStyle name="Обычный 3 15 31 3 3 2" xfId="29580"/>
    <cellStyle name="Обычный 3 15 31 3 3 2 2" xfId="29581"/>
    <cellStyle name="Обычный 3 15 31 3 3 3" xfId="29582"/>
    <cellStyle name="Обычный 3 15 31 3 4" xfId="29583"/>
    <cellStyle name="Обычный 3 15 31 3 4 2" xfId="29584"/>
    <cellStyle name="Обычный 3 15 31 3 5" xfId="29585"/>
    <cellStyle name="Обычный 3 15 31 4" xfId="29586"/>
    <cellStyle name="Обычный 3 15 31 4 2" xfId="29587"/>
    <cellStyle name="Обычный 3 15 31 4 2 2" xfId="29588"/>
    <cellStyle name="Обычный 3 15 31 4 2 2 2" xfId="29589"/>
    <cellStyle name="Обычный 3 15 31 4 2 2 2 2" xfId="29590"/>
    <cellStyle name="Обычный 3 15 31 4 2 2 3" xfId="29591"/>
    <cellStyle name="Обычный 3 15 31 4 2 3" xfId="29592"/>
    <cellStyle name="Обычный 3 15 31 4 2 3 2" xfId="29593"/>
    <cellStyle name="Обычный 3 15 31 4 2 4" xfId="29594"/>
    <cellStyle name="Обычный 3 15 31 4 3" xfId="29595"/>
    <cellStyle name="Обычный 3 15 31 4 3 2" xfId="29596"/>
    <cellStyle name="Обычный 3 15 31 4 3 2 2" xfId="29597"/>
    <cellStyle name="Обычный 3 15 31 4 3 3" xfId="29598"/>
    <cellStyle name="Обычный 3 15 31 4 4" xfId="29599"/>
    <cellStyle name="Обычный 3 15 31 4 4 2" xfId="29600"/>
    <cellStyle name="Обычный 3 15 31 4 5" xfId="29601"/>
    <cellStyle name="Обычный 3 15 31 5" xfId="29602"/>
    <cellStyle name="Обычный 3 15 31 5 2" xfId="29603"/>
    <cellStyle name="Обычный 3 15 31 5 2 2" xfId="29604"/>
    <cellStyle name="Обычный 3 15 31 5 2 2 2" xfId="29605"/>
    <cellStyle name="Обычный 3 15 31 5 2 3" xfId="29606"/>
    <cellStyle name="Обычный 3 15 31 5 3" xfId="29607"/>
    <cellStyle name="Обычный 3 15 31 5 3 2" xfId="29608"/>
    <cellStyle name="Обычный 3 15 31 5 4" xfId="29609"/>
    <cellStyle name="Обычный 3 15 31 6" xfId="29610"/>
    <cellStyle name="Обычный 3 15 31 6 2" xfId="29611"/>
    <cellStyle name="Обычный 3 15 31 6 2 2" xfId="29612"/>
    <cellStyle name="Обычный 3 15 31 6 3" xfId="29613"/>
    <cellStyle name="Обычный 3 15 31 7" xfId="29614"/>
    <cellStyle name="Обычный 3 15 31 7 2" xfId="29615"/>
    <cellStyle name="Обычный 3 15 31 8" xfId="29616"/>
    <cellStyle name="Обычный 3 15 32" xfId="29617"/>
    <cellStyle name="Обычный 3 15 32 2" xfId="29618"/>
    <cellStyle name="Обычный 3 15 32 2 2" xfId="29619"/>
    <cellStyle name="Обычный 3 15 32 2 2 2" xfId="29620"/>
    <cellStyle name="Обычный 3 15 32 2 2 2 2" xfId="29621"/>
    <cellStyle name="Обычный 3 15 32 2 2 2 2 2" xfId="29622"/>
    <cellStyle name="Обычный 3 15 32 2 2 2 2 2 2" xfId="29623"/>
    <cellStyle name="Обычный 3 15 32 2 2 2 2 3" xfId="29624"/>
    <cellStyle name="Обычный 3 15 32 2 2 2 3" xfId="29625"/>
    <cellStyle name="Обычный 3 15 32 2 2 2 3 2" xfId="29626"/>
    <cellStyle name="Обычный 3 15 32 2 2 2 4" xfId="29627"/>
    <cellStyle name="Обычный 3 15 32 2 2 3" xfId="29628"/>
    <cellStyle name="Обычный 3 15 32 2 2 3 2" xfId="29629"/>
    <cellStyle name="Обычный 3 15 32 2 2 3 2 2" xfId="29630"/>
    <cellStyle name="Обычный 3 15 32 2 2 3 3" xfId="29631"/>
    <cellStyle name="Обычный 3 15 32 2 2 4" xfId="29632"/>
    <cellStyle name="Обычный 3 15 32 2 2 4 2" xfId="29633"/>
    <cellStyle name="Обычный 3 15 32 2 2 5" xfId="29634"/>
    <cellStyle name="Обычный 3 15 32 2 3" xfId="29635"/>
    <cellStyle name="Обычный 3 15 32 2 3 2" xfId="29636"/>
    <cellStyle name="Обычный 3 15 32 2 3 2 2" xfId="29637"/>
    <cellStyle name="Обычный 3 15 32 2 3 2 2 2" xfId="29638"/>
    <cellStyle name="Обычный 3 15 32 2 3 2 2 2 2" xfId="29639"/>
    <cellStyle name="Обычный 3 15 32 2 3 2 2 3" xfId="29640"/>
    <cellStyle name="Обычный 3 15 32 2 3 2 3" xfId="29641"/>
    <cellStyle name="Обычный 3 15 32 2 3 2 3 2" xfId="29642"/>
    <cellStyle name="Обычный 3 15 32 2 3 2 4" xfId="29643"/>
    <cellStyle name="Обычный 3 15 32 2 3 3" xfId="29644"/>
    <cellStyle name="Обычный 3 15 32 2 3 3 2" xfId="29645"/>
    <cellStyle name="Обычный 3 15 32 2 3 3 2 2" xfId="29646"/>
    <cellStyle name="Обычный 3 15 32 2 3 3 3" xfId="29647"/>
    <cellStyle name="Обычный 3 15 32 2 3 4" xfId="29648"/>
    <cellStyle name="Обычный 3 15 32 2 3 4 2" xfId="29649"/>
    <cellStyle name="Обычный 3 15 32 2 3 5" xfId="29650"/>
    <cellStyle name="Обычный 3 15 32 2 4" xfId="29651"/>
    <cellStyle name="Обычный 3 15 32 2 4 2" xfId="29652"/>
    <cellStyle name="Обычный 3 15 32 2 4 2 2" xfId="29653"/>
    <cellStyle name="Обычный 3 15 32 2 4 2 2 2" xfId="29654"/>
    <cellStyle name="Обычный 3 15 32 2 4 2 3" xfId="29655"/>
    <cellStyle name="Обычный 3 15 32 2 4 3" xfId="29656"/>
    <cellStyle name="Обычный 3 15 32 2 4 3 2" xfId="29657"/>
    <cellStyle name="Обычный 3 15 32 2 4 4" xfId="29658"/>
    <cellStyle name="Обычный 3 15 32 2 5" xfId="29659"/>
    <cellStyle name="Обычный 3 15 32 2 5 2" xfId="29660"/>
    <cellStyle name="Обычный 3 15 32 2 5 2 2" xfId="29661"/>
    <cellStyle name="Обычный 3 15 32 2 5 3" xfId="29662"/>
    <cellStyle name="Обычный 3 15 32 2 6" xfId="29663"/>
    <cellStyle name="Обычный 3 15 32 2 6 2" xfId="29664"/>
    <cellStyle name="Обычный 3 15 32 2 7" xfId="29665"/>
    <cellStyle name="Обычный 3 15 32 3" xfId="29666"/>
    <cellStyle name="Обычный 3 15 32 3 2" xfId="29667"/>
    <cellStyle name="Обычный 3 15 32 3 2 2" xfId="29668"/>
    <cellStyle name="Обычный 3 15 32 3 2 2 2" xfId="29669"/>
    <cellStyle name="Обычный 3 15 32 3 2 2 2 2" xfId="29670"/>
    <cellStyle name="Обычный 3 15 32 3 2 2 3" xfId="29671"/>
    <cellStyle name="Обычный 3 15 32 3 2 3" xfId="29672"/>
    <cellStyle name="Обычный 3 15 32 3 2 3 2" xfId="29673"/>
    <cellStyle name="Обычный 3 15 32 3 2 4" xfId="29674"/>
    <cellStyle name="Обычный 3 15 32 3 3" xfId="29675"/>
    <cellStyle name="Обычный 3 15 32 3 3 2" xfId="29676"/>
    <cellStyle name="Обычный 3 15 32 3 3 2 2" xfId="29677"/>
    <cellStyle name="Обычный 3 15 32 3 3 3" xfId="29678"/>
    <cellStyle name="Обычный 3 15 32 3 4" xfId="29679"/>
    <cellStyle name="Обычный 3 15 32 3 4 2" xfId="29680"/>
    <cellStyle name="Обычный 3 15 32 3 5" xfId="29681"/>
    <cellStyle name="Обычный 3 15 32 4" xfId="29682"/>
    <cellStyle name="Обычный 3 15 32 4 2" xfId="29683"/>
    <cellStyle name="Обычный 3 15 32 4 2 2" xfId="29684"/>
    <cellStyle name="Обычный 3 15 32 4 2 2 2" xfId="29685"/>
    <cellStyle name="Обычный 3 15 32 4 2 2 2 2" xfId="29686"/>
    <cellStyle name="Обычный 3 15 32 4 2 2 3" xfId="29687"/>
    <cellStyle name="Обычный 3 15 32 4 2 3" xfId="29688"/>
    <cellStyle name="Обычный 3 15 32 4 2 3 2" xfId="29689"/>
    <cellStyle name="Обычный 3 15 32 4 2 4" xfId="29690"/>
    <cellStyle name="Обычный 3 15 32 4 3" xfId="29691"/>
    <cellStyle name="Обычный 3 15 32 4 3 2" xfId="29692"/>
    <cellStyle name="Обычный 3 15 32 4 3 2 2" xfId="29693"/>
    <cellStyle name="Обычный 3 15 32 4 3 3" xfId="29694"/>
    <cellStyle name="Обычный 3 15 32 4 4" xfId="29695"/>
    <cellStyle name="Обычный 3 15 32 4 4 2" xfId="29696"/>
    <cellStyle name="Обычный 3 15 32 4 5" xfId="29697"/>
    <cellStyle name="Обычный 3 15 32 5" xfId="29698"/>
    <cellStyle name="Обычный 3 15 32 5 2" xfId="29699"/>
    <cellStyle name="Обычный 3 15 32 5 2 2" xfId="29700"/>
    <cellStyle name="Обычный 3 15 32 5 2 2 2" xfId="29701"/>
    <cellStyle name="Обычный 3 15 32 5 2 3" xfId="29702"/>
    <cellStyle name="Обычный 3 15 32 5 3" xfId="29703"/>
    <cellStyle name="Обычный 3 15 32 5 3 2" xfId="29704"/>
    <cellStyle name="Обычный 3 15 32 5 4" xfId="29705"/>
    <cellStyle name="Обычный 3 15 32 6" xfId="29706"/>
    <cellStyle name="Обычный 3 15 32 6 2" xfId="29707"/>
    <cellStyle name="Обычный 3 15 32 6 2 2" xfId="29708"/>
    <cellStyle name="Обычный 3 15 32 6 3" xfId="29709"/>
    <cellStyle name="Обычный 3 15 32 7" xfId="29710"/>
    <cellStyle name="Обычный 3 15 32 7 2" xfId="29711"/>
    <cellStyle name="Обычный 3 15 32 8" xfId="29712"/>
    <cellStyle name="Обычный 3 15 33" xfId="29713"/>
    <cellStyle name="Обычный 3 15 33 2" xfId="29714"/>
    <cellStyle name="Обычный 3 15 33 2 2" xfId="29715"/>
    <cellStyle name="Обычный 3 15 33 2 2 2" xfId="29716"/>
    <cellStyle name="Обычный 3 15 33 2 2 2 2" xfId="29717"/>
    <cellStyle name="Обычный 3 15 33 2 2 2 2 2" xfId="29718"/>
    <cellStyle name="Обычный 3 15 33 2 2 2 2 2 2" xfId="29719"/>
    <cellStyle name="Обычный 3 15 33 2 2 2 2 3" xfId="29720"/>
    <cellStyle name="Обычный 3 15 33 2 2 2 3" xfId="29721"/>
    <cellStyle name="Обычный 3 15 33 2 2 2 3 2" xfId="29722"/>
    <cellStyle name="Обычный 3 15 33 2 2 2 4" xfId="29723"/>
    <cellStyle name="Обычный 3 15 33 2 2 3" xfId="29724"/>
    <cellStyle name="Обычный 3 15 33 2 2 3 2" xfId="29725"/>
    <cellStyle name="Обычный 3 15 33 2 2 3 2 2" xfId="29726"/>
    <cellStyle name="Обычный 3 15 33 2 2 3 3" xfId="29727"/>
    <cellStyle name="Обычный 3 15 33 2 2 4" xfId="29728"/>
    <cellStyle name="Обычный 3 15 33 2 2 4 2" xfId="29729"/>
    <cellStyle name="Обычный 3 15 33 2 2 5" xfId="29730"/>
    <cellStyle name="Обычный 3 15 33 2 3" xfId="29731"/>
    <cellStyle name="Обычный 3 15 33 2 3 2" xfId="29732"/>
    <cellStyle name="Обычный 3 15 33 2 3 2 2" xfId="29733"/>
    <cellStyle name="Обычный 3 15 33 2 3 2 2 2" xfId="29734"/>
    <cellStyle name="Обычный 3 15 33 2 3 2 2 2 2" xfId="29735"/>
    <cellStyle name="Обычный 3 15 33 2 3 2 2 3" xfId="29736"/>
    <cellStyle name="Обычный 3 15 33 2 3 2 3" xfId="29737"/>
    <cellStyle name="Обычный 3 15 33 2 3 2 3 2" xfId="29738"/>
    <cellStyle name="Обычный 3 15 33 2 3 2 4" xfId="29739"/>
    <cellStyle name="Обычный 3 15 33 2 3 3" xfId="29740"/>
    <cellStyle name="Обычный 3 15 33 2 3 3 2" xfId="29741"/>
    <cellStyle name="Обычный 3 15 33 2 3 3 2 2" xfId="29742"/>
    <cellStyle name="Обычный 3 15 33 2 3 3 3" xfId="29743"/>
    <cellStyle name="Обычный 3 15 33 2 3 4" xfId="29744"/>
    <cellStyle name="Обычный 3 15 33 2 3 4 2" xfId="29745"/>
    <cellStyle name="Обычный 3 15 33 2 3 5" xfId="29746"/>
    <cellStyle name="Обычный 3 15 33 2 4" xfId="29747"/>
    <cellStyle name="Обычный 3 15 33 2 4 2" xfId="29748"/>
    <cellStyle name="Обычный 3 15 33 2 4 2 2" xfId="29749"/>
    <cellStyle name="Обычный 3 15 33 2 4 2 2 2" xfId="29750"/>
    <cellStyle name="Обычный 3 15 33 2 4 2 3" xfId="29751"/>
    <cellStyle name="Обычный 3 15 33 2 4 3" xfId="29752"/>
    <cellStyle name="Обычный 3 15 33 2 4 3 2" xfId="29753"/>
    <cellStyle name="Обычный 3 15 33 2 4 4" xfId="29754"/>
    <cellStyle name="Обычный 3 15 33 2 5" xfId="29755"/>
    <cellStyle name="Обычный 3 15 33 2 5 2" xfId="29756"/>
    <cellStyle name="Обычный 3 15 33 2 5 2 2" xfId="29757"/>
    <cellStyle name="Обычный 3 15 33 2 5 3" xfId="29758"/>
    <cellStyle name="Обычный 3 15 33 2 6" xfId="29759"/>
    <cellStyle name="Обычный 3 15 33 2 6 2" xfId="29760"/>
    <cellStyle name="Обычный 3 15 33 2 7" xfId="29761"/>
    <cellStyle name="Обычный 3 15 33 3" xfId="29762"/>
    <cellStyle name="Обычный 3 15 33 3 2" xfId="29763"/>
    <cellStyle name="Обычный 3 15 33 3 2 2" xfId="29764"/>
    <cellStyle name="Обычный 3 15 33 3 2 2 2" xfId="29765"/>
    <cellStyle name="Обычный 3 15 33 3 2 2 2 2" xfId="29766"/>
    <cellStyle name="Обычный 3 15 33 3 2 2 3" xfId="29767"/>
    <cellStyle name="Обычный 3 15 33 3 2 3" xfId="29768"/>
    <cellStyle name="Обычный 3 15 33 3 2 3 2" xfId="29769"/>
    <cellStyle name="Обычный 3 15 33 3 2 4" xfId="29770"/>
    <cellStyle name="Обычный 3 15 33 3 3" xfId="29771"/>
    <cellStyle name="Обычный 3 15 33 3 3 2" xfId="29772"/>
    <cellStyle name="Обычный 3 15 33 3 3 2 2" xfId="29773"/>
    <cellStyle name="Обычный 3 15 33 3 3 3" xfId="29774"/>
    <cellStyle name="Обычный 3 15 33 3 4" xfId="29775"/>
    <cellStyle name="Обычный 3 15 33 3 4 2" xfId="29776"/>
    <cellStyle name="Обычный 3 15 33 3 5" xfId="29777"/>
    <cellStyle name="Обычный 3 15 33 4" xfId="29778"/>
    <cellStyle name="Обычный 3 15 33 4 2" xfId="29779"/>
    <cellStyle name="Обычный 3 15 33 4 2 2" xfId="29780"/>
    <cellStyle name="Обычный 3 15 33 4 2 2 2" xfId="29781"/>
    <cellStyle name="Обычный 3 15 33 4 2 2 2 2" xfId="29782"/>
    <cellStyle name="Обычный 3 15 33 4 2 2 3" xfId="29783"/>
    <cellStyle name="Обычный 3 15 33 4 2 3" xfId="29784"/>
    <cellStyle name="Обычный 3 15 33 4 2 3 2" xfId="29785"/>
    <cellStyle name="Обычный 3 15 33 4 2 4" xfId="29786"/>
    <cellStyle name="Обычный 3 15 33 4 3" xfId="29787"/>
    <cellStyle name="Обычный 3 15 33 4 3 2" xfId="29788"/>
    <cellStyle name="Обычный 3 15 33 4 3 2 2" xfId="29789"/>
    <cellStyle name="Обычный 3 15 33 4 3 3" xfId="29790"/>
    <cellStyle name="Обычный 3 15 33 4 4" xfId="29791"/>
    <cellStyle name="Обычный 3 15 33 4 4 2" xfId="29792"/>
    <cellStyle name="Обычный 3 15 33 4 5" xfId="29793"/>
    <cellStyle name="Обычный 3 15 33 5" xfId="29794"/>
    <cellStyle name="Обычный 3 15 33 5 2" xfId="29795"/>
    <cellStyle name="Обычный 3 15 33 5 2 2" xfId="29796"/>
    <cellStyle name="Обычный 3 15 33 5 2 2 2" xfId="29797"/>
    <cellStyle name="Обычный 3 15 33 5 2 3" xfId="29798"/>
    <cellStyle name="Обычный 3 15 33 5 3" xfId="29799"/>
    <cellStyle name="Обычный 3 15 33 5 3 2" xfId="29800"/>
    <cellStyle name="Обычный 3 15 33 5 4" xfId="29801"/>
    <cellStyle name="Обычный 3 15 33 6" xfId="29802"/>
    <cellStyle name="Обычный 3 15 33 6 2" xfId="29803"/>
    <cellStyle name="Обычный 3 15 33 6 2 2" xfId="29804"/>
    <cellStyle name="Обычный 3 15 33 6 3" xfId="29805"/>
    <cellStyle name="Обычный 3 15 33 7" xfId="29806"/>
    <cellStyle name="Обычный 3 15 33 7 2" xfId="29807"/>
    <cellStyle name="Обычный 3 15 33 8" xfId="29808"/>
    <cellStyle name="Обычный 3 15 34" xfId="29809"/>
    <cellStyle name="Обычный 3 15 34 2" xfId="29810"/>
    <cellStyle name="Обычный 3 15 34 2 2" xfId="29811"/>
    <cellStyle name="Обычный 3 15 34 2 2 2" xfId="29812"/>
    <cellStyle name="Обычный 3 15 34 2 2 2 2" xfId="29813"/>
    <cellStyle name="Обычный 3 15 34 2 2 2 2 2" xfId="29814"/>
    <cellStyle name="Обычный 3 15 34 2 2 2 2 2 2" xfId="29815"/>
    <cellStyle name="Обычный 3 15 34 2 2 2 2 3" xfId="29816"/>
    <cellStyle name="Обычный 3 15 34 2 2 2 3" xfId="29817"/>
    <cellStyle name="Обычный 3 15 34 2 2 2 3 2" xfId="29818"/>
    <cellStyle name="Обычный 3 15 34 2 2 2 4" xfId="29819"/>
    <cellStyle name="Обычный 3 15 34 2 2 3" xfId="29820"/>
    <cellStyle name="Обычный 3 15 34 2 2 3 2" xfId="29821"/>
    <cellStyle name="Обычный 3 15 34 2 2 3 2 2" xfId="29822"/>
    <cellStyle name="Обычный 3 15 34 2 2 3 3" xfId="29823"/>
    <cellStyle name="Обычный 3 15 34 2 2 4" xfId="29824"/>
    <cellStyle name="Обычный 3 15 34 2 2 4 2" xfId="29825"/>
    <cellStyle name="Обычный 3 15 34 2 2 5" xfId="29826"/>
    <cellStyle name="Обычный 3 15 34 2 3" xfId="29827"/>
    <cellStyle name="Обычный 3 15 34 2 3 2" xfId="29828"/>
    <cellStyle name="Обычный 3 15 34 2 3 2 2" xfId="29829"/>
    <cellStyle name="Обычный 3 15 34 2 3 2 2 2" xfId="29830"/>
    <cellStyle name="Обычный 3 15 34 2 3 2 2 2 2" xfId="29831"/>
    <cellStyle name="Обычный 3 15 34 2 3 2 2 3" xfId="29832"/>
    <cellStyle name="Обычный 3 15 34 2 3 2 3" xfId="29833"/>
    <cellStyle name="Обычный 3 15 34 2 3 2 3 2" xfId="29834"/>
    <cellStyle name="Обычный 3 15 34 2 3 2 4" xfId="29835"/>
    <cellStyle name="Обычный 3 15 34 2 3 3" xfId="29836"/>
    <cellStyle name="Обычный 3 15 34 2 3 3 2" xfId="29837"/>
    <cellStyle name="Обычный 3 15 34 2 3 3 2 2" xfId="29838"/>
    <cellStyle name="Обычный 3 15 34 2 3 3 3" xfId="29839"/>
    <cellStyle name="Обычный 3 15 34 2 3 4" xfId="29840"/>
    <cellStyle name="Обычный 3 15 34 2 3 4 2" xfId="29841"/>
    <cellStyle name="Обычный 3 15 34 2 3 5" xfId="29842"/>
    <cellStyle name="Обычный 3 15 34 2 4" xfId="29843"/>
    <cellStyle name="Обычный 3 15 34 2 4 2" xfId="29844"/>
    <cellStyle name="Обычный 3 15 34 2 4 2 2" xfId="29845"/>
    <cellStyle name="Обычный 3 15 34 2 4 2 2 2" xfId="29846"/>
    <cellStyle name="Обычный 3 15 34 2 4 2 3" xfId="29847"/>
    <cellStyle name="Обычный 3 15 34 2 4 3" xfId="29848"/>
    <cellStyle name="Обычный 3 15 34 2 4 3 2" xfId="29849"/>
    <cellStyle name="Обычный 3 15 34 2 4 4" xfId="29850"/>
    <cellStyle name="Обычный 3 15 34 2 5" xfId="29851"/>
    <cellStyle name="Обычный 3 15 34 2 5 2" xfId="29852"/>
    <cellStyle name="Обычный 3 15 34 2 5 2 2" xfId="29853"/>
    <cellStyle name="Обычный 3 15 34 2 5 3" xfId="29854"/>
    <cellStyle name="Обычный 3 15 34 2 6" xfId="29855"/>
    <cellStyle name="Обычный 3 15 34 2 6 2" xfId="29856"/>
    <cellStyle name="Обычный 3 15 34 2 7" xfId="29857"/>
    <cellStyle name="Обычный 3 15 34 3" xfId="29858"/>
    <cellStyle name="Обычный 3 15 34 3 2" xfId="29859"/>
    <cellStyle name="Обычный 3 15 34 3 2 2" xfId="29860"/>
    <cellStyle name="Обычный 3 15 34 3 2 2 2" xfId="29861"/>
    <cellStyle name="Обычный 3 15 34 3 2 2 2 2" xfId="29862"/>
    <cellStyle name="Обычный 3 15 34 3 2 2 3" xfId="29863"/>
    <cellStyle name="Обычный 3 15 34 3 2 3" xfId="29864"/>
    <cellStyle name="Обычный 3 15 34 3 2 3 2" xfId="29865"/>
    <cellStyle name="Обычный 3 15 34 3 2 4" xfId="29866"/>
    <cellStyle name="Обычный 3 15 34 3 3" xfId="29867"/>
    <cellStyle name="Обычный 3 15 34 3 3 2" xfId="29868"/>
    <cellStyle name="Обычный 3 15 34 3 3 2 2" xfId="29869"/>
    <cellStyle name="Обычный 3 15 34 3 3 3" xfId="29870"/>
    <cellStyle name="Обычный 3 15 34 3 4" xfId="29871"/>
    <cellStyle name="Обычный 3 15 34 3 4 2" xfId="29872"/>
    <cellStyle name="Обычный 3 15 34 3 5" xfId="29873"/>
    <cellStyle name="Обычный 3 15 34 4" xfId="29874"/>
    <cellStyle name="Обычный 3 15 34 4 2" xfId="29875"/>
    <cellStyle name="Обычный 3 15 34 4 2 2" xfId="29876"/>
    <cellStyle name="Обычный 3 15 34 4 2 2 2" xfId="29877"/>
    <cellStyle name="Обычный 3 15 34 4 2 2 2 2" xfId="29878"/>
    <cellStyle name="Обычный 3 15 34 4 2 2 3" xfId="29879"/>
    <cellStyle name="Обычный 3 15 34 4 2 3" xfId="29880"/>
    <cellStyle name="Обычный 3 15 34 4 2 3 2" xfId="29881"/>
    <cellStyle name="Обычный 3 15 34 4 2 4" xfId="29882"/>
    <cellStyle name="Обычный 3 15 34 4 3" xfId="29883"/>
    <cellStyle name="Обычный 3 15 34 4 3 2" xfId="29884"/>
    <cellStyle name="Обычный 3 15 34 4 3 2 2" xfId="29885"/>
    <cellStyle name="Обычный 3 15 34 4 3 3" xfId="29886"/>
    <cellStyle name="Обычный 3 15 34 4 4" xfId="29887"/>
    <cellStyle name="Обычный 3 15 34 4 4 2" xfId="29888"/>
    <cellStyle name="Обычный 3 15 34 4 5" xfId="29889"/>
    <cellStyle name="Обычный 3 15 34 5" xfId="29890"/>
    <cellStyle name="Обычный 3 15 34 5 2" xfId="29891"/>
    <cellStyle name="Обычный 3 15 34 5 2 2" xfId="29892"/>
    <cellStyle name="Обычный 3 15 34 5 2 2 2" xfId="29893"/>
    <cellStyle name="Обычный 3 15 34 5 2 3" xfId="29894"/>
    <cellStyle name="Обычный 3 15 34 5 3" xfId="29895"/>
    <cellStyle name="Обычный 3 15 34 5 3 2" xfId="29896"/>
    <cellStyle name="Обычный 3 15 34 5 4" xfId="29897"/>
    <cellStyle name="Обычный 3 15 34 6" xfId="29898"/>
    <cellStyle name="Обычный 3 15 34 6 2" xfId="29899"/>
    <cellStyle name="Обычный 3 15 34 6 2 2" xfId="29900"/>
    <cellStyle name="Обычный 3 15 34 6 3" xfId="29901"/>
    <cellStyle name="Обычный 3 15 34 7" xfId="29902"/>
    <cellStyle name="Обычный 3 15 34 7 2" xfId="29903"/>
    <cellStyle name="Обычный 3 15 34 8" xfId="29904"/>
    <cellStyle name="Обычный 3 15 35" xfId="29905"/>
    <cellStyle name="Обычный 3 15 35 2" xfId="29906"/>
    <cellStyle name="Обычный 3 15 35 2 2" xfId="29907"/>
    <cellStyle name="Обычный 3 15 35 2 2 2" xfId="29908"/>
    <cellStyle name="Обычный 3 15 35 2 2 2 2" xfId="29909"/>
    <cellStyle name="Обычный 3 15 35 2 2 2 2 2" xfId="29910"/>
    <cellStyle name="Обычный 3 15 35 2 2 2 2 2 2" xfId="29911"/>
    <cellStyle name="Обычный 3 15 35 2 2 2 2 3" xfId="29912"/>
    <cellStyle name="Обычный 3 15 35 2 2 2 3" xfId="29913"/>
    <cellStyle name="Обычный 3 15 35 2 2 2 3 2" xfId="29914"/>
    <cellStyle name="Обычный 3 15 35 2 2 2 4" xfId="29915"/>
    <cellStyle name="Обычный 3 15 35 2 2 3" xfId="29916"/>
    <cellStyle name="Обычный 3 15 35 2 2 3 2" xfId="29917"/>
    <cellStyle name="Обычный 3 15 35 2 2 3 2 2" xfId="29918"/>
    <cellStyle name="Обычный 3 15 35 2 2 3 3" xfId="29919"/>
    <cellStyle name="Обычный 3 15 35 2 2 4" xfId="29920"/>
    <cellStyle name="Обычный 3 15 35 2 2 4 2" xfId="29921"/>
    <cellStyle name="Обычный 3 15 35 2 2 5" xfId="29922"/>
    <cellStyle name="Обычный 3 15 35 2 3" xfId="29923"/>
    <cellStyle name="Обычный 3 15 35 2 3 2" xfId="29924"/>
    <cellStyle name="Обычный 3 15 35 2 3 2 2" xfId="29925"/>
    <cellStyle name="Обычный 3 15 35 2 3 2 2 2" xfId="29926"/>
    <cellStyle name="Обычный 3 15 35 2 3 2 2 2 2" xfId="29927"/>
    <cellStyle name="Обычный 3 15 35 2 3 2 2 3" xfId="29928"/>
    <cellStyle name="Обычный 3 15 35 2 3 2 3" xfId="29929"/>
    <cellStyle name="Обычный 3 15 35 2 3 2 3 2" xfId="29930"/>
    <cellStyle name="Обычный 3 15 35 2 3 2 4" xfId="29931"/>
    <cellStyle name="Обычный 3 15 35 2 3 3" xfId="29932"/>
    <cellStyle name="Обычный 3 15 35 2 3 3 2" xfId="29933"/>
    <cellStyle name="Обычный 3 15 35 2 3 3 2 2" xfId="29934"/>
    <cellStyle name="Обычный 3 15 35 2 3 3 3" xfId="29935"/>
    <cellStyle name="Обычный 3 15 35 2 3 4" xfId="29936"/>
    <cellStyle name="Обычный 3 15 35 2 3 4 2" xfId="29937"/>
    <cellStyle name="Обычный 3 15 35 2 3 5" xfId="29938"/>
    <cellStyle name="Обычный 3 15 35 2 4" xfId="29939"/>
    <cellStyle name="Обычный 3 15 35 2 4 2" xfId="29940"/>
    <cellStyle name="Обычный 3 15 35 2 4 2 2" xfId="29941"/>
    <cellStyle name="Обычный 3 15 35 2 4 2 2 2" xfId="29942"/>
    <cellStyle name="Обычный 3 15 35 2 4 2 3" xfId="29943"/>
    <cellStyle name="Обычный 3 15 35 2 4 3" xfId="29944"/>
    <cellStyle name="Обычный 3 15 35 2 4 3 2" xfId="29945"/>
    <cellStyle name="Обычный 3 15 35 2 4 4" xfId="29946"/>
    <cellStyle name="Обычный 3 15 35 2 5" xfId="29947"/>
    <cellStyle name="Обычный 3 15 35 2 5 2" xfId="29948"/>
    <cellStyle name="Обычный 3 15 35 2 5 2 2" xfId="29949"/>
    <cellStyle name="Обычный 3 15 35 2 5 3" xfId="29950"/>
    <cellStyle name="Обычный 3 15 35 2 6" xfId="29951"/>
    <cellStyle name="Обычный 3 15 35 2 6 2" xfId="29952"/>
    <cellStyle name="Обычный 3 15 35 2 7" xfId="29953"/>
    <cellStyle name="Обычный 3 15 35 3" xfId="29954"/>
    <cellStyle name="Обычный 3 15 35 3 2" xfId="29955"/>
    <cellStyle name="Обычный 3 15 35 3 2 2" xfId="29956"/>
    <cellStyle name="Обычный 3 15 35 3 2 2 2" xfId="29957"/>
    <cellStyle name="Обычный 3 15 35 3 2 2 2 2" xfId="29958"/>
    <cellStyle name="Обычный 3 15 35 3 2 2 3" xfId="29959"/>
    <cellStyle name="Обычный 3 15 35 3 2 3" xfId="29960"/>
    <cellStyle name="Обычный 3 15 35 3 2 3 2" xfId="29961"/>
    <cellStyle name="Обычный 3 15 35 3 2 4" xfId="29962"/>
    <cellStyle name="Обычный 3 15 35 3 3" xfId="29963"/>
    <cellStyle name="Обычный 3 15 35 3 3 2" xfId="29964"/>
    <cellStyle name="Обычный 3 15 35 3 3 2 2" xfId="29965"/>
    <cellStyle name="Обычный 3 15 35 3 3 3" xfId="29966"/>
    <cellStyle name="Обычный 3 15 35 3 4" xfId="29967"/>
    <cellStyle name="Обычный 3 15 35 3 4 2" xfId="29968"/>
    <cellStyle name="Обычный 3 15 35 3 5" xfId="29969"/>
    <cellStyle name="Обычный 3 15 35 4" xfId="29970"/>
    <cellStyle name="Обычный 3 15 35 4 2" xfId="29971"/>
    <cellStyle name="Обычный 3 15 35 4 2 2" xfId="29972"/>
    <cellStyle name="Обычный 3 15 35 4 2 2 2" xfId="29973"/>
    <cellStyle name="Обычный 3 15 35 4 2 2 2 2" xfId="29974"/>
    <cellStyle name="Обычный 3 15 35 4 2 2 3" xfId="29975"/>
    <cellStyle name="Обычный 3 15 35 4 2 3" xfId="29976"/>
    <cellStyle name="Обычный 3 15 35 4 2 3 2" xfId="29977"/>
    <cellStyle name="Обычный 3 15 35 4 2 4" xfId="29978"/>
    <cellStyle name="Обычный 3 15 35 4 3" xfId="29979"/>
    <cellStyle name="Обычный 3 15 35 4 3 2" xfId="29980"/>
    <cellStyle name="Обычный 3 15 35 4 3 2 2" xfId="29981"/>
    <cellStyle name="Обычный 3 15 35 4 3 3" xfId="29982"/>
    <cellStyle name="Обычный 3 15 35 4 4" xfId="29983"/>
    <cellStyle name="Обычный 3 15 35 4 4 2" xfId="29984"/>
    <cellStyle name="Обычный 3 15 35 4 5" xfId="29985"/>
    <cellStyle name="Обычный 3 15 35 5" xfId="29986"/>
    <cellStyle name="Обычный 3 15 35 5 2" xfId="29987"/>
    <cellStyle name="Обычный 3 15 35 5 2 2" xfId="29988"/>
    <cellStyle name="Обычный 3 15 35 5 2 2 2" xfId="29989"/>
    <cellStyle name="Обычный 3 15 35 5 2 3" xfId="29990"/>
    <cellStyle name="Обычный 3 15 35 5 3" xfId="29991"/>
    <cellStyle name="Обычный 3 15 35 5 3 2" xfId="29992"/>
    <cellStyle name="Обычный 3 15 35 5 4" xfId="29993"/>
    <cellStyle name="Обычный 3 15 35 6" xfId="29994"/>
    <cellStyle name="Обычный 3 15 35 6 2" xfId="29995"/>
    <cellStyle name="Обычный 3 15 35 6 2 2" xfId="29996"/>
    <cellStyle name="Обычный 3 15 35 6 3" xfId="29997"/>
    <cellStyle name="Обычный 3 15 35 7" xfId="29998"/>
    <cellStyle name="Обычный 3 15 35 7 2" xfId="29999"/>
    <cellStyle name="Обычный 3 15 35 8" xfId="30000"/>
    <cellStyle name="Обычный 3 15 36" xfId="30001"/>
    <cellStyle name="Обычный 3 15 36 2" xfId="30002"/>
    <cellStyle name="Обычный 3 15 36 2 2" xfId="30003"/>
    <cellStyle name="Обычный 3 15 36 2 2 2" xfId="30004"/>
    <cellStyle name="Обычный 3 15 36 2 2 2 2" xfId="30005"/>
    <cellStyle name="Обычный 3 15 36 2 2 2 2 2" xfId="30006"/>
    <cellStyle name="Обычный 3 15 36 2 2 2 2 2 2" xfId="30007"/>
    <cellStyle name="Обычный 3 15 36 2 2 2 2 3" xfId="30008"/>
    <cellStyle name="Обычный 3 15 36 2 2 2 3" xfId="30009"/>
    <cellStyle name="Обычный 3 15 36 2 2 2 3 2" xfId="30010"/>
    <cellStyle name="Обычный 3 15 36 2 2 2 4" xfId="30011"/>
    <cellStyle name="Обычный 3 15 36 2 2 3" xfId="30012"/>
    <cellStyle name="Обычный 3 15 36 2 2 3 2" xfId="30013"/>
    <cellStyle name="Обычный 3 15 36 2 2 3 2 2" xfId="30014"/>
    <cellStyle name="Обычный 3 15 36 2 2 3 3" xfId="30015"/>
    <cellStyle name="Обычный 3 15 36 2 2 4" xfId="30016"/>
    <cellStyle name="Обычный 3 15 36 2 2 4 2" xfId="30017"/>
    <cellStyle name="Обычный 3 15 36 2 2 5" xfId="30018"/>
    <cellStyle name="Обычный 3 15 36 2 3" xfId="30019"/>
    <cellStyle name="Обычный 3 15 36 2 3 2" xfId="30020"/>
    <cellStyle name="Обычный 3 15 36 2 3 2 2" xfId="30021"/>
    <cellStyle name="Обычный 3 15 36 2 3 2 2 2" xfId="30022"/>
    <cellStyle name="Обычный 3 15 36 2 3 2 2 2 2" xfId="30023"/>
    <cellStyle name="Обычный 3 15 36 2 3 2 2 3" xfId="30024"/>
    <cellStyle name="Обычный 3 15 36 2 3 2 3" xfId="30025"/>
    <cellStyle name="Обычный 3 15 36 2 3 2 3 2" xfId="30026"/>
    <cellStyle name="Обычный 3 15 36 2 3 2 4" xfId="30027"/>
    <cellStyle name="Обычный 3 15 36 2 3 3" xfId="30028"/>
    <cellStyle name="Обычный 3 15 36 2 3 3 2" xfId="30029"/>
    <cellStyle name="Обычный 3 15 36 2 3 3 2 2" xfId="30030"/>
    <cellStyle name="Обычный 3 15 36 2 3 3 3" xfId="30031"/>
    <cellStyle name="Обычный 3 15 36 2 3 4" xfId="30032"/>
    <cellStyle name="Обычный 3 15 36 2 3 4 2" xfId="30033"/>
    <cellStyle name="Обычный 3 15 36 2 3 5" xfId="30034"/>
    <cellStyle name="Обычный 3 15 36 2 4" xfId="30035"/>
    <cellStyle name="Обычный 3 15 36 2 4 2" xfId="30036"/>
    <cellStyle name="Обычный 3 15 36 2 4 2 2" xfId="30037"/>
    <cellStyle name="Обычный 3 15 36 2 4 2 2 2" xfId="30038"/>
    <cellStyle name="Обычный 3 15 36 2 4 2 3" xfId="30039"/>
    <cellStyle name="Обычный 3 15 36 2 4 3" xfId="30040"/>
    <cellStyle name="Обычный 3 15 36 2 4 3 2" xfId="30041"/>
    <cellStyle name="Обычный 3 15 36 2 4 4" xfId="30042"/>
    <cellStyle name="Обычный 3 15 36 2 5" xfId="30043"/>
    <cellStyle name="Обычный 3 15 36 2 5 2" xfId="30044"/>
    <cellStyle name="Обычный 3 15 36 2 5 2 2" xfId="30045"/>
    <cellStyle name="Обычный 3 15 36 2 5 3" xfId="30046"/>
    <cellStyle name="Обычный 3 15 36 2 6" xfId="30047"/>
    <cellStyle name="Обычный 3 15 36 2 6 2" xfId="30048"/>
    <cellStyle name="Обычный 3 15 36 2 7" xfId="30049"/>
    <cellStyle name="Обычный 3 15 36 3" xfId="30050"/>
    <cellStyle name="Обычный 3 15 36 3 2" xfId="30051"/>
    <cellStyle name="Обычный 3 15 36 3 2 2" xfId="30052"/>
    <cellStyle name="Обычный 3 15 36 3 2 2 2" xfId="30053"/>
    <cellStyle name="Обычный 3 15 36 3 2 2 2 2" xfId="30054"/>
    <cellStyle name="Обычный 3 15 36 3 2 2 3" xfId="30055"/>
    <cellStyle name="Обычный 3 15 36 3 2 3" xfId="30056"/>
    <cellStyle name="Обычный 3 15 36 3 2 3 2" xfId="30057"/>
    <cellStyle name="Обычный 3 15 36 3 2 4" xfId="30058"/>
    <cellStyle name="Обычный 3 15 36 3 3" xfId="30059"/>
    <cellStyle name="Обычный 3 15 36 3 3 2" xfId="30060"/>
    <cellStyle name="Обычный 3 15 36 3 3 2 2" xfId="30061"/>
    <cellStyle name="Обычный 3 15 36 3 3 3" xfId="30062"/>
    <cellStyle name="Обычный 3 15 36 3 4" xfId="30063"/>
    <cellStyle name="Обычный 3 15 36 3 4 2" xfId="30064"/>
    <cellStyle name="Обычный 3 15 36 3 5" xfId="30065"/>
    <cellStyle name="Обычный 3 15 36 4" xfId="30066"/>
    <cellStyle name="Обычный 3 15 36 4 2" xfId="30067"/>
    <cellStyle name="Обычный 3 15 36 4 2 2" xfId="30068"/>
    <cellStyle name="Обычный 3 15 36 4 2 2 2" xfId="30069"/>
    <cellStyle name="Обычный 3 15 36 4 2 2 2 2" xfId="30070"/>
    <cellStyle name="Обычный 3 15 36 4 2 2 3" xfId="30071"/>
    <cellStyle name="Обычный 3 15 36 4 2 3" xfId="30072"/>
    <cellStyle name="Обычный 3 15 36 4 2 3 2" xfId="30073"/>
    <cellStyle name="Обычный 3 15 36 4 2 4" xfId="30074"/>
    <cellStyle name="Обычный 3 15 36 4 3" xfId="30075"/>
    <cellStyle name="Обычный 3 15 36 4 3 2" xfId="30076"/>
    <cellStyle name="Обычный 3 15 36 4 3 2 2" xfId="30077"/>
    <cellStyle name="Обычный 3 15 36 4 3 3" xfId="30078"/>
    <cellStyle name="Обычный 3 15 36 4 4" xfId="30079"/>
    <cellStyle name="Обычный 3 15 36 4 4 2" xfId="30080"/>
    <cellStyle name="Обычный 3 15 36 4 5" xfId="30081"/>
    <cellStyle name="Обычный 3 15 36 5" xfId="30082"/>
    <cellStyle name="Обычный 3 15 36 5 2" xfId="30083"/>
    <cellStyle name="Обычный 3 15 36 5 2 2" xfId="30084"/>
    <cellStyle name="Обычный 3 15 36 5 2 2 2" xfId="30085"/>
    <cellStyle name="Обычный 3 15 36 5 2 3" xfId="30086"/>
    <cellStyle name="Обычный 3 15 36 5 3" xfId="30087"/>
    <cellStyle name="Обычный 3 15 36 5 3 2" xfId="30088"/>
    <cellStyle name="Обычный 3 15 36 5 4" xfId="30089"/>
    <cellStyle name="Обычный 3 15 36 6" xfId="30090"/>
    <cellStyle name="Обычный 3 15 36 6 2" xfId="30091"/>
    <cellStyle name="Обычный 3 15 36 6 2 2" xfId="30092"/>
    <cellStyle name="Обычный 3 15 36 6 3" xfId="30093"/>
    <cellStyle name="Обычный 3 15 36 7" xfId="30094"/>
    <cellStyle name="Обычный 3 15 36 7 2" xfId="30095"/>
    <cellStyle name="Обычный 3 15 36 8" xfId="30096"/>
    <cellStyle name="Обычный 3 15 37" xfId="30097"/>
    <cellStyle name="Обычный 3 15 37 2" xfId="30098"/>
    <cellStyle name="Обычный 3 15 37 2 2" xfId="30099"/>
    <cellStyle name="Обычный 3 15 37 2 2 2" xfId="30100"/>
    <cellStyle name="Обычный 3 15 37 2 2 2 2" xfId="30101"/>
    <cellStyle name="Обычный 3 15 37 2 2 2 2 2" xfId="30102"/>
    <cellStyle name="Обычный 3 15 37 2 2 2 2 2 2" xfId="30103"/>
    <cellStyle name="Обычный 3 15 37 2 2 2 2 3" xfId="30104"/>
    <cellStyle name="Обычный 3 15 37 2 2 2 3" xfId="30105"/>
    <cellStyle name="Обычный 3 15 37 2 2 2 3 2" xfId="30106"/>
    <cellStyle name="Обычный 3 15 37 2 2 2 4" xfId="30107"/>
    <cellStyle name="Обычный 3 15 37 2 2 3" xfId="30108"/>
    <cellStyle name="Обычный 3 15 37 2 2 3 2" xfId="30109"/>
    <cellStyle name="Обычный 3 15 37 2 2 3 2 2" xfId="30110"/>
    <cellStyle name="Обычный 3 15 37 2 2 3 3" xfId="30111"/>
    <cellStyle name="Обычный 3 15 37 2 2 4" xfId="30112"/>
    <cellStyle name="Обычный 3 15 37 2 2 4 2" xfId="30113"/>
    <cellStyle name="Обычный 3 15 37 2 2 5" xfId="30114"/>
    <cellStyle name="Обычный 3 15 37 2 3" xfId="30115"/>
    <cellStyle name="Обычный 3 15 37 2 3 2" xfId="30116"/>
    <cellStyle name="Обычный 3 15 37 2 3 2 2" xfId="30117"/>
    <cellStyle name="Обычный 3 15 37 2 3 2 2 2" xfId="30118"/>
    <cellStyle name="Обычный 3 15 37 2 3 2 2 2 2" xfId="30119"/>
    <cellStyle name="Обычный 3 15 37 2 3 2 2 3" xfId="30120"/>
    <cellStyle name="Обычный 3 15 37 2 3 2 3" xfId="30121"/>
    <cellStyle name="Обычный 3 15 37 2 3 2 3 2" xfId="30122"/>
    <cellStyle name="Обычный 3 15 37 2 3 2 4" xfId="30123"/>
    <cellStyle name="Обычный 3 15 37 2 3 3" xfId="30124"/>
    <cellStyle name="Обычный 3 15 37 2 3 3 2" xfId="30125"/>
    <cellStyle name="Обычный 3 15 37 2 3 3 2 2" xfId="30126"/>
    <cellStyle name="Обычный 3 15 37 2 3 3 3" xfId="30127"/>
    <cellStyle name="Обычный 3 15 37 2 3 4" xfId="30128"/>
    <cellStyle name="Обычный 3 15 37 2 3 4 2" xfId="30129"/>
    <cellStyle name="Обычный 3 15 37 2 3 5" xfId="30130"/>
    <cellStyle name="Обычный 3 15 37 2 4" xfId="30131"/>
    <cellStyle name="Обычный 3 15 37 2 4 2" xfId="30132"/>
    <cellStyle name="Обычный 3 15 37 2 4 2 2" xfId="30133"/>
    <cellStyle name="Обычный 3 15 37 2 4 2 2 2" xfId="30134"/>
    <cellStyle name="Обычный 3 15 37 2 4 2 3" xfId="30135"/>
    <cellStyle name="Обычный 3 15 37 2 4 3" xfId="30136"/>
    <cellStyle name="Обычный 3 15 37 2 4 3 2" xfId="30137"/>
    <cellStyle name="Обычный 3 15 37 2 4 4" xfId="30138"/>
    <cellStyle name="Обычный 3 15 37 2 5" xfId="30139"/>
    <cellStyle name="Обычный 3 15 37 2 5 2" xfId="30140"/>
    <cellStyle name="Обычный 3 15 37 2 5 2 2" xfId="30141"/>
    <cellStyle name="Обычный 3 15 37 2 5 3" xfId="30142"/>
    <cellStyle name="Обычный 3 15 37 2 6" xfId="30143"/>
    <cellStyle name="Обычный 3 15 37 2 6 2" xfId="30144"/>
    <cellStyle name="Обычный 3 15 37 2 7" xfId="30145"/>
    <cellStyle name="Обычный 3 15 37 3" xfId="30146"/>
    <cellStyle name="Обычный 3 15 37 3 2" xfId="30147"/>
    <cellStyle name="Обычный 3 15 37 3 2 2" xfId="30148"/>
    <cellStyle name="Обычный 3 15 37 3 2 2 2" xfId="30149"/>
    <cellStyle name="Обычный 3 15 37 3 2 2 2 2" xfId="30150"/>
    <cellStyle name="Обычный 3 15 37 3 2 2 3" xfId="30151"/>
    <cellStyle name="Обычный 3 15 37 3 2 3" xfId="30152"/>
    <cellStyle name="Обычный 3 15 37 3 2 3 2" xfId="30153"/>
    <cellStyle name="Обычный 3 15 37 3 2 4" xfId="30154"/>
    <cellStyle name="Обычный 3 15 37 3 3" xfId="30155"/>
    <cellStyle name="Обычный 3 15 37 3 3 2" xfId="30156"/>
    <cellStyle name="Обычный 3 15 37 3 3 2 2" xfId="30157"/>
    <cellStyle name="Обычный 3 15 37 3 3 3" xfId="30158"/>
    <cellStyle name="Обычный 3 15 37 3 4" xfId="30159"/>
    <cellStyle name="Обычный 3 15 37 3 4 2" xfId="30160"/>
    <cellStyle name="Обычный 3 15 37 3 5" xfId="30161"/>
    <cellStyle name="Обычный 3 15 37 4" xfId="30162"/>
    <cellStyle name="Обычный 3 15 37 4 2" xfId="30163"/>
    <cellStyle name="Обычный 3 15 37 4 2 2" xfId="30164"/>
    <cellStyle name="Обычный 3 15 37 4 2 2 2" xfId="30165"/>
    <cellStyle name="Обычный 3 15 37 4 2 2 2 2" xfId="30166"/>
    <cellStyle name="Обычный 3 15 37 4 2 2 3" xfId="30167"/>
    <cellStyle name="Обычный 3 15 37 4 2 3" xfId="30168"/>
    <cellStyle name="Обычный 3 15 37 4 2 3 2" xfId="30169"/>
    <cellStyle name="Обычный 3 15 37 4 2 4" xfId="30170"/>
    <cellStyle name="Обычный 3 15 37 4 3" xfId="30171"/>
    <cellStyle name="Обычный 3 15 37 4 3 2" xfId="30172"/>
    <cellStyle name="Обычный 3 15 37 4 3 2 2" xfId="30173"/>
    <cellStyle name="Обычный 3 15 37 4 3 3" xfId="30174"/>
    <cellStyle name="Обычный 3 15 37 4 4" xfId="30175"/>
    <cellStyle name="Обычный 3 15 37 4 4 2" xfId="30176"/>
    <cellStyle name="Обычный 3 15 37 4 5" xfId="30177"/>
    <cellStyle name="Обычный 3 15 37 5" xfId="30178"/>
    <cellStyle name="Обычный 3 15 37 5 2" xfId="30179"/>
    <cellStyle name="Обычный 3 15 37 5 2 2" xfId="30180"/>
    <cellStyle name="Обычный 3 15 37 5 2 2 2" xfId="30181"/>
    <cellStyle name="Обычный 3 15 37 5 2 3" xfId="30182"/>
    <cellStyle name="Обычный 3 15 37 5 3" xfId="30183"/>
    <cellStyle name="Обычный 3 15 37 5 3 2" xfId="30184"/>
    <cellStyle name="Обычный 3 15 37 5 4" xfId="30185"/>
    <cellStyle name="Обычный 3 15 37 6" xfId="30186"/>
    <cellStyle name="Обычный 3 15 37 6 2" xfId="30187"/>
    <cellStyle name="Обычный 3 15 37 6 2 2" xfId="30188"/>
    <cellStyle name="Обычный 3 15 37 6 3" xfId="30189"/>
    <cellStyle name="Обычный 3 15 37 7" xfId="30190"/>
    <cellStyle name="Обычный 3 15 37 7 2" xfId="30191"/>
    <cellStyle name="Обычный 3 15 37 8" xfId="30192"/>
    <cellStyle name="Обычный 3 15 38" xfId="30193"/>
    <cellStyle name="Обычный 3 15 38 2" xfId="30194"/>
    <cellStyle name="Обычный 3 15 38 2 2" xfId="30195"/>
    <cellStyle name="Обычный 3 15 38 2 2 2" xfId="30196"/>
    <cellStyle name="Обычный 3 15 38 2 2 2 2" xfId="30197"/>
    <cellStyle name="Обычный 3 15 38 2 2 2 2 2" xfId="30198"/>
    <cellStyle name="Обычный 3 15 38 2 2 2 2 2 2" xfId="30199"/>
    <cellStyle name="Обычный 3 15 38 2 2 2 2 3" xfId="30200"/>
    <cellStyle name="Обычный 3 15 38 2 2 2 3" xfId="30201"/>
    <cellStyle name="Обычный 3 15 38 2 2 2 3 2" xfId="30202"/>
    <cellStyle name="Обычный 3 15 38 2 2 2 4" xfId="30203"/>
    <cellStyle name="Обычный 3 15 38 2 2 3" xfId="30204"/>
    <cellStyle name="Обычный 3 15 38 2 2 3 2" xfId="30205"/>
    <cellStyle name="Обычный 3 15 38 2 2 3 2 2" xfId="30206"/>
    <cellStyle name="Обычный 3 15 38 2 2 3 3" xfId="30207"/>
    <cellStyle name="Обычный 3 15 38 2 2 4" xfId="30208"/>
    <cellStyle name="Обычный 3 15 38 2 2 4 2" xfId="30209"/>
    <cellStyle name="Обычный 3 15 38 2 2 5" xfId="30210"/>
    <cellStyle name="Обычный 3 15 38 2 3" xfId="30211"/>
    <cellStyle name="Обычный 3 15 38 2 3 2" xfId="30212"/>
    <cellStyle name="Обычный 3 15 38 2 3 2 2" xfId="30213"/>
    <cellStyle name="Обычный 3 15 38 2 3 2 2 2" xfId="30214"/>
    <cellStyle name="Обычный 3 15 38 2 3 2 2 2 2" xfId="30215"/>
    <cellStyle name="Обычный 3 15 38 2 3 2 2 3" xfId="30216"/>
    <cellStyle name="Обычный 3 15 38 2 3 2 3" xfId="30217"/>
    <cellStyle name="Обычный 3 15 38 2 3 2 3 2" xfId="30218"/>
    <cellStyle name="Обычный 3 15 38 2 3 2 4" xfId="30219"/>
    <cellStyle name="Обычный 3 15 38 2 3 3" xfId="30220"/>
    <cellStyle name="Обычный 3 15 38 2 3 3 2" xfId="30221"/>
    <cellStyle name="Обычный 3 15 38 2 3 3 2 2" xfId="30222"/>
    <cellStyle name="Обычный 3 15 38 2 3 3 3" xfId="30223"/>
    <cellStyle name="Обычный 3 15 38 2 3 4" xfId="30224"/>
    <cellStyle name="Обычный 3 15 38 2 3 4 2" xfId="30225"/>
    <cellStyle name="Обычный 3 15 38 2 3 5" xfId="30226"/>
    <cellStyle name="Обычный 3 15 38 2 4" xfId="30227"/>
    <cellStyle name="Обычный 3 15 38 2 4 2" xfId="30228"/>
    <cellStyle name="Обычный 3 15 38 2 4 2 2" xfId="30229"/>
    <cellStyle name="Обычный 3 15 38 2 4 2 2 2" xfId="30230"/>
    <cellStyle name="Обычный 3 15 38 2 4 2 3" xfId="30231"/>
    <cellStyle name="Обычный 3 15 38 2 4 3" xfId="30232"/>
    <cellStyle name="Обычный 3 15 38 2 4 3 2" xfId="30233"/>
    <cellStyle name="Обычный 3 15 38 2 4 4" xfId="30234"/>
    <cellStyle name="Обычный 3 15 38 2 5" xfId="30235"/>
    <cellStyle name="Обычный 3 15 38 2 5 2" xfId="30236"/>
    <cellStyle name="Обычный 3 15 38 2 5 2 2" xfId="30237"/>
    <cellStyle name="Обычный 3 15 38 2 5 3" xfId="30238"/>
    <cellStyle name="Обычный 3 15 38 2 6" xfId="30239"/>
    <cellStyle name="Обычный 3 15 38 2 6 2" xfId="30240"/>
    <cellStyle name="Обычный 3 15 38 2 7" xfId="30241"/>
    <cellStyle name="Обычный 3 15 38 3" xfId="30242"/>
    <cellStyle name="Обычный 3 15 38 3 2" xfId="30243"/>
    <cellStyle name="Обычный 3 15 38 3 2 2" xfId="30244"/>
    <cellStyle name="Обычный 3 15 38 3 2 2 2" xfId="30245"/>
    <cellStyle name="Обычный 3 15 38 3 2 2 2 2" xfId="30246"/>
    <cellStyle name="Обычный 3 15 38 3 2 2 3" xfId="30247"/>
    <cellStyle name="Обычный 3 15 38 3 2 3" xfId="30248"/>
    <cellStyle name="Обычный 3 15 38 3 2 3 2" xfId="30249"/>
    <cellStyle name="Обычный 3 15 38 3 2 4" xfId="30250"/>
    <cellStyle name="Обычный 3 15 38 3 3" xfId="30251"/>
    <cellStyle name="Обычный 3 15 38 3 3 2" xfId="30252"/>
    <cellStyle name="Обычный 3 15 38 3 3 2 2" xfId="30253"/>
    <cellStyle name="Обычный 3 15 38 3 3 3" xfId="30254"/>
    <cellStyle name="Обычный 3 15 38 3 4" xfId="30255"/>
    <cellStyle name="Обычный 3 15 38 3 4 2" xfId="30256"/>
    <cellStyle name="Обычный 3 15 38 3 5" xfId="30257"/>
    <cellStyle name="Обычный 3 15 38 4" xfId="30258"/>
    <cellStyle name="Обычный 3 15 38 4 2" xfId="30259"/>
    <cellStyle name="Обычный 3 15 38 4 2 2" xfId="30260"/>
    <cellStyle name="Обычный 3 15 38 4 2 2 2" xfId="30261"/>
    <cellStyle name="Обычный 3 15 38 4 2 2 2 2" xfId="30262"/>
    <cellStyle name="Обычный 3 15 38 4 2 2 3" xfId="30263"/>
    <cellStyle name="Обычный 3 15 38 4 2 3" xfId="30264"/>
    <cellStyle name="Обычный 3 15 38 4 2 3 2" xfId="30265"/>
    <cellStyle name="Обычный 3 15 38 4 2 4" xfId="30266"/>
    <cellStyle name="Обычный 3 15 38 4 3" xfId="30267"/>
    <cellStyle name="Обычный 3 15 38 4 3 2" xfId="30268"/>
    <cellStyle name="Обычный 3 15 38 4 3 2 2" xfId="30269"/>
    <cellStyle name="Обычный 3 15 38 4 3 3" xfId="30270"/>
    <cellStyle name="Обычный 3 15 38 4 4" xfId="30271"/>
    <cellStyle name="Обычный 3 15 38 4 4 2" xfId="30272"/>
    <cellStyle name="Обычный 3 15 38 4 5" xfId="30273"/>
    <cellStyle name="Обычный 3 15 38 5" xfId="30274"/>
    <cellStyle name="Обычный 3 15 38 5 2" xfId="30275"/>
    <cellStyle name="Обычный 3 15 38 5 2 2" xfId="30276"/>
    <cellStyle name="Обычный 3 15 38 5 2 2 2" xfId="30277"/>
    <cellStyle name="Обычный 3 15 38 5 2 3" xfId="30278"/>
    <cellStyle name="Обычный 3 15 38 5 3" xfId="30279"/>
    <cellStyle name="Обычный 3 15 38 5 3 2" xfId="30280"/>
    <cellStyle name="Обычный 3 15 38 5 4" xfId="30281"/>
    <cellStyle name="Обычный 3 15 38 6" xfId="30282"/>
    <cellStyle name="Обычный 3 15 38 6 2" xfId="30283"/>
    <cellStyle name="Обычный 3 15 38 6 2 2" xfId="30284"/>
    <cellStyle name="Обычный 3 15 38 6 3" xfId="30285"/>
    <cellStyle name="Обычный 3 15 38 7" xfId="30286"/>
    <cellStyle name="Обычный 3 15 38 7 2" xfId="30287"/>
    <cellStyle name="Обычный 3 15 38 8" xfId="30288"/>
    <cellStyle name="Обычный 3 15 39" xfId="30289"/>
    <cellStyle name="Обычный 3 15 39 2" xfId="30290"/>
    <cellStyle name="Обычный 3 15 39 2 2" xfId="30291"/>
    <cellStyle name="Обычный 3 15 39 2 2 2" xfId="30292"/>
    <cellStyle name="Обычный 3 15 39 2 2 2 2" xfId="30293"/>
    <cellStyle name="Обычный 3 15 39 2 2 2 2 2" xfId="30294"/>
    <cellStyle name="Обычный 3 15 39 2 2 2 2 2 2" xfId="30295"/>
    <cellStyle name="Обычный 3 15 39 2 2 2 2 3" xfId="30296"/>
    <cellStyle name="Обычный 3 15 39 2 2 2 3" xfId="30297"/>
    <cellStyle name="Обычный 3 15 39 2 2 2 3 2" xfId="30298"/>
    <cellStyle name="Обычный 3 15 39 2 2 2 4" xfId="30299"/>
    <cellStyle name="Обычный 3 15 39 2 2 3" xfId="30300"/>
    <cellStyle name="Обычный 3 15 39 2 2 3 2" xfId="30301"/>
    <cellStyle name="Обычный 3 15 39 2 2 3 2 2" xfId="30302"/>
    <cellStyle name="Обычный 3 15 39 2 2 3 3" xfId="30303"/>
    <cellStyle name="Обычный 3 15 39 2 2 4" xfId="30304"/>
    <cellStyle name="Обычный 3 15 39 2 2 4 2" xfId="30305"/>
    <cellStyle name="Обычный 3 15 39 2 2 5" xfId="30306"/>
    <cellStyle name="Обычный 3 15 39 2 3" xfId="30307"/>
    <cellStyle name="Обычный 3 15 39 2 3 2" xfId="30308"/>
    <cellStyle name="Обычный 3 15 39 2 3 2 2" xfId="30309"/>
    <cellStyle name="Обычный 3 15 39 2 3 2 2 2" xfId="30310"/>
    <cellStyle name="Обычный 3 15 39 2 3 2 2 2 2" xfId="30311"/>
    <cellStyle name="Обычный 3 15 39 2 3 2 2 3" xfId="30312"/>
    <cellStyle name="Обычный 3 15 39 2 3 2 3" xfId="30313"/>
    <cellStyle name="Обычный 3 15 39 2 3 2 3 2" xfId="30314"/>
    <cellStyle name="Обычный 3 15 39 2 3 2 4" xfId="30315"/>
    <cellStyle name="Обычный 3 15 39 2 3 3" xfId="30316"/>
    <cellStyle name="Обычный 3 15 39 2 3 3 2" xfId="30317"/>
    <cellStyle name="Обычный 3 15 39 2 3 3 2 2" xfId="30318"/>
    <cellStyle name="Обычный 3 15 39 2 3 3 3" xfId="30319"/>
    <cellStyle name="Обычный 3 15 39 2 3 4" xfId="30320"/>
    <cellStyle name="Обычный 3 15 39 2 3 4 2" xfId="30321"/>
    <cellStyle name="Обычный 3 15 39 2 3 5" xfId="30322"/>
    <cellStyle name="Обычный 3 15 39 2 4" xfId="30323"/>
    <cellStyle name="Обычный 3 15 39 2 4 2" xfId="30324"/>
    <cellStyle name="Обычный 3 15 39 2 4 2 2" xfId="30325"/>
    <cellStyle name="Обычный 3 15 39 2 4 2 2 2" xfId="30326"/>
    <cellStyle name="Обычный 3 15 39 2 4 2 3" xfId="30327"/>
    <cellStyle name="Обычный 3 15 39 2 4 3" xfId="30328"/>
    <cellStyle name="Обычный 3 15 39 2 4 3 2" xfId="30329"/>
    <cellStyle name="Обычный 3 15 39 2 4 4" xfId="30330"/>
    <cellStyle name="Обычный 3 15 39 2 5" xfId="30331"/>
    <cellStyle name="Обычный 3 15 39 2 5 2" xfId="30332"/>
    <cellStyle name="Обычный 3 15 39 2 5 2 2" xfId="30333"/>
    <cellStyle name="Обычный 3 15 39 2 5 3" xfId="30334"/>
    <cellStyle name="Обычный 3 15 39 2 6" xfId="30335"/>
    <cellStyle name="Обычный 3 15 39 2 6 2" xfId="30336"/>
    <cellStyle name="Обычный 3 15 39 2 7" xfId="30337"/>
    <cellStyle name="Обычный 3 15 39 3" xfId="30338"/>
    <cellStyle name="Обычный 3 15 39 3 2" xfId="30339"/>
    <cellStyle name="Обычный 3 15 39 3 2 2" xfId="30340"/>
    <cellStyle name="Обычный 3 15 39 3 2 2 2" xfId="30341"/>
    <cellStyle name="Обычный 3 15 39 3 2 2 2 2" xfId="30342"/>
    <cellStyle name="Обычный 3 15 39 3 2 2 3" xfId="30343"/>
    <cellStyle name="Обычный 3 15 39 3 2 3" xfId="30344"/>
    <cellStyle name="Обычный 3 15 39 3 2 3 2" xfId="30345"/>
    <cellStyle name="Обычный 3 15 39 3 2 4" xfId="30346"/>
    <cellStyle name="Обычный 3 15 39 3 3" xfId="30347"/>
    <cellStyle name="Обычный 3 15 39 3 3 2" xfId="30348"/>
    <cellStyle name="Обычный 3 15 39 3 3 2 2" xfId="30349"/>
    <cellStyle name="Обычный 3 15 39 3 3 3" xfId="30350"/>
    <cellStyle name="Обычный 3 15 39 3 4" xfId="30351"/>
    <cellStyle name="Обычный 3 15 39 3 4 2" xfId="30352"/>
    <cellStyle name="Обычный 3 15 39 3 5" xfId="30353"/>
    <cellStyle name="Обычный 3 15 39 4" xfId="30354"/>
    <cellStyle name="Обычный 3 15 39 4 2" xfId="30355"/>
    <cellStyle name="Обычный 3 15 39 4 2 2" xfId="30356"/>
    <cellStyle name="Обычный 3 15 39 4 2 2 2" xfId="30357"/>
    <cellStyle name="Обычный 3 15 39 4 2 2 2 2" xfId="30358"/>
    <cellStyle name="Обычный 3 15 39 4 2 2 3" xfId="30359"/>
    <cellStyle name="Обычный 3 15 39 4 2 3" xfId="30360"/>
    <cellStyle name="Обычный 3 15 39 4 2 3 2" xfId="30361"/>
    <cellStyle name="Обычный 3 15 39 4 2 4" xfId="30362"/>
    <cellStyle name="Обычный 3 15 39 4 3" xfId="30363"/>
    <cellStyle name="Обычный 3 15 39 4 3 2" xfId="30364"/>
    <cellStyle name="Обычный 3 15 39 4 3 2 2" xfId="30365"/>
    <cellStyle name="Обычный 3 15 39 4 3 3" xfId="30366"/>
    <cellStyle name="Обычный 3 15 39 4 4" xfId="30367"/>
    <cellStyle name="Обычный 3 15 39 4 4 2" xfId="30368"/>
    <cellStyle name="Обычный 3 15 39 4 5" xfId="30369"/>
    <cellStyle name="Обычный 3 15 39 5" xfId="30370"/>
    <cellStyle name="Обычный 3 15 39 5 2" xfId="30371"/>
    <cellStyle name="Обычный 3 15 39 5 2 2" xfId="30372"/>
    <cellStyle name="Обычный 3 15 39 5 2 2 2" xfId="30373"/>
    <cellStyle name="Обычный 3 15 39 5 2 3" xfId="30374"/>
    <cellStyle name="Обычный 3 15 39 5 3" xfId="30375"/>
    <cellStyle name="Обычный 3 15 39 5 3 2" xfId="30376"/>
    <cellStyle name="Обычный 3 15 39 5 4" xfId="30377"/>
    <cellStyle name="Обычный 3 15 39 6" xfId="30378"/>
    <cellStyle name="Обычный 3 15 39 6 2" xfId="30379"/>
    <cellStyle name="Обычный 3 15 39 6 2 2" xfId="30380"/>
    <cellStyle name="Обычный 3 15 39 6 3" xfId="30381"/>
    <cellStyle name="Обычный 3 15 39 7" xfId="30382"/>
    <cellStyle name="Обычный 3 15 39 7 2" xfId="30383"/>
    <cellStyle name="Обычный 3 15 39 8" xfId="30384"/>
    <cellStyle name="Обычный 3 15 4" xfId="30385"/>
    <cellStyle name="Обычный 3 15 4 2" xfId="30386"/>
    <cellStyle name="Обычный 3 15 4 2 2" xfId="30387"/>
    <cellStyle name="Обычный 3 15 4 2 2 2" xfId="30388"/>
    <cellStyle name="Обычный 3 15 4 2 2 2 2" xfId="30389"/>
    <cellStyle name="Обычный 3 15 4 2 2 2 2 2" xfId="30390"/>
    <cellStyle name="Обычный 3 15 4 2 2 2 2 2 2" xfId="30391"/>
    <cellStyle name="Обычный 3 15 4 2 2 2 2 3" xfId="30392"/>
    <cellStyle name="Обычный 3 15 4 2 2 2 3" xfId="30393"/>
    <cellStyle name="Обычный 3 15 4 2 2 2 3 2" xfId="30394"/>
    <cellStyle name="Обычный 3 15 4 2 2 2 4" xfId="30395"/>
    <cellStyle name="Обычный 3 15 4 2 2 3" xfId="30396"/>
    <cellStyle name="Обычный 3 15 4 2 2 3 2" xfId="30397"/>
    <cellStyle name="Обычный 3 15 4 2 2 3 2 2" xfId="30398"/>
    <cellStyle name="Обычный 3 15 4 2 2 3 3" xfId="30399"/>
    <cellStyle name="Обычный 3 15 4 2 2 4" xfId="30400"/>
    <cellStyle name="Обычный 3 15 4 2 2 4 2" xfId="30401"/>
    <cellStyle name="Обычный 3 15 4 2 2 5" xfId="30402"/>
    <cellStyle name="Обычный 3 15 4 2 3" xfId="30403"/>
    <cellStyle name="Обычный 3 15 4 2 3 2" xfId="30404"/>
    <cellStyle name="Обычный 3 15 4 2 3 2 2" xfId="30405"/>
    <cellStyle name="Обычный 3 15 4 2 3 2 2 2" xfId="30406"/>
    <cellStyle name="Обычный 3 15 4 2 3 2 2 2 2" xfId="30407"/>
    <cellStyle name="Обычный 3 15 4 2 3 2 2 3" xfId="30408"/>
    <cellStyle name="Обычный 3 15 4 2 3 2 3" xfId="30409"/>
    <cellStyle name="Обычный 3 15 4 2 3 2 3 2" xfId="30410"/>
    <cellStyle name="Обычный 3 15 4 2 3 2 4" xfId="30411"/>
    <cellStyle name="Обычный 3 15 4 2 3 3" xfId="30412"/>
    <cellStyle name="Обычный 3 15 4 2 3 3 2" xfId="30413"/>
    <cellStyle name="Обычный 3 15 4 2 3 3 2 2" xfId="30414"/>
    <cellStyle name="Обычный 3 15 4 2 3 3 3" xfId="30415"/>
    <cellStyle name="Обычный 3 15 4 2 3 4" xfId="30416"/>
    <cellStyle name="Обычный 3 15 4 2 3 4 2" xfId="30417"/>
    <cellStyle name="Обычный 3 15 4 2 3 5" xfId="30418"/>
    <cellStyle name="Обычный 3 15 4 2 4" xfId="30419"/>
    <cellStyle name="Обычный 3 15 4 2 4 2" xfId="30420"/>
    <cellStyle name="Обычный 3 15 4 2 4 2 2" xfId="30421"/>
    <cellStyle name="Обычный 3 15 4 2 4 2 2 2" xfId="30422"/>
    <cellStyle name="Обычный 3 15 4 2 4 2 3" xfId="30423"/>
    <cellStyle name="Обычный 3 15 4 2 4 3" xfId="30424"/>
    <cellStyle name="Обычный 3 15 4 2 4 3 2" xfId="30425"/>
    <cellStyle name="Обычный 3 15 4 2 4 4" xfId="30426"/>
    <cellStyle name="Обычный 3 15 4 2 5" xfId="30427"/>
    <cellStyle name="Обычный 3 15 4 2 5 2" xfId="30428"/>
    <cellStyle name="Обычный 3 15 4 2 5 2 2" xfId="30429"/>
    <cellStyle name="Обычный 3 15 4 2 5 3" xfId="30430"/>
    <cellStyle name="Обычный 3 15 4 2 6" xfId="30431"/>
    <cellStyle name="Обычный 3 15 4 2 6 2" xfId="30432"/>
    <cellStyle name="Обычный 3 15 4 2 7" xfId="30433"/>
    <cellStyle name="Обычный 3 15 4 3" xfId="30434"/>
    <cellStyle name="Обычный 3 15 4 3 2" xfId="30435"/>
    <cellStyle name="Обычный 3 15 4 3 2 2" xfId="30436"/>
    <cellStyle name="Обычный 3 15 4 3 2 2 2" xfId="30437"/>
    <cellStyle name="Обычный 3 15 4 3 2 2 2 2" xfId="30438"/>
    <cellStyle name="Обычный 3 15 4 3 2 2 3" xfId="30439"/>
    <cellStyle name="Обычный 3 15 4 3 2 3" xfId="30440"/>
    <cellStyle name="Обычный 3 15 4 3 2 3 2" xfId="30441"/>
    <cellStyle name="Обычный 3 15 4 3 2 4" xfId="30442"/>
    <cellStyle name="Обычный 3 15 4 3 3" xfId="30443"/>
    <cellStyle name="Обычный 3 15 4 3 3 2" xfId="30444"/>
    <cellStyle name="Обычный 3 15 4 3 3 2 2" xfId="30445"/>
    <cellStyle name="Обычный 3 15 4 3 3 3" xfId="30446"/>
    <cellStyle name="Обычный 3 15 4 3 4" xfId="30447"/>
    <cellStyle name="Обычный 3 15 4 3 4 2" xfId="30448"/>
    <cellStyle name="Обычный 3 15 4 3 5" xfId="30449"/>
    <cellStyle name="Обычный 3 15 4 4" xfId="30450"/>
    <cellStyle name="Обычный 3 15 4 4 2" xfId="30451"/>
    <cellStyle name="Обычный 3 15 4 4 2 2" xfId="30452"/>
    <cellStyle name="Обычный 3 15 4 4 2 2 2" xfId="30453"/>
    <cellStyle name="Обычный 3 15 4 4 2 2 2 2" xfId="30454"/>
    <cellStyle name="Обычный 3 15 4 4 2 2 3" xfId="30455"/>
    <cellStyle name="Обычный 3 15 4 4 2 3" xfId="30456"/>
    <cellStyle name="Обычный 3 15 4 4 2 3 2" xfId="30457"/>
    <cellStyle name="Обычный 3 15 4 4 2 4" xfId="30458"/>
    <cellStyle name="Обычный 3 15 4 4 3" xfId="30459"/>
    <cellStyle name="Обычный 3 15 4 4 3 2" xfId="30460"/>
    <cellStyle name="Обычный 3 15 4 4 3 2 2" xfId="30461"/>
    <cellStyle name="Обычный 3 15 4 4 3 3" xfId="30462"/>
    <cellStyle name="Обычный 3 15 4 4 4" xfId="30463"/>
    <cellStyle name="Обычный 3 15 4 4 4 2" xfId="30464"/>
    <cellStyle name="Обычный 3 15 4 4 5" xfId="30465"/>
    <cellStyle name="Обычный 3 15 4 5" xfId="30466"/>
    <cellStyle name="Обычный 3 15 4 5 2" xfId="30467"/>
    <cellStyle name="Обычный 3 15 4 5 2 2" xfId="30468"/>
    <cellStyle name="Обычный 3 15 4 5 2 2 2" xfId="30469"/>
    <cellStyle name="Обычный 3 15 4 5 2 3" xfId="30470"/>
    <cellStyle name="Обычный 3 15 4 5 3" xfId="30471"/>
    <cellStyle name="Обычный 3 15 4 5 3 2" xfId="30472"/>
    <cellStyle name="Обычный 3 15 4 5 4" xfId="30473"/>
    <cellStyle name="Обычный 3 15 4 6" xfId="30474"/>
    <cellStyle name="Обычный 3 15 4 6 2" xfId="30475"/>
    <cellStyle name="Обычный 3 15 4 6 2 2" xfId="30476"/>
    <cellStyle name="Обычный 3 15 4 6 3" xfId="30477"/>
    <cellStyle name="Обычный 3 15 4 7" xfId="30478"/>
    <cellStyle name="Обычный 3 15 4 7 2" xfId="30479"/>
    <cellStyle name="Обычный 3 15 4 8" xfId="30480"/>
    <cellStyle name="Обычный 3 15 40" xfId="30481"/>
    <cellStyle name="Обычный 3 15 40 2" xfId="30482"/>
    <cellStyle name="Обычный 3 15 40 2 2" xfId="30483"/>
    <cellStyle name="Обычный 3 15 40 2 2 2" xfId="30484"/>
    <cellStyle name="Обычный 3 15 40 2 2 2 2" xfId="30485"/>
    <cellStyle name="Обычный 3 15 40 2 2 2 2 2" xfId="30486"/>
    <cellStyle name="Обычный 3 15 40 2 2 2 2 2 2" xfId="30487"/>
    <cellStyle name="Обычный 3 15 40 2 2 2 2 3" xfId="30488"/>
    <cellStyle name="Обычный 3 15 40 2 2 2 3" xfId="30489"/>
    <cellStyle name="Обычный 3 15 40 2 2 2 3 2" xfId="30490"/>
    <cellStyle name="Обычный 3 15 40 2 2 2 4" xfId="30491"/>
    <cellStyle name="Обычный 3 15 40 2 2 3" xfId="30492"/>
    <cellStyle name="Обычный 3 15 40 2 2 3 2" xfId="30493"/>
    <cellStyle name="Обычный 3 15 40 2 2 3 2 2" xfId="30494"/>
    <cellStyle name="Обычный 3 15 40 2 2 3 3" xfId="30495"/>
    <cellStyle name="Обычный 3 15 40 2 2 4" xfId="30496"/>
    <cellStyle name="Обычный 3 15 40 2 2 4 2" xfId="30497"/>
    <cellStyle name="Обычный 3 15 40 2 2 5" xfId="30498"/>
    <cellStyle name="Обычный 3 15 40 2 3" xfId="30499"/>
    <cellStyle name="Обычный 3 15 40 2 3 2" xfId="30500"/>
    <cellStyle name="Обычный 3 15 40 2 3 2 2" xfId="30501"/>
    <cellStyle name="Обычный 3 15 40 2 3 2 2 2" xfId="30502"/>
    <cellStyle name="Обычный 3 15 40 2 3 2 2 2 2" xfId="30503"/>
    <cellStyle name="Обычный 3 15 40 2 3 2 2 3" xfId="30504"/>
    <cellStyle name="Обычный 3 15 40 2 3 2 3" xfId="30505"/>
    <cellStyle name="Обычный 3 15 40 2 3 2 3 2" xfId="30506"/>
    <cellStyle name="Обычный 3 15 40 2 3 2 4" xfId="30507"/>
    <cellStyle name="Обычный 3 15 40 2 3 3" xfId="30508"/>
    <cellStyle name="Обычный 3 15 40 2 3 3 2" xfId="30509"/>
    <cellStyle name="Обычный 3 15 40 2 3 3 2 2" xfId="30510"/>
    <cellStyle name="Обычный 3 15 40 2 3 3 3" xfId="30511"/>
    <cellStyle name="Обычный 3 15 40 2 3 4" xfId="30512"/>
    <cellStyle name="Обычный 3 15 40 2 3 4 2" xfId="30513"/>
    <cellStyle name="Обычный 3 15 40 2 3 5" xfId="30514"/>
    <cellStyle name="Обычный 3 15 40 2 4" xfId="30515"/>
    <cellStyle name="Обычный 3 15 40 2 4 2" xfId="30516"/>
    <cellStyle name="Обычный 3 15 40 2 4 2 2" xfId="30517"/>
    <cellStyle name="Обычный 3 15 40 2 4 2 2 2" xfId="30518"/>
    <cellStyle name="Обычный 3 15 40 2 4 2 3" xfId="30519"/>
    <cellStyle name="Обычный 3 15 40 2 4 3" xfId="30520"/>
    <cellStyle name="Обычный 3 15 40 2 4 3 2" xfId="30521"/>
    <cellStyle name="Обычный 3 15 40 2 4 4" xfId="30522"/>
    <cellStyle name="Обычный 3 15 40 2 5" xfId="30523"/>
    <cellStyle name="Обычный 3 15 40 2 5 2" xfId="30524"/>
    <cellStyle name="Обычный 3 15 40 2 5 2 2" xfId="30525"/>
    <cellStyle name="Обычный 3 15 40 2 5 3" xfId="30526"/>
    <cellStyle name="Обычный 3 15 40 2 6" xfId="30527"/>
    <cellStyle name="Обычный 3 15 40 2 6 2" xfId="30528"/>
    <cellStyle name="Обычный 3 15 40 2 7" xfId="30529"/>
    <cellStyle name="Обычный 3 15 40 3" xfId="30530"/>
    <cellStyle name="Обычный 3 15 40 3 2" xfId="30531"/>
    <cellStyle name="Обычный 3 15 40 3 2 2" xfId="30532"/>
    <cellStyle name="Обычный 3 15 40 3 2 2 2" xfId="30533"/>
    <cellStyle name="Обычный 3 15 40 3 2 2 2 2" xfId="30534"/>
    <cellStyle name="Обычный 3 15 40 3 2 2 3" xfId="30535"/>
    <cellStyle name="Обычный 3 15 40 3 2 3" xfId="30536"/>
    <cellStyle name="Обычный 3 15 40 3 2 3 2" xfId="30537"/>
    <cellStyle name="Обычный 3 15 40 3 2 4" xfId="30538"/>
    <cellStyle name="Обычный 3 15 40 3 3" xfId="30539"/>
    <cellStyle name="Обычный 3 15 40 3 3 2" xfId="30540"/>
    <cellStyle name="Обычный 3 15 40 3 3 2 2" xfId="30541"/>
    <cellStyle name="Обычный 3 15 40 3 3 3" xfId="30542"/>
    <cellStyle name="Обычный 3 15 40 3 4" xfId="30543"/>
    <cellStyle name="Обычный 3 15 40 3 4 2" xfId="30544"/>
    <cellStyle name="Обычный 3 15 40 3 5" xfId="30545"/>
    <cellStyle name="Обычный 3 15 40 4" xfId="30546"/>
    <cellStyle name="Обычный 3 15 40 4 2" xfId="30547"/>
    <cellStyle name="Обычный 3 15 40 4 2 2" xfId="30548"/>
    <cellStyle name="Обычный 3 15 40 4 2 2 2" xfId="30549"/>
    <cellStyle name="Обычный 3 15 40 4 2 2 2 2" xfId="30550"/>
    <cellStyle name="Обычный 3 15 40 4 2 2 3" xfId="30551"/>
    <cellStyle name="Обычный 3 15 40 4 2 3" xfId="30552"/>
    <cellStyle name="Обычный 3 15 40 4 2 3 2" xfId="30553"/>
    <cellStyle name="Обычный 3 15 40 4 2 4" xfId="30554"/>
    <cellStyle name="Обычный 3 15 40 4 3" xfId="30555"/>
    <cellStyle name="Обычный 3 15 40 4 3 2" xfId="30556"/>
    <cellStyle name="Обычный 3 15 40 4 3 2 2" xfId="30557"/>
    <cellStyle name="Обычный 3 15 40 4 3 3" xfId="30558"/>
    <cellStyle name="Обычный 3 15 40 4 4" xfId="30559"/>
    <cellStyle name="Обычный 3 15 40 4 4 2" xfId="30560"/>
    <cellStyle name="Обычный 3 15 40 4 5" xfId="30561"/>
    <cellStyle name="Обычный 3 15 40 5" xfId="30562"/>
    <cellStyle name="Обычный 3 15 40 5 2" xfId="30563"/>
    <cellStyle name="Обычный 3 15 40 5 2 2" xfId="30564"/>
    <cellStyle name="Обычный 3 15 40 5 2 2 2" xfId="30565"/>
    <cellStyle name="Обычный 3 15 40 5 2 3" xfId="30566"/>
    <cellStyle name="Обычный 3 15 40 5 3" xfId="30567"/>
    <cellStyle name="Обычный 3 15 40 5 3 2" xfId="30568"/>
    <cellStyle name="Обычный 3 15 40 5 4" xfId="30569"/>
    <cellStyle name="Обычный 3 15 40 6" xfId="30570"/>
    <cellStyle name="Обычный 3 15 40 6 2" xfId="30571"/>
    <cellStyle name="Обычный 3 15 40 6 2 2" xfId="30572"/>
    <cellStyle name="Обычный 3 15 40 6 3" xfId="30573"/>
    <cellStyle name="Обычный 3 15 40 7" xfId="30574"/>
    <cellStyle name="Обычный 3 15 40 7 2" xfId="30575"/>
    <cellStyle name="Обычный 3 15 40 8" xfId="30576"/>
    <cellStyle name="Обычный 3 15 41" xfId="30577"/>
    <cellStyle name="Обычный 3 15 41 2" xfId="30578"/>
    <cellStyle name="Обычный 3 15 41 2 2" xfId="30579"/>
    <cellStyle name="Обычный 3 15 41 2 2 2" xfId="30580"/>
    <cellStyle name="Обычный 3 15 41 2 2 2 2" xfId="30581"/>
    <cellStyle name="Обычный 3 15 41 2 2 2 2 2" xfId="30582"/>
    <cellStyle name="Обычный 3 15 41 2 2 2 2 2 2" xfId="30583"/>
    <cellStyle name="Обычный 3 15 41 2 2 2 2 3" xfId="30584"/>
    <cellStyle name="Обычный 3 15 41 2 2 2 3" xfId="30585"/>
    <cellStyle name="Обычный 3 15 41 2 2 2 3 2" xfId="30586"/>
    <cellStyle name="Обычный 3 15 41 2 2 2 4" xfId="30587"/>
    <cellStyle name="Обычный 3 15 41 2 2 3" xfId="30588"/>
    <cellStyle name="Обычный 3 15 41 2 2 3 2" xfId="30589"/>
    <cellStyle name="Обычный 3 15 41 2 2 3 2 2" xfId="30590"/>
    <cellStyle name="Обычный 3 15 41 2 2 3 3" xfId="30591"/>
    <cellStyle name="Обычный 3 15 41 2 2 4" xfId="30592"/>
    <cellStyle name="Обычный 3 15 41 2 2 4 2" xfId="30593"/>
    <cellStyle name="Обычный 3 15 41 2 2 5" xfId="30594"/>
    <cellStyle name="Обычный 3 15 41 2 3" xfId="30595"/>
    <cellStyle name="Обычный 3 15 41 2 3 2" xfId="30596"/>
    <cellStyle name="Обычный 3 15 41 2 3 2 2" xfId="30597"/>
    <cellStyle name="Обычный 3 15 41 2 3 2 2 2" xfId="30598"/>
    <cellStyle name="Обычный 3 15 41 2 3 2 2 2 2" xfId="30599"/>
    <cellStyle name="Обычный 3 15 41 2 3 2 2 3" xfId="30600"/>
    <cellStyle name="Обычный 3 15 41 2 3 2 3" xfId="30601"/>
    <cellStyle name="Обычный 3 15 41 2 3 2 3 2" xfId="30602"/>
    <cellStyle name="Обычный 3 15 41 2 3 2 4" xfId="30603"/>
    <cellStyle name="Обычный 3 15 41 2 3 3" xfId="30604"/>
    <cellStyle name="Обычный 3 15 41 2 3 3 2" xfId="30605"/>
    <cellStyle name="Обычный 3 15 41 2 3 3 2 2" xfId="30606"/>
    <cellStyle name="Обычный 3 15 41 2 3 3 3" xfId="30607"/>
    <cellStyle name="Обычный 3 15 41 2 3 4" xfId="30608"/>
    <cellStyle name="Обычный 3 15 41 2 3 4 2" xfId="30609"/>
    <cellStyle name="Обычный 3 15 41 2 3 5" xfId="30610"/>
    <cellStyle name="Обычный 3 15 41 2 4" xfId="30611"/>
    <cellStyle name="Обычный 3 15 41 2 4 2" xfId="30612"/>
    <cellStyle name="Обычный 3 15 41 2 4 2 2" xfId="30613"/>
    <cellStyle name="Обычный 3 15 41 2 4 2 2 2" xfId="30614"/>
    <cellStyle name="Обычный 3 15 41 2 4 2 3" xfId="30615"/>
    <cellStyle name="Обычный 3 15 41 2 4 3" xfId="30616"/>
    <cellStyle name="Обычный 3 15 41 2 4 3 2" xfId="30617"/>
    <cellStyle name="Обычный 3 15 41 2 4 4" xfId="30618"/>
    <cellStyle name="Обычный 3 15 41 2 5" xfId="30619"/>
    <cellStyle name="Обычный 3 15 41 2 5 2" xfId="30620"/>
    <cellStyle name="Обычный 3 15 41 2 5 2 2" xfId="30621"/>
    <cellStyle name="Обычный 3 15 41 2 5 3" xfId="30622"/>
    <cellStyle name="Обычный 3 15 41 2 6" xfId="30623"/>
    <cellStyle name="Обычный 3 15 41 2 6 2" xfId="30624"/>
    <cellStyle name="Обычный 3 15 41 2 7" xfId="30625"/>
    <cellStyle name="Обычный 3 15 41 3" xfId="30626"/>
    <cellStyle name="Обычный 3 15 41 3 2" xfId="30627"/>
    <cellStyle name="Обычный 3 15 41 3 2 2" xfId="30628"/>
    <cellStyle name="Обычный 3 15 41 3 2 2 2" xfId="30629"/>
    <cellStyle name="Обычный 3 15 41 3 2 2 2 2" xfId="30630"/>
    <cellStyle name="Обычный 3 15 41 3 2 2 3" xfId="30631"/>
    <cellStyle name="Обычный 3 15 41 3 2 3" xfId="30632"/>
    <cellStyle name="Обычный 3 15 41 3 2 3 2" xfId="30633"/>
    <cellStyle name="Обычный 3 15 41 3 2 4" xfId="30634"/>
    <cellStyle name="Обычный 3 15 41 3 3" xfId="30635"/>
    <cellStyle name="Обычный 3 15 41 3 3 2" xfId="30636"/>
    <cellStyle name="Обычный 3 15 41 3 3 2 2" xfId="30637"/>
    <cellStyle name="Обычный 3 15 41 3 3 3" xfId="30638"/>
    <cellStyle name="Обычный 3 15 41 3 4" xfId="30639"/>
    <cellStyle name="Обычный 3 15 41 3 4 2" xfId="30640"/>
    <cellStyle name="Обычный 3 15 41 3 5" xfId="30641"/>
    <cellStyle name="Обычный 3 15 41 4" xfId="30642"/>
    <cellStyle name="Обычный 3 15 41 4 2" xfId="30643"/>
    <cellStyle name="Обычный 3 15 41 4 2 2" xfId="30644"/>
    <cellStyle name="Обычный 3 15 41 4 2 2 2" xfId="30645"/>
    <cellStyle name="Обычный 3 15 41 4 2 2 2 2" xfId="30646"/>
    <cellStyle name="Обычный 3 15 41 4 2 2 3" xfId="30647"/>
    <cellStyle name="Обычный 3 15 41 4 2 3" xfId="30648"/>
    <cellStyle name="Обычный 3 15 41 4 2 3 2" xfId="30649"/>
    <cellStyle name="Обычный 3 15 41 4 2 4" xfId="30650"/>
    <cellStyle name="Обычный 3 15 41 4 3" xfId="30651"/>
    <cellStyle name="Обычный 3 15 41 4 3 2" xfId="30652"/>
    <cellStyle name="Обычный 3 15 41 4 3 2 2" xfId="30653"/>
    <cellStyle name="Обычный 3 15 41 4 3 3" xfId="30654"/>
    <cellStyle name="Обычный 3 15 41 4 4" xfId="30655"/>
    <cellStyle name="Обычный 3 15 41 4 4 2" xfId="30656"/>
    <cellStyle name="Обычный 3 15 41 4 5" xfId="30657"/>
    <cellStyle name="Обычный 3 15 41 5" xfId="30658"/>
    <cellStyle name="Обычный 3 15 41 5 2" xfId="30659"/>
    <cellStyle name="Обычный 3 15 41 5 2 2" xfId="30660"/>
    <cellStyle name="Обычный 3 15 41 5 2 2 2" xfId="30661"/>
    <cellStyle name="Обычный 3 15 41 5 2 3" xfId="30662"/>
    <cellStyle name="Обычный 3 15 41 5 3" xfId="30663"/>
    <cellStyle name="Обычный 3 15 41 5 3 2" xfId="30664"/>
    <cellStyle name="Обычный 3 15 41 5 4" xfId="30665"/>
    <cellStyle name="Обычный 3 15 41 6" xfId="30666"/>
    <cellStyle name="Обычный 3 15 41 6 2" xfId="30667"/>
    <cellStyle name="Обычный 3 15 41 6 2 2" xfId="30668"/>
    <cellStyle name="Обычный 3 15 41 6 3" xfId="30669"/>
    <cellStyle name="Обычный 3 15 41 7" xfId="30670"/>
    <cellStyle name="Обычный 3 15 41 7 2" xfId="30671"/>
    <cellStyle name="Обычный 3 15 41 8" xfId="30672"/>
    <cellStyle name="Обычный 3 15 42" xfId="30673"/>
    <cellStyle name="Обычный 3 15 42 2" xfId="30674"/>
    <cellStyle name="Обычный 3 15 42 2 2" xfId="30675"/>
    <cellStyle name="Обычный 3 15 42 2 2 2" xfId="30676"/>
    <cellStyle name="Обычный 3 15 42 2 2 2 2" xfId="30677"/>
    <cellStyle name="Обычный 3 15 42 2 2 2 2 2" xfId="30678"/>
    <cellStyle name="Обычный 3 15 42 2 2 2 2 2 2" xfId="30679"/>
    <cellStyle name="Обычный 3 15 42 2 2 2 2 3" xfId="30680"/>
    <cellStyle name="Обычный 3 15 42 2 2 2 3" xfId="30681"/>
    <cellStyle name="Обычный 3 15 42 2 2 2 3 2" xfId="30682"/>
    <cellStyle name="Обычный 3 15 42 2 2 2 4" xfId="30683"/>
    <cellStyle name="Обычный 3 15 42 2 2 3" xfId="30684"/>
    <cellStyle name="Обычный 3 15 42 2 2 3 2" xfId="30685"/>
    <cellStyle name="Обычный 3 15 42 2 2 3 2 2" xfId="30686"/>
    <cellStyle name="Обычный 3 15 42 2 2 3 3" xfId="30687"/>
    <cellStyle name="Обычный 3 15 42 2 2 4" xfId="30688"/>
    <cellStyle name="Обычный 3 15 42 2 2 4 2" xfId="30689"/>
    <cellStyle name="Обычный 3 15 42 2 2 5" xfId="30690"/>
    <cellStyle name="Обычный 3 15 42 2 3" xfId="30691"/>
    <cellStyle name="Обычный 3 15 42 2 3 2" xfId="30692"/>
    <cellStyle name="Обычный 3 15 42 2 3 2 2" xfId="30693"/>
    <cellStyle name="Обычный 3 15 42 2 3 2 2 2" xfId="30694"/>
    <cellStyle name="Обычный 3 15 42 2 3 2 2 2 2" xfId="30695"/>
    <cellStyle name="Обычный 3 15 42 2 3 2 2 3" xfId="30696"/>
    <cellStyle name="Обычный 3 15 42 2 3 2 3" xfId="30697"/>
    <cellStyle name="Обычный 3 15 42 2 3 2 3 2" xfId="30698"/>
    <cellStyle name="Обычный 3 15 42 2 3 2 4" xfId="30699"/>
    <cellStyle name="Обычный 3 15 42 2 3 3" xfId="30700"/>
    <cellStyle name="Обычный 3 15 42 2 3 3 2" xfId="30701"/>
    <cellStyle name="Обычный 3 15 42 2 3 3 2 2" xfId="30702"/>
    <cellStyle name="Обычный 3 15 42 2 3 3 3" xfId="30703"/>
    <cellStyle name="Обычный 3 15 42 2 3 4" xfId="30704"/>
    <cellStyle name="Обычный 3 15 42 2 3 4 2" xfId="30705"/>
    <cellStyle name="Обычный 3 15 42 2 3 5" xfId="30706"/>
    <cellStyle name="Обычный 3 15 42 2 4" xfId="30707"/>
    <cellStyle name="Обычный 3 15 42 2 4 2" xfId="30708"/>
    <cellStyle name="Обычный 3 15 42 2 4 2 2" xfId="30709"/>
    <cellStyle name="Обычный 3 15 42 2 4 2 2 2" xfId="30710"/>
    <cellStyle name="Обычный 3 15 42 2 4 2 3" xfId="30711"/>
    <cellStyle name="Обычный 3 15 42 2 4 3" xfId="30712"/>
    <cellStyle name="Обычный 3 15 42 2 4 3 2" xfId="30713"/>
    <cellStyle name="Обычный 3 15 42 2 4 4" xfId="30714"/>
    <cellStyle name="Обычный 3 15 42 2 5" xfId="30715"/>
    <cellStyle name="Обычный 3 15 42 2 5 2" xfId="30716"/>
    <cellStyle name="Обычный 3 15 42 2 5 2 2" xfId="30717"/>
    <cellStyle name="Обычный 3 15 42 2 5 3" xfId="30718"/>
    <cellStyle name="Обычный 3 15 42 2 6" xfId="30719"/>
    <cellStyle name="Обычный 3 15 42 2 6 2" xfId="30720"/>
    <cellStyle name="Обычный 3 15 42 2 7" xfId="30721"/>
    <cellStyle name="Обычный 3 15 42 3" xfId="30722"/>
    <cellStyle name="Обычный 3 15 42 3 2" xfId="30723"/>
    <cellStyle name="Обычный 3 15 42 3 2 2" xfId="30724"/>
    <cellStyle name="Обычный 3 15 42 3 2 2 2" xfId="30725"/>
    <cellStyle name="Обычный 3 15 42 3 2 2 2 2" xfId="30726"/>
    <cellStyle name="Обычный 3 15 42 3 2 2 3" xfId="30727"/>
    <cellStyle name="Обычный 3 15 42 3 2 3" xfId="30728"/>
    <cellStyle name="Обычный 3 15 42 3 2 3 2" xfId="30729"/>
    <cellStyle name="Обычный 3 15 42 3 2 4" xfId="30730"/>
    <cellStyle name="Обычный 3 15 42 3 3" xfId="30731"/>
    <cellStyle name="Обычный 3 15 42 3 3 2" xfId="30732"/>
    <cellStyle name="Обычный 3 15 42 3 3 2 2" xfId="30733"/>
    <cellStyle name="Обычный 3 15 42 3 3 3" xfId="30734"/>
    <cellStyle name="Обычный 3 15 42 3 4" xfId="30735"/>
    <cellStyle name="Обычный 3 15 42 3 4 2" xfId="30736"/>
    <cellStyle name="Обычный 3 15 42 3 5" xfId="30737"/>
    <cellStyle name="Обычный 3 15 42 4" xfId="30738"/>
    <cellStyle name="Обычный 3 15 42 4 2" xfId="30739"/>
    <cellStyle name="Обычный 3 15 42 4 2 2" xfId="30740"/>
    <cellStyle name="Обычный 3 15 42 4 2 2 2" xfId="30741"/>
    <cellStyle name="Обычный 3 15 42 4 2 2 2 2" xfId="30742"/>
    <cellStyle name="Обычный 3 15 42 4 2 2 3" xfId="30743"/>
    <cellStyle name="Обычный 3 15 42 4 2 3" xfId="30744"/>
    <cellStyle name="Обычный 3 15 42 4 2 3 2" xfId="30745"/>
    <cellStyle name="Обычный 3 15 42 4 2 4" xfId="30746"/>
    <cellStyle name="Обычный 3 15 42 4 3" xfId="30747"/>
    <cellStyle name="Обычный 3 15 42 4 3 2" xfId="30748"/>
    <cellStyle name="Обычный 3 15 42 4 3 2 2" xfId="30749"/>
    <cellStyle name="Обычный 3 15 42 4 3 3" xfId="30750"/>
    <cellStyle name="Обычный 3 15 42 4 4" xfId="30751"/>
    <cellStyle name="Обычный 3 15 42 4 4 2" xfId="30752"/>
    <cellStyle name="Обычный 3 15 42 4 5" xfId="30753"/>
    <cellStyle name="Обычный 3 15 42 5" xfId="30754"/>
    <cellStyle name="Обычный 3 15 42 5 2" xfId="30755"/>
    <cellStyle name="Обычный 3 15 42 5 2 2" xfId="30756"/>
    <cellStyle name="Обычный 3 15 42 5 2 2 2" xfId="30757"/>
    <cellStyle name="Обычный 3 15 42 5 2 3" xfId="30758"/>
    <cellStyle name="Обычный 3 15 42 5 3" xfId="30759"/>
    <cellStyle name="Обычный 3 15 42 5 3 2" xfId="30760"/>
    <cellStyle name="Обычный 3 15 42 5 4" xfId="30761"/>
    <cellStyle name="Обычный 3 15 42 6" xfId="30762"/>
    <cellStyle name="Обычный 3 15 42 6 2" xfId="30763"/>
    <cellStyle name="Обычный 3 15 42 6 2 2" xfId="30764"/>
    <cellStyle name="Обычный 3 15 42 6 3" xfId="30765"/>
    <cellStyle name="Обычный 3 15 42 7" xfId="30766"/>
    <cellStyle name="Обычный 3 15 42 7 2" xfId="30767"/>
    <cellStyle name="Обычный 3 15 42 8" xfId="30768"/>
    <cellStyle name="Обычный 3 15 43" xfId="30769"/>
    <cellStyle name="Обычный 3 15 43 2" xfId="30770"/>
    <cellStyle name="Обычный 3 15 43 2 2" xfId="30771"/>
    <cellStyle name="Обычный 3 15 43 2 2 2" xfId="30772"/>
    <cellStyle name="Обычный 3 15 43 2 2 2 2" xfId="30773"/>
    <cellStyle name="Обычный 3 15 43 2 2 2 2 2" xfId="30774"/>
    <cellStyle name="Обычный 3 15 43 2 2 2 2 2 2" xfId="30775"/>
    <cellStyle name="Обычный 3 15 43 2 2 2 2 3" xfId="30776"/>
    <cellStyle name="Обычный 3 15 43 2 2 2 3" xfId="30777"/>
    <cellStyle name="Обычный 3 15 43 2 2 2 3 2" xfId="30778"/>
    <cellStyle name="Обычный 3 15 43 2 2 2 4" xfId="30779"/>
    <cellStyle name="Обычный 3 15 43 2 2 3" xfId="30780"/>
    <cellStyle name="Обычный 3 15 43 2 2 3 2" xfId="30781"/>
    <cellStyle name="Обычный 3 15 43 2 2 3 2 2" xfId="30782"/>
    <cellStyle name="Обычный 3 15 43 2 2 3 3" xfId="30783"/>
    <cellStyle name="Обычный 3 15 43 2 2 4" xfId="30784"/>
    <cellStyle name="Обычный 3 15 43 2 2 4 2" xfId="30785"/>
    <cellStyle name="Обычный 3 15 43 2 2 5" xfId="30786"/>
    <cellStyle name="Обычный 3 15 43 2 3" xfId="30787"/>
    <cellStyle name="Обычный 3 15 43 2 3 2" xfId="30788"/>
    <cellStyle name="Обычный 3 15 43 2 3 2 2" xfId="30789"/>
    <cellStyle name="Обычный 3 15 43 2 3 2 2 2" xfId="30790"/>
    <cellStyle name="Обычный 3 15 43 2 3 2 2 2 2" xfId="30791"/>
    <cellStyle name="Обычный 3 15 43 2 3 2 2 3" xfId="30792"/>
    <cellStyle name="Обычный 3 15 43 2 3 2 3" xfId="30793"/>
    <cellStyle name="Обычный 3 15 43 2 3 2 3 2" xfId="30794"/>
    <cellStyle name="Обычный 3 15 43 2 3 2 4" xfId="30795"/>
    <cellStyle name="Обычный 3 15 43 2 3 3" xfId="30796"/>
    <cellStyle name="Обычный 3 15 43 2 3 3 2" xfId="30797"/>
    <cellStyle name="Обычный 3 15 43 2 3 3 2 2" xfId="30798"/>
    <cellStyle name="Обычный 3 15 43 2 3 3 3" xfId="30799"/>
    <cellStyle name="Обычный 3 15 43 2 3 4" xfId="30800"/>
    <cellStyle name="Обычный 3 15 43 2 3 4 2" xfId="30801"/>
    <cellStyle name="Обычный 3 15 43 2 3 5" xfId="30802"/>
    <cellStyle name="Обычный 3 15 43 2 4" xfId="30803"/>
    <cellStyle name="Обычный 3 15 43 2 4 2" xfId="30804"/>
    <cellStyle name="Обычный 3 15 43 2 4 2 2" xfId="30805"/>
    <cellStyle name="Обычный 3 15 43 2 4 2 2 2" xfId="30806"/>
    <cellStyle name="Обычный 3 15 43 2 4 2 3" xfId="30807"/>
    <cellStyle name="Обычный 3 15 43 2 4 3" xfId="30808"/>
    <cellStyle name="Обычный 3 15 43 2 4 3 2" xfId="30809"/>
    <cellStyle name="Обычный 3 15 43 2 4 4" xfId="30810"/>
    <cellStyle name="Обычный 3 15 43 2 5" xfId="30811"/>
    <cellStyle name="Обычный 3 15 43 2 5 2" xfId="30812"/>
    <cellStyle name="Обычный 3 15 43 2 5 2 2" xfId="30813"/>
    <cellStyle name="Обычный 3 15 43 2 5 3" xfId="30814"/>
    <cellStyle name="Обычный 3 15 43 2 6" xfId="30815"/>
    <cellStyle name="Обычный 3 15 43 2 6 2" xfId="30816"/>
    <cellStyle name="Обычный 3 15 43 2 7" xfId="30817"/>
    <cellStyle name="Обычный 3 15 43 3" xfId="30818"/>
    <cellStyle name="Обычный 3 15 43 3 2" xfId="30819"/>
    <cellStyle name="Обычный 3 15 43 3 2 2" xfId="30820"/>
    <cellStyle name="Обычный 3 15 43 3 2 2 2" xfId="30821"/>
    <cellStyle name="Обычный 3 15 43 3 2 2 2 2" xfId="30822"/>
    <cellStyle name="Обычный 3 15 43 3 2 2 3" xfId="30823"/>
    <cellStyle name="Обычный 3 15 43 3 2 3" xfId="30824"/>
    <cellStyle name="Обычный 3 15 43 3 2 3 2" xfId="30825"/>
    <cellStyle name="Обычный 3 15 43 3 2 4" xfId="30826"/>
    <cellStyle name="Обычный 3 15 43 3 3" xfId="30827"/>
    <cellStyle name="Обычный 3 15 43 3 3 2" xfId="30828"/>
    <cellStyle name="Обычный 3 15 43 3 3 2 2" xfId="30829"/>
    <cellStyle name="Обычный 3 15 43 3 3 3" xfId="30830"/>
    <cellStyle name="Обычный 3 15 43 3 4" xfId="30831"/>
    <cellStyle name="Обычный 3 15 43 3 4 2" xfId="30832"/>
    <cellStyle name="Обычный 3 15 43 3 5" xfId="30833"/>
    <cellStyle name="Обычный 3 15 43 4" xfId="30834"/>
    <cellStyle name="Обычный 3 15 43 4 2" xfId="30835"/>
    <cellStyle name="Обычный 3 15 43 4 2 2" xfId="30836"/>
    <cellStyle name="Обычный 3 15 43 4 2 2 2" xfId="30837"/>
    <cellStyle name="Обычный 3 15 43 4 2 2 2 2" xfId="30838"/>
    <cellStyle name="Обычный 3 15 43 4 2 2 3" xfId="30839"/>
    <cellStyle name="Обычный 3 15 43 4 2 3" xfId="30840"/>
    <cellStyle name="Обычный 3 15 43 4 2 3 2" xfId="30841"/>
    <cellStyle name="Обычный 3 15 43 4 2 4" xfId="30842"/>
    <cellStyle name="Обычный 3 15 43 4 3" xfId="30843"/>
    <cellStyle name="Обычный 3 15 43 4 3 2" xfId="30844"/>
    <cellStyle name="Обычный 3 15 43 4 3 2 2" xfId="30845"/>
    <cellStyle name="Обычный 3 15 43 4 3 3" xfId="30846"/>
    <cellStyle name="Обычный 3 15 43 4 4" xfId="30847"/>
    <cellStyle name="Обычный 3 15 43 4 4 2" xfId="30848"/>
    <cellStyle name="Обычный 3 15 43 4 5" xfId="30849"/>
    <cellStyle name="Обычный 3 15 43 5" xfId="30850"/>
    <cellStyle name="Обычный 3 15 43 5 2" xfId="30851"/>
    <cellStyle name="Обычный 3 15 43 5 2 2" xfId="30852"/>
    <cellStyle name="Обычный 3 15 43 5 2 2 2" xfId="30853"/>
    <cellStyle name="Обычный 3 15 43 5 2 3" xfId="30854"/>
    <cellStyle name="Обычный 3 15 43 5 3" xfId="30855"/>
    <cellStyle name="Обычный 3 15 43 5 3 2" xfId="30856"/>
    <cellStyle name="Обычный 3 15 43 5 4" xfId="30857"/>
    <cellStyle name="Обычный 3 15 43 6" xfId="30858"/>
    <cellStyle name="Обычный 3 15 43 6 2" xfId="30859"/>
    <cellStyle name="Обычный 3 15 43 6 2 2" xfId="30860"/>
    <cellStyle name="Обычный 3 15 43 6 3" xfId="30861"/>
    <cellStyle name="Обычный 3 15 43 7" xfId="30862"/>
    <cellStyle name="Обычный 3 15 43 7 2" xfId="30863"/>
    <cellStyle name="Обычный 3 15 43 8" xfId="30864"/>
    <cellStyle name="Обычный 3 15 44" xfId="30865"/>
    <cellStyle name="Обычный 3 15 44 2" xfId="30866"/>
    <cellStyle name="Обычный 3 15 44 2 2" xfId="30867"/>
    <cellStyle name="Обычный 3 15 44 2 2 2" xfId="30868"/>
    <cellStyle name="Обычный 3 15 44 2 2 2 2" xfId="30869"/>
    <cellStyle name="Обычный 3 15 44 2 2 2 2 2" xfId="30870"/>
    <cellStyle name="Обычный 3 15 44 2 2 2 2 2 2" xfId="30871"/>
    <cellStyle name="Обычный 3 15 44 2 2 2 2 3" xfId="30872"/>
    <cellStyle name="Обычный 3 15 44 2 2 2 3" xfId="30873"/>
    <cellStyle name="Обычный 3 15 44 2 2 2 3 2" xfId="30874"/>
    <cellStyle name="Обычный 3 15 44 2 2 2 4" xfId="30875"/>
    <cellStyle name="Обычный 3 15 44 2 2 3" xfId="30876"/>
    <cellStyle name="Обычный 3 15 44 2 2 3 2" xfId="30877"/>
    <cellStyle name="Обычный 3 15 44 2 2 3 2 2" xfId="30878"/>
    <cellStyle name="Обычный 3 15 44 2 2 3 3" xfId="30879"/>
    <cellStyle name="Обычный 3 15 44 2 2 4" xfId="30880"/>
    <cellStyle name="Обычный 3 15 44 2 2 4 2" xfId="30881"/>
    <cellStyle name="Обычный 3 15 44 2 2 5" xfId="30882"/>
    <cellStyle name="Обычный 3 15 44 2 3" xfId="30883"/>
    <cellStyle name="Обычный 3 15 44 2 3 2" xfId="30884"/>
    <cellStyle name="Обычный 3 15 44 2 3 2 2" xfId="30885"/>
    <cellStyle name="Обычный 3 15 44 2 3 2 2 2" xfId="30886"/>
    <cellStyle name="Обычный 3 15 44 2 3 2 2 2 2" xfId="30887"/>
    <cellStyle name="Обычный 3 15 44 2 3 2 2 3" xfId="30888"/>
    <cellStyle name="Обычный 3 15 44 2 3 2 3" xfId="30889"/>
    <cellStyle name="Обычный 3 15 44 2 3 2 3 2" xfId="30890"/>
    <cellStyle name="Обычный 3 15 44 2 3 2 4" xfId="30891"/>
    <cellStyle name="Обычный 3 15 44 2 3 3" xfId="30892"/>
    <cellStyle name="Обычный 3 15 44 2 3 3 2" xfId="30893"/>
    <cellStyle name="Обычный 3 15 44 2 3 3 2 2" xfId="30894"/>
    <cellStyle name="Обычный 3 15 44 2 3 3 3" xfId="30895"/>
    <cellStyle name="Обычный 3 15 44 2 3 4" xfId="30896"/>
    <cellStyle name="Обычный 3 15 44 2 3 4 2" xfId="30897"/>
    <cellStyle name="Обычный 3 15 44 2 3 5" xfId="30898"/>
    <cellStyle name="Обычный 3 15 44 2 4" xfId="30899"/>
    <cellStyle name="Обычный 3 15 44 2 4 2" xfId="30900"/>
    <cellStyle name="Обычный 3 15 44 2 4 2 2" xfId="30901"/>
    <cellStyle name="Обычный 3 15 44 2 4 2 2 2" xfId="30902"/>
    <cellStyle name="Обычный 3 15 44 2 4 2 3" xfId="30903"/>
    <cellStyle name="Обычный 3 15 44 2 4 3" xfId="30904"/>
    <cellStyle name="Обычный 3 15 44 2 4 3 2" xfId="30905"/>
    <cellStyle name="Обычный 3 15 44 2 4 4" xfId="30906"/>
    <cellStyle name="Обычный 3 15 44 2 5" xfId="30907"/>
    <cellStyle name="Обычный 3 15 44 2 5 2" xfId="30908"/>
    <cellStyle name="Обычный 3 15 44 2 5 2 2" xfId="30909"/>
    <cellStyle name="Обычный 3 15 44 2 5 3" xfId="30910"/>
    <cellStyle name="Обычный 3 15 44 2 6" xfId="30911"/>
    <cellStyle name="Обычный 3 15 44 2 6 2" xfId="30912"/>
    <cellStyle name="Обычный 3 15 44 2 7" xfId="30913"/>
    <cellStyle name="Обычный 3 15 44 3" xfId="30914"/>
    <cellStyle name="Обычный 3 15 44 3 2" xfId="30915"/>
    <cellStyle name="Обычный 3 15 44 3 2 2" xfId="30916"/>
    <cellStyle name="Обычный 3 15 44 3 2 2 2" xfId="30917"/>
    <cellStyle name="Обычный 3 15 44 3 2 2 2 2" xfId="30918"/>
    <cellStyle name="Обычный 3 15 44 3 2 2 3" xfId="30919"/>
    <cellStyle name="Обычный 3 15 44 3 2 3" xfId="30920"/>
    <cellStyle name="Обычный 3 15 44 3 2 3 2" xfId="30921"/>
    <cellStyle name="Обычный 3 15 44 3 2 4" xfId="30922"/>
    <cellStyle name="Обычный 3 15 44 3 3" xfId="30923"/>
    <cellStyle name="Обычный 3 15 44 3 3 2" xfId="30924"/>
    <cellStyle name="Обычный 3 15 44 3 3 2 2" xfId="30925"/>
    <cellStyle name="Обычный 3 15 44 3 3 3" xfId="30926"/>
    <cellStyle name="Обычный 3 15 44 3 4" xfId="30927"/>
    <cellStyle name="Обычный 3 15 44 3 4 2" xfId="30928"/>
    <cellStyle name="Обычный 3 15 44 3 5" xfId="30929"/>
    <cellStyle name="Обычный 3 15 44 4" xfId="30930"/>
    <cellStyle name="Обычный 3 15 44 4 2" xfId="30931"/>
    <cellStyle name="Обычный 3 15 44 4 2 2" xfId="30932"/>
    <cellStyle name="Обычный 3 15 44 4 2 2 2" xfId="30933"/>
    <cellStyle name="Обычный 3 15 44 4 2 2 2 2" xfId="30934"/>
    <cellStyle name="Обычный 3 15 44 4 2 2 3" xfId="30935"/>
    <cellStyle name="Обычный 3 15 44 4 2 3" xfId="30936"/>
    <cellStyle name="Обычный 3 15 44 4 2 3 2" xfId="30937"/>
    <cellStyle name="Обычный 3 15 44 4 2 4" xfId="30938"/>
    <cellStyle name="Обычный 3 15 44 4 3" xfId="30939"/>
    <cellStyle name="Обычный 3 15 44 4 3 2" xfId="30940"/>
    <cellStyle name="Обычный 3 15 44 4 3 2 2" xfId="30941"/>
    <cellStyle name="Обычный 3 15 44 4 3 3" xfId="30942"/>
    <cellStyle name="Обычный 3 15 44 4 4" xfId="30943"/>
    <cellStyle name="Обычный 3 15 44 4 4 2" xfId="30944"/>
    <cellStyle name="Обычный 3 15 44 4 5" xfId="30945"/>
    <cellStyle name="Обычный 3 15 44 5" xfId="30946"/>
    <cellStyle name="Обычный 3 15 44 5 2" xfId="30947"/>
    <cellStyle name="Обычный 3 15 44 5 2 2" xfId="30948"/>
    <cellStyle name="Обычный 3 15 44 5 2 2 2" xfId="30949"/>
    <cellStyle name="Обычный 3 15 44 5 2 3" xfId="30950"/>
    <cellStyle name="Обычный 3 15 44 5 3" xfId="30951"/>
    <cellStyle name="Обычный 3 15 44 5 3 2" xfId="30952"/>
    <cellStyle name="Обычный 3 15 44 5 4" xfId="30953"/>
    <cellStyle name="Обычный 3 15 44 6" xfId="30954"/>
    <cellStyle name="Обычный 3 15 44 6 2" xfId="30955"/>
    <cellStyle name="Обычный 3 15 44 6 2 2" xfId="30956"/>
    <cellStyle name="Обычный 3 15 44 6 3" xfId="30957"/>
    <cellStyle name="Обычный 3 15 44 7" xfId="30958"/>
    <cellStyle name="Обычный 3 15 44 7 2" xfId="30959"/>
    <cellStyle name="Обычный 3 15 44 8" xfId="30960"/>
    <cellStyle name="Обычный 3 15 45" xfId="30961"/>
    <cellStyle name="Обычный 3 15 45 2" xfId="30962"/>
    <cellStyle name="Обычный 3 15 45 2 2" xfId="30963"/>
    <cellStyle name="Обычный 3 15 45 2 2 2" xfId="30964"/>
    <cellStyle name="Обычный 3 15 45 2 2 2 2" xfId="30965"/>
    <cellStyle name="Обычный 3 15 45 2 2 2 2 2" xfId="30966"/>
    <cellStyle name="Обычный 3 15 45 2 2 2 2 2 2" xfId="30967"/>
    <cellStyle name="Обычный 3 15 45 2 2 2 2 3" xfId="30968"/>
    <cellStyle name="Обычный 3 15 45 2 2 2 3" xfId="30969"/>
    <cellStyle name="Обычный 3 15 45 2 2 2 3 2" xfId="30970"/>
    <cellStyle name="Обычный 3 15 45 2 2 2 4" xfId="30971"/>
    <cellStyle name="Обычный 3 15 45 2 2 3" xfId="30972"/>
    <cellStyle name="Обычный 3 15 45 2 2 3 2" xfId="30973"/>
    <cellStyle name="Обычный 3 15 45 2 2 3 2 2" xfId="30974"/>
    <cellStyle name="Обычный 3 15 45 2 2 3 3" xfId="30975"/>
    <cellStyle name="Обычный 3 15 45 2 2 4" xfId="30976"/>
    <cellStyle name="Обычный 3 15 45 2 2 4 2" xfId="30977"/>
    <cellStyle name="Обычный 3 15 45 2 2 5" xfId="30978"/>
    <cellStyle name="Обычный 3 15 45 2 3" xfId="30979"/>
    <cellStyle name="Обычный 3 15 45 2 3 2" xfId="30980"/>
    <cellStyle name="Обычный 3 15 45 2 3 2 2" xfId="30981"/>
    <cellStyle name="Обычный 3 15 45 2 3 2 2 2" xfId="30982"/>
    <cellStyle name="Обычный 3 15 45 2 3 2 2 2 2" xfId="30983"/>
    <cellStyle name="Обычный 3 15 45 2 3 2 2 3" xfId="30984"/>
    <cellStyle name="Обычный 3 15 45 2 3 2 3" xfId="30985"/>
    <cellStyle name="Обычный 3 15 45 2 3 2 3 2" xfId="30986"/>
    <cellStyle name="Обычный 3 15 45 2 3 2 4" xfId="30987"/>
    <cellStyle name="Обычный 3 15 45 2 3 3" xfId="30988"/>
    <cellStyle name="Обычный 3 15 45 2 3 3 2" xfId="30989"/>
    <cellStyle name="Обычный 3 15 45 2 3 3 2 2" xfId="30990"/>
    <cellStyle name="Обычный 3 15 45 2 3 3 3" xfId="30991"/>
    <cellStyle name="Обычный 3 15 45 2 3 4" xfId="30992"/>
    <cellStyle name="Обычный 3 15 45 2 3 4 2" xfId="30993"/>
    <cellStyle name="Обычный 3 15 45 2 3 5" xfId="30994"/>
    <cellStyle name="Обычный 3 15 45 2 4" xfId="30995"/>
    <cellStyle name="Обычный 3 15 45 2 4 2" xfId="30996"/>
    <cellStyle name="Обычный 3 15 45 2 4 2 2" xfId="30997"/>
    <cellStyle name="Обычный 3 15 45 2 4 2 2 2" xfId="30998"/>
    <cellStyle name="Обычный 3 15 45 2 4 2 3" xfId="30999"/>
    <cellStyle name="Обычный 3 15 45 2 4 3" xfId="31000"/>
    <cellStyle name="Обычный 3 15 45 2 4 3 2" xfId="31001"/>
    <cellStyle name="Обычный 3 15 45 2 4 4" xfId="31002"/>
    <cellStyle name="Обычный 3 15 45 2 5" xfId="31003"/>
    <cellStyle name="Обычный 3 15 45 2 5 2" xfId="31004"/>
    <cellStyle name="Обычный 3 15 45 2 5 2 2" xfId="31005"/>
    <cellStyle name="Обычный 3 15 45 2 5 3" xfId="31006"/>
    <cellStyle name="Обычный 3 15 45 2 6" xfId="31007"/>
    <cellStyle name="Обычный 3 15 45 2 6 2" xfId="31008"/>
    <cellStyle name="Обычный 3 15 45 2 7" xfId="31009"/>
    <cellStyle name="Обычный 3 15 45 3" xfId="31010"/>
    <cellStyle name="Обычный 3 15 45 3 2" xfId="31011"/>
    <cellStyle name="Обычный 3 15 45 3 2 2" xfId="31012"/>
    <cellStyle name="Обычный 3 15 45 3 2 2 2" xfId="31013"/>
    <cellStyle name="Обычный 3 15 45 3 2 2 2 2" xfId="31014"/>
    <cellStyle name="Обычный 3 15 45 3 2 2 3" xfId="31015"/>
    <cellStyle name="Обычный 3 15 45 3 2 3" xfId="31016"/>
    <cellStyle name="Обычный 3 15 45 3 2 3 2" xfId="31017"/>
    <cellStyle name="Обычный 3 15 45 3 2 4" xfId="31018"/>
    <cellStyle name="Обычный 3 15 45 3 3" xfId="31019"/>
    <cellStyle name="Обычный 3 15 45 3 3 2" xfId="31020"/>
    <cellStyle name="Обычный 3 15 45 3 3 2 2" xfId="31021"/>
    <cellStyle name="Обычный 3 15 45 3 3 3" xfId="31022"/>
    <cellStyle name="Обычный 3 15 45 3 4" xfId="31023"/>
    <cellStyle name="Обычный 3 15 45 3 4 2" xfId="31024"/>
    <cellStyle name="Обычный 3 15 45 3 5" xfId="31025"/>
    <cellStyle name="Обычный 3 15 45 4" xfId="31026"/>
    <cellStyle name="Обычный 3 15 45 4 2" xfId="31027"/>
    <cellStyle name="Обычный 3 15 45 4 2 2" xfId="31028"/>
    <cellStyle name="Обычный 3 15 45 4 2 2 2" xfId="31029"/>
    <cellStyle name="Обычный 3 15 45 4 2 2 2 2" xfId="31030"/>
    <cellStyle name="Обычный 3 15 45 4 2 2 3" xfId="31031"/>
    <cellStyle name="Обычный 3 15 45 4 2 3" xfId="31032"/>
    <cellStyle name="Обычный 3 15 45 4 2 3 2" xfId="31033"/>
    <cellStyle name="Обычный 3 15 45 4 2 4" xfId="31034"/>
    <cellStyle name="Обычный 3 15 45 4 3" xfId="31035"/>
    <cellStyle name="Обычный 3 15 45 4 3 2" xfId="31036"/>
    <cellStyle name="Обычный 3 15 45 4 3 2 2" xfId="31037"/>
    <cellStyle name="Обычный 3 15 45 4 3 3" xfId="31038"/>
    <cellStyle name="Обычный 3 15 45 4 4" xfId="31039"/>
    <cellStyle name="Обычный 3 15 45 4 4 2" xfId="31040"/>
    <cellStyle name="Обычный 3 15 45 4 5" xfId="31041"/>
    <cellStyle name="Обычный 3 15 45 5" xfId="31042"/>
    <cellStyle name="Обычный 3 15 45 5 2" xfId="31043"/>
    <cellStyle name="Обычный 3 15 45 5 2 2" xfId="31044"/>
    <cellStyle name="Обычный 3 15 45 5 2 2 2" xfId="31045"/>
    <cellStyle name="Обычный 3 15 45 5 2 3" xfId="31046"/>
    <cellStyle name="Обычный 3 15 45 5 3" xfId="31047"/>
    <cellStyle name="Обычный 3 15 45 5 3 2" xfId="31048"/>
    <cellStyle name="Обычный 3 15 45 5 4" xfId="31049"/>
    <cellStyle name="Обычный 3 15 45 6" xfId="31050"/>
    <cellStyle name="Обычный 3 15 45 6 2" xfId="31051"/>
    <cellStyle name="Обычный 3 15 45 6 2 2" xfId="31052"/>
    <cellStyle name="Обычный 3 15 45 6 3" xfId="31053"/>
    <cellStyle name="Обычный 3 15 45 7" xfId="31054"/>
    <cellStyle name="Обычный 3 15 45 7 2" xfId="31055"/>
    <cellStyle name="Обычный 3 15 45 8" xfId="31056"/>
    <cellStyle name="Обычный 3 15 46" xfId="31057"/>
    <cellStyle name="Обычный 3 15 46 2" xfId="31058"/>
    <cellStyle name="Обычный 3 15 46 2 2" xfId="31059"/>
    <cellStyle name="Обычный 3 15 46 2 2 2" xfId="31060"/>
    <cellStyle name="Обычный 3 15 46 2 2 2 2" xfId="31061"/>
    <cellStyle name="Обычный 3 15 46 2 2 2 2 2" xfId="31062"/>
    <cellStyle name="Обычный 3 15 46 2 2 2 2 2 2" xfId="31063"/>
    <cellStyle name="Обычный 3 15 46 2 2 2 2 3" xfId="31064"/>
    <cellStyle name="Обычный 3 15 46 2 2 2 3" xfId="31065"/>
    <cellStyle name="Обычный 3 15 46 2 2 2 3 2" xfId="31066"/>
    <cellStyle name="Обычный 3 15 46 2 2 2 4" xfId="31067"/>
    <cellStyle name="Обычный 3 15 46 2 2 3" xfId="31068"/>
    <cellStyle name="Обычный 3 15 46 2 2 3 2" xfId="31069"/>
    <cellStyle name="Обычный 3 15 46 2 2 3 2 2" xfId="31070"/>
    <cellStyle name="Обычный 3 15 46 2 2 3 3" xfId="31071"/>
    <cellStyle name="Обычный 3 15 46 2 2 4" xfId="31072"/>
    <cellStyle name="Обычный 3 15 46 2 2 4 2" xfId="31073"/>
    <cellStyle name="Обычный 3 15 46 2 2 5" xfId="31074"/>
    <cellStyle name="Обычный 3 15 46 2 3" xfId="31075"/>
    <cellStyle name="Обычный 3 15 46 2 3 2" xfId="31076"/>
    <cellStyle name="Обычный 3 15 46 2 3 2 2" xfId="31077"/>
    <cellStyle name="Обычный 3 15 46 2 3 2 2 2" xfId="31078"/>
    <cellStyle name="Обычный 3 15 46 2 3 2 2 2 2" xfId="31079"/>
    <cellStyle name="Обычный 3 15 46 2 3 2 2 3" xfId="31080"/>
    <cellStyle name="Обычный 3 15 46 2 3 2 3" xfId="31081"/>
    <cellStyle name="Обычный 3 15 46 2 3 2 3 2" xfId="31082"/>
    <cellStyle name="Обычный 3 15 46 2 3 2 4" xfId="31083"/>
    <cellStyle name="Обычный 3 15 46 2 3 3" xfId="31084"/>
    <cellStyle name="Обычный 3 15 46 2 3 3 2" xfId="31085"/>
    <cellStyle name="Обычный 3 15 46 2 3 3 2 2" xfId="31086"/>
    <cellStyle name="Обычный 3 15 46 2 3 3 3" xfId="31087"/>
    <cellStyle name="Обычный 3 15 46 2 3 4" xfId="31088"/>
    <cellStyle name="Обычный 3 15 46 2 3 4 2" xfId="31089"/>
    <cellStyle name="Обычный 3 15 46 2 3 5" xfId="31090"/>
    <cellStyle name="Обычный 3 15 46 2 4" xfId="31091"/>
    <cellStyle name="Обычный 3 15 46 2 4 2" xfId="31092"/>
    <cellStyle name="Обычный 3 15 46 2 4 2 2" xfId="31093"/>
    <cellStyle name="Обычный 3 15 46 2 4 2 2 2" xfId="31094"/>
    <cellStyle name="Обычный 3 15 46 2 4 2 3" xfId="31095"/>
    <cellStyle name="Обычный 3 15 46 2 4 3" xfId="31096"/>
    <cellStyle name="Обычный 3 15 46 2 4 3 2" xfId="31097"/>
    <cellStyle name="Обычный 3 15 46 2 4 4" xfId="31098"/>
    <cellStyle name="Обычный 3 15 46 2 5" xfId="31099"/>
    <cellStyle name="Обычный 3 15 46 2 5 2" xfId="31100"/>
    <cellStyle name="Обычный 3 15 46 2 5 2 2" xfId="31101"/>
    <cellStyle name="Обычный 3 15 46 2 5 3" xfId="31102"/>
    <cellStyle name="Обычный 3 15 46 2 6" xfId="31103"/>
    <cellStyle name="Обычный 3 15 46 2 6 2" xfId="31104"/>
    <cellStyle name="Обычный 3 15 46 2 7" xfId="31105"/>
    <cellStyle name="Обычный 3 15 46 3" xfId="31106"/>
    <cellStyle name="Обычный 3 15 46 3 2" xfId="31107"/>
    <cellStyle name="Обычный 3 15 46 3 2 2" xfId="31108"/>
    <cellStyle name="Обычный 3 15 46 3 2 2 2" xfId="31109"/>
    <cellStyle name="Обычный 3 15 46 3 2 2 2 2" xfId="31110"/>
    <cellStyle name="Обычный 3 15 46 3 2 2 3" xfId="31111"/>
    <cellStyle name="Обычный 3 15 46 3 2 3" xfId="31112"/>
    <cellStyle name="Обычный 3 15 46 3 2 3 2" xfId="31113"/>
    <cellStyle name="Обычный 3 15 46 3 2 4" xfId="31114"/>
    <cellStyle name="Обычный 3 15 46 3 3" xfId="31115"/>
    <cellStyle name="Обычный 3 15 46 3 3 2" xfId="31116"/>
    <cellStyle name="Обычный 3 15 46 3 3 2 2" xfId="31117"/>
    <cellStyle name="Обычный 3 15 46 3 3 3" xfId="31118"/>
    <cellStyle name="Обычный 3 15 46 3 4" xfId="31119"/>
    <cellStyle name="Обычный 3 15 46 3 4 2" xfId="31120"/>
    <cellStyle name="Обычный 3 15 46 3 5" xfId="31121"/>
    <cellStyle name="Обычный 3 15 46 4" xfId="31122"/>
    <cellStyle name="Обычный 3 15 46 4 2" xfId="31123"/>
    <cellStyle name="Обычный 3 15 46 4 2 2" xfId="31124"/>
    <cellStyle name="Обычный 3 15 46 4 2 2 2" xfId="31125"/>
    <cellStyle name="Обычный 3 15 46 4 2 2 2 2" xfId="31126"/>
    <cellStyle name="Обычный 3 15 46 4 2 2 3" xfId="31127"/>
    <cellStyle name="Обычный 3 15 46 4 2 3" xfId="31128"/>
    <cellStyle name="Обычный 3 15 46 4 2 3 2" xfId="31129"/>
    <cellStyle name="Обычный 3 15 46 4 2 4" xfId="31130"/>
    <cellStyle name="Обычный 3 15 46 4 3" xfId="31131"/>
    <cellStyle name="Обычный 3 15 46 4 3 2" xfId="31132"/>
    <cellStyle name="Обычный 3 15 46 4 3 2 2" xfId="31133"/>
    <cellStyle name="Обычный 3 15 46 4 3 3" xfId="31134"/>
    <cellStyle name="Обычный 3 15 46 4 4" xfId="31135"/>
    <cellStyle name="Обычный 3 15 46 4 4 2" xfId="31136"/>
    <cellStyle name="Обычный 3 15 46 4 5" xfId="31137"/>
    <cellStyle name="Обычный 3 15 46 5" xfId="31138"/>
    <cellStyle name="Обычный 3 15 46 5 2" xfId="31139"/>
    <cellStyle name="Обычный 3 15 46 5 2 2" xfId="31140"/>
    <cellStyle name="Обычный 3 15 46 5 2 2 2" xfId="31141"/>
    <cellStyle name="Обычный 3 15 46 5 2 3" xfId="31142"/>
    <cellStyle name="Обычный 3 15 46 5 3" xfId="31143"/>
    <cellStyle name="Обычный 3 15 46 5 3 2" xfId="31144"/>
    <cellStyle name="Обычный 3 15 46 5 4" xfId="31145"/>
    <cellStyle name="Обычный 3 15 46 6" xfId="31146"/>
    <cellStyle name="Обычный 3 15 46 6 2" xfId="31147"/>
    <cellStyle name="Обычный 3 15 46 6 2 2" xfId="31148"/>
    <cellStyle name="Обычный 3 15 46 6 3" xfId="31149"/>
    <cellStyle name="Обычный 3 15 46 7" xfId="31150"/>
    <cellStyle name="Обычный 3 15 46 7 2" xfId="31151"/>
    <cellStyle name="Обычный 3 15 46 8" xfId="31152"/>
    <cellStyle name="Обычный 3 15 47" xfId="31153"/>
    <cellStyle name="Обычный 3 15 47 2" xfId="31154"/>
    <cellStyle name="Обычный 3 15 47 2 2" xfId="31155"/>
    <cellStyle name="Обычный 3 15 47 2 2 2" xfId="31156"/>
    <cellStyle name="Обычный 3 15 47 2 2 2 2" xfId="31157"/>
    <cellStyle name="Обычный 3 15 47 2 2 2 2 2" xfId="31158"/>
    <cellStyle name="Обычный 3 15 47 2 2 2 2 2 2" xfId="31159"/>
    <cellStyle name="Обычный 3 15 47 2 2 2 2 3" xfId="31160"/>
    <cellStyle name="Обычный 3 15 47 2 2 2 3" xfId="31161"/>
    <cellStyle name="Обычный 3 15 47 2 2 2 3 2" xfId="31162"/>
    <cellStyle name="Обычный 3 15 47 2 2 2 4" xfId="31163"/>
    <cellStyle name="Обычный 3 15 47 2 2 3" xfId="31164"/>
    <cellStyle name="Обычный 3 15 47 2 2 3 2" xfId="31165"/>
    <cellStyle name="Обычный 3 15 47 2 2 3 2 2" xfId="31166"/>
    <cellStyle name="Обычный 3 15 47 2 2 3 3" xfId="31167"/>
    <cellStyle name="Обычный 3 15 47 2 2 4" xfId="31168"/>
    <cellStyle name="Обычный 3 15 47 2 2 4 2" xfId="31169"/>
    <cellStyle name="Обычный 3 15 47 2 2 5" xfId="31170"/>
    <cellStyle name="Обычный 3 15 47 2 3" xfId="31171"/>
    <cellStyle name="Обычный 3 15 47 2 3 2" xfId="31172"/>
    <cellStyle name="Обычный 3 15 47 2 3 2 2" xfId="31173"/>
    <cellStyle name="Обычный 3 15 47 2 3 2 2 2" xfId="31174"/>
    <cellStyle name="Обычный 3 15 47 2 3 2 2 2 2" xfId="31175"/>
    <cellStyle name="Обычный 3 15 47 2 3 2 2 3" xfId="31176"/>
    <cellStyle name="Обычный 3 15 47 2 3 2 3" xfId="31177"/>
    <cellStyle name="Обычный 3 15 47 2 3 2 3 2" xfId="31178"/>
    <cellStyle name="Обычный 3 15 47 2 3 2 4" xfId="31179"/>
    <cellStyle name="Обычный 3 15 47 2 3 3" xfId="31180"/>
    <cellStyle name="Обычный 3 15 47 2 3 3 2" xfId="31181"/>
    <cellStyle name="Обычный 3 15 47 2 3 3 2 2" xfId="31182"/>
    <cellStyle name="Обычный 3 15 47 2 3 3 3" xfId="31183"/>
    <cellStyle name="Обычный 3 15 47 2 3 4" xfId="31184"/>
    <cellStyle name="Обычный 3 15 47 2 3 4 2" xfId="31185"/>
    <cellStyle name="Обычный 3 15 47 2 3 5" xfId="31186"/>
    <cellStyle name="Обычный 3 15 47 2 4" xfId="31187"/>
    <cellStyle name="Обычный 3 15 47 2 4 2" xfId="31188"/>
    <cellStyle name="Обычный 3 15 47 2 4 2 2" xfId="31189"/>
    <cellStyle name="Обычный 3 15 47 2 4 2 2 2" xfId="31190"/>
    <cellStyle name="Обычный 3 15 47 2 4 2 3" xfId="31191"/>
    <cellStyle name="Обычный 3 15 47 2 4 3" xfId="31192"/>
    <cellStyle name="Обычный 3 15 47 2 4 3 2" xfId="31193"/>
    <cellStyle name="Обычный 3 15 47 2 4 4" xfId="31194"/>
    <cellStyle name="Обычный 3 15 47 2 5" xfId="31195"/>
    <cellStyle name="Обычный 3 15 47 2 5 2" xfId="31196"/>
    <cellStyle name="Обычный 3 15 47 2 5 2 2" xfId="31197"/>
    <cellStyle name="Обычный 3 15 47 2 5 3" xfId="31198"/>
    <cellStyle name="Обычный 3 15 47 2 6" xfId="31199"/>
    <cellStyle name="Обычный 3 15 47 2 6 2" xfId="31200"/>
    <cellStyle name="Обычный 3 15 47 2 7" xfId="31201"/>
    <cellStyle name="Обычный 3 15 47 3" xfId="31202"/>
    <cellStyle name="Обычный 3 15 47 3 2" xfId="31203"/>
    <cellStyle name="Обычный 3 15 47 3 2 2" xfId="31204"/>
    <cellStyle name="Обычный 3 15 47 3 2 2 2" xfId="31205"/>
    <cellStyle name="Обычный 3 15 47 3 2 2 2 2" xfId="31206"/>
    <cellStyle name="Обычный 3 15 47 3 2 2 3" xfId="31207"/>
    <cellStyle name="Обычный 3 15 47 3 2 3" xfId="31208"/>
    <cellStyle name="Обычный 3 15 47 3 2 3 2" xfId="31209"/>
    <cellStyle name="Обычный 3 15 47 3 2 4" xfId="31210"/>
    <cellStyle name="Обычный 3 15 47 3 3" xfId="31211"/>
    <cellStyle name="Обычный 3 15 47 3 3 2" xfId="31212"/>
    <cellStyle name="Обычный 3 15 47 3 3 2 2" xfId="31213"/>
    <cellStyle name="Обычный 3 15 47 3 3 3" xfId="31214"/>
    <cellStyle name="Обычный 3 15 47 3 4" xfId="31215"/>
    <cellStyle name="Обычный 3 15 47 3 4 2" xfId="31216"/>
    <cellStyle name="Обычный 3 15 47 3 5" xfId="31217"/>
    <cellStyle name="Обычный 3 15 47 4" xfId="31218"/>
    <cellStyle name="Обычный 3 15 47 4 2" xfId="31219"/>
    <cellStyle name="Обычный 3 15 47 4 2 2" xfId="31220"/>
    <cellStyle name="Обычный 3 15 47 4 2 2 2" xfId="31221"/>
    <cellStyle name="Обычный 3 15 47 4 2 2 2 2" xfId="31222"/>
    <cellStyle name="Обычный 3 15 47 4 2 2 3" xfId="31223"/>
    <cellStyle name="Обычный 3 15 47 4 2 3" xfId="31224"/>
    <cellStyle name="Обычный 3 15 47 4 2 3 2" xfId="31225"/>
    <cellStyle name="Обычный 3 15 47 4 2 4" xfId="31226"/>
    <cellStyle name="Обычный 3 15 47 4 3" xfId="31227"/>
    <cellStyle name="Обычный 3 15 47 4 3 2" xfId="31228"/>
    <cellStyle name="Обычный 3 15 47 4 3 2 2" xfId="31229"/>
    <cellStyle name="Обычный 3 15 47 4 3 3" xfId="31230"/>
    <cellStyle name="Обычный 3 15 47 4 4" xfId="31231"/>
    <cellStyle name="Обычный 3 15 47 4 4 2" xfId="31232"/>
    <cellStyle name="Обычный 3 15 47 4 5" xfId="31233"/>
    <cellStyle name="Обычный 3 15 47 5" xfId="31234"/>
    <cellStyle name="Обычный 3 15 47 5 2" xfId="31235"/>
    <cellStyle name="Обычный 3 15 47 5 2 2" xfId="31236"/>
    <cellStyle name="Обычный 3 15 47 5 2 2 2" xfId="31237"/>
    <cellStyle name="Обычный 3 15 47 5 2 3" xfId="31238"/>
    <cellStyle name="Обычный 3 15 47 5 3" xfId="31239"/>
    <cellStyle name="Обычный 3 15 47 5 3 2" xfId="31240"/>
    <cellStyle name="Обычный 3 15 47 5 4" xfId="31241"/>
    <cellStyle name="Обычный 3 15 47 6" xfId="31242"/>
    <cellStyle name="Обычный 3 15 47 6 2" xfId="31243"/>
    <cellStyle name="Обычный 3 15 47 6 2 2" xfId="31244"/>
    <cellStyle name="Обычный 3 15 47 6 3" xfId="31245"/>
    <cellStyle name="Обычный 3 15 47 7" xfId="31246"/>
    <cellStyle name="Обычный 3 15 47 7 2" xfId="31247"/>
    <cellStyle name="Обычный 3 15 47 8" xfId="31248"/>
    <cellStyle name="Обычный 3 15 48" xfId="31249"/>
    <cellStyle name="Обычный 3 15 48 2" xfId="31250"/>
    <cellStyle name="Обычный 3 15 48 2 2" xfId="31251"/>
    <cellStyle name="Обычный 3 15 48 2 2 2" xfId="31252"/>
    <cellStyle name="Обычный 3 15 48 2 2 2 2" xfId="31253"/>
    <cellStyle name="Обычный 3 15 48 2 2 2 2 2" xfId="31254"/>
    <cellStyle name="Обычный 3 15 48 2 2 2 3" xfId="31255"/>
    <cellStyle name="Обычный 3 15 48 2 2 3" xfId="31256"/>
    <cellStyle name="Обычный 3 15 48 2 2 3 2" xfId="31257"/>
    <cellStyle name="Обычный 3 15 48 2 2 4" xfId="31258"/>
    <cellStyle name="Обычный 3 15 48 2 3" xfId="31259"/>
    <cellStyle name="Обычный 3 15 48 2 3 2" xfId="31260"/>
    <cellStyle name="Обычный 3 15 48 2 3 2 2" xfId="31261"/>
    <cellStyle name="Обычный 3 15 48 2 3 3" xfId="31262"/>
    <cellStyle name="Обычный 3 15 48 2 4" xfId="31263"/>
    <cellStyle name="Обычный 3 15 48 2 4 2" xfId="31264"/>
    <cellStyle name="Обычный 3 15 48 2 5" xfId="31265"/>
    <cellStyle name="Обычный 3 15 48 3" xfId="31266"/>
    <cellStyle name="Обычный 3 15 48 3 2" xfId="31267"/>
    <cellStyle name="Обычный 3 15 48 3 2 2" xfId="31268"/>
    <cellStyle name="Обычный 3 15 48 3 2 2 2" xfId="31269"/>
    <cellStyle name="Обычный 3 15 48 3 2 2 2 2" xfId="31270"/>
    <cellStyle name="Обычный 3 15 48 3 2 2 3" xfId="31271"/>
    <cellStyle name="Обычный 3 15 48 3 2 3" xfId="31272"/>
    <cellStyle name="Обычный 3 15 48 3 2 3 2" xfId="31273"/>
    <cellStyle name="Обычный 3 15 48 3 2 4" xfId="31274"/>
    <cellStyle name="Обычный 3 15 48 3 3" xfId="31275"/>
    <cellStyle name="Обычный 3 15 48 3 3 2" xfId="31276"/>
    <cellStyle name="Обычный 3 15 48 3 3 2 2" xfId="31277"/>
    <cellStyle name="Обычный 3 15 48 3 3 3" xfId="31278"/>
    <cellStyle name="Обычный 3 15 48 3 4" xfId="31279"/>
    <cellStyle name="Обычный 3 15 48 3 4 2" xfId="31280"/>
    <cellStyle name="Обычный 3 15 48 3 5" xfId="31281"/>
    <cellStyle name="Обычный 3 15 48 4" xfId="31282"/>
    <cellStyle name="Обычный 3 15 48 4 2" xfId="31283"/>
    <cellStyle name="Обычный 3 15 48 4 2 2" xfId="31284"/>
    <cellStyle name="Обычный 3 15 48 4 2 2 2" xfId="31285"/>
    <cellStyle name="Обычный 3 15 48 4 2 3" xfId="31286"/>
    <cellStyle name="Обычный 3 15 48 4 3" xfId="31287"/>
    <cellStyle name="Обычный 3 15 48 4 3 2" xfId="31288"/>
    <cellStyle name="Обычный 3 15 48 4 4" xfId="31289"/>
    <cellStyle name="Обычный 3 15 48 5" xfId="31290"/>
    <cellStyle name="Обычный 3 15 48 5 2" xfId="31291"/>
    <cellStyle name="Обычный 3 15 48 5 2 2" xfId="31292"/>
    <cellStyle name="Обычный 3 15 48 5 3" xfId="31293"/>
    <cellStyle name="Обычный 3 15 48 6" xfId="31294"/>
    <cellStyle name="Обычный 3 15 48 6 2" xfId="31295"/>
    <cellStyle name="Обычный 3 15 48 7" xfId="31296"/>
    <cellStyle name="Обычный 3 15 49" xfId="31297"/>
    <cellStyle name="Обычный 3 15 49 2" xfId="31298"/>
    <cellStyle name="Обычный 3 15 49 2 2" xfId="31299"/>
    <cellStyle name="Обычный 3 15 49 2 2 2" xfId="31300"/>
    <cellStyle name="Обычный 3 15 49 2 2 2 2" xfId="31301"/>
    <cellStyle name="Обычный 3 15 49 2 2 3" xfId="31302"/>
    <cellStyle name="Обычный 3 15 49 2 3" xfId="31303"/>
    <cellStyle name="Обычный 3 15 49 2 3 2" xfId="31304"/>
    <cellStyle name="Обычный 3 15 49 2 4" xfId="31305"/>
    <cellStyle name="Обычный 3 15 49 3" xfId="31306"/>
    <cellStyle name="Обычный 3 15 49 3 2" xfId="31307"/>
    <cellStyle name="Обычный 3 15 49 3 2 2" xfId="31308"/>
    <cellStyle name="Обычный 3 15 49 3 3" xfId="31309"/>
    <cellStyle name="Обычный 3 15 49 4" xfId="31310"/>
    <cellStyle name="Обычный 3 15 49 4 2" xfId="31311"/>
    <cellStyle name="Обычный 3 15 49 5" xfId="31312"/>
    <cellStyle name="Обычный 3 15 5" xfId="31313"/>
    <cellStyle name="Обычный 3 15 5 2" xfId="31314"/>
    <cellStyle name="Обычный 3 15 5 2 2" xfId="31315"/>
    <cellStyle name="Обычный 3 15 5 2 2 2" xfId="31316"/>
    <cellStyle name="Обычный 3 15 5 2 2 2 2" xfId="31317"/>
    <cellStyle name="Обычный 3 15 5 2 2 2 2 2" xfId="31318"/>
    <cellStyle name="Обычный 3 15 5 2 2 2 2 2 2" xfId="31319"/>
    <cellStyle name="Обычный 3 15 5 2 2 2 2 3" xfId="31320"/>
    <cellStyle name="Обычный 3 15 5 2 2 2 3" xfId="31321"/>
    <cellStyle name="Обычный 3 15 5 2 2 2 3 2" xfId="31322"/>
    <cellStyle name="Обычный 3 15 5 2 2 2 4" xfId="31323"/>
    <cellStyle name="Обычный 3 15 5 2 2 3" xfId="31324"/>
    <cellStyle name="Обычный 3 15 5 2 2 3 2" xfId="31325"/>
    <cellStyle name="Обычный 3 15 5 2 2 3 2 2" xfId="31326"/>
    <cellStyle name="Обычный 3 15 5 2 2 3 3" xfId="31327"/>
    <cellStyle name="Обычный 3 15 5 2 2 4" xfId="31328"/>
    <cellStyle name="Обычный 3 15 5 2 2 4 2" xfId="31329"/>
    <cellStyle name="Обычный 3 15 5 2 2 5" xfId="31330"/>
    <cellStyle name="Обычный 3 15 5 2 3" xfId="31331"/>
    <cellStyle name="Обычный 3 15 5 2 3 2" xfId="31332"/>
    <cellStyle name="Обычный 3 15 5 2 3 2 2" xfId="31333"/>
    <cellStyle name="Обычный 3 15 5 2 3 2 2 2" xfId="31334"/>
    <cellStyle name="Обычный 3 15 5 2 3 2 2 2 2" xfId="31335"/>
    <cellStyle name="Обычный 3 15 5 2 3 2 2 3" xfId="31336"/>
    <cellStyle name="Обычный 3 15 5 2 3 2 3" xfId="31337"/>
    <cellStyle name="Обычный 3 15 5 2 3 2 3 2" xfId="31338"/>
    <cellStyle name="Обычный 3 15 5 2 3 2 4" xfId="31339"/>
    <cellStyle name="Обычный 3 15 5 2 3 3" xfId="31340"/>
    <cellStyle name="Обычный 3 15 5 2 3 3 2" xfId="31341"/>
    <cellStyle name="Обычный 3 15 5 2 3 3 2 2" xfId="31342"/>
    <cellStyle name="Обычный 3 15 5 2 3 3 3" xfId="31343"/>
    <cellStyle name="Обычный 3 15 5 2 3 4" xfId="31344"/>
    <cellStyle name="Обычный 3 15 5 2 3 4 2" xfId="31345"/>
    <cellStyle name="Обычный 3 15 5 2 3 5" xfId="31346"/>
    <cellStyle name="Обычный 3 15 5 2 4" xfId="31347"/>
    <cellStyle name="Обычный 3 15 5 2 4 2" xfId="31348"/>
    <cellStyle name="Обычный 3 15 5 2 4 2 2" xfId="31349"/>
    <cellStyle name="Обычный 3 15 5 2 4 2 2 2" xfId="31350"/>
    <cellStyle name="Обычный 3 15 5 2 4 2 3" xfId="31351"/>
    <cellStyle name="Обычный 3 15 5 2 4 3" xfId="31352"/>
    <cellStyle name="Обычный 3 15 5 2 4 3 2" xfId="31353"/>
    <cellStyle name="Обычный 3 15 5 2 4 4" xfId="31354"/>
    <cellStyle name="Обычный 3 15 5 2 5" xfId="31355"/>
    <cellStyle name="Обычный 3 15 5 2 5 2" xfId="31356"/>
    <cellStyle name="Обычный 3 15 5 2 5 2 2" xfId="31357"/>
    <cellStyle name="Обычный 3 15 5 2 5 3" xfId="31358"/>
    <cellStyle name="Обычный 3 15 5 2 6" xfId="31359"/>
    <cellStyle name="Обычный 3 15 5 2 6 2" xfId="31360"/>
    <cellStyle name="Обычный 3 15 5 2 7" xfId="31361"/>
    <cellStyle name="Обычный 3 15 5 3" xfId="31362"/>
    <cellStyle name="Обычный 3 15 5 3 2" xfId="31363"/>
    <cellStyle name="Обычный 3 15 5 3 2 2" xfId="31364"/>
    <cellStyle name="Обычный 3 15 5 3 2 2 2" xfId="31365"/>
    <cellStyle name="Обычный 3 15 5 3 2 2 2 2" xfId="31366"/>
    <cellStyle name="Обычный 3 15 5 3 2 2 3" xfId="31367"/>
    <cellStyle name="Обычный 3 15 5 3 2 3" xfId="31368"/>
    <cellStyle name="Обычный 3 15 5 3 2 3 2" xfId="31369"/>
    <cellStyle name="Обычный 3 15 5 3 2 4" xfId="31370"/>
    <cellStyle name="Обычный 3 15 5 3 3" xfId="31371"/>
    <cellStyle name="Обычный 3 15 5 3 3 2" xfId="31372"/>
    <cellStyle name="Обычный 3 15 5 3 3 2 2" xfId="31373"/>
    <cellStyle name="Обычный 3 15 5 3 3 3" xfId="31374"/>
    <cellStyle name="Обычный 3 15 5 3 4" xfId="31375"/>
    <cellStyle name="Обычный 3 15 5 3 4 2" xfId="31376"/>
    <cellStyle name="Обычный 3 15 5 3 5" xfId="31377"/>
    <cellStyle name="Обычный 3 15 5 4" xfId="31378"/>
    <cellStyle name="Обычный 3 15 5 4 2" xfId="31379"/>
    <cellStyle name="Обычный 3 15 5 4 2 2" xfId="31380"/>
    <cellStyle name="Обычный 3 15 5 4 2 2 2" xfId="31381"/>
    <cellStyle name="Обычный 3 15 5 4 2 2 2 2" xfId="31382"/>
    <cellStyle name="Обычный 3 15 5 4 2 2 3" xfId="31383"/>
    <cellStyle name="Обычный 3 15 5 4 2 3" xfId="31384"/>
    <cellStyle name="Обычный 3 15 5 4 2 3 2" xfId="31385"/>
    <cellStyle name="Обычный 3 15 5 4 2 4" xfId="31386"/>
    <cellStyle name="Обычный 3 15 5 4 3" xfId="31387"/>
    <cellStyle name="Обычный 3 15 5 4 3 2" xfId="31388"/>
    <cellStyle name="Обычный 3 15 5 4 3 2 2" xfId="31389"/>
    <cellStyle name="Обычный 3 15 5 4 3 3" xfId="31390"/>
    <cellStyle name="Обычный 3 15 5 4 4" xfId="31391"/>
    <cellStyle name="Обычный 3 15 5 4 4 2" xfId="31392"/>
    <cellStyle name="Обычный 3 15 5 4 5" xfId="31393"/>
    <cellStyle name="Обычный 3 15 5 5" xfId="31394"/>
    <cellStyle name="Обычный 3 15 5 5 2" xfId="31395"/>
    <cellStyle name="Обычный 3 15 5 5 2 2" xfId="31396"/>
    <cellStyle name="Обычный 3 15 5 5 2 2 2" xfId="31397"/>
    <cellStyle name="Обычный 3 15 5 5 2 3" xfId="31398"/>
    <cellStyle name="Обычный 3 15 5 5 3" xfId="31399"/>
    <cellStyle name="Обычный 3 15 5 5 3 2" xfId="31400"/>
    <cellStyle name="Обычный 3 15 5 5 4" xfId="31401"/>
    <cellStyle name="Обычный 3 15 5 6" xfId="31402"/>
    <cellStyle name="Обычный 3 15 5 6 2" xfId="31403"/>
    <cellStyle name="Обычный 3 15 5 6 2 2" xfId="31404"/>
    <cellStyle name="Обычный 3 15 5 6 3" xfId="31405"/>
    <cellStyle name="Обычный 3 15 5 7" xfId="31406"/>
    <cellStyle name="Обычный 3 15 5 7 2" xfId="31407"/>
    <cellStyle name="Обычный 3 15 5 8" xfId="31408"/>
    <cellStyle name="Обычный 3 15 50" xfId="31409"/>
    <cellStyle name="Обычный 3 15 50 2" xfId="31410"/>
    <cellStyle name="Обычный 3 15 50 2 2" xfId="31411"/>
    <cellStyle name="Обычный 3 15 50 2 2 2" xfId="31412"/>
    <cellStyle name="Обычный 3 15 50 2 2 2 2" xfId="31413"/>
    <cellStyle name="Обычный 3 15 50 2 2 3" xfId="31414"/>
    <cellStyle name="Обычный 3 15 50 2 3" xfId="31415"/>
    <cellStyle name="Обычный 3 15 50 2 3 2" xfId="31416"/>
    <cellStyle name="Обычный 3 15 50 2 4" xfId="31417"/>
    <cellStyle name="Обычный 3 15 50 3" xfId="31418"/>
    <cellStyle name="Обычный 3 15 50 3 2" xfId="31419"/>
    <cellStyle name="Обычный 3 15 50 3 2 2" xfId="31420"/>
    <cellStyle name="Обычный 3 15 50 3 3" xfId="31421"/>
    <cellStyle name="Обычный 3 15 50 4" xfId="31422"/>
    <cellStyle name="Обычный 3 15 50 4 2" xfId="31423"/>
    <cellStyle name="Обычный 3 15 50 5" xfId="31424"/>
    <cellStyle name="Обычный 3 15 51" xfId="31425"/>
    <cellStyle name="Обычный 3 15 51 2" xfId="31426"/>
    <cellStyle name="Обычный 3 15 51 2 2" xfId="31427"/>
    <cellStyle name="Обычный 3 15 51 2 2 2" xfId="31428"/>
    <cellStyle name="Обычный 3 15 51 2 3" xfId="31429"/>
    <cellStyle name="Обычный 3 15 51 3" xfId="31430"/>
    <cellStyle name="Обычный 3 15 51 3 2" xfId="31431"/>
    <cellStyle name="Обычный 3 15 51 4" xfId="31432"/>
    <cellStyle name="Обычный 3 15 52" xfId="31433"/>
    <cellStyle name="Обычный 3 15 52 2" xfId="31434"/>
    <cellStyle name="Обычный 3 15 52 2 2" xfId="31435"/>
    <cellStyle name="Обычный 3 15 52 3" xfId="31436"/>
    <cellStyle name="Обычный 3 15 53" xfId="31437"/>
    <cellStyle name="Обычный 3 15 53 2" xfId="31438"/>
    <cellStyle name="Обычный 3 15 54" xfId="31439"/>
    <cellStyle name="Обычный 3 15 6" xfId="31440"/>
    <cellStyle name="Обычный 3 15 6 2" xfId="31441"/>
    <cellStyle name="Обычный 3 15 6 2 2" xfId="31442"/>
    <cellStyle name="Обычный 3 15 6 2 2 2" xfId="31443"/>
    <cellStyle name="Обычный 3 15 6 2 2 2 2" xfId="31444"/>
    <cellStyle name="Обычный 3 15 6 2 2 2 2 2" xfId="31445"/>
    <cellStyle name="Обычный 3 15 6 2 2 2 2 2 2" xfId="31446"/>
    <cellStyle name="Обычный 3 15 6 2 2 2 2 3" xfId="31447"/>
    <cellStyle name="Обычный 3 15 6 2 2 2 3" xfId="31448"/>
    <cellStyle name="Обычный 3 15 6 2 2 2 3 2" xfId="31449"/>
    <cellStyle name="Обычный 3 15 6 2 2 2 4" xfId="31450"/>
    <cellStyle name="Обычный 3 15 6 2 2 3" xfId="31451"/>
    <cellStyle name="Обычный 3 15 6 2 2 3 2" xfId="31452"/>
    <cellStyle name="Обычный 3 15 6 2 2 3 2 2" xfId="31453"/>
    <cellStyle name="Обычный 3 15 6 2 2 3 3" xfId="31454"/>
    <cellStyle name="Обычный 3 15 6 2 2 4" xfId="31455"/>
    <cellStyle name="Обычный 3 15 6 2 2 4 2" xfId="31456"/>
    <cellStyle name="Обычный 3 15 6 2 2 5" xfId="31457"/>
    <cellStyle name="Обычный 3 15 6 2 3" xfId="31458"/>
    <cellStyle name="Обычный 3 15 6 2 3 2" xfId="31459"/>
    <cellStyle name="Обычный 3 15 6 2 3 2 2" xfId="31460"/>
    <cellStyle name="Обычный 3 15 6 2 3 2 2 2" xfId="31461"/>
    <cellStyle name="Обычный 3 15 6 2 3 2 2 2 2" xfId="31462"/>
    <cellStyle name="Обычный 3 15 6 2 3 2 2 3" xfId="31463"/>
    <cellStyle name="Обычный 3 15 6 2 3 2 3" xfId="31464"/>
    <cellStyle name="Обычный 3 15 6 2 3 2 3 2" xfId="31465"/>
    <cellStyle name="Обычный 3 15 6 2 3 2 4" xfId="31466"/>
    <cellStyle name="Обычный 3 15 6 2 3 3" xfId="31467"/>
    <cellStyle name="Обычный 3 15 6 2 3 3 2" xfId="31468"/>
    <cellStyle name="Обычный 3 15 6 2 3 3 2 2" xfId="31469"/>
    <cellStyle name="Обычный 3 15 6 2 3 3 3" xfId="31470"/>
    <cellStyle name="Обычный 3 15 6 2 3 4" xfId="31471"/>
    <cellStyle name="Обычный 3 15 6 2 3 4 2" xfId="31472"/>
    <cellStyle name="Обычный 3 15 6 2 3 5" xfId="31473"/>
    <cellStyle name="Обычный 3 15 6 2 4" xfId="31474"/>
    <cellStyle name="Обычный 3 15 6 2 4 2" xfId="31475"/>
    <cellStyle name="Обычный 3 15 6 2 4 2 2" xfId="31476"/>
    <cellStyle name="Обычный 3 15 6 2 4 2 2 2" xfId="31477"/>
    <cellStyle name="Обычный 3 15 6 2 4 2 3" xfId="31478"/>
    <cellStyle name="Обычный 3 15 6 2 4 3" xfId="31479"/>
    <cellStyle name="Обычный 3 15 6 2 4 3 2" xfId="31480"/>
    <cellStyle name="Обычный 3 15 6 2 4 4" xfId="31481"/>
    <cellStyle name="Обычный 3 15 6 2 5" xfId="31482"/>
    <cellStyle name="Обычный 3 15 6 2 5 2" xfId="31483"/>
    <cellStyle name="Обычный 3 15 6 2 5 2 2" xfId="31484"/>
    <cellStyle name="Обычный 3 15 6 2 5 3" xfId="31485"/>
    <cellStyle name="Обычный 3 15 6 2 6" xfId="31486"/>
    <cellStyle name="Обычный 3 15 6 2 6 2" xfId="31487"/>
    <cellStyle name="Обычный 3 15 6 2 7" xfId="31488"/>
    <cellStyle name="Обычный 3 15 6 3" xfId="31489"/>
    <cellStyle name="Обычный 3 15 6 3 2" xfId="31490"/>
    <cellStyle name="Обычный 3 15 6 3 2 2" xfId="31491"/>
    <cellStyle name="Обычный 3 15 6 3 2 2 2" xfId="31492"/>
    <cellStyle name="Обычный 3 15 6 3 2 2 2 2" xfId="31493"/>
    <cellStyle name="Обычный 3 15 6 3 2 2 3" xfId="31494"/>
    <cellStyle name="Обычный 3 15 6 3 2 3" xfId="31495"/>
    <cellStyle name="Обычный 3 15 6 3 2 3 2" xfId="31496"/>
    <cellStyle name="Обычный 3 15 6 3 2 4" xfId="31497"/>
    <cellStyle name="Обычный 3 15 6 3 3" xfId="31498"/>
    <cellStyle name="Обычный 3 15 6 3 3 2" xfId="31499"/>
    <cellStyle name="Обычный 3 15 6 3 3 2 2" xfId="31500"/>
    <cellStyle name="Обычный 3 15 6 3 3 3" xfId="31501"/>
    <cellStyle name="Обычный 3 15 6 3 4" xfId="31502"/>
    <cellStyle name="Обычный 3 15 6 3 4 2" xfId="31503"/>
    <cellStyle name="Обычный 3 15 6 3 5" xfId="31504"/>
    <cellStyle name="Обычный 3 15 6 4" xfId="31505"/>
    <cellStyle name="Обычный 3 15 6 4 2" xfId="31506"/>
    <cellStyle name="Обычный 3 15 6 4 2 2" xfId="31507"/>
    <cellStyle name="Обычный 3 15 6 4 2 2 2" xfId="31508"/>
    <cellStyle name="Обычный 3 15 6 4 2 2 2 2" xfId="31509"/>
    <cellStyle name="Обычный 3 15 6 4 2 2 3" xfId="31510"/>
    <cellStyle name="Обычный 3 15 6 4 2 3" xfId="31511"/>
    <cellStyle name="Обычный 3 15 6 4 2 3 2" xfId="31512"/>
    <cellStyle name="Обычный 3 15 6 4 2 4" xfId="31513"/>
    <cellStyle name="Обычный 3 15 6 4 3" xfId="31514"/>
    <cellStyle name="Обычный 3 15 6 4 3 2" xfId="31515"/>
    <cellStyle name="Обычный 3 15 6 4 3 2 2" xfId="31516"/>
    <cellStyle name="Обычный 3 15 6 4 3 3" xfId="31517"/>
    <cellStyle name="Обычный 3 15 6 4 4" xfId="31518"/>
    <cellStyle name="Обычный 3 15 6 4 4 2" xfId="31519"/>
    <cellStyle name="Обычный 3 15 6 4 5" xfId="31520"/>
    <cellStyle name="Обычный 3 15 6 5" xfId="31521"/>
    <cellStyle name="Обычный 3 15 6 5 2" xfId="31522"/>
    <cellStyle name="Обычный 3 15 6 5 2 2" xfId="31523"/>
    <cellStyle name="Обычный 3 15 6 5 2 2 2" xfId="31524"/>
    <cellStyle name="Обычный 3 15 6 5 2 3" xfId="31525"/>
    <cellStyle name="Обычный 3 15 6 5 3" xfId="31526"/>
    <cellStyle name="Обычный 3 15 6 5 3 2" xfId="31527"/>
    <cellStyle name="Обычный 3 15 6 5 4" xfId="31528"/>
    <cellStyle name="Обычный 3 15 6 6" xfId="31529"/>
    <cellStyle name="Обычный 3 15 6 6 2" xfId="31530"/>
    <cellStyle name="Обычный 3 15 6 6 2 2" xfId="31531"/>
    <cellStyle name="Обычный 3 15 6 6 3" xfId="31532"/>
    <cellStyle name="Обычный 3 15 6 7" xfId="31533"/>
    <cellStyle name="Обычный 3 15 6 7 2" xfId="31534"/>
    <cellStyle name="Обычный 3 15 6 8" xfId="31535"/>
    <cellStyle name="Обычный 3 15 7" xfId="31536"/>
    <cellStyle name="Обычный 3 15 7 2" xfId="31537"/>
    <cellStyle name="Обычный 3 15 7 2 2" xfId="31538"/>
    <cellStyle name="Обычный 3 15 7 2 2 2" xfId="31539"/>
    <cellStyle name="Обычный 3 15 7 2 2 2 2" xfId="31540"/>
    <cellStyle name="Обычный 3 15 7 2 2 2 2 2" xfId="31541"/>
    <cellStyle name="Обычный 3 15 7 2 2 2 2 2 2" xfId="31542"/>
    <cellStyle name="Обычный 3 15 7 2 2 2 2 3" xfId="31543"/>
    <cellStyle name="Обычный 3 15 7 2 2 2 3" xfId="31544"/>
    <cellStyle name="Обычный 3 15 7 2 2 2 3 2" xfId="31545"/>
    <cellStyle name="Обычный 3 15 7 2 2 2 4" xfId="31546"/>
    <cellStyle name="Обычный 3 15 7 2 2 3" xfId="31547"/>
    <cellStyle name="Обычный 3 15 7 2 2 3 2" xfId="31548"/>
    <cellStyle name="Обычный 3 15 7 2 2 3 2 2" xfId="31549"/>
    <cellStyle name="Обычный 3 15 7 2 2 3 3" xfId="31550"/>
    <cellStyle name="Обычный 3 15 7 2 2 4" xfId="31551"/>
    <cellStyle name="Обычный 3 15 7 2 2 4 2" xfId="31552"/>
    <cellStyle name="Обычный 3 15 7 2 2 5" xfId="31553"/>
    <cellStyle name="Обычный 3 15 7 2 3" xfId="31554"/>
    <cellStyle name="Обычный 3 15 7 2 3 2" xfId="31555"/>
    <cellStyle name="Обычный 3 15 7 2 3 2 2" xfId="31556"/>
    <cellStyle name="Обычный 3 15 7 2 3 2 2 2" xfId="31557"/>
    <cellStyle name="Обычный 3 15 7 2 3 2 2 2 2" xfId="31558"/>
    <cellStyle name="Обычный 3 15 7 2 3 2 2 3" xfId="31559"/>
    <cellStyle name="Обычный 3 15 7 2 3 2 3" xfId="31560"/>
    <cellStyle name="Обычный 3 15 7 2 3 2 3 2" xfId="31561"/>
    <cellStyle name="Обычный 3 15 7 2 3 2 4" xfId="31562"/>
    <cellStyle name="Обычный 3 15 7 2 3 3" xfId="31563"/>
    <cellStyle name="Обычный 3 15 7 2 3 3 2" xfId="31564"/>
    <cellStyle name="Обычный 3 15 7 2 3 3 2 2" xfId="31565"/>
    <cellStyle name="Обычный 3 15 7 2 3 3 3" xfId="31566"/>
    <cellStyle name="Обычный 3 15 7 2 3 4" xfId="31567"/>
    <cellStyle name="Обычный 3 15 7 2 3 4 2" xfId="31568"/>
    <cellStyle name="Обычный 3 15 7 2 3 5" xfId="31569"/>
    <cellStyle name="Обычный 3 15 7 2 4" xfId="31570"/>
    <cellStyle name="Обычный 3 15 7 2 4 2" xfId="31571"/>
    <cellStyle name="Обычный 3 15 7 2 4 2 2" xfId="31572"/>
    <cellStyle name="Обычный 3 15 7 2 4 2 2 2" xfId="31573"/>
    <cellStyle name="Обычный 3 15 7 2 4 2 3" xfId="31574"/>
    <cellStyle name="Обычный 3 15 7 2 4 3" xfId="31575"/>
    <cellStyle name="Обычный 3 15 7 2 4 3 2" xfId="31576"/>
    <cellStyle name="Обычный 3 15 7 2 4 4" xfId="31577"/>
    <cellStyle name="Обычный 3 15 7 2 5" xfId="31578"/>
    <cellStyle name="Обычный 3 15 7 2 5 2" xfId="31579"/>
    <cellStyle name="Обычный 3 15 7 2 5 2 2" xfId="31580"/>
    <cellStyle name="Обычный 3 15 7 2 5 3" xfId="31581"/>
    <cellStyle name="Обычный 3 15 7 2 6" xfId="31582"/>
    <cellStyle name="Обычный 3 15 7 2 6 2" xfId="31583"/>
    <cellStyle name="Обычный 3 15 7 2 7" xfId="31584"/>
    <cellStyle name="Обычный 3 15 7 3" xfId="31585"/>
    <cellStyle name="Обычный 3 15 7 3 2" xfId="31586"/>
    <cellStyle name="Обычный 3 15 7 3 2 2" xfId="31587"/>
    <cellStyle name="Обычный 3 15 7 3 2 2 2" xfId="31588"/>
    <cellStyle name="Обычный 3 15 7 3 2 2 2 2" xfId="31589"/>
    <cellStyle name="Обычный 3 15 7 3 2 2 3" xfId="31590"/>
    <cellStyle name="Обычный 3 15 7 3 2 3" xfId="31591"/>
    <cellStyle name="Обычный 3 15 7 3 2 3 2" xfId="31592"/>
    <cellStyle name="Обычный 3 15 7 3 2 4" xfId="31593"/>
    <cellStyle name="Обычный 3 15 7 3 3" xfId="31594"/>
    <cellStyle name="Обычный 3 15 7 3 3 2" xfId="31595"/>
    <cellStyle name="Обычный 3 15 7 3 3 2 2" xfId="31596"/>
    <cellStyle name="Обычный 3 15 7 3 3 3" xfId="31597"/>
    <cellStyle name="Обычный 3 15 7 3 4" xfId="31598"/>
    <cellStyle name="Обычный 3 15 7 3 4 2" xfId="31599"/>
    <cellStyle name="Обычный 3 15 7 3 5" xfId="31600"/>
    <cellStyle name="Обычный 3 15 7 4" xfId="31601"/>
    <cellStyle name="Обычный 3 15 7 4 2" xfId="31602"/>
    <cellStyle name="Обычный 3 15 7 4 2 2" xfId="31603"/>
    <cellStyle name="Обычный 3 15 7 4 2 2 2" xfId="31604"/>
    <cellStyle name="Обычный 3 15 7 4 2 2 2 2" xfId="31605"/>
    <cellStyle name="Обычный 3 15 7 4 2 2 3" xfId="31606"/>
    <cellStyle name="Обычный 3 15 7 4 2 3" xfId="31607"/>
    <cellStyle name="Обычный 3 15 7 4 2 3 2" xfId="31608"/>
    <cellStyle name="Обычный 3 15 7 4 2 4" xfId="31609"/>
    <cellStyle name="Обычный 3 15 7 4 3" xfId="31610"/>
    <cellStyle name="Обычный 3 15 7 4 3 2" xfId="31611"/>
    <cellStyle name="Обычный 3 15 7 4 3 2 2" xfId="31612"/>
    <cellStyle name="Обычный 3 15 7 4 3 3" xfId="31613"/>
    <cellStyle name="Обычный 3 15 7 4 4" xfId="31614"/>
    <cellStyle name="Обычный 3 15 7 4 4 2" xfId="31615"/>
    <cellStyle name="Обычный 3 15 7 4 5" xfId="31616"/>
    <cellStyle name="Обычный 3 15 7 5" xfId="31617"/>
    <cellStyle name="Обычный 3 15 7 5 2" xfId="31618"/>
    <cellStyle name="Обычный 3 15 7 5 2 2" xfId="31619"/>
    <cellStyle name="Обычный 3 15 7 5 2 2 2" xfId="31620"/>
    <cellStyle name="Обычный 3 15 7 5 2 3" xfId="31621"/>
    <cellStyle name="Обычный 3 15 7 5 3" xfId="31622"/>
    <cellStyle name="Обычный 3 15 7 5 3 2" xfId="31623"/>
    <cellStyle name="Обычный 3 15 7 5 4" xfId="31624"/>
    <cellStyle name="Обычный 3 15 7 6" xfId="31625"/>
    <cellStyle name="Обычный 3 15 7 6 2" xfId="31626"/>
    <cellStyle name="Обычный 3 15 7 6 2 2" xfId="31627"/>
    <cellStyle name="Обычный 3 15 7 6 3" xfId="31628"/>
    <cellStyle name="Обычный 3 15 7 7" xfId="31629"/>
    <cellStyle name="Обычный 3 15 7 7 2" xfId="31630"/>
    <cellStyle name="Обычный 3 15 7 8" xfId="31631"/>
    <cellStyle name="Обычный 3 15 8" xfId="31632"/>
    <cellStyle name="Обычный 3 15 8 2" xfId="31633"/>
    <cellStyle name="Обычный 3 15 8 2 2" xfId="31634"/>
    <cellStyle name="Обычный 3 15 8 2 2 2" xfId="31635"/>
    <cellStyle name="Обычный 3 15 8 2 2 2 2" xfId="31636"/>
    <cellStyle name="Обычный 3 15 8 2 2 2 2 2" xfId="31637"/>
    <cellStyle name="Обычный 3 15 8 2 2 2 2 2 2" xfId="31638"/>
    <cellStyle name="Обычный 3 15 8 2 2 2 2 3" xfId="31639"/>
    <cellStyle name="Обычный 3 15 8 2 2 2 3" xfId="31640"/>
    <cellStyle name="Обычный 3 15 8 2 2 2 3 2" xfId="31641"/>
    <cellStyle name="Обычный 3 15 8 2 2 2 4" xfId="31642"/>
    <cellStyle name="Обычный 3 15 8 2 2 3" xfId="31643"/>
    <cellStyle name="Обычный 3 15 8 2 2 3 2" xfId="31644"/>
    <cellStyle name="Обычный 3 15 8 2 2 3 2 2" xfId="31645"/>
    <cellStyle name="Обычный 3 15 8 2 2 3 3" xfId="31646"/>
    <cellStyle name="Обычный 3 15 8 2 2 4" xfId="31647"/>
    <cellStyle name="Обычный 3 15 8 2 2 4 2" xfId="31648"/>
    <cellStyle name="Обычный 3 15 8 2 2 5" xfId="31649"/>
    <cellStyle name="Обычный 3 15 8 2 3" xfId="31650"/>
    <cellStyle name="Обычный 3 15 8 2 3 2" xfId="31651"/>
    <cellStyle name="Обычный 3 15 8 2 3 2 2" xfId="31652"/>
    <cellStyle name="Обычный 3 15 8 2 3 2 2 2" xfId="31653"/>
    <cellStyle name="Обычный 3 15 8 2 3 2 2 2 2" xfId="31654"/>
    <cellStyle name="Обычный 3 15 8 2 3 2 2 3" xfId="31655"/>
    <cellStyle name="Обычный 3 15 8 2 3 2 3" xfId="31656"/>
    <cellStyle name="Обычный 3 15 8 2 3 2 3 2" xfId="31657"/>
    <cellStyle name="Обычный 3 15 8 2 3 2 4" xfId="31658"/>
    <cellStyle name="Обычный 3 15 8 2 3 3" xfId="31659"/>
    <cellStyle name="Обычный 3 15 8 2 3 3 2" xfId="31660"/>
    <cellStyle name="Обычный 3 15 8 2 3 3 2 2" xfId="31661"/>
    <cellStyle name="Обычный 3 15 8 2 3 3 3" xfId="31662"/>
    <cellStyle name="Обычный 3 15 8 2 3 4" xfId="31663"/>
    <cellStyle name="Обычный 3 15 8 2 3 4 2" xfId="31664"/>
    <cellStyle name="Обычный 3 15 8 2 3 5" xfId="31665"/>
    <cellStyle name="Обычный 3 15 8 2 4" xfId="31666"/>
    <cellStyle name="Обычный 3 15 8 2 4 2" xfId="31667"/>
    <cellStyle name="Обычный 3 15 8 2 4 2 2" xfId="31668"/>
    <cellStyle name="Обычный 3 15 8 2 4 2 2 2" xfId="31669"/>
    <cellStyle name="Обычный 3 15 8 2 4 2 3" xfId="31670"/>
    <cellStyle name="Обычный 3 15 8 2 4 3" xfId="31671"/>
    <cellStyle name="Обычный 3 15 8 2 4 3 2" xfId="31672"/>
    <cellStyle name="Обычный 3 15 8 2 4 4" xfId="31673"/>
    <cellStyle name="Обычный 3 15 8 2 5" xfId="31674"/>
    <cellStyle name="Обычный 3 15 8 2 5 2" xfId="31675"/>
    <cellStyle name="Обычный 3 15 8 2 5 2 2" xfId="31676"/>
    <cellStyle name="Обычный 3 15 8 2 5 3" xfId="31677"/>
    <cellStyle name="Обычный 3 15 8 2 6" xfId="31678"/>
    <cellStyle name="Обычный 3 15 8 2 6 2" xfId="31679"/>
    <cellStyle name="Обычный 3 15 8 2 7" xfId="31680"/>
    <cellStyle name="Обычный 3 15 8 3" xfId="31681"/>
    <cellStyle name="Обычный 3 15 8 3 2" xfId="31682"/>
    <cellStyle name="Обычный 3 15 8 3 2 2" xfId="31683"/>
    <cellStyle name="Обычный 3 15 8 3 2 2 2" xfId="31684"/>
    <cellStyle name="Обычный 3 15 8 3 2 2 2 2" xfId="31685"/>
    <cellStyle name="Обычный 3 15 8 3 2 2 3" xfId="31686"/>
    <cellStyle name="Обычный 3 15 8 3 2 3" xfId="31687"/>
    <cellStyle name="Обычный 3 15 8 3 2 3 2" xfId="31688"/>
    <cellStyle name="Обычный 3 15 8 3 2 4" xfId="31689"/>
    <cellStyle name="Обычный 3 15 8 3 3" xfId="31690"/>
    <cellStyle name="Обычный 3 15 8 3 3 2" xfId="31691"/>
    <cellStyle name="Обычный 3 15 8 3 3 2 2" xfId="31692"/>
    <cellStyle name="Обычный 3 15 8 3 3 3" xfId="31693"/>
    <cellStyle name="Обычный 3 15 8 3 4" xfId="31694"/>
    <cellStyle name="Обычный 3 15 8 3 4 2" xfId="31695"/>
    <cellStyle name="Обычный 3 15 8 3 5" xfId="31696"/>
    <cellStyle name="Обычный 3 15 8 4" xfId="31697"/>
    <cellStyle name="Обычный 3 15 8 4 2" xfId="31698"/>
    <cellStyle name="Обычный 3 15 8 4 2 2" xfId="31699"/>
    <cellStyle name="Обычный 3 15 8 4 2 2 2" xfId="31700"/>
    <cellStyle name="Обычный 3 15 8 4 2 2 2 2" xfId="31701"/>
    <cellStyle name="Обычный 3 15 8 4 2 2 3" xfId="31702"/>
    <cellStyle name="Обычный 3 15 8 4 2 3" xfId="31703"/>
    <cellStyle name="Обычный 3 15 8 4 2 3 2" xfId="31704"/>
    <cellStyle name="Обычный 3 15 8 4 2 4" xfId="31705"/>
    <cellStyle name="Обычный 3 15 8 4 3" xfId="31706"/>
    <cellStyle name="Обычный 3 15 8 4 3 2" xfId="31707"/>
    <cellStyle name="Обычный 3 15 8 4 3 2 2" xfId="31708"/>
    <cellStyle name="Обычный 3 15 8 4 3 3" xfId="31709"/>
    <cellStyle name="Обычный 3 15 8 4 4" xfId="31710"/>
    <cellStyle name="Обычный 3 15 8 4 4 2" xfId="31711"/>
    <cellStyle name="Обычный 3 15 8 4 5" xfId="31712"/>
    <cellStyle name="Обычный 3 15 8 5" xfId="31713"/>
    <cellStyle name="Обычный 3 15 8 5 2" xfId="31714"/>
    <cellStyle name="Обычный 3 15 8 5 2 2" xfId="31715"/>
    <cellStyle name="Обычный 3 15 8 5 2 2 2" xfId="31716"/>
    <cellStyle name="Обычный 3 15 8 5 2 3" xfId="31717"/>
    <cellStyle name="Обычный 3 15 8 5 3" xfId="31718"/>
    <cellStyle name="Обычный 3 15 8 5 3 2" xfId="31719"/>
    <cellStyle name="Обычный 3 15 8 5 4" xfId="31720"/>
    <cellStyle name="Обычный 3 15 8 6" xfId="31721"/>
    <cellStyle name="Обычный 3 15 8 6 2" xfId="31722"/>
    <cellStyle name="Обычный 3 15 8 6 2 2" xfId="31723"/>
    <cellStyle name="Обычный 3 15 8 6 3" xfId="31724"/>
    <cellStyle name="Обычный 3 15 8 7" xfId="31725"/>
    <cellStyle name="Обычный 3 15 8 7 2" xfId="31726"/>
    <cellStyle name="Обычный 3 15 8 8" xfId="31727"/>
    <cellStyle name="Обычный 3 15 9" xfId="31728"/>
    <cellStyle name="Обычный 3 15 9 2" xfId="31729"/>
    <cellStyle name="Обычный 3 15 9 2 2" xfId="31730"/>
    <cellStyle name="Обычный 3 15 9 2 2 2" xfId="31731"/>
    <cellStyle name="Обычный 3 15 9 2 2 2 2" xfId="31732"/>
    <cellStyle name="Обычный 3 15 9 2 2 2 2 2" xfId="31733"/>
    <cellStyle name="Обычный 3 15 9 2 2 2 2 2 2" xfId="31734"/>
    <cellStyle name="Обычный 3 15 9 2 2 2 2 3" xfId="31735"/>
    <cellStyle name="Обычный 3 15 9 2 2 2 3" xfId="31736"/>
    <cellStyle name="Обычный 3 15 9 2 2 2 3 2" xfId="31737"/>
    <cellStyle name="Обычный 3 15 9 2 2 2 4" xfId="31738"/>
    <cellStyle name="Обычный 3 15 9 2 2 3" xfId="31739"/>
    <cellStyle name="Обычный 3 15 9 2 2 3 2" xfId="31740"/>
    <cellStyle name="Обычный 3 15 9 2 2 3 2 2" xfId="31741"/>
    <cellStyle name="Обычный 3 15 9 2 2 3 3" xfId="31742"/>
    <cellStyle name="Обычный 3 15 9 2 2 4" xfId="31743"/>
    <cellStyle name="Обычный 3 15 9 2 2 4 2" xfId="31744"/>
    <cellStyle name="Обычный 3 15 9 2 2 5" xfId="31745"/>
    <cellStyle name="Обычный 3 15 9 2 3" xfId="31746"/>
    <cellStyle name="Обычный 3 15 9 2 3 2" xfId="31747"/>
    <cellStyle name="Обычный 3 15 9 2 3 2 2" xfId="31748"/>
    <cellStyle name="Обычный 3 15 9 2 3 2 2 2" xfId="31749"/>
    <cellStyle name="Обычный 3 15 9 2 3 2 2 2 2" xfId="31750"/>
    <cellStyle name="Обычный 3 15 9 2 3 2 2 3" xfId="31751"/>
    <cellStyle name="Обычный 3 15 9 2 3 2 3" xfId="31752"/>
    <cellStyle name="Обычный 3 15 9 2 3 2 3 2" xfId="31753"/>
    <cellStyle name="Обычный 3 15 9 2 3 2 4" xfId="31754"/>
    <cellStyle name="Обычный 3 15 9 2 3 3" xfId="31755"/>
    <cellStyle name="Обычный 3 15 9 2 3 3 2" xfId="31756"/>
    <cellStyle name="Обычный 3 15 9 2 3 3 2 2" xfId="31757"/>
    <cellStyle name="Обычный 3 15 9 2 3 3 3" xfId="31758"/>
    <cellStyle name="Обычный 3 15 9 2 3 4" xfId="31759"/>
    <cellStyle name="Обычный 3 15 9 2 3 4 2" xfId="31760"/>
    <cellStyle name="Обычный 3 15 9 2 3 5" xfId="31761"/>
    <cellStyle name="Обычный 3 15 9 2 4" xfId="31762"/>
    <cellStyle name="Обычный 3 15 9 2 4 2" xfId="31763"/>
    <cellStyle name="Обычный 3 15 9 2 4 2 2" xfId="31764"/>
    <cellStyle name="Обычный 3 15 9 2 4 2 2 2" xfId="31765"/>
    <cellStyle name="Обычный 3 15 9 2 4 2 3" xfId="31766"/>
    <cellStyle name="Обычный 3 15 9 2 4 3" xfId="31767"/>
    <cellStyle name="Обычный 3 15 9 2 4 3 2" xfId="31768"/>
    <cellStyle name="Обычный 3 15 9 2 4 4" xfId="31769"/>
    <cellStyle name="Обычный 3 15 9 2 5" xfId="31770"/>
    <cellStyle name="Обычный 3 15 9 2 5 2" xfId="31771"/>
    <cellStyle name="Обычный 3 15 9 2 5 2 2" xfId="31772"/>
    <cellStyle name="Обычный 3 15 9 2 5 3" xfId="31773"/>
    <cellStyle name="Обычный 3 15 9 2 6" xfId="31774"/>
    <cellStyle name="Обычный 3 15 9 2 6 2" xfId="31775"/>
    <cellStyle name="Обычный 3 15 9 2 7" xfId="31776"/>
    <cellStyle name="Обычный 3 15 9 3" xfId="31777"/>
    <cellStyle name="Обычный 3 15 9 3 2" xfId="31778"/>
    <cellStyle name="Обычный 3 15 9 3 2 2" xfId="31779"/>
    <cellStyle name="Обычный 3 15 9 3 2 2 2" xfId="31780"/>
    <cellStyle name="Обычный 3 15 9 3 2 2 2 2" xfId="31781"/>
    <cellStyle name="Обычный 3 15 9 3 2 2 3" xfId="31782"/>
    <cellStyle name="Обычный 3 15 9 3 2 3" xfId="31783"/>
    <cellStyle name="Обычный 3 15 9 3 2 3 2" xfId="31784"/>
    <cellStyle name="Обычный 3 15 9 3 2 4" xfId="31785"/>
    <cellStyle name="Обычный 3 15 9 3 3" xfId="31786"/>
    <cellStyle name="Обычный 3 15 9 3 3 2" xfId="31787"/>
    <cellStyle name="Обычный 3 15 9 3 3 2 2" xfId="31788"/>
    <cellStyle name="Обычный 3 15 9 3 3 3" xfId="31789"/>
    <cellStyle name="Обычный 3 15 9 3 4" xfId="31790"/>
    <cellStyle name="Обычный 3 15 9 3 4 2" xfId="31791"/>
    <cellStyle name="Обычный 3 15 9 3 5" xfId="31792"/>
    <cellStyle name="Обычный 3 15 9 4" xfId="31793"/>
    <cellStyle name="Обычный 3 15 9 4 2" xfId="31794"/>
    <cellStyle name="Обычный 3 15 9 4 2 2" xfId="31795"/>
    <cellStyle name="Обычный 3 15 9 4 2 2 2" xfId="31796"/>
    <cellStyle name="Обычный 3 15 9 4 2 2 2 2" xfId="31797"/>
    <cellStyle name="Обычный 3 15 9 4 2 2 3" xfId="31798"/>
    <cellStyle name="Обычный 3 15 9 4 2 3" xfId="31799"/>
    <cellStyle name="Обычный 3 15 9 4 2 3 2" xfId="31800"/>
    <cellStyle name="Обычный 3 15 9 4 2 4" xfId="31801"/>
    <cellStyle name="Обычный 3 15 9 4 3" xfId="31802"/>
    <cellStyle name="Обычный 3 15 9 4 3 2" xfId="31803"/>
    <cellStyle name="Обычный 3 15 9 4 3 2 2" xfId="31804"/>
    <cellStyle name="Обычный 3 15 9 4 3 3" xfId="31805"/>
    <cellStyle name="Обычный 3 15 9 4 4" xfId="31806"/>
    <cellStyle name="Обычный 3 15 9 4 4 2" xfId="31807"/>
    <cellStyle name="Обычный 3 15 9 4 5" xfId="31808"/>
    <cellStyle name="Обычный 3 15 9 5" xfId="31809"/>
    <cellStyle name="Обычный 3 15 9 5 2" xfId="31810"/>
    <cellStyle name="Обычный 3 15 9 5 2 2" xfId="31811"/>
    <cellStyle name="Обычный 3 15 9 5 2 2 2" xfId="31812"/>
    <cellStyle name="Обычный 3 15 9 5 2 3" xfId="31813"/>
    <cellStyle name="Обычный 3 15 9 5 3" xfId="31814"/>
    <cellStyle name="Обычный 3 15 9 5 3 2" xfId="31815"/>
    <cellStyle name="Обычный 3 15 9 5 4" xfId="31816"/>
    <cellStyle name="Обычный 3 15 9 6" xfId="31817"/>
    <cellStyle name="Обычный 3 15 9 6 2" xfId="31818"/>
    <cellStyle name="Обычный 3 15 9 6 2 2" xfId="31819"/>
    <cellStyle name="Обычный 3 15 9 6 3" xfId="31820"/>
    <cellStyle name="Обычный 3 15 9 7" xfId="31821"/>
    <cellStyle name="Обычный 3 15 9 7 2" xfId="31822"/>
    <cellStyle name="Обычный 3 15 9 8" xfId="31823"/>
    <cellStyle name="Обычный 3 16" xfId="31824"/>
    <cellStyle name="Обычный 3 16 10" xfId="31825"/>
    <cellStyle name="Обычный 3 16 10 2" xfId="31826"/>
    <cellStyle name="Обычный 3 16 10 2 2" xfId="31827"/>
    <cellStyle name="Обычный 3 16 10 2 2 2" xfId="31828"/>
    <cellStyle name="Обычный 3 16 10 2 2 2 2" xfId="31829"/>
    <cellStyle name="Обычный 3 16 10 2 2 2 2 2" xfId="31830"/>
    <cellStyle name="Обычный 3 16 10 2 2 2 2 2 2" xfId="31831"/>
    <cellStyle name="Обычный 3 16 10 2 2 2 2 3" xfId="31832"/>
    <cellStyle name="Обычный 3 16 10 2 2 2 3" xfId="31833"/>
    <cellStyle name="Обычный 3 16 10 2 2 2 3 2" xfId="31834"/>
    <cellStyle name="Обычный 3 16 10 2 2 2 4" xfId="31835"/>
    <cellStyle name="Обычный 3 16 10 2 2 3" xfId="31836"/>
    <cellStyle name="Обычный 3 16 10 2 2 3 2" xfId="31837"/>
    <cellStyle name="Обычный 3 16 10 2 2 3 2 2" xfId="31838"/>
    <cellStyle name="Обычный 3 16 10 2 2 3 3" xfId="31839"/>
    <cellStyle name="Обычный 3 16 10 2 2 4" xfId="31840"/>
    <cellStyle name="Обычный 3 16 10 2 2 4 2" xfId="31841"/>
    <cellStyle name="Обычный 3 16 10 2 2 5" xfId="31842"/>
    <cellStyle name="Обычный 3 16 10 2 3" xfId="31843"/>
    <cellStyle name="Обычный 3 16 10 2 3 2" xfId="31844"/>
    <cellStyle name="Обычный 3 16 10 2 3 2 2" xfId="31845"/>
    <cellStyle name="Обычный 3 16 10 2 3 2 2 2" xfId="31846"/>
    <cellStyle name="Обычный 3 16 10 2 3 2 2 2 2" xfId="31847"/>
    <cellStyle name="Обычный 3 16 10 2 3 2 2 3" xfId="31848"/>
    <cellStyle name="Обычный 3 16 10 2 3 2 3" xfId="31849"/>
    <cellStyle name="Обычный 3 16 10 2 3 2 3 2" xfId="31850"/>
    <cellStyle name="Обычный 3 16 10 2 3 2 4" xfId="31851"/>
    <cellStyle name="Обычный 3 16 10 2 3 3" xfId="31852"/>
    <cellStyle name="Обычный 3 16 10 2 3 3 2" xfId="31853"/>
    <cellStyle name="Обычный 3 16 10 2 3 3 2 2" xfId="31854"/>
    <cellStyle name="Обычный 3 16 10 2 3 3 3" xfId="31855"/>
    <cellStyle name="Обычный 3 16 10 2 3 4" xfId="31856"/>
    <cellStyle name="Обычный 3 16 10 2 3 4 2" xfId="31857"/>
    <cellStyle name="Обычный 3 16 10 2 3 5" xfId="31858"/>
    <cellStyle name="Обычный 3 16 10 2 4" xfId="31859"/>
    <cellStyle name="Обычный 3 16 10 2 4 2" xfId="31860"/>
    <cellStyle name="Обычный 3 16 10 2 4 2 2" xfId="31861"/>
    <cellStyle name="Обычный 3 16 10 2 4 2 2 2" xfId="31862"/>
    <cellStyle name="Обычный 3 16 10 2 4 2 3" xfId="31863"/>
    <cellStyle name="Обычный 3 16 10 2 4 3" xfId="31864"/>
    <cellStyle name="Обычный 3 16 10 2 4 3 2" xfId="31865"/>
    <cellStyle name="Обычный 3 16 10 2 4 4" xfId="31866"/>
    <cellStyle name="Обычный 3 16 10 2 5" xfId="31867"/>
    <cellStyle name="Обычный 3 16 10 2 5 2" xfId="31868"/>
    <cellStyle name="Обычный 3 16 10 2 5 2 2" xfId="31869"/>
    <cellStyle name="Обычный 3 16 10 2 5 3" xfId="31870"/>
    <cellStyle name="Обычный 3 16 10 2 6" xfId="31871"/>
    <cellStyle name="Обычный 3 16 10 2 6 2" xfId="31872"/>
    <cellStyle name="Обычный 3 16 10 2 7" xfId="31873"/>
    <cellStyle name="Обычный 3 16 10 3" xfId="31874"/>
    <cellStyle name="Обычный 3 16 10 3 2" xfId="31875"/>
    <cellStyle name="Обычный 3 16 10 3 2 2" xfId="31876"/>
    <cellStyle name="Обычный 3 16 10 3 2 2 2" xfId="31877"/>
    <cellStyle name="Обычный 3 16 10 3 2 2 2 2" xfId="31878"/>
    <cellStyle name="Обычный 3 16 10 3 2 2 3" xfId="31879"/>
    <cellStyle name="Обычный 3 16 10 3 2 3" xfId="31880"/>
    <cellStyle name="Обычный 3 16 10 3 2 3 2" xfId="31881"/>
    <cellStyle name="Обычный 3 16 10 3 2 4" xfId="31882"/>
    <cellStyle name="Обычный 3 16 10 3 3" xfId="31883"/>
    <cellStyle name="Обычный 3 16 10 3 3 2" xfId="31884"/>
    <cellStyle name="Обычный 3 16 10 3 3 2 2" xfId="31885"/>
    <cellStyle name="Обычный 3 16 10 3 3 3" xfId="31886"/>
    <cellStyle name="Обычный 3 16 10 3 4" xfId="31887"/>
    <cellStyle name="Обычный 3 16 10 3 4 2" xfId="31888"/>
    <cellStyle name="Обычный 3 16 10 3 5" xfId="31889"/>
    <cellStyle name="Обычный 3 16 10 4" xfId="31890"/>
    <cellStyle name="Обычный 3 16 10 4 2" xfId="31891"/>
    <cellStyle name="Обычный 3 16 10 4 2 2" xfId="31892"/>
    <cellStyle name="Обычный 3 16 10 4 2 2 2" xfId="31893"/>
    <cellStyle name="Обычный 3 16 10 4 2 2 2 2" xfId="31894"/>
    <cellStyle name="Обычный 3 16 10 4 2 2 3" xfId="31895"/>
    <cellStyle name="Обычный 3 16 10 4 2 3" xfId="31896"/>
    <cellStyle name="Обычный 3 16 10 4 2 3 2" xfId="31897"/>
    <cellStyle name="Обычный 3 16 10 4 2 4" xfId="31898"/>
    <cellStyle name="Обычный 3 16 10 4 3" xfId="31899"/>
    <cellStyle name="Обычный 3 16 10 4 3 2" xfId="31900"/>
    <cellStyle name="Обычный 3 16 10 4 3 2 2" xfId="31901"/>
    <cellStyle name="Обычный 3 16 10 4 3 3" xfId="31902"/>
    <cellStyle name="Обычный 3 16 10 4 4" xfId="31903"/>
    <cellStyle name="Обычный 3 16 10 4 4 2" xfId="31904"/>
    <cellStyle name="Обычный 3 16 10 4 5" xfId="31905"/>
    <cellStyle name="Обычный 3 16 10 5" xfId="31906"/>
    <cellStyle name="Обычный 3 16 10 5 2" xfId="31907"/>
    <cellStyle name="Обычный 3 16 10 5 2 2" xfId="31908"/>
    <cellStyle name="Обычный 3 16 10 5 2 2 2" xfId="31909"/>
    <cellStyle name="Обычный 3 16 10 5 2 3" xfId="31910"/>
    <cellStyle name="Обычный 3 16 10 5 3" xfId="31911"/>
    <cellStyle name="Обычный 3 16 10 5 3 2" xfId="31912"/>
    <cellStyle name="Обычный 3 16 10 5 4" xfId="31913"/>
    <cellStyle name="Обычный 3 16 10 6" xfId="31914"/>
    <cellStyle name="Обычный 3 16 10 6 2" xfId="31915"/>
    <cellStyle name="Обычный 3 16 10 6 2 2" xfId="31916"/>
    <cellStyle name="Обычный 3 16 10 6 3" xfId="31917"/>
    <cellStyle name="Обычный 3 16 10 7" xfId="31918"/>
    <cellStyle name="Обычный 3 16 10 7 2" xfId="31919"/>
    <cellStyle name="Обычный 3 16 10 8" xfId="31920"/>
    <cellStyle name="Обычный 3 16 11" xfId="31921"/>
    <cellStyle name="Обычный 3 16 11 2" xfId="31922"/>
    <cellStyle name="Обычный 3 16 11 2 2" xfId="31923"/>
    <cellStyle name="Обычный 3 16 11 2 2 2" xfId="31924"/>
    <cellStyle name="Обычный 3 16 11 2 2 2 2" xfId="31925"/>
    <cellStyle name="Обычный 3 16 11 2 2 2 2 2" xfId="31926"/>
    <cellStyle name="Обычный 3 16 11 2 2 2 2 2 2" xfId="31927"/>
    <cellStyle name="Обычный 3 16 11 2 2 2 2 3" xfId="31928"/>
    <cellStyle name="Обычный 3 16 11 2 2 2 3" xfId="31929"/>
    <cellStyle name="Обычный 3 16 11 2 2 2 3 2" xfId="31930"/>
    <cellStyle name="Обычный 3 16 11 2 2 2 4" xfId="31931"/>
    <cellStyle name="Обычный 3 16 11 2 2 3" xfId="31932"/>
    <cellStyle name="Обычный 3 16 11 2 2 3 2" xfId="31933"/>
    <cellStyle name="Обычный 3 16 11 2 2 3 2 2" xfId="31934"/>
    <cellStyle name="Обычный 3 16 11 2 2 3 3" xfId="31935"/>
    <cellStyle name="Обычный 3 16 11 2 2 4" xfId="31936"/>
    <cellStyle name="Обычный 3 16 11 2 2 4 2" xfId="31937"/>
    <cellStyle name="Обычный 3 16 11 2 2 5" xfId="31938"/>
    <cellStyle name="Обычный 3 16 11 2 3" xfId="31939"/>
    <cellStyle name="Обычный 3 16 11 2 3 2" xfId="31940"/>
    <cellStyle name="Обычный 3 16 11 2 3 2 2" xfId="31941"/>
    <cellStyle name="Обычный 3 16 11 2 3 2 2 2" xfId="31942"/>
    <cellStyle name="Обычный 3 16 11 2 3 2 2 2 2" xfId="31943"/>
    <cellStyle name="Обычный 3 16 11 2 3 2 2 3" xfId="31944"/>
    <cellStyle name="Обычный 3 16 11 2 3 2 3" xfId="31945"/>
    <cellStyle name="Обычный 3 16 11 2 3 2 3 2" xfId="31946"/>
    <cellStyle name="Обычный 3 16 11 2 3 2 4" xfId="31947"/>
    <cellStyle name="Обычный 3 16 11 2 3 3" xfId="31948"/>
    <cellStyle name="Обычный 3 16 11 2 3 3 2" xfId="31949"/>
    <cellStyle name="Обычный 3 16 11 2 3 3 2 2" xfId="31950"/>
    <cellStyle name="Обычный 3 16 11 2 3 3 3" xfId="31951"/>
    <cellStyle name="Обычный 3 16 11 2 3 4" xfId="31952"/>
    <cellStyle name="Обычный 3 16 11 2 3 4 2" xfId="31953"/>
    <cellStyle name="Обычный 3 16 11 2 3 5" xfId="31954"/>
    <cellStyle name="Обычный 3 16 11 2 4" xfId="31955"/>
    <cellStyle name="Обычный 3 16 11 2 4 2" xfId="31956"/>
    <cellStyle name="Обычный 3 16 11 2 4 2 2" xfId="31957"/>
    <cellStyle name="Обычный 3 16 11 2 4 2 2 2" xfId="31958"/>
    <cellStyle name="Обычный 3 16 11 2 4 2 3" xfId="31959"/>
    <cellStyle name="Обычный 3 16 11 2 4 3" xfId="31960"/>
    <cellStyle name="Обычный 3 16 11 2 4 3 2" xfId="31961"/>
    <cellStyle name="Обычный 3 16 11 2 4 4" xfId="31962"/>
    <cellStyle name="Обычный 3 16 11 2 5" xfId="31963"/>
    <cellStyle name="Обычный 3 16 11 2 5 2" xfId="31964"/>
    <cellStyle name="Обычный 3 16 11 2 5 2 2" xfId="31965"/>
    <cellStyle name="Обычный 3 16 11 2 5 3" xfId="31966"/>
    <cellStyle name="Обычный 3 16 11 2 6" xfId="31967"/>
    <cellStyle name="Обычный 3 16 11 2 6 2" xfId="31968"/>
    <cellStyle name="Обычный 3 16 11 2 7" xfId="31969"/>
    <cellStyle name="Обычный 3 16 11 3" xfId="31970"/>
    <cellStyle name="Обычный 3 16 11 3 2" xfId="31971"/>
    <cellStyle name="Обычный 3 16 11 3 2 2" xfId="31972"/>
    <cellStyle name="Обычный 3 16 11 3 2 2 2" xfId="31973"/>
    <cellStyle name="Обычный 3 16 11 3 2 2 2 2" xfId="31974"/>
    <cellStyle name="Обычный 3 16 11 3 2 2 3" xfId="31975"/>
    <cellStyle name="Обычный 3 16 11 3 2 3" xfId="31976"/>
    <cellStyle name="Обычный 3 16 11 3 2 3 2" xfId="31977"/>
    <cellStyle name="Обычный 3 16 11 3 2 4" xfId="31978"/>
    <cellStyle name="Обычный 3 16 11 3 3" xfId="31979"/>
    <cellStyle name="Обычный 3 16 11 3 3 2" xfId="31980"/>
    <cellStyle name="Обычный 3 16 11 3 3 2 2" xfId="31981"/>
    <cellStyle name="Обычный 3 16 11 3 3 3" xfId="31982"/>
    <cellStyle name="Обычный 3 16 11 3 4" xfId="31983"/>
    <cellStyle name="Обычный 3 16 11 3 4 2" xfId="31984"/>
    <cellStyle name="Обычный 3 16 11 3 5" xfId="31985"/>
    <cellStyle name="Обычный 3 16 11 4" xfId="31986"/>
    <cellStyle name="Обычный 3 16 11 4 2" xfId="31987"/>
    <cellStyle name="Обычный 3 16 11 4 2 2" xfId="31988"/>
    <cellStyle name="Обычный 3 16 11 4 2 2 2" xfId="31989"/>
    <cellStyle name="Обычный 3 16 11 4 2 2 2 2" xfId="31990"/>
    <cellStyle name="Обычный 3 16 11 4 2 2 3" xfId="31991"/>
    <cellStyle name="Обычный 3 16 11 4 2 3" xfId="31992"/>
    <cellStyle name="Обычный 3 16 11 4 2 3 2" xfId="31993"/>
    <cellStyle name="Обычный 3 16 11 4 2 4" xfId="31994"/>
    <cellStyle name="Обычный 3 16 11 4 3" xfId="31995"/>
    <cellStyle name="Обычный 3 16 11 4 3 2" xfId="31996"/>
    <cellStyle name="Обычный 3 16 11 4 3 2 2" xfId="31997"/>
    <cellStyle name="Обычный 3 16 11 4 3 3" xfId="31998"/>
    <cellStyle name="Обычный 3 16 11 4 4" xfId="31999"/>
    <cellStyle name="Обычный 3 16 11 4 4 2" xfId="32000"/>
    <cellStyle name="Обычный 3 16 11 4 5" xfId="32001"/>
    <cellStyle name="Обычный 3 16 11 5" xfId="32002"/>
    <cellStyle name="Обычный 3 16 11 5 2" xfId="32003"/>
    <cellStyle name="Обычный 3 16 11 5 2 2" xfId="32004"/>
    <cellStyle name="Обычный 3 16 11 5 2 2 2" xfId="32005"/>
    <cellStyle name="Обычный 3 16 11 5 2 3" xfId="32006"/>
    <cellStyle name="Обычный 3 16 11 5 3" xfId="32007"/>
    <cellStyle name="Обычный 3 16 11 5 3 2" xfId="32008"/>
    <cellStyle name="Обычный 3 16 11 5 4" xfId="32009"/>
    <cellStyle name="Обычный 3 16 11 6" xfId="32010"/>
    <cellStyle name="Обычный 3 16 11 6 2" xfId="32011"/>
    <cellStyle name="Обычный 3 16 11 6 2 2" xfId="32012"/>
    <cellStyle name="Обычный 3 16 11 6 3" xfId="32013"/>
    <cellStyle name="Обычный 3 16 11 7" xfId="32014"/>
    <cellStyle name="Обычный 3 16 11 7 2" xfId="32015"/>
    <cellStyle name="Обычный 3 16 11 8" xfId="32016"/>
    <cellStyle name="Обычный 3 16 12" xfId="32017"/>
    <cellStyle name="Обычный 3 16 12 2" xfId="32018"/>
    <cellStyle name="Обычный 3 16 12 2 2" xfId="32019"/>
    <cellStyle name="Обычный 3 16 12 2 2 2" xfId="32020"/>
    <cellStyle name="Обычный 3 16 12 2 2 2 2" xfId="32021"/>
    <cellStyle name="Обычный 3 16 12 2 2 2 2 2" xfId="32022"/>
    <cellStyle name="Обычный 3 16 12 2 2 2 2 2 2" xfId="32023"/>
    <cellStyle name="Обычный 3 16 12 2 2 2 2 3" xfId="32024"/>
    <cellStyle name="Обычный 3 16 12 2 2 2 3" xfId="32025"/>
    <cellStyle name="Обычный 3 16 12 2 2 2 3 2" xfId="32026"/>
    <cellStyle name="Обычный 3 16 12 2 2 2 4" xfId="32027"/>
    <cellStyle name="Обычный 3 16 12 2 2 3" xfId="32028"/>
    <cellStyle name="Обычный 3 16 12 2 2 3 2" xfId="32029"/>
    <cellStyle name="Обычный 3 16 12 2 2 3 2 2" xfId="32030"/>
    <cellStyle name="Обычный 3 16 12 2 2 3 3" xfId="32031"/>
    <cellStyle name="Обычный 3 16 12 2 2 4" xfId="32032"/>
    <cellStyle name="Обычный 3 16 12 2 2 4 2" xfId="32033"/>
    <cellStyle name="Обычный 3 16 12 2 2 5" xfId="32034"/>
    <cellStyle name="Обычный 3 16 12 2 3" xfId="32035"/>
    <cellStyle name="Обычный 3 16 12 2 3 2" xfId="32036"/>
    <cellStyle name="Обычный 3 16 12 2 3 2 2" xfId="32037"/>
    <cellStyle name="Обычный 3 16 12 2 3 2 2 2" xfId="32038"/>
    <cellStyle name="Обычный 3 16 12 2 3 2 2 2 2" xfId="32039"/>
    <cellStyle name="Обычный 3 16 12 2 3 2 2 3" xfId="32040"/>
    <cellStyle name="Обычный 3 16 12 2 3 2 3" xfId="32041"/>
    <cellStyle name="Обычный 3 16 12 2 3 2 3 2" xfId="32042"/>
    <cellStyle name="Обычный 3 16 12 2 3 2 4" xfId="32043"/>
    <cellStyle name="Обычный 3 16 12 2 3 3" xfId="32044"/>
    <cellStyle name="Обычный 3 16 12 2 3 3 2" xfId="32045"/>
    <cellStyle name="Обычный 3 16 12 2 3 3 2 2" xfId="32046"/>
    <cellStyle name="Обычный 3 16 12 2 3 3 3" xfId="32047"/>
    <cellStyle name="Обычный 3 16 12 2 3 4" xfId="32048"/>
    <cellStyle name="Обычный 3 16 12 2 3 4 2" xfId="32049"/>
    <cellStyle name="Обычный 3 16 12 2 3 5" xfId="32050"/>
    <cellStyle name="Обычный 3 16 12 2 4" xfId="32051"/>
    <cellStyle name="Обычный 3 16 12 2 4 2" xfId="32052"/>
    <cellStyle name="Обычный 3 16 12 2 4 2 2" xfId="32053"/>
    <cellStyle name="Обычный 3 16 12 2 4 2 2 2" xfId="32054"/>
    <cellStyle name="Обычный 3 16 12 2 4 2 3" xfId="32055"/>
    <cellStyle name="Обычный 3 16 12 2 4 3" xfId="32056"/>
    <cellStyle name="Обычный 3 16 12 2 4 3 2" xfId="32057"/>
    <cellStyle name="Обычный 3 16 12 2 4 4" xfId="32058"/>
    <cellStyle name="Обычный 3 16 12 2 5" xfId="32059"/>
    <cellStyle name="Обычный 3 16 12 2 5 2" xfId="32060"/>
    <cellStyle name="Обычный 3 16 12 2 5 2 2" xfId="32061"/>
    <cellStyle name="Обычный 3 16 12 2 5 3" xfId="32062"/>
    <cellStyle name="Обычный 3 16 12 2 6" xfId="32063"/>
    <cellStyle name="Обычный 3 16 12 2 6 2" xfId="32064"/>
    <cellStyle name="Обычный 3 16 12 2 7" xfId="32065"/>
    <cellStyle name="Обычный 3 16 12 3" xfId="32066"/>
    <cellStyle name="Обычный 3 16 12 3 2" xfId="32067"/>
    <cellStyle name="Обычный 3 16 12 3 2 2" xfId="32068"/>
    <cellStyle name="Обычный 3 16 12 3 2 2 2" xfId="32069"/>
    <cellStyle name="Обычный 3 16 12 3 2 2 2 2" xfId="32070"/>
    <cellStyle name="Обычный 3 16 12 3 2 2 3" xfId="32071"/>
    <cellStyle name="Обычный 3 16 12 3 2 3" xfId="32072"/>
    <cellStyle name="Обычный 3 16 12 3 2 3 2" xfId="32073"/>
    <cellStyle name="Обычный 3 16 12 3 2 4" xfId="32074"/>
    <cellStyle name="Обычный 3 16 12 3 3" xfId="32075"/>
    <cellStyle name="Обычный 3 16 12 3 3 2" xfId="32076"/>
    <cellStyle name="Обычный 3 16 12 3 3 2 2" xfId="32077"/>
    <cellStyle name="Обычный 3 16 12 3 3 3" xfId="32078"/>
    <cellStyle name="Обычный 3 16 12 3 4" xfId="32079"/>
    <cellStyle name="Обычный 3 16 12 3 4 2" xfId="32080"/>
    <cellStyle name="Обычный 3 16 12 3 5" xfId="32081"/>
    <cellStyle name="Обычный 3 16 12 4" xfId="32082"/>
    <cellStyle name="Обычный 3 16 12 4 2" xfId="32083"/>
    <cellStyle name="Обычный 3 16 12 4 2 2" xfId="32084"/>
    <cellStyle name="Обычный 3 16 12 4 2 2 2" xfId="32085"/>
    <cellStyle name="Обычный 3 16 12 4 2 2 2 2" xfId="32086"/>
    <cellStyle name="Обычный 3 16 12 4 2 2 3" xfId="32087"/>
    <cellStyle name="Обычный 3 16 12 4 2 3" xfId="32088"/>
    <cellStyle name="Обычный 3 16 12 4 2 3 2" xfId="32089"/>
    <cellStyle name="Обычный 3 16 12 4 2 4" xfId="32090"/>
    <cellStyle name="Обычный 3 16 12 4 3" xfId="32091"/>
    <cellStyle name="Обычный 3 16 12 4 3 2" xfId="32092"/>
    <cellStyle name="Обычный 3 16 12 4 3 2 2" xfId="32093"/>
    <cellStyle name="Обычный 3 16 12 4 3 3" xfId="32094"/>
    <cellStyle name="Обычный 3 16 12 4 4" xfId="32095"/>
    <cellStyle name="Обычный 3 16 12 4 4 2" xfId="32096"/>
    <cellStyle name="Обычный 3 16 12 4 5" xfId="32097"/>
    <cellStyle name="Обычный 3 16 12 5" xfId="32098"/>
    <cellStyle name="Обычный 3 16 12 5 2" xfId="32099"/>
    <cellStyle name="Обычный 3 16 12 5 2 2" xfId="32100"/>
    <cellStyle name="Обычный 3 16 12 5 2 2 2" xfId="32101"/>
    <cellStyle name="Обычный 3 16 12 5 2 3" xfId="32102"/>
    <cellStyle name="Обычный 3 16 12 5 3" xfId="32103"/>
    <cellStyle name="Обычный 3 16 12 5 3 2" xfId="32104"/>
    <cellStyle name="Обычный 3 16 12 5 4" xfId="32105"/>
    <cellStyle name="Обычный 3 16 12 6" xfId="32106"/>
    <cellStyle name="Обычный 3 16 12 6 2" xfId="32107"/>
    <cellStyle name="Обычный 3 16 12 6 2 2" xfId="32108"/>
    <cellStyle name="Обычный 3 16 12 6 3" xfId="32109"/>
    <cellStyle name="Обычный 3 16 12 7" xfId="32110"/>
    <cellStyle name="Обычный 3 16 12 7 2" xfId="32111"/>
    <cellStyle name="Обычный 3 16 12 8" xfId="32112"/>
    <cellStyle name="Обычный 3 16 13" xfId="32113"/>
    <cellStyle name="Обычный 3 16 13 2" xfId="32114"/>
    <cellStyle name="Обычный 3 16 13 2 2" xfId="32115"/>
    <cellStyle name="Обычный 3 16 13 2 2 2" xfId="32116"/>
    <cellStyle name="Обычный 3 16 13 2 2 2 2" xfId="32117"/>
    <cellStyle name="Обычный 3 16 13 2 2 2 2 2" xfId="32118"/>
    <cellStyle name="Обычный 3 16 13 2 2 2 2 2 2" xfId="32119"/>
    <cellStyle name="Обычный 3 16 13 2 2 2 2 3" xfId="32120"/>
    <cellStyle name="Обычный 3 16 13 2 2 2 3" xfId="32121"/>
    <cellStyle name="Обычный 3 16 13 2 2 2 3 2" xfId="32122"/>
    <cellStyle name="Обычный 3 16 13 2 2 2 4" xfId="32123"/>
    <cellStyle name="Обычный 3 16 13 2 2 3" xfId="32124"/>
    <cellStyle name="Обычный 3 16 13 2 2 3 2" xfId="32125"/>
    <cellStyle name="Обычный 3 16 13 2 2 3 2 2" xfId="32126"/>
    <cellStyle name="Обычный 3 16 13 2 2 3 3" xfId="32127"/>
    <cellStyle name="Обычный 3 16 13 2 2 4" xfId="32128"/>
    <cellStyle name="Обычный 3 16 13 2 2 4 2" xfId="32129"/>
    <cellStyle name="Обычный 3 16 13 2 2 5" xfId="32130"/>
    <cellStyle name="Обычный 3 16 13 2 3" xfId="32131"/>
    <cellStyle name="Обычный 3 16 13 2 3 2" xfId="32132"/>
    <cellStyle name="Обычный 3 16 13 2 3 2 2" xfId="32133"/>
    <cellStyle name="Обычный 3 16 13 2 3 2 2 2" xfId="32134"/>
    <cellStyle name="Обычный 3 16 13 2 3 2 2 2 2" xfId="32135"/>
    <cellStyle name="Обычный 3 16 13 2 3 2 2 3" xfId="32136"/>
    <cellStyle name="Обычный 3 16 13 2 3 2 3" xfId="32137"/>
    <cellStyle name="Обычный 3 16 13 2 3 2 3 2" xfId="32138"/>
    <cellStyle name="Обычный 3 16 13 2 3 2 4" xfId="32139"/>
    <cellStyle name="Обычный 3 16 13 2 3 3" xfId="32140"/>
    <cellStyle name="Обычный 3 16 13 2 3 3 2" xfId="32141"/>
    <cellStyle name="Обычный 3 16 13 2 3 3 2 2" xfId="32142"/>
    <cellStyle name="Обычный 3 16 13 2 3 3 3" xfId="32143"/>
    <cellStyle name="Обычный 3 16 13 2 3 4" xfId="32144"/>
    <cellStyle name="Обычный 3 16 13 2 3 4 2" xfId="32145"/>
    <cellStyle name="Обычный 3 16 13 2 3 5" xfId="32146"/>
    <cellStyle name="Обычный 3 16 13 2 4" xfId="32147"/>
    <cellStyle name="Обычный 3 16 13 2 4 2" xfId="32148"/>
    <cellStyle name="Обычный 3 16 13 2 4 2 2" xfId="32149"/>
    <cellStyle name="Обычный 3 16 13 2 4 2 2 2" xfId="32150"/>
    <cellStyle name="Обычный 3 16 13 2 4 2 3" xfId="32151"/>
    <cellStyle name="Обычный 3 16 13 2 4 3" xfId="32152"/>
    <cellStyle name="Обычный 3 16 13 2 4 3 2" xfId="32153"/>
    <cellStyle name="Обычный 3 16 13 2 4 4" xfId="32154"/>
    <cellStyle name="Обычный 3 16 13 2 5" xfId="32155"/>
    <cellStyle name="Обычный 3 16 13 2 5 2" xfId="32156"/>
    <cellStyle name="Обычный 3 16 13 2 5 2 2" xfId="32157"/>
    <cellStyle name="Обычный 3 16 13 2 5 3" xfId="32158"/>
    <cellStyle name="Обычный 3 16 13 2 6" xfId="32159"/>
    <cellStyle name="Обычный 3 16 13 2 6 2" xfId="32160"/>
    <cellStyle name="Обычный 3 16 13 2 7" xfId="32161"/>
    <cellStyle name="Обычный 3 16 13 3" xfId="32162"/>
    <cellStyle name="Обычный 3 16 13 3 2" xfId="32163"/>
    <cellStyle name="Обычный 3 16 13 3 2 2" xfId="32164"/>
    <cellStyle name="Обычный 3 16 13 3 2 2 2" xfId="32165"/>
    <cellStyle name="Обычный 3 16 13 3 2 2 2 2" xfId="32166"/>
    <cellStyle name="Обычный 3 16 13 3 2 2 3" xfId="32167"/>
    <cellStyle name="Обычный 3 16 13 3 2 3" xfId="32168"/>
    <cellStyle name="Обычный 3 16 13 3 2 3 2" xfId="32169"/>
    <cellStyle name="Обычный 3 16 13 3 2 4" xfId="32170"/>
    <cellStyle name="Обычный 3 16 13 3 3" xfId="32171"/>
    <cellStyle name="Обычный 3 16 13 3 3 2" xfId="32172"/>
    <cellStyle name="Обычный 3 16 13 3 3 2 2" xfId="32173"/>
    <cellStyle name="Обычный 3 16 13 3 3 3" xfId="32174"/>
    <cellStyle name="Обычный 3 16 13 3 4" xfId="32175"/>
    <cellStyle name="Обычный 3 16 13 3 4 2" xfId="32176"/>
    <cellStyle name="Обычный 3 16 13 3 5" xfId="32177"/>
    <cellStyle name="Обычный 3 16 13 4" xfId="32178"/>
    <cellStyle name="Обычный 3 16 13 4 2" xfId="32179"/>
    <cellStyle name="Обычный 3 16 13 4 2 2" xfId="32180"/>
    <cellStyle name="Обычный 3 16 13 4 2 2 2" xfId="32181"/>
    <cellStyle name="Обычный 3 16 13 4 2 2 2 2" xfId="32182"/>
    <cellStyle name="Обычный 3 16 13 4 2 2 3" xfId="32183"/>
    <cellStyle name="Обычный 3 16 13 4 2 3" xfId="32184"/>
    <cellStyle name="Обычный 3 16 13 4 2 3 2" xfId="32185"/>
    <cellStyle name="Обычный 3 16 13 4 2 4" xfId="32186"/>
    <cellStyle name="Обычный 3 16 13 4 3" xfId="32187"/>
    <cellStyle name="Обычный 3 16 13 4 3 2" xfId="32188"/>
    <cellStyle name="Обычный 3 16 13 4 3 2 2" xfId="32189"/>
    <cellStyle name="Обычный 3 16 13 4 3 3" xfId="32190"/>
    <cellStyle name="Обычный 3 16 13 4 4" xfId="32191"/>
    <cellStyle name="Обычный 3 16 13 4 4 2" xfId="32192"/>
    <cellStyle name="Обычный 3 16 13 4 5" xfId="32193"/>
    <cellStyle name="Обычный 3 16 13 5" xfId="32194"/>
    <cellStyle name="Обычный 3 16 13 5 2" xfId="32195"/>
    <cellStyle name="Обычный 3 16 13 5 2 2" xfId="32196"/>
    <cellStyle name="Обычный 3 16 13 5 2 2 2" xfId="32197"/>
    <cellStyle name="Обычный 3 16 13 5 2 3" xfId="32198"/>
    <cellStyle name="Обычный 3 16 13 5 3" xfId="32199"/>
    <cellStyle name="Обычный 3 16 13 5 3 2" xfId="32200"/>
    <cellStyle name="Обычный 3 16 13 5 4" xfId="32201"/>
    <cellStyle name="Обычный 3 16 13 6" xfId="32202"/>
    <cellStyle name="Обычный 3 16 13 6 2" xfId="32203"/>
    <cellStyle name="Обычный 3 16 13 6 2 2" xfId="32204"/>
    <cellStyle name="Обычный 3 16 13 6 3" xfId="32205"/>
    <cellStyle name="Обычный 3 16 13 7" xfId="32206"/>
    <cellStyle name="Обычный 3 16 13 7 2" xfId="32207"/>
    <cellStyle name="Обычный 3 16 13 8" xfId="32208"/>
    <cellStyle name="Обычный 3 16 14" xfId="32209"/>
    <cellStyle name="Обычный 3 16 14 2" xfId="32210"/>
    <cellStyle name="Обычный 3 16 14 2 2" xfId="32211"/>
    <cellStyle name="Обычный 3 16 14 2 2 2" xfId="32212"/>
    <cellStyle name="Обычный 3 16 14 2 2 2 2" xfId="32213"/>
    <cellStyle name="Обычный 3 16 14 2 2 2 2 2" xfId="32214"/>
    <cellStyle name="Обычный 3 16 14 2 2 2 2 2 2" xfId="32215"/>
    <cellStyle name="Обычный 3 16 14 2 2 2 2 3" xfId="32216"/>
    <cellStyle name="Обычный 3 16 14 2 2 2 3" xfId="32217"/>
    <cellStyle name="Обычный 3 16 14 2 2 2 3 2" xfId="32218"/>
    <cellStyle name="Обычный 3 16 14 2 2 2 4" xfId="32219"/>
    <cellStyle name="Обычный 3 16 14 2 2 3" xfId="32220"/>
    <cellStyle name="Обычный 3 16 14 2 2 3 2" xfId="32221"/>
    <cellStyle name="Обычный 3 16 14 2 2 3 2 2" xfId="32222"/>
    <cellStyle name="Обычный 3 16 14 2 2 3 3" xfId="32223"/>
    <cellStyle name="Обычный 3 16 14 2 2 4" xfId="32224"/>
    <cellStyle name="Обычный 3 16 14 2 2 4 2" xfId="32225"/>
    <cellStyle name="Обычный 3 16 14 2 2 5" xfId="32226"/>
    <cellStyle name="Обычный 3 16 14 2 3" xfId="32227"/>
    <cellStyle name="Обычный 3 16 14 2 3 2" xfId="32228"/>
    <cellStyle name="Обычный 3 16 14 2 3 2 2" xfId="32229"/>
    <cellStyle name="Обычный 3 16 14 2 3 2 2 2" xfId="32230"/>
    <cellStyle name="Обычный 3 16 14 2 3 2 2 2 2" xfId="32231"/>
    <cellStyle name="Обычный 3 16 14 2 3 2 2 3" xfId="32232"/>
    <cellStyle name="Обычный 3 16 14 2 3 2 3" xfId="32233"/>
    <cellStyle name="Обычный 3 16 14 2 3 2 3 2" xfId="32234"/>
    <cellStyle name="Обычный 3 16 14 2 3 2 4" xfId="32235"/>
    <cellStyle name="Обычный 3 16 14 2 3 3" xfId="32236"/>
    <cellStyle name="Обычный 3 16 14 2 3 3 2" xfId="32237"/>
    <cellStyle name="Обычный 3 16 14 2 3 3 2 2" xfId="32238"/>
    <cellStyle name="Обычный 3 16 14 2 3 3 3" xfId="32239"/>
    <cellStyle name="Обычный 3 16 14 2 3 4" xfId="32240"/>
    <cellStyle name="Обычный 3 16 14 2 3 4 2" xfId="32241"/>
    <cellStyle name="Обычный 3 16 14 2 3 5" xfId="32242"/>
    <cellStyle name="Обычный 3 16 14 2 4" xfId="32243"/>
    <cellStyle name="Обычный 3 16 14 2 4 2" xfId="32244"/>
    <cellStyle name="Обычный 3 16 14 2 4 2 2" xfId="32245"/>
    <cellStyle name="Обычный 3 16 14 2 4 2 2 2" xfId="32246"/>
    <cellStyle name="Обычный 3 16 14 2 4 2 3" xfId="32247"/>
    <cellStyle name="Обычный 3 16 14 2 4 3" xfId="32248"/>
    <cellStyle name="Обычный 3 16 14 2 4 3 2" xfId="32249"/>
    <cellStyle name="Обычный 3 16 14 2 4 4" xfId="32250"/>
    <cellStyle name="Обычный 3 16 14 2 5" xfId="32251"/>
    <cellStyle name="Обычный 3 16 14 2 5 2" xfId="32252"/>
    <cellStyle name="Обычный 3 16 14 2 5 2 2" xfId="32253"/>
    <cellStyle name="Обычный 3 16 14 2 5 3" xfId="32254"/>
    <cellStyle name="Обычный 3 16 14 2 6" xfId="32255"/>
    <cellStyle name="Обычный 3 16 14 2 6 2" xfId="32256"/>
    <cellStyle name="Обычный 3 16 14 2 7" xfId="32257"/>
    <cellStyle name="Обычный 3 16 14 3" xfId="32258"/>
    <cellStyle name="Обычный 3 16 14 3 2" xfId="32259"/>
    <cellStyle name="Обычный 3 16 14 3 2 2" xfId="32260"/>
    <cellStyle name="Обычный 3 16 14 3 2 2 2" xfId="32261"/>
    <cellStyle name="Обычный 3 16 14 3 2 2 2 2" xfId="32262"/>
    <cellStyle name="Обычный 3 16 14 3 2 2 3" xfId="32263"/>
    <cellStyle name="Обычный 3 16 14 3 2 3" xfId="32264"/>
    <cellStyle name="Обычный 3 16 14 3 2 3 2" xfId="32265"/>
    <cellStyle name="Обычный 3 16 14 3 2 4" xfId="32266"/>
    <cellStyle name="Обычный 3 16 14 3 3" xfId="32267"/>
    <cellStyle name="Обычный 3 16 14 3 3 2" xfId="32268"/>
    <cellStyle name="Обычный 3 16 14 3 3 2 2" xfId="32269"/>
    <cellStyle name="Обычный 3 16 14 3 3 3" xfId="32270"/>
    <cellStyle name="Обычный 3 16 14 3 4" xfId="32271"/>
    <cellStyle name="Обычный 3 16 14 3 4 2" xfId="32272"/>
    <cellStyle name="Обычный 3 16 14 3 5" xfId="32273"/>
    <cellStyle name="Обычный 3 16 14 4" xfId="32274"/>
    <cellStyle name="Обычный 3 16 14 4 2" xfId="32275"/>
    <cellStyle name="Обычный 3 16 14 4 2 2" xfId="32276"/>
    <cellStyle name="Обычный 3 16 14 4 2 2 2" xfId="32277"/>
    <cellStyle name="Обычный 3 16 14 4 2 2 2 2" xfId="32278"/>
    <cellStyle name="Обычный 3 16 14 4 2 2 3" xfId="32279"/>
    <cellStyle name="Обычный 3 16 14 4 2 3" xfId="32280"/>
    <cellStyle name="Обычный 3 16 14 4 2 3 2" xfId="32281"/>
    <cellStyle name="Обычный 3 16 14 4 2 4" xfId="32282"/>
    <cellStyle name="Обычный 3 16 14 4 3" xfId="32283"/>
    <cellStyle name="Обычный 3 16 14 4 3 2" xfId="32284"/>
    <cellStyle name="Обычный 3 16 14 4 3 2 2" xfId="32285"/>
    <cellStyle name="Обычный 3 16 14 4 3 3" xfId="32286"/>
    <cellStyle name="Обычный 3 16 14 4 4" xfId="32287"/>
    <cellStyle name="Обычный 3 16 14 4 4 2" xfId="32288"/>
    <cellStyle name="Обычный 3 16 14 4 5" xfId="32289"/>
    <cellStyle name="Обычный 3 16 14 5" xfId="32290"/>
    <cellStyle name="Обычный 3 16 14 5 2" xfId="32291"/>
    <cellStyle name="Обычный 3 16 14 5 2 2" xfId="32292"/>
    <cellStyle name="Обычный 3 16 14 5 2 2 2" xfId="32293"/>
    <cellStyle name="Обычный 3 16 14 5 2 3" xfId="32294"/>
    <cellStyle name="Обычный 3 16 14 5 3" xfId="32295"/>
    <cellStyle name="Обычный 3 16 14 5 3 2" xfId="32296"/>
    <cellStyle name="Обычный 3 16 14 5 4" xfId="32297"/>
    <cellStyle name="Обычный 3 16 14 6" xfId="32298"/>
    <cellStyle name="Обычный 3 16 14 6 2" xfId="32299"/>
    <cellStyle name="Обычный 3 16 14 6 2 2" xfId="32300"/>
    <cellStyle name="Обычный 3 16 14 6 3" xfId="32301"/>
    <cellStyle name="Обычный 3 16 14 7" xfId="32302"/>
    <cellStyle name="Обычный 3 16 14 7 2" xfId="32303"/>
    <cellStyle name="Обычный 3 16 14 8" xfId="32304"/>
    <cellStyle name="Обычный 3 16 15" xfId="32305"/>
    <cellStyle name="Обычный 3 16 15 2" xfId="32306"/>
    <cellStyle name="Обычный 3 16 15 2 2" xfId="32307"/>
    <cellStyle name="Обычный 3 16 15 2 2 2" xfId="32308"/>
    <cellStyle name="Обычный 3 16 15 2 2 2 2" xfId="32309"/>
    <cellStyle name="Обычный 3 16 15 2 2 2 2 2" xfId="32310"/>
    <cellStyle name="Обычный 3 16 15 2 2 2 2 2 2" xfId="32311"/>
    <cellStyle name="Обычный 3 16 15 2 2 2 2 3" xfId="32312"/>
    <cellStyle name="Обычный 3 16 15 2 2 2 3" xfId="32313"/>
    <cellStyle name="Обычный 3 16 15 2 2 2 3 2" xfId="32314"/>
    <cellStyle name="Обычный 3 16 15 2 2 2 4" xfId="32315"/>
    <cellStyle name="Обычный 3 16 15 2 2 3" xfId="32316"/>
    <cellStyle name="Обычный 3 16 15 2 2 3 2" xfId="32317"/>
    <cellStyle name="Обычный 3 16 15 2 2 3 2 2" xfId="32318"/>
    <cellStyle name="Обычный 3 16 15 2 2 3 3" xfId="32319"/>
    <cellStyle name="Обычный 3 16 15 2 2 4" xfId="32320"/>
    <cellStyle name="Обычный 3 16 15 2 2 4 2" xfId="32321"/>
    <cellStyle name="Обычный 3 16 15 2 2 5" xfId="32322"/>
    <cellStyle name="Обычный 3 16 15 2 3" xfId="32323"/>
    <cellStyle name="Обычный 3 16 15 2 3 2" xfId="32324"/>
    <cellStyle name="Обычный 3 16 15 2 3 2 2" xfId="32325"/>
    <cellStyle name="Обычный 3 16 15 2 3 2 2 2" xfId="32326"/>
    <cellStyle name="Обычный 3 16 15 2 3 2 2 2 2" xfId="32327"/>
    <cellStyle name="Обычный 3 16 15 2 3 2 2 3" xfId="32328"/>
    <cellStyle name="Обычный 3 16 15 2 3 2 3" xfId="32329"/>
    <cellStyle name="Обычный 3 16 15 2 3 2 3 2" xfId="32330"/>
    <cellStyle name="Обычный 3 16 15 2 3 2 4" xfId="32331"/>
    <cellStyle name="Обычный 3 16 15 2 3 3" xfId="32332"/>
    <cellStyle name="Обычный 3 16 15 2 3 3 2" xfId="32333"/>
    <cellStyle name="Обычный 3 16 15 2 3 3 2 2" xfId="32334"/>
    <cellStyle name="Обычный 3 16 15 2 3 3 3" xfId="32335"/>
    <cellStyle name="Обычный 3 16 15 2 3 4" xfId="32336"/>
    <cellStyle name="Обычный 3 16 15 2 3 4 2" xfId="32337"/>
    <cellStyle name="Обычный 3 16 15 2 3 5" xfId="32338"/>
    <cellStyle name="Обычный 3 16 15 2 4" xfId="32339"/>
    <cellStyle name="Обычный 3 16 15 2 4 2" xfId="32340"/>
    <cellStyle name="Обычный 3 16 15 2 4 2 2" xfId="32341"/>
    <cellStyle name="Обычный 3 16 15 2 4 2 2 2" xfId="32342"/>
    <cellStyle name="Обычный 3 16 15 2 4 2 3" xfId="32343"/>
    <cellStyle name="Обычный 3 16 15 2 4 3" xfId="32344"/>
    <cellStyle name="Обычный 3 16 15 2 4 3 2" xfId="32345"/>
    <cellStyle name="Обычный 3 16 15 2 4 4" xfId="32346"/>
    <cellStyle name="Обычный 3 16 15 2 5" xfId="32347"/>
    <cellStyle name="Обычный 3 16 15 2 5 2" xfId="32348"/>
    <cellStyle name="Обычный 3 16 15 2 5 2 2" xfId="32349"/>
    <cellStyle name="Обычный 3 16 15 2 5 3" xfId="32350"/>
    <cellStyle name="Обычный 3 16 15 2 6" xfId="32351"/>
    <cellStyle name="Обычный 3 16 15 2 6 2" xfId="32352"/>
    <cellStyle name="Обычный 3 16 15 2 7" xfId="32353"/>
    <cellStyle name="Обычный 3 16 15 3" xfId="32354"/>
    <cellStyle name="Обычный 3 16 15 3 2" xfId="32355"/>
    <cellStyle name="Обычный 3 16 15 3 2 2" xfId="32356"/>
    <cellStyle name="Обычный 3 16 15 3 2 2 2" xfId="32357"/>
    <cellStyle name="Обычный 3 16 15 3 2 2 2 2" xfId="32358"/>
    <cellStyle name="Обычный 3 16 15 3 2 2 3" xfId="32359"/>
    <cellStyle name="Обычный 3 16 15 3 2 3" xfId="32360"/>
    <cellStyle name="Обычный 3 16 15 3 2 3 2" xfId="32361"/>
    <cellStyle name="Обычный 3 16 15 3 2 4" xfId="32362"/>
    <cellStyle name="Обычный 3 16 15 3 3" xfId="32363"/>
    <cellStyle name="Обычный 3 16 15 3 3 2" xfId="32364"/>
    <cellStyle name="Обычный 3 16 15 3 3 2 2" xfId="32365"/>
    <cellStyle name="Обычный 3 16 15 3 3 3" xfId="32366"/>
    <cellStyle name="Обычный 3 16 15 3 4" xfId="32367"/>
    <cellStyle name="Обычный 3 16 15 3 4 2" xfId="32368"/>
    <cellStyle name="Обычный 3 16 15 3 5" xfId="32369"/>
    <cellStyle name="Обычный 3 16 15 4" xfId="32370"/>
    <cellStyle name="Обычный 3 16 15 4 2" xfId="32371"/>
    <cellStyle name="Обычный 3 16 15 4 2 2" xfId="32372"/>
    <cellStyle name="Обычный 3 16 15 4 2 2 2" xfId="32373"/>
    <cellStyle name="Обычный 3 16 15 4 2 2 2 2" xfId="32374"/>
    <cellStyle name="Обычный 3 16 15 4 2 2 3" xfId="32375"/>
    <cellStyle name="Обычный 3 16 15 4 2 3" xfId="32376"/>
    <cellStyle name="Обычный 3 16 15 4 2 3 2" xfId="32377"/>
    <cellStyle name="Обычный 3 16 15 4 2 4" xfId="32378"/>
    <cellStyle name="Обычный 3 16 15 4 3" xfId="32379"/>
    <cellStyle name="Обычный 3 16 15 4 3 2" xfId="32380"/>
    <cellStyle name="Обычный 3 16 15 4 3 2 2" xfId="32381"/>
    <cellStyle name="Обычный 3 16 15 4 3 3" xfId="32382"/>
    <cellStyle name="Обычный 3 16 15 4 4" xfId="32383"/>
    <cellStyle name="Обычный 3 16 15 4 4 2" xfId="32384"/>
    <cellStyle name="Обычный 3 16 15 4 5" xfId="32385"/>
    <cellStyle name="Обычный 3 16 15 5" xfId="32386"/>
    <cellStyle name="Обычный 3 16 15 5 2" xfId="32387"/>
    <cellStyle name="Обычный 3 16 15 5 2 2" xfId="32388"/>
    <cellStyle name="Обычный 3 16 15 5 2 2 2" xfId="32389"/>
    <cellStyle name="Обычный 3 16 15 5 2 3" xfId="32390"/>
    <cellStyle name="Обычный 3 16 15 5 3" xfId="32391"/>
    <cellStyle name="Обычный 3 16 15 5 3 2" xfId="32392"/>
    <cellStyle name="Обычный 3 16 15 5 4" xfId="32393"/>
    <cellStyle name="Обычный 3 16 15 6" xfId="32394"/>
    <cellStyle name="Обычный 3 16 15 6 2" xfId="32395"/>
    <cellStyle name="Обычный 3 16 15 6 2 2" xfId="32396"/>
    <cellStyle name="Обычный 3 16 15 6 3" xfId="32397"/>
    <cellStyle name="Обычный 3 16 15 7" xfId="32398"/>
    <cellStyle name="Обычный 3 16 15 7 2" xfId="32399"/>
    <cellStyle name="Обычный 3 16 15 8" xfId="32400"/>
    <cellStyle name="Обычный 3 16 16" xfId="32401"/>
    <cellStyle name="Обычный 3 16 16 2" xfId="32402"/>
    <cellStyle name="Обычный 3 16 16 2 2" xfId="32403"/>
    <cellStyle name="Обычный 3 16 16 2 2 2" xfId="32404"/>
    <cellStyle name="Обычный 3 16 16 2 2 2 2" xfId="32405"/>
    <cellStyle name="Обычный 3 16 16 2 2 2 2 2" xfId="32406"/>
    <cellStyle name="Обычный 3 16 16 2 2 2 2 2 2" xfId="32407"/>
    <cellStyle name="Обычный 3 16 16 2 2 2 2 3" xfId="32408"/>
    <cellStyle name="Обычный 3 16 16 2 2 2 3" xfId="32409"/>
    <cellStyle name="Обычный 3 16 16 2 2 2 3 2" xfId="32410"/>
    <cellStyle name="Обычный 3 16 16 2 2 2 4" xfId="32411"/>
    <cellStyle name="Обычный 3 16 16 2 2 3" xfId="32412"/>
    <cellStyle name="Обычный 3 16 16 2 2 3 2" xfId="32413"/>
    <cellStyle name="Обычный 3 16 16 2 2 3 2 2" xfId="32414"/>
    <cellStyle name="Обычный 3 16 16 2 2 3 3" xfId="32415"/>
    <cellStyle name="Обычный 3 16 16 2 2 4" xfId="32416"/>
    <cellStyle name="Обычный 3 16 16 2 2 4 2" xfId="32417"/>
    <cellStyle name="Обычный 3 16 16 2 2 5" xfId="32418"/>
    <cellStyle name="Обычный 3 16 16 2 3" xfId="32419"/>
    <cellStyle name="Обычный 3 16 16 2 3 2" xfId="32420"/>
    <cellStyle name="Обычный 3 16 16 2 3 2 2" xfId="32421"/>
    <cellStyle name="Обычный 3 16 16 2 3 2 2 2" xfId="32422"/>
    <cellStyle name="Обычный 3 16 16 2 3 2 2 2 2" xfId="32423"/>
    <cellStyle name="Обычный 3 16 16 2 3 2 2 3" xfId="32424"/>
    <cellStyle name="Обычный 3 16 16 2 3 2 3" xfId="32425"/>
    <cellStyle name="Обычный 3 16 16 2 3 2 3 2" xfId="32426"/>
    <cellStyle name="Обычный 3 16 16 2 3 2 4" xfId="32427"/>
    <cellStyle name="Обычный 3 16 16 2 3 3" xfId="32428"/>
    <cellStyle name="Обычный 3 16 16 2 3 3 2" xfId="32429"/>
    <cellStyle name="Обычный 3 16 16 2 3 3 2 2" xfId="32430"/>
    <cellStyle name="Обычный 3 16 16 2 3 3 3" xfId="32431"/>
    <cellStyle name="Обычный 3 16 16 2 3 4" xfId="32432"/>
    <cellStyle name="Обычный 3 16 16 2 3 4 2" xfId="32433"/>
    <cellStyle name="Обычный 3 16 16 2 3 5" xfId="32434"/>
    <cellStyle name="Обычный 3 16 16 2 4" xfId="32435"/>
    <cellStyle name="Обычный 3 16 16 2 4 2" xfId="32436"/>
    <cellStyle name="Обычный 3 16 16 2 4 2 2" xfId="32437"/>
    <cellStyle name="Обычный 3 16 16 2 4 2 2 2" xfId="32438"/>
    <cellStyle name="Обычный 3 16 16 2 4 2 3" xfId="32439"/>
    <cellStyle name="Обычный 3 16 16 2 4 3" xfId="32440"/>
    <cellStyle name="Обычный 3 16 16 2 4 3 2" xfId="32441"/>
    <cellStyle name="Обычный 3 16 16 2 4 4" xfId="32442"/>
    <cellStyle name="Обычный 3 16 16 2 5" xfId="32443"/>
    <cellStyle name="Обычный 3 16 16 2 5 2" xfId="32444"/>
    <cellStyle name="Обычный 3 16 16 2 5 2 2" xfId="32445"/>
    <cellStyle name="Обычный 3 16 16 2 5 3" xfId="32446"/>
    <cellStyle name="Обычный 3 16 16 2 6" xfId="32447"/>
    <cellStyle name="Обычный 3 16 16 2 6 2" xfId="32448"/>
    <cellStyle name="Обычный 3 16 16 2 7" xfId="32449"/>
    <cellStyle name="Обычный 3 16 16 3" xfId="32450"/>
    <cellStyle name="Обычный 3 16 16 3 2" xfId="32451"/>
    <cellStyle name="Обычный 3 16 16 3 2 2" xfId="32452"/>
    <cellStyle name="Обычный 3 16 16 3 2 2 2" xfId="32453"/>
    <cellStyle name="Обычный 3 16 16 3 2 2 2 2" xfId="32454"/>
    <cellStyle name="Обычный 3 16 16 3 2 2 3" xfId="32455"/>
    <cellStyle name="Обычный 3 16 16 3 2 3" xfId="32456"/>
    <cellStyle name="Обычный 3 16 16 3 2 3 2" xfId="32457"/>
    <cellStyle name="Обычный 3 16 16 3 2 4" xfId="32458"/>
    <cellStyle name="Обычный 3 16 16 3 3" xfId="32459"/>
    <cellStyle name="Обычный 3 16 16 3 3 2" xfId="32460"/>
    <cellStyle name="Обычный 3 16 16 3 3 2 2" xfId="32461"/>
    <cellStyle name="Обычный 3 16 16 3 3 3" xfId="32462"/>
    <cellStyle name="Обычный 3 16 16 3 4" xfId="32463"/>
    <cellStyle name="Обычный 3 16 16 3 4 2" xfId="32464"/>
    <cellStyle name="Обычный 3 16 16 3 5" xfId="32465"/>
    <cellStyle name="Обычный 3 16 16 4" xfId="32466"/>
    <cellStyle name="Обычный 3 16 16 4 2" xfId="32467"/>
    <cellStyle name="Обычный 3 16 16 4 2 2" xfId="32468"/>
    <cellStyle name="Обычный 3 16 16 4 2 2 2" xfId="32469"/>
    <cellStyle name="Обычный 3 16 16 4 2 2 2 2" xfId="32470"/>
    <cellStyle name="Обычный 3 16 16 4 2 2 3" xfId="32471"/>
    <cellStyle name="Обычный 3 16 16 4 2 3" xfId="32472"/>
    <cellStyle name="Обычный 3 16 16 4 2 3 2" xfId="32473"/>
    <cellStyle name="Обычный 3 16 16 4 2 4" xfId="32474"/>
    <cellStyle name="Обычный 3 16 16 4 3" xfId="32475"/>
    <cellStyle name="Обычный 3 16 16 4 3 2" xfId="32476"/>
    <cellStyle name="Обычный 3 16 16 4 3 2 2" xfId="32477"/>
    <cellStyle name="Обычный 3 16 16 4 3 3" xfId="32478"/>
    <cellStyle name="Обычный 3 16 16 4 4" xfId="32479"/>
    <cellStyle name="Обычный 3 16 16 4 4 2" xfId="32480"/>
    <cellStyle name="Обычный 3 16 16 4 5" xfId="32481"/>
    <cellStyle name="Обычный 3 16 16 5" xfId="32482"/>
    <cellStyle name="Обычный 3 16 16 5 2" xfId="32483"/>
    <cellStyle name="Обычный 3 16 16 5 2 2" xfId="32484"/>
    <cellStyle name="Обычный 3 16 16 5 2 2 2" xfId="32485"/>
    <cellStyle name="Обычный 3 16 16 5 2 3" xfId="32486"/>
    <cellStyle name="Обычный 3 16 16 5 3" xfId="32487"/>
    <cellStyle name="Обычный 3 16 16 5 3 2" xfId="32488"/>
    <cellStyle name="Обычный 3 16 16 5 4" xfId="32489"/>
    <cellStyle name="Обычный 3 16 16 6" xfId="32490"/>
    <cellStyle name="Обычный 3 16 16 6 2" xfId="32491"/>
    <cellStyle name="Обычный 3 16 16 6 2 2" xfId="32492"/>
    <cellStyle name="Обычный 3 16 16 6 3" xfId="32493"/>
    <cellStyle name="Обычный 3 16 16 7" xfId="32494"/>
    <cellStyle name="Обычный 3 16 16 7 2" xfId="32495"/>
    <cellStyle name="Обычный 3 16 16 8" xfId="32496"/>
    <cellStyle name="Обычный 3 16 17" xfId="32497"/>
    <cellStyle name="Обычный 3 16 17 2" xfId="32498"/>
    <cellStyle name="Обычный 3 16 17 2 2" xfId="32499"/>
    <cellStyle name="Обычный 3 16 17 2 2 2" xfId="32500"/>
    <cellStyle name="Обычный 3 16 17 2 2 2 2" xfId="32501"/>
    <cellStyle name="Обычный 3 16 17 2 2 2 2 2" xfId="32502"/>
    <cellStyle name="Обычный 3 16 17 2 2 2 2 2 2" xfId="32503"/>
    <cellStyle name="Обычный 3 16 17 2 2 2 2 3" xfId="32504"/>
    <cellStyle name="Обычный 3 16 17 2 2 2 3" xfId="32505"/>
    <cellStyle name="Обычный 3 16 17 2 2 2 3 2" xfId="32506"/>
    <cellStyle name="Обычный 3 16 17 2 2 2 4" xfId="32507"/>
    <cellStyle name="Обычный 3 16 17 2 2 3" xfId="32508"/>
    <cellStyle name="Обычный 3 16 17 2 2 3 2" xfId="32509"/>
    <cellStyle name="Обычный 3 16 17 2 2 3 2 2" xfId="32510"/>
    <cellStyle name="Обычный 3 16 17 2 2 3 3" xfId="32511"/>
    <cellStyle name="Обычный 3 16 17 2 2 4" xfId="32512"/>
    <cellStyle name="Обычный 3 16 17 2 2 4 2" xfId="32513"/>
    <cellStyle name="Обычный 3 16 17 2 2 5" xfId="32514"/>
    <cellStyle name="Обычный 3 16 17 2 3" xfId="32515"/>
    <cellStyle name="Обычный 3 16 17 2 3 2" xfId="32516"/>
    <cellStyle name="Обычный 3 16 17 2 3 2 2" xfId="32517"/>
    <cellStyle name="Обычный 3 16 17 2 3 2 2 2" xfId="32518"/>
    <cellStyle name="Обычный 3 16 17 2 3 2 2 2 2" xfId="32519"/>
    <cellStyle name="Обычный 3 16 17 2 3 2 2 3" xfId="32520"/>
    <cellStyle name="Обычный 3 16 17 2 3 2 3" xfId="32521"/>
    <cellStyle name="Обычный 3 16 17 2 3 2 3 2" xfId="32522"/>
    <cellStyle name="Обычный 3 16 17 2 3 2 4" xfId="32523"/>
    <cellStyle name="Обычный 3 16 17 2 3 3" xfId="32524"/>
    <cellStyle name="Обычный 3 16 17 2 3 3 2" xfId="32525"/>
    <cellStyle name="Обычный 3 16 17 2 3 3 2 2" xfId="32526"/>
    <cellStyle name="Обычный 3 16 17 2 3 3 3" xfId="32527"/>
    <cellStyle name="Обычный 3 16 17 2 3 4" xfId="32528"/>
    <cellStyle name="Обычный 3 16 17 2 3 4 2" xfId="32529"/>
    <cellStyle name="Обычный 3 16 17 2 3 5" xfId="32530"/>
    <cellStyle name="Обычный 3 16 17 2 4" xfId="32531"/>
    <cellStyle name="Обычный 3 16 17 2 4 2" xfId="32532"/>
    <cellStyle name="Обычный 3 16 17 2 4 2 2" xfId="32533"/>
    <cellStyle name="Обычный 3 16 17 2 4 2 2 2" xfId="32534"/>
    <cellStyle name="Обычный 3 16 17 2 4 2 3" xfId="32535"/>
    <cellStyle name="Обычный 3 16 17 2 4 3" xfId="32536"/>
    <cellStyle name="Обычный 3 16 17 2 4 3 2" xfId="32537"/>
    <cellStyle name="Обычный 3 16 17 2 4 4" xfId="32538"/>
    <cellStyle name="Обычный 3 16 17 2 5" xfId="32539"/>
    <cellStyle name="Обычный 3 16 17 2 5 2" xfId="32540"/>
    <cellStyle name="Обычный 3 16 17 2 5 2 2" xfId="32541"/>
    <cellStyle name="Обычный 3 16 17 2 5 3" xfId="32542"/>
    <cellStyle name="Обычный 3 16 17 2 6" xfId="32543"/>
    <cellStyle name="Обычный 3 16 17 2 6 2" xfId="32544"/>
    <cellStyle name="Обычный 3 16 17 2 7" xfId="32545"/>
    <cellStyle name="Обычный 3 16 17 3" xfId="32546"/>
    <cellStyle name="Обычный 3 16 17 3 2" xfId="32547"/>
    <cellStyle name="Обычный 3 16 17 3 2 2" xfId="32548"/>
    <cellStyle name="Обычный 3 16 17 3 2 2 2" xfId="32549"/>
    <cellStyle name="Обычный 3 16 17 3 2 2 2 2" xfId="32550"/>
    <cellStyle name="Обычный 3 16 17 3 2 2 3" xfId="32551"/>
    <cellStyle name="Обычный 3 16 17 3 2 3" xfId="32552"/>
    <cellStyle name="Обычный 3 16 17 3 2 3 2" xfId="32553"/>
    <cellStyle name="Обычный 3 16 17 3 2 4" xfId="32554"/>
    <cellStyle name="Обычный 3 16 17 3 3" xfId="32555"/>
    <cellStyle name="Обычный 3 16 17 3 3 2" xfId="32556"/>
    <cellStyle name="Обычный 3 16 17 3 3 2 2" xfId="32557"/>
    <cellStyle name="Обычный 3 16 17 3 3 3" xfId="32558"/>
    <cellStyle name="Обычный 3 16 17 3 4" xfId="32559"/>
    <cellStyle name="Обычный 3 16 17 3 4 2" xfId="32560"/>
    <cellStyle name="Обычный 3 16 17 3 5" xfId="32561"/>
    <cellStyle name="Обычный 3 16 17 4" xfId="32562"/>
    <cellStyle name="Обычный 3 16 17 4 2" xfId="32563"/>
    <cellStyle name="Обычный 3 16 17 4 2 2" xfId="32564"/>
    <cellStyle name="Обычный 3 16 17 4 2 2 2" xfId="32565"/>
    <cellStyle name="Обычный 3 16 17 4 2 2 2 2" xfId="32566"/>
    <cellStyle name="Обычный 3 16 17 4 2 2 3" xfId="32567"/>
    <cellStyle name="Обычный 3 16 17 4 2 3" xfId="32568"/>
    <cellStyle name="Обычный 3 16 17 4 2 3 2" xfId="32569"/>
    <cellStyle name="Обычный 3 16 17 4 2 4" xfId="32570"/>
    <cellStyle name="Обычный 3 16 17 4 3" xfId="32571"/>
    <cellStyle name="Обычный 3 16 17 4 3 2" xfId="32572"/>
    <cellStyle name="Обычный 3 16 17 4 3 2 2" xfId="32573"/>
    <cellStyle name="Обычный 3 16 17 4 3 3" xfId="32574"/>
    <cellStyle name="Обычный 3 16 17 4 4" xfId="32575"/>
    <cellStyle name="Обычный 3 16 17 4 4 2" xfId="32576"/>
    <cellStyle name="Обычный 3 16 17 4 5" xfId="32577"/>
    <cellStyle name="Обычный 3 16 17 5" xfId="32578"/>
    <cellStyle name="Обычный 3 16 17 5 2" xfId="32579"/>
    <cellStyle name="Обычный 3 16 17 5 2 2" xfId="32580"/>
    <cellStyle name="Обычный 3 16 17 5 2 2 2" xfId="32581"/>
    <cellStyle name="Обычный 3 16 17 5 2 3" xfId="32582"/>
    <cellStyle name="Обычный 3 16 17 5 3" xfId="32583"/>
    <cellStyle name="Обычный 3 16 17 5 3 2" xfId="32584"/>
    <cellStyle name="Обычный 3 16 17 5 4" xfId="32585"/>
    <cellStyle name="Обычный 3 16 17 6" xfId="32586"/>
    <cellStyle name="Обычный 3 16 17 6 2" xfId="32587"/>
    <cellStyle name="Обычный 3 16 17 6 2 2" xfId="32588"/>
    <cellStyle name="Обычный 3 16 17 6 3" xfId="32589"/>
    <cellStyle name="Обычный 3 16 17 7" xfId="32590"/>
    <cellStyle name="Обычный 3 16 17 7 2" xfId="32591"/>
    <cellStyle name="Обычный 3 16 17 8" xfId="32592"/>
    <cellStyle name="Обычный 3 16 18" xfId="32593"/>
    <cellStyle name="Обычный 3 16 18 2" xfId="32594"/>
    <cellStyle name="Обычный 3 16 18 2 2" xfId="32595"/>
    <cellStyle name="Обычный 3 16 18 2 2 2" xfId="32596"/>
    <cellStyle name="Обычный 3 16 18 2 2 2 2" xfId="32597"/>
    <cellStyle name="Обычный 3 16 18 2 2 2 2 2" xfId="32598"/>
    <cellStyle name="Обычный 3 16 18 2 2 2 2 2 2" xfId="32599"/>
    <cellStyle name="Обычный 3 16 18 2 2 2 2 3" xfId="32600"/>
    <cellStyle name="Обычный 3 16 18 2 2 2 3" xfId="32601"/>
    <cellStyle name="Обычный 3 16 18 2 2 2 3 2" xfId="32602"/>
    <cellStyle name="Обычный 3 16 18 2 2 2 4" xfId="32603"/>
    <cellStyle name="Обычный 3 16 18 2 2 3" xfId="32604"/>
    <cellStyle name="Обычный 3 16 18 2 2 3 2" xfId="32605"/>
    <cellStyle name="Обычный 3 16 18 2 2 3 2 2" xfId="32606"/>
    <cellStyle name="Обычный 3 16 18 2 2 3 3" xfId="32607"/>
    <cellStyle name="Обычный 3 16 18 2 2 4" xfId="32608"/>
    <cellStyle name="Обычный 3 16 18 2 2 4 2" xfId="32609"/>
    <cellStyle name="Обычный 3 16 18 2 2 5" xfId="32610"/>
    <cellStyle name="Обычный 3 16 18 2 3" xfId="32611"/>
    <cellStyle name="Обычный 3 16 18 2 3 2" xfId="32612"/>
    <cellStyle name="Обычный 3 16 18 2 3 2 2" xfId="32613"/>
    <cellStyle name="Обычный 3 16 18 2 3 2 2 2" xfId="32614"/>
    <cellStyle name="Обычный 3 16 18 2 3 2 2 2 2" xfId="32615"/>
    <cellStyle name="Обычный 3 16 18 2 3 2 2 3" xfId="32616"/>
    <cellStyle name="Обычный 3 16 18 2 3 2 3" xfId="32617"/>
    <cellStyle name="Обычный 3 16 18 2 3 2 3 2" xfId="32618"/>
    <cellStyle name="Обычный 3 16 18 2 3 2 4" xfId="32619"/>
    <cellStyle name="Обычный 3 16 18 2 3 3" xfId="32620"/>
    <cellStyle name="Обычный 3 16 18 2 3 3 2" xfId="32621"/>
    <cellStyle name="Обычный 3 16 18 2 3 3 2 2" xfId="32622"/>
    <cellStyle name="Обычный 3 16 18 2 3 3 3" xfId="32623"/>
    <cellStyle name="Обычный 3 16 18 2 3 4" xfId="32624"/>
    <cellStyle name="Обычный 3 16 18 2 3 4 2" xfId="32625"/>
    <cellStyle name="Обычный 3 16 18 2 3 5" xfId="32626"/>
    <cellStyle name="Обычный 3 16 18 2 4" xfId="32627"/>
    <cellStyle name="Обычный 3 16 18 2 4 2" xfId="32628"/>
    <cellStyle name="Обычный 3 16 18 2 4 2 2" xfId="32629"/>
    <cellStyle name="Обычный 3 16 18 2 4 2 2 2" xfId="32630"/>
    <cellStyle name="Обычный 3 16 18 2 4 2 3" xfId="32631"/>
    <cellStyle name="Обычный 3 16 18 2 4 3" xfId="32632"/>
    <cellStyle name="Обычный 3 16 18 2 4 3 2" xfId="32633"/>
    <cellStyle name="Обычный 3 16 18 2 4 4" xfId="32634"/>
    <cellStyle name="Обычный 3 16 18 2 5" xfId="32635"/>
    <cellStyle name="Обычный 3 16 18 2 5 2" xfId="32636"/>
    <cellStyle name="Обычный 3 16 18 2 5 2 2" xfId="32637"/>
    <cellStyle name="Обычный 3 16 18 2 5 3" xfId="32638"/>
    <cellStyle name="Обычный 3 16 18 2 6" xfId="32639"/>
    <cellStyle name="Обычный 3 16 18 2 6 2" xfId="32640"/>
    <cellStyle name="Обычный 3 16 18 2 7" xfId="32641"/>
    <cellStyle name="Обычный 3 16 18 3" xfId="32642"/>
    <cellStyle name="Обычный 3 16 18 3 2" xfId="32643"/>
    <cellStyle name="Обычный 3 16 18 3 2 2" xfId="32644"/>
    <cellStyle name="Обычный 3 16 18 3 2 2 2" xfId="32645"/>
    <cellStyle name="Обычный 3 16 18 3 2 2 2 2" xfId="32646"/>
    <cellStyle name="Обычный 3 16 18 3 2 2 3" xfId="32647"/>
    <cellStyle name="Обычный 3 16 18 3 2 3" xfId="32648"/>
    <cellStyle name="Обычный 3 16 18 3 2 3 2" xfId="32649"/>
    <cellStyle name="Обычный 3 16 18 3 2 4" xfId="32650"/>
    <cellStyle name="Обычный 3 16 18 3 3" xfId="32651"/>
    <cellStyle name="Обычный 3 16 18 3 3 2" xfId="32652"/>
    <cellStyle name="Обычный 3 16 18 3 3 2 2" xfId="32653"/>
    <cellStyle name="Обычный 3 16 18 3 3 3" xfId="32654"/>
    <cellStyle name="Обычный 3 16 18 3 4" xfId="32655"/>
    <cellStyle name="Обычный 3 16 18 3 4 2" xfId="32656"/>
    <cellStyle name="Обычный 3 16 18 3 5" xfId="32657"/>
    <cellStyle name="Обычный 3 16 18 4" xfId="32658"/>
    <cellStyle name="Обычный 3 16 18 4 2" xfId="32659"/>
    <cellStyle name="Обычный 3 16 18 4 2 2" xfId="32660"/>
    <cellStyle name="Обычный 3 16 18 4 2 2 2" xfId="32661"/>
    <cellStyle name="Обычный 3 16 18 4 2 2 2 2" xfId="32662"/>
    <cellStyle name="Обычный 3 16 18 4 2 2 3" xfId="32663"/>
    <cellStyle name="Обычный 3 16 18 4 2 3" xfId="32664"/>
    <cellStyle name="Обычный 3 16 18 4 2 3 2" xfId="32665"/>
    <cellStyle name="Обычный 3 16 18 4 2 4" xfId="32666"/>
    <cellStyle name="Обычный 3 16 18 4 3" xfId="32667"/>
    <cellStyle name="Обычный 3 16 18 4 3 2" xfId="32668"/>
    <cellStyle name="Обычный 3 16 18 4 3 2 2" xfId="32669"/>
    <cellStyle name="Обычный 3 16 18 4 3 3" xfId="32670"/>
    <cellStyle name="Обычный 3 16 18 4 4" xfId="32671"/>
    <cellStyle name="Обычный 3 16 18 4 4 2" xfId="32672"/>
    <cellStyle name="Обычный 3 16 18 4 5" xfId="32673"/>
    <cellStyle name="Обычный 3 16 18 5" xfId="32674"/>
    <cellStyle name="Обычный 3 16 18 5 2" xfId="32675"/>
    <cellStyle name="Обычный 3 16 18 5 2 2" xfId="32676"/>
    <cellStyle name="Обычный 3 16 18 5 2 2 2" xfId="32677"/>
    <cellStyle name="Обычный 3 16 18 5 2 3" xfId="32678"/>
    <cellStyle name="Обычный 3 16 18 5 3" xfId="32679"/>
    <cellStyle name="Обычный 3 16 18 5 3 2" xfId="32680"/>
    <cellStyle name="Обычный 3 16 18 5 4" xfId="32681"/>
    <cellStyle name="Обычный 3 16 18 6" xfId="32682"/>
    <cellStyle name="Обычный 3 16 18 6 2" xfId="32683"/>
    <cellStyle name="Обычный 3 16 18 6 2 2" xfId="32684"/>
    <cellStyle name="Обычный 3 16 18 6 3" xfId="32685"/>
    <cellStyle name="Обычный 3 16 18 7" xfId="32686"/>
    <cellStyle name="Обычный 3 16 18 7 2" xfId="32687"/>
    <cellStyle name="Обычный 3 16 18 8" xfId="32688"/>
    <cellStyle name="Обычный 3 16 19" xfId="32689"/>
    <cellStyle name="Обычный 3 16 19 2" xfId="32690"/>
    <cellStyle name="Обычный 3 16 19 2 2" xfId="32691"/>
    <cellStyle name="Обычный 3 16 19 2 2 2" xfId="32692"/>
    <cellStyle name="Обычный 3 16 19 2 2 2 2" xfId="32693"/>
    <cellStyle name="Обычный 3 16 19 2 2 2 2 2" xfId="32694"/>
    <cellStyle name="Обычный 3 16 19 2 2 2 2 2 2" xfId="32695"/>
    <cellStyle name="Обычный 3 16 19 2 2 2 2 3" xfId="32696"/>
    <cellStyle name="Обычный 3 16 19 2 2 2 3" xfId="32697"/>
    <cellStyle name="Обычный 3 16 19 2 2 2 3 2" xfId="32698"/>
    <cellStyle name="Обычный 3 16 19 2 2 2 4" xfId="32699"/>
    <cellStyle name="Обычный 3 16 19 2 2 3" xfId="32700"/>
    <cellStyle name="Обычный 3 16 19 2 2 3 2" xfId="32701"/>
    <cellStyle name="Обычный 3 16 19 2 2 3 2 2" xfId="32702"/>
    <cellStyle name="Обычный 3 16 19 2 2 3 3" xfId="32703"/>
    <cellStyle name="Обычный 3 16 19 2 2 4" xfId="32704"/>
    <cellStyle name="Обычный 3 16 19 2 2 4 2" xfId="32705"/>
    <cellStyle name="Обычный 3 16 19 2 2 5" xfId="32706"/>
    <cellStyle name="Обычный 3 16 19 2 3" xfId="32707"/>
    <cellStyle name="Обычный 3 16 19 2 3 2" xfId="32708"/>
    <cellStyle name="Обычный 3 16 19 2 3 2 2" xfId="32709"/>
    <cellStyle name="Обычный 3 16 19 2 3 2 2 2" xfId="32710"/>
    <cellStyle name="Обычный 3 16 19 2 3 2 2 2 2" xfId="32711"/>
    <cellStyle name="Обычный 3 16 19 2 3 2 2 3" xfId="32712"/>
    <cellStyle name="Обычный 3 16 19 2 3 2 3" xfId="32713"/>
    <cellStyle name="Обычный 3 16 19 2 3 2 3 2" xfId="32714"/>
    <cellStyle name="Обычный 3 16 19 2 3 2 4" xfId="32715"/>
    <cellStyle name="Обычный 3 16 19 2 3 3" xfId="32716"/>
    <cellStyle name="Обычный 3 16 19 2 3 3 2" xfId="32717"/>
    <cellStyle name="Обычный 3 16 19 2 3 3 2 2" xfId="32718"/>
    <cellStyle name="Обычный 3 16 19 2 3 3 3" xfId="32719"/>
    <cellStyle name="Обычный 3 16 19 2 3 4" xfId="32720"/>
    <cellStyle name="Обычный 3 16 19 2 3 4 2" xfId="32721"/>
    <cellStyle name="Обычный 3 16 19 2 3 5" xfId="32722"/>
    <cellStyle name="Обычный 3 16 19 2 4" xfId="32723"/>
    <cellStyle name="Обычный 3 16 19 2 4 2" xfId="32724"/>
    <cellStyle name="Обычный 3 16 19 2 4 2 2" xfId="32725"/>
    <cellStyle name="Обычный 3 16 19 2 4 2 2 2" xfId="32726"/>
    <cellStyle name="Обычный 3 16 19 2 4 2 3" xfId="32727"/>
    <cellStyle name="Обычный 3 16 19 2 4 3" xfId="32728"/>
    <cellStyle name="Обычный 3 16 19 2 4 3 2" xfId="32729"/>
    <cellStyle name="Обычный 3 16 19 2 4 4" xfId="32730"/>
    <cellStyle name="Обычный 3 16 19 2 5" xfId="32731"/>
    <cellStyle name="Обычный 3 16 19 2 5 2" xfId="32732"/>
    <cellStyle name="Обычный 3 16 19 2 5 2 2" xfId="32733"/>
    <cellStyle name="Обычный 3 16 19 2 5 3" xfId="32734"/>
    <cellStyle name="Обычный 3 16 19 2 6" xfId="32735"/>
    <cellStyle name="Обычный 3 16 19 2 6 2" xfId="32736"/>
    <cellStyle name="Обычный 3 16 19 2 7" xfId="32737"/>
    <cellStyle name="Обычный 3 16 19 3" xfId="32738"/>
    <cellStyle name="Обычный 3 16 19 3 2" xfId="32739"/>
    <cellStyle name="Обычный 3 16 19 3 2 2" xfId="32740"/>
    <cellStyle name="Обычный 3 16 19 3 2 2 2" xfId="32741"/>
    <cellStyle name="Обычный 3 16 19 3 2 2 2 2" xfId="32742"/>
    <cellStyle name="Обычный 3 16 19 3 2 2 3" xfId="32743"/>
    <cellStyle name="Обычный 3 16 19 3 2 3" xfId="32744"/>
    <cellStyle name="Обычный 3 16 19 3 2 3 2" xfId="32745"/>
    <cellStyle name="Обычный 3 16 19 3 2 4" xfId="32746"/>
    <cellStyle name="Обычный 3 16 19 3 3" xfId="32747"/>
    <cellStyle name="Обычный 3 16 19 3 3 2" xfId="32748"/>
    <cellStyle name="Обычный 3 16 19 3 3 2 2" xfId="32749"/>
    <cellStyle name="Обычный 3 16 19 3 3 3" xfId="32750"/>
    <cellStyle name="Обычный 3 16 19 3 4" xfId="32751"/>
    <cellStyle name="Обычный 3 16 19 3 4 2" xfId="32752"/>
    <cellStyle name="Обычный 3 16 19 3 5" xfId="32753"/>
    <cellStyle name="Обычный 3 16 19 4" xfId="32754"/>
    <cellStyle name="Обычный 3 16 19 4 2" xfId="32755"/>
    <cellStyle name="Обычный 3 16 19 4 2 2" xfId="32756"/>
    <cellStyle name="Обычный 3 16 19 4 2 2 2" xfId="32757"/>
    <cellStyle name="Обычный 3 16 19 4 2 2 2 2" xfId="32758"/>
    <cellStyle name="Обычный 3 16 19 4 2 2 3" xfId="32759"/>
    <cellStyle name="Обычный 3 16 19 4 2 3" xfId="32760"/>
    <cellStyle name="Обычный 3 16 19 4 2 3 2" xfId="32761"/>
    <cellStyle name="Обычный 3 16 19 4 2 4" xfId="32762"/>
    <cellStyle name="Обычный 3 16 19 4 3" xfId="32763"/>
    <cellStyle name="Обычный 3 16 19 4 3 2" xfId="32764"/>
    <cellStyle name="Обычный 3 16 19 4 3 2 2" xfId="32765"/>
    <cellStyle name="Обычный 3 16 19 4 3 3" xfId="32766"/>
    <cellStyle name="Обычный 3 16 19 4 4" xfId="32767"/>
    <cellStyle name="Обычный 3 16 19 4 4 2" xfId="32768"/>
    <cellStyle name="Обычный 3 16 19 4 5" xfId="32769"/>
    <cellStyle name="Обычный 3 16 19 5" xfId="32770"/>
    <cellStyle name="Обычный 3 16 19 5 2" xfId="32771"/>
    <cellStyle name="Обычный 3 16 19 5 2 2" xfId="32772"/>
    <cellStyle name="Обычный 3 16 19 5 2 2 2" xfId="32773"/>
    <cellStyle name="Обычный 3 16 19 5 2 3" xfId="32774"/>
    <cellStyle name="Обычный 3 16 19 5 3" xfId="32775"/>
    <cellStyle name="Обычный 3 16 19 5 3 2" xfId="32776"/>
    <cellStyle name="Обычный 3 16 19 5 4" xfId="32777"/>
    <cellStyle name="Обычный 3 16 19 6" xfId="32778"/>
    <cellStyle name="Обычный 3 16 19 6 2" xfId="32779"/>
    <cellStyle name="Обычный 3 16 19 6 2 2" xfId="32780"/>
    <cellStyle name="Обычный 3 16 19 6 3" xfId="32781"/>
    <cellStyle name="Обычный 3 16 19 7" xfId="32782"/>
    <cellStyle name="Обычный 3 16 19 7 2" xfId="32783"/>
    <cellStyle name="Обычный 3 16 19 8" xfId="32784"/>
    <cellStyle name="Обычный 3 16 2" xfId="32785"/>
    <cellStyle name="Обычный 3 16 2 2" xfId="32786"/>
    <cellStyle name="Обычный 3 16 2 2 2" xfId="32787"/>
    <cellStyle name="Обычный 3 16 2 2 2 2" xfId="32788"/>
    <cellStyle name="Обычный 3 16 2 2 2 2 2" xfId="32789"/>
    <cellStyle name="Обычный 3 16 2 2 2 2 2 2" xfId="32790"/>
    <cellStyle name="Обычный 3 16 2 2 2 2 2 2 2" xfId="32791"/>
    <cellStyle name="Обычный 3 16 2 2 2 2 2 3" xfId="32792"/>
    <cellStyle name="Обычный 3 16 2 2 2 2 3" xfId="32793"/>
    <cellStyle name="Обычный 3 16 2 2 2 2 3 2" xfId="32794"/>
    <cellStyle name="Обычный 3 16 2 2 2 2 4" xfId="32795"/>
    <cellStyle name="Обычный 3 16 2 2 2 3" xfId="32796"/>
    <cellStyle name="Обычный 3 16 2 2 2 3 2" xfId="32797"/>
    <cellStyle name="Обычный 3 16 2 2 2 3 2 2" xfId="32798"/>
    <cellStyle name="Обычный 3 16 2 2 2 3 3" xfId="32799"/>
    <cellStyle name="Обычный 3 16 2 2 2 4" xfId="32800"/>
    <cellStyle name="Обычный 3 16 2 2 2 4 2" xfId="32801"/>
    <cellStyle name="Обычный 3 16 2 2 2 5" xfId="32802"/>
    <cellStyle name="Обычный 3 16 2 2 3" xfId="32803"/>
    <cellStyle name="Обычный 3 16 2 2 3 2" xfId="32804"/>
    <cellStyle name="Обычный 3 16 2 2 3 2 2" xfId="32805"/>
    <cellStyle name="Обычный 3 16 2 2 3 2 2 2" xfId="32806"/>
    <cellStyle name="Обычный 3 16 2 2 3 2 2 2 2" xfId="32807"/>
    <cellStyle name="Обычный 3 16 2 2 3 2 2 3" xfId="32808"/>
    <cellStyle name="Обычный 3 16 2 2 3 2 3" xfId="32809"/>
    <cellStyle name="Обычный 3 16 2 2 3 2 3 2" xfId="32810"/>
    <cellStyle name="Обычный 3 16 2 2 3 2 4" xfId="32811"/>
    <cellStyle name="Обычный 3 16 2 2 3 3" xfId="32812"/>
    <cellStyle name="Обычный 3 16 2 2 3 3 2" xfId="32813"/>
    <cellStyle name="Обычный 3 16 2 2 3 3 2 2" xfId="32814"/>
    <cellStyle name="Обычный 3 16 2 2 3 3 3" xfId="32815"/>
    <cellStyle name="Обычный 3 16 2 2 3 4" xfId="32816"/>
    <cellStyle name="Обычный 3 16 2 2 3 4 2" xfId="32817"/>
    <cellStyle name="Обычный 3 16 2 2 3 5" xfId="32818"/>
    <cellStyle name="Обычный 3 16 2 2 4" xfId="32819"/>
    <cellStyle name="Обычный 3 16 2 2 4 2" xfId="32820"/>
    <cellStyle name="Обычный 3 16 2 2 4 2 2" xfId="32821"/>
    <cellStyle name="Обычный 3 16 2 2 4 2 2 2" xfId="32822"/>
    <cellStyle name="Обычный 3 16 2 2 4 2 3" xfId="32823"/>
    <cellStyle name="Обычный 3 16 2 2 4 3" xfId="32824"/>
    <cellStyle name="Обычный 3 16 2 2 4 3 2" xfId="32825"/>
    <cellStyle name="Обычный 3 16 2 2 4 4" xfId="32826"/>
    <cellStyle name="Обычный 3 16 2 2 5" xfId="32827"/>
    <cellStyle name="Обычный 3 16 2 2 5 2" xfId="32828"/>
    <cellStyle name="Обычный 3 16 2 2 5 2 2" xfId="32829"/>
    <cellStyle name="Обычный 3 16 2 2 5 3" xfId="32830"/>
    <cellStyle name="Обычный 3 16 2 2 6" xfId="32831"/>
    <cellStyle name="Обычный 3 16 2 2 6 2" xfId="32832"/>
    <cellStyle name="Обычный 3 16 2 2 7" xfId="32833"/>
    <cellStyle name="Обычный 3 16 2 3" xfId="32834"/>
    <cellStyle name="Обычный 3 16 2 3 2" xfId="32835"/>
    <cellStyle name="Обычный 3 16 2 3 2 2" xfId="32836"/>
    <cellStyle name="Обычный 3 16 2 3 2 2 2" xfId="32837"/>
    <cellStyle name="Обычный 3 16 2 3 2 2 2 2" xfId="32838"/>
    <cellStyle name="Обычный 3 16 2 3 2 2 3" xfId="32839"/>
    <cellStyle name="Обычный 3 16 2 3 2 3" xfId="32840"/>
    <cellStyle name="Обычный 3 16 2 3 2 3 2" xfId="32841"/>
    <cellStyle name="Обычный 3 16 2 3 2 4" xfId="32842"/>
    <cellStyle name="Обычный 3 16 2 3 3" xfId="32843"/>
    <cellStyle name="Обычный 3 16 2 3 3 2" xfId="32844"/>
    <cellStyle name="Обычный 3 16 2 3 3 2 2" xfId="32845"/>
    <cellStyle name="Обычный 3 16 2 3 3 3" xfId="32846"/>
    <cellStyle name="Обычный 3 16 2 3 4" xfId="32847"/>
    <cellStyle name="Обычный 3 16 2 3 4 2" xfId="32848"/>
    <cellStyle name="Обычный 3 16 2 3 5" xfId="32849"/>
    <cellStyle name="Обычный 3 16 2 4" xfId="32850"/>
    <cellStyle name="Обычный 3 16 2 4 2" xfId="32851"/>
    <cellStyle name="Обычный 3 16 2 4 2 2" xfId="32852"/>
    <cellStyle name="Обычный 3 16 2 4 2 2 2" xfId="32853"/>
    <cellStyle name="Обычный 3 16 2 4 2 2 2 2" xfId="32854"/>
    <cellStyle name="Обычный 3 16 2 4 2 2 3" xfId="32855"/>
    <cellStyle name="Обычный 3 16 2 4 2 3" xfId="32856"/>
    <cellStyle name="Обычный 3 16 2 4 2 3 2" xfId="32857"/>
    <cellStyle name="Обычный 3 16 2 4 2 4" xfId="32858"/>
    <cellStyle name="Обычный 3 16 2 4 3" xfId="32859"/>
    <cellStyle name="Обычный 3 16 2 4 3 2" xfId="32860"/>
    <cellStyle name="Обычный 3 16 2 4 3 2 2" xfId="32861"/>
    <cellStyle name="Обычный 3 16 2 4 3 3" xfId="32862"/>
    <cellStyle name="Обычный 3 16 2 4 4" xfId="32863"/>
    <cellStyle name="Обычный 3 16 2 4 4 2" xfId="32864"/>
    <cellStyle name="Обычный 3 16 2 4 5" xfId="32865"/>
    <cellStyle name="Обычный 3 16 2 5" xfId="32866"/>
    <cellStyle name="Обычный 3 16 2 5 2" xfId="32867"/>
    <cellStyle name="Обычный 3 16 2 5 2 2" xfId="32868"/>
    <cellStyle name="Обычный 3 16 2 5 2 2 2" xfId="32869"/>
    <cellStyle name="Обычный 3 16 2 5 2 3" xfId="32870"/>
    <cellStyle name="Обычный 3 16 2 5 3" xfId="32871"/>
    <cellStyle name="Обычный 3 16 2 5 3 2" xfId="32872"/>
    <cellStyle name="Обычный 3 16 2 5 4" xfId="32873"/>
    <cellStyle name="Обычный 3 16 2 6" xfId="32874"/>
    <cellStyle name="Обычный 3 16 2 6 2" xfId="32875"/>
    <cellStyle name="Обычный 3 16 2 6 2 2" xfId="32876"/>
    <cellStyle name="Обычный 3 16 2 6 3" xfId="32877"/>
    <cellStyle name="Обычный 3 16 2 7" xfId="32878"/>
    <cellStyle name="Обычный 3 16 2 7 2" xfId="32879"/>
    <cellStyle name="Обычный 3 16 2 8" xfId="32880"/>
    <cellStyle name="Обычный 3 16 20" xfId="32881"/>
    <cellStyle name="Обычный 3 16 20 2" xfId="32882"/>
    <cellStyle name="Обычный 3 16 20 2 2" xfId="32883"/>
    <cellStyle name="Обычный 3 16 20 2 2 2" xfId="32884"/>
    <cellStyle name="Обычный 3 16 20 2 2 2 2" xfId="32885"/>
    <cellStyle name="Обычный 3 16 20 2 2 2 2 2" xfId="32886"/>
    <cellStyle name="Обычный 3 16 20 2 2 2 2 2 2" xfId="32887"/>
    <cellStyle name="Обычный 3 16 20 2 2 2 2 3" xfId="32888"/>
    <cellStyle name="Обычный 3 16 20 2 2 2 3" xfId="32889"/>
    <cellStyle name="Обычный 3 16 20 2 2 2 3 2" xfId="32890"/>
    <cellStyle name="Обычный 3 16 20 2 2 2 4" xfId="32891"/>
    <cellStyle name="Обычный 3 16 20 2 2 3" xfId="32892"/>
    <cellStyle name="Обычный 3 16 20 2 2 3 2" xfId="32893"/>
    <cellStyle name="Обычный 3 16 20 2 2 3 2 2" xfId="32894"/>
    <cellStyle name="Обычный 3 16 20 2 2 3 3" xfId="32895"/>
    <cellStyle name="Обычный 3 16 20 2 2 4" xfId="32896"/>
    <cellStyle name="Обычный 3 16 20 2 2 4 2" xfId="32897"/>
    <cellStyle name="Обычный 3 16 20 2 2 5" xfId="32898"/>
    <cellStyle name="Обычный 3 16 20 2 3" xfId="32899"/>
    <cellStyle name="Обычный 3 16 20 2 3 2" xfId="32900"/>
    <cellStyle name="Обычный 3 16 20 2 3 2 2" xfId="32901"/>
    <cellStyle name="Обычный 3 16 20 2 3 2 2 2" xfId="32902"/>
    <cellStyle name="Обычный 3 16 20 2 3 2 2 2 2" xfId="32903"/>
    <cellStyle name="Обычный 3 16 20 2 3 2 2 3" xfId="32904"/>
    <cellStyle name="Обычный 3 16 20 2 3 2 3" xfId="32905"/>
    <cellStyle name="Обычный 3 16 20 2 3 2 3 2" xfId="32906"/>
    <cellStyle name="Обычный 3 16 20 2 3 2 4" xfId="32907"/>
    <cellStyle name="Обычный 3 16 20 2 3 3" xfId="32908"/>
    <cellStyle name="Обычный 3 16 20 2 3 3 2" xfId="32909"/>
    <cellStyle name="Обычный 3 16 20 2 3 3 2 2" xfId="32910"/>
    <cellStyle name="Обычный 3 16 20 2 3 3 3" xfId="32911"/>
    <cellStyle name="Обычный 3 16 20 2 3 4" xfId="32912"/>
    <cellStyle name="Обычный 3 16 20 2 3 4 2" xfId="32913"/>
    <cellStyle name="Обычный 3 16 20 2 3 5" xfId="32914"/>
    <cellStyle name="Обычный 3 16 20 2 4" xfId="32915"/>
    <cellStyle name="Обычный 3 16 20 2 4 2" xfId="32916"/>
    <cellStyle name="Обычный 3 16 20 2 4 2 2" xfId="32917"/>
    <cellStyle name="Обычный 3 16 20 2 4 2 2 2" xfId="32918"/>
    <cellStyle name="Обычный 3 16 20 2 4 2 3" xfId="32919"/>
    <cellStyle name="Обычный 3 16 20 2 4 3" xfId="32920"/>
    <cellStyle name="Обычный 3 16 20 2 4 3 2" xfId="32921"/>
    <cellStyle name="Обычный 3 16 20 2 4 4" xfId="32922"/>
    <cellStyle name="Обычный 3 16 20 2 5" xfId="32923"/>
    <cellStyle name="Обычный 3 16 20 2 5 2" xfId="32924"/>
    <cellStyle name="Обычный 3 16 20 2 5 2 2" xfId="32925"/>
    <cellStyle name="Обычный 3 16 20 2 5 3" xfId="32926"/>
    <cellStyle name="Обычный 3 16 20 2 6" xfId="32927"/>
    <cellStyle name="Обычный 3 16 20 2 6 2" xfId="32928"/>
    <cellStyle name="Обычный 3 16 20 2 7" xfId="32929"/>
    <cellStyle name="Обычный 3 16 20 3" xfId="32930"/>
    <cellStyle name="Обычный 3 16 20 3 2" xfId="32931"/>
    <cellStyle name="Обычный 3 16 20 3 2 2" xfId="32932"/>
    <cellStyle name="Обычный 3 16 20 3 2 2 2" xfId="32933"/>
    <cellStyle name="Обычный 3 16 20 3 2 2 2 2" xfId="32934"/>
    <cellStyle name="Обычный 3 16 20 3 2 2 3" xfId="32935"/>
    <cellStyle name="Обычный 3 16 20 3 2 3" xfId="32936"/>
    <cellStyle name="Обычный 3 16 20 3 2 3 2" xfId="32937"/>
    <cellStyle name="Обычный 3 16 20 3 2 4" xfId="32938"/>
    <cellStyle name="Обычный 3 16 20 3 3" xfId="32939"/>
    <cellStyle name="Обычный 3 16 20 3 3 2" xfId="32940"/>
    <cellStyle name="Обычный 3 16 20 3 3 2 2" xfId="32941"/>
    <cellStyle name="Обычный 3 16 20 3 3 3" xfId="32942"/>
    <cellStyle name="Обычный 3 16 20 3 4" xfId="32943"/>
    <cellStyle name="Обычный 3 16 20 3 4 2" xfId="32944"/>
    <cellStyle name="Обычный 3 16 20 3 5" xfId="32945"/>
    <cellStyle name="Обычный 3 16 20 4" xfId="32946"/>
    <cellStyle name="Обычный 3 16 20 4 2" xfId="32947"/>
    <cellStyle name="Обычный 3 16 20 4 2 2" xfId="32948"/>
    <cellStyle name="Обычный 3 16 20 4 2 2 2" xfId="32949"/>
    <cellStyle name="Обычный 3 16 20 4 2 2 2 2" xfId="32950"/>
    <cellStyle name="Обычный 3 16 20 4 2 2 3" xfId="32951"/>
    <cellStyle name="Обычный 3 16 20 4 2 3" xfId="32952"/>
    <cellStyle name="Обычный 3 16 20 4 2 3 2" xfId="32953"/>
    <cellStyle name="Обычный 3 16 20 4 2 4" xfId="32954"/>
    <cellStyle name="Обычный 3 16 20 4 3" xfId="32955"/>
    <cellStyle name="Обычный 3 16 20 4 3 2" xfId="32956"/>
    <cellStyle name="Обычный 3 16 20 4 3 2 2" xfId="32957"/>
    <cellStyle name="Обычный 3 16 20 4 3 3" xfId="32958"/>
    <cellStyle name="Обычный 3 16 20 4 4" xfId="32959"/>
    <cellStyle name="Обычный 3 16 20 4 4 2" xfId="32960"/>
    <cellStyle name="Обычный 3 16 20 4 5" xfId="32961"/>
    <cellStyle name="Обычный 3 16 20 5" xfId="32962"/>
    <cellStyle name="Обычный 3 16 20 5 2" xfId="32963"/>
    <cellStyle name="Обычный 3 16 20 5 2 2" xfId="32964"/>
    <cellStyle name="Обычный 3 16 20 5 2 2 2" xfId="32965"/>
    <cellStyle name="Обычный 3 16 20 5 2 3" xfId="32966"/>
    <cellStyle name="Обычный 3 16 20 5 3" xfId="32967"/>
    <cellStyle name="Обычный 3 16 20 5 3 2" xfId="32968"/>
    <cellStyle name="Обычный 3 16 20 5 4" xfId="32969"/>
    <cellStyle name="Обычный 3 16 20 6" xfId="32970"/>
    <cellStyle name="Обычный 3 16 20 6 2" xfId="32971"/>
    <cellStyle name="Обычный 3 16 20 6 2 2" xfId="32972"/>
    <cellStyle name="Обычный 3 16 20 6 3" xfId="32973"/>
    <cellStyle name="Обычный 3 16 20 7" xfId="32974"/>
    <cellStyle name="Обычный 3 16 20 7 2" xfId="32975"/>
    <cellStyle name="Обычный 3 16 20 8" xfId="32976"/>
    <cellStyle name="Обычный 3 16 21" xfId="32977"/>
    <cellStyle name="Обычный 3 16 21 2" xfId="32978"/>
    <cellStyle name="Обычный 3 16 21 2 2" xfId="32979"/>
    <cellStyle name="Обычный 3 16 21 2 2 2" xfId="32980"/>
    <cellStyle name="Обычный 3 16 21 2 2 2 2" xfId="32981"/>
    <cellStyle name="Обычный 3 16 21 2 2 2 2 2" xfId="32982"/>
    <cellStyle name="Обычный 3 16 21 2 2 2 2 2 2" xfId="32983"/>
    <cellStyle name="Обычный 3 16 21 2 2 2 2 3" xfId="32984"/>
    <cellStyle name="Обычный 3 16 21 2 2 2 3" xfId="32985"/>
    <cellStyle name="Обычный 3 16 21 2 2 2 3 2" xfId="32986"/>
    <cellStyle name="Обычный 3 16 21 2 2 2 4" xfId="32987"/>
    <cellStyle name="Обычный 3 16 21 2 2 3" xfId="32988"/>
    <cellStyle name="Обычный 3 16 21 2 2 3 2" xfId="32989"/>
    <cellStyle name="Обычный 3 16 21 2 2 3 2 2" xfId="32990"/>
    <cellStyle name="Обычный 3 16 21 2 2 3 3" xfId="32991"/>
    <cellStyle name="Обычный 3 16 21 2 2 4" xfId="32992"/>
    <cellStyle name="Обычный 3 16 21 2 2 4 2" xfId="32993"/>
    <cellStyle name="Обычный 3 16 21 2 2 5" xfId="32994"/>
    <cellStyle name="Обычный 3 16 21 2 3" xfId="32995"/>
    <cellStyle name="Обычный 3 16 21 2 3 2" xfId="32996"/>
    <cellStyle name="Обычный 3 16 21 2 3 2 2" xfId="32997"/>
    <cellStyle name="Обычный 3 16 21 2 3 2 2 2" xfId="32998"/>
    <cellStyle name="Обычный 3 16 21 2 3 2 2 2 2" xfId="32999"/>
    <cellStyle name="Обычный 3 16 21 2 3 2 2 3" xfId="33000"/>
    <cellStyle name="Обычный 3 16 21 2 3 2 3" xfId="33001"/>
    <cellStyle name="Обычный 3 16 21 2 3 2 3 2" xfId="33002"/>
    <cellStyle name="Обычный 3 16 21 2 3 2 4" xfId="33003"/>
    <cellStyle name="Обычный 3 16 21 2 3 3" xfId="33004"/>
    <cellStyle name="Обычный 3 16 21 2 3 3 2" xfId="33005"/>
    <cellStyle name="Обычный 3 16 21 2 3 3 2 2" xfId="33006"/>
    <cellStyle name="Обычный 3 16 21 2 3 3 3" xfId="33007"/>
    <cellStyle name="Обычный 3 16 21 2 3 4" xfId="33008"/>
    <cellStyle name="Обычный 3 16 21 2 3 4 2" xfId="33009"/>
    <cellStyle name="Обычный 3 16 21 2 3 5" xfId="33010"/>
    <cellStyle name="Обычный 3 16 21 2 4" xfId="33011"/>
    <cellStyle name="Обычный 3 16 21 2 4 2" xfId="33012"/>
    <cellStyle name="Обычный 3 16 21 2 4 2 2" xfId="33013"/>
    <cellStyle name="Обычный 3 16 21 2 4 2 2 2" xfId="33014"/>
    <cellStyle name="Обычный 3 16 21 2 4 2 3" xfId="33015"/>
    <cellStyle name="Обычный 3 16 21 2 4 3" xfId="33016"/>
    <cellStyle name="Обычный 3 16 21 2 4 3 2" xfId="33017"/>
    <cellStyle name="Обычный 3 16 21 2 4 4" xfId="33018"/>
    <cellStyle name="Обычный 3 16 21 2 5" xfId="33019"/>
    <cellStyle name="Обычный 3 16 21 2 5 2" xfId="33020"/>
    <cellStyle name="Обычный 3 16 21 2 5 2 2" xfId="33021"/>
    <cellStyle name="Обычный 3 16 21 2 5 3" xfId="33022"/>
    <cellStyle name="Обычный 3 16 21 2 6" xfId="33023"/>
    <cellStyle name="Обычный 3 16 21 2 6 2" xfId="33024"/>
    <cellStyle name="Обычный 3 16 21 2 7" xfId="33025"/>
    <cellStyle name="Обычный 3 16 21 3" xfId="33026"/>
    <cellStyle name="Обычный 3 16 21 3 2" xfId="33027"/>
    <cellStyle name="Обычный 3 16 21 3 2 2" xfId="33028"/>
    <cellStyle name="Обычный 3 16 21 3 2 2 2" xfId="33029"/>
    <cellStyle name="Обычный 3 16 21 3 2 2 2 2" xfId="33030"/>
    <cellStyle name="Обычный 3 16 21 3 2 2 3" xfId="33031"/>
    <cellStyle name="Обычный 3 16 21 3 2 3" xfId="33032"/>
    <cellStyle name="Обычный 3 16 21 3 2 3 2" xfId="33033"/>
    <cellStyle name="Обычный 3 16 21 3 2 4" xfId="33034"/>
    <cellStyle name="Обычный 3 16 21 3 3" xfId="33035"/>
    <cellStyle name="Обычный 3 16 21 3 3 2" xfId="33036"/>
    <cellStyle name="Обычный 3 16 21 3 3 2 2" xfId="33037"/>
    <cellStyle name="Обычный 3 16 21 3 3 3" xfId="33038"/>
    <cellStyle name="Обычный 3 16 21 3 4" xfId="33039"/>
    <cellStyle name="Обычный 3 16 21 3 4 2" xfId="33040"/>
    <cellStyle name="Обычный 3 16 21 3 5" xfId="33041"/>
    <cellStyle name="Обычный 3 16 21 4" xfId="33042"/>
    <cellStyle name="Обычный 3 16 21 4 2" xfId="33043"/>
    <cellStyle name="Обычный 3 16 21 4 2 2" xfId="33044"/>
    <cellStyle name="Обычный 3 16 21 4 2 2 2" xfId="33045"/>
    <cellStyle name="Обычный 3 16 21 4 2 2 2 2" xfId="33046"/>
    <cellStyle name="Обычный 3 16 21 4 2 2 3" xfId="33047"/>
    <cellStyle name="Обычный 3 16 21 4 2 3" xfId="33048"/>
    <cellStyle name="Обычный 3 16 21 4 2 3 2" xfId="33049"/>
    <cellStyle name="Обычный 3 16 21 4 2 4" xfId="33050"/>
    <cellStyle name="Обычный 3 16 21 4 3" xfId="33051"/>
    <cellStyle name="Обычный 3 16 21 4 3 2" xfId="33052"/>
    <cellStyle name="Обычный 3 16 21 4 3 2 2" xfId="33053"/>
    <cellStyle name="Обычный 3 16 21 4 3 3" xfId="33054"/>
    <cellStyle name="Обычный 3 16 21 4 4" xfId="33055"/>
    <cellStyle name="Обычный 3 16 21 4 4 2" xfId="33056"/>
    <cellStyle name="Обычный 3 16 21 4 5" xfId="33057"/>
    <cellStyle name="Обычный 3 16 21 5" xfId="33058"/>
    <cellStyle name="Обычный 3 16 21 5 2" xfId="33059"/>
    <cellStyle name="Обычный 3 16 21 5 2 2" xfId="33060"/>
    <cellStyle name="Обычный 3 16 21 5 2 2 2" xfId="33061"/>
    <cellStyle name="Обычный 3 16 21 5 2 3" xfId="33062"/>
    <cellStyle name="Обычный 3 16 21 5 3" xfId="33063"/>
    <cellStyle name="Обычный 3 16 21 5 3 2" xfId="33064"/>
    <cellStyle name="Обычный 3 16 21 5 4" xfId="33065"/>
    <cellStyle name="Обычный 3 16 21 6" xfId="33066"/>
    <cellStyle name="Обычный 3 16 21 6 2" xfId="33067"/>
    <cellStyle name="Обычный 3 16 21 6 2 2" xfId="33068"/>
    <cellStyle name="Обычный 3 16 21 6 3" xfId="33069"/>
    <cellStyle name="Обычный 3 16 21 7" xfId="33070"/>
    <cellStyle name="Обычный 3 16 21 7 2" xfId="33071"/>
    <cellStyle name="Обычный 3 16 21 8" xfId="33072"/>
    <cellStyle name="Обычный 3 16 22" xfId="33073"/>
    <cellStyle name="Обычный 3 16 22 2" xfId="33074"/>
    <cellStyle name="Обычный 3 16 22 2 2" xfId="33075"/>
    <cellStyle name="Обычный 3 16 22 2 2 2" xfId="33076"/>
    <cellStyle name="Обычный 3 16 22 2 2 2 2" xfId="33077"/>
    <cellStyle name="Обычный 3 16 22 2 2 2 2 2" xfId="33078"/>
    <cellStyle name="Обычный 3 16 22 2 2 2 2 2 2" xfId="33079"/>
    <cellStyle name="Обычный 3 16 22 2 2 2 2 3" xfId="33080"/>
    <cellStyle name="Обычный 3 16 22 2 2 2 3" xfId="33081"/>
    <cellStyle name="Обычный 3 16 22 2 2 2 3 2" xfId="33082"/>
    <cellStyle name="Обычный 3 16 22 2 2 2 4" xfId="33083"/>
    <cellStyle name="Обычный 3 16 22 2 2 3" xfId="33084"/>
    <cellStyle name="Обычный 3 16 22 2 2 3 2" xfId="33085"/>
    <cellStyle name="Обычный 3 16 22 2 2 3 2 2" xfId="33086"/>
    <cellStyle name="Обычный 3 16 22 2 2 3 3" xfId="33087"/>
    <cellStyle name="Обычный 3 16 22 2 2 4" xfId="33088"/>
    <cellStyle name="Обычный 3 16 22 2 2 4 2" xfId="33089"/>
    <cellStyle name="Обычный 3 16 22 2 2 5" xfId="33090"/>
    <cellStyle name="Обычный 3 16 22 2 3" xfId="33091"/>
    <cellStyle name="Обычный 3 16 22 2 3 2" xfId="33092"/>
    <cellStyle name="Обычный 3 16 22 2 3 2 2" xfId="33093"/>
    <cellStyle name="Обычный 3 16 22 2 3 2 2 2" xfId="33094"/>
    <cellStyle name="Обычный 3 16 22 2 3 2 2 2 2" xfId="33095"/>
    <cellStyle name="Обычный 3 16 22 2 3 2 2 3" xfId="33096"/>
    <cellStyle name="Обычный 3 16 22 2 3 2 3" xfId="33097"/>
    <cellStyle name="Обычный 3 16 22 2 3 2 3 2" xfId="33098"/>
    <cellStyle name="Обычный 3 16 22 2 3 2 4" xfId="33099"/>
    <cellStyle name="Обычный 3 16 22 2 3 3" xfId="33100"/>
    <cellStyle name="Обычный 3 16 22 2 3 3 2" xfId="33101"/>
    <cellStyle name="Обычный 3 16 22 2 3 3 2 2" xfId="33102"/>
    <cellStyle name="Обычный 3 16 22 2 3 3 3" xfId="33103"/>
    <cellStyle name="Обычный 3 16 22 2 3 4" xfId="33104"/>
    <cellStyle name="Обычный 3 16 22 2 3 4 2" xfId="33105"/>
    <cellStyle name="Обычный 3 16 22 2 3 5" xfId="33106"/>
    <cellStyle name="Обычный 3 16 22 2 4" xfId="33107"/>
    <cellStyle name="Обычный 3 16 22 2 4 2" xfId="33108"/>
    <cellStyle name="Обычный 3 16 22 2 4 2 2" xfId="33109"/>
    <cellStyle name="Обычный 3 16 22 2 4 2 2 2" xfId="33110"/>
    <cellStyle name="Обычный 3 16 22 2 4 2 3" xfId="33111"/>
    <cellStyle name="Обычный 3 16 22 2 4 3" xfId="33112"/>
    <cellStyle name="Обычный 3 16 22 2 4 3 2" xfId="33113"/>
    <cellStyle name="Обычный 3 16 22 2 4 4" xfId="33114"/>
    <cellStyle name="Обычный 3 16 22 2 5" xfId="33115"/>
    <cellStyle name="Обычный 3 16 22 2 5 2" xfId="33116"/>
    <cellStyle name="Обычный 3 16 22 2 5 2 2" xfId="33117"/>
    <cellStyle name="Обычный 3 16 22 2 5 3" xfId="33118"/>
    <cellStyle name="Обычный 3 16 22 2 6" xfId="33119"/>
    <cellStyle name="Обычный 3 16 22 2 6 2" xfId="33120"/>
    <cellStyle name="Обычный 3 16 22 2 7" xfId="33121"/>
    <cellStyle name="Обычный 3 16 22 3" xfId="33122"/>
    <cellStyle name="Обычный 3 16 22 3 2" xfId="33123"/>
    <cellStyle name="Обычный 3 16 22 3 2 2" xfId="33124"/>
    <cellStyle name="Обычный 3 16 22 3 2 2 2" xfId="33125"/>
    <cellStyle name="Обычный 3 16 22 3 2 2 2 2" xfId="33126"/>
    <cellStyle name="Обычный 3 16 22 3 2 2 3" xfId="33127"/>
    <cellStyle name="Обычный 3 16 22 3 2 3" xfId="33128"/>
    <cellStyle name="Обычный 3 16 22 3 2 3 2" xfId="33129"/>
    <cellStyle name="Обычный 3 16 22 3 2 4" xfId="33130"/>
    <cellStyle name="Обычный 3 16 22 3 3" xfId="33131"/>
    <cellStyle name="Обычный 3 16 22 3 3 2" xfId="33132"/>
    <cellStyle name="Обычный 3 16 22 3 3 2 2" xfId="33133"/>
    <cellStyle name="Обычный 3 16 22 3 3 3" xfId="33134"/>
    <cellStyle name="Обычный 3 16 22 3 4" xfId="33135"/>
    <cellStyle name="Обычный 3 16 22 3 4 2" xfId="33136"/>
    <cellStyle name="Обычный 3 16 22 3 5" xfId="33137"/>
    <cellStyle name="Обычный 3 16 22 4" xfId="33138"/>
    <cellStyle name="Обычный 3 16 22 4 2" xfId="33139"/>
    <cellStyle name="Обычный 3 16 22 4 2 2" xfId="33140"/>
    <cellStyle name="Обычный 3 16 22 4 2 2 2" xfId="33141"/>
    <cellStyle name="Обычный 3 16 22 4 2 2 2 2" xfId="33142"/>
    <cellStyle name="Обычный 3 16 22 4 2 2 3" xfId="33143"/>
    <cellStyle name="Обычный 3 16 22 4 2 3" xfId="33144"/>
    <cellStyle name="Обычный 3 16 22 4 2 3 2" xfId="33145"/>
    <cellStyle name="Обычный 3 16 22 4 2 4" xfId="33146"/>
    <cellStyle name="Обычный 3 16 22 4 3" xfId="33147"/>
    <cellStyle name="Обычный 3 16 22 4 3 2" xfId="33148"/>
    <cellStyle name="Обычный 3 16 22 4 3 2 2" xfId="33149"/>
    <cellStyle name="Обычный 3 16 22 4 3 3" xfId="33150"/>
    <cellStyle name="Обычный 3 16 22 4 4" xfId="33151"/>
    <cellStyle name="Обычный 3 16 22 4 4 2" xfId="33152"/>
    <cellStyle name="Обычный 3 16 22 4 5" xfId="33153"/>
    <cellStyle name="Обычный 3 16 22 5" xfId="33154"/>
    <cellStyle name="Обычный 3 16 22 5 2" xfId="33155"/>
    <cellStyle name="Обычный 3 16 22 5 2 2" xfId="33156"/>
    <cellStyle name="Обычный 3 16 22 5 2 2 2" xfId="33157"/>
    <cellStyle name="Обычный 3 16 22 5 2 3" xfId="33158"/>
    <cellStyle name="Обычный 3 16 22 5 3" xfId="33159"/>
    <cellStyle name="Обычный 3 16 22 5 3 2" xfId="33160"/>
    <cellStyle name="Обычный 3 16 22 5 4" xfId="33161"/>
    <cellStyle name="Обычный 3 16 22 6" xfId="33162"/>
    <cellStyle name="Обычный 3 16 22 6 2" xfId="33163"/>
    <cellStyle name="Обычный 3 16 22 6 2 2" xfId="33164"/>
    <cellStyle name="Обычный 3 16 22 6 3" xfId="33165"/>
    <cellStyle name="Обычный 3 16 22 7" xfId="33166"/>
    <cellStyle name="Обычный 3 16 22 7 2" xfId="33167"/>
    <cellStyle name="Обычный 3 16 22 8" xfId="33168"/>
    <cellStyle name="Обычный 3 16 23" xfId="33169"/>
    <cellStyle name="Обычный 3 16 23 2" xfId="33170"/>
    <cellStyle name="Обычный 3 16 23 2 2" xfId="33171"/>
    <cellStyle name="Обычный 3 16 23 2 2 2" xfId="33172"/>
    <cellStyle name="Обычный 3 16 23 2 2 2 2" xfId="33173"/>
    <cellStyle name="Обычный 3 16 23 2 2 2 2 2" xfId="33174"/>
    <cellStyle name="Обычный 3 16 23 2 2 2 2 2 2" xfId="33175"/>
    <cellStyle name="Обычный 3 16 23 2 2 2 2 3" xfId="33176"/>
    <cellStyle name="Обычный 3 16 23 2 2 2 3" xfId="33177"/>
    <cellStyle name="Обычный 3 16 23 2 2 2 3 2" xfId="33178"/>
    <cellStyle name="Обычный 3 16 23 2 2 2 4" xfId="33179"/>
    <cellStyle name="Обычный 3 16 23 2 2 3" xfId="33180"/>
    <cellStyle name="Обычный 3 16 23 2 2 3 2" xfId="33181"/>
    <cellStyle name="Обычный 3 16 23 2 2 3 2 2" xfId="33182"/>
    <cellStyle name="Обычный 3 16 23 2 2 3 3" xfId="33183"/>
    <cellStyle name="Обычный 3 16 23 2 2 4" xfId="33184"/>
    <cellStyle name="Обычный 3 16 23 2 2 4 2" xfId="33185"/>
    <cellStyle name="Обычный 3 16 23 2 2 5" xfId="33186"/>
    <cellStyle name="Обычный 3 16 23 2 3" xfId="33187"/>
    <cellStyle name="Обычный 3 16 23 2 3 2" xfId="33188"/>
    <cellStyle name="Обычный 3 16 23 2 3 2 2" xfId="33189"/>
    <cellStyle name="Обычный 3 16 23 2 3 2 2 2" xfId="33190"/>
    <cellStyle name="Обычный 3 16 23 2 3 2 2 2 2" xfId="33191"/>
    <cellStyle name="Обычный 3 16 23 2 3 2 2 3" xfId="33192"/>
    <cellStyle name="Обычный 3 16 23 2 3 2 3" xfId="33193"/>
    <cellStyle name="Обычный 3 16 23 2 3 2 3 2" xfId="33194"/>
    <cellStyle name="Обычный 3 16 23 2 3 2 4" xfId="33195"/>
    <cellStyle name="Обычный 3 16 23 2 3 3" xfId="33196"/>
    <cellStyle name="Обычный 3 16 23 2 3 3 2" xfId="33197"/>
    <cellStyle name="Обычный 3 16 23 2 3 3 2 2" xfId="33198"/>
    <cellStyle name="Обычный 3 16 23 2 3 3 3" xfId="33199"/>
    <cellStyle name="Обычный 3 16 23 2 3 4" xfId="33200"/>
    <cellStyle name="Обычный 3 16 23 2 3 4 2" xfId="33201"/>
    <cellStyle name="Обычный 3 16 23 2 3 5" xfId="33202"/>
    <cellStyle name="Обычный 3 16 23 2 4" xfId="33203"/>
    <cellStyle name="Обычный 3 16 23 2 4 2" xfId="33204"/>
    <cellStyle name="Обычный 3 16 23 2 4 2 2" xfId="33205"/>
    <cellStyle name="Обычный 3 16 23 2 4 2 2 2" xfId="33206"/>
    <cellStyle name="Обычный 3 16 23 2 4 2 3" xfId="33207"/>
    <cellStyle name="Обычный 3 16 23 2 4 3" xfId="33208"/>
    <cellStyle name="Обычный 3 16 23 2 4 3 2" xfId="33209"/>
    <cellStyle name="Обычный 3 16 23 2 4 4" xfId="33210"/>
    <cellStyle name="Обычный 3 16 23 2 5" xfId="33211"/>
    <cellStyle name="Обычный 3 16 23 2 5 2" xfId="33212"/>
    <cellStyle name="Обычный 3 16 23 2 5 2 2" xfId="33213"/>
    <cellStyle name="Обычный 3 16 23 2 5 3" xfId="33214"/>
    <cellStyle name="Обычный 3 16 23 2 6" xfId="33215"/>
    <cellStyle name="Обычный 3 16 23 2 6 2" xfId="33216"/>
    <cellStyle name="Обычный 3 16 23 2 7" xfId="33217"/>
    <cellStyle name="Обычный 3 16 23 3" xfId="33218"/>
    <cellStyle name="Обычный 3 16 23 3 2" xfId="33219"/>
    <cellStyle name="Обычный 3 16 23 3 2 2" xfId="33220"/>
    <cellStyle name="Обычный 3 16 23 3 2 2 2" xfId="33221"/>
    <cellStyle name="Обычный 3 16 23 3 2 2 2 2" xfId="33222"/>
    <cellStyle name="Обычный 3 16 23 3 2 2 3" xfId="33223"/>
    <cellStyle name="Обычный 3 16 23 3 2 3" xfId="33224"/>
    <cellStyle name="Обычный 3 16 23 3 2 3 2" xfId="33225"/>
    <cellStyle name="Обычный 3 16 23 3 2 4" xfId="33226"/>
    <cellStyle name="Обычный 3 16 23 3 3" xfId="33227"/>
    <cellStyle name="Обычный 3 16 23 3 3 2" xfId="33228"/>
    <cellStyle name="Обычный 3 16 23 3 3 2 2" xfId="33229"/>
    <cellStyle name="Обычный 3 16 23 3 3 3" xfId="33230"/>
    <cellStyle name="Обычный 3 16 23 3 4" xfId="33231"/>
    <cellStyle name="Обычный 3 16 23 3 4 2" xfId="33232"/>
    <cellStyle name="Обычный 3 16 23 3 5" xfId="33233"/>
    <cellStyle name="Обычный 3 16 23 4" xfId="33234"/>
    <cellStyle name="Обычный 3 16 23 4 2" xfId="33235"/>
    <cellStyle name="Обычный 3 16 23 4 2 2" xfId="33236"/>
    <cellStyle name="Обычный 3 16 23 4 2 2 2" xfId="33237"/>
    <cellStyle name="Обычный 3 16 23 4 2 2 2 2" xfId="33238"/>
    <cellStyle name="Обычный 3 16 23 4 2 2 3" xfId="33239"/>
    <cellStyle name="Обычный 3 16 23 4 2 3" xfId="33240"/>
    <cellStyle name="Обычный 3 16 23 4 2 3 2" xfId="33241"/>
    <cellStyle name="Обычный 3 16 23 4 2 4" xfId="33242"/>
    <cellStyle name="Обычный 3 16 23 4 3" xfId="33243"/>
    <cellStyle name="Обычный 3 16 23 4 3 2" xfId="33244"/>
    <cellStyle name="Обычный 3 16 23 4 3 2 2" xfId="33245"/>
    <cellStyle name="Обычный 3 16 23 4 3 3" xfId="33246"/>
    <cellStyle name="Обычный 3 16 23 4 4" xfId="33247"/>
    <cellStyle name="Обычный 3 16 23 4 4 2" xfId="33248"/>
    <cellStyle name="Обычный 3 16 23 4 5" xfId="33249"/>
    <cellStyle name="Обычный 3 16 23 5" xfId="33250"/>
    <cellStyle name="Обычный 3 16 23 5 2" xfId="33251"/>
    <cellStyle name="Обычный 3 16 23 5 2 2" xfId="33252"/>
    <cellStyle name="Обычный 3 16 23 5 2 2 2" xfId="33253"/>
    <cellStyle name="Обычный 3 16 23 5 2 3" xfId="33254"/>
    <cellStyle name="Обычный 3 16 23 5 3" xfId="33255"/>
    <cellStyle name="Обычный 3 16 23 5 3 2" xfId="33256"/>
    <cellStyle name="Обычный 3 16 23 5 4" xfId="33257"/>
    <cellStyle name="Обычный 3 16 23 6" xfId="33258"/>
    <cellStyle name="Обычный 3 16 23 6 2" xfId="33259"/>
    <cellStyle name="Обычный 3 16 23 6 2 2" xfId="33260"/>
    <cellStyle name="Обычный 3 16 23 6 3" xfId="33261"/>
    <cellStyle name="Обычный 3 16 23 7" xfId="33262"/>
    <cellStyle name="Обычный 3 16 23 7 2" xfId="33263"/>
    <cellStyle name="Обычный 3 16 23 8" xfId="33264"/>
    <cellStyle name="Обычный 3 16 24" xfId="33265"/>
    <cellStyle name="Обычный 3 16 24 2" xfId="33266"/>
    <cellStyle name="Обычный 3 16 24 2 2" xfId="33267"/>
    <cellStyle name="Обычный 3 16 24 2 2 2" xfId="33268"/>
    <cellStyle name="Обычный 3 16 24 2 2 2 2" xfId="33269"/>
    <cellStyle name="Обычный 3 16 24 2 2 2 2 2" xfId="33270"/>
    <cellStyle name="Обычный 3 16 24 2 2 2 2 2 2" xfId="33271"/>
    <cellStyle name="Обычный 3 16 24 2 2 2 2 3" xfId="33272"/>
    <cellStyle name="Обычный 3 16 24 2 2 2 3" xfId="33273"/>
    <cellStyle name="Обычный 3 16 24 2 2 2 3 2" xfId="33274"/>
    <cellStyle name="Обычный 3 16 24 2 2 2 4" xfId="33275"/>
    <cellStyle name="Обычный 3 16 24 2 2 3" xfId="33276"/>
    <cellStyle name="Обычный 3 16 24 2 2 3 2" xfId="33277"/>
    <cellStyle name="Обычный 3 16 24 2 2 3 2 2" xfId="33278"/>
    <cellStyle name="Обычный 3 16 24 2 2 3 3" xfId="33279"/>
    <cellStyle name="Обычный 3 16 24 2 2 4" xfId="33280"/>
    <cellStyle name="Обычный 3 16 24 2 2 4 2" xfId="33281"/>
    <cellStyle name="Обычный 3 16 24 2 2 5" xfId="33282"/>
    <cellStyle name="Обычный 3 16 24 2 3" xfId="33283"/>
    <cellStyle name="Обычный 3 16 24 2 3 2" xfId="33284"/>
    <cellStyle name="Обычный 3 16 24 2 3 2 2" xfId="33285"/>
    <cellStyle name="Обычный 3 16 24 2 3 2 2 2" xfId="33286"/>
    <cellStyle name="Обычный 3 16 24 2 3 2 2 2 2" xfId="33287"/>
    <cellStyle name="Обычный 3 16 24 2 3 2 2 3" xfId="33288"/>
    <cellStyle name="Обычный 3 16 24 2 3 2 3" xfId="33289"/>
    <cellStyle name="Обычный 3 16 24 2 3 2 3 2" xfId="33290"/>
    <cellStyle name="Обычный 3 16 24 2 3 2 4" xfId="33291"/>
    <cellStyle name="Обычный 3 16 24 2 3 3" xfId="33292"/>
    <cellStyle name="Обычный 3 16 24 2 3 3 2" xfId="33293"/>
    <cellStyle name="Обычный 3 16 24 2 3 3 2 2" xfId="33294"/>
    <cellStyle name="Обычный 3 16 24 2 3 3 3" xfId="33295"/>
    <cellStyle name="Обычный 3 16 24 2 3 4" xfId="33296"/>
    <cellStyle name="Обычный 3 16 24 2 3 4 2" xfId="33297"/>
    <cellStyle name="Обычный 3 16 24 2 3 5" xfId="33298"/>
    <cellStyle name="Обычный 3 16 24 2 4" xfId="33299"/>
    <cellStyle name="Обычный 3 16 24 2 4 2" xfId="33300"/>
    <cellStyle name="Обычный 3 16 24 2 4 2 2" xfId="33301"/>
    <cellStyle name="Обычный 3 16 24 2 4 2 2 2" xfId="33302"/>
    <cellStyle name="Обычный 3 16 24 2 4 2 3" xfId="33303"/>
    <cellStyle name="Обычный 3 16 24 2 4 3" xfId="33304"/>
    <cellStyle name="Обычный 3 16 24 2 4 3 2" xfId="33305"/>
    <cellStyle name="Обычный 3 16 24 2 4 4" xfId="33306"/>
    <cellStyle name="Обычный 3 16 24 2 5" xfId="33307"/>
    <cellStyle name="Обычный 3 16 24 2 5 2" xfId="33308"/>
    <cellStyle name="Обычный 3 16 24 2 5 2 2" xfId="33309"/>
    <cellStyle name="Обычный 3 16 24 2 5 3" xfId="33310"/>
    <cellStyle name="Обычный 3 16 24 2 6" xfId="33311"/>
    <cellStyle name="Обычный 3 16 24 2 6 2" xfId="33312"/>
    <cellStyle name="Обычный 3 16 24 2 7" xfId="33313"/>
    <cellStyle name="Обычный 3 16 24 3" xfId="33314"/>
    <cellStyle name="Обычный 3 16 24 3 2" xfId="33315"/>
    <cellStyle name="Обычный 3 16 24 3 2 2" xfId="33316"/>
    <cellStyle name="Обычный 3 16 24 3 2 2 2" xfId="33317"/>
    <cellStyle name="Обычный 3 16 24 3 2 2 2 2" xfId="33318"/>
    <cellStyle name="Обычный 3 16 24 3 2 2 3" xfId="33319"/>
    <cellStyle name="Обычный 3 16 24 3 2 3" xfId="33320"/>
    <cellStyle name="Обычный 3 16 24 3 2 3 2" xfId="33321"/>
    <cellStyle name="Обычный 3 16 24 3 2 4" xfId="33322"/>
    <cellStyle name="Обычный 3 16 24 3 3" xfId="33323"/>
    <cellStyle name="Обычный 3 16 24 3 3 2" xfId="33324"/>
    <cellStyle name="Обычный 3 16 24 3 3 2 2" xfId="33325"/>
    <cellStyle name="Обычный 3 16 24 3 3 3" xfId="33326"/>
    <cellStyle name="Обычный 3 16 24 3 4" xfId="33327"/>
    <cellStyle name="Обычный 3 16 24 3 4 2" xfId="33328"/>
    <cellStyle name="Обычный 3 16 24 3 5" xfId="33329"/>
    <cellStyle name="Обычный 3 16 24 4" xfId="33330"/>
    <cellStyle name="Обычный 3 16 24 4 2" xfId="33331"/>
    <cellStyle name="Обычный 3 16 24 4 2 2" xfId="33332"/>
    <cellStyle name="Обычный 3 16 24 4 2 2 2" xfId="33333"/>
    <cellStyle name="Обычный 3 16 24 4 2 2 2 2" xfId="33334"/>
    <cellStyle name="Обычный 3 16 24 4 2 2 3" xfId="33335"/>
    <cellStyle name="Обычный 3 16 24 4 2 3" xfId="33336"/>
    <cellStyle name="Обычный 3 16 24 4 2 3 2" xfId="33337"/>
    <cellStyle name="Обычный 3 16 24 4 2 4" xfId="33338"/>
    <cellStyle name="Обычный 3 16 24 4 3" xfId="33339"/>
    <cellStyle name="Обычный 3 16 24 4 3 2" xfId="33340"/>
    <cellStyle name="Обычный 3 16 24 4 3 2 2" xfId="33341"/>
    <cellStyle name="Обычный 3 16 24 4 3 3" xfId="33342"/>
    <cellStyle name="Обычный 3 16 24 4 4" xfId="33343"/>
    <cellStyle name="Обычный 3 16 24 4 4 2" xfId="33344"/>
    <cellStyle name="Обычный 3 16 24 4 5" xfId="33345"/>
    <cellStyle name="Обычный 3 16 24 5" xfId="33346"/>
    <cellStyle name="Обычный 3 16 24 5 2" xfId="33347"/>
    <cellStyle name="Обычный 3 16 24 5 2 2" xfId="33348"/>
    <cellStyle name="Обычный 3 16 24 5 2 2 2" xfId="33349"/>
    <cellStyle name="Обычный 3 16 24 5 2 3" xfId="33350"/>
    <cellStyle name="Обычный 3 16 24 5 3" xfId="33351"/>
    <cellStyle name="Обычный 3 16 24 5 3 2" xfId="33352"/>
    <cellStyle name="Обычный 3 16 24 5 4" xfId="33353"/>
    <cellStyle name="Обычный 3 16 24 6" xfId="33354"/>
    <cellStyle name="Обычный 3 16 24 6 2" xfId="33355"/>
    <cellStyle name="Обычный 3 16 24 6 2 2" xfId="33356"/>
    <cellStyle name="Обычный 3 16 24 6 3" xfId="33357"/>
    <cellStyle name="Обычный 3 16 24 7" xfId="33358"/>
    <cellStyle name="Обычный 3 16 24 7 2" xfId="33359"/>
    <cellStyle name="Обычный 3 16 24 8" xfId="33360"/>
    <cellStyle name="Обычный 3 16 25" xfId="33361"/>
    <cellStyle name="Обычный 3 16 25 2" xfId="33362"/>
    <cellStyle name="Обычный 3 16 25 2 2" xfId="33363"/>
    <cellStyle name="Обычный 3 16 25 2 2 2" xfId="33364"/>
    <cellStyle name="Обычный 3 16 25 2 2 2 2" xfId="33365"/>
    <cellStyle name="Обычный 3 16 25 2 2 2 2 2" xfId="33366"/>
    <cellStyle name="Обычный 3 16 25 2 2 2 2 2 2" xfId="33367"/>
    <cellStyle name="Обычный 3 16 25 2 2 2 2 3" xfId="33368"/>
    <cellStyle name="Обычный 3 16 25 2 2 2 3" xfId="33369"/>
    <cellStyle name="Обычный 3 16 25 2 2 2 3 2" xfId="33370"/>
    <cellStyle name="Обычный 3 16 25 2 2 2 4" xfId="33371"/>
    <cellStyle name="Обычный 3 16 25 2 2 3" xfId="33372"/>
    <cellStyle name="Обычный 3 16 25 2 2 3 2" xfId="33373"/>
    <cellStyle name="Обычный 3 16 25 2 2 3 2 2" xfId="33374"/>
    <cellStyle name="Обычный 3 16 25 2 2 3 3" xfId="33375"/>
    <cellStyle name="Обычный 3 16 25 2 2 4" xfId="33376"/>
    <cellStyle name="Обычный 3 16 25 2 2 4 2" xfId="33377"/>
    <cellStyle name="Обычный 3 16 25 2 2 5" xfId="33378"/>
    <cellStyle name="Обычный 3 16 25 2 3" xfId="33379"/>
    <cellStyle name="Обычный 3 16 25 2 3 2" xfId="33380"/>
    <cellStyle name="Обычный 3 16 25 2 3 2 2" xfId="33381"/>
    <cellStyle name="Обычный 3 16 25 2 3 2 2 2" xfId="33382"/>
    <cellStyle name="Обычный 3 16 25 2 3 2 2 2 2" xfId="33383"/>
    <cellStyle name="Обычный 3 16 25 2 3 2 2 3" xfId="33384"/>
    <cellStyle name="Обычный 3 16 25 2 3 2 3" xfId="33385"/>
    <cellStyle name="Обычный 3 16 25 2 3 2 3 2" xfId="33386"/>
    <cellStyle name="Обычный 3 16 25 2 3 2 4" xfId="33387"/>
    <cellStyle name="Обычный 3 16 25 2 3 3" xfId="33388"/>
    <cellStyle name="Обычный 3 16 25 2 3 3 2" xfId="33389"/>
    <cellStyle name="Обычный 3 16 25 2 3 3 2 2" xfId="33390"/>
    <cellStyle name="Обычный 3 16 25 2 3 3 3" xfId="33391"/>
    <cellStyle name="Обычный 3 16 25 2 3 4" xfId="33392"/>
    <cellStyle name="Обычный 3 16 25 2 3 4 2" xfId="33393"/>
    <cellStyle name="Обычный 3 16 25 2 3 5" xfId="33394"/>
    <cellStyle name="Обычный 3 16 25 2 4" xfId="33395"/>
    <cellStyle name="Обычный 3 16 25 2 4 2" xfId="33396"/>
    <cellStyle name="Обычный 3 16 25 2 4 2 2" xfId="33397"/>
    <cellStyle name="Обычный 3 16 25 2 4 2 2 2" xfId="33398"/>
    <cellStyle name="Обычный 3 16 25 2 4 2 3" xfId="33399"/>
    <cellStyle name="Обычный 3 16 25 2 4 3" xfId="33400"/>
    <cellStyle name="Обычный 3 16 25 2 4 3 2" xfId="33401"/>
    <cellStyle name="Обычный 3 16 25 2 4 4" xfId="33402"/>
    <cellStyle name="Обычный 3 16 25 2 5" xfId="33403"/>
    <cellStyle name="Обычный 3 16 25 2 5 2" xfId="33404"/>
    <cellStyle name="Обычный 3 16 25 2 5 2 2" xfId="33405"/>
    <cellStyle name="Обычный 3 16 25 2 5 3" xfId="33406"/>
    <cellStyle name="Обычный 3 16 25 2 6" xfId="33407"/>
    <cellStyle name="Обычный 3 16 25 2 6 2" xfId="33408"/>
    <cellStyle name="Обычный 3 16 25 2 7" xfId="33409"/>
    <cellStyle name="Обычный 3 16 25 3" xfId="33410"/>
    <cellStyle name="Обычный 3 16 25 3 2" xfId="33411"/>
    <cellStyle name="Обычный 3 16 25 3 2 2" xfId="33412"/>
    <cellStyle name="Обычный 3 16 25 3 2 2 2" xfId="33413"/>
    <cellStyle name="Обычный 3 16 25 3 2 2 2 2" xfId="33414"/>
    <cellStyle name="Обычный 3 16 25 3 2 2 3" xfId="33415"/>
    <cellStyle name="Обычный 3 16 25 3 2 3" xfId="33416"/>
    <cellStyle name="Обычный 3 16 25 3 2 3 2" xfId="33417"/>
    <cellStyle name="Обычный 3 16 25 3 2 4" xfId="33418"/>
    <cellStyle name="Обычный 3 16 25 3 3" xfId="33419"/>
    <cellStyle name="Обычный 3 16 25 3 3 2" xfId="33420"/>
    <cellStyle name="Обычный 3 16 25 3 3 2 2" xfId="33421"/>
    <cellStyle name="Обычный 3 16 25 3 3 3" xfId="33422"/>
    <cellStyle name="Обычный 3 16 25 3 4" xfId="33423"/>
    <cellStyle name="Обычный 3 16 25 3 4 2" xfId="33424"/>
    <cellStyle name="Обычный 3 16 25 3 5" xfId="33425"/>
    <cellStyle name="Обычный 3 16 25 4" xfId="33426"/>
    <cellStyle name="Обычный 3 16 25 4 2" xfId="33427"/>
    <cellStyle name="Обычный 3 16 25 4 2 2" xfId="33428"/>
    <cellStyle name="Обычный 3 16 25 4 2 2 2" xfId="33429"/>
    <cellStyle name="Обычный 3 16 25 4 2 2 2 2" xfId="33430"/>
    <cellStyle name="Обычный 3 16 25 4 2 2 3" xfId="33431"/>
    <cellStyle name="Обычный 3 16 25 4 2 3" xfId="33432"/>
    <cellStyle name="Обычный 3 16 25 4 2 3 2" xfId="33433"/>
    <cellStyle name="Обычный 3 16 25 4 2 4" xfId="33434"/>
    <cellStyle name="Обычный 3 16 25 4 3" xfId="33435"/>
    <cellStyle name="Обычный 3 16 25 4 3 2" xfId="33436"/>
    <cellStyle name="Обычный 3 16 25 4 3 2 2" xfId="33437"/>
    <cellStyle name="Обычный 3 16 25 4 3 3" xfId="33438"/>
    <cellStyle name="Обычный 3 16 25 4 4" xfId="33439"/>
    <cellStyle name="Обычный 3 16 25 4 4 2" xfId="33440"/>
    <cellStyle name="Обычный 3 16 25 4 5" xfId="33441"/>
    <cellStyle name="Обычный 3 16 25 5" xfId="33442"/>
    <cellStyle name="Обычный 3 16 25 5 2" xfId="33443"/>
    <cellStyle name="Обычный 3 16 25 5 2 2" xfId="33444"/>
    <cellStyle name="Обычный 3 16 25 5 2 2 2" xfId="33445"/>
    <cellStyle name="Обычный 3 16 25 5 2 3" xfId="33446"/>
    <cellStyle name="Обычный 3 16 25 5 3" xfId="33447"/>
    <cellStyle name="Обычный 3 16 25 5 3 2" xfId="33448"/>
    <cellStyle name="Обычный 3 16 25 5 4" xfId="33449"/>
    <cellStyle name="Обычный 3 16 25 6" xfId="33450"/>
    <cellStyle name="Обычный 3 16 25 6 2" xfId="33451"/>
    <cellStyle name="Обычный 3 16 25 6 2 2" xfId="33452"/>
    <cellStyle name="Обычный 3 16 25 6 3" xfId="33453"/>
    <cellStyle name="Обычный 3 16 25 7" xfId="33454"/>
    <cellStyle name="Обычный 3 16 25 7 2" xfId="33455"/>
    <cellStyle name="Обычный 3 16 25 8" xfId="33456"/>
    <cellStyle name="Обычный 3 16 26" xfId="33457"/>
    <cellStyle name="Обычный 3 16 26 2" xfId="33458"/>
    <cellStyle name="Обычный 3 16 26 2 2" xfId="33459"/>
    <cellStyle name="Обычный 3 16 26 2 2 2" xfId="33460"/>
    <cellStyle name="Обычный 3 16 26 2 2 2 2" xfId="33461"/>
    <cellStyle name="Обычный 3 16 26 2 2 2 2 2" xfId="33462"/>
    <cellStyle name="Обычный 3 16 26 2 2 2 2 2 2" xfId="33463"/>
    <cellStyle name="Обычный 3 16 26 2 2 2 2 3" xfId="33464"/>
    <cellStyle name="Обычный 3 16 26 2 2 2 3" xfId="33465"/>
    <cellStyle name="Обычный 3 16 26 2 2 2 3 2" xfId="33466"/>
    <cellStyle name="Обычный 3 16 26 2 2 2 4" xfId="33467"/>
    <cellStyle name="Обычный 3 16 26 2 2 3" xfId="33468"/>
    <cellStyle name="Обычный 3 16 26 2 2 3 2" xfId="33469"/>
    <cellStyle name="Обычный 3 16 26 2 2 3 2 2" xfId="33470"/>
    <cellStyle name="Обычный 3 16 26 2 2 3 3" xfId="33471"/>
    <cellStyle name="Обычный 3 16 26 2 2 4" xfId="33472"/>
    <cellStyle name="Обычный 3 16 26 2 2 4 2" xfId="33473"/>
    <cellStyle name="Обычный 3 16 26 2 2 5" xfId="33474"/>
    <cellStyle name="Обычный 3 16 26 2 3" xfId="33475"/>
    <cellStyle name="Обычный 3 16 26 2 3 2" xfId="33476"/>
    <cellStyle name="Обычный 3 16 26 2 3 2 2" xfId="33477"/>
    <cellStyle name="Обычный 3 16 26 2 3 2 2 2" xfId="33478"/>
    <cellStyle name="Обычный 3 16 26 2 3 2 2 2 2" xfId="33479"/>
    <cellStyle name="Обычный 3 16 26 2 3 2 2 3" xfId="33480"/>
    <cellStyle name="Обычный 3 16 26 2 3 2 3" xfId="33481"/>
    <cellStyle name="Обычный 3 16 26 2 3 2 3 2" xfId="33482"/>
    <cellStyle name="Обычный 3 16 26 2 3 2 4" xfId="33483"/>
    <cellStyle name="Обычный 3 16 26 2 3 3" xfId="33484"/>
    <cellStyle name="Обычный 3 16 26 2 3 3 2" xfId="33485"/>
    <cellStyle name="Обычный 3 16 26 2 3 3 2 2" xfId="33486"/>
    <cellStyle name="Обычный 3 16 26 2 3 3 3" xfId="33487"/>
    <cellStyle name="Обычный 3 16 26 2 3 4" xfId="33488"/>
    <cellStyle name="Обычный 3 16 26 2 3 4 2" xfId="33489"/>
    <cellStyle name="Обычный 3 16 26 2 3 5" xfId="33490"/>
    <cellStyle name="Обычный 3 16 26 2 4" xfId="33491"/>
    <cellStyle name="Обычный 3 16 26 2 4 2" xfId="33492"/>
    <cellStyle name="Обычный 3 16 26 2 4 2 2" xfId="33493"/>
    <cellStyle name="Обычный 3 16 26 2 4 2 2 2" xfId="33494"/>
    <cellStyle name="Обычный 3 16 26 2 4 2 3" xfId="33495"/>
    <cellStyle name="Обычный 3 16 26 2 4 3" xfId="33496"/>
    <cellStyle name="Обычный 3 16 26 2 4 3 2" xfId="33497"/>
    <cellStyle name="Обычный 3 16 26 2 4 4" xfId="33498"/>
    <cellStyle name="Обычный 3 16 26 2 5" xfId="33499"/>
    <cellStyle name="Обычный 3 16 26 2 5 2" xfId="33500"/>
    <cellStyle name="Обычный 3 16 26 2 5 2 2" xfId="33501"/>
    <cellStyle name="Обычный 3 16 26 2 5 3" xfId="33502"/>
    <cellStyle name="Обычный 3 16 26 2 6" xfId="33503"/>
    <cellStyle name="Обычный 3 16 26 2 6 2" xfId="33504"/>
    <cellStyle name="Обычный 3 16 26 2 7" xfId="33505"/>
    <cellStyle name="Обычный 3 16 26 3" xfId="33506"/>
    <cellStyle name="Обычный 3 16 26 3 2" xfId="33507"/>
    <cellStyle name="Обычный 3 16 26 3 2 2" xfId="33508"/>
    <cellStyle name="Обычный 3 16 26 3 2 2 2" xfId="33509"/>
    <cellStyle name="Обычный 3 16 26 3 2 2 2 2" xfId="33510"/>
    <cellStyle name="Обычный 3 16 26 3 2 2 3" xfId="33511"/>
    <cellStyle name="Обычный 3 16 26 3 2 3" xfId="33512"/>
    <cellStyle name="Обычный 3 16 26 3 2 3 2" xfId="33513"/>
    <cellStyle name="Обычный 3 16 26 3 2 4" xfId="33514"/>
    <cellStyle name="Обычный 3 16 26 3 3" xfId="33515"/>
    <cellStyle name="Обычный 3 16 26 3 3 2" xfId="33516"/>
    <cellStyle name="Обычный 3 16 26 3 3 2 2" xfId="33517"/>
    <cellStyle name="Обычный 3 16 26 3 3 3" xfId="33518"/>
    <cellStyle name="Обычный 3 16 26 3 4" xfId="33519"/>
    <cellStyle name="Обычный 3 16 26 3 4 2" xfId="33520"/>
    <cellStyle name="Обычный 3 16 26 3 5" xfId="33521"/>
    <cellStyle name="Обычный 3 16 26 4" xfId="33522"/>
    <cellStyle name="Обычный 3 16 26 4 2" xfId="33523"/>
    <cellStyle name="Обычный 3 16 26 4 2 2" xfId="33524"/>
    <cellStyle name="Обычный 3 16 26 4 2 2 2" xfId="33525"/>
    <cellStyle name="Обычный 3 16 26 4 2 2 2 2" xfId="33526"/>
    <cellStyle name="Обычный 3 16 26 4 2 2 3" xfId="33527"/>
    <cellStyle name="Обычный 3 16 26 4 2 3" xfId="33528"/>
    <cellStyle name="Обычный 3 16 26 4 2 3 2" xfId="33529"/>
    <cellStyle name="Обычный 3 16 26 4 2 4" xfId="33530"/>
    <cellStyle name="Обычный 3 16 26 4 3" xfId="33531"/>
    <cellStyle name="Обычный 3 16 26 4 3 2" xfId="33532"/>
    <cellStyle name="Обычный 3 16 26 4 3 2 2" xfId="33533"/>
    <cellStyle name="Обычный 3 16 26 4 3 3" xfId="33534"/>
    <cellStyle name="Обычный 3 16 26 4 4" xfId="33535"/>
    <cellStyle name="Обычный 3 16 26 4 4 2" xfId="33536"/>
    <cellStyle name="Обычный 3 16 26 4 5" xfId="33537"/>
    <cellStyle name="Обычный 3 16 26 5" xfId="33538"/>
    <cellStyle name="Обычный 3 16 26 5 2" xfId="33539"/>
    <cellStyle name="Обычный 3 16 26 5 2 2" xfId="33540"/>
    <cellStyle name="Обычный 3 16 26 5 2 2 2" xfId="33541"/>
    <cellStyle name="Обычный 3 16 26 5 2 3" xfId="33542"/>
    <cellStyle name="Обычный 3 16 26 5 3" xfId="33543"/>
    <cellStyle name="Обычный 3 16 26 5 3 2" xfId="33544"/>
    <cellStyle name="Обычный 3 16 26 5 4" xfId="33545"/>
    <cellStyle name="Обычный 3 16 26 6" xfId="33546"/>
    <cellStyle name="Обычный 3 16 26 6 2" xfId="33547"/>
    <cellStyle name="Обычный 3 16 26 6 2 2" xfId="33548"/>
    <cellStyle name="Обычный 3 16 26 6 3" xfId="33549"/>
    <cellStyle name="Обычный 3 16 26 7" xfId="33550"/>
    <cellStyle name="Обычный 3 16 26 7 2" xfId="33551"/>
    <cellStyle name="Обычный 3 16 26 8" xfId="33552"/>
    <cellStyle name="Обычный 3 16 27" xfId="33553"/>
    <cellStyle name="Обычный 3 16 27 2" xfId="33554"/>
    <cellStyle name="Обычный 3 16 27 2 2" xfId="33555"/>
    <cellStyle name="Обычный 3 16 27 2 2 2" xfId="33556"/>
    <cellStyle name="Обычный 3 16 27 2 2 2 2" xfId="33557"/>
    <cellStyle name="Обычный 3 16 27 2 2 2 2 2" xfId="33558"/>
    <cellStyle name="Обычный 3 16 27 2 2 2 2 2 2" xfId="33559"/>
    <cellStyle name="Обычный 3 16 27 2 2 2 2 3" xfId="33560"/>
    <cellStyle name="Обычный 3 16 27 2 2 2 3" xfId="33561"/>
    <cellStyle name="Обычный 3 16 27 2 2 2 3 2" xfId="33562"/>
    <cellStyle name="Обычный 3 16 27 2 2 2 4" xfId="33563"/>
    <cellStyle name="Обычный 3 16 27 2 2 3" xfId="33564"/>
    <cellStyle name="Обычный 3 16 27 2 2 3 2" xfId="33565"/>
    <cellStyle name="Обычный 3 16 27 2 2 3 2 2" xfId="33566"/>
    <cellStyle name="Обычный 3 16 27 2 2 3 3" xfId="33567"/>
    <cellStyle name="Обычный 3 16 27 2 2 4" xfId="33568"/>
    <cellStyle name="Обычный 3 16 27 2 2 4 2" xfId="33569"/>
    <cellStyle name="Обычный 3 16 27 2 2 5" xfId="33570"/>
    <cellStyle name="Обычный 3 16 27 2 3" xfId="33571"/>
    <cellStyle name="Обычный 3 16 27 2 3 2" xfId="33572"/>
    <cellStyle name="Обычный 3 16 27 2 3 2 2" xfId="33573"/>
    <cellStyle name="Обычный 3 16 27 2 3 2 2 2" xfId="33574"/>
    <cellStyle name="Обычный 3 16 27 2 3 2 2 2 2" xfId="33575"/>
    <cellStyle name="Обычный 3 16 27 2 3 2 2 3" xfId="33576"/>
    <cellStyle name="Обычный 3 16 27 2 3 2 3" xfId="33577"/>
    <cellStyle name="Обычный 3 16 27 2 3 2 3 2" xfId="33578"/>
    <cellStyle name="Обычный 3 16 27 2 3 2 4" xfId="33579"/>
    <cellStyle name="Обычный 3 16 27 2 3 3" xfId="33580"/>
    <cellStyle name="Обычный 3 16 27 2 3 3 2" xfId="33581"/>
    <cellStyle name="Обычный 3 16 27 2 3 3 2 2" xfId="33582"/>
    <cellStyle name="Обычный 3 16 27 2 3 3 3" xfId="33583"/>
    <cellStyle name="Обычный 3 16 27 2 3 4" xfId="33584"/>
    <cellStyle name="Обычный 3 16 27 2 3 4 2" xfId="33585"/>
    <cellStyle name="Обычный 3 16 27 2 3 5" xfId="33586"/>
    <cellStyle name="Обычный 3 16 27 2 4" xfId="33587"/>
    <cellStyle name="Обычный 3 16 27 2 4 2" xfId="33588"/>
    <cellStyle name="Обычный 3 16 27 2 4 2 2" xfId="33589"/>
    <cellStyle name="Обычный 3 16 27 2 4 2 2 2" xfId="33590"/>
    <cellStyle name="Обычный 3 16 27 2 4 2 3" xfId="33591"/>
    <cellStyle name="Обычный 3 16 27 2 4 3" xfId="33592"/>
    <cellStyle name="Обычный 3 16 27 2 4 3 2" xfId="33593"/>
    <cellStyle name="Обычный 3 16 27 2 4 4" xfId="33594"/>
    <cellStyle name="Обычный 3 16 27 2 5" xfId="33595"/>
    <cellStyle name="Обычный 3 16 27 2 5 2" xfId="33596"/>
    <cellStyle name="Обычный 3 16 27 2 5 2 2" xfId="33597"/>
    <cellStyle name="Обычный 3 16 27 2 5 3" xfId="33598"/>
    <cellStyle name="Обычный 3 16 27 2 6" xfId="33599"/>
    <cellStyle name="Обычный 3 16 27 2 6 2" xfId="33600"/>
    <cellStyle name="Обычный 3 16 27 2 7" xfId="33601"/>
    <cellStyle name="Обычный 3 16 27 3" xfId="33602"/>
    <cellStyle name="Обычный 3 16 27 3 2" xfId="33603"/>
    <cellStyle name="Обычный 3 16 27 3 2 2" xfId="33604"/>
    <cellStyle name="Обычный 3 16 27 3 2 2 2" xfId="33605"/>
    <cellStyle name="Обычный 3 16 27 3 2 2 2 2" xfId="33606"/>
    <cellStyle name="Обычный 3 16 27 3 2 2 3" xfId="33607"/>
    <cellStyle name="Обычный 3 16 27 3 2 3" xfId="33608"/>
    <cellStyle name="Обычный 3 16 27 3 2 3 2" xfId="33609"/>
    <cellStyle name="Обычный 3 16 27 3 2 4" xfId="33610"/>
    <cellStyle name="Обычный 3 16 27 3 3" xfId="33611"/>
    <cellStyle name="Обычный 3 16 27 3 3 2" xfId="33612"/>
    <cellStyle name="Обычный 3 16 27 3 3 2 2" xfId="33613"/>
    <cellStyle name="Обычный 3 16 27 3 3 3" xfId="33614"/>
    <cellStyle name="Обычный 3 16 27 3 4" xfId="33615"/>
    <cellStyle name="Обычный 3 16 27 3 4 2" xfId="33616"/>
    <cellStyle name="Обычный 3 16 27 3 5" xfId="33617"/>
    <cellStyle name="Обычный 3 16 27 4" xfId="33618"/>
    <cellStyle name="Обычный 3 16 27 4 2" xfId="33619"/>
    <cellStyle name="Обычный 3 16 27 4 2 2" xfId="33620"/>
    <cellStyle name="Обычный 3 16 27 4 2 2 2" xfId="33621"/>
    <cellStyle name="Обычный 3 16 27 4 2 2 2 2" xfId="33622"/>
    <cellStyle name="Обычный 3 16 27 4 2 2 3" xfId="33623"/>
    <cellStyle name="Обычный 3 16 27 4 2 3" xfId="33624"/>
    <cellStyle name="Обычный 3 16 27 4 2 3 2" xfId="33625"/>
    <cellStyle name="Обычный 3 16 27 4 2 4" xfId="33626"/>
    <cellStyle name="Обычный 3 16 27 4 3" xfId="33627"/>
    <cellStyle name="Обычный 3 16 27 4 3 2" xfId="33628"/>
    <cellStyle name="Обычный 3 16 27 4 3 2 2" xfId="33629"/>
    <cellStyle name="Обычный 3 16 27 4 3 3" xfId="33630"/>
    <cellStyle name="Обычный 3 16 27 4 4" xfId="33631"/>
    <cellStyle name="Обычный 3 16 27 4 4 2" xfId="33632"/>
    <cellStyle name="Обычный 3 16 27 4 5" xfId="33633"/>
    <cellStyle name="Обычный 3 16 27 5" xfId="33634"/>
    <cellStyle name="Обычный 3 16 27 5 2" xfId="33635"/>
    <cellStyle name="Обычный 3 16 27 5 2 2" xfId="33636"/>
    <cellStyle name="Обычный 3 16 27 5 2 2 2" xfId="33637"/>
    <cellStyle name="Обычный 3 16 27 5 2 3" xfId="33638"/>
    <cellStyle name="Обычный 3 16 27 5 3" xfId="33639"/>
    <cellStyle name="Обычный 3 16 27 5 3 2" xfId="33640"/>
    <cellStyle name="Обычный 3 16 27 5 4" xfId="33641"/>
    <cellStyle name="Обычный 3 16 27 6" xfId="33642"/>
    <cellStyle name="Обычный 3 16 27 6 2" xfId="33643"/>
    <cellStyle name="Обычный 3 16 27 6 2 2" xfId="33644"/>
    <cellStyle name="Обычный 3 16 27 6 3" xfId="33645"/>
    <cellStyle name="Обычный 3 16 27 7" xfId="33646"/>
    <cellStyle name="Обычный 3 16 27 7 2" xfId="33647"/>
    <cellStyle name="Обычный 3 16 27 8" xfId="33648"/>
    <cellStyle name="Обычный 3 16 28" xfId="33649"/>
    <cellStyle name="Обычный 3 16 28 2" xfId="33650"/>
    <cellStyle name="Обычный 3 16 28 2 2" xfId="33651"/>
    <cellStyle name="Обычный 3 16 28 2 2 2" xfId="33652"/>
    <cellStyle name="Обычный 3 16 28 2 2 2 2" xfId="33653"/>
    <cellStyle name="Обычный 3 16 28 2 2 2 2 2" xfId="33654"/>
    <cellStyle name="Обычный 3 16 28 2 2 2 2 2 2" xfId="33655"/>
    <cellStyle name="Обычный 3 16 28 2 2 2 2 3" xfId="33656"/>
    <cellStyle name="Обычный 3 16 28 2 2 2 3" xfId="33657"/>
    <cellStyle name="Обычный 3 16 28 2 2 2 3 2" xfId="33658"/>
    <cellStyle name="Обычный 3 16 28 2 2 2 4" xfId="33659"/>
    <cellStyle name="Обычный 3 16 28 2 2 3" xfId="33660"/>
    <cellStyle name="Обычный 3 16 28 2 2 3 2" xfId="33661"/>
    <cellStyle name="Обычный 3 16 28 2 2 3 2 2" xfId="33662"/>
    <cellStyle name="Обычный 3 16 28 2 2 3 3" xfId="33663"/>
    <cellStyle name="Обычный 3 16 28 2 2 4" xfId="33664"/>
    <cellStyle name="Обычный 3 16 28 2 2 4 2" xfId="33665"/>
    <cellStyle name="Обычный 3 16 28 2 2 5" xfId="33666"/>
    <cellStyle name="Обычный 3 16 28 2 3" xfId="33667"/>
    <cellStyle name="Обычный 3 16 28 2 3 2" xfId="33668"/>
    <cellStyle name="Обычный 3 16 28 2 3 2 2" xfId="33669"/>
    <cellStyle name="Обычный 3 16 28 2 3 2 2 2" xfId="33670"/>
    <cellStyle name="Обычный 3 16 28 2 3 2 2 2 2" xfId="33671"/>
    <cellStyle name="Обычный 3 16 28 2 3 2 2 3" xfId="33672"/>
    <cellStyle name="Обычный 3 16 28 2 3 2 3" xfId="33673"/>
    <cellStyle name="Обычный 3 16 28 2 3 2 3 2" xfId="33674"/>
    <cellStyle name="Обычный 3 16 28 2 3 2 4" xfId="33675"/>
    <cellStyle name="Обычный 3 16 28 2 3 3" xfId="33676"/>
    <cellStyle name="Обычный 3 16 28 2 3 3 2" xfId="33677"/>
    <cellStyle name="Обычный 3 16 28 2 3 3 2 2" xfId="33678"/>
    <cellStyle name="Обычный 3 16 28 2 3 3 3" xfId="33679"/>
    <cellStyle name="Обычный 3 16 28 2 3 4" xfId="33680"/>
    <cellStyle name="Обычный 3 16 28 2 3 4 2" xfId="33681"/>
    <cellStyle name="Обычный 3 16 28 2 3 5" xfId="33682"/>
    <cellStyle name="Обычный 3 16 28 2 4" xfId="33683"/>
    <cellStyle name="Обычный 3 16 28 2 4 2" xfId="33684"/>
    <cellStyle name="Обычный 3 16 28 2 4 2 2" xfId="33685"/>
    <cellStyle name="Обычный 3 16 28 2 4 2 2 2" xfId="33686"/>
    <cellStyle name="Обычный 3 16 28 2 4 2 3" xfId="33687"/>
    <cellStyle name="Обычный 3 16 28 2 4 3" xfId="33688"/>
    <cellStyle name="Обычный 3 16 28 2 4 3 2" xfId="33689"/>
    <cellStyle name="Обычный 3 16 28 2 4 4" xfId="33690"/>
    <cellStyle name="Обычный 3 16 28 2 5" xfId="33691"/>
    <cellStyle name="Обычный 3 16 28 2 5 2" xfId="33692"/>
    <cellStyle name="Обычный 3 16 28 2 5 2 2" xfId="33693"/>
    <cellStyle name="Обычный 3 16 28 2 5 3" xfId="33694"/>
    <cellStyle name="Обычный 3 16 28 2 6" xfId="33695"/>
    <cellStyle name="Обычный 3 16 28 2 6 2" xfId="33696"/>
    <cellStyle name="Обычный 3 16 28 2 7" xfId="33697"/>
    <cellStyle name="Обычный 3 16 28 3" xfId="33698"/>
    <cellStyle name="Обычный 3 16 28 3 2" xfId="33699"/>
    <cellStyle name="Обычный 3 16 28 3 2 2" xfId="33700"/>
    <cellStyle name="Обычный 3 16 28 3 2 2 2" xfId="33701"/>
    <cellStyle name="Обычный 3 16 28 3 2 2 2 2" xfId="33702"/>
    <cellStyle name="Обычный 3 16 28 3 2 2 3" xfId="33703"/>
    <cellStyle name="Обычный 3 16 28 3 2 3" xfId="33704"/>
    <cellStyle name="Обычный 3 16 28 3 2 3 2" xfId="33705"/>
    <cellStyle name="Обычный 3 16 28 3 2 4" xfId="33706"/>
    <cellStyle name="Обычный 3 16 28 3 3" xfId="33707"/>
    <cellStyle name="Обычный 3 16 28 3 3 2" xfId="33708"/>
    <cellStyle name="Обычный 3 16 28 3 3 2 2" xfId="33709"/>
    <cellStyle name="Обычный 3 16 28 3 3 3" xfId="33710"/>
    <cellStyle name="Обычный 3 16 28 3 4" xfId="33711"/>
    <cellStyle name="Обычный 3 16 28 3 4 2" xfId="33712"/>
    <cellStyle name="Обычный 3 16 28 3 5" xfId="33713"/>
    <cellStyle name="Обычный 3 16 28 4" xfId="33714"/>
    <cellStyle name="Обычный 3 16 28 4 2" xfId="33715"/>
    <cellStyle name="Обычный 3 16 28 4 2 2" xfId="33716"/>
    <cellStyle name="Обычный 3 16 28 4 2 2 2" xfId="33717"/>
    <cellStyle name="Обычный 3 16 28 4 2 2 2 2" xfId="33718"/>
    <cellStyle name="Обычный 3 16 28 4 2 2 3" xfId="33719"/>
    <cellStyle name="Обычный 3 16 28 4 2 3" xfId="33720"/>
    <cellStyle name="Обычный 3 16 28 4 2 3 2" xfId="33721"/>
    <cellStyle name="Обычный 3 16 28 4 2 4" xfId="33722"/>
    <cellStyle name="Обычный 3 16 28 4 3" xfId="33723"/>
    <cellStyle name="Обычный 3 16 28 4 3 2" xfId="33724"/>
    <cellStyle name="Обычный 3 16 28 4 3 2 2" xfId="33725"/>
    <cellStyle name="Обычный 3 16 28 4 3 3" xfId="33726"/>
    <cellStyle name="Обычный 3 16 28 4 4" xfId="33727"/>
    <cellStyle name="Обычный 3 16 28 4 4 2" xfId="33728"/>
    <cellStyle name="Обычный 3 16 28 4 5" xfId="33729"/>
    <cellStyle name="Обычный 3 16 28 5" xfId="33730"/>
    <cellStyle name="Обычный 3 16 28 5 2" xfId="33731"/>
    <cellStyle name="Обычный 3 16 28 5 2 2" xfId="33732"/>
    <cellStyle name="Обычный 3 16 28 5 2 2 2" xfId="33733"/>
    <cellStyle name="Обычный 3 16 28 5 2 3" xfId="33734"/>
    <cellStyle name="Обычный 3 16 28 5 3" xfId="33735"/>
    <cellStyle name="Обычный 3 16 28 5 3 2" xfId="33736"/>
    <cellStyle name="Обычный 3 16 28 5 4" xfId="33737"/>
    <cellStyle name="Обычный 3 16 28 6" xfId="33738"/>
    <cellStyle name="Обычный 3 16 28 6 2" xfId="33739"/>
    <cellStyle name="Обычный 3 16 28 6 2 2" xfId="33740"/>
    <cellStyle name="Обычный 3 16 28 6 3" xfId="33741"/>
    <cellStyle name="Обычный 3 16 28 7" xfId="33742"/>
    <cellStyle name="Обычный 3 16 28 7 2" xfId="33743"/>
    <cellStyle name="Обычный 3 16 28 8" xfId="33744"/>
    <cellStyle name="Обычный 3 16 29" xfId="33745"/>
    <cellStyle name="Обычный 3 16 29 2" xfId="33746"/>
    <cellStyle name="Обычный 3 16 29 2 2" xfId="33747"/>
    <cellStyle name="Обычный 3 16 29 2 2 2" xfId="33748"/>
    <cellStyle name="Обычный 3 16 29 2 2 2 2" xfId="33749"/>
    <cellStyle name="Обычный 3 16 29 2 2 2 2 2" xfId="33750"/>
    <cellStyle name="Обычный 3 16 29 2 2 2 2 2 2" xfId="33751"/>
    <cellStyle name="Обычный 3 16 29 2 2 2 2 3" xfId="33752"/>
    <cellStyle name="Обычный 3 16 29 2 2 2 3" xfId="33753"/>
    <cellStyle name="Обычный 3 16 29 2 2 2 3 2" xfId="33754"/>
    <cellStyle name="Обычный 3 16 29 2 2 2 4" xfId="33755"/>
    <cellStyle name="Обычный 3 16 29 2 2 3" xfId="33756"/>
    <cellStyle name="Обычный 3 16 29 2 2 3 2" xfId="33757"/>
    <cellStyle name="Обычный 3 16 29 2 2 3 2 2" xfId="33758"/>
    <cellStyle name="Обычный 3 16 29 2 2 3 3" xfId="33759"/>
    <cellStyle name="Обычный 3 16 29 2 2 4" xfId="33760"/>
    <cellStyle name="Обычный 3 16 29 2 2 4 2" xfId="33761"/>
    <cellStyle name="Обычный 3 16 29 2 2 5" xfId="33762"/>
    <cellStyle name="Обычный 3 16 29 2 3" xfId="33763"/>
    <cellStyle name="Обычный 3 16 29 2 3 2" xfId="33764"/>
    <cellStyle name="Обычный 3 16 29 2 3 2 2" xfId="33765"/>
    <cellStyle name="Обычный 3 16 29 2 3 2 2 2" xfId="33766"/>
    <cellStyle name="Обычный 3 16 29 2 3 2 2 2 2" xfId="33767"/>
    <cellStyle name="Обычный 3 16 29 2 3 2 2 3" xfId="33768"/>
    <cellStyle name="Обычный 3 16 29 2 3 2 3" xfId="33769"/>
    <cellStyle name="Обычный 3 16 29 2 3 2 3 2" xfId="33770"/>
    <cellStyle name="Обычный 3 16 29 2 3 2 4" xfId="33771"/>
    <cellStyle name="Обычный 3 16 29 2 3 3" xfId="33772"/>
    <cellStyle name="Обычный 3 16 29 2 3 3 2" xfId="33773"/>
    <cellStyle name="Обычный 3 16 29 2 3 3 2 2" xfId="33774"/>
    <cellStyle name="Обычный 3 16 29 2 3 3 3" xfId="33775"/>
    <cellStyle name="Обычный 3 16 29 2 3 4" xfId="33776"/>
    <cellStyle name="Обычный 3 16 29 2 3 4 2" xfId="33777"/>
    <cellStyle name="Обычный 3 16 29 2 3 5" xfId="33778"/>
    <cellStyle name="Обычный 3 16 29 2 4" xfId="33779"/>
    <cellStyle name="Обычный 3 16 29 2 4 2" xfId="33780"/>
    <cellStyle name="Обычный 3 16 29 2 4 2 2" xfId="33781"/>
    <cellStyle name="Обычный 3 16 29 2 4 2 2 2" xfId="33782"/>
    <cellStyle name="Обычный 3 16 29 2 4 2 3" xfId="33783"/>
    <cellStyle name="Обычный 3 16 29 2 4 3" xfId="33784"/>
    <cellStyle name="Обычный 3 16 29 2 4 3 2" xfId="33785"/>
    <cellStyle name="Обычный 3 16 29 2 4 4" xfId="33786"/>
    <cellStyle name="Обычный 3 16 29 2 5" xfId="33787"/>
    <cellStyle name="Обычный 3 16 29 2 5 2" xfId="33788"/>
    <cellStyle name="Обычный 3 16 29 2 5 2 2" xfId="33789"/>
    <cellStyle name="Обычный 3 16 29 2 5 3" xfId="33790"/>
    <cellStyle name="Обычный 3 16 29 2 6" xfId="33791"/>
    <cellStyle name="Обычный 3 16 29 2 6 2" xfId="33792"/>
    <cellStyle name="Обычный 3 16 29 2 7" xfId="33793"/>
    <cellStyle name="Обычный 3 16 29 3" xfId="33794"/>
    <cellStyle name="Обычный 3 16 29 3 2" xfId="33795"/>
    <cellStyle name="Обычный 3 16 29 3 2 2" xfId="33796"/>
    <cellStyle name="Обычный 3 16 29 3 2 2 2" xfId="33797"/>
    <cellStyle name="Обычный 3 16 29 3 2 2 2 2" xfId="33798"/>
    <cellStyle name="Обычный 3 16 29 3 2 2 3" xfId="33799"/>
    <cellStyle name="Обычный 3 16 29 3 2 3" xfId="33800"/>
    <cellStyle name="Обычный 3 16 29 3 2 3 2" xfId="33801"/>
    <cellStyle name="Обычный 3 16 29 3 2 4" xfId="33802"/>
    <cellStyle name="Обычный 3 16 29 3 3" xfId="33803"/>
    <cellStyle name="Обычный 3 16 29 3 3 2" xfId="33804"/>
    <cellStyle name="Обычный 3 16 29 3 3 2 2" xfId="33805"/>
    <cellStyle name="Обычный 3 16 29 3 3 3" xfId="33806"/>
    <cellStyle name="Обычный 3 16 29 3 4" xfId="33807"/>
    <cellStyle name="Обычный 3 16 29 3 4 2" xfId="33808"/>
    <cellStyle name="Обычный 3 16 29 3 5" xfId="33809"/>
    <cellStyle name="Обычный 3 16 29 4" xfId="33810"/>
    <cellStyle name="Обычный 3 16 29 4 2" xfId="33811"/>
    <cellStyle name="Обычный 3 16 29 4 2 2" xfId="33812"/>
    <cellStyle name="Обычный 3 16 29 4 2 2 2" xfId="33813"/>
    <cellStyle name="Обычный 3 16 29 4 2 2 2 2" xfId="33814"/>
    <cellStyle name="Обычный 3 16 29 4 2 2 3" xfId="33815"/>
    <cellStyle name="Обычный 3 16 29 4 2 3" xfId="33816"/>
    <cellStyle name="Обычный 3 16 29 4 2 3 2" xfId="33817"/>
    <cellStyle name="Обычный 3 16 29 4 2 4" xfId="33818"/>
    <cellStyle name="Обычный 3 16 29 4 3" xfId="33819"/>
    <cellStyle name="Обычный 3 16 29 4 3 2" xfId="33820"/>
    <cellStyle name="Обычный 3 16 29 4 3 2 2" xfId="33821"/>
    <cellStyle name="Обычный 3 16 29 4 3 3" xfId="33822"/>
    <cellStyle name="Обычный 3 16 29 4 4" xfId="33823"/>
    <cellStyle name="Обычный 3 16 29 4 4 2" xfId="33824"/>
    <cellStyle name="Обычный 3 16 29 4 5" xfId="33825"/>
    <cellStyle name="Обычный 3 16 29 5" xfId="33826"/>
    <cellStyle name="Обычный 3 16 29 5 2" xfId="33827"/>
    <cellStyle name="Обычный 3 16 29 5 2 2" xfId="33828"/>
    <cellStyle name="Обычный 3 16 29 5 2 2 2" xfId="33829"/>
    <cellStyle name="Обычный 3 16 29 5 2 3" xfId="33830"/>
    <cellStyle name="Обычный 3 16 29 5 3" xfId="33831"/>
    <cellStyle name="Обычный 3 16 29 5 3 2" xfId="33832"/>
    <cellStyle name="Обычный 3 16 29 5 4" xfId="33833"/>
    <cellStyle name="Обычный 3 16 29 6" xfId="33834"/>
    <cellStyle name="Обычный 3 16 29 6 2" xfId="33835"/>
    <cellStyle name="Обычный 3 16 29 6 2 2" xfId="33836"/>
    <cellStyle name="Обычный 3 16 29 6 3" xfId="33837"/>
    <cellStyle name="Обычный 3 16 29 7" xfId="33838"/>
    <cellStyle name="Обычный 3 16 29 7 2" xfId="33839"/>
    <cellStyle name="Обычный 3 16 29 8" xfId="33840"/>
    <cellStyle name="Обычный 3 16 3" xfId="33841"/>
    <cellStyle name="Обычный 3 16 3 2" xfId="33842"/>
    <cellStyle name="Обычный 3 16 3 2 2" xfId="33843"/>
    <cellStyle name="Обычный 3 16 3 2 2 2" xfId="33844"/>
    <cellStyle name="Обычный 3 16 3 2 2 2 2" xfId="33845"/>
    <cellStyle name="Обычный 3 16 3 2 2 2 2 2" xfId="33846"/>
    <cellStyle name="Обычный 3 16 3 2 2 2 2 2 2" xfId="33847"/>
    <cellStyle name="Обычный 3 16 3 2 2 2 2 3" xfId="33848"/>
    <cellStyle name="Обычный 3 16 3 2 2 2 3" xfId="33849"/>
    <cellStyle name="Обычный 3 16 3 2 2 2 3 2" xfId="33850"/>
    <cellStyle name="Обычный 3 16 3 2 2 2 4" xfId="33851"/>
    <cellStyle name="Обычный 3 16 3 2 2 3" xfId="33852"/>
    <cellStyle name="Обычный 3 16 3 2 2 3 2" xfId="33853"/>
    <cellStyle name="Обычный 3 16 3 2 2 3 2 2" xfId="33854"/>
    <cellStyle name="Обычный 3 16 3 2 2 3 3" xfId="33855"/>
    <cellStyle name="Обычный 3 16 3 2 2 4" xfId="33856"/>
    <cellStyle name="Обычный 3 16 3 2 2 4 2" xfId="33857"/>
    <cellStyle name="Обычный 3 16 3 2 2 5" xfId="33858"/>
    <cellStyle name="Обычный 3 16 3 2 3" xfId="33859"/>
    <cellStyle name="Обычный 3 16 3 2 3 2" xfId="33860"/>
    <cellStyle name="Обычный 3 16 3 2 3 2 2" xfId="33861"/>
    <cellStyle name="Обычный 3 16 3 2 3 2 2 2" xfId="33862"/>
    <cellStyle name="Обычный 3 16 3 2 3 2 2 2 2" xfId="33863"/>
    <cellStyle name="Обычный 3 16 3 2 3 2 2 3" xfId="33864"/>
    <cellStyle name="Обычный 3 16 3 2 3 2 3" xfId="33865"/>
    <cellStyle name="Обычный 3 16 3 2 3 2 3 2" xfId="33866"/>
    <cellStyle name="Обычный 3 16 3 2 3 2 4" xfId="33867"/>
    <cellStyle name="Обычный 3 16 3 2 3 3" xfId="33868"/>
    <cellStyle name="Обычный 3 16 3 2 3 3 2" xfId="33869"/>
    <cellStyle name="Обычный 3 16 3 2 3 3 2 2" xfId="33870"/>
    <cellStyle name="Обычный 3 16 3 2 3 3 3" xfId="33871"/>
    <cellStyle name="Обычный 3 16 3 2 3 4" xfId="33872"/>
    <cellStyle name="Обычный 3 16 3 2 3 4 2" xfId="33873"/>
    <cellStyle name="Обычный 3 16 3 2 3 5" xfId="33874"/>
    <cellStyle name="Обычный 3 16 3 2 4" xfId="33875"/>
    <cellStyle name="Обычный 3 16 3 2 4 2" xfId="33876"/>
    <cellStyle name="Обычный 3 16 3 2 4 2 2" xfId="33877"/>
    <cellStyle name="Обычный 3 16 3 2 4 2 2 2" xfId="33878"/>
    <cellStyle name="Обычный 3 16 3 2 4 2 3" xfId="33879"/>
    <cellStyle name="Обычный 3 16 3 2 4 3" xfId="33880"/>
    <cellStyle name="Обычный 3 16 3 2 4 3 2" xfId="33881"/>
    <cellStyle name="Обычный 3 16 3 2 4 4" xfId="33882"/>
    <cellStyle name="Обычный 3 16 3 2 5" xfId="33883"/>
    <cellStyle name="Обычный 3 16 3 2 5 2" xfId="33884"/>
    <cellStyle name="Обычный 3 16 3 2 5 2 2" xfId="33885"/>
    <cellStyle name="Обычный 3 16 3 2 5 3" xfId="33886"/>
    <cellStyle name="Обычный 3 16 3 2 6" xfId="33887"/>
    <cellStyle name="Обычный 3 16 3 2 6 2" xfId="33888"/>
    <cellStyle name="Обычный 3 16 3 2 7" xfId="33889"/>
    <cellStyle name="Обычный 3 16 3 3" xfId="33890"/>
    <cellStyle name="Обычный 3 16 3 3 2" xfId="33891"/>
    <cellStyle name="Обычный 3 16 3 3 2 2" xfId="33892"/>
    <cellStyle name="Обычный 3 16 3 3 2 2 2" xfId="33893"/>
    <cellStyle name="Обычный 3 16 3 3 2 2 2 2" xfId="33894"/>
    <cellStyle name="Обычный 3 16 3 3 2 2 3" xfId="33895"/>
    <cellStyle name="Обычный 3 16 3 3 2 3" xfId="33896"/>
    <cellStyle name="Обычный 3 16 3 3 2 3 2" xfId="33897"/>
    <cellStyle name="Обычный 3 16 3 3 2 4" xfId="33898"/>
    <cellStyle name="Обычный 3 16 3 3 3" xfId="33899"/>
    <cellStyle name="Обычный 3 16 3 3 3 2" xfId="33900"/>
    <cellStyle name="Обычный 3 16 3 3 3 2 2" xfId="33901"/>
    <cellStyle name="Обычный 3 16 3 3 3 3" xfId="33902"/>
    <cellStyle name="Обычный 3 16 3 3 4" xfId="33903"/>
    <cellStyle name="Обычный 3 16 3 3 4 2" xfId="33904"/>
    <cellStyle name="Обычный 3 16 3 3 5" xfId="33905"/>
    <cellStyle name="Обычный 3 16 3 4" xfId="33906"/>
    <cellStyle name="Обычный 3 16 3 4 2" xfId="33907"/>
    <cellStyle name="Обычный 3 16 3 4 2 2" xfId="33908"/>
    <cellStyle name="Обычный 3 16 3 4 2 2 2" xfId="33909"/>
    <cellStyle name="Обычный 3 16 3 4 2 2 2 2" xfId="33910"/>
    <cellStyle name="Обычный 3 16 3 4 2 2 3" xfId="33911"/>
    <cellStyle name="Обычный 3 16 3 4 2 3" xfId="33912"/>
    <cellStyle name="Обычный 3 16 3 4 2 3 2" xfId="33913"/>
    <cellStyle name="Обычный 3 16 3 4 2 4" xfId="33914"/>
    <cellStyle name="Обычный 3 16 3 4 3" xfId="33915"/>
    <cellStyle name="Обычный 3 16 3 4 3 2" xfId="33916"/>
    <cellStyle name="Обычный 3 16 3 4 3 2 2" xfId="33917"/>
    <cellStyle name="Обычный 3 16 3 4 3 3" xfId="33918"/>
    <cellStyle name="Обычный 3 16 3 4 4" xfId="33919"/>
    <cellStyle name="Обычный 3 16 3 4 4 2" xfId="33920"/>
    <cellStyle name="Обычный 3 16 3 4 5" xfId="33921"/>
    <cellStyle name="Обычный 3 16 3 5" xfId="33922"/>
    <cellStyle name="Обычный 3 16 3 5 2" xfId="33923"/>
    <cellStyle name="Обычный 3 16 3 5 2 2" xfId="33924"/>
    <cellStyle name="Обычный 3 16 3 5 2 2 2" xfId="33925"/>
    <cellStyle name="Обычный 3 16 3 5 2 3" xfId="33926"/>
    <cellStyle name="Обычный 3 16 3 5 3" xfId="33927"/>
    <cellStyle name="Обычный 3 16 3 5 3 2" xfId="33928"/>
    <cellStyle name="Обычный 3 16 3 5 4" xfId="33929"/>
    <cellStyle name="Обычный 3 16 3 6" xfId="33930"/>
    <cellStyle name="Обычный 3 16 3 6 2" xfId="33931"/>
    <cellStyle name="Обычный 3 16 3 6 2 2" xfId="33932"/>
    <cellStyle name="Обычный 3 16 3 6 3" xfId="33933"/>
    <cellStyle name="Обычный 3 16 3 7" xfId="33934"/>
    <cellStyle name="Обычный 3 16 3 7 2" xfId="33935"/>
    <cellStyle name="Обычный 3 16 3 8" xfId="33936"/>
    <cellStyle name="Обычный 3 16 30" xfId="33937"/>
    <cellStyle name="Обычный 3 16 30 2" xfId="33938"/>
    <cellStyle name="Обычный 3 16 30 2 2" xfId="33939"/>
    <cellStyle name="Обычный 3 16 30 2 2 2" xfId="33940"/>
    <cellStyle name="Обычный 3 16 30 2 2 2 2" xfId="33941"/>
    <cellStyle name="Обычный 3 16 30 2 2 2 2 2" xfId="33942"/>
    <cellStyle name="Обычный 3 16 30 2 2 2 2 2 2" xfId="33943"/>
    <cellStyle name="Обычный 3 16 30 2 2 2 2 3" xfId="33944"/>
    <cellStyle name="Обычный 3 16 30 2 2 2 3" xfId="33945"/>
    <cellStyle name="Обычный 3 16 30 2 2 2 3 2" xfId="33946"/>
    <cellStyle name="Обычный 3 16 30 2 2 2 4" xfId="33947"/>
    <cellStyle name="Обычный 3 16 30 2 2 3" xfId="33948"/>
    <cellStyle name="Обычный 3 16 30 2 2 3 2" xfId="33949"/>
    <cellStyle name="Обычный 3 16 30 2 2 3 2 2" xfId="33950"/>
    <cellStyle name="Обычный 3 16 30 2 2 3 3" xfId="33951"/>
    <cellStyle name="Обычный 3 16 30 2 2 4" xfId="33952"/>
    <cellStyle name="Обычный 3 16 30 2 2 4 2" xfId="33953"/>
    <cellStyle name="Обычный 3 16 30 2 2 5" xfId="33954"/>
    <cellStyle name="Обычный 3 16 30 2 3" xfId="33955"/>
    <cellStyle name="Обычный 3 16 30 2 3 2" xfId="33956"/>
    <cellStyle name="Обычный 3 16 30 2 3 2 2" xfId="33957"/>
    <cellStyle name="Обычный 3 16 30 2 3 2 2 2" xfId="33958"/>
    <cellStyle name="Обычный 3 16 30 2 3 2 2 2 2" xfId="33959"/>
    <cellStyle name="Обычный 3 16 30 2 3 2 2 3" xfId="33960"/>
    <cellStyle name="Обычный 3 16 30 2 3 2 3" xfId="33961"/>
    <cellStyle name="Обычный 3 16 30 2 3 2 3 2" xfId="33962"/>
    <cellStyle name="Обычный 3 16 30 2 3 2 4" xfId="33963"/>
    <cellStyle name="Обычный 3 16 30 2 3 3" xfId="33964"/>
    <cellStyle name="Обычный 3 16 30 2 3 3 2" xfId="33965"/>
    <cellStyle name="Обычный 3 16 30 2 3 3 2 2" xfId="33966"/>
    <cellStyle name="Обычный 3 16 30 2 3 3 3" xfId="33967"/>
    <cellStyle name="Обычный 3 16 30 2 3 4" xfId="33968"/>
    <cellStyle name="Обычный 3 16 30 2 3 4 2" xfId="33969"/>
    <cellStyle name="Обычный 3 16 30 2 3 5" xfId="33970"/>
    <cellStyle name="Обычный 3 16 30 2 4" xfId="33971"/>
    <cellStyle name="Обычный 3 16 30 2 4 2" xfId="33972"/>
    <cellStyle name="Обычный 3 16 30 2 4 2 2" xfId="33973"/>
    <cellStyle name="Обычный 3 16 30 2 4 2 2 2" xfId="33974"/>
    <cellStyle name="Обычный 3 16 30 2 4 2 3" xfId="33975"/>
    <cellStyle name="Обычный 3 16 30 2 4 3" xfId="33976"/>
    <cellStyle name="Обычный 3 16 30 2 4 3 2" xfId="33977"/>
    <cellStyle name="Обычный 3 16 30 2 4 4" xfId="33978"/>
    <cellStyle name="Обычный 3 16 30 2 5" xfId="33979"/>
    <cellStyle name="Обычный 3 16 30 2 5 2" xfId="33980"/>
    <cellStyle name="Обычный 3 16 30 2 5 2 2" xfId="33981"/>
    <cellStyle name="Обычный 3 16 30 2 5 3" xfId="33982"/>
    <cellStyle name="Обычный 3 16 30 2 6" xfId="33983"/>
    <cellStyle name="Обычный 3 16 30 2 6 2" xfId="33984"/>
    <cellStyle name="Обычный 3 16 30 2 7" xfId="33985"/>
    <cellStyle name="Обычный 3 16 30 3" xfId="33986"/>
    <cellStyle name="Обычный 3 16 30 3 2" xfId="33987"/>
    <cellStyle name="Обычный 3 16 30 3 2 2" xfId="33988"/>
    <cellStyle name="Обычный 3 16 30 3 2 2 2" xfId="33989"/>
    <cellStyle name="Обычный 3 16 30 3 2 2 2 2" xfId="33990"/>
    <cellStyle name="Обычный 3 16 30 3 2 2 3" xfId="33991"/>
    <cellStyle name="Обычный 3 16 30 3 2 3" xfId="33992"/>
    <cellStyle name="Обычный 3 16 30 3 2 3 2" xfId="33993"/>
    <cellStyle name="Обычный 3 16 30 3 2 4" xfId="33994"/>
    <cellStyle name="Обычный 3 16 30 3 3" xfId="33995"/>
    <cellStyle name="Обычный 3 16 30 3 3 2" xfId="33996"/>
    <cellStyle name="Обычный 3 16 30 3 3 2 2" xfId="33997"/>
    <cellStyle name="Обычный 3 16 30 3 3 3" xfId="33998"/>
    <cellStyle name="Обычный 3 16 30 3 4" xfId="33999"/>
    <cellStyle name="Обычный 3 16 30 3 4 2" xfId="34000"/>
    <cellStyle name="Обычный 3 16 30 3 5" xfId="34001"/>
    <cellStyle name="Обычный 3 16 30 4" xfId="34002"/>
    <cellStyle name="Обычный 3 16 30 4 2" xfId="34003"/>
    <cellStyle name="Обычный 3 16 30 4 2 2" xfId="34004"/>
    <cellStyle name="Обычный 3 16 30 4 2 2 2" xfId="34005"/>
    <cellStyle name="Обычный 3 16 30 4 2 2 2 2" xfId="34006"/>
    <cellStyle name="Обычный 3 16 30 4 2 2 3" xfId="34007"/>
    <cellStyle name="Обычный 3 16 30 4 2 3" xfId="34008"/>
    <cellStyle name="Обычный 3 16 30 4 2 3 2" xfId="34009"/>
    <cellStyle name="Обычный 3 16 30 4 2 4" xfId="34010"/>
    <cellStyle name="Обычный 3 16 30 4 3" xfId="34011"/>
    <cellStyle name="Обычный 3 16 30 4 3 2" xfId="34012"/>
    <cellStyle name="Обычный 3 16 30 4 3 2 2" xfId="34013"/>
    <cellStyle name="Обычный 3 16 30 4 3 3" xfId="34014"/>
    <cellStyle name="Обычный 3 16 30 4 4" xfId="34015"/>
    <cellStyle name="Обычный 3 16 30 4 4 2" xfId="34016"/>
    <cellStyle name="Обычный 3 16 30 4 5" xfId="34017"/>
    <cellStyle name="Обычный 3 16 30 5" xfId="34018"/>
    <cellStyle name="Обычный 3 16 30 5 2" xfId="34019"/>
    <cellStyle name="Обычный 3 16 30 5 2 2" xfId="34020"/>
    <cellStyle name="Обычный 3 16 30 5 2 2 2" xfId="34021"/>
    <cellStyle name="Обычный 3 16 30 5 2 3" xfId="34022"/>
    <cellStyle name="Обычный 3 16 30 5 3" xfId="34023"/>
    <cellStyle name="Обычный 3 16 30 5 3 2" xfId="34024"/>
    <cellStyle name="Обычный 3 16 30 5 4" xfId="34025"/>
    <cellStyle name="Обычный 3 16 30 6" xfId="34026"/>
    <cellStyle name="Обычный 3 16 30 6 2" xfId="34027"/>
    <cellStyle name="Обычный 3 16 30 6 2 2" xfId="34028"/>
    <cellStyle name="Обычный 3 16 30 6 3" xfId="34029"/>
    <cellStyle name="Обычный 3 16 30 7" xfId="34030"/>
    <cellStyle name="Обычный 3 16 30 7 2" xfId="34031"/>
    <cellStyle name="Обычный 3 16 30 8" xfId="34032"/>
    <cellStyle name="Обычный 3 16 31" xfId="34033"/>
    <cellStyle name="Обычный 3 16 31 2" xfId="34034"/>
    <cellStyle name="Обычный 3 16 31 2 2" xfId="34035"/>
    <cellStyle name="Обычный 3 16 31 2 2 2" xfId="34036"/>
    <cellStyle name="Обычный 3 16 31 2 2 2 2" xfId="34037"/>
    <cellStyle name="Обычный 3 16 31 2 2 2 2 2" xfId="34038"/>
    <cellStyle name="Обычный 3 16 31 2 2 2 2 2 2" xfId="34039"/>
    <cellStyle name="Обычный 3 16 31 2 2 2 2 3" xfId="34040"/>
    <cellStyle name="Обычный 3 16 31 2 2 2 3" xfId="34041"/>
    <cellStyle name="Обычный 3 16 31 2 2 2 3 2" xfId="34042"/>
    <cellStyle name="Обычный 3 16 31 2 2 2 4" xfId="34043"/>
    <cellStyle name="Обычный 3 16 31 2 2 3" xfId="34044"/>
    <cellStyle name="Обычный 3 16 31 2 2 3 2" xfId="34045"/>
    <cellStyle name="Обычный 3 16 31 2 2 3 2 2" xfId="34046"/>
    <cellStyle name="Обычный 3 16 31 2 2 3 3" xfId="34047"/>
    <cellStyle name="Обычный 3 16 31 2 2 4" xfId="34048"/>
    <cellStyle name="Обычный 3 16 31 2 2 4 2" xfId="34049"/>
    <cellStyle name="Обычный 3 16 31 2 2 5" xfId="34050"/>
    <cellStyle name="Обычный 3 16 31 2 3" xfId="34051"/>
    <cellStyle name="Обычный 3 16 31 2 3 2" xfId="34052"/>
    <cellStyle name="Обычный 3 16 31 2 3 2 2" xfId="34053"/>
    <cellStyle name="Обычный 3 16 31 2 3 2 2 2" xfId="34054"/>
    <cellStyle name="Обычный 3 16 31 2 3 2 2 2 2" xfId="34055"/>
    <cellStyle name="Обычный 3 16 31 2 3 2 2 3" xfId="34056"/>
    <cellStyle name="Обычный 3 16 31 2 3 2 3" xfId="34057"/>
    <cellStyle name="Обычный 3 16 31 2 3 2 3 2" xfId="34058"/>
    <cellStyle name="Обычный 3 16 31 2 3 2 4" xfId="34059"/>
    <cellStyle name="Обычный 3 16 31 2 3 3" xfId="34060"/>
    <cellStyle name="Обычный 3 16 31 2 3 3 2" xfId="34061"/>
    <cellStyle name="Обычный 3 16 31 2 3 3 2 2" xfId="34062"/>
    <cellStyle name="Обычный 3 16 31 2 3 3 3" xfId="34063"/>
    <cellStyle name="Обычный 3 16 31 2 3 4" xfId="34064"/>
    <cellStyle name="Обычный 3 16 31 2 3 4 2" xfId="34065"/>
    <cellStyle name="Обычный 3 16 31 2 3 5" xfId="34066"/>
    <cellStyle name="Обычный 3 16 31 2 4" xfId="34067"/>
    <cellStyle name="Обычный 3 16 31 2 4 2" xfId="34068"/>
    <cellStyle name="Обычный 3 16 31 2 4 2 2" xfId="34069"/>
    <cellStyle name="Обычный 3 16 31 2 4 2 2 2" xfId="34070"/>
    <cellStyle name="Обычный 3 16 31 2 4 2 3" xfId="34071"/>
    <cellStyle name="Обычный 3 16 31 2 4 3" xfId="34072"/>
    <cellStyle name="Обычный 3 16 31 2 4 3 2" xfId="34073"/>
    <cellStyle name="Обычный 3 16 31 2 4 4" xfId="34074"/>
    <cellStyle name="Обычный 3 16 31 2 5" xfId="34075"/>
    <cellStyle name="Обычный 3 16 31 2 5 2" xfId="34076"/>
    <cellStyle name="Обычный 3 16 31 2 5 2 2" xfId="34077"/>
    <cellStyle name="Обычный 3 16 31 2 5 3" xfId="34078"/>
    <cellStyle name="Обычный 3 16 31 2 6" xfId="34079"/>
    <cellStyle name="Обычный 3 16 31 2 6 2" xfId="34080"/>
    <cellStyle name="Обычный 3 16 31 2 7" xfId="34081"/>
    <cellStyle name="Обычный 3 16 31 3" xfId="34082"/>
    <cellStyle name="Обычный 3 16 31 3 2" xfId="34083"/>
    <cellStyle name="Обычный 3 16 31 3 2 2" xfId="34084"/>
    <cellStyle name="Обычный 3 16 31 3 2 2 2" xfId="34085"/>
    <cellStyle name="Обычный 3 16 31 3 2 2 2 2" xfId="34086"/>
    <cellStyle name="Обычный 3 16 31 3 2 2 3" xfId="34087"/>
    <cellStyle name="Обычный 3 16 31 3 2 3" xfId="34088"/>
    <cellStyle name="Обычный 3 16 31 3 2 3 2" xfId="34089"/>
    <cellStyle name="Обычный 3 16 31 3 2 4" xfId="34090"/>
    <cellStyle name="Обычный 3 16 31 3 3" xfId="34091"/>
    <cellStyle name="Обычный 3 16 31 3 3 2" xfId="34092"/>
    <cellStyle name="Обычный 3 16 31 3 3 2 2" xfId="34093"/>
    <cellStyle name="Обычный 3 16 31 3 3 3" xfId="34094"/>
    <cellStyle name="Обычный 3 16 31 3 4" xfId="34095"/>
    <cellStyle name="Обычный 3 16 31 3 4 2" xfId="34096"/>
    <cellStyle name="Обычный 3 16 31 3 5" xfId="34097"/>
    <cellStyle name="Обычный 3 16 31 4" xfId="34098"/>
    <cellStyle name="Обычный 3 16 31 4 2" xfId="34099"/>
    <cellStyle name="Обычный 3 16 31 4 2 2" xfId="34100"/>
    <cellStyle name="Обычный 3 16 31 4 2 2 2" xfId="34101"/>
    <cellStyle name="Обычный 3 16 31 4 2 2 2 2" xfId="34102"/>
    <cellStyle name="Обычный 3 16 31 4 2 2 3" xfId="34103"/>
    <cellStyle name="Обычный 3 16 31 4 2 3" xfId="34104"/>
    <cellStyle name="Обычный 3 16 31 4 2 3 2" xfId="34105"/>
    <cellStyle name="Обычный 3 16 31 4 2 4" xfId="34106"/>
    <cellStyle name="Обычный 3 16 31 4 3" xfId="34107"/>
    <cellStyle name="Обычный 3 16 31 4 3 2" xfId="34108"/>
    <cellStyle name="Обычный 3 16 31 4 3 2 2" xfId="34109"/>
    <cellStyle name="Обычный 3 16 31 4 3 3" xfId="34110"/>
    <cellStyle name="Обычный 3 16 31 4 4" xfId="34111"/>
    <cellStyle name="Обычный 3 16 31 4 4 2" xfId="34112"/>
    <cellStyle name="Обычный 3 16 31 4 5" xfId="34113"/>
    <cellStyle name="Обычный 3 16 31 5" xfId="34114"/>
    <cellStyle name="Обычный 3 16 31 5 2" xfId="34115"/>
    <cellStyle name="Обычный 3 16 31 5 2 2" xfId="34116"/>
    <cellStyle name="Обычный 3 16 31 5 2 2 2" xfId="34117"/>
    <cellStyle name="Обычный 3 16 31 5 2 3" xfId="34118"/>
    <cellStyle name="Обычный 3 16 31 5 3" xfId="34119"/>
    <cellStyle name="Обычный 3 16 31 5 3 2" xfId="34120"/>
    <cellStyle name="Обычный 3 16 31 5 4" xfId="34121"/>
    <cellStyle name="Обычный 3 16 31 6" xfId="34122"/>
    <cellStyle name="Обычный 3 16 31 6 2" xfId="34123"/>
    <cellStyle name="Обычный 3 16 31 6 2 2" xfId="34124"/>
    <cellStyle name="Обычный 3 16 31 6 3" xfId="34125"/>
    <cellStyle name="Обычный 3 16 31 7" xfId="34126"/>
    <cellStyle name="Обычный 3 16 31 7 2" xfId="34127"/>
    <cellStyle name="Обычный 3 16 31 8" xfId="34128"/>
    <cellStyle name="Обычный 3 16 32" xfId="34129"/>
    <cellStyle name="Обычный 3 16 32 2" xfId="34130"/>
    <cellStyle name="Обычный 3 16 32 2 2" xfId="34131"/>
    <cellStyle name="Обычный 3 16 32 2 2 2" xfId="34132"/>
    <cellStyle name="Обычный 3 16 32 2 2 2 2" xfId="34133"/>
    <cellStyle name="Обычный 3 16 32 2 2 2 2 2" xfId="34134"/>
    <cellStyle name="Обычный 3 16 32 2 2 2 2 2 2" xfId="34135"/>
    <cellStyle name="Обычный 3 16 32 2 2 2 2 3" xfId="34136"/>
    <cellStyle name="Обычный 3 16 32 2 2 2 3" xfId="34137"/>
    <cellStyle name="Обычный 3 16 32 2 2 2 3 2" xfId="34138"/>
    <cellStyle name="Обычный 3 16 32 2 2 2 4" xfId="34139"/>
    <cellStyle name="Обычный 3 16 32 2 2 3" xfId="34140"/>
    <cellStyle name="Обычный 3 16 32 2 2 3 2" xfId="34141"/>
    <cellStyle name="Обычный 3 16 32 2 2 3 2 2" xfId="34142"/>
    <cellStyle name="Обычный 3 16 32 2 2 3 3" xfId="34143"/>
    <cellStyle name="Обычный 3 16 32 2 2 4" xfId="34144"/>
    <cellStyle name="Обычный 3 16 32 2 2 4 2" xfId="34145"/>
    <cellStyle name="Обычный 3 16 32 2 2 5" xfId="34146"/>
    <cellStyle name="Обычный 3 16 32 2 3" xfId="34147"/>
    <cellStyle name="Обычный 3 16 32 2 3 2" xfId="34148"/>
    <cellStyle name="Обычный 3 16 32 2 3 2 2" xfId="34149"/>
    <cellStyle name="Обычный 3 16 32 2 3 2 2 2" xfId="34150"/>
    <cellStyle name="Обычный 3 16 32 2 3 2 2 2 2" xfId="34151"/>
    <cellStyle name="Обычный 3 16 32 2 3 2 2 3" xfId="34152"/>
    <cellStyle name="Обычный 3 16 32 2 3 2 3" xfId="34153"/>
    <cellStyle name="Обычный 3 16 32 2 3 2 3 2" xfId="34154"/>
    <cellStyle name="Обычный 3 16 32 2 3 2 4" xfId="34155"/>
    <cellStyle name="Обычный 3 16 32 2 3 3" xfId="34156"/>
    <cellStyle name="Обычный 3 16 32 2 3 3 2" xfId="34157"/>
    <cellStyle name="Обычный 3 16 32 2 3 3 2 2" xfId="34158"/>
    <cellStyle name="Обычный 3 16 32 2 3 3 3" xfId="34159"/>
    <cellStyle name="Обычный 3 16 32 2 3 4" xfId="34160"/>
    <cellStyle name="Обычный 3 16 32 2 3 4 2" xfId="34161"/>
    <cellStyle name="Обычный 3 16 32 2 3 5" xfId="34162"/>
    <cellStyle name="Обычный 3 16 32 2 4" xfId="34163"/>
    <cellStyle name="Обычный 3 16 32 2 4 2" xfId="34164"/>
    <cellStyle name="Обычный 3 16 32 2 4 2 2" xfId="34165"/>
    <cellStyle name="Обычный 3 16 32 2 4 2 2 2" xfId="34166"/>
    <cellStyle name="Обычный 3 16 32 2 4 2 3" xfId="34167"/>
    <cellStyle name="Обычный 3 16 32 2 4 3" xfId="34168"/>
    <cellStyle name="Обычный 3 16 32 2 4 3 2" xfId="34169"/>
    <cellStyle name="Обычный 3 16 32 2 4 4" xfId="34170"/>
    <cellStyle name="Обычный 3 16 32 2 5" xfId="34171"/>
    <cellStyle name="Обычный 3 16 32 2 5 2" xfId="34172"/>
    <cellStyle name="Обычный 3 16 32 2 5 2 2" xfId="34173"/>
    <cellStyle name="Обычный 3 16 32 2 5 3" xfId="34174"/>
    <cellStyle name="Обычный 3 16 32 2 6" xfId="34175"/>
    <cellStyle name="Обычный 3 16 32 2 6 2" xfId="34176"/>
    <cellStyle name="Обычный 3 16 32 2 7" xfId="34177"/>
    <cellStyle name="Обычный 3 16 32 3" xfId="34178"/>
    <cellStyle name="Обычный 3 16 32 3 2" xfId="34179"/>
    <cellStyle name="Обычный 3 16 32 3 2 2" xfId="34180"/>
    <cellStyle name="Обычный 3 16 32 3 2 2 2" xfId="34181"/>
    <cellStyle name="Обычный 3 16 32 3 2 2 2 2" xfId="34182"/>
    <cellStyle name="Обычный 3 16 32 3 2 2 3" xfId="34183"/>
    <cellStyle name="Обычный 3 16 32 3 2 3" xfId="34184"/>
    <cellStyle name="Обычный 3 16 32 3 2 3 2" xfId="34185"/>
    <cellStyle name="Обычный 3 16 32 3 2 4" xfId="34186"/>
    <cellStyle name="Обычный 3 16 32 3 3" xfId="34187"/>
    <cellStyle name="Обычный 3 16 32 3 3 2" xfId="34188"/>
    <cellStyle name="Обычный 3 16 32 3 3 2 2" xfId="34189"/>
    <cellStyle name="Обычный 3 16 32 3 3 3" xfId="34190"/>
    <cellStyle name="Обычный 3 16 32 3 4" xfId="34191"/>
    <cellStyle name="Обычный 3 16 32 3 4 2" xfId="34192"/>
    <cellStyle name="Обычный 3 16 32 3 5" xfId="34193"/>
    <cellStyle name="Обычный 3 16 32 4" xfId="34194"/>
    <cellStyle name="Обычный 3 16 32 4 2" xfId="34195"/>
    <cellStyle name="Обычный 3 16 32 4 2 2" xfId="34196"/>
    <cellStyle name="Обычный 3 16 32 4 2 2 2" xfId="34197"/>
    <cellStyle name="Обычный 3 16 32 4 2 2 2 2" xfId="34198"/>
    <cellStyle name="Обычный 3 16 32 4 2 2 3" xfId="34199"/>
    <cellStyle name="Обычный 3 16 32 4 2 3" xfId="34200"/>
    <cellStyle name="Обычный 3 16 32 4 2 3 2" xfId="34201"/>
    <cellStyle name="Обычный 3 16 32 4 2 4" xfId="34202"/>
    <cellStyle name="Обычный 3 16 32 4 3" xfId="34203"/>
    <cellStyle name="Обычный 3 16 32 4 3 2" xfId="34204"/>
    <cellStyle name="Обычный 3 16 32 4 3 2 2" xfId="34205"/>
    <cellStyle name="Обычный 3 16 32 4 3 3" xfId="34206"/>
    <cellStyle name="Обычный 3 16 32 4 4" xfId="34207"/>
    <cellStyle name="Обычный 3 16 32 4 4 2" xfId="34208"/>
    <cellStyle name="Обычный 3 16 32 4 5" xfId="34209"/>
    <cellStyle name="Обычный 3 16 32 5" xfId="34210"/>
    <cellStyle name="Обычный 3 16 32 5 2" xfId="34211"/>
    <cellStyle name="Обычный 3 16 32 5 2 2" xfId="34212"/>
    <cellStyle name="Обычный 3 16 32 5 2 2 2" xfId="34213"/>
    <cellStyle name="Обычный 3 16 32 5 2 3" xfId="34214"/>
    <cellStyle name="Обычный 3 16 32 5 3" xfId="34215"/>
    <cellStyle name="Обычный 3 16 32 5 3 2" xfId="34216"/>
    <cellStyle name="Обычный 3 16 32 5 4" xfId="34217"/>
    <cellStyle name="Обычный 3 16 32 6" xfId="34218"/>
    <cellStyle name="Обычный 3 16 32 6 2" xfId="34219"/>
    <cellStyle name="Обычный 3 16 32 6 2 2" xfId="34220"/>
    <cellStyle name="Обычный 3 16 32 6 3" xfId="34221"/>
    <cellStyle name="Обычный 3 16 32 7" xfId="34222"/>
    <cellStyle name="Обычный 3 16 32 7 2" xfId="34223"/>
    <cellStyle name="Обычный 3 16 32 8" xfId="34224"/>
    <cellStyle name="Обычный 3 16 33" xfId="34225"/>
    <cellStyle name="Обычный 3 16 33 2" xfId="34226"/>
    <cellStyle name="Обычный 3 16 33 2 2" xfId="34227"/>
    <cellStyle name="Обычный 3 16 33 2 2 2" xfId="34228"/>
    <cellStyle name="Обычный 3 16 33 2 2 2 2" xfId="34229"/>
    <cellStyle name="Обычный 3 16 33 2 2 2 2 2" xfId="34230"/>
    <cellStyle name="Обычный 3 16 33 2 2 2 2 2 2" xfId="34231"/>
    <cellStyle name="Обычный 3 16 33 2 2 2 2 3" xfId="34232"/>
    <cellStyle name="Обычный 3 16 33 2 2 2 3" xfId="34233"/>
    <cellStyle name="Обычный 3 16 33 2 2 2 3 2" xfId="34234"/>
    <cellStyle name="Обычный 3 16 33 2 2 2 4" xfId="34235"/>
    <cellStyle name="Обычный 3 16 33 2 2 3" xfId="34236"/>
    <cellStyle name="Обычный 3 16 33 2 2 3 2" xfId="34237"/>
    <cellStyle name="Обычный 3 16 33 2 2 3 2 2" xfId="34238"/>
    <cellStyle name="Обычный 3 16 33 2 2 3 3" xfId="34239"/>
    <cellStyle name="Обычный 3 16 33 2 2 4" xfId="34240"/>
    <cellStyle name="Обычный 3 16 33 2 2 4 2" xfId="34241"/>
    <cellStyle name="Обычный 3 16 33 2 2 5" xfId="34242"/>
    <cellStyle name="Обычный 3 16 33 2 3" xfId="34243"/>
    <cellStyle name="Обычный 3 16 33 2 3 2" xfId="34244"/>
    <cellStyle name="Обычный 3 16 33 2 3 2 2" xfId="34245"/>
    <cellStyle name="Обычный 3 16 33 2 3 2 2 2" xfId="34246"/>
    <cellStyle name="Обычный 3 16 33 2 3 2 2 2 2" xfId="34247"/>
    <cellStyle name="Обычный 3 16 33 2 3 2 2 3" xfId="34248"/>
    <cellStyle name="Обычный 3 16 33 2 3 2 3" xfId="34249"/>
    <cellStyle name="Обычный 3 16 33 2 3 2 3 2" xfId="34250"/>
    <cellStyle name="Обычный 3 16 33 2 3 2 4" xfId="34251"/>
    <cellStyle name="Обычный 3 16 33 2 3 3" xfId="34252"/>
    <cellStyle name="Обычный 3 16 33 2 3 3 2" xfId="34253"/>
    <cellStyle name="Обычный 3 16 33 2 3 3 2 2" xfId="34254"/>
    <cellStyle name="Обычный 3 16 33 2 3 3 3" xfId="34255"/>
    <cellStyle name="Обычный 3 16 33 2 3 4" xfId="34256"/>
    <cellStyle name="Обычный 3 16 33 2 3 4 2" xfId="34257"/>
    <cellStyle name="Обычный 3 16 33 2 3 5" xfId="34258"/>
    <cellStyle name="Обычный 3 16 33 2 4" xfId="34259"/>
    <cellStyle name="Обычный 3 16 33 2 4 2" xfId="34260"/>
    <cellStyle name="Обычный 3 16 33 2 4 2 2" xfId="34261"/>
    <cellStyle name="Обычный 3 16 33 2 4 2 2 2" xfId="34262"/>
    <cellStyle name="Обычный 3 16 33 2 4 2 3" xfId="34263"/>
    <cellStyle name="Обычный 3 16 33 2 4 3" xfId="34264"/>
    <cellStyle name="Обычный 3 16 33 2 4 3 2" xfId="34265"/>
    <cellStyle name="Обычный 3 16 33 2 4 4" xfId="34266"/>
    <cellStyle name="Обычный 3 16 33 2 5" xfId="34267"/>
    <cellStyle name="Обычный 3 16 33 2 5 2" xfId="34268"/>
    <cellStyle name="Обычный 3 16 33 2 5 2 2" xfId="34269"/>
    <cellStyle name="Обычный 3 16 33 2 5 3" xfId="34270"/>
    <cellStyle name="Обычный 3 16 33 2 6" xfId="34271"/>
    <cellStyle name="Обычный 3 16 33 2 6 2" xfId="34272"/>
    <cellStyle name="Обычный 3 16 33 2 7" xfId="34273"/>
    <cellStyle name="Обычный 3 16 33 3" xfId="34274"/>
    <cellStyle name="Обычный 3 16 33 3 2" xfId="34275"/>
    <cellStyle name="Обычный 3 16 33 3 2 2" xfId="34276"/>
    <cellStyle name="Обычный 3 16 33 3 2 2 2" xfId="34277"/>
    <cellStyle name="Обычный 3 16 33 3 2 2 2 2" xfId="34278"/>
    <cellStyle name="Обычный 3 16 33 3 2 2 3" xfId="34279"/>
    <cellStyle name="Обычный 3 16 33 3 2 3" xfId="34280"/>
    <cellStyle name="Обычный 3 16 33 3 2 3 2" xfId="34281"/>
    <cellStyle name="Обычный 3 16 33 3 2 4" xfId="34282"/>
    <cellStyle name="Обычный 3 16 33 3 3" xfId="34283"/>
    <cellStyle name="Обычный 3 16 33 3 3 2" xfId="34284"/>
    <cellStyle name="Обычный 3 16 33 3 3 2 2" xfId="34285"/>
    <cellStyle name="Обычный 3 16 33 3 3 3" xfId="34286"/>
    <cellStyle name="Обычный 3 16 33 3 4" xfId="34287"/>
    <cellStyle name="Обычный 3 16 33 3 4 2" xfId="34288"/>
    <cellStyle name="Обычный 3 16 33 3 5" xfId="34289"/>
    <cellStyle name="Обычный 3 16 33 4" xfId="34290"/>
    <cellStyle name="Обычный 3 16 33 4 2" xfId="34291"/>
    <cellStyle name="Обычный 3 16 33 4 2 2" xfId="34292"/>
    <cellStyle name="Обычный 3 16 33 4 2 2 2" xfId="34293"/>
    <cellStyle name="Обычный 3 16 33 4 2 2 2 2" xfId="34294"/>
    <cellStyle name="Обычный 3 16 33 4 2 2 3" xfId="34295"/>
    <cellStyle name="Обычный 3 16 33 4 2 3" xfId="34296"/>
    <cellStyle name="Обычный 3 16 33 4 2 3 2" xfId="34297"/>
    <cellStyle name="Обычный 3 16 33 4 2 4" xfId="34298"/>
    <cellStyle name="Обычный 3 16 33 4 3" xfId="34299"/>
    <cellStyle name="Обычный 3 16 33 4 3 2" xfId="34300"/>
    <cellStyle name="Обычный 3 16 33 4 3 2 2" xfId="34301"/>
    <cellStyle name="Обычный 3 16 33 4 3 3" xfId="34302"/>
    <cellStyle name="Обычный 3 16 33 4 4" xfId="34303"/>
    <cellStyle name="Обычный 3 16 33 4 4 2" xfId="34304"/>
    <cellStyle name="Обычный 3 16 33 4 5" xfId="34305"/>
    <cellStyle name="Обычный 3 16 33 5" xfId="34306"/>
    <cellStyle name="Обычный 3 16 33 5 2" xfId="34307"/>
    <cellStyle name="Обычный 3 16 33 5 2 2" xfId="34308"/>
    <cellStyle name="Обычный 3 16 33 5 2 2 2" xfId="34309"/>
    <cellStyle name="Обычный 3 16 33 5 2 3" xfId="34310"/>
    <cellStyle name="Обычный 3 16 33 5 3" xfId="34311"/>
    <cellStyle name="Обычный 3 16 33 5 3 2" xfId="34312"/>
    <cellStyle name="Обычный 3 16 33 5 4" xfId="34313"/>
    <cellStyle name="Обычный 3 16 33 6" xfId="34314"/>
    <cellStyle name="Обычный 3 16 33 6 2" xfId="34315"/>
    <cellStyle name="Обычный 3 16 33 6 2 2" xfId="34316"/>
    <cellStyle name="Обычный 3 16 33 6 3" xfId="34317"/>
    <cellStyle name="Обычный 3 16 33 7" xfId="34318"/>
    <cellStyle name="Обычный 3 16 33 7 2" xfId="34319"/>
    <cellStyle name="Обычный 3 16 33 8" xfId="34320"/>
    <cellStyle name="Обычный 3 16 34" xfId="34321"/>
    <cellStyle name="Обычный 3 16 34 2" xfId="34322"/>
    <cellStyle name="Обычный 3 16 34 2 2" xfId="34323"/>
    <cellStyle name="Обычный 3 16 34 2 2 2" xfId="34324"/>
    <cellStyle name="Обычный 3 16 34 2 2 2 2" xfId="34325"/>
    <cellStyle name="Обычный 3 16 34 2 2 2 2 2" xfId="34326"/>
    <cellStyle name="Обычный 3 16 34 2 2 2 2 2 2" xfId="34327"/>
    <cellStyle name="Обычный 3 16 34 2 2 2 2 3" xfId="34328"/>
    <cellStyle name="Обычный 3 16 34 2 2 2 3" xfId="34329"/>
    <cellStyle name="Обычный 3 16 34 2 2 2 3 2" xfId="34330"/>
    <cellStyle name="Обычный 3 16 34 2 2 2 4" xfId="34331"/>
    <cellStyle name="Обычный 3 16 34 2 2 3" xfId="34332"/>
    <cellStyle name="Обычный 3 16 34 2 2 3 2" xfId="34333"/>
    <cellStyle name="Обычный 3 16 34 2 2 3 2 2" xfId="34334"/>
    <cellStyle name="Обычный 3 16 34 2 2 3 3" xfId="34335"/>
    <cellStyle name="Обычный 3 16 34 2 2 4" xfId="34336"/>
    <cellStyle name="Обычный 3 16 34 2 2 4 2" xfId="34337"/>
    <cellStyle name="Обычный 3 16 34 2 2 5" xfId="34338"/>
    <cellStyle name="Обычный 3 16 34 2 3" xfId="34339"/>
    <cellStyle name="Обычный 3 16 34 2 3 2" xfId="34340"/>
    <cellStyle name="Обычный 3 16 34 2 3 2 2" xfId="34341"/>
    <cellStyle name="Обычный 3 16 34 2 3 2 2 2" xfId="34342"/>
    <cellStyle name="Обычный 3 16 34 2 3 2 2 2 2" xfId="34343"/>
    <cellStyle name="Обычный 3 16 34 2 3 2 2 3" xfId="34344"/>
    <cellStyle name="Обычный 3 16 34 2 3 2 3" xfId="34345"/>
    <cellStyle name="Обычный 3 16 34 2 3 2 3 2" xfId="34346"/>
    <cellStyle name="Обычный 3 16 34 2 3 2 4" xfId="34347"/>
    <cellStyle name="Обычный 3 16 34 2 3 3" xfId="34348"/>
    <cellStyle name="Обычный 3 16 34 2 3 3 2" xfId="34349"/>
    <cellStyle name="Обычный 3 16 34 2 3 3 2 2" xfId="34350"/>
    <cellStyle name="Обычный 3 16 34 2 3 3 3" xfId="34351"/>
    <cellStyle name="Обычный 3 16 34 2 3 4" xfId="34352"/>
    <cellStyle name="Обычный 3 16 34 2 3 4 2" xfId="34353"/>
    <cellStyle name="Обычный 3 16 34 2 3 5" xfId="34354"/>
    <cellStyle name="Обычный 3 16 34 2 4" xfId="34355"/>
    <cellStyle name="Обычный 3 16 34 2 4 2" xfId="34356"/>
    <cellStyle name="Обычный 3 16 34 2 4 2 2" xfId="34357"/>
    <cellStyle name="Обычный 3 16 34 2 4 2 2 2" xfId="34358"/>
    <cellStyle name="Обычный 3 16 34 2 4 2 3" xfId="34359"/>
    <cellStyle name="Обычный 3 16 34 2 4 3" xfId="34360"/>
    <cellStyle name="Обычный 3 16 34 2 4 3 2" xfId="34361"/>
    <cellStyle name="Обычный 3 16 34 2 4 4" xfId="34362"/>
    <cellStyle name="Обычный 3 16 34 2 5" xfId="34363"/>
    <cellStyle name="Обычный 3 16 34 2 5 2" xfId="34364"/>
    <cellStyle name="Обычный 3 16 34 2 5 2 2" xfId="34365"/>
    <cellStyle name="Обычный 3 16 34 2 5 3" xfId="34366"/>
    <cellStyle name="Обычный 3 16 34 2 6" xfId="34367"/>
    <cellStyle name="Обычный 3 16 34 2 6 2" xfId="34368"/>
    <cellStyle name="Обычный 3 16 34 2 7" xfId="34369"/>
    <cellStyle name="Обычный 3 16 34 3" xfId="34370"/>
    <cellStyle name="Обычный 3 16 34 3 2" xfId="34371"/>
    <cellStyle name="Обычный 3 16 34 3 2 2" xfId="34372"/>
    <cellStyle name="Обычный 3 16 34 3 2 2 2" xfId="34373"/>
    <cellStyle name="Обычный 3 16 34 3 2 2 2 2" xfId="34374"/>
    <cellStyle name="Обычный 3 16 34 3 2 2 3" xfId="34375"/>
    <cellStyle name="Обычный 3 16 34 3 2 3" xfId="34376"/>
    <cellStyle name="Обычный 3 16 34 3 2 3 2" xfId="34377"/>
    <cellStyle name="Обычный 3 16 34 3 2 4" xfId="34378"/>
    <cellStyle name="Обычный 3 16 34 3 3" xfId="34379"/>
    <cellStyle name="Обычный 3 16 34 3 3 2" xfId="34380"/>
    <cellStyle name="Обычный 3 16 34 3 3 2 2" xfId="34381"/>
    <cellStyle name="Обычный 3 16 34 3 3 3" xfId="34382"/>
    <cellStyle name="Обычный 3 16 34 3 4" xfId="34383"/>
    <cellStyle name="Обычный 3 16 34 3 4 2" xfId="34384"/>
    <cellStyle name="Обычный 3 16 34 3 5" xfId="34385"/>
    <cellStyle name="Обычный 3 16 34 4" xfId="34386"/>
    <cellStyle name="Обычный 3 16 34 4 2" xfId="34387"/>
    <cellStyle name="Обычный 3 16 34 4 2 2" xfId="34388"/>
    <cellStyle name="Обычный 3 16 34 4 2 2 2" xfId="34389"/>
    <cellStyle name="Обычный 3 16 34 4 2 2 2 2" xfId="34390"/>
    <cellStyle name="Обычный 3 16 34 4 2 2 3" xfId="34391"/>
    <cellStyle name="Обычный 3 16 34 4 2 3" xfId="34392"/>
    <cellStyle name="Обычный 3 16 34 4 2 3 2" xfId="34393"/>
    <cellStyle name="Обычный 3 16 34 4 2 4" xfId="34394"/>
    <cellStyle name="Обычный 3 16 34 4 3" xfId="34395"/>
    <cellStyle name="Обычный 3 16 34 4 3 2" xfId="34396"/>
    <cellStyle name="Обычный 3 16 34 4 3 2 2" xfId="34397"/>
    <cellStyle name="Обычный 3 16 34 4 3 3" xfId="34398"/>
    <cellStyle name="Обычный 3 16 34 4 4" xfId="34399"/>
    <cellStyle name="Обычный 3 16 34 4 4 2" xfId="34400"/>
    <cellStyle name="Обычный 3 16 34 4 5" xfId="34401"/>
    <cellStyle name="Обычный 3 16 34 5" xfId="34402"/>
    <cellStyle name="Обычный 3 16 34 5 2" xfId="34403"/>
    <cellStyle name="Обычный 3 16 34 5 2 2" xfId="34404"/>
    <cellStyle name="Обычный 3 16 34 5 2 2 2" xfId="34405"/>
    <cellStyle name="Обычный 3 16 34 5 2 3" xfId="34406"/>
    <cellStyle name="Обычный 3 16 34 5 3" xfId="34407"/>
    <cellStyle name="Обычный 3 16 34 5 3 2" xfId="34408"/>
    <cellStyle name="Обычный 3 16 34 5 4" xfId="34409"/>
    <cellStyle name="Обычный 3 16 34 6" xfId="34410"/>
    <cellStyle name="Обычный 3 16 34 6 2" xfId="34411"/>
    <cellStyle name="Обычный 3 16 34 6 2 2" xfId="34412"/>
    <cellStyle name="Обычный 3 16 34 6 3" xfId="34413"/>
    <cellStyle name="Обычный 3 16 34 7" xfId="34414"/>
    <cellStyle name="Обычный 3 16 34 7 2" xfId="34415"/>
    <cellStyle name="Обычный 3 16 34 8" xfId="34416"/>
    <cellStyle name="Обычный 3 16 35" xfId="34417"/>
    <cellStyle name="Обычный 3 16 35 2" xfId="34418"/>
    <cellStyle name="Обычный 3 16 35 2 2" xfId="34419"/>
    <cellStyle name="Обычный 3 16 35 2 2 2" xfId="34420"/>
    <cellStyle name="Обычный 3 16 35 2 2 2 2" xfId="34421"/>
    <cellStyle name="Обычный 3 16 35 2 2 2 2 2" xfId="34422"/>
    <cellStyle name="Обычный 3 16 35 2 2 2 2 2 2" xfId="34423"/>
    <cellStyle name="Обычный 3 16 35 2 2 2 2 3" xfId="34424"/>
    <cellStyle name="Обычный 3 16 35 2 2 2 3" xfId="34425"/>
    <cellStyle name="Обычный 3 16 35 2 2 2 3 2" xfId="34426"/>
    <cellStyle name="Обычный 3 16 35 2 2 2 4" xfId="34427"/>
    <cellStyle name="Обычный 3 16 35 2 2 3" xfId="34428"/>
    <cellStyle name="Обычный 3 16 35 2 2 3 2" xfId="34429"/>
    <cellStyle name="Обычный 3 16 35 2 2 3 2 2" xfId="34430"/>
    <cellStyle name="Обычный 3 16 35 2 2 3 3" xfId="34431"/>
    <cellStyle name="Обычный 3 16 35 2 2 4" xfId="34432"/>
    <cellStyle name="Обычный 3 16 35 2 2 4 2" xfId="34433"/>
    <cellStyle name="Обычный 3 16 35 2 2 5" xfId="34434"/>
    <cellStyle name="Обычный 3 16 35 2 3" xfId="34435"/>
    <cellStyle name="Обычный 3 16 35 2 3 2" xfId="34436"/>
    <cellStyle name="Обычный 3 16 35 2 3 2 2" xfId="34437"/>
    <cellStyle name="Обычный 3 16 35 2 3 2 2 2" xfId="34438"/>
    <cellStyle name="Обычный 3 16 35 2 3 2 2 2 2" xfId="34439"/>
    <cellStyle name="Обычный 3 16 35 2 3 2 2 3" xfId="34440"/>
    <cellStyle name="Обычный 3 16 35 2 3 2 3" xfId="34441"/>
    <cellStyle name="Обычный 3 16 35 2 3 2 3 2" xfId="34442"/>
    <cellStyle name="Обычный 3 16 35 2 3 2 4" xfId="34443"/>
    <cellStyle name="Обычный 3 16 35 2 3 3" xfId="34444"/>
    <cellStyle name="Обычный 3 16 35 2 3 3 2" xfId="34445"/>
    <cellStyle name="Обычный 3 16 35 2 3 3 2 2" xfId="34446"/>
    <cellStyle name="Обычный 3 16 35 2 3 3 3" xfId="34447"/>
    <cellStyle name="Обычный 3 16 35 2 3 4" xfId="34448"/>
    <cellStyle name="Обычный 3 16 35 2 3 4 2" xfId="34449"/>
    <cellStyle name="Обычный 3 16 35 2 3 5" xfId="34450"/>
    <cellStyle name="Обычный 3 16 35 2 4" xfId="34451"/>
    <cellStyle name="Обычный 3 16 35 2 4 2" xfId="34452"/>
    <cellStyle name="Обычный 3 16 35 2 4 2 2" xfId="34453"/>
    <cellStyle name="Обычный 3 16 35 2 4 2 2 2" xfId="34454"/>
    <cellStyle name="Обычный 3 16 35 2 4 2 3" xfId="34455"/>
    <cellStyle name="Обычный 3 16 35 2 4 3" xfId="34456"/>
    <cellStyle name="Обычный 3 16 35 2 4 3 2" xfId="34457"/>
    <cellStyle name="Обычный 3 16 35 2 4 4" xfId="34458"/>
    <cellStyle name="Обычный 3 16 35 2 5" xfId="34459"/>
    <cellStyle name="Обычный 3 16 35 2 5 2" xfId="34460"/>
    <cellStyle name="Обычный 3 16 35 2 5 2 2" xfId="34461"/>
    <cellStyle name="Обычный 3 16 35 2 5 3" xfId="34462"/>
    <cellStyle name="Обычный 3 16 35 2 6" xfId="34463"/>
    <cellStyle name="Обычный 3 16 35 2 6 2" xfId="34464"/>
    <cellStyle name="Обычный 3 16 35 2 7" xfId="34465"/>
    <cellStyle name="Обычный 3 16 35 3" xfId="34466"/>
    <cellStyle name="Обычный 3 16 35 3 2" xfId="34467"/>
    <cellStyle name="Обычный 3 16 35 3 2 2" xfId="34468"/>
    <cellStyle name="Обычный 3 16 35 3 2 2 2" xfId="34469"/>
    <cellStyle name="Обычный 3 16 35 3 2 2 2 2" xfId="34470"/>
    <cellStyle name="Обычный 3 16 35 3 2 2 3" xfId="34471"/>
    <cellStyle name="Обычный 3 16 35 3 2 3" xfId="34472"/>
    <cellStyle name="Обычный 3 16 35 3 2 3 2" xfId="34473"/>
    <cellStyle name="Обычный 3 16 35 3 2 4" xfId="34474"/>
    <cellStyle name="Обычный 3 16 35 3 3" xfId="34475"/>
    <cellStyle name="Обычный 3 16 35 3 3 2" xfId="34476"/>
    <cellStyle name="Обычный 3 16 35 3 3 2 2" xfId="34477"/>
    <cellStyle name="Обычный 3 16 35 3 3 3" xfId="34478"/>
    <cellStyle name="Обычный 3 16 35 3 4" xfId="34479"/>
    <cellStyle name="Обычный 3 16 35 3 4 2" xfId="34480"/>
    <cellStyle name="Обычный 3 16 35 3 5" xfId="34481"/>
    <cellStyle name="Обычный 3 16 35 4" xfId="34482"/>
    <cellStyle name="Обычный 3 16 35 4 2" xfId="34483"/>
    <cellStyle name="Обычный 3 16 35 4 2 2" xfId="34484"/>
    <cellStyle name="Обычный 3 16 35 4 2 2 2" xfId="34485"/>
    <cellStyle name="Обычный 3 16 35 4 2 2 2 2" xfId="34486"/>
    <cellStyle name="Обычный 3 16 35 4 2 2 3" xfId="34487"/>
    <cellStyle name="Обычный 3 16 35 4 2 3" xfId="34488"/>
    <cellStyle name="Обычный 3 16 35 4 2 3 2" xfId="34489"/>
    <cellStyle name="Обычный 3 16 35 4 2 4" xfId="34490"/>
    <cellStyle name="Обычный 3 16 35 4 3" xfId="34491"/>
    <cellStyle name="Обычный 3 16 35 4 3 2" xfId="34492"/>
    <cellStyle name="Обычный 3 16 35 4 3 2 2" xfId="34493"/>
    <cellStyle name="Обычный 3 16 35 4 3 3" xfId="34494"/>
    <cellStyle name="Обычный 3 16 35 4 4" xfId="34495"/>
    <cellStyle name="Обычный 3 16 35 4 4 2" xfId="34496"/>
    <cellStyle name="Обычный 3 16 35 4 5" xfId="34497"/>
    <cellStyle name="Обычный 3 16 35 5" xfId="34498"/>
    <cellStyle name="Обычный 3 16 35 5 2" xfId="34499"/>
    <cellStyle name="Обычный 3 16 35 5 2 2" xfId="34500"/>
    <cellStyle name="Обычный 3 16 35 5 2 2 2" xfId="34501"/>
    <cellStyle name="Обычный 3 16 35 5 2 3" xfId="34502"/>
    <cellStyle name="Обычный 3 16 35 5 3" xfId="34503"/>
    <cellStyle name="Обычный 3 16 35 5 3 2" xfId="34504"/>
    <cellStyle name="Обычный 3 16 35 5 4" xfId="34505"/>
    <cellStyle name="Обычный 3 16 35 6" xfId="34506"/>
    <cellStyle name="Обычный 3 16 35 6 2" xfId="34507"/>
    <cellStyle name="Обычный 3 16 35 6 2 2" xfId="34508"/>
    <cellStyle name="Обычный 3 16 35 6 3" xfId="34509"/>
    <cellStyle name="Обычный 3 16 35 7" xfId="34510"/>
    <cellStyle name="Обычный 3 16 35 7 2" xfId="34511"/>
    <cellStyle name="Обычный 3 16 35 8" xfId="34512"/>
    <cellStyle name="Обычный 3 16 36" xfId="34513"/>
    <cellStyle name="Обычный 3 16 36 2" xfId="34514"/>
    <cellStyle name="Обычный 3 16 36 2 2" xfId="34515"/>
    <cellStyle name="Обычный 3 16 36 2 2 2" xfId="34516"/>
    <cellStyle name="Обычный 3 16 36 2 2 2 2" xfId="34517"/>
    <cellStyle name="Обычный 3 16 36 2 2 2 2 2" xfId="34518"/>
    <cellStyle name="Обычный 3 16 36 2 2 2 2 2 2" xfId="34519"/>
    <cellStyle name="Обычный 3 16 36 2 2 2 2 3" xfId="34520"/>
    <cellStyle name="Обычный 3 16 36 2 2 2 3" xfId="34521"/>
    <cellStyle name="Обычный 3 16 36 2 2 2 3 2" xfId="34522"/>
    <cellStyle name="Обычный 3 16 36 2 2 2 4" xfId="34523"/>
    <cellStyle name="Обычный 3 16 36 2 2 3" xfId="34524"/>
    <cellStyle name="Обычный 3 16 36 2 2 3 2" xfId="34525"/>
    <cellStyle name="Обычный 3 16 36 2 2 3 2 2" xfId="34526"/>
    <cellStyle name="Обычный 3 16 36 2 2 3 3" xfId="34527"/>
    <cellStyle name="Обычный 3 16 36 2 2 4" xfId="34528"/>
    <cellStyle name="Обычный 3 16 36 2 2 4 2" xfId="34529"/>
    <cellStyle name="Обычный 3 16 36 2 2 5" xfId="34530"/>
    <cellStyle name="Обычный 3 16 36 2 3" xfId="34531"/>
    <cellStyle name="Обычный 3 16 36 2 3 2" xfId="34532"/>
    <cellStyle name="Обычный 3 16 36 2 3 2 2" xfId="34533"/>
    <cellStyle name="Обычный 3 16 36 2 3 2 2 2" xfId="34534"/>
    <cellStyle name="Обычный 3 16 36 2 3 2 2 2 2" xfId="34535"/>
    <cellStyle name="Обычный 3 16 36 2 3 2 2 3" xfId="34536"/>
    <cellStyle name="Обычный 3 16 36 2 3 2 3" xfId="34537"/>
    <cellStyle name="Обычный 3 16 36 2 3 2 3 2" xfId="34538"/>
    <cellStyle name="Обычный 3 16 36 2 3 2 4" xfId="34539"/>
    <cellStyle name="Обычный 3 16 36 2 3 3" xfId="34540"/>
    <cellStyle name="Обычный 3 16 36 2 3 3 2" xfId="34541"/>
    <cellStyle name="Обычный 3 16 36 2 3 3 2 2" xfId="34542"/>
    <cellStyle name="Обычный 3 16 36 2 3 3 3" xfId="34543"/>
    <cellStyle name="Обычный 3 16 36 2 3 4" xfId="34544"/>
    <cellStyle name="Обычный 3 16 36 2 3 4 2" xfId="34545"/>
    <cellStyle name="Обычный 3 16 36 2 3 5" xfId="34546"/>
    <cellStyle name="Обычный 3 16 36 2 4" xfId="34547"/>
    <cellStyle name="Обычный 3 16 36 2 4 2" xfId="34548"/>
    <cellStyle name="Обычный 3 16 36 2 4 2 2" xfId="34549"/>
    <cellStyle name="Обычный 3 16 36 2 4 2 2 2" xfId="34550"/>
    <cellStyle name="Обычный 3 16 36 2 4 2 3" xfId="34551"/>
    <cellStyle name="Обычный 3 16 36 2 4 3" xfId="34552"/>
    <cellStyle name="Обычный 3 16 36 2 4 3 2" xfId="34553"/>
    <cellStyle name="Обычный 3 16 36 2 4 4" xfId="34554"/>
    <cellStyle name="Обычный 3 16 36 2 5" xfId="34555"/>
    <cellStyle name="Обычный 3 16 36 2 5 2" xfId="34556"/>
    <cellStyle name="Обычный 3 16 36 2 5 2 2" xfId="34557"/>
    <cellStyle name="Обычный 3 16 36 2 5 3" xfId="34558"/>
    <cellStyle name="Обычный 3 16 36 2 6" xfId="34559"/>
    <cellStyle name="Обычный 3 16 36 2 6 2" xfId="34560"/>
    <cellStyle name="Обычный 3 16 36 2 7" xfId="34561"/>
    <cellStyle name="Обычный 3 16 36 3" xfId="34562"/>
    <cellStyle name="Обычный 3 16 36 3 2" xfId="34563"/>
    <cellStyle name="Обычный 3 16 36 3 2 2" xfId="34564"/>
    <cellStyle name="Обычный 3 16 36 3 2 2 2" xfId="34565"/>
    <cellStyle name="Обычный 3 16 36 3 2 2 2 2" xfId="34566"/>
    <cellStyle name="Обычный 3 16 36 3 2 2 3" xfId="34567"/>
    <cellStyle name="Обычный 3 16 36 3 2 3" xfId="34568"/>
    <cellStyle name="Обычный 3 16 36 3 2 3 2" xfId="34569"/>
    <cellStyle name="Обычный 3 16 36 3 2 4" xfId="34570"/>
    <cellStyle name="Обычный 3 16 36 3 3" xfId="34571"/>
    <cellStyle name="Обычный 3 16 36 3 3 2" xfId="34572"/>
    <cellStyle name="Обычный 3 16 36 3 3 2 2" xfId="34573"/>
    <cellStyle name="Обычный 3 16 36 3 3 3" xfId="34574"/>
    <cellStyle name="Обычный 3 16 36 3 4" xfId="34575"/>
    <cellStyle name="Обычный 3 16 36 3 4 2" xfId="34576"/>
    <cellStyle name="Обычный 3 16 36 3 5" xfId="34577"/>
    <cellStyle name="Обычный 3 16 36 4" xfId="34578"/>
    <cellStyle name="Обычный 3 16 36 4 2" xfId="34579"/>
    <cellStyle name="Обычный 3 16 36 4 2 2" xfId="34580"/>
    <cellStyle name="Обычный 3 16 36 4 2 2 2" xfId="34581"/>
    <cellStyle name="Обычный 3 16 36 4 2 2 2 2" xfId="34582"/>
    <cellStyle name="Обычный 3 16 36 4 2 2 3" xfId="34583"/>
    <cellStyle name="Обычный 3 16 36 4 2 3" xfId="34584"/>
    <cellStyle name="Обычный 3 16 36 4 2 3 2" xfId="34585"/>
    <cellStyle name="Обычный 3 16 36 4 2 4" xfId="34586"/>
    <cellStyle name="Обычный 3 16 36 4 3" xfId="34587"/>
    <cellStyle name="Обычный 3 16 36 4 3 2" xfId="34588"/>
    <cellStyle name="Обычный 3 16 36 4 3 2 2" xfId="34589"/>
    <cellStyle name="Обычный 3 16 36 4 3 3" xfId="34590"/>
    <cellStyle name="Обычный 3 16 36 4 4" xfId="34591"/>
    <cellStyle name="Обычный 3 16 36 4 4 2" xfId="34592"/>
    <cellStyle name="Обычный 3 16 36 4 5" xfId="34593"/>
    <cellStyle name="Обычный 3 16 36 5" xfId="34594"/>
    <cellStyle name="Обычный 3 16 36 5 2" xfId="34595"/>
    <cellStyle name="Обычный 3 16 36 5 2 2" xfId="34596"/>
    <cellStyle name="Обычный 3 16 36 5 2 2 2" xfId="34597"/>
    <cellStyle name="Обычный 3 16 36 5 2 3" xfId="34598"/>
    <cellStyle name="Обычный 3 16 36 5 3" xfId="34599"/>
    <cellStyle name="Обычный 3 16 36 5 3 2" xfId="34600"/>
    <cellStyle name="Обычный 3 16 36 5 4" xfId="34601"/>
    <cellStyle name="Обычный 3 16 36 6" xfId="34602"/>
    <cellStyle name="Обычный 3 16 36 6 2" xfId="34603"/>
    <cellStyle name="Обычный 3 16 36 6 2 2" xfId="34604"/>
    <cellStyle name="Обычный 3 16 36 6 3" xfId="34605"/>
    <cellStyle name="Обычный 3 16 36 7" xfId="34606"/>
    <cellStyle name="Обычный 3 16 36 7 2" xfId="34607"/>
    <cellStyle name="Обычный 3 16 36 8" xfId="34608"/>
    <cellStyle name="Обычный 3 16 37" xfId="34609"/>
    <cellStyle name="Обычный 3 16 37 2" xfId="34610"/>
    <cellStyle name="Обычный 3 16 37 2 2" xfId="34611"/>
    <cellStyle name="Обычный 3 16 37 2 2 2" xfId="34612"/>
    <cellStyle name="Обычный 3 16 37 2 2 2 2" xfId="34613"/>
    <cellStyle name="Обычный 3 16 37 2 2 2 2 2" xfId="34614"/>
    <cellStyle name="Обычный 3 16 37 2 2 2 2 2 2" xfId="34615"/>
    <cellStyle name="Обычный 3 16 37 2 2 2 2 3" xfId="34616"/>
    <cellStyle name="Обычный 3 16 37 2 2 2 3" xfId="34617"/>
    <cellStyle name="Обычный 3 16 37 2 2 2 3 2" xfId="34618"/>
    <cellStyle name="Обычный 3 16 37 2 2 2 4" xfId="34619"/>
    <cellStyle name="Обычный 3 16 37 2 2 3" xfId="34620"/>
    <cellStyle name="Обычный 3 16 37 2 2 3 2" xfId="34621"/>
    <cellStyle name="Обычный 3 16 37 2 2 3 2 2" xfId="34622"/>
    <cellStyle name="Обычный 3 16 37 2 2 3 3" xfId="34623"/>
    <cellStyle name="Обычный 3 16 37 2 2 4" xfId="34624"/>
    <cellStyle name="Обычный 3 16 37 2 2 4 2" xfId="34625"/>
    <cellStyle name="Обычный 3 16 37 2 2 5" xfId="34626"/>
    <cellStyle name="Обычный 3 16 37 2 3" xfId="34627"/>
    <cellStyle name="Обычный 3 16 37 2 3 2" xfId="34628"/>
    <cellStyle name="Обычный 3 16 37 2 3 2 2" xfId="34629"/>
    <cellStyle name="Обычный 3 16 37 2 3 2 2 2" xfId="34630"/>
    <cellStyle name="Обычный 3 16 37 2 3 2 2 2 2" xfId="34631"/>
    <cellStyle name="Обычный 3 16 37 2 3 2 2 3" xfId="34632"/>
    <cellStyle name="Обычный 3 16 37 2 3 2 3" xfId="34633"/>
    <cellStyle name="Обычный 3 16 37 2 3 2 3 2" xfId="34634"/>
    <cellStyle name="Обычный 3 16 37 2 3 2 4" xfId="34635"/>
    <cellStyle name="Обычный 3 16 37 2 3 3" xfId="34636"/>
    <cellStyle name="Обычный 3 16 37 2 3 3 2" xfId="34637"/>
    <cellStyle name="Обычный 3 16 37 2 3 3 2 2" xfId="34638"/>
    <cellStyle name="Обычный 3 16 37 2 3 3 3" xfId="34639"/>
    <cellStyle name="Обычный 3 16 37 2 3 4" xfId="34640"/>
    <cellStyle name="Обычный 3 16 37 2 3 4 2" xfId="34641"/>
    <cellStyle name="Обычный 3 16 37 2 3 5" xfId="34642"/>
    <cellStyle name="Обычный 3 16 37 2 4" xfId="34643"/>
    <cellStyle name="Обычный 3 16 37 2 4 2" xfId="34644"/>
    <cellStyle name="Обычный 3 16 37 2 4 2 2" xfId="34645"/>
    <cellStyle name="Обычный 3 16 37 2 4 2 2 2" xfId="34646"/>
    <cellStyle name="Обычный 3 16 37 2 4 2 3" xfId="34647"/>
    <cellStyle name="Обычный 3 16 37 2 4 3" xfId="34648"/>
    <cellStyle name="Обычный 3 16 37 2 4 3 2" xfId="34649"/>
    <cellStyle name="Обычный 3 16 37 2 4 4" xfId="34650"/>
    <cellStyle name="Обычный 3 16 37 2 5" xfId="34651"/>
    <cellStyle name="Обычный 3 16 37 2 5 2" xfId="34652"/>
    <cellStyle name="Обычный 3 16 37 2 5 2 2" xfId="34653"/>
    <cellStyle name="Обычный 3 16 37 2 5 3" xfId="34654"/>
    <cellStyle name="Обычный 3 16 37 2 6" xfId="34655"/>
    <cellStyle name="Обычный 3 16 37 2 6 2" xfId="34656"/>
    <cellStyle name="Обычный 3 16 37 2 7" xfId="34657"/>
    <cellStyle name="Обычный 3 16 37 3" xfId="34658"/>
    <cellStyle name="Обычный 3 16 37 3 2" xfId="34659"/>
    <cellStyle name="Обычный 3 16 37 3 2 2" xfId="34660"/>
    <cellStyle name="Обычный 3 16 37 3 2 2 2" xfId="34661"/>
    <cellStyle name="Обычный 3 16 37 3 2 2 2 2" xfId="34662"/>
    <cellStyle name="Обычный 3 16 37 3 2 2 3" xfId="34663"/>
    <cellStyle name="Обычный 3 16 37 3 2 3" xfId="34664"/>
    <cellStyle name="Обычный 3 16 37 3 2 3 2" xfId="34665"/>
    <cellStyle name="Обычный 3 16 37 3 2 4" xfId="34666"/>
    <cellStyle name="Обычный 3 16 37 3 3" xfId="34667"/>
    <cellStyle name="Обычный 3 16 37 3 3 2" xfId="34668"/>
    <cellStyle name="Обычный 3 16 37 3 3 2 2" xfId="34669"/>
    <cellStyle name="Обычный 3 16 37 3 3 3" xfId="34670"/>
    <cellStyle name="Обычный 3 16 37 3 4" xfId="34671"/>
    <cellStyle name="Обычный 3 16 37 3 4 2" xfId="34672"/>
    <cellStyle name="Обычный 3 16 37 3 5" xfId="34673"/>
    <cellStyle name="Обычный 3 16 37 4" xfId="34674"/>
    <cellStyle name="Обычный 3 16 37 4 2" xfId="34675"/>
    <cellStyle name="Обычный 3 16 37 4 2 2" xfId="34676"/>
    <cellStyle name="Обычный 3 16 37 4 2 2 2" xfId="34677"/>
    <cellStyle name="Обычный 3 16 37 4 2 2 2 2" xfId="34678"/>
    <cellStyle name="Обычный 3 16 37 4 2 2 3" xfId="34679"/>
    <cellStyle name="Обычный 3 16 37 4 2 3" xfId="34680"/>
    <cellStyle name="Обычный 3 16 37 4 2 3 2" xfId="34681"/>
    <cellStyle name="Обычный 3 16 37 4 2 4" xfId="34682"/>
    <cellStyle name="Обычный 3 16 37 4 3" xfId="34683"/>
    <cellStyle name="Обычный 3 16 37 4 3 2" xfId="34684"/>
    <cellStyle name="Обычный 3 16 37 4 3 2 2" xfId="34685"/>
    <cellStyle name="Обычный 3 16 37 4 3 3" xfId="34686"/>
    <cellStyle name="Обычный 3 16 37 4 4" xfId="34687"/>
    <cellStyle name="Обычный 3 16 37 4 4 2" xfId="34688"/>
    <cellStyle name="Обычный 3 16 37 4 5" xfId="34689"/>
    <cellStyle name="Обычный 3 16 37 5" xfId="34690"/>
    <cellStyle name="Обычный 3 16 37 5 2" xfId="34691"/>
    <cellStyle name="Обычный 3 16 37 5 2 2" xfId="34692"/>
    <cellStyle name="Обычный 3 16 37 5 2 2 2" xfId="34693"/>
    <cellStyle name="Обычный 3 16 37 5 2 3" xfId="34694"/>
    <cellStyle name="Обычный 3 16 37 5 3" xfId="34695"/>
    <cellStyle name="Обычный 3 16 37 5 3 2" xfId="34696"/>
    <cellStyle name="Обычный 3 16 37 5 4" xfId="34697"/>
    <cellStyle name="Обычный 3 16 37 6" xfId="34698"/>
    <cellStyle name="Обычный 3 16 37 6 2" xfId="34699"/>
    <cellStyle name="Обычный 3 16 37 6 2 2" xfId="34700"/>
    <cellStyle name="Обычный 3 16 37 6 3" xfId="34701"/>
    <cellStyle name="Обычный 3 16 37 7" xfId="34702"/>
    <cellStyle name="Обычный 3 16 37 7 2" xfId="34703"/>
    <cellStyle name="Обычный 3 16 37 8" xfId="34704"/>
    <cellStyle name="Обычный 3 16 38" xfId="34705"/>
    <cellStyle name="Обычный 3 16 38 2" xfId="34706"/>
    <cellStyle name="Обычный 3 16 38 2 2" xfId="34707"/>
    <cellStyle name="Обычный 3 16 38 2 2 2" xfId="34708"/>
    <cellStyle name="Обычный 3 16 38 2 2 2 2" xfId="34709"/>
    <cellStyle name="Обычный 3 16 38 2 2 2 2 2" xfId="34710"/>
    <cellStyle name="Обычный 3 16 38 2 2 2 2 2 2" xfId="34711"/>
    <cellStyle name="Обычный 3 16 38 2 2 2 2 3" xfId="34712"/>
    <cellStyle name="Обычный 3 16 38 2 2 2 3" xfId="34713"/>
    <cellStyle name="Обычный 3 16 38 2 2 2 3 2" xfId="34714"/>
    <cellStyle name="Обычный 3 16 38 2 2 2 4" xfId="34715"/>
    <cellStyle name="Обычный 3 16 38 2 2 3" xfId="34716"/>
    <cellStyle name="Обычный 3 16 38 2 2 3 2" xfId="34717"/>
    <cellStyle name="Обычный 3 16 38 2 2 3 2 2" xfId="34718"/>
    <cellStyle name="Обычный 3 16 38 2 2 3 3" xfId="34719"/>
    <cellStyle name="Обычный 3 16 38 2 2 4" xfId="34720"/>
    <cellStyle name="Обычный 3 16 38 2 2 4 2" xfId="34721"/>
    <cellStyle name="Обычный 3 16 38 2 2 5" xfId="34722"/>
    <cellStyle name="Обычный 3 16 38 2 3" xfId="34723"/>
    <cellStyle name="Обычный 3 16 38 2 3 2" xfId="34724"/>
    <cellStyle name="Обычный 3 16 38 2 3 2 2" xfId="34725"/>
    <cellStyle name="Обычный 3 16 38 2 3 2 2 2" xfId="34726"/>
    <cellStyle name="Обычный 3 16 38 2 3 2 2 2 2" xfId="34727"/>
    <cellStyle name="Обычный 3 16 38 2 3 2 2 3" xfId="34728"/>
    <cellStyle name="Обычный 3 16 38 2 3 2 3" xfId="34729"/>
    <cellStyle name="Обычный 3 16 38 2 3 2 3 2" xfId="34730"/>
    <cellStyle name="Обычный 3 16 38 2 3 2 4" xfId="34731"/>
    <cellStyle name="Обычный 3 16 38 2 3 3" xfId="34732"/>
    <cellStyle name="Обычный 3 16 38 2 3 3 2" xfId="34733"/>
    <cellStyle name="Обычный 3 16 38 2 3 3 2 2" xfId="34734"/>
    <cellStyle name="Обычный 3 16 38 2 3 3 3" xfId="34735"/>
    <cellStyle name="Обычный 3 16 38 2 3 4" xfId="34736"/>
    <cellStyle name="Обычный 3 16 38 2 3 4 2" xfId="34737"/>
    <cellStyle name="Обычный 3 16 38 2 3 5" xfId="34738"/>
    <cellStyle name="Обычный 3 16 38 2 4" xfId="34739"/>
    <cellStyle name="Обычный 3 16 38 2 4 2" xfId="34740"/>
    <cellStyle name="Обычный 3 16 38 2 4 2 2" xfId="34741"/>
    <cellStyle name="Обычный 3 16 38 2 4 2 2 2" xfId="34742"/>
    <cellStyle name="Обычный 3 16 38 2 4 2 3" xfId="34743"/>
    <cellStyle name="Обычный 3 16 38 2 4 3" xfId="34744"/>
    <cellStyle name="Обычный 3 16 38 2 4 3 2" xfId="34745"/>
    <cellStyle name="Обычный 3 16 38 2 4 4" xfId="34746"/>
    <cellStyle name="Обычный 3 16 38 2 5" xfId="34747"/>
    <cellStyle name="Обычный 3 16 38 2 5 2" xfId="34748"/>
    <cellStyle name="Обычный 3 16 38 2 5 2 2" xfId="34749"/>
    <cellStyle name="Обычный 3 16 38 2 5 3" xfId="34750"/>
    <cellStyle name="Обычный 3 16 38 2 6" xfId="34751"/>
    <cellStyle name="Обычный 3 16 38 2 6 2" xfId="34752"/>
    <cellStyle name="Обычный 3 16 38 2 7" xfId="34753"/>
    <cellStyle name="Обычный 3 16 38 3" xfId="34754"/>
    <cellStyle name="Обычный 3 16 38 3 2" xfId="34755"/>
    <cellStyle name="Обычный 3 16 38 3 2 2" xfId="34756"/>
    <cellStyle name="Обычный 3 16 38 3 2 2 2" xfId="34757"/>
    <cellStyle name="Обычный 3 16 38 3 2 2 2 2" xfId="34758"/>
    <cellStyle name="Обычный 3 16 38 3 2 2 3" xfId="34759"/>
    <cellStyle name="Обычный 3 16 38 3 2 3" xfId="34760"/>
    <cellStyle name="Обычный 3 16 38 3 2 3 2" xfId="34761"/>
    <cellStyle name="Обычный 3 16 38 3 2 4" xfId="34762"/>
    <cellStyle name="Обычный 3 16 38 3 3" xfId="34763"/>
    <cellStyle name="Обычный 3 16 38 3 3 2" xfId="34764"/>
    <cellStyle name="Обычный 3 16 38 3 3 2 2" xfId="34765"/>
    <cellStyle name="Обычный 3 16 38 3 3 3" xfId="34766"/>
    <cellStyle name="Обычный 3 16 38 3 4" xfId="34767"/>
    <cellStyle name="Обычный 3 16 38 3 4 2" xfId="34768"/>
    <cellStyle name="Обычный 3 16 38 3 5" xfId="34769"/>
    <cellStyle name="Обычный 3 16 38 4" xfId="34770"/>
    <cellStyle name="Обычный 3 16 38 4 2" xfId="34771"/>
    <cellStyle name="Обычный 3 16 38 4 2 2" xfId="34772"/>
    <cellStyle name="Обычный 3 16 38 4 2 2 2" xfId="34773"/>
    <cellStyle name="Обычный 3 16 38 4 2 2 2 2" xfId="34774"/>
    <cellStyle name="Обычный 3 16 38 4 2 2 3" xfId="34775"/>
    <cellStyle name="Обычный 3 16 38 4 2 3" xfId="34776"/>
    <cellStyle name="Обычный 3 16 38 4 2 3 2" xfId="34777"/>
    <cellStyle name="Обычный 3 16 38 4 2 4" xfId="34778"/>
    <cellStyle name="Обычный 3 16 38 4 3" xfId="34779"/>
    <cellStyle name="Обычный 3 16 38 4 3 2" xfId="34780"/>
    <cellStyle name="Обычный 3 16 38 4 3 2 2" xfId="34781"/>
    <cellStyle name="Обычный 3 16 38 4 3 3" xfId="34782"/>
    <cellStyle name="Обычный 3 16 38 4 4" xfId="34783"/>
    <cellStyle name="Обычный 3 16 38 4 4 2" xfId="34784"/>
    <cellStyle name="Обычный 3 16 38 4 5" xfId="34785"/>
    <cellStyle name="Обычный 3 16 38 5" xfId="34786"/>
    <cellStyle name="Обычный 3 16 38 5 2" xfId="34787"/>
    <cellStyle name="Обычный 3 16 38 5 2 2" xfId="34788"/>
    <cellStyle name="Обычный 3 16 38 5 2 2 2" xfId="34789"/>
    <cellStyle name="Обычный 3 16 38 5 2 3" xfId="34790"/>
    <cellStyle name="Обычный 3 16 38 5 3" xfId="34791"/>
    <cellStyle name="Обычный 3 16 38 5 3 2" xfId="34792"/>
    <cellStyle name="Обычный 3 16 38 5 4" xfId="34793"/>
    <cellStyle name="Обычный 3 16 38 6" xfId="34794"/>
    <cellStyle name="Обычный 3 16 38 6 2" xfId="34795"/>
    <cellStyle name="Обычный 3 16 38 6 2 2" xfId="34796"/>
    <cellStyle name="Обычный 3 16 38 6 3" xfId="34797"/>
    <cellStyle name="Обычный 3 16 38 7" xfId="34798"/>
    <cellStyle name="Обычный 3 16 38 7 2" xfId="34799"/>
    <cellStyle name="Обычный 3 16 38 8" xfId="34800"/>
    <cellStyle name="Обычный 3 16 39" xfId="34801"/>
    <cellStyle name="Обычный 3 16 39 2" xfId="34802"/>
    <cellStyle name="Обычный 3 16 39 2 2" xfId="34803"/>
    <cellStyle name="Обычный 3 16 39 2 2 2" xfId="34804"/>
    <cellStyle name="Обычный 3 16 39 2 2 2 2" xfId="34805"/>
    <cellStyle name="Обычный 3 16 39 2 2 2 2 2" xfId="34806"/>
    <cellStyle name="Обычный 3 16 39 2 2 2 2 2 2" xfId="34807"/>
    <cellStyle name="Обычный 3 16 39 2 2 2 2 3" xfId="34808"/>
    <cellStyle name="Обычный 3 16 39 2 2 2 3" xfId="34809"/>
    <cellStyle name="Обычный 3 16 39 2 2 2 3 2" xfId="34810"/>
    <cellStyle name="Обычный 3 16 39 2 2 2 4" xfId="34811"/>
    <cellStyle name="Обычный 3 16 39 2 2 3" xfId="34812"/>
    <cellStyle name="Обычный 3 16 39 2 2 3 2" xfId="34813"/>
    <cellStyle name="Обычный 3 16 39 2 2 3 2 2" xfId="34814"/>
    <cellStyle name="Обычный 3 16 39 2 2 3 3" xfId="34815"/>
    <cellStyle name="Обычный 3 16 39 2 2 4" xfId="34816"/>
    <cellStyle name="Обычный 3 16 39 2 2 4 2" xfId="34817"/>
    <cellStyle name="Обычный 3 16 39 2 2 5" xfId="34818"/>
    <cellStyle name="Обычный 3 16 39 2 3" xfId="34819"/>
    <cellStyle name="Обычный 3 16 39 2 3 2" xfId="34820"/>
    <cellStyle name="Обычный 3 16 39 2 3 2 2" xfId="34821"/>
    <cellStyle name="Обычный 3 16 39 2 3 2 2 2" xfId="34822"/>
    <cellStyle name="Обычный 3 16 39 2 3 2 2 2 2" xfId="34823"/>
    <cellStyle name="Обычный 3 16 39 2 3 2 2 3" xfId="34824"/>
    <cellStyle name="Обычный 3 16 39 2 3 2 3" xfId="34825"/>
    <cellStyle name="Обычный 3 16 39 2 3 2 3 2" xfId="34826"/>
    <cellStyle name="Обычный 3 16 39 2 3 2 4" xfId="34827"/>
    <cellStyle name="Обычный 3 16 39 2 3 3" xfId="34828"/>
    <cellStyle name="Обычный 3 16 39 2 3 3 2" xfId="34829"/>
    <cellStyle name="Обычный 3 16 39 2 3 3 2 2" xfId="34830"/>
    <cellStyle name="Обычный 3 16 39 2 3 3 3" xfId="34831"/>
    <cellStyle name="Обычный 3 16 39 2 3 4" xfId="34832"/>
    <cellStyle name="Обычный 3 16 39 2 3 4 2" xfId="34833"/>
    <cellStyle name="Обычный 3 16 39 2 3 5" xfId="34834"/>
    <cellStyle name="Обычный 3 16 39 2 4" xfId="34835"/>
    <cellStyle name="Обычный 3 16 39 2 4 2" xfId="34836"/>
    <cellStyle name="Обычный 3 16 39 2 4 2 2" xfId="34837"/>
    <cellStyle name="Обычный 3 16 39 2 4 2 2 2" xfId="34838"/>
    <cellStyle name="Обычный 3 16 39 2 4 2 3" xfId="34839"/>
    <cellStyle name="Обычный 3 16 39 2 4 3" xfId="34840"/>
    <cellStyle name="Обычный 3 16 39 2 4 3 2" xfId="34841"/>
    <cellStyle name="Обычный 3 16 39 2 4 4" xfId="34842"/>
    <cellStyle name="Обычный 3 16 39 2 5" xfId="34843"/>
    <cellStyle name="Обычный 3 16 39 2 5 2" xfId="34844"/>
    <cellStyle name="Обычный 3 16 39 2 5 2 2" xfId="34845"/>
    <cellStyle name="Обычный 3 16 39 2 5 3" xfId="34846"/>
    <cellStyle name="Обычный 3 16 39 2 6" xfId="34847"/>
    <cellStyle name="Обычный 3 16 39 2 6 2" xfId="34848"/>
    <cellStyle name="Обычный 3 16 39 2 7" xfId="34849"/>
    <cellStyle name="Обычный 3 16 39 3" xfId="34850"/>
    <cellStyle name="Обычный 3 16 39 3 2" xfId="34851"/>
    <cellStyle name="Обычный 3 16 39 3 2 2" xfId="34852"/>
    <cellStyle name="Обычный 3 16 39 3 2 2 2" xfId="34853"/>
    <cellStyle name="Обычный 3 16 39 3 2 2 2 2" xfId="34854"/>
    <cellStyle name="Обычный 3 16 39 3 2 2 3" xfId="34855"/>
    <cellStyle name="Обычный 3 16 39 3 2 3" xfId="34856"/>
    <cellStyle name="Обычный 3 16 39 3 2 3 2" xfId="34857"/>
    <cellStyle name="Обычный 3 16 39 3 2 4" xfId="34858"/>
    <cellStyle name="Обычный 3 16 39 3 3" xfId="34859"/>
    <cellStyle name="Обычный 3 16 39 3 3 2" xfId="34860"/>
    <cellStyle name="Обычный 3 16 39 3 3 2 2" xfId="34861"/>
    <cellStyle name="Обычный 3 16 39 3 3 3" xfId="34862"/>
    <cellStyle name="Обычный 3 16 39 3 4" xfId="34863"/>
    <cellStyle name="Обычный 3 16 39 3 4 2" xfId="34864"/>
    <cellStyle name="Обычный 3 16 39 3 5" xfId="34865"/>
    <cellStyle name="Обычный 3 16 39 4" xfId="34866"/>
    <cellStyle name="Обычный 3 16 39 4 2" xfId="34867"/>
    <cellStyle name="Обычный 3 16 39 4 2 2" xfId="34868"/>
    <cellStyle name="Обычный 3 16 39 4 2 2 2" xfId="34869"/>
    <cellStyle name="Обычный 3 16 39 4 2 2 2 2" xfId="34870"/>
    <cellStyle name="Обычный 3 16 39 4 2 2 3" xfId="34871"/>
    <cellStyle name="Обычный 3 16 39 4 2 3" xfId="34872"/>
    <cellStyle name="Обычный 3 16 39 4 2 3 2" xfId="34873"/>
    <cellStyle name="Обычный 3 16 39 4 2 4" xfId="34874"/>
    <cellStyle name="Обычный 3 16 39 4 3" xfId="34875"/>
    <cellStyle name="Обычный 3 16 39 4 3 2" xfId="34876"/>
    <cellStyle name="Обычный 3 16 39 4 3 2 2" xfId="34877"/>
    <cellStyle name="Обычный 3 16 39 4 3 3" xfId="34878"/>
    <cellStyle name="Обычный 3 16 39 4 4" xfId="34879"/>
    <cellStyle name="Обычный 3 16 39 4 4 2" xfId="34880"/>
    <cellStyle name="Обычный 3 16 39 4 5" xfId="34881"/>
    <cellStyle name="Обычный 3 16 39 5" xfId="34882"/>
    <cellStyle name="Обычный 3 16 39 5 2" xfId="34883"/>
    <cellStyle name="Обычный 3 16 39 5 2 2" xfId="34884"/>
    <cellStyle name="Обычный 3 16 39 5 2 2 2" xfId="34885"/>
    <cellStyle name="Обычный 3 16 39 5 2 3" xfId="34886"/>
    <cellStyle name="Обычный 3 16 39 5 3" xfId="34887"/>
    <cellStyle name="Обычный 3 16 39 5 3 2" xfId="34888"/>
    <cellStyle name="Обычный 3 16 39 5 4" xfId="34889"/>
    <cellStyle name="Обычный 3 16 39 6" xfId="34890"/>
    <cellStyle name="Обычный 3 16 39 6 2" xfId="34891"/>
    <cellStyle name="Обычный 3 16 39 6 2 2" xfId="34892"/>
    <cellStyle name="Обычный 3 16 39 6 3" xfId="34893"/>
    <cellStyle name="Обычный 3 16 39 7" xfId="34894"/>
    <cellStyle name="Обычный 3 16 39 7 2" xfId="34895"/>
    <cellStyle name="Обычный 3 16 39 8" xfId="34896"/>
    <cellStyle name="Обычный 3 16 4" xfId="34897"/>
    <cellStyle name="Обычный 3 16 4 2" xfId="34898"/>
    <cellStyle name="Обычный 3 16 4 2 2" xfId="34899"/>
    <cellStyle name="Обычный 3 16 4 2 2 2" xfId="34900"/>
    <cellStyle name="Обычный 3 16 4 2 2 2 2" xfId="34901"/>
    <cellStyle name="Обычный 3 16 4 2 2 2 2 2" xfId="34902"/>
    <cellStyle name="Обычный 3 16 4 2 2 2 2 2 2" xfId="34903"/>
    <cellStyle name="Обычный 3 16 4 2 2 2 2 3" xfId="34904"/>
    <cellStyle name="Обычный 3 16 4 2 2 2 3" xfId="34905"/>
    <cellStyle name="Обычный 3 16 4 2 2 2 3 2" xfId="34906"/>
    <cellStyle name="Обычный 3 16 4 2 2 2 4" xfId="34907"/>
    <cellStyle name="Обычный 3 16 4 2 2 3" xfId="34908"/>
    <cellStyle name="Обычный 3 16 4 2 2 3 2" xfId="34909"/>
    <cellStyle name="Обычный 3 16 4 2 2 3 2 2" xfId="34910"/>
    <cellStyle name="Обычный 3 16 4 2 2 3 3" xfId="34911"/>
    <cellStyle name="Обычный 3 16 4 2 2 4" xfId="34912"/>
    <cellStyle name="Обычный 3 16 4 2 2 4 2" xfId="34913"/>
    <cellStyle name="Обычный 3 16 4 2 2 5" xfId="34914"/>
    <cellStyle name="Обычный 3 16 4 2 3" xfId="34915"/>
    <cellStyle name="Обычный 3 16 4 2 3 2" xfId="34916"/>
    <cellStyle name="Обычный 3 16 4 2 3 2 2" xfId="34917"/>
    <cellStyle name="Обычный 3 16 4 2 3 2 2 2" xfId="34918"/>
    <cellStyle name="Обычный 3 16 4 2 3 2 2 2 2" xfId="34919"/>
    <cellStyle name="Обычный 3 16 4 2 3 2 2 3" xfId="34920"/>
    <cellStyle name="Обычный 3 16 4 2 3 2 3" xfId="34921"/>
    <cellStyle name="Обычный 3 16 4 2 3 2 3 2" xfId="34922"/>
    <cellStyle name="Обычный 3 16 4 2 3 2 4" xfId="34923"/>
    <cellStyle name="Обычный 3 16 4 2 3 3" xfId="34924"/>
    <cellStyle name="Обычный 3 16 4 2 3 3 2" xfId="34925"/>
    <cellStyle name="Обычный 3 16 4 2 3 3 2 2" xfId="34926"/>
    <cellStyle name="Обычный 3 16 4 2 3 3 3" xfId="34927"/>
    <cellStyle name="Обычный 3 16 4 2 3 4" xfId="34928"/>
    <cellStyle name="Обычный 3 16 4 2 3 4 2" xfId="34929"/>
    <cellStyle name="Обычный 3 16 4 2 3 5" xfId="34930"/>
    <cellStyle name="Обычный 3 16 4 2 4" xfId="34931"/>
    <cellStyle name="Обычный 3 16 4 2 4 2" xfId="34932"/>
    <cellStyle name="Обычный 3 16 4 2 4 2 2" xfId="34933"/>
    <cellStyle name="Обычный 3 16 4 2 4 2 2 2" xfId="34934"/>
    <cellStyle name="Обычный 3 16 4 2 4 2 3" xfId="34935"/>
    <cellStyle name="Обычный 3 16 4 2 4 3" xfId="34936"/>
    <cellStyle name="Обычный 3 16 4 2 4 3 2" xfId="34937"/>
    <cellStyle name="Обычный 3 16 4 2 4 4" xfId="34938"/>
    <cellStyle name="Обычный 3 16 4 2 5" xfId="34939"/>
    <cellStyle name="Обычный 3 16 4 2 5 2" xfId="34940"/>
    <cellStyle name="Обычный 3 16 4 2 5 2 2" xfId="34941"/>
    <cellStyle name="Обычный 3 16 4 2 5 3" xfId="34942"/>
    <cellStyle name="Обычный 3 16 4 2 6" xfId="34943"/>
    <cellStyle name="Обычный 3 16 4 2 6 2" xfId="34944"/>
    <cellStyle name="Обычный 3 16 4 2 7" xfId="34945"/>
    <cellStyle name="Обычный 3 16 4 3" xfId="34946"/>
    <cellStyle name="Обычный 3 16 4 3 2" xfId="34947"/>
    <cellStyle name="Обычный 3 16 4 3 2 2" xfId="34948"/>
    <cellStyle name="Обычный 3 16 4 3 2 2 2" xfId="34949"/>
    <cellStyle name="Обычный 3 16 4 3 2 2 2 2" xfId="34950"/>
    <cellStyle name="Обычный 3 16 4 3 2 2 3" xfId="34951"/>
    <cellStyle name="Обычный 3 16 4 3 2 3" xfId="34952"/>
    <cellStyle name="Обычный 3 16 4 3 2 3 2" xfId="34953"/>
    <cellStyle name="Обычный 3 16 4 3 2 4" xfId="34954"/>
    <cellStyle name="Обычный 3 16 4 3 3" xfId="34955"/>
    <cellStyle name="Обычный 3 16 4 3 3 2" xfId="34956"/>
    <cellStyle name="Обычный 3 16 4 3 3 2 2" xfId="34957"/>
    <cellStyle name="Обычный 3 16 4 3 3 3" xfId="34958"/>
    <cellStyle name="Обычный 3 16 4 3 4" xfId="34959"/>
    <cellStyle name="Обычный 3 16 4 3 4 2" xfId="34960"/>
    <cellStyle name="Обычный 3 16 4 3 5" xfId="34961"/>
    <cellStyle name="Обычный 3 16 4 4" xfId="34962"/>
    <cellStyle name="Обычный 3 16 4 4 2" xfId="34963"/>
    <cellStyle name="Обычный 3 16 4 4 2 2" xfId="34964"/>
    <cellStyle name="Обычный 3 16 4 4 2 2 2" xfId="34965"/>
    <cellStyle name="Обычный 3 16 4 4 2 2 2 2" xfId="34966"/>
    <cellStyle name="Обычный 3 16 4 4 2 2 3" xfId="34967"/>
    <cellStyle name="Обычный 3 16 4 4 2 3" xfId="34968"/>
    <cellStyle name="Обычный 3 16 4 4 2 3 2" xfId="34969"/>
    <cellStyle name="Обычный 3 16 4 4 2 4" xfId="34970"/>
    <cellStyle name="Обычный 3 16 4 4 3" xfId="34971"/>
    <cellStyle name="Обычный 3 16 4 4 3 2" xfId="34972"/>
    <cellStyle name="Обычный 3 16 4 4 3 2 2" xfId="34973"/>
    <cellStyle name="Обычный 3 16 4 4 3 3" xfId="34974"/>
    <cellStyle name="Обычный 3 16 4 4 4" xfId="34975"/>
    <cellStyle name="Обычный 3 16 4 4 4 2" xfId="34976"/>
    <cellStyle name="Обычный 3 16 4 4 5" xfId="34977"/>
    <cellStyle name="Обычный 3 16 4 5" xfId="34978"/>
    <cellStyle name="Обычный 3 16 4 5 2" xfId="34979"/>
    <cellStyle name="Обычный 3 16 4 5 2 2" xfId="34980"/>
    <cellStyle name="Обычный 3 16 4 5 2 2 2" xfId="34981"/>
    <cellStyle name="Обычный 3 16 4 5 2 3" xfId="34982"/>
    <cellStyle name="Обычный 3 16 4 5 3" xfId="34983"/>
    <cellStyle name="Обычный 3 16 4 5 3 2" xfId="34984"/>
    <cellStyle name="Обычный 3 16 4 5 4" xfId="34985"/>
    <cellStyle name="Обычный 3 16 4 6" xfId="34986"/>
    <cellStyle name="Обычный 3 16 4 6 2" xfId="34987"/>
    <cellStyle name="Обычный 3 16 4 6 2 2" xfId="34988"/>
    <cellStyle name="Обычный 3 16 4 6 3" xfId="34989"/>
    <cellStyle name="Обычный 3 16 4 7" xfId="34990"/>
    <cellStyle name="Обычный 3 16 4 7 2" xfId="34991"/>
    <cellStyle name="Обычный 3 16 4 8" xfId="34992"/>
    <cellStyle name="Обычный 3 16 40" xfId="34993"/>
    <cellStyle name="Обычный 3 16 40 2" xfId="34994"/>
    <cellStyle name="Обычный 3 16 40 2 2" xfId="34995"/>
    <cellStyle name="Обычный 3 16 40 2 2 2" xfId="34996"/>
    <cellStyle name="Обычный 3 16 40 2 2 2 2" xfId="34997"/>
    <cellStyle name="Обычный 3 16 40 2 2 2 2 2" xfId="34998"/>
    <cellStyle name="Обычный 3 16 40 2 2 2 2 2 2" xfId="34999"/>
    <cellStyle name="Обычный 3 16 40 2 2 2 2 3" xfId="35000"/>
    <cellStyle name="Обычный 3 16 40 2 2 2 3" xfId="35001"/>
    <cellStyle name="Обычный 3 16 40 2 2 2 3 2" xfId="35002"/>
    <cellStyle name="Обычный 3 16 40 2 2 2 4" xfId="35003"/>
    <cellStyle name="Обычный 3 16 40 2 2 3" xfId="35004"/>
    <cellStyle name="Обычный 3 16 40 2 2 3 2" xfId="35005"/>
    <cellStyle name="Обычный 3 16 40 2 2 3 2 2" xfId="35006"/>
    <cellStyle name="Обычный 3 16 40 2 2 3 3" xfId="35007"/>
    <cellStyle name="Обычный 3 16 40 2 2 4" xfId="35008"/>
    <cellStyle name="Обычный 3 16 40 2 2 4 2" xfId="35009"/>
    <cellStyle name="Обычный 3 16 40 2 2 5" xfId="35010"/>
    <cellStyle name="Обычный 3 16 40 2 3" xfId="35011"/>
    <cellStyle name="Обычный 3 16 40 2 3 2" xfId="35012"/>
    <cellStyle name="Обычный 3 16 40 2 3 2 2" xfId="35013"/>
    <cellStyle name="Обычный 3 16 40 2 3 2 2 2" xfId="35014"/>
    <cellStyle name="Обычный 3 16 40 2 3 2 2 2 2" xfId="35015"/>
    <cellStyle name="Обычный 3 16 40 2 3 2 2 3" xfId="35016"/>
    <cellStyle name="Обычный 3 16 40 2 3 2 3" xfId="35017"/>
    <cellStyle name="Обычный 3 16 40 2 3 2 3 2" xfId="35018"/>
    <cellStyle name="Обычный 3 16 40 2 3 2 4" xfId="35019"/>
    <cellStyle name="Обычный 3 16 40 2 3 3" xfId="35020"/>
    <cellStyle name="Обычный 3 16 40 2 3 3 2" xfId="35021"/>
    <cellStyle name="Обычный 3 16 40 2 3 3 2 2" xfId="35022"/>
    <cellStyle name="Обычный 3 16 40 2 3 3 3" xfId="35023"/>
    <cellStyle name="Обычный 3 16 40 2 3 4" xfId="35024"/>
    <cellStyle name="Обычный 3 16 40 2 3 4 2" xfId="35025"/>
    <cellStyle name="Обычный 3 16 40 2 3 5" xfId="35026"/>
    <cellStyle name="Обычный 3 16 40 2 4" xfId="35027"/>
    <cellStyle name="Обычный 3 16 40 2 4 2" xfId="35028"/>
    <cellStyle name="Обычный 3 16 40 2 4 2 2" xfId="35029"/>
    <cellStyle name="Обычный 3 16 40 2 4 2 2 2" xfId="35030"/>
    <cellStyle name="Обычный 3 16 40 2 4 2 3" xfId="35031"/>
    <cellStyle name="Обычный 3 16 40 2 4 3" xfId="35032"/>
    <cellStyle name="Обычный 3 16 40 2 4 3 2" xfId="35033"/>
    <cellStyle name="Обычный 3 16 40 2 4 4" xfId="35034"/>
    <cellStyle name="Обычный 3 16 40 2 5" xfId="35035"/>
    <cellStyle name="Обычный 3 16 40 2 5 2" xfId="35036"/>
    <cellStyle name="Обычный 3 16 40 2 5 2 2" xfId="35037"/>
    <cellStyle name="Обычный 3 16 40 2 5 3" xfId="35038"/>
    <cellStyle name="Обычный 3 16 40 2 6" xfId="35039"/>
    <cellStyle name="Обычный 3 16 40 2 6 2" xfId="35040"/>
    <cellStyle name="Обычный 3 16 40 2 7" xfId="35041"/>
    <cellStyle name="Обычный 3 16 40 3" xfId="35042"/>
    <cellStyle name="Обычный 3 16 40 3 2" xfId="35043"/>
    <cellStyle name="Обычный 3 16 40 3 2 2" xfId="35044"/>
    <cellStyle name="Обычный 3 16 40 3 2 2 2" xfId="35045"/>
    <cellStyle name="Обычный 3 16 40 3 2 2 2 2" xfId="35046"/>
    <cellStyle name="Обычный 3 16 40 3 2 2 3" xfId="35047"/>
    <cellStyle name="Обычный 3 16 40 3 2 3" xfId="35048"/>
    <cellStyle name="Обычный 3 16 40 3 2 3 2" xfId="35049"/>
    <cellStyle name="Обычный 3 16 40 3 2 4" xfId="35050"/>
    <cellStyle name="Обычный 3 16 40 3 3" xfId="35051"/>
    <cellStyle name="Обычный 3 16 40 3 3 2" xfId="35052"/>
    <cellStyle name="Обычный 3 16 40 3 3 2 2" xfId="35053"/>
    <cellStyle name="Обычный 3 16 40 3 3 3" xfId="35054"/>
    <cellStyle name="Обычный 3 16 40 3 4" xfId="35055"/>
    <cellStyle name="Обычный 3 16 40 3 4 2" xfId="35056"/>
    <cellStyle name="Обычный 3 16 40 3 5" xfId="35057"/>
    <cellStyle name="Обычный 3 16 40 4" xfId="35058"/>
    <cellStyle name="Обычный 3 16 40 4 2" xfId="35059"/>
    <cellStyle name="Обычный 3 16 40 4 2 2" xfId="35060"/>
    <cellStyle name="Обычный 3 16 40 4 2 2 2" xfId="35061"/>
    <cellStyle name="Обычный 3 16 40 4 2 2 2 2" xfId="35062"/>
    <cellStyle name="Обычный 3 16 40 4 2 2 3" xfId="35063"/>
    <cellStyle name="Обычный 3 16 40 4 2 3" xfId="35064"/>
    <cellStyle name="Обычный 3 16 40 4 2 3 2" xfId="35065"/>
    <cellStyle name="Обычный 3 16 40 4 2 4" xfId="35066"/>
    <cellStyle name="Обычный 3 16 40 4 3" xfId="35067"/>
    <cellStyle name="Обычный 3 16 40 4 3 2" xfId="35068"/>
    <cellStyle name="Обычный 3 16 40 4 3 2 2" xfId="35069"/>
    <cellStyle name="Обычный 3 16 40 4 3 3" xfId="35070"/>
    <cellStyle name="Обычный 3 16 40 4 4" xfId="35071"/>
    <cellStyle name="Обычный 3 16 40 4 4 2" xfId="35072"/>
    <cellStyle name="Обычный 3 16 40 4 5" xfId="35073"/>
    <cellStyle name="Обычный 3 16 40 5" xfId="35074"/>
    <cellStyle name="Обычный 3 16 40 5 2" xfId="35075"/>
    <cellStyle name="Обычный 3 16 40 5 2 2" xfId="35076"/>
    <cellStyle name="Обычный 3 16 40 5 2 2 2" xfId="35077"/>
    <cellStyle name="Обычный 3 16 40 5 2 3" xfId="35078"/>
    <cellStyle name="Обычный 3 16 40 5 3" xfId="35079"/>
    <cellStyle name="Обычный 3 16 40 5 3 2" xfId="35080"/>
    <cellStyle name="Обычный 3 16 40 5 4" xfId="35081"/>
    <cellStyle name="Обычный 3 16 40 6" xfId="35082"/>
    <cellStyle name="Обычный 3 16 40 6 2" xfId="35083"/>
    <cellStyle name="Обычный 3 16 40 6 2 2" xfId="35084"/>
    <cellStyle name="Обычный 3 16 40 6 3" xfId="35085"/>
    <cellStyle name="Обычный 3 16 40 7" xfId="35086"/>
    <cellStyle name="Обычный 3 16 40 7 2" xfId="35087"/>
    <cellStyle name="Обычный 3 16 40 8" xfId="35088"/>
    <cellStyle name="Обычный 3 16 41" xfId="35089"/>
    <cellStyle name="Обычный 3 16 41 2" xfId="35090"/>
    <cellStyle name="Обычный 3 16 41 2 2" xfId="35091"/>
    <cellStyle name="Обычный 3 16 41 2 2 2" xfId="35092"/>
    <cellStyle name="Обычный 3 16 41 2 2 2 2" xfId="35093"/>
    <cellStyle name="Обычный 3 16 41 2 2 2 2 2" xfId="35094"/>
    <cellStyle name="Обычный 3 16 41 2 2 2 2 2 2" xfId="35095"/>
    <cellStyle name="Обычный 3 16 41 2 2 2 2 3" xfId="35096"/>
    <cellStyle name="Обычный 3 16 41 2 2 2 3" xfId="35097"/>
    <cellStyle name="Обычный 3 16 41 2 2 2 3 2" xfId="35098"/>
    <cellStyle name="Обычный 3 16 41 2 2 2 4" xfId="35099"/>
    <cellStyle name="Обычный 3 16 41 2 2 3" xfId="35100"/>
    <cellStyle name="Обычный 3 16 41 2 2 3 2" xfId="35101"/>
    <cellStyle name="Обычный 3 16 41 2 2 3 2 2" xfId="35102"/>
    <cellStyle name="Обычный 3 16 41 2 2 3 3" xfId="35103"/>
    <cellStyle name="Обычный 3 16 41 2 2 4" xfId="35104"/>
    <cellStyle name="Обычный 3 16 41 2 2 4 2" xfId="35105"/>
    <cellStyle name="Обычный 3 16 41 2 2 5" xfId="35106"/>
    <cellStyle name="Обычный 3 16 41 2 3" xfId="35107"/>
    <cellStyle name="Обычный 3 16 41 2 3 2" xfId="35108"/>
    <cellStyle name="Обычный 3 16 41 2 3 2 2" xfId="35109"/>
    <cellStyle name="Обычный 3 16 41 2 3 2 2 2" xfId="35110"/>
    <cellStyle name="Обычный 3 16 41 2 3 2 2 2 2" xfId="35111"/>
    <cellStyle name="Обычный 3 16 41 2 3 2 2 3" xfId="35112"/>
    <cellStyle name="Обычный 3 16 41 2 3 2 3" xfId="35113"/>
    <cellStyle name="Обычный 3 16 41 2 3 2 3 2" xfId="35114"/>
    <cellStyle name="Обычный 3 16 41 2 3 2 4" xfId="35115"/>
    <cellStyle name="Обычный 3 16 41 2 3 3" xfId="35116"/>
    <cellStyle name="Обычный 3 16 41 2 3 3 2" xfId="35117"/>
    <cellStyle name="Обычный 3 16 41 2 3 3 2 2" xfId="35118"/>
    <cellStyle name="Обычный 3 16 41 2 3 3 3" xfId="35119"/>
    <cellStyle name="Обычный 3 16 41 2 3 4" xfId="35120"/>
    <cellStyle name="Обычный 3 16 41 2 3 4 2" xfId="35121"/>
    <cellStyle name="Обычный 3 16 41 2 3 5" xfId="35122"/>
    <cellStyle name="Обычный 3 16 41 2 4" xfId="35123"/>
    <cellStyle name="Обычный 3 16 41 2 4 2" xfId="35124"/>
    <cellStyle name="Обычный 3 16 41 2 4 2 2" xfId="35125"/>
    <cellStyle name="Обычный 3 16 41 2 4 2 2 2" xfId="35126"/>
    <cellStyle name="Обычный 3 16 41 2 4 2 3" xfId="35127"/>
    <cellStyle name="Обычный 3 16 41 2 4 3" xfId="35128"/>
    <cellStyle name="Обычный 3 16 41 2 4 3 2" xfId="35129"/>
    <cellStyle name="Обычный 3 16 41 2 4 4" xfId="35130"/>
    <cellStyle name="Обычный 3 16 41 2 5" xfId="35131"/>
    <cellStyle name="Обычный 3 16 41 2 5 2" xfId="35132"/>
    <cellStyle name="Обычный 3 16 41 2 5 2 2" xfId="35133"/>
    <cellStyle name="Обычный 3 16 41 2 5 3" xfId="35134"/>
    <cellStyle name="Обычный 3 16 41 2 6" xfId="35135"/>
    <cellStyle name="Обычный 3 16 41 2 6 2" xfId="35136"/>
    <cellStyle name="Обычный 3 16 41 2 7" xfId="35137"/>
    <cellStyle name="Обычный 3 16 41 3" xfId="35138"/>
    <cellStyle name="Обычный 3 16 41 3 2" xfId="35139"/>
    <cellStyle name="Обычный 3 16 41 3 2 2" xfId="35140"/>
    <cellStyle name="Обычный 3 16 41 3 2 2 2" xfId="35141"/>
    <cellStyle name="Обычный 3 16 41 3 2 2 2 2" xfId="35142"/>
    <cellStyle name="Обычный 3 16 41 3 2 2 3" xfId="35143"/>
    <cellStyle name="Обычный 3 16 41 3 2 3" xfId="35144"/>
    <cellStyle name="Обычный 3 16 41 3 2 3 2" xfId="35145"/>
    <cellStyle name="Обычный 3 16 41 3 2 4" xfId="35146"/>
    <cellStyle name="Обычный 3 16 41 3 3" xfId="35147"/>
    <cellStyle name="Обычный 3 16 41 3 3 2" xfId="35148"/>
    <cellStyle name="Обычный 3 16 41 3 3 2 2" xfId="35149"/>
    <cellStyle name="Обычный 3 16 41 3 3 3" xfId="35150"/>
    <cellStyle name="Обычный 3 16 41 3 4" xfId="35151"/>
    <cellStyle name="Обычный 3 16 41 3 4 2" xfId="35152"/>
    <cellStyle name="Обычный 3 16 41 3 5" xfId="35153"/>
    <cellStyle name="Обычный 3 16 41 4" xfId="35154"/>
    <cellStyle name="Обычный 3 16 41 4 2" xfId="35155"/>
    <cellStyle name="Обычный 3 16 41 4 2 2" xfId="35156"/>
    <cellStyle name="Обычный 3 16 41 4 2 2 2" xfId="35157"/>
    <cellStyle name="Обычный 3 16 41 4 2 2 2 2" xfId="35158"/>
    <cellStyle name="Обычный 3 16 41 4 2 2 3" xfId="35159"/>
    <cellStyle name="Обычный 3 16 41 4 2 3" xfId="35160"/>
    <cellStyle name="Обычный 3 16 41 4 2 3 2" xfId="35161"/>
    <cellStyle name="Обычный 3 16 41 4 2 4" xfId="35162"/>
    <cellStyle name="Обычный 3 16 41 4 3" xfId="35163"/>
    <cellStyle name="Обычный 3 16 41 4 3 2" xfId="35164"/>
    <cellStyle name="Обычный 3 16 41 4 3 2 2" xfId="35165"/>
    <cellStyle name="Обычный 3 16 41 4 3 3" xfId="35166"/>
    <cellStyle name="Обычный 3 16 41 4 4" xfId="35167"/>
    <cellStyle name="Обычный 3 16 41 4 4 2" xfId="35168"/>
    <cellStyle name="Обычный 3 16 41 4 5" xfId="35169"/>
    <cellStyle name="Обычный 3 16 41 5" xfId="35170"/>
    <cellStyle name="Обычный 3 16 41 5 2" xfId="35171"/>
    <cellStyle name="Обычный 3 16 41 5 2 2" xfId="35172"/>
    <cellStyle name="Обычный 3 16 41 5 2 2 2" xfId="35173"/>
    <cellStyle name="Обычный 3 16 41 5 2 3" xfId="35174"/>
    <cellStyle name="Обычный 3 16 41 5 3" xfId="35175"/>
    <cellStyle name="Обычный 3 16 41 5 3 2" xfId="35176"/>
    <cellStyle name="Обычный 3 16 41 5 4" xfId="35177"/>
    <cellStyle name="Обычный 3 16 41 6" xfId="35178"/>
    <cellStyle name="Обычный 3 16 41 6 2" xfId="35179"/>
    <cellStyle name="Обычный 3 16 41 6 2 2" xfId="35180"/>
    <cellStyle name="Обычный 3 16 41 6 3" xfId="35181"/>
    <cellStyle name="Обычный 3 16 41 7" xfId="35182"/>
    <cellStyle name="Обычный 3 16 41 7 2" xfId="35183"/>
    <cellStyle name="Обычный 3 16 41 8" xfId="35184"/>
    <cellStyle name="Обычный 3 16 42" xfId="35185"/>
    <cellStyle name="Обычный 3 16 42 2" xfId="35186"/>
    <cellStyle name="Обычный 3 16 42 2 2" xfId="35187"/>
    <cellStyle name="Обычный 3 16 42 2 2 2" xfId="35188"/>
    <cellStyle name="Обычный 3 16 42 2 2 2 2" xfId="35189"/>
    <cellStyle name="Обычный 3 16 42 2 2 2 2 2" xfId="35190"/>
    <cellStyle name="Обычный 3 16 42 2 2 2 2 2 2" xfId="35191"/>
    <cellStyle name="Обычный 3 16 42 2 2 2 2 3" xfId="35192"/>
    <cellStyle name="Обычный 3 16 42 2 2 2 3" xfId="35193"/>
    <cellStyle name="Обычный 3 16 42 2 2 2 3 2" xfId="35194"/>
    <cellStyle name="Обычный 3 16 42 2 2 2 4" xfId="35195"/>
    <cellStyle name="Обычный 3 16 42 2 2 3" xfId="35196"/>
    <cellStyle name="Обычный 3 16 42 2 2 3 2" xfId="35197"/>
    <cellStyle name="Обычный 3 16 42 2 2 3 2 2" xfId="35198"/>
    <cellStyle name="Обычный 3 16 42 2 2 3 3" xfId="35199"/>
    <cellStyle name="Обычный 3 16 42 2 2 4" xfId="35200"/>
    <cellStyle name="Обычный 3 16 42 2 2 4 2" xfId="35201"/>
    <cellStyle name="Обычный 3 16 42 2 2 5" xfId="35202"/>
    <cellStyle name="Обычный 3 16 42 2 3" xfId="35203"/>
    <cellStyle name="Обычный 3 16 42 2 3 2" xfId="35204"/>
    <cellStyle name="Обычный 3 16 42 2 3 2 2" xfId="35205"/>
    <cellStyle name="Обычный 3 16 42 2 3 2 2 2" xfId="35206"/>
    <cellStyle name="Обычный 3 16 42 2 3 2 2 2 2" xfId="35207"/>
    <cellStyle name="Обычный 3 16 42 2 3 2 2 3" xfId="35208"/>
    <cellStyle name="Обычный 3 16 42 2 3 2 3" xfId="35209"/>
    <cellStyle name="Обычный 3 16 42 2 3 2 3 2" xfId="35210"/>
    <cellStyle name="Обычный 3 16 42 2 3 2 4" xfId="35211"/>
    <cellStyle name="Обычный 3 16 42 2 3 3" xfId="35212"/>
    <cellStyle name="Обычный 3 16 42 2 3 3 2" xfId="35213"/>
    <cellStyle name="Обычный 3 16 42 2 3 3 2 2" xfId="35214"/>
    <cellStyle name="Обычный 3 16 42 2 3 3 3" xfId="35215"/>
    <cellStyle name="Обычный 3 16 42 2 3 4" xfId="35216"/>
    <cellStyle name="Обычный 3 16 42 2 3 4 2" xfId="35217"/>
    <cellStyle name="Обычный 3 16 42 2 3 5" xfId="35218"/>
    <cellStyle name="Обычный 3 16 42 2 4" xfId="35219"/>
    <cellStyle name="Обычный 3 16 42 2 4 2" xfId="35220"/>
    <cellStyle name="Обычный 3 16 42 2 4 2 2" xfId="35221"/>
    <cellStyle name="Обычный 3 16 42 2 4 2 2 2" xfId="35222"/>
    <cellStyle name="Обычный 3 16 42 2 4 2 3" xfId="35223"/>
    <cellStyle name="Обычный 3 16 42 2 4 3" xfId="35224"/>
    <cellStyle name="Обычный 3 16 42 2 4 3 2" xfId="35225"/>
    <cellStyle name="Обычный 3 16 42 2 4 4" xfId="35226"/>
    <cellStyle name="Обычный 3 16 42 2 5" xfId="35227"/>
    <cellStyle name="Обычный 3 16 42 2 5 2" xfId="35228"/>
    <cellStyle name="Обычный 3 16 42 2 5 2 2" xfId="35229"/>
    <cellStyle name="Обычный 3 16 42 2 5 3" xfId="35230"/>
    <cellStyle name="Обычный 3 16 42 2 6" xfId="35231"/>
    <cellStyle name="Обычный 3 16 42 2 6 2" xfId="35232"/>
    <cellStyle name="Обычный 3 16 42 2 7" xfId="35233"/>
    <cellStyle name="Обычный 3 16 42 3" xfId="35234"/>
    <cellStyle name="Обычный 3 16 42 3 2" xfId="35235"/>
    <cellStyle name="Обычный 3 16 42 3 2 2" xfId="35236"/>
    <cellStyle name="Обычный 3 16 42 3 2 2 2" xfId="35237"/>
    <cellStyle name="Обычный 3 16 42 3 2 2 2 2" xfId="35238"/>
    <cellStyle name="Обычный 3 16 42 3 2 2 3" xfId="35239"/>
    <cellStyle name="Обычный 3 16 42 3 2 3" xfId="35240"/>
    <cellStyle name="Обычный 3 16 42 3 2 3 2" xfId="35241"/>
    <cellStyle name="Обычный 3 16 42 3 2 4" xfId="35242"/>
    <cellStyle name="Обычный 3 16 42 3 3" xfId="35243"/>
    <cellStyle name="Обычный 3 16 42 3 3 2" xfId="35244"/>
    <cellStyle name="Обычный 3 16 42 3 3 2 2" xfId="35245"/>
    <cellStyle name="Обычный 3 16 42 3 3 3" xfId="35246"/>
    <cellStyle name="Обычный 3 16 42 3 4" xfId="35247"/>
    <cellStyle name="Обычный 3 16 42 3 4 2" xfId="35248"/>
    <cellStyle name="Обычный 3 16 42 3 5" xfId="35249"/>
    <cellStyle name="Обычный 3 16 42 4" xfId="35250"/>
    <cellStyle name="Обычный 3 16 42 4 2" xfId="35251"/>
    <cellStyle name="Обычный 3 16 42 4 2 2" xfId="35252"/>
    <cellStyle name="Обычный 3 16 42 4 2 2 2" xfId="35253"/>
    <cellStyle name="Обычный 3 16 42 4 2 2 2 2" xfId="35254"/>
    <cellStyle name="Обычный 3 16 42 4 2 2 3" xfId="35255"/>
    <cellStyle name="Обычный 3 16 42 4 2 3" xfId="35256"/>
    <cellStyle name="Обычный 3 16 42 4 2 3 2" xfId="35257"/>
    <cellStyle name="Обычный 3 16 42 4 2 4" xfId="35258"/>
    <cellStyle name="Обычный 3 16 42 4 3" xfId="35259"/>
    <cellStyle name="Обычный 3 16 42 4 3 2" xfId="35260"/>
    <cellStyle name="Обычный 3 16 42 4 3 2 2" xfId="35261"/>
    <cellStyle name="Обычный 3 16 42 4 3 3" xfId="35262"/>
    <cellStyle name="Обычный 3 16 42 4 4" xfId="35263"/>
    <cellStyle name="Обычный 3 16 42 4 4 2" xfId="35264"/>
    <cellStyle name="Обычный 3 16 42 4 5" xfId="35265"/>
    <cellStyle name="Обычный 3 16 42 5" xfId="35266"/>
    <cellStyle name="Обычный 3 16 42 5 2" xfId="35267"/>
    <cellStyle name="Обычный 3 16 42 5 2 2" xfId="35268"/>
    <cellStyle name="Обычный 3 16 42 5 2 2 2" xfId="35269"/>
    <cellStyle name="Обычный 3 16 42 5 2 3" xfId="35270"/>
    <cellStyle name="Обычный 3 16 42 5 3" xfId="35271"/>
    <cellStyle name="Обычный 3 16 42 5 3 2" xfId="35272"/>
    <cellStyle name="Обычный 3 16 42 5 4" xfId="35273"/>
    <cellStyle name="Обычный 3 16 42 6" xfId="35274"/>
    <cellStyle name="Обычный 3 16 42 6 2" xfId="35275"/>
    <cellStyle name="Обычный 3 16 42 6 2 2" xfId="35276"/>
    <cellStyle name="Обычный 3 16 42 6 3" xfId="35277"/>
    <cellStyle name="Обычный 3 16 42 7" xfId="35278"/>
    <cellStyle name="Обычный 3 16 42 7 2" xfId="35279"/>
    <cellStyle name="Обычный 3 16 42 8" xfId="35280"/>
    <cellStyle name="Обычный 3 16 43" xfId="35281"/>
    <cellStyle name="Обычный 3 16 43 2" xfId="35282"/>
    <cellStyle name="Обычный 3 16 43 2 2" xfId="35283"/>
    <cellStyle name="Обычный 3 16 43 2 2 2" xfId="35284"/>
    <cellStyle name="Обычный 3 16 43 2 2 2 2" xfId="35285"/>
    <cellStyle name="Обычный 3 16 43 2 2 2 2 2" xfId="35286"/>
    <cellStyle name="Обычный 3 16 43 2 2 2 2 2 2" xfId="35287"/>
    <cellStyle name="Обычный 3 16 43 2 2 2 2 3" xfId="35288"/>
    <cellStyle name="Обычный 3 16 43 2 2 2 3" xfId="35289"/>
    <cellStyle name="Обычный 3 16 43 2 2 2 3 2" xfId="35290"/>
    <cellStyle name="Обычный 3 16 43 2 2 2 4" xfId="35291"/>
    <cellStyle name="Обычный 3 16 43 2 2 3" xfId="35292"/>
    <cellStyle name="Обычный 3 16 43 2 2 3 2" xfId="35293"/>
    <cellStyle name="Обычный 3 16 43 2 2 3 2 2" xfId="35294"/>
    <cellStyle name="Обычный 3 16 43 2 2 3 3" xfId="35295"/>
    <cellStyle name="Обычный 3 16 43 2 2 4" xfId="35296"/>
    <cellStyle name="Обычный 3 16 43 2 2 4 2" xfId="35297"/>
    <cellStyle name="Обычный 3 16 43 2 2 5" xfId="35298"/>
    <cellStyle name="Обычный 3 16 43 2 3" xfId="35299"/>
    <cellStyle name="Обычный 3 16 43 2 3 2" xfId="35300"/>
    <cellStyle name="Обычный 3 16 43 2 3 2 2" xfId="35301"/>
    <cellStyle name="Обычный 3 16 43 2 3 2 2 2" xfId="35302"/>
    <cellStyle name="Обычный 3 16 43 2 3 2 2 2 2" xfId="35303"/>
    <cellStyle name="Обычный 3 16 43 2 3 2 2 3" xfId="35304"/>
    <cellStyle name="Обычный 3 16 43 2 3 2 3" xfId="35305"/>
    <cellStyle name="Обычный 3 16 43 2 3 2 3 2" xfId="35306"/>
    <cellStyle name="Обычный 3 16 43 2 3 2 4" xfId="35307"/>
    <cellStyle name="Обычный 3 16 43 2 3 3" xfId="35308"/>
    <cellStyle name="Обычный 3 16 43 2 3 3 2" xfId="35309"/>
    <cellStyle name="Обычный 3 16 43 2 3 3 2 2" xfId="35310"/>
    <cellStyle name="Обычный 3 16 43 2 3 3 3" xfId="35311"/>
    <cellStyle name="Обычный 3 16 43 2 3 4" xfId="35312"/>
    <cellStyle name="Обычный 3 16 43 2 3 4 2" xfId="35313"/>
    <cellStyle name="Обычный 3 16 43 2 3 5" xfId="35314"/>
    <cellStyle name="Обычный 3 16 43 2 4" xfId="35315"/>
    <cellStyle name="Обычный 3 16 43 2 4 2" xfId="35316"/>
    <cellStyle name="Обычный 3 16 43 2 4 2 2" xfId="35317"/>
    <cellStyle name="Обычный 3 16 43 2 4 2 2 2" xfId="35318"/>
    <cellStyle name="Обычный 3 16 43 2 4 2 3" xfId="35319"/>
    <cellStyle name="Обычный 3 16 43 2 4 3" xfId="35320"/>
    <cellStyle name="Обычный 3 16 43 2 4 3 2" xfId="35321"/>
    <cellStyle name="Обычный 3 16 43 2 4 4" xfId="35322"/>
    <cellStyle name="Обычный 3 16 43 2 5" xfId="35323"/>
    <cellStyle name="Обычный 3 16 43 2 5 2" xfId="35324"/>
    <cellStyle name="Обычный 3 16 43 2 5 2 2" xfId="35325"/>
    <cellStyle name="Обычный 3 16 43 2 5 3" xfId="35326"/>
    <cellStyle name="Обычный 3 16 43 2 6" xfId="35327"/>
    <cellStyle name="Обычный 3 16 43 2 6 2" xfId="35328"/>
    <cellStyle name="Обычный 3 16 43 2 7" xfId="35329"/>
    <cellStyle name="Обычный 3 16 43 3" xfId="35330"/>
    <cellStyle name="Обычный 3 16 43 3 2" xfId="35331"/>
    <cellStyle name="Обычный 3 16 43 3 2 2" xfId="35332"/>
    <cellStyle name="Обычный 3 16 43 3 2 2 2" xfId="35333"/>
    <cellStyle name="Обычный 3 16 43 3 2 2 2 2" xfId="35334"/>
    <cellStyle name="Обычный 3 16 43 3 2 2 3" xfId="35335"/>
    <cellStyle name="Обычный 3 16 43 3 2 3" xfId="35336"/>
    <cellStyle name="Обычный 3 16 43 3 2 3 2" xfId="35337"/>
    <cellStyle name="Обычный 3 16 43 3 2 4" xfId="35338"/>
    <cellStyle name="Обычный 3 16 43 3 3" xfId="35339"/>
    <cellStyle name="Обычный 3 16 43 3 3 2" xfId="35340"/>
    <cellStyle name="Обычный 3 16 43 3 3 2 2" xfId="35341"/>
    <cellStyle name="Обычный 3 16 43 3 3 3" xfId="35342"/>
    <cellStyle name="Обычный 3 16 43 3 4" xfId="35343"/>
    <cellStyle name="Обычный 3 16 43 3 4 2" xfId="35344"/>
    <cellStyle name="Обычный 3 16 43 3 5" xfId="35345"/>
    <cellStyle name="Обычный 3 16 43 4" xfId="35346"/>
    <cellStyle name="Обычный 3 16 43 4 2" xfId="35347"/>
    <cellStyle name="Обычный 3 16 43 4 2 2" xfId="35348"/>
    <cellStyle name="Обычный 3 16 43 4 2 2 2" xfId="35349"/>
    <cellStyle name="Обычный 3 16 43 4 2 2 2 2" xfId="35350"/>
    <cellStyle name="Обычный 3 16 43 4 2 2 3" xfId="35351"/>
    <cellStyle name="Обычный 3 16 43 4 2 3" xfId="35352"/>
    <cellStyle name="Обычный 3 16 43 4 2 3 2" xfId="35353"/>
    <cellStyle name="Обычный 3 16 43 4 2 4" xfId="35354"/>
    <cellStyle name="Обычный 3 16 43 4 3" xfId="35355"/>
    <cellStyle name="Обычный 3 16 43 4 3 2" xfId="35356"/>
    <cellStyle name="Обычный 3 16 43 4 3 2 2" xfId="35357"/>
    <cellStyle name="Обычный 3 16 43 4 3 3" xfId="35358"/>
    <cellStyle name="Обычный 3 16 43 4 4" xfId="35359"/>
    <cellStyle name="Обычный 3 16 43 4 4 2" xfId="35360"/>
    <cellStyle name="Обычный 3 16 43 4 5" xfId="35361"/>
    <cellStyle name="Обычный 3 16 43 5" xfId="35362"/>
    <cellStyle name="Обычный 3 16 43 5 2" xfId="35363"/>
    <cellStyle name="Обычный 3 16 43 5 2 2" xfId="35364"/>
    <cellStyle name="Обычный 3 16 43 5 2 2 2" xfId="35365"/>
    <cellStyle name="Обычный 3 16 43 5 2 3" xfId="35366"/>
    <cellStyle name="Обычный 3 16 43 5 3" xfId="35367"/>
    <cellStyle name="Обычный 3 16 43 5 3 2" xfId="35368"/>
    <cellStyle name="Обычный 3 16 43 5 4" xfId="35369"/>
    <cellStyle name="Обычный 3 16 43 6" xfId="35370"/>
    <cellStyle name="Обычный 3 16 43 6 2" xfId="35371"/>
    <cellStyle name="Обычный 3 16 43 6 2 2" xfId="35372"/>
    <cellStyle name="Обычный 3 16 43 6 3" xfId="35373"/>
    <cellStyle name="Обычный 3 16 43 7" xfId="35374"/>
    <cellStyle name="Обычный 3 16 43 7 2" xfId="35375"/>
    <cellStyle name="Обычный 3 16 43 8" xfId="35376"/>
    <cellStyle name="Обычный 3 16 44" xfId="35377"/>
    <cellStyle name="Обычный 3 16 44 2" xfId="35378"/>
    <cellStyle name="Обычный 3 16 44 2 2" xfId="35379"/>
    <cellStyle name="Обычный 3 16 44 2 2 2" xfId="35380"/>
    <cellStyle name="Обычный 3 16 44 2 2 2 2" xfId="35381"/>
    <cellStyle name="Обычный 3 16 44 2 2 2 2 2" xfId="35382"/>
    <cellStyle name="Обычный 3 16 44 2 2 2 2 2 2" xfId="35383"/>
    <cellStyle name="Обычный 3 16 44 2 2 2 2 3" xfId="35384"/>
    <cellStyle name="Обычный 3 16 44 2 2 2 3" xfId="35385"/>
    <cellStyle name="Обычный 3 16 44 2 2 2 3 2" xfId="35386"/>
    <cellStyle name="Обычный 3 16 44 2 2 2 4" xfId="35387"/>
    <cellStyle name="Обычный 3 16 44 2 2 3" xfId="35388"/>
    <cellStyle name="Обычный 3 16 44 2 2 3 2" xfId="35389"/>
    <cellStyle name="Обычный 3 16 44 2 2 3 2 2" xfId="35390"/>
    <cellStyle name="Обычный 3 16 44 2 2 3 3" xfId="35391"/>
    <cellStyle name="Обычный 3 16 44 2 2 4" xfId="35392"/>
    <cellStyle name="Обычный 3 16 44 2 2 4 2" xfId="35393"/>
    <cellStyle name="Обычный 3 16 44 2 2 5" xfId="35394"/>
    <cellStyle name="Обычный 3 16 44 2 3" xfId="35395"/>
    <cellStyle name="Обычный 3 16 44 2 3 2" xfId="35396"/>
    <cellStyle name="Обычный 3 16 44 2 3 2 2" xfId="35397"/>
    <cellStyle name="Обычный 3 16 44 2 3 2 2 2" xfId="35398"/>
    <cellStyle name="Обычный 3 16 44 2 3 2 2 2 2" xfId="35399"/>
    <cellStyle name="Обычный 3 16 44 2 3 2 2 3" xfId="35400"/>
    <cellStyle name="Обычный 3 16 44 2 3 2 3" xfId="35401"/>
    <cellStyle name="Обычный 3 16 44 2 3 2 3 2" xfId="35402"/>
    <cellStyle name="Обычный 3 16 44 2 3 2 4" xfId="35403"/>
    <cellStyle name="Обычный 3 16 44 2 3 3" xfId="35404"/>
    <cellStyle name="Обычный 3 16 44 2 3 3 2" xfId="35405"/>
    <cellStyle name="Обычный 3 16 44 2 3 3 2 2" xfId="35406"/>
    <cellStyle name="Обычный 3 16 44 2 3 3 3" xfId="35407"/>
    <cellStyle name="Обычный 3 16 44 2 3 4" xfId="35408"/>
    <cellStyle name="Обычный 3 16 44 2 3 4 2" xfId="35409"/>
    <cellStyle name="Обычный 3 16 44 2 3 5" xfId="35410"/>
    <cellStyle name="Обычный 3 16 44 2 4" xfId="35411"/>
    <cellStyle name="Обычный 3 16 44 2 4 2" xfId="35412"/>
    <cellStyle name="Обычный 3 16 44 2 4 2 2" xfId="35413"/>
    <cellStyle name="Обычный 3 16 44 2 4 2 2 2" xfId="35414"/>
    <cellStyle name="Обычный 3 16 44 2 4 2 3" xfId="35415"/>
    <cellStyle name="Обычный 3 16 44 2 4 3" xfId="35416"/>
    <cellStyle name="Обычный 3 16 44 2 4 3 2" xfId="35417"/>
    <cellStyle name="Обычный 3 16 44 2 4 4" xfId="35418"/>
    <cellStyle name="Обычный 3 16 44 2 5" xfId="35419"/>
    <cellStyle name="Обычный 3 16 44 2 5 2" xfId="35420"/>
    <cellStyle name="Обычный 3 16 44 2 5 2 2" xfId="35421"/>
    <cellStyle name="Обычный 3 16 44 2 5 3" xfId="35422"/>
    <cellStyle name="Обычный 3 16 44 2 6" xfId="35423"/>
    <cellStyle name="Обычный 3 16 44 2 6 2" xfId="35424"/>
    <cellStyle name="Обычный 3 16 44 2 7" xfId="35425"/>
    <cellStyle name="Обычный 3 16 44 3" xfId="35426"/>
    <cellStyle name="Обычный 3 16 44 3 2" xfId="35427"/>
    <cellStyle name="Обычный 3 16 44 3 2 2" xfId="35428"/>
    <cellStyle name="Обычный 3 16 44 3 2 2 2" xfId="35429"/>
    <cellStyle name="Обычный 3 16 44 3 2 2 2 2" xfId="35430"/>
    <cellStyle name="Обычный 3 16 44 3 2 2 3" xfId="35431"/>
    <cellStyle name="Обычный 3 16 44 3 2 3" xfId="35432"/>
    <cellStyle name="Обычный 3 16 44 3 2 3 2" xfId="35433"/>
    <cellStyle name="Обычный 3 16 44 3 2 4" xfId="35434"/>
    <cellStyle name="Обычный 3 16 44 3 3" xfId="35435"/>
    <cellStyle name="Обычный 3 16 44 3 3 2" xfId="35436"/>
    <cellStyle name="Обычный 3 16 44 3 3 2 2" xfId="35437"/>
    <cellStyle name="Обычный 3 16 44 3 3 3" xfId="35438"/>
    <cellStyle name="Обычный 3 16 44 3 4" xfId="35439"/>
    <cellStyle name="Обычный 3 16 44 3 4 2" xfId="35440"/>
    <cellStyle name="Обычный 3 16 44 3 5" xfId="35441"/>
    <cellStyle name="Обычный 3 16 44 4" xfId="35442"/>
    <cellStyle name="Обычный 3 16 44 4 2" xfId="35443"/>
    <cellStyle name="Обычный 3 16 44 4 2 2" xfId="35444"/>
    <cellStyle name="Обычный 3 16 44 4 2 2 2" xfId="35445"/>
    <cellStyle name="Обычный 3 16 44 4 2 2 2 2" xfId="35446"/>
    <cellStyle name="Обычный 3 16 44 4 2 2 3" xfId="35447"/>
    <cellStyle name="Обычный 3 16 44 4 2 3" xfId="35448"/>
    <cellStyle name="Обычный 3 16 44 4 2 3 2" xfId="35449"/>
    <cellStyle name="Обычный 3 16 44 4 2 4" xfId="35450"/>
    <cellStyle name="Обычный 3 16 44 4 3" xfId="35451"/>
    <cellStyle name="Обычный 3 16 44 4 3 2" xfId="35452"/>
    <cellStyle name="Обычный 3 16 44 4 3 2 2" xfId="35453"/>
    <cellStyle name="Обычный 3 16 44 4 3 3" xfId="35454"/>
    <cellStyle name="Обычный 3 16 44 4 4" xfId="35455"/>
    <cellStyle name="Обычный 3 16 44 4 4 2" xfId="35456"/>
    <cellStyle name="Обычный 3 16 44 4 5" xfId="35457"/>
    <cellStyle name="Обычный 3 16 44 5" xfId="35458"/>
    <cellStyle name="Обычный 3 16 44 5 2" xfId="35459"/>
    <cellStyle name="Обычный 3 16 44 5 2 2" xfId="35460"/>
    <cellStyle name="Обычный 3 16 44 5 2 2 2" xfId="35461"/>
    <cellStyle name="Обычный 3 16 44 5 2 3" xfId="35462"/>
    <cellStyle name="Обычный 3 16 44 5 3" xfId="35463"/>
    <cellStyle name="Обычный 3 16 44 5 3 2" xfId="35464"/>
    <cellStyle name="Обычный 3 16 44 5 4" xfId="35465"/>
    <cellStyle name="Обычный 3 16 44 6" xfId="35466"/>
    <cellStyle name="Обычный 3 16 44 6 2" xfId="35467"/>
    <cellStyle name="Обычный 3 16 44 6 2 2" xfId="35468"/>
    <cellStyle name="Обычный 3 16 44 6 3" xfId="35469"/>
    <cellStyle name="Обычный 3 16 44 7" xfId="35470"/>
    <cellStyle name="Обычный 3 16 44 7 2" xfId="35471"/>
    <cellStyle name="Обычный 3 16 44 8" xfId="35472"/>
    <cellStyle name="Обычный 3 16 45" xfId="35473"/>
    <cellStyle name="Обычный 3 16 45 2" xfId="35474"/>
    <cellStyle name="Обычный 3 16 45 2 2" xfId="35475"/>
    <cellStyle name="Обычный 3 16 45 2 2 2" xfId="35476"/>
    <cellStyle name="Обычный 3 16 45 2 2 2 2" xfId="35477"/>
    <cellStyle name="Обычный 3 16 45 2 2 2 2 2" xfId="35478"/>
    <cellStyle name="Обычный 3 16 45 2 2 2 2 2 2" xfId="35479"/>
    <cellStyle name="Обычный 3 16 45 2 2 2 2 3" xfId="35480"/>
    <cellStyle name="Обычный 3 16 45 2 2 2 3" xfId="35481"/>
    <cellStyle name="Обычный 3 16 45 2 2 2 3 2" xfId="35482"/>
    <cellStyle name="Обычный 3 16 45 2 2 2 4" xfId="35483"/>
    <cellStyle name="Обычный 3 16 45 2 2 3" xfId="35484"/>
    <cellStyle name="Обычный 3 16 45 2 2 3 2" xfId="35485"/>
    <cellStyle name="Обычный 3 16 45 2 2 3 2 2" xfId="35486"/>
    <cellStyle name="Обычный 3 16 45 2 2 3 3" xfId="35487"/>
    <cellStyle name="Обычный 3 16 45 2 2 4" xfId="35488"/>
    <cellStyle name="Обычный 3 16 45 2 2 4 2" xfId="35489"/>
    <cellStyle name="Обычный 3 16 45 2 2 5" xfId="35490"/>
    <cellStyle name="Обычный 3 16 45 2 3" xfId="35491"/>
    <cellStyle name="Обычный 3 16 45 2 3 2" xfId="35492"/>
    <cellStyle name="Обычный 3 16 45 2 3 2 2" xfId="35493"/>
    <cellStyle name="Обычный 3 16 45 2 3 2 2 2" xfId="35494"/>
    <cellStyle name="Обычный 3 16 45 2 3 2 2 2 2" xfId="35495"/>
    <cellStyle name="Обычный 3 16 45 2 3 2 2 3" xfId="35496"/>
    <cellStyle name="Обычный 3 16 45 2 3 2 3" xfId="35497"/>
    <cellStyle name="Обычный 3 16 45 2 3 2 3 2" xfId="35498"/>
    <cellStyle name="Обычный 3 16 45 2 3 2 4" xfId="35499"/>
    <cellStyle name="Обычный 3 16 45 2 3 3" xfId="35500"/>
    <cellStyle name="Обычный 3 16 45 2 3 3 2" xfId="35501"/>
    <cellStyle name="Обычный 3 16 45 2 3 3 2 2" xfId="35502"/>
    <cellStyle name="Обычный 3 16 45 2 3 3 3" xfId="35503"/>
    <cellStyle name="Обычный 3 16 45 2 3 4" xfId="35504"/>
    <cellStyle name="Обычный 3 16 45 2 3 4 2" xfId="35505"/>
    <cellStyle name="Обычный 3 16 45 2 3 5" xfId="35506"/>
    <cellStyle name="Обычный 3 16 45 2 4" xfId="35507"/>
    <cellStyle name="Обычный 3 16 45 2 4 2" xfId="35508"/>
    <cellStyle name="Обычный 3 16 45 2 4 2 2" xfId="35509"/>
    <cellStyle name="Обычный 3 16 45 2 4 2 2 2" xfId="35510"/>
    <cellStyle name="Обычный 3 16 45 2 4 2 3" xfId="35511"/>
    <cellStyle name="Обычный 3 16 45 2 4 3" xfId="35512"/>
    <cellStyle name="Обычный 3 16 45 2 4 3 2" xfId="35513"/>
    <cellStyle name="Обычный 3 16 45 2 4 4" xfId="35514"/>
    <cellStyle name="Обычный 3 16 45 2 5" xfId="35515"/>
    <cellStyle name="Обычный 3 16 45 2 5 2" xfId="35516"/>
    <cellStyle name="Обычный 3 16 45 2 5 2 2" xfId="35517"/>
    <cellStyle name="Обычный 3 16 45 2 5 3" xfId="35518"/>
    <cellStyle name="Обычный 3 16 45 2 6" xfId="35519"/>
    <cellStyle name="Обычный 3 16 45 2 6 2" xfId="35520"/>
    <cellStyle name="Обычный 3 16 45 2 7" xfId="35521"/>
    <cellStyle name="Обычный 3 16 45 3" xfId="35522"/>
    <cellStyle name="Обычный 3 16 45 3 2" xfId="35523"/>
    <cellStyle name="Обычный 3 16 45 3 2 2" xfId="35524"/>
    <cellStyle name="Обычный 3 16 45 3 2 2 2" xfId="35525"/>
    <cellStyle name="Обычный 3 16 45 3 2 2 2 2" xfId="35526"/>
    <cellStyle name="Обычный 3 16 45 3 2 2 3" xfId="35527"/>
    <cellStyle name="Обычный 3 16 45 3 2 3" xfId="35528"/>
    <cellStyle name="Обычный 3 16 45 3 2 3 2" xfId="35529"/>
    <cellStyle name="Обычный 3 16 45 3 2 4" xfId="35530"/>
    <cellStyle name="Обычный 3 16 45 3 3" xfId="35531"/>
    <cellStyle name="Обычный 3 16 45 3 3 2" xfId="35532"/>
    <cellStyle name="Обычный 3 16 45 3 3 2 2" xfId="35533"/>
    <cellStyle name="Обычный 3 16 45 3 3 3" xfId="35534"/>
    <cellStyle name="Обычный 3 16 45 3 4" xfId="35535"/>
    <cellStyle name="Обычный 3 16 45 3 4 2" xfId="35536"/>
    <cellStyle name="Обычный 3 16 45 3 5" xfId="35537"/>
    <cellStyle name="Обычный 3 16 45 4" xfId="35538"/>
    <cellStyle name="Обычный 3 16 45 4 2" xfId="35539"/>
    <cellStyle name="Обычный 3 16 45 4 2 2" xfId="35540"/>
    <cellStyle name="Обычный 3 16 45 4 2 2 2" xfId="35541"/>
    <cellStyle name="Обычный 3 16 45 4 2 2 2 2" xfId="35542"/>
    <cellStyle name="Обычный 3 16 45 4 2 2 3" xfId="35543"/>
    <cellStyle name="Обычный 3 16 45 4 2 3" xfId="35544"/>
    <cellStyle name="Обычный 3 16 45 4 2 3 2" xfId="35545"/>
    <cellStyle name="Обычный 3 16 45 4 2 4" xfId="35546"/>
    <cellStyle name="Обычный 3 16 45 4 3" xfId="35547"/>
    <cellStyle name="Обычный 3 16 45 4 3 2" xfId="35548"/>
    <cellStyle name="Обычный 3 16 45 4 3 2 2" xfId="35549"/>
    <cellStyle name="Обычный 3 16 45 4 3 3" xfId="35550"/>
    <cellStyle name="Обычный 3 16 45 4 4" xfId="35551"/>
    <cellStyle name="Обычный 3 16 45 4 4 2" xfId="35552"/>
    <cellStyle name="Обычный 3 16 45 4 5" xfId="35553"/>
    <cellStyle name="Обычный 3 16 45 5" xfId="35554"/>
    <cellStyle name="Обычный 3 16 45 5 2" xfId="35555"/>
    <cellStyle name="Обычный 3 16 45 5 2 2" xfId="35556"/>
    <cellStyle name="Обычный 3 16 45 5 2 2 2" xfId="35557"/>
    <cellStyle name="Обычный 3 16 45 5 2 3" xfId="35558"/>
    <cellStyle name="Обычный 3 16 45 5 3" xfId="35559"/>
    <cellStyle name="Обычный 3 16 45 5 3 2" xfId="35560"/>
    <cellStyle name="Обычный 3 16 45 5 4" xfId="35561"/>
    <cellStyle name="Обычный 3 16 45 6" xfId="35562"/>
    <cellStyle name="Обычный 3 16 45 6 2" xfId="35563"/>
    <cellStyle name="Обычный 3 16 45 6 2 2" xfId="35564"/>
    <cellStyle name="Обычный 3 16 45 6 3" xfId="35565"/>
    <cellStyle name="Обычный 3 16 45 7" xfId="35566"/>
    <cellStyle name="Обычный 3 16 45 7 2" xfId="35567"/>
    <cellStyle name="Обычный 3 16 45 8" xfId="35568"/>
    <cellStyle name="Обычный 3 16 46" xfId="35569"/>
    <cellStyle name="Обычный 3 16 46 2" xfId="35570"/>
    <cellStyle name="Обычный 3 16 46 2 2" xfId="35571"/>
    <cellStyle name="Обычный 3 16 46 2 2 2" xfId="35572"/>
    <cellStyle name="Обычный 3 16 46 2 2 2 2" xfId="35573"/>
    <cellStyle name="Обычный 3 16 46 2 2 2 2 2" xfId="35574"/>
    <cellStyle name="Обычный 3 16 46 2 2 2 2 2 2" xfId="35575"/>
    <cellStyle name="Обычный 3 16 46 2 2 2 2 3" xfId="35576"/>
    <cellStyle name="Обычный 3 16 46 2 2 2 3" xfId="35577"/>
    <cellStyle name="Обычный 3 16 46 2 2 2 3 2" xfId="35578"/>
    <cellStyle name="Обычный 3 16 46 2 2 2 4" xfId="35579"/>
    <cellStyle name="Обычный 3 16 46 2 2 3" xfId="35580"/>
    <cellStyle name="Обычный 3 16 46 2 2 3 2" xfId="35581"/>
    <cellStyle name="Обычный 3 16 46 2 2 3 2 2" xfId="35582"/>
    <cellStyle name="Обычный 3 16 46 2 2 3 3" xfId="35583"/>
    <cellStyle name="Обычный 3 16 46 2 2 4" xfId="35584"/>
    <cellStyle name="Обычный 3 16 46 2 2 4 2" xfId="35585"/>
    <cellStyle name="Обычный 3 16 46 2 2 5" xfId="35586"/>
    <cellStyle name="Обычный 3 16 46 2 3" xfId="35587"/>
    <cellStyle name="Обычный 3 16 46 2 3 2" xfId="35588"/>
    <cellStyle name="Обычный 3 16 46 2 3 2 2" xfId="35589"/>
    <cellStyle name="Обычный 3 16 46 2 3 2 2 2" xfId="35590"/>
    <cellStyle name="Обычный 3 16 46 2 3 2 2 2 2" xfId="35591"/>
    <cellStyle name="Обычный 3 16 46 2 3 2 2 3" xfId="35592"/>
    <cellStyle name="Обычный 3 16 46 2 3 2 3" xfId="35593"/>
    <cellStyle name="Обычный 3 16 46 2 3 2 3 2" xfId="35594"/>
    <cellStyle name="Обычный 3 16 46 2 3 2 4" xfId="35595"/>
    <cellStyle name="Обычный 3 16 46 2 3 3" xfId="35596"/>
    <cellStyle name="Обычный 3 16 46 2 3 3 2" xfId="35597"/>
    <cellStyle name="Обычный 3 16 46 2 3 3 2 2" xfId="35598"/>
    <cellStyle name="Обычный 3 16 46 2 3 3 3" xfId="35599"/>
    <cellStyle name="Обычный 3 16 46 2 3 4" xfId="35600"/>
    <cellStyle name="Обычный 3 16 46 2 3 4 2" xfId="35601"/>
    <cellStyle name="Обычный 3 16 46 2 3 5" xfId="35602"/>
    <cellStyle name="Обычный 3 16 46 2 4" xfId="35603"/>
    <cellStyle name="Обычный 3 16 46 2 4 2" xfId="35604"/>
    <cellStyle name="Обычный 3 16 46 2 4 2 2" xfId="35605"/>
    <cellStyle name="Обычный 3 16 46 2 4 2 2 2" xfId="35606"/>
    <cellStyle name="Обычный 3 16 46 2 4 2 3" xfId="35607"/>
    <cellStyle name="Обычный 3 16 46 2 4 3" xfId="35608"/>
    <cellStyle name="Обычный 3 16 46 2 4 3 2" xfId="35609"/>
    <cellStyle name="Обычный 3 16 46 2 4 4" xfId="35610"/>
    <cellStyle name="Обычный 3 16 46 2 5" xfId="35611"/>
    <cellStyle name="Обычный 3 16 46 2 5 2" xfId="35612"/>
    <cellStyle name="Обычный 3 16 46 2 5 2 2" xfId="35613"/>
    <cellStyle name="Обычный 3 16 46 2 5 3" xfId="35614"/>
    <cellStyle name="Обычный 3 16 46 2 6" xfId="35615"/>
    <cellStyle name="Обычный 3 16 46 2 6 2" xfId="35616"/>
    <cellStyle name="Обычный 3 16 46 2 7" xfId="35617"/>
    <cellStyle name="Обычный 3 16 46 3" xfId="35618"/>
    <cellStyle name="Обычный 3 16 46 3 2" xfId="35619"/>
    <cellStyle name="Обычный 3 16 46 3 2 2" xfId="35620"/>
    <cellStyle name="Обычный 3 16 46 3 2 2 2" xfId="35621"/>
    <cellStyle name="Обычный 3 16 46 3 2 2 2 2" xfId="35622"/>
    <cellStyle name="Обычный 3 16 46 3 2 2 3" xfId="35623"/>
    <cellStyle name="Обычный 3 16 46 3 2 3" xfId="35624"/>
    <cellStyle name="Обычный 3 16 46 3 2 3 2" xfId="35625"/>
    <cellStyle name="Обычный 3 16 46 3 2 4" xfId="35626"/>
    <cellStyle name="Обычный 3 16 46 3 3" xfId="35627"/>
    <cellStyle name="Обычный 3 16 46 3 3 2" xfId="35628"/>
    <cellStyle name="Обычный 3 16 46 3 3 2 2" xfId="35629"/>
    <cellStyle name="Обычный 3 16 46 3 3 3" xfId="35630"/>
    <cellStyle name="Обычный 3 16 46 3 4" xfId="35631"/>
    <cellStyle name="Обычный 3 16 46 3 4 2" xfId="35632"/>
    <cellStyle name="Обычный 3 16 46 3 5" xfId="35633"/>
    <cellStyle name="Обычный 3 16 46 4" xfId="35634"/>
    <cellStyle name="Обычный 3 16 46 4 2" xfId="35635"/>
    <cellStyle name="Обычный 3 16 46 4 2 2" xfId="35636"/>
    <cellStyle name="Обычный 3 16 46 4 2 2 2" xfId="35637"/>
    <cellStyle name="Обычный 3 16 46 4 2 2 2 2" xfId="35638"/>
    <cellStyle name="Обычный 3 16 46 4 2 2 3" xfId="35639"/>
    <cellStyle name="Обычный 3 16 46 4 2 3" xfId="35640"/>
    <cellStyle name="Обычный 3 16 46 4 2 3 2" xfId="35641"/>
    <cellStyle name="Обычный 3 16 46 4 2 4" xfId="35642"/>
    <cellStyle name="Обычный 3 16 46 4 3" xfId="35643"/>
    <cellStyle name="Обычный 3 16 46 4 3 2" xfId="35644"/>
    <cellStyle name="Обычный 3 16 46 4 3 2 2" xfId="35645"/>
    <cellStyle name="Обычный 3 16 46 4 3 3" xfId="35646"/>
    <cellStyle name="Обычный 3 16 46 4 4" xfId="35647"/>
    <cellStyle name="Обычный 3 16 46 4 4 2" xfId="35648"/>
    <cellStyle name="Обычный 3 16 46 4 5" xfId="35649"/>
    <cellStyle name="Обычный 3 16 46 5" xfId="35650"/>
    <cellStyle name="Обычный 3 16 46 5 2" xfId="35651"/>
    <cellStyle name="Обычный 3 16 46 5 2 2" xfId="35652"/>
    <cellStyle name="Обычный 3 16 46 5 2 2 2" xfId="35653"/>
    <cellStyle name="Обычный 3 16 46 5 2 3" xfId="35654"/>
    <cellStyle name="Обычный 3 16 46 5 3" xfId="35655"/>
    <cellStyle name="Обычный 3 16 46 5 3 2" xfId="35656"/>
    <cellStyle name="Обычный 3 16 46 5 4" xfId="35657"/>
    <cellStyle name="Обычный 3 16 46 6" xfId="35658"/>
    <cellStyle name="Обычный 3 16 46 6 2" xfId="35659"/>
    <cellStyle name="Обычный 3 16 46 6 2 2" xfId="35660"/>
    <cellStyle name="Обычный 3 16 46 6 3" xfId="35661"/>
    <cellStyle name="Обычный 3 16 46 7" xfId="35662"/>
    <cellStyle name="Обычный 3 16 46 7 2" xfId="35663"/>
    <cellStyle name="Обычный 3 16 46 8" xfId="35664"/>
    <cellStyle name="Обычный 3 16 47" xfId="35665"/>
    <cellStyle name="Обычный 3 16 47 2" xfId="35666"/>
    <cellStyle name="Обычный 3 16 47 2 2" xfId="35667"/>
    <cellStyle name="Обычный 3 16 47 2 2 2" xfId="35668"/>
    <cellStyle name="Обычный 3 16 47 2 2 2 2" xfId="35669"/>
    <cellStyle name="Обычный 3 16 47 2 2 2 2 2" xfId="35670"/>
    <cellStyle name="Обычный 3 16 47 2 2 2 2 2 2" xfId="35671"/>
    <cellStyle name="Обычный 3 16 47 2 2 2 2 3" xfId="35672"/>
    <cellStyle name="Обычный 3 16 47 2 2 2 3" xfId="35673"/>
    <cellStyle name="Обычный 3 16 47 2 2 2 3 2" xfId="35674"/>
    <cellStyle name="Обычный 3 16 47 2 2 2 4" xfId="35675"/>
    <cellStyle name="Обычный 3 16 47 2 2 3" xfId="35676"/>
    <cellStyle name="Обычный 3 16 47 2 2 3 2" xfId="35677"/>
    <cellStyle name="Обычный 3 16 47 2 2 3 2 2" xfId="35678"/>
    <cellStyle name="Обычный 3 16 47 2 2 3 3" xfId="35679"/>
    <cellStyle name="Обычный 3 16 47 2 2 4" xfId="35680"/>
    <cellStyle name="Обычный 3 16 47 2 2 4 2" xfId="35681"/>
    <cellStyle name="Обычный 3 16 47 2 2 5" xfId="35682"/>
    <cellStyle name="Обычный 3 16 47 2 3" xfId="35683"/>
    <cellStyle name="Обычный 3 16 47 2 3 2" xfId="35684"/>
    <cellStyle name="Обычный 3 16 47 2 3 2 2" xfId="35685"/>
    <cellStyle name="Обычный 3 16 47 2 3 2 2 2" xfId="35686"/>
    <cellStyle name="Обычный 3 16 47 2 3 2 2 2 2" xfId="35687"/>
    <cellStyle name="Обычный 3 16 47 2 3 2 2 3" xfId="35688"/>
    <cellStyle name="Обычный 3 16 47 2 3 2 3" xfId="35689"/>
    <cellStyle name="Обычный 3 16 47 2 3 2 3 2" xfId="35690"/>
    <cellStyle name="Обычный 3 16 47 2 3 2 4" xfId="35691"/>
    <cellStyle name="Обычный 3 16 47 2 3 3" xfId="35692"/>
    <cellStyle name="Обычный 3 16 47 2 3 3 2" xfId="35693"/>
    <cellStyle name="Обычный 3 16 47 2 3 3 2 2" xfId="35694"/>
    <cellStyle name="Обычный 3 16 47 2 3 3 3" xfId="35695"/>
    <cellStyle name="Обычный 3 16 47 2 3 4" xfId="35696"/>
    <cellStyle name="Обычный 3 16 47 2 3 4 2" xfId="35697"/>
    <cellStyle name="Обычный 3 16 47 2 3 5" xfId="35698"/>
    <cellStyle name="Обычный 3 16 47 2 4" xfId="35699"/>
    <cellStyle name="Обычный 3 16 47 2 4 2" xfId="35700"/>
    <cellStyle name="Обычный 3 16 47 2 4 2 2" xfId="35701"/>
    <cellStyle name="Обычный 3 16 47 2 4 2 2 2" xfId="35702"/>
    <cellStyle name="Обычный 3 16 47 2 4 2 3" xfId="35703"/>
    <cellStyle name="Обычный 3 16 47 2 4 3" xfId="35704"/>
    <cellStyle name="Обычный 3 16 47 2 4 3 2" xfId="35705"/>
    <cellStyle name="Обычный 3 16 47 2 4 4" xfId="35706"/>
    <cellStyle name="Обычный 3 16 47 2 5" xfId="35707"/>
    <cellStyle name="Обычный 3 16 47 2 5 2" xfId="35708"/>
    <cellStyle name="Обычный 3 16 47 2 5 2 2" xfId="35709"/>
    <cellStyle name="Обычный 3 16 47 2 5 3" xfId="35710"/>
    <cellStyle name="Обычный 3 16 47 2 6" xfId="35711"/>
    <cellStyle name="Обычный 3 16 47 2 6 2" xfId="35712"/>
    <cellStyle name="Обычный 3 16 47 2 7" xfId="35713"/>
    <cellStyle name="Обычный 3 16 47 3" xfId="35714"/>
    <cellStyle name="Обычный 3 16 47 3 2" xfId="35715"/>
    <cellStyle name="Обычный 3 16 47 3 2 2" xfId="35716"/>
    <cellStyle name="Обычный 3 16 47 3 2 2 2" xfId="35717"/>
    <cellStyle name="Обычный 3 16 47 3 2 2 2 2" xfId="35718"/>
    <cellStyle name="Обычный 3 16 47 3 2 2 3" xfId="35719"/>
    <cellStyle name="Обычный 3 16 47 3 2 3" xfId="35720"/>
    <cellStyle name="Обычный 3 16 47 3 2 3 2" xfId="35721"/>
    <cellStyle name="Обычный 3 16 47 3 2 4" xfId="35722"/>
    <cellStyle name="Обычный 3 16 47 3 3" xfId="35723"/>
    <cellStyle name="Обычный 3 16 47 3 3 2" xfId="35724"/>
    <cellStyle name="Обычный 3 16 47 3 3 2 2" xfId="35725"/>
    <cellStyle name="Обычный 3 16 47 3 3 3" xfId="35726"/>
    <cellStyle name="Обычный 3 16 47 3 4" xfId="35727"/>
    <cellStyle name="Обычный 3 16 47 3 4 2" xfId="35728"/>
    <cellStyle name="Обычный 3 16 47 3 5" xfId="35729"/>
    <cellStyle name="Обычный 3 16 47 4" xfId="35730"/>
    <cellStyle name="Обычный 3 16 47 4 2" xfId="35731"/>
    <cellStyle name="Обычный 3 16 47 4 2 2" xfId="35732"/>
    <cellStyle name="Обычный 3 16 47 4 2 2 2" xfId="35733"/>
    <cellStyle name="Обычный 3 16 47 4 2 2 2 2" xfId="35734"/>
    <cellStyle name="Обычный 3 16 47 4 2 2 3" xfId="35735"/>
    <cellStyle name="Обычный 3 16 47 4 2 3" xfId="35736"/>
    <cellStyle name="Обычный 3 16 47 4 2 3 2" xfId="35737"/>
    <cellStyle name="Обычный 3 16 47 4 2 4" xfId="35738"/>
    <cellStyle name="Обычный 3 16 47 4 3" xfId="35739"/>
    <cellStyle name="Обычный 3 16 47 4 3 2" xfId="35740"/>
    <cellStyle name="Обычный 3 16 47 4 3 2 2" xfId="35741"/>
    <cellStyle name="Обычный 3 16 47 4 3 3" xfId="35742"/>
    <cellStyle name="Обычный 3 16 47 4 4" xfId="35743"/>
    <cellStyle name="Обычный 3 16 47 4 4 2" xfId="35744"/>
    <cellStyle name="Обычный 3 16 47 4 5" xfId="35745"/>
    <cellStyle name="Обычный 3 16 47 5" xfId="35746"/>
    <cellStyle name="Обычный 3 16 47 5 2" xfId="35747"/>
    <cellStyle name="Обычный 3 16 47 5 2 2" xfId="35748"/>
    <cellStyle name="Обычный 3 16 47 5 2 2 2" xfId="35749"/>
    <cellStyle name="Обычный 3 16 47 5 2 3" xfId="35750"/>
    <cellStyle name="Обычный 3 16 47 5 3" xfId="35751"/>
    <cellStyle name="Обычный 3 16 47 5 3 2" xfId="35752"/>
    <cellStyle name="Обычный 3 16 47 5 4" xfId="35753"/>
    <cellStyle name="Обычный 3 16 47 6" xfId="35754"/>
    <cellStyle name="Обычный 3 16 47 6 2" xfId="35755"/>
    <cellStyle name="Обычный 3 16 47 6 2 2" xfId="35756"/>
    <cellStyle name="Обычный 3 16 47 6 3" xfId="35757"/>
    <cellStyle name="Обычный 3 16 47 7" xfId="35758"/>
    <cellStyle name="Обычный 3 16 47 7 2" xfId="35759"/>
    <cellStyle name="Обычный 3 16 47 8" xfId="35760"/>
    <cellStyle name="Обычный 3 16 48" xfId="35761"/>
    <cellStyle name="Обычный 3 16 48 2" xfId="35762"/>
    <cellStyle name="Обычный 3 16 48 2 2" xfId="35763"/>
    <cellStyle name="Обычный 3 16 48 2 2 2" xfId="35764"/>
    <cellStyle name="Обычный 3 16 48 2 2 2 2" xfId="35765"/>
    <cellStyle name="Обычный 3 16 48 2 2 2 2 2" xfId="35766"/>
    <cellStyle name="Обычный 3 16 48 2 2 2 3" xfId="35767"/>
    <cellStyle name="Обычный 3 16 48 2 2 3" xfId="35768"/>
    <cellStyle name="Обычный 3 16 48 2 2 3 2" xfId="35769"/>
    <cellStyle name="Обычный 3 16 48 2 2 4" xfId="35770"/>
    <cellStyle name="Обычный 3 16 48 2 3" xfId="35771"/>
    <cellStyle name="Обычный 3 16 48 2 3 2" xfId="35772"/>
    <cellStyle name="Обычный 3 16 48 2 3 2 2" xfId="35773"/>
    <cellStyle name="Обычный 3 16 48 2 3 3" xfId="35774"/>
    <cellStyle name="Обычный 3 16 48 2 4" xfId="35775"/>
    <cellStyle name="Обычный 3 16 48 2 4 2" xfId="35776"/>
    <cellStyle name="Обычный 3 16 48 2 5" xfId="35777"/>
    <cellStyle name="Обычный 3 16 48 3" xfId="35778"/>
    <cellStyle name="Обычный 3 16 48 3 2" xfId="35779"/>
    <cellStyle name="Обычный 3 16 48 3 2 2" xfId="35780"/>
    <cellStyle name="Обычный 3 16 48 3 2 2 2" xfId="35781"/>
    <cellStyle name="Обычный 3 16 48 3 2 2 2 2" xfId="35782"/>
    <cellStyle name="Обычный 3 16 48 3 2 2 3" xfId="35783"/>
    <cellStyle name="Обычный 3 16 48 3 2 3" xfId="35784"/>
    <cellStyle name="Обычный 3 16 48 3 2 3 2" xfId="35785"/>
    <cellStyle name="Обычный 3 16 48 3 2 4" xfId="35786"/>
    <cellStyle name="Обычный 3 16 48 3 3" xfId="35787"/>
    <cellStyle name="Обычный 3 16 48 3 3 2" xfId="35788"/>
    <cellStyle name="Обычный 3 16 48 3 3 2 2" xfId="35789"/>
    <cellStyle name="Обычный 3 16 48 3 3 3" xfId="35790"/>
    <cellStyle name="Обычный 3 16 48 3 4" xfId="35791"/>
    <cellStyle name="Обычный 3 16 48 3 4 2" xfId="35792"/>
    <cellStyle name="Обычный 3 16 48 3 5" xfId="35793"/>
    <cellStyle name="Обычный 3 16 48 4" xfId="35794"/>
    <cellStyle name="Обычный 3 16 48 4 2" xfId="35795"/>
    <cellStyle name="Обычный 3 16 48 4 2 2" xfId="35796"/>
    <cellStyle name="Обычный 3 16 48 4 2 2 2" xfId="35797"/>
    <cellStyle name="Обычный 3 16 48 4 2 3" xfId="35798"/>
    <cellStyle name="Обычный 3 16 48 4 3" xfId="35799"/>
    <cellStyle name="Обычный 3 16 48 4 3 2" xfId="35800"/>
    <cellStyle name="Обычный 3 16 48 4 4" xfId="35801"/>
    <cellStyle name="Обычный 3 16 48 5" xfId="35802"/>
    <cellStyle name="Обычный 3 16 48 5 2" xfId="35803"/>
    <cellStyle name="Обычный 3 16 48 5 2 2" xfId="35804"/>
    <cellStyle name="Обычный 3 16 48 5 3" xfId="35805"/>
    <cellStyle name="Обычный 3 16 48 6" xfId="35806"/>
    <cellStyle name="Обычный 3 16 48 6 2" xfId="35807"/>
    <cellStyle name="Обычный 3 16 48 7" xfId="35808"/>
    <cellStyle name="Обычный 3 16 49" xfId="35809"/>
    <cellStyle name="Обычный 3 16 49 2" xfId="35810"/>
    <cellStyle name="Обычный 3 16 49 2 2" xfId="35811"/>
    <cellStyle name="Обычный 3 16 49 2 2 2" xfId="35812"/>
    <cellStyle name="Обычный 3 16 49 2 2 2 2" xfId="35813"/>
    <cellStyle name="Обычный 3 16 49 2 2 3" xfId="35814"/>
    <cellStyle name="Обычный 3 16 49 2 3" xfId="35815"/>
    <cellStyle name="Обычный 3 16 49 2 3 2" xfId="35816"/>
    <cellStyle name="Обычный 3 16 49 2 4" xfId="35817"/>
    <cellStyle name="Обычный 3 16 49 3" xfId="35818"/>
    <cellStyle name="Обычный 3 16 49 3 2" xfId="35819"/>
    <cellStyle name="Обычный 3 16 49 3 2 2" xfId="35820"/>
    <cellStyle name="Обычный 3 16 49 3 3" xfId="35821"/>
    <cellStyle name="Обычный 3 16 49 4" xfId="35822"/>
    <cellStyle name="Обычный 3 16 49 4 2" xfId="35823"/>
    <cellStyle name="Обычный 3 16 49 5" xfId="35824"/>
    <cellStyle name="Обычный 3 16 5" xfId="35825"/>
    <cellStyle name="Обычный 3 16 5 2" xfId="35826"/>
    <cellStyle name="Обычный 3 16 5 2 2" xfId="35827"/>
    <cellStyle name="Обычный 3 16 5 2 2 2" xfId="35828"/>
    <cellStyle name="Обычный 3 16 5 2 2 2 2" xfId="35829"/>
    <cellStyle name="Обычный 3 16 5 2 2 2 2 2" xfId="35830"/>
    <cellStyle name="Обычный 3 16 5 2 2 2 2 2 2" xfId="35831"/>
    <cellStyle name="Обычный 3 16 5 2 2 2 2 3" xfId="35832"/>
    <cellStyle name="Обычный 3 16 5 2 2 2 3" xfId="35833"/>
    <cellStyle name="Обычный 3 16 5 2 2 2 3 2" xfId="35834"/>
    <cellStyle name="Обычный 3 16 5 2 2 2 4" xfId="35835"/>
    <cellStyle name="Обычный 3 16 5 2 2 3" xfId="35836"/>
    <cellStyle name="Обычный 3 16 5 2 2 3 2" xfId="35837"/>
    <cellStyle name="Обычный 3 16 5 2 2 3 2 2" xfId="35838"/>
    <cellStyle name="Обычный 3 16 5 2 2 3 3" xfId="35839"/>
    <cellStyle name="Обычный 3 16 5 2 2 4" xfId="35840"/>
    <cellStyle name="Обычный 3 16 5 2 2 4 2" xfId="35841"/>
    <cellStyle name="Обычный 3 16 5 2 2 5" xfId="35842"/>
    <cellStyle name="Обычный 3 16 5 2 3" xfId="35843"/>
    <cellStyle name="Обычный 3 16 5 2 3 2" xfId="35844"/>
    <cellStyle name="Обычный 3 16 5 2 3 2 2" xfId="35845"/>
    <cellStyle name="Обычный 3 16 5 2 3 2 2 2" xfId="35846"/>
    <cellStyle name="Обычный 3 16 5 2 3 2 2 2 2" xfId="35847"/>
    <cellStyle name="Обычный 3 16 5 2 3 2 2 3" xfId="35848"/>
    <cellStyle name="Обычный 3 16 5 2 3 2 3" xfId="35849"/>
    <cellStyle name="Обычный 3 16 5 2 3 2 3 2" xfId="35850"/>
    <cellStyle name="Обычный 3 16 5 2 3 2 4" xfId="35851"/>
    <cellStyle name="Обычный 3 16 5 2 3 3" xfId="35852"/>
    <cellStyle name="Обычный 3 16 5 2 3 3 2" xfId="35853"/>
    <cellStyle name="Обычный 3 16 5 2 3 3 2 2" xfId="35854"/>
    <cellStyle name="Обычный 3 16 5 2 3 3 3" xfId="35855"/>
    <cellStyle name="Обычный 3 16 5 2 3 4" xfId="35856"/>
    <cellStyle name="Обычный 3 16 5 2 3 4 2" xfId="35857"/>
    <cellStyle name="Обычный 3 16 5 2 3 5" xfId="35858"/>
    <cellStyle name="Обычный 3 16 5 2 4" xfId="35859"/>
    <cellStyle name="Обычный 3 16 5 2 4 2" xfId="35860"/>
    <cellStyle name="Обычный 3 16 5 2 4 2 2" xfId="35861"/>
    <cellStyle name="Обычный 3 16 5 2 4 2 2 2" xfId="35862"/>
    <cellStyle name="Обычный 3 16 5 2 4 2 3" xfId="35863"/>
    <cellStyle name="Обычный 3 16 5 2 4 3" xfId="35864"/>
    <cellStyle name="Обычный 3 16 5 2 4 3 2" xfId="35865"/>
    <cellStyle name="Обычный 3 16 5 2 4 4" xfId="35866"/>
    <cellStyle name="Обычный 3 16 5 2 5" xfId="35867"/>
    <cellStyle name="Обычный 3 16 5 2 5 2" xfId="35868"/>
    <cellStyle name="Обычный 3 16 5 2 5 2 2" xfId="35869"/>
    <cellStyle name="Обычный 3 16 5 2 5 3" xfId="35870"/>
    <cellStyle name="Обычный 3 16 5 2 6" xfId="35871"/>
    <cellStyle name="Обычный 3 16 5 2 6 2" xfId="35872"/>
    <cellStyle name="Обычный 3 16 5 2 7" xfId="35873"/>
    <cellStyle name="Обычный 3 16 5 3" xfId="35874"/>
    <cellStyle name="Обычный 3 16 5 3 2" xfId="35875"/>
    <cellStyle name="Обычный 3 16 5 3 2 2" xfId="35876"/>
    <cellStyle name="Обычный 3 16 5 3 2 2 2" xfId="35877"/>
    <cellStyle name="Обычный 3 16 5 3 2 2 2 2" xfId="35878"/>
    <cellStyle name="Обычный 3 16 5 3 2 2 3" xfId="35879"/>
    <cellStyle name="Обычный 3 16 5 3 2 3" xfId="35880"/>
    <cellStyle name="Обычный 3 16 5 3 2 3 2" xfId="35881"/>
    <cellStyle name="Обычный 3 16 5 3 2 4" xfId="35882"/>
    <cellStyle name="Обычный 3 16 5 3 3" xfId="35883"/>
    <cellStyle name="Обычный 3 16 5 3 3 2" xfId="35884"/>
    <cellStyle name="Обычный 3 16 5 3 3 2 2" xfId="35885"/>
    <cellStyle name="Обычный 3 16 5 3 3 3" xfId="35886"/>
    <cellStyle name="Обычный 3 16 5 3 4" xfId="35887"/>
    <cellStyle name="Обычный 3 16 5 3 4 2" xfId="35888"/>
    <cellStyle name="Обычный 3 16 5 3 5" xfId="35889"/>
    <cellStyle name="Обычный 3 16 5 4" xfId="35890"/>
    <cellStyle name="Обычный 3 16 5 4 2" xfId="35891"/>
    <cellStyle name="Обычный 3 16 5 4 2 2" xfId="35892"/>
    <cellStyle name="Обычный 3 16 5 4 2 2 2" xfId="35893"/>
    <cellStyle name="Обычный 3 16 5 4 2 2 2 2" xfId="35894"/>
    <cellStyle name="Обычный 3 16 5 4 2 2 3" xfId="35895"/>
    <cellStyle name="Обычный 3 16 5 4 2 3" xfId="35896"/>
    <cellStyle name="Обычный 3 16 5 4 2 3 2" xfId="35897"/>
    <cellStyle name="Обычный 3 16 5 4 2 4" xfId="35898"/>
    <cellStyle name="Обычный 3 16 5 4 3" xfId="35899"/>
    <cellStyle name="Обычный 3 16 5 4 3 2" xfId="35900"/>
    <cellStyle name="Обычный 3 16 5 4 3 2 2" xfId="35901"/>
    <cellStyle name="Обычный 3 16 5 4 3 3" xfId="35902"/>
    <cellStyle name="Обычный 3 16 5 4 4" xfId="35903"/>
    <cellStyle name="Обычный 3 16 5 4 4 2" xfId="35904"/>
    <cellStyle name="Обычный 3 16 5 4 5" xfId="35905"/>
    <cellStyle name="Обычный 3 16 5 5" xfId="35906"/>
    <cellStyle name="Обычный 3 16 5 5 2" xfId="35907"/>
    <cellStyle name="Обычный 3 16 5 5 2 2" xfId="35908"/>
    <cellStyle name="Обычный 3 16 5 5 2 2 2" xfId="35909"/>
    <cellStyle name="Обычный 3 16 5 5 2 3" xfId="35910"/>
    <cellStyle name="Обычный 3 16 5 5 3" xfId="35911"/>
    <cellStyle name="Обычный 3 16 5 5 3 2" xfId="35912"/>
    <cellStyle name="Обычный 3 16 5 5 4" xfId="35913"/>
    <cellStyle name="Обычный 3 16 5 6" xfId="35914"/>
    <cellStyle name="Обычный 3 16 5 6 2" xfId="35915"/>
    <cellStyle name="Обычный 3 16 5 6 2 2" xfId="35916"/>
    <cellStyle name="Обычный 3 16 5 6 3" xfId="35917"/>
    <cellStyle name="Обычный 3 16 5 7" xfId="35918"/>
    <cellStyle name="Обычный 3 16 5 7 2" xfId="35919"/>
    <cellStyle name="Обычный 3 16 5 8" xfId="35920"/>
    <cellStyle name="Обычный 3 16 50" xfId="35921"/>
    <cellStyle name="Обычный 3 16 50 2" xfId="35922"/>
    <cellStyle name="Обычный 3 16 50 2 2" xfId="35923"/>
    <cellStyle name="Обычный 3 16 50 2 2 2" xfId="35924"/>
    <cellStyle name="Обычный 3 16 50 2 2 2 2" xfId="35925"/>
    <cellStyle name="Обычный 3 16 50 2 2 3" xfId="35926"/>
    <cellStyle name="Обычный 3 16 50 2 3" xfId="35927"/>
    <cellStyle name="Обычный 3 16 50 2 3 2" xfId="35928"/>
    <cellStyle name="Обычный 3 16 50 2 4" xfId="35929"/>
    <cellStyle name="Обычный 3 16 50 3" xfId="35930"/>
    <cellStyle name="Обычный 3 16 50 3 2" xfId="35931"/>
    <cellStyle name="Обычный 3 16 50 3 2 2" xfId="35932"/>
    <cellStyle name="Обычный 3 16 50 3 3" xfId="35933"/>
    <cellStyle name="Обычный 3 16 50 4" xfId="35934"/>
    <cellStyle name="Обычный 3 16 50 4 2" xfId="35935"/>
    <cellStyle name="Обычный 3 16 50 5" xfId="35936"/>
    <cellStyle name="Обычный 3 16 51" xfId="35937"/>
    <cellStyle name="Обычный 3 16 51 2" xfId="35938"/>
    <cellStyle name="Обычный 3 16 51 2 2" xfId="35939"/>
    <cellStyle name="Обычный 3 16 51 2 2 2" xfId="35940"/>
    <cellStyle name="Обычный 3 16 51 2 3" xfId="35941"/>
    <cellStyle name="Обычный 3 16 51 3" xfId="35942"/>
    <cellStyle name="Обычный 3 16 51 3 2" xfId="35943"/>
    <cellStyle name="Обычный 3 16 51 4" xfId="35944"/>
    <cellStyle name="Обычный 3 16 52" xfId="35945"/>
    <cellStyle name="Обычный 3 16 52 2" xfId="35946"/>
    <cellStyle name="Обычный 3 16 52 2 2" xfId="35947"/>
    <cellStyle name="Обычный 3 16 52 3" xfId="35948"/>
    <cellStyle name="Обычный 3 16 53" xfId="35949"/>
    <cellStyle name="Обычный 3 16 53 2" xfId="35950"/>
    <cellStyle name="Обычный 3 16 54" xfId="35951"/>
    <cellStyle name="Обычный 3 16 6" xfId="35952"/>
    <cellStyle name="Обычный 3 16 6 2" xfId="35953"/>
    <cellStyle name="Обычный 3 16 6 2 2" xfId="35954"/>
    <cellStyle name="Обычный 3 16 6 2 2 2" xfId="35955"/>
    <cellStyle name="Обычный 3 16 6 2 2 2 2" xfId="35956"/>
    <cellStyle name="Обычный 3 16 6 2 2 2 2 2" xfId="35957"/>
    <cellStyle name="Обычный 3 16 6 2 2 2 2 2 2" xfId="35958"/>
    <cellStyle name="Обычный 3 16 6 2 2 2 2 3" xfId="35959"/>
    <cellStyle name="Обычный 3 16 6 2 2 2 3" xfId="35960"/>
    <cellStyle name="Обычный 3 16 6 2 2 2 3 2" xfId="35961"/>
    <cellStyle name="Обычный 3 16 6 2 2 2 4" xfId="35962"/>
    <cellStyle name="Обычный 3 16 6 2 2 3" xfId="35963"/>
    <cellStyle name="Обычный 3 16 6 2 2 3 2" xfId="35964"/>
    <cellStyle name="Обычный 3 16 6 2 2 3 2 2" xfId="35965"/>
    <cellStyle name="Обычный 3 16 6 2 2 3 3" xfId="35966"/>
    <cellStyle name="Обычный 3 16 6 2 2 4" xfId="35967"/>
    <cellStyle name="Обычный 3 16 6 2 2 4 2" xfId="35968"/>
    <cellStyle name="Обычный 3 16 6 2 2 5" xfId="35969"/>
    <cellStyle name="Обычный 3 16 6 2 3" xfId="35970"/>
    <cellStyle name="Обычный 3 16 6 2 3 2" xfId="35971"/>
    <cellStyle name="Обычный 3 16 6 2 3 2 2" xfId="35972"/>
    <cellStyle name="Обычный 3 16 6 2 3 2 2 2" xfId="35973"/>
    <cellStyle name="Обычный 3 16 6 2 3 2 2 2 2" xfId="35974"/>
    <cellStyle name="Обычный 3 16 6 2 3 2 2 3" xfId="35975"/>
    <cellStyle name="Обычный 3 16 6 2 3 2 3" xfId="35976"/>
    <cellStyle name="Обычный 3 16 6 2 3 2 3 2" xfId="35977"/>
    <cellStyle name="Обычный 3 16 6 2 3 2 4" xfId="35978"/>
    <cellStyle name="Обычный 3 16 6 2 3 3" xfId="35979"/>
    <cellStyle name="Обычный 3 16 6 2 3 3 2" xfId="35980"/>
    <cellStyle name="Обычный 3 16 6 2 3 3 2 2" xfId="35981"/>
    <cellStyle name="Обычный 3 16 6 2 3 3 3" xfId="35982"/>
    <cellStyle name="Обычный 3 16 6 2 3 4" xfId="35983"/>
    <cellStyle name="Обычный 3 16 6 2 3 4 2" xfId="35984"/>
    <cellStyle name="Обычный 3 16 6 2 3 5" xfId="35985"/>
    <cellStyle name="Обычный 3 16 6 2 4" xfId="35986"/>
    <cellStyle name="Обычный 3 16 6 2 4 2" xfId="35987"/>
    <cellStyle name="Обычный 3 16 6 2 4 2 2" xfId="35988"/>
    <cellStyle name="Обычный 3 16 6 2 4 2 2 2" xfId="35989"/>
    <cellStyle name="Обычный 3 16 6 2 4 2 3" xfId="35990"/>
    <cellStyle name="Обычный 3 16 6 2 4 3" xfId="35991"/>
    <cellStyle name="Обычный 3 16 6 2 4 3 2" xfId="35992"/>
    <cellStyle name="Обычный 3 16 6 2 4 4" xfId="35993"/>
    <cellStyle name="Обычный 3 16 6 2 5" xfId="35994"/>
    <cellStyle name="Обычный 3 16 6 2 5 2" xfId="35995"/>
    <cellStyle name="Обычный 3 16 6 2 5 2 2" xfId="35996"/>
    <cellStyle name="Обычный 3 16 6 2 5 3" xfId="35997"/>
    <cellStyle name="Обычный 3 16 6 2 6" xfId="35998"/>
    <cellStyle name="Обычный 3 16 6 2 6 2" xfId="35999"/>
    <cellStyle name="Обычный 3 16 6 2 7" xfId="36000"/>
    <cellStyle name="Обычный 3 16 6 3" xfId="36001"/>
    <cellStyle name="Обычный 3 16 6 3 2" xfId="36002"/>
    <cellStyle name="Обычный 3 16 6 3 2 2" xfId="36003"/>
    <cellStyle name="Обычный 3 16 6 3 2 2 2" xfId="36004"/>
    <cellStyle name="Обычный 3 16 6 3 2 2 2 2" xfId="36005"/>
    <cellStyle name="Обычный 3 16 6 3 2 2 3" xfId="36006"/>
    <cellStyle name="Обычный 3 16 6 3 2 3" xfId="36007"/>
    <cellStyle name="Обычный 3 16 6 3 2 3 2" xfId="36008"/>
    <cellStyle name="Обычный 3 16 6 3 2 4" xfId="36009"/>
    <cellStyle name="Обычный 3 16 6 3 3" xfId="36010"/>
    <cellStyle name="Обычный 3 16 6 3 3 2" xfId="36011"/>
    <cellStyle name="Обычный 3 16 6 3 3 2 2" xfId="36012"/>
    <cellStyle name="Обычный 3 16 6 3 3 3" xfId="36013"/>
    <cellStyle name="Обычный 3 16 6 3 4" xfId="36014"/>
    <cellStyle name="Обычный 3 16 6 3 4 2" xfId="36015"/>
    <cellStyle name="Обычный 3 16 6 3 5" xfId="36016"/>
    <cellStyle name="Обычный 3 16 6 4" xfId="36017"/>
    <cellStyle name="Обычный 3 16 6 4 2" xfId="36018"/>
    <cellStyle name="Обычный 3 16 6 4 2 2" xfId="36019"/>
    <cellStyle name="Обычный 3 16 6 4 2 2 2" xfId="36020"/>
    <cellStyle name="Обычный 3 16 6 4 2 2 2 2" xfId="36021"/>
    <cellStyle name="Обычный 3 16 6 4 2 2 3" xfId="36022"/>
    <cellStyle name="Обычный 3 16 6 4 2 3" xfId="36023"/>
    <cellStyle name="Обычный 3 16 6 4 2 3 2" xfId="36024"/>
    <cellStyle name="Обычный 3 16 6 4 2 4" xfId="36025"/>
    <cellStyle name="Обычный 3 16 6 4 3" xfId="36026"/>
    <cellStyle name="Обычный 3 16 6 4 3 2" xfId="36027"/>
    <cellStyle name="Обычный 3 16 6 4 3 2 2" xfId="36028"/>
    <cellStyle name="Обычный 3 16 6 4 3 3" xfId="36029"/>
    <cellStyle name="Обычный 3 16 6 4 4" xfId="36030"/>
    <cellStyle name="Обычный 3 16 6 4 4 2" xfId="36031"/>
    <cellStyle name="Обычный 3 16 6 4 5" xfId="36032"/>
    <cellStyle name="Обычный 3 16 6 5" xfId="36033"/>
    <cellStyle name="Обычный 3 16 6 5 2" xfId="36034"/>
    <cellStyle name="Обычный 3 16 6 5 2 2" xfId="36035"/>
    <cellStyle name="Обычный 3 16 6 5 2 2 2" xfId="36036"/>
    <cellStyle name="Обычный 3 16 6 5 2 3" xfId="36037"/>
    <cellStyle name="Обычный 3 16 6 5 3" xfId="36038"/>
    <cellStyle name="Обычный 3 16 6 5 3 2" xfId="36039"/>
    <cellStyle name="Обычный 3 16 6 5 4" xfId="36040"/>
    <cellStyle name="Обычный 3 16 6 6" xfId="36041"/>
    <cellStyle name="Обычный 3 16 6 6 2" xfId="36042"/>
    <cellStyle name="Обычный 3 16 6 6 2 2" xfId="36043"/>
    <cellStyle name="Обычный 3 16 6 6 3" xfId="36044"/>
    <cellStyle name="Обычный 3 16 6 7" xfId="36045"/>
    <cellStyle name="Обычный 3 16 6 7 2" xfId="36046"/>
    <cellStyle name="Обычный 3 16 6 8" xfId="36047"/>
    <cellStyle name="Обычный 3 16 7" xfId="36048"/>
    <cellStyle name="Обычный 3 16 7 2" xfId="36049"/>
    <cellStyle name="Обычный 3 16 7 2 2" xfId="36050"/>
    <cellStyle name="Обычный 3 16 7 2 2 2" xfId="36051"/>
    <cellStyle name="Обычный 3 16 7 2 2 2 2" xfId="36052"/>
    <cellStyle name="Обычный 3 16 7 2 2 2 2 2" xfId="36053"/>
    <cellStyle name="Обычный 3 16 7 2 2 2 2 2 2" xfId="36054"/>
    <cellStyle name="Обычный 3 16 7 2 2 2 2 3" xfId="36055"/>
    <cellStyle name="Обычный 3 16 7 2 2 2 3" xfId="36056"/>
    <cellStyle name="Обычный 3 16 7 2 2 2 3 2" xfId="36057"/>
    <cellStyle name="Обычный 3 16 7 2 2 2 4" xfId="36058"/>
    <cellStyle name="Обычный 3 16 7 2 2 3" xfId="36059"/>
    <cellStyle name="Обычный 3 16 7 2 2 3 2" xfId="36060"/>
    <cellStyle name="Обычный 3 16 7 2 2 3 2 2" xfId="36061"/>
    <cellStyle name="Обычный 3 16 7 2 2 3 3" xfId="36062"/>
    <cellStyle name="Обычный 3 16 7 2 2 4" xfId="36063"/>
    <cellStyle name="Обычный 3 16 7 2 2 4 2" xfId="36064"/>
    <cellStyle name="Обычный 3 16 7 2 2 5" xfId="36065"/>
    <cellStyle name="Обычный 3 16 7 2 3" xfId="36066"/>
    <cellStyle name="Обычный 3 16 7 2 3 2" xfId="36067"/>
    <cellStyle name="Обычный 3 16 7 2 3 2 2" xfId="36068"/>
    <cellStyle name="Обычный 3 16 7 2 3 2 2 2" xfId="36069"/>
    <cellStyle name="Обычный 3 16 7 2 3 2 2 2 2" xfId="36070"/>
    <cellStyle name="Обычный 3 16 7 2 3 2 2 3" xfId="36071"/>
    <cellStyle name="Обычный 3 16 7 2 3 2 3" xfId="36072"/>
    <cellStyle name="Обычный 3 16 7 2 3 2 3 2" xfId="36073"/>
    <cellStyle name="Обычный 3 16 7 2 3 2 4" xfId="36074"/>
    <cellStyle name="Обычный 3 16 7 2 3 3" xfId="36075"/>
    <cellStyle name="Обычный 3 16 7 2 3 3 2" xfId="36076"/>
    <cellStyle name="Обычный 3 16 7 2 3 3 2 2" xfId="36077"/>
    <cellStyle name="Обычный 3 16 7 2 3 3 3" xfId="36078"/>
    <cellStyle name="Обычный 3 16 7 2 3 4" xfId="36079"/>
    <cellStyle name="Обычный 3 16 7 2 3 4 2" xfId="36080"/>
    <cellStyle name="Обычный 3 16 7 2 3 5" xfId="36081"/>
    <cellStyle name="Обычный 3 16 7 2 4" xfId="36082"/>
    <cellStyle name="Обычный 3 16 7 2 4 2" xfId="36083"/>
    <cellStyle name="Обычный 3 16 7 2 4 2 2" xfId="36084"/>
    <cellStyle name="Обычный 3 16 7 2 4 2 2 2" xfId="36085"/>
    <cellStyle name="Обычный 3 16 7 2 4 2 3" xfId="36086"/>
    <cellStyle name="Обычный 3 16 7 2 4 3" xfId="36087"/>
    <cellStyle name="Обычный 3 16 7 2 4 3 2" xfId="36088"/>
    <cellStyle name="Обычный 3 16 7 2 4 4" xfId="36089"/>
    <cellStyle name="Обычный 3 16 7 2 5" xfId="36090"/>
    <cellStyle name="Обычный 3 16 7 2 5 2" xfId="36091"/>
    <cellStyle name="Обычный 3 16 7 2 5 2 2" xfId="36092"/>
    <cellStyle name="Обычный 3 16 7 2 5 3" xfId="36093"/>
    <cellStyle name="Обычный 3 16 7 2 6" xfId="36094"/>
    <cellStyle name="Обычный 3 16 7 2 6 2" xfId="36095"/>
    <cellStyle name="Обычный 3 16 7 2 7" xfId="36096"/>
    <cellStyle name="Обычный 3 16 7 3" xfId="36097"/>
    <cellStyle name="Обычный 3 16 7 3 2" xfId="36098"/>
    <cellStyle name="Обычный 3 16 7 3 2 2" xfId="36099"/>
    <cellStyle name="Обычный 3 16 7 3 2 2 2" xfId="36100"/>
    <cellStyle name="Обычный 3 16 7 3 2 2 2 2" xfId="36101"/>
    <cellStyle name="Обычный 3 16 7 3 2 2 3" xfId="36102"/>
    <cellStyle name="Обычный 3 16 7 3 2 3" xfId="36103"/>
    <cellStyle name="Обычный 3 16 7 3 2 3 2" xfId="36104"/>
    <cellStyle name="Обычный 3 16 7 3 2 4" xfId="36105"/>
    <cellStyle name="Обычный 3 16 7 3 3" xfId="36106"/>
    <cellStyle name="Обычный 3 16 7 3 3 2" xfId="36107"/>
    <cellStyle name="Обычный 3 16 7 3 3 2 2" xfId="36108"/>
    <cellStyle name="Обычный 3 16 7 3 3 3" xfId="36109"/>
    <cellStyle name="Обычный 3 16 7 3 4" xfId="36110"/>
    <cellStyle name="Обычный 3 16 7 3 4 2" xfId="36111"/>
    <cellStyle name="Обычный 3 16 7 3 5" xfId="36112"/>
    <cellStyle name="Обычный 3 16 7 4" xfId="36113"/>
    <cellStyle name="Обычный 3 16 7 4 2" xfId="36114"/>
    <cellStyle name="Обычный 3 16 7 4 2 2" xfId="36115"/>
    <cellStyle name="Обычный 3 16 7 4 2 2 2" xfId="36116"/>
    <cellStyle name="Обычный 3 16 7 4 2 2 2 2" xfId="36117"/>
    <cellStyle name="Обычный 3 16 7 4 2 2 3" xfId="36118"/>
    <cellStyle name="Обычный 3 16 7 4 2 3" xfId="36119"/>
    <cellStyle name="Обычный 3 16 7 4 2 3 2" xfId="36120"/>
    <cellStyle name="Обычный 3 16 7 4 2 4" xfId="36121"/>
    <cellStyle name="Обычный 3 16 7 4 3" xfId="36122"/>
    <cellStyle name="Обычный 3 16 7 4 3 2" xfId="36123"/>
    <cellStyle name="Обычный 3 16 7 4 3 2 2" xfId="36124"/>
    <cellStyle name="Обычный 3 16 7 4 3 3" xfId="36125"/>
    <cellStyle name="Обычный 3 16 7 4 4" xfId="36126"/>
    <cellStyle name="Обычный 3 16 7 4 4 2" xfId="36127"/>
    <cellStyle name="Обычный 3 16 7 4 5" xfId="36128"/>
    <cellStyle name="Обычный 3 16 7 5" xfId="36129"/>
    <cellStyle name="Обычный 3 16 7 5 2" xfId="36130"/>
    <cellStyle name="Обычный 3 16 7 5 2 2" xfId="36131"/>
    <cellStyle name="Обычный 3 16 7 5 2 2 2" xfId="36132"/>
    <cellStyle name="Обычный 3 16 7 5 2 3" xfId="36133"/>
    <cellStyle name="Обычный 3 16 7 5 3" xfId="36134"/>
    <cellStyle name="Обычный 3 16 7 5 3 2" xfId="36135"/>
    <cellStyle name="Обычный 3 16 7 5 4" xfId="36136"/>
    <cellStyle name="Обычный 3 16 7 6" xfId="36137"/>
    <cellStyle name="Обычный 3 16 7 6 2" xfId="36138"/>
    <cellStyle name="Обычный 3 16 7 6 2 2" xfId="36139"/>
    <cellStyle name="Обычный 3 16 7 6 3" xfId="36140"/>
    <cellStyle name="Обычный 3 16 7 7" xfId="36141"/>
    <cellStyle name="Обычный 3 16 7 7 2" xfId="36142"/>
    <cellStyle name="Обычный 3 16 7 8" xfId="36143"/>
    <cellStyle name="Обычный 3 16 8" xfId="36144"/>
    <cellStyle name="Обычный 3 16 8 2" xfId="36145"/>
    <cellStyle name="Обычный 3 16 8 2 2" xfId="36146"/>
    <cellStyle name="Обычный 3 16 8 2 2 2" xfId="36147"/>
    <cellStyle name="Обычный 3 16 8 2 2 2 2" xfId="36148"/>
    <cellStyle name="Обычный 3 16 8 2 2 2 2 2" xfId="36149"/>
    <cellStyle name="Обычный 3 16 8 2 2 2 2 2 2" xfId="36150"/>
    <cellStyle name="Обычный 3 16 8 2 2 2 2 3" xfId="36151"/>
    <cellStyle name="Обычный 3 16 8 2 2 2 3" xfId="36152"/>
    <cellStyle name="Обычный 3 16 8 2 2 2 3 2" xfId="36153"/>
    <cellStyle name="Обычный 3 16 8 2 2 2 4" xfId="36154"/>
    <cellStyle name="Обычный 3 16 8 2 2 3" xfId="36155"/>
    <cellStyle name="Обычный 3 16 8 2 2 3 2" xfId="36156"/>
    <cellStyle name="Обычный 3 16 8 2 2 3 2 2" xfId="36157"/>
    <cellStyle name="Обычный 3 16 8 2 2 3 3" xfId="36158"/>
    <cellStyle name="Обычный 3 16 8 2 2 4" xfId="36159"/>
    <cellStyle name="Обычный 3 16 8 2 2 4 2" xfId="36160"/>
    <cellStyle name="Обычный 3 16 8 2 2 5" xfId="36161"/>
    <cellStyle name="Обычный 3 16 8 2 3" xfId="36162"/>
    <cellStyle name="Обычный 3 16 8 2 3 2" xfId="36163"/>
    <cellStyle name="Обычный 3 16 8 2 3 2 2" xfId="36164"/>
    <cellStyle name="Обычный 3 16 8 2 3 2 2 2" xfId="36165"/>
    <cellStyle name="Обычный 3 16 8 2 3 2 2 2 2" xfId="36166"/>
    <cellStyle name="Обычный 3 16 8 2 3 2 2 3" xfId="36167"/>
    <cellStyle name="Обычный 3 16 8 2 3 2 3" xfId="36168"/>
    <cellStyle name="Обычный 3 16 8 2 3 2 3 2" xfId="36169"/>
    <cellStyle name="Обычный 3 16 8 2 3 2 4" xfId="36170"/>
    <cellStyle name="Обычный 3 16 8 2 3 3" xfId="36171"/>
    <cellStyle name="Обычный 3 16 8 2 3 3 2" xfId="36172"/>
    <cellStyle name="Обычный 3 16 8 2 3 3 2 2" xfId="36173"/>
    <cellStyle name="Обычный 3 16 8 2 3 3 3" xfId="36174"/>
    <cellStyle name="Обычный 3 16 8 2 3 4" xfId="36175"/>
    <cellStyle name="Обычный 3 16 8 2 3 4 2" xfId="36176"/>
    <cellStyle name="Обычный 3 16 8 2 3 5" xfId="36177"/>
    <cellStyle name="Обычный 3 16 8 2 4" xfId="36178"/>
    <cellStyle name="Обычный 3 16 8 2 4 2" xfId="36179"/>
    <cellStyle name="Обычный 3 16 8 2 4 2 2" xfId="36180"/>
    <cellStyle name="Обычный 3 16 8 2 4 2 2 2" xfId="36181"/>
    <cellStyle name="Обычный 3 16 8 2 4 2 3" xfId="36182"/>
    <cellStyle name="Обычный 3 16 8 2 4 3" xfId="36183"/>
    <cellStyle name="Обычный 3 16 8 2 4 3 2" xfId="36184"/>
    <cellStyle name="Обычный 3 16 8 2 4 4" xfId="36185"/>
    <cellStyle name="Обычный 3 16 8 2 5" xfId="36186"/>
    <cellStyle name="Обычный 3 16 8 2 5 2" xfId="36187"/>
    <cellStyle name="Обычный 3 16 8 2 5 2 2" xfId="36188"/>
    <cellStyle name="Обычный 3 16 8 2 5 3" xfId="36189"/>
    <cellStyle name="Обычный 3 16 8 2 6" xfId="36190"/>
    <cellStyle name="Обычный 3 16 8 2 6 2" xfId="36191"/>
    <cellStyle name="Обычный 3 16 8 2 7" xfId="36192"/>
    <cellStyle name="Обычный 3 16 8 3" xfId="36193"/>
    <cellStyle name="Обычный 3 16 8 3 2" xfId="36194"/>
    <cellStyle name="Обычный 3 16 8 3 2 2" xfId="36195"/>
    <cellStyle name="Обычный 3 16 8 3 2 2 2" xfId="36196"/>
    <cellStyle name="Обычный 3 16 8 3 2 2 2 2" xfId="36197"/>
    <cellStyle name="Обычный 3 16 8 3 2 2 3" xfId="36198"/>
    <cellStyle name="Обычный 3 16 8 3 2 3" xfId="36199"/>
    <cellStyle name="Обычный 3 16 8 3 2 3 2" xfId="36200"/>
    <cellStyle name="Обычный 3 16 8 3 2 4" xfId="36201"/>
    <cellStyle name="Обычный 3 16 8 3 3" xfId="36202"/>
    <cellStyle name="Обычный 3 16 8 3 3 2" xfId="36203"/>
    <cellStyle name="Обычный 3 16 8 3 3 2 2" xfId="36204"/>
    <cellStyle name="Обычный 3 16 8 3 3 3" xfId="36205"/>
    <cellStyle name="Обычный 3 16 8 3 4" xfId="36206"/>
    <cellStyle name="Обычный 3 16 8 3 4 2" xfId="36207"/>
    <cellStyle name="Обычный 3 16 8 3 5" xfId="36208"/>
    <cellStyle name="Обычный 3 16 8 4" xfId="36209"/>
    <cellStyle name="Обычный 3 16 8 4 2" xfId="36210"/>
    <cellStyle name="Обычный 3 16 8 4 2 2" xfId="36211"/>
    <cellStyle name="Обычный 3 16 8 4 2 2 2" xfId="36212"/>
    <cellStyle name="Обычный 3 16 8 4 2 2 2 2" xfId="36213"/>
    <cellStyle name="Обычный 3 16 8 4 2 2 3" xfId="36214"/>
    <cellStyle name="Обычный 3 16 8 4 2 3" xfId="36215"/>
    <cellStyle name="Обычный 3 16 8 4 2 3 2" xfId="36216"/>
    <cellStyle name="Обычный 3 16 8 4 2 4" xfId="36217"/>
    <cellStyle name="Обычный 3 16 8 4 3" xfId="36218"/>
    <cellStyle name="Обычный 3 16 8 4 3 2" xfId="36219"/>
    <cellStyle name="Обычный 3 16 8 4 3 2 2" xfId="36220"/>
    <cellStyle name="Обычный 3 16 8 4 3 3" xfId="36221"/>
    <cellStyle name="Обычный 3 16 8 4 4" xfId="36222"/>
    <cellStyle name="Обычный 3 16 8 4 4 2" xfId="36223"/>
    <cellStyle name="Обычный 3 16 8 4 5" xfId="36224"/>
    <cellStyle name="Обычный 3 16 8 5" xfId="36225"/>
    <cellStyle name="Обычный 3 16 8 5 2" xfId="36226"/>
    <cellStyle name="Обычный 3 16 8 5 2 2" xfId="36227"/>
    <cellStyle name="Обычный 3 16 8 5 2 2 2" xfId="36228"/>
    <cellStyle name="Обычный 3 16 8 5 2 3" xfId="36229"/>
    <cellStyle name="Обычный 3 16 8 5 3" xfId="36230"/>
    <cellStyle name="Обычный 3 16 8 5 3 2" xfId="36231"/>
    <cellStyle name="Обычный 3 16 8 5 4" xfId="36232"/>
    <cellStyle name="Обычный 3 16 8 6" xfId="36233"/>
    <cellStyle name="Обычный 3 16 8 6 2" xfId="36234"/>
    <cellStyle name="Обычный 3 16 8 6 2 2" xfId="36235"/>
    <cellStyle name="Обычный 3 16 8 6 3" xfId="36236"/>
    <cellStyle name="Обычный 3 16 8 7" xfId="36237"/>
    <cellStyle name="Обычный 3 16 8 7 2" xfId="36238"/>
    <cellStyle name="Обычный 3 16 8 8" xfId="36239"/>
    <cellStyle name="Обычный 3 16 9" xfId="36240"/>
    <cellStyle name="Обычный 3 16 9 2" xfId="36241"/>
    <cellStyle name="Обычный 3 16 9 2 2" xfId="36242"/>
    <cellStyle name="Обычный 3 16 9 2 2 2" xfId="36243"/>
    <cellStyle name="Обычный 3 16 9 2 2 2 2" xfId="36244"/>
    <cellStyle name="Обычный 3 16 9 2 2 2 2 2" xfId="36245"/>
    <cellStyle name="Обычный 3 16 9 2 2 2 2 2 2" xfId="36246"/>
    <cellStyle name="Обычный 3 16 9 2 2 2 2 3" xfId="36247"/>
    <cellStyle name="Обычный 3 16 9 2 2 2 3" xfId="36248"/>
    <cellStyle name="Обычный 3 16 9 2 2 2 3 2" xfId="36249"/>
    <cellStyle name="Обычный 3 16 9 2 2 2 4" xfId="36250"/>
    <cellStyle name="Обычный 3 16 9 2 2 3" xfId="36251"/>
    <cellStyle name="Обычный 3 16 9 2 2 3 2" xfId="36252"/>
    <cellStyle name="Обычный 3 16 9 2 2 3 2 2" xfId="36253"/>
    <cellStyle name="Обычный 3 16 9 2 2 3 3" xfId="36254"/>
    <cellStyle name="Обычный 3 16 9 2 2 4" xfId="36255"/>
    <cellStyle name="Обычный 3 16 9 2 2 4 2" xfId="36256"/>
    <cellStyle name="Обычный 3 16 9 2 2 5" xfId="36257"/>
    <cellStyle name="Обычный 3 16 9 2 3" xfId="36258"/>
    <cellStyle name="Обычный 3 16 9 2 3 2" xfId="36259"/>
    <cellStyle name="Обычный 3 16 9 2 3 2 2" xfId="36260"/>
    <cellStyle name="Обычный 3 16 9 2 3 2 2 2" xfId="36261"/>
    <cellStyle name="Обычный 3 16 9 2 3 2 2 2 2" xfId="36262"/>
    <cellStyle name="Обычный 3 16 9 2 3 2 2 3" xfId="36263"/>
    <cellStyle name="Обычный 3 16 9 2 3 2 3" xfId="36264"/>
    <cellStyle name="Обычный 3 16 9 2 3 2 3 2" xfId="36265"/>
    <cellStyle name="Обычный 3 16 9 2 3 2 4" xfId="36266"/>
    <cellStyle name="Обычный 3 16 9 2 3 3" xfId="36267"/>
    <cellStyle name="Обычный 3 16 9 2 3 3 2" xfId="36268"/>
    <cellStyle name="Обычный 3 16 9 2 3 3 2 2" xfId="36269"/>
    <cellStyle name="Обычный 3 16 9 2 3 3 3" xfId="36270"/>
    <cellStyle name="Обычный 3 16 9 2 3 4" xfId="36271"/>
    <cellStyle name="Обычный 3 16 9 2 3 4 2" xfId="36272"/>
    <cellStyle name="Обычный 3 16 9 2 3 5" xfId="36273"/>
    <cellStyle name="Обычный 3 16 9 2 4" xfId="36274"/>
    <cellStyle name="Обычный 3 16 9 2 4 2" xfId="36275"/>
    <cellStyle name="Обычный 3 16 9 2 4 2 2" xfId="36276"/>
    <cellStyle name="Обычный 3 16 9 2 4 2 2 2" xfId="36277"/>
    <cellStyle name="Обычный 3 16 9 2 4 2 3" xfId="36278"/>
    <cellStyle name="Обычный 3 16 9 2 4 3" xfId="36279"/>
    <cellStyle name="Обычный 3 16 9 2 4 3 2" xfId="36280"/>
    <cellStyle name="Обычный 3 16 9 2 4 4" xfId="36281"/>
    <cellStyle name="Обычный 3 16 9 2 5" xfId="36282"/>
    <cellStyle name="Обычный 3 16 9 2 5 2" xfId="36283"/>
    <cellStyle name="Обычный 3 16 9 2 5 2 2" xfId="36284"/>
    <cellStyle name="Обычный 3 16 9 2 5 3" xfId="36285"/>
    <cellStyle name="Обычный 3 16 9 2 6" xfId="36286"/>
    <cellStyle name="Обычный 3 16 9 2 6 2" xfId="36287"/>
    <cellStyle name="Обычный 3 16 9 2 7" xfId="36288"/>
    <cellStyle name="Обычный 3 16 9 3" xfId="36289"/>
    <cellStyle name="Обычный 3 16 9 3 2" xfId="36290"/>
    <cellStyle name="Обычный 3 16 9 3 2 2" xfId="36291"/>
    <cellStyle name="Обычный 3 16 9 3 2 2 2" xfId="36292"/>
    <cellStyle name="Обычный 3 16 9 3 2 2 2 2" xfId="36293"/>
    <cellStyle name="Обычный 3 16 9 3 2 2 3" xfId="36294"/>
    <cellStyle name="Обычный 3 16 9 3 2 3" xfId="36295"/>
    <cellStyle name="Обычный 3 16 9 3 2 3 2" xfId="36296"/>
    <cellStyle name="Обычный 3 16 9 3 2 4" xfId="36297"/>
    <cellStyle name="Обычный 3 16 9 3 3" xfId="36298"/>
    <cellStyle name="Обычный 3 16 9 3 3 2" xfId="36299"/>
    <cellStyle name="Обычный 3 16 9 3 3 2 2" xfId="36300"/>
    <cellStyle name="Обычный 3 16 9 3 3 3" xfId="36301"/>
    <cellStyle name="Обычный 3 16 9 3 4" xfId="36302"/>
    <cellStyle name="Обычный 3 16 9 3 4 2" xfId="36303"/>
    <cellStyle name="Обычный 3 16 9 3 5" xfId="36304"/>
    <cellStyle name="Обычный 3 16 9 4" xfId="36305"/>
    <cellStyle name="Обычный 3 16 9 4 2" xfId="36306"/>
    <cellStyle name="Обычный 3 16 9 4 2 2" xfId="36307"/>
    <cellStyle name="Обычный 3 16 9 4 2 2 2" xfId="36308"/>
    <cellStyle name="Обычный 3 16 9 4 2 2 2 2" xfId="36309"/>
    <cellStyle name="Обычный 3 16 9 4 2 2 3" xfId="36310"/>
    <cellStyle name="Обычный 3 16 9 4 2 3" xfId="36311"/>
    <cellStyle name="Обычный 3 16 9 4 2 3 2" xfId="36312"/>
    <cellStyle name="Обычный 3 16 9 4 2 4" xfId="36313"/>
    <cellStyle name="Обычный 3 16 9 4 3" xfId="36314"/>
    <cellStyle name="Обычный 3 16 9 4 3 2" xfId="36315"/>
    <cellStyle name="Обычный 3 16 9 4 3 2 2" xfId="36316"/>
    <cellStyle name="Обычный 3 16 9 4 3 3" xfId="36317"/>
    <cellStyle name="Обычный 3 16 9 4 4" xfId="36318"/>
    <cellStyle name="Обычный 3 16 9 4 4 2" xfId="36319"/>
    <cellStyle name="Обычный 3 16 9 4 5" xfId="36320"/>
    <cellStyle name="Обычный 3 16 9 5" xfId="36321"/>
    <cellStyle name="Обычный 3 16 9 5 2" xfId="36322"/>
    <cellStyle name="Обычный 3 16 9 5 2 2" xfId="36323"/>
    <cellStyle name="Обычный 3 16 9 5 2 2 2" xfId="36324"/>
    <cellStyle name="Обычный 3 16 9 5 2 3" xfId="36325"/>
    <cellStyle name="Обычный 3 16 9 5 3" xfId="36326"/>
    <cellStyle name="Обычный 3 16 9 5 3 2" xfId="36327"/>
    <cellStyle name="Обычный 3 16 9 5 4" xfId="36328"/>
    <cellStyle name="Обычный 3 16 9 6" xfId="36329"/>
    <cellStyle name="Обычный 3 16 9 6 2" xfId="36330"/>
    <cellStyle name="Обычный 3 16 9 6 2 2" xfId="36331"/>
    <cellStyle name="Обычный 3 16 9 6 3" xfId="36332"/>
    <cellStyle name="Обычный 3 16 9 7" xfId="36333"/>
    <cellStyle name="Обычный 3 16 9 7 2" xfId="36334"/>
    <cellStyle name="Обычный 3 16 9 8" xfId="36335"/>
    <cellStyle name="Обычный 3 17" xfId="36336"/>
    <cellStyle name="Обычный 3 17 10" xfId="36337"/>
    <cellStyle name="Обычный 3 17 10 2" xfId="36338"/>
    <cellStyle name="Обычный 3 17 10 2 2" xfId="36339"/>
    <cellStyle name="Обычный 3 17 10 2 2 2" xfId="36340"/>
    <cellStyle name="Обычный 3 17 10 2 2 2 2" xfId="36341"/>
    <cellStyle name="Обычный 3 17 10 2 2 2 2 2" xfId="36342"/>
    <cellStyle name="Обычный 3 17 10 2 2 2 2 2 2" xfId="36343"/>
    <cellStyle name="Обычный 3 17 10 2 2 2 2 3" xfId="36344"/>
    <cellStyle name="Обычный 3 17 10 2 2 2 3" xfId="36345"/>
    <cellStyle name="Обычный 3 17 10 2 2 2 3 2" xfId="36346"/>
    <cellStyle name="Обычный 3 17 10 2 2 2 4" xfId="36347"/>
    <cellStyle name="Обычный 3 17 10 2 2 3" xfId="36348"/>
    <cellStyle name="Обычный 3 17 10 2 2 3 2" xfId="36349"/>
    <cellStyle name="Обычный 3 17 10 2 2 3 2 2" xfId="36350"/>
    <cellStyle name="Обычный 3 17 10 2 2 3 3" xfId="36351"/>
    <cellStyle name="Обычный 3 17 10 2 2 4" xfId="36352"/>
    <cellStyle name="Обычный 3 17 10 2 2 4 2" xfId="36353"/>
    <cellStyle name="Обычный 3 17 10 2 2 5" xfId="36354"/>
    <cellStyle name="Обычный 3 17 10 2 3" xfId="36355"/>
    <cellStyle name="Обычный 3 17 10 2 3 2" xfId="36356"/>
    <cellStyle name="Обычный 3 17 10 2 3 2 2" xfId="36357"/>
    <cellStyle name="Обычный 3 17 10 2 3 2 2 2" xfId="36358"/>
    <cellStyle name="Обычный 3 17 10 2 3 2 2 2 2" xfId="36359"/>
    <cellStyle name="Обычный 3 17 10 2 3 2 2 3" xfId="36360"/>
    <cellStyle name="Обычный 3 17 10 2 3 2 3" xfId="36361"/>
    <cellStyle name="Обычный 3 17 10 2 3 2 3 2" xfId="36362"/>
    <cellStyle name="Обычный 3 17 10 2 3 2 4" xfId="36363"/>
    <cellStyle name="Обычный 3 17 10 2 3 3" xfId="36364"/>
    <cellStyle name="Обычный 3 17 10 2 3 3 2" xfId="36365"/>
    <cellStyle name="Обычный 3 17 10 2 3 3 2 2" xfId="36366"/>
    <cellStyle name="Обычный 3 17 10 2 3 3 3" xfId="36367"/>
    <cellStyle name="Обычный 3 17 10 2 3 4" xfId="36368"/>
    <cellStyle name="Обычный 3 17 10 2 3 4 2" xfId="36369"/>
    <cellStyle name="Обычный 3 17 10 2 3 5" xfId="36370"/>
    <cellStyle name="Обычный 3 17 10 2 4" xfId="36371"/>
    <cellStyle name="Обычный 3 17 10 2 4 2" xfId="36372"/>
    <cellStyle name="Обычный 3 17 10 2 4 2 2" xfId="36373"/>
    <cellStyle name="Обычный 3 17 10 2 4 2 2 2" xfId="36374"/>
    <cellStyle name="Обычный 3 17 10 2 4 2 3" xfId="36375"/>
    <cellStyle name="Обычный 3 17 10 2 4 3" xfId="36376"/>
    <cellStyle name="Обычный 3 17 10 2 4 3 2" xfId="36377"/>
    <cellStyle name="Обычный 3 17 10 2 4 4" xfId="36378"/>
    <cellStyle name="Обычный 3 17 10 2 5" xfId="36379"/>
    <cellStyle name="Обычный 3 17 10 2 5 2" xfId="36380"/>
    <cellStyle name="Обычный 3 17 10 2 5 2 2" xfId="36381"/>
    <cellStyle name="Обычный 3 17 10 2 5 3" xfId="36382"/>
    <cellStyle name="Обычный 3 17 10 2 6" xfId="36383"/>
    <cellStyle name="Обычный 3 17 10 2 6 2" xfId="36384"/>
    <cellStyle name="Обычный 3 17 10 2 7" xfId="36385"/>
    <cellStyle name="Обычный 3 17 10 3" xfId="36386"/>
    <cellStyle name="Обычный 3 17 10 3 2" xfId="36387"/>
    <cellStyle name="Обычный 3 17 10 3 2 2" xfId="36388"/>
    <cellStyle name="Обычный 3 17 10 3 2 2 2" xfId="36389"/>
    <cellStyle name="Обычный 3 17 10 3 2 2 2 2" xfId="36390"/>
    <cellStyle name="Обычный 3 17 10 3 2 2 3" xfId="36391"/>
    <cellStyle name="Обычный 3 17 10 3 2 3" xfId="36392"/>
    <cellStyle name="Обычный 3 17 10 3 2 3 2" xfId="36393"/>
    <cellStyle name="Обычный 3 17 10 3 2 4" xfId="36394"/>
    <cellStyle name="Обычный 3 17 10 3 3" xfId="36395"/>
    <cellStyle name="Обычный 3 17 10 3 3 2" xfId="36396"/>
    <cellStyle name="Обычный 3 17 10 3 3 2 2" xfId="36397"/>
    <cellStyle name="Обычный 3 17 10 3 3 3" xfId="36398"/>
    <cellStyle name="Обычный 3 17 10 3 4" xfId="36399"/>
    <cellStyle name="Обычный 3 17 10 3 4 2" xfId="36400"/>
    <cellStyle name="Обычный 3 17 10 3 5" xfId="36401"/>
    <cellStyle name="Обычный 3 17 10 4" xfId="36402"/>
    <cellStyle name="Обычный 3 17 10 4 2" xfId="36403"/>
    <cellStyle name="Обычный 3 17 10 4 2 2" xfId="36404"/>
    <cellStyle name="Обычный 3 17 10 4 2 2 2" xfId="36405"/>
    <cellStyle name="Обычный 3 17 10 4 2 2 2 2" xfId="36406"/>
    <cellStyle name="Обычный 3 17 10 4 2 2 3" xfId="36407"/>
    <cellStyle name="Обычный 3 17 10 4 2 3" xfId="36408"/>
    <cellStyle name="Обычный 3 17 10 4 2 3 2" xfId="36409"/>
    <cellStyle name="Обычный 3 17 10 4 2 4" xfId="36410"/>
    <cellStyle name="Обычный 3 17 10 4 3" xfId="36411"/>
    <cellStyle name="Обычный 3 17 10 4 3 2" xfId="36412"/>
    <cellStyle name="Обычный 3 17 10 4 3 2 2" xfId="36413"/>
    <cellStyle name="Обычный 3 17 10 4 3 3" xfId="36414"/>
    <cellStyle name="Обычный 3 17 10 4 4" xfId="36415"/>
    <cellStyle name="Обычный 3 17 10 4 4 2" xfId="36416"/>
    <cellStyle name="Обычный 3 17 10 4 5" xfId="36417"/>
    <cellStyle name="Обычный 3 17 10 5" xfId="36418"/>
    <cellStyle name="Обычный 3 17 10 5 2" xfId="36419"/>
    <cellStyle name="Обычный 3 17 10 5 2 2" xfId="36420"/>
    <cellStyle name="Обычный 3 17 10 5 2 2 2" xfId="36421"/>
    <cellStyle name="Обычный 3 17 10 5 2 3" xfId="36422"/>
    <cellStyle name="Обычный 3 17 10 5 3" xfId="36423"/>
    <cellStyle name="Обычный 3 17 10 5 3 2" xfId="36424"/>
    <cellStyle name="Обычный 3 17 10 5 4" xfId="36425"/>
    <cellStyle name="Обычный 3 17 10 6" xfId="36426"/>
    <cellStyle name="Обычный 3 17 10 6 2" xfId="36427"/>
    <cellStyle name="Обычный 3 17 10 6 2 2" xfId="36428"/>
    <cellStyle name="Обычный 3 17 10 6 3" xfId="36429"/>
    <cellStyle name="Обычный 3 17 10 7" xfId="36430"/>
    <cellStyle name="Обычный 3 17 10 7 2" xfId="36431"/>
    <cellStyle name="Обычный 3 17 10 8" xfId="36432"/>
    <cellStyle name="Обычный 3 17 11" xfId="36433"/>
    <cellStyle name="Обычный 3 17 11 2" xfId="36434"/>
    <cellStyle name="Обычный 3 17 11 2 2" xfId="36435"/>
    <cellStyle name="Обычный 3 17 11 2 2 2" xfId="36436"/>
    <cellStyle name="Обычный 3 17 11 2 2 2 2" xfId="36437"/>
    <cellStyle name="Обычный 3 17 11 2 2 2 2 2" xfId="36438"/>
    <cellStyle name="Обычный 3 17 11 2 2 2 2 2 2" xfId="36439"/>
    <cellStyle name="Обычный 3 17 11 2 2 2 2 3" xfId="36440"/>
    <cellStyle name="Обычный 3 17 11 2 2 2 3" xfId="36441"/>
    <cellStyle name="Обычный 3 17 11 2 2 2 3 2" xfId="36442"/>
    <cellStyle name="Обычный 3 17 11 2 2 2 4" xfId="36443"/>
    <cellStyle name="Обычный 3 17 11 2 2 3" xfId="36444"/>
    <cellStyle name="Обычный 3 17 11 2 2 3 2" xfId="36445"/>
    <cellStyle name="Обычный 3 17 11 2 2 3 2 2" xfId="36446"/>
    <cellStyle name="Обычный 3 17 11 2 2 3 3" xfId="36447"/>
    <cellStyle name="Обычный 3 17 11 2 2 4" xfId="36448"/>
    <cellStyle name="Обычный 3 17 11 2 2 4 2" xfId="36449"/>
    <cellStyle name="Обычный 3 17 11 2 2 5" xfId="36450"/>
    <cellStyle name="Обычный 3 17 11 2 3" xfId="36451"/>
    <cellStyle name="Обычный 3 17 11 2 3 2" xfId="36452"/>
    <cellStyle name="Обычный 3 17 11 2 3 2 2" xfId="36453"/>
    <cellStyle name="Обычный 3 17 11 2 3 2 2 2" xfId="36454"/>
    <cellStyle name="Обычный 3 17 11 2 3 2 2 2 2" xfId="36455"/>
    <cellStyle name="Обычный 3 17 11 2 3 2 2 3" xfId="36456"/>
    <cellStyle name="Обычный 3 17 11 2 3 2 3" xfId="36457"/>
    <cellStyle name="Обычный 3 17 11 2 3 2 3 2" xfId="36458"/>
    <cellStyle name="Обычный 3 17 11 2 3 2 4" xfId="36459"/>
    <cellStyle name="Обычный 3 17 11 2 3 3" xfId="36460"/>
    <cellStyle name="Обычный 3 17 11 2 3 3 2" xfId="36461"/>
    <cellStyle name="Обычный 3 17 11 2 3 3 2 2" xfId="36462"/>
    <cellStyle name="Обычный 3 17 11 2 3 3 3" xfId="36463"/>
    <cellStyle name="Обычный 3 17 11 2 3 4" xfId="36464"/>
    <cellStyle name="Обычный 3 17 11 2 3 4 2" xfId="36465"/>
    <cellStyle name="Обычный 3 17 11 2 3 5" xfId="36466"/>
    <cellStyle name="Обычный 3 17 11 2 4" xfId="36467"/>
    <cellStyle name="Обычный 3 17 11 2 4 2" xfId="36468"/>
    <cellStyle name="Обычный 3 17 11 2 4 2 2" xfId="36469"/>
    <cellStyle name="Обычный 3 17 11 2 4 2 2 2" xfId="36470"/>
    <cellStyle name="Обычный 3 17 11 2 4 2 3" xfId="36471"/>
    <cellStyle name="Обычный 3 17 11 2 4 3" xfId="36472"/>
    <cellStyle name="Обычный 3 17 11 2 4 3 2" xfId="36473"/>
    <cellStyle name="Обычный 3 17 11 2 4 4" xfId="36474"/>
    <cellStyle name="Обычный 3 17 11 2 5" xfId="36475"/>
    <cellStyle name="Обычный 3 17 11 2 5 2" xfId="36476"/>
    <cellStyle name="Обычный 3 17 11 2 5 2 2" xfId="36477"/>
    <cellStyle name="Обычный 3 17 11 2 5 3" xfId="36478"/>
    <cellStyle name="Обычный 3 17 11 2 6" xfId="36479"/>
    <cellStyle name="Обычный 3 17 11 2 6 2" xfId="36480"/>
    <cellStyle name="Обычный 3 17 11 2 7" xfId="36481"/>
    <cellStyle name="Обычный 3 17 11 3" xfId="36482"/>
    <cellStyle name="Обычный 3 17 11 3 2" xfId="36483"/>
    <cellStyle name="Обычный 3 17 11 3 2 2" xfId="36484"/>
    <cellStyle name="Обычный 3 17 11 3 2 2 2" xfId="36485"/>
    <cellStyle name="Обычный 3 17 11 3 2 2 2 2" xfId="36486"/>
    <cellStyle name="Обычный 3 17 11 3 2 2 3" xfId="36487"/>
    <cellStyle name="Обычный 3 17 11 3 2 3" xfId="36488"/>
    <cellStyle name="Обычный 3 17 11 3 2 3 2" xfId="36489"/>
    <cellStyle name="Обычный 3 17 11 3 2 4" xfId="36490"/>
    <cellStyle name="Обычный 3 17 11 3 3" xfId="36491"/>
    <cellStyle name="Обычный 3 17 11 3 3 2" xfId="36492"/>
    <cellStyle name="Обычный 3 17 11 3 3 2 2" xfId="36493"/>
    <cellStyle name="Обычный 3 17 11 3 3 3" xfId="36494"/>
    <cellStyle name="Обычный 3 17 11 3 4" xfId="36495"/>
    <cellStyle name="Обычный 3 17 11 3 4 2" xfId="36496"/>
    <cellStyle name="Обычный 3 17 11 3 5" xfId="36497"/>
    <cellStyle name="Обычный 3 17 11 4" xfId="36498"/>
    <cellStyle name="Обычный 3 17 11 4 2" xfId="36499"/>
    <cellStyle name="Обычный 3 17 11 4 2 2" xfId="36500"/>
    <cellStyle name="Обычный 3 17 11 4 2 2 2" xfId="36501"/>
    <cellStyle name="Обычный 3 17 11 4 2 2 2 2" xfId="36502"/>
    <cellStyle name="Обычный 3 17 11 4 2 2 3" xfId="36503"/>
    <cellStyle name="Обычный 3 17 11 4 2 3" xfId="36504"/>
    <cellStyle name="Обычный 3 17 11 4 2 3 2" xfId="36505"/>
    <cellStyle name="Обычный 3 17 11 4 2 4" xfId="36506"/>
    <cellStyle name="Обычный 3 17 11 4 3" xfId="36507"/>
    <cellStyle name="Обычный 3 17 11 4 3 2" xfId="36508"/>
    <cellStyle name="Обычный 3 17 11 4 3 2 2" xfId="36509"/>
    <cellStyle name="Обычный 3 17 11 4 3 3" xfId="36510"/>
    <cellStyle name="Обычный 3 17 11 4 4" xfId="36511"/>
    <cellStyle name="Обычный 3 17 11 4 4 2" xfId="36512"/>
    <cellStyle name="Обычный 3 17 11 4 5" xfId="36513"/>
    <cellStyle name="Обычный 3 17 11 5" xfId="36514"/>
    <cellStyle name="Обычный 3 17 11 5 2" xfId="36515"/>
    <cellStyle name="Обычный 3 17 11 5 2 2" xfId="36516"/>
    <cellStyle name="Обычный 3 17 11 5 2 2 2" xfId="36517"/>
    <cellStyle name="Обычный 3 17 11 5 2 3" xfId="36518"/>
    <cellStyle name="Обычный 3 17 11 5 3" xfId="36519"/>
    <cellStyle name="Обычный 3 17 11 5 3 2" xfId="36520"/>
    <cellStyle name="Обычный 3 17 11 5 4" xfId="36521"/>
    <cellStyle name="Обычный 3 17 11 6" xfId="36522"/>
    <cellStyle name="Обычный 3 17 11 6 2" xfId="36523"/>
    <cellStyle name="Обычный 3 17 11 6 2 2" xfId="36524"/>
    <cellStyle name="Обычный 3 17 11 6 3" xfId="36525"/>
    <cellStyle name="Обычный 3 17 11 7" xfId="36526"/>
    <cellStyle name="Обычный 3 17 11 7 2" xfId="36527"/>
    <cellStyle name="Обычный 3 17 11 8" xfId="36528"/>
    <cellStyle name="Обычный 3 17 12" xfId="36529"/>
    <cellStyle name="Обычный 3 17 12 2" xfId="36530"/>
    <cellStyle name="Обычный 3 17 12 2 2" xfId="36531"/>
    <cellStyle name="Обычный 3 17 12 2 2 2" xfId="36532"/>
    <cellStyle name="Обычный 3 17 12 2 2 2 2" xfId="36533"/>
    <cellStyle name="Обычный 3 17 12 2 2 2 2 2" xfId="36534"/>
    <cellStyle name="Обычный 3 17 12 2 2 2 2 2 2" xfId="36535"/>
    <cellStyle name="Обычный 3 17 12 2 2 2 2 3" xfId="36536"/>
    <cellStyle name="Обычный 3 17 12 2 2 2 3" xfId="36537"/>
    <cellStyle name="Обычный 3 17 12 2 2 2 3 2" xfId="36538"/>
    <cellStyle name="Обычный 3 17 12 2 2 2 4" xfId="36539"/>
    <cellStyle name="Обычный 3 17 12 2 2 3" xfId="36540"/>
    <cellStyle name="Обычный 3 17 12 2 2 3 2" xfId="36541"/>
    <cellStyle name="Обычный 3 17 12 2 2 3 2 2" xfId="36542"/>
    <cellStyle name="Обычный 3 17 12 2 2 3 3" xfId="36543"/>
    <cellStyle name="Обычный 3 17 12 2 2 4" xfId="36544"/>
    <cellStyle name="Обычный 3 17 12 2 2 4 2" xfId="36545"/>
    <cellStyle name="Обычный 3 17 12 2 2 5" xfId="36546"/>
    <cellStyle name="Обычный 3 17 12 2 3" xfId="36547"/>
    <cellStyle name="Обычный 3 17 12 2 3 2" xfId="36548"/>
    <cellStyle name="Обычный 3 17 12 2 3 2 2" xfId="36549"/>
    <cellStyle name="Обычный 3 17 12 2 3 2 2 2" xfId="36550"/>
    <cellStyle name="Обычный 3 17 12 2 3 2 2 2 2" xfId="36551"/>
    <cellStyle name="Обычный 3 17 12 2 3 2 2 3" xfId="36552"/>
    <cellStyle name="Обычный 3 17 12 2 3 2 3" xfId="36553"/>
    <cellStyle name="Обычный 3 17 12 2 3 2 3 2" xfId="36554"/>
    <cellStyle name="Обычный 3 17 12 2 3 2 4" xfId="36555"/>
    <cellStyle name="Обычный 3 17 12 2 3 3" xfId="36556"/>
    <cellStyle name="Обычный 3 17 12 2 3 3 2" xfId="36557"/>
    <cellStyle name="Обычный 3 17 12 2 3 3 2 2" xfId="36558"/>
    <cellStyle name="Обычный 3 17 12 2 3 3 3" xfId="36559"/>
    <cellStyle name="Обычный 3 17 12 2 3 4" xfId="36560"/>
    <cellStyle name="Обычный 3 17 12 2 3 4 2" xfId="36561"/>
    <cellStyle name="Обычный 3 17 12 2 3 5" xfId="36562"/>
    <cellStyle name="Обычный 3 17 12 2 4" xfId="36563"/>
    <cellStyle name="Обычный 3 17 12 2 4 2" xfId="36564"/>
    <cellStyle name="Обычный 3 17 12 2 4 2 2" xfId="36565"/>
    <cellStyle name="Обычный 3 17 12 2 4 2 2 2" xfId="36566"/>
    <cellStyle name="Обычный 3 17 12 2 4 2 3" xfId="36567"/>
    <cellStyle name="Обычный 3 17 12 2 4 3" xfId="36568"/>
    <cellStyle name="Обычный 3 17 12 2 4 3 2" xfId="36569"/>
    <cellStyle name="Обычный 3 17 12 2 4 4" xfId="36570"/>
    <cellStyle name="Обычный 3 17 12 2 5" xfId="36571"/>
    <cellStyle name="Обычный 3 17 12 2 5 2" xfId="36572"/>
    <cellStyle name="Обычный 3 17 12 2 5 2 2" xfId="36573"/>
    <cellStyle name="Обычный 3 17 12 2 5 3" xfId="36574"/>
    <cellStyle name="Обычный 3 17 12 2 6" xfId="36575"/>
    <cellStyle name="Обычный 3 17 12 2 6 2" xfId="36576"/>
    <cellStyle name="Обычный 3 17 12 2 7" xfId="36577"/>
    <cellStyle name="Обычный 3 17 12 3" xfId="36578"/>
    <cellStyle name="Обычный 3 17 12 3 2" xfId="36579"/>
    <cellStyle name="Обычный 3 17 12 3 2 2" xfId="36580"/>
    <cellStyle name="Обычный 3 17 12 3 2 2 2" xfId="36581"/>
    <cellStyle name="Обычный 3 17 12 3 2 2 2 2" xfId="36582"/>
    <cellStyle name="Обычный 3 17 12 3 2 2 3" xfId="36583"/>
    <cellStyle name="Обычный 3 17 12 3 2 3" xfId="36584"/>
    <cellStyle name="Обычный 3 17 12 3 2 3 2" xfId="36585"/>
    <cellStyle name="Обычный 3 17 12 3 2 4" xfId="36586"/>
    <cellStyle name="Обычный 3 17 12 3 3" xfId="36587"/>
    <cellStyle name="Обычный 3 17 12 3 3 2" xfId="36588"/>
    <cellStyle name="Обычный 3 17 12 3 3 2 2" xfId="36589"/>
    <cellStyle name="Обычный 3 17 12 3 3 3" xfId="36590"/>
    <cellStyle name="Обычный 3 17 12 3 4" xfId="36591"/>
    <cellStyle name="Обычный 3 17 12 3 4 2" xfId="36592"/>
    <cellStyle name="Обычный 3 17 12 3 5" xfId="36593"/>
    <cellStyle name="Обычный 3 17 12 4" xfId="36594"/>
    <cellStyle name="Обычный 3 17 12 4 2" xfId="36595"/>
    <cellStyle name="Обычный 3 17 12 4 2 2" xfId="36596"/>
    <cellStyle name="Обычный 3 17 12 4 2 2 2" xfId="36597"/>
    <cellStyle name="Обычный 3 17 12 4 2 2 2 2" xfId="36598"/>
    <cellStyle name="Обычный 3 17 12 4 2 2 3" xfId="36599"/>
    <cellStyle name="Обычный 3 17 12 4 2 3" xfId="36600"/>
    <cellStyle name="Обычный 3 17 12 4 2 3 2" xfId="36601"/>
    <cellStyle name="Обычный 3 17 12 4 2 4" xfId="36602"/>
    <cellStyle name="Обычный 3 17 12 4 3" xfId="36603"/>
    <cellStyle name="Обычный 3 17 12 4 3 2" xfId="36604"/>
    <cellStyle name="Обычный 3 17 12 4 3 2 2" xfId="36605"/>
    <cellStyle name="Обычный 3 17 12 4 3 3" xfId="36606"/>
    <cellStyle name="Обычный 3 17 12 4 4" xfId="36607"/>
    <cellStyle name="Обычный 3 17 12 4 4 2" xfId="36608"/>
    <cellStyle name="Обычный 3 17 12 4 5" xfId="36609"/>
    <cellStyle name="Обычный 3 17 12 5" xfId="36610"/>
    <cellStyle name="Обычный 3 17 12 5 2" xfId="36611"/>
    <cellStyle name="Обычный 3 17 12 5 2 2" xfId="36612"/>
    <cellStyle name="Обычный 3 17 12 5 2 2 2" xfId="36613"/>
    <cellStyle name="Обычный 3 17 12 5 2 3" xfId="36614"/>
    <cellStyle name="Обычный 3 17 12 5 3" xfId="36615"/>
    <cellStyle name="Обычный 3 17 12 5 3 2" xfId="36616"/>
    <cellStyle name="Обычный 3 17 12 5 4" xfId="36617"/>
    <cellStyle name="Обычный 3 17 12 6" xfId="36618"/>
    <cellStyle name="Обычный 3 17 12 6 2" xfId="36619"/>
    <cellStyle name="Обычный 3 17 12 6 2 2" xfId="36620"/>
    <cellStyle name="Обычный 3 17 12 6 3" xfId="36621"/>
    <cellStyle name="Обычный 3 17 12 7" xfId="36622"/>
    <cellStyle name="Обычный 3 17 12 7 2" xfId="36623"/>
    <cellStyle name="Обычный 3 17 12 8" xfId="36624"/>
    <cellStyle name="Обычный 3 17 13" xfId="36625"/>
    <cellStyle name="Обычный 3 17 13 2" xfId="36626"/>
    <cellStyle name="Обычный 3 17 13 2 2" xfId="36627"/>
    <cellStyle name="Обычный 3 17 13 2 2 2" xfId="36628"/>
    <cellStyle name="Обычный 3 17 13 2 2 2 2" xfId="36629"/>
    <cellStyle name="Обычный 3 17 13 2 2 2 2 2" xfId="36630"/>
    <cellStyle name="Обычный 3 17 13 2 2 2 2 2 2" xfId="36631"/>
    <cellStyle name="Обычный 3 17 13 2 2 2 2 3" xfId="36632"/>
    <cellStyle name="Обычный 3 17 13 2 2 2 3" xfId="36633"/>
    <cellStyle name="Обычный 3 17 13 2 2 2 3 2" xfId="36634"/>
    <cellStyle name="Обычный 3 17 13 2 2 2 4" xfId="36635"/>
    <cellStyle name="Обычный 3 17 13 2 2 3" xfId="36636"/>
    <cellStyle name="Обычный 3 17 13 2 2 3 2" xfId="36637"/>
    <cellStyle name="Обычный 3 17 13 2 2 3 2 2" xfId="36638"/>
    <cellStyle name="Обычный 3 17 13 2 2 3 3" xfId="36639"/>
    <cellStyle name="Обычный 3 17 13 2 2 4" xfId="36640"/>
    <cellStyle name="Обычный 3 17 13 2 2 4 2" xfId="36641"/>
    <cellStyle name="Обычный 3 17 13 2 2 5" xfId="36642"/>
    <cellStyle name="Обычный 3 17 13 2 3" xfId="36643"/>
    <cellStyle name="Обычный 3 17 13 2 3 2" xfId="36644"/>
    <cellStyle name="Обычный 3 17 13 2 3 2 2" xfId="36645"/>
    <cellStyle name="Обычный 3 17 13 2 3 2 2 2" xfId="36646"/>
    <cellStyle name="Обычный 3 17 13 2 3 2 2 2 2" xfId="36647"/>
    <cellStyle name="Обычный 3 17 13 2 3 2 2 3" xfId="36648"/>
    <cellStyle name="Обычный 3 17 13 2 3 2 3" xfId="36649"/>
    <cellStyle name="Обычный 3 17 13 2 3 2 3 2" xfId="36650"/>
    <cellStyle name="Обычный 3 17 13 2 3 2 4" xfId="36651"/>
    <cellStyle name="Обычный 3 17 13 2 3 3" xfId="36652"/>
    <cellStyle name="Обычный 3 17 13 2 3 3 2" xfId="36653"/>
    <cellStyle name="Обычный 3 17 13 2 3 3 2 2" xfId="36654"/>
    <cellStyle name="Обычный 3 17 13 2 3 3 3" xfId="36655"/>
    <cellStyle name="Обычный 3 17 13 2 3 4" xfId="36656"/>
    <cellStyle name="Обычный 3 17 13 2 3 4 2" xfId="36657"/>
    <cellStyle name="Обычный 3 17 13 2 3 5" xfId="36658"/>
    <cellStyle name="Обычный 3 17 13 2 4" xfId="36659"/>
    <cellStyle name="Обычный 3 17 13 2 4 2" xfId="36660"/>
    <cellStyle name="Обычный 3 17 13 2 4 2 2" xfId="36661"/>
    <cellStyle name="Обычный 3 17 13 2 4 2 2 2" xfId="36662"/>
    <cellStyle name="Обычный 3 17 13 2 4 2 3" xfId="36663"/>
    <cellStyle name="Обычный 3 17 13 2 4 3" xfId="36664"/>
    <cellStyle name="Обычный 3 17 13 2 4 3 2" xfId="36665"/>
    <cellStyle name="Обычный 3 17 13 2 4 4" xfId="36666"/>
    <cellStyle name="Обычный 3 17 13 2 5" xfId="36667"/>
    <cellStyle name="Обычный 3 17 13 2 5 2" xfId="36668"/>
    <cellStyle name="Обычный 3 17 13 2 5 2 2" xfId="36669"/>
    <cellStyle name="Обычный 3 17 13 2 5 3" xfId="36670"/>
    <cellStyle name="Обычный 3 17 13 2 6" xfId="36671"/>
    <cellStyle name="Обычный 3 17 13 2 6 2" xfId="36672"/>
    <cellStyle name="Обычный 3 17 13 2 7" xfId="36673"/>
    <cellStyle name="Обычный 3 17 13 3" xfId="36674"/>
    <cellStyle name="Обычный 3 17 13 3 2" xfId="36675"/>
    <cellStyle name="Обычный 3 17 13 3 2 2" xfId="36676"/>
    <cellStyle name="Обычный 3 17 13 3 2 2 2" xfId="36677"/>
    <cellStyle name="Обычный 3 17 13 3 2 2 2 2" xfId="36678"/>
    <cellStyle name="Обычный 3 17 13 3 2 2 3" xfId="36679"/>
    <cellStyle name="Обычный 3 17 13 3 2 3" xfId="36680"/>
    <cellStyle name="Обычный 3 17 13 3 2 3 2" xfId="36681"/>
    <cellStyle name="Обычный 3 17 13 3 2 4" xfId="36682"/>
    <cellStyle name="Обычный 3 17 13 3 3" xfId="36683"/>
    <cellStyle name="Обычный 3 17 13 3 3 2" xfId="36684"/>
    <cellStyle name="Обычный 3 17 13 3 3 2 2" xfId="36685"/>
    <cellStyle name="Обычный 3 17 13 3 3 3" xfId="36686"/>
    <cellStyle name="Обычный 3 17 13 3 4" xfId="36687"/>
    <cellStyle name="Обычный 3 17 13 3 4 2" xfId="36688"/>
    <cellStyle name="Обычный 3 17 13 3 5" xfId="36689"/>
    <cellStyle name="Обычный 3 17 13 4" xfId="36690"/>
    <cellStyle name="Обычный 3 17 13 4 2" xfId="36691"/>
    <cellStyle name="Обычный 3 17 13 4 2 2" xfId="36692"/>
    <cellStyle name="Обычный 3 17 13 4 2 2 2" xfId="36693"/>
    <cellStyle name="Обычный 3 17 13 4 2 2 2 2" xfId="36694"/>
    <cellStyle name="Обычный 3 17 13 4 2 2 3" xfId="36695"/>
    <cellStyle name="Обычный 3 17 13 4 2 3" xfId="36696"/>
    <cellStyle name="Обычный 3 17 13 4 2 3 2" xfId="36697"/>
    <cellStyle name="Обычный 3 17 13 4 2 4" xfId="36698"/>
    <cellStyle name="Обычный 3 17 13 4 3" xfId="36699"/>
    <cellStyle name="Обычный 3 17 13 4 3 2" xfId="36700"/>
    <cellStyle name="Обычный 3 17 13 4 3 2 2" xfId="36701"/>
    <cellStyle name="Обычный 3 17 13 4 3 3" xfId="36702"/>
    <cellStyle name="Обычный 3 17 13 4 4" xfId="36703"/>
    <cellStyle name="Обычный 3 17 13 4 4 2" xfId="36704"/>
    <cellStyle name="Обычный 3 17 13 4 5" xfId="36705"/>
    <cellStyle name="Обычный 3 17 13 5" xfId="36706"/>
    <cellStyle name="Обычный 3 17 13 5 2" xfId="36707"/>
    <cellStyle name="Обычный 3 17 13 5 2 2" xfId="36708"/>
    <cellStyle name="Обычный 3 17 13 5 2 2 2" xfId="36709"/>
    <cellStyle name="Обычный 3 17 13 5 2 3" xfId="36710"/>
    <cellStyle name="Обычный 3 17 13 5 3" xfId="36711"/>
    <cellStyle name="Обычный 3 17 13 5 3 2" xfId="36712"/>
    <cellStyle name="Обычный 3 17 13 5 4" xfId="36713"/>
    <cellStyle name="Обычный 3 17 13 6" xfId="36714"/>
    <cellStyle name="Обычный 3 17 13 6 2" xfId="36715"/>
    <cellStyle name="Обычный 3 17 13 6 2 2" xfId="36716"/>
    <cellStyle name="Обычный 3 17 13 6 3" xfId="36717"/>
    <cellStyle name="Обычный 3 17 13 7" xfId="36718"/>
    <cellStyle name="Обычный 3 17 13 7 2" xfId="36719"/>
    <cellStyle name="Обычный 3 17 13 8" xfId="36720"/>
    <cellStyle name="Обычный 3 17 14" xfId="36721"/>
    <cellStyle name="Обычный 3 17 14 2" xfId="36722"/>
    <cellStyle name="Обычный 3 17 14 2 2" xfId="36723"/>
    <cellStyle name="Обычный 3 17 14 2 2 2" xfId="36724"/>
    <cellStyle name="Обычный 3 17 14 2 2 2 2" xfId="36725"/>
    <cellStyle name="Обычный 3 17 14 2 2 2 2 2" xfId="36726"/>
    <cellStyle name="Обычный 3 17 14 2 2 2 2 2 2" xfId="36727"/>
    <cellStyle name="Обычный 3 17 14 2 2 2 2 3" xfId="36728"/>
    <cellStyle name="Обычный 3 17 14 2 2 2 3" xfId="36729"/>
    <cellStyle name="Обычный 3 17 14 2 2 2 3 2" xfId="36730"/>
    <cellStyle name="Обычный 3 17 14 2 2 2 4" xfId="36731"/>
    <cellStyle name="Обычный 3 17 14 2 2 3" xfId="36732"/>
    <cellStyle name="Обычный 3 17 14 2 2 3 2" xfId="36733"/>
    <cellStyle name="Обычный 3 17 14 2 2 3 2 2" xfId="36734"/>
    <cellStyle name="Обычный 3 17 14 2 2 3 3" xfId="36735"/>
    <cellStyle name="Обычный 3 17 14 2 2 4" xfId="36736"/>
    <cellStyle name="Обычный 3 17 14 2 2 4 2" xfId="36737"/>
    <cellStyle name="Обычный 3 17 14 2 2 5" xfId="36738"/>
    <cellStyle name="Обычный 3 17 14 2 3" xfId="36739"/>
    <cellStyle name="Обычный 3 17 14 2 3 2" xfId="36740"/>
    <cellStyle name="Обычный 3 17 14 2 3 2 2" xfId="36741"/>
    <cellStyle name="Обычный 3 17 14 2 3 2 2 2" xfId="36742"/>
    <cellStyle name="Обычный 3 17 14 2 3 2 2 2 2" xfId="36743"/>
    <cellStyle name="Обычный 3 17 14 2 3 2 2 3" xfId="36744"/>
    <cellStyle name="Обычный 3 17 14 2 3 2 3" xfId="36745"/>
    <cellStyle name="Обычный 3 17 14 2 3 2 3 2" xfId="36746"/>
    <cellStyle name="Обычный 3 17 14 2 3 2 4" xfId="36747"/>
    <cellStyle name="Обычный 3 17 14 2 3 3" xfId="36748"/>
    <cellStyle name="Обычный 3 17 14 2 3 3 2" xfId="36749"/>
    <cellStyle name="Обычный 3 17 14 2 3 3 2 2" xfId="36750"/>
    <cellStyle name="Обычный 3 17 14 2 3 3 3" xfId="36751"/>
    <cellStyle name="Обычный 3 17 14 2 3 4" xfId="36752"/>
    <cellStyle name="Обычный 3 17 14 2 3 4 2" xfId="36753"/>
    <cellStyle name="Обычный 3 17 14 2 3 5" xfId="36754"/>
    <cellStyle name="Обычный 3 17 14 2 4" xfId="36755"/>
    <cellStyle name="Обычный 3 17 14 2 4 2" xfId="36756"/>
    <cellStyle name="Обычный 3 17 14 2 4 2 2" xfId="36757"/>
    <cellStyle name="Обычный 3 17 14 2 4 2 2 2" xfId="36758"/>
    <cellStyle name="Обычный 3 17 14 2 4 2 3" xfId="36759"/>
    <cellStyle name="Обычный 3 17 14 2 4 3" xfId="36760"/>
    <cellStyle name="Обычный 3 17 14 2 4 3 2" xfId="36761"/>
    <cellStyle name="Обычный 3 17 14 2 4 4" xfId="36762"/>
    <cellStyle name="Обычный 3 17 14 2 5" xfId="36763"/>
    <cellStyle name="Обычный 3 17 14 2 5 2" xfId="36764"/>
    <cellStyle name="Обычный 3 17 14 2 5 2 2" xfId="36765"/>
    <cellStyle name="Обычный 3 17 14 2 5 3" xfId="36766"/>
    <cellStyle name="Обычный 3 17 14 2 6" xfId="36767"/>
    <cellStyle name="Обычный 3 17 14 2 6 2" xfId="36768"/>
    <cellStyle name="Обычный 3 17 14 2 7" xfId="36769"/>
    <cellStyle name="Обычный 3 17 14 3" xfId="36770"/>
    <cellStyle name="Обычный 3 17 14 3 2" xfId="36771"/>
    <cellStyle name="Обычный 3 17 14 3 2 2" xfId="36772"/>
    <cellStyle name="Обычный 3 17 14 3 2 2 2" xfId="36773"/>
    <cellStyle name="Обычный 3 17 14 3 2 2 2 2" xfId="36774"/>
    <cellStyle name="Обычный 3 17 14 3 2 2 3" xfId="36775"/>
    <cellStyle name="Обычный 3 17 14 3 2 3" xfId="36776"/>
    <cellStyle name="Обычный 3 17 14 3 2 3 2" xfId="36777"/>
    <cellStyle name="Обычный 3 17 14 3 2 4" xfId="36778"/>
    <cellStyle name="Обычный 3 17 14 3 3" xfId="36779"/>
    <cellStyle name="Обычный 3 17 14 3 3 2" xfId="36780"/>
    <cellStyle name="Обычный 3 17 14 3 3 2 2" xfId="36781"/>
    <cellStyle name="Обычный 3 17 14 3 3 3" xfId="36782"/>
    <cellStyle name="Обычный 3 17 14 3 4" xfId="36783"/>
    <cellStyle name="Обычный 3 17 14 3 4 2" xfId="36784"/>
    <cellStyle name="Обычный 3 17 14 3 5" xfId="36785"/>
    <cellStyle name="Обычный 3 17 14 4" xfId="36786"/>
    <cellStyle name="Обычный 3 17 14 4 2" xfId="36787"/>
    <cellStyle name="Обычный 3 17 14 4 2 2" xfId="36788"/>
    <cellStyle name="Обычный 3 17 14 4 2 2 2" xfId="36789"/>
    <cellStyle name="Обычный 3 17 14 4 2 2 2 2" xfId="36790"/>
    <cellStyle name="Обычный 3 17 14 4 2 2 3" xfId="36791"/>
    <cellStyle name="Обычный 3 17 14 4 2 3" xfId="36792"/>
    <cellStyle name="Обычный 3 17 14 4 2 3 2" xfId="36793"/>
    <cellStyle name="Обычный 3 17 14 4 2 4" xfId="36794"/>
    <cellStyle name="Обычный 3 17 14 4 3" xfId="36795"/>
    <cellStyle name="Обычный 3 17 14 4 3 2" xfId="36796"/>
    <cellStyle name="Обычный 3 17 14 4 3 2 2" xfId="36797"/>
    <cellStyle name="Обычный 3 17 14 4 3 3" xfId="36798"/>
    <cellStyle name="Обычный 3 17 14 4 4" xfId="36799"/>
    <cellStyle name="Обычный 3 17 14 4 4 2" xfId="36800"/>
    <cellStyle name="Обычный 3 17 14 4 5" xfId="36801"/>
    <cellStyle name="Обычный 3 17 14 5" xfId="36802"/>
    <cellStyle name="Обычный 3 17 14 5 2" xfId="36803"/>
    <cellStyle name="Обычный 3 17 14 5 2 2" xfId="36804"/>
    <cellStyle name="Обычный 3 17 14 5 2 2 2" xfId="36805"/>
    <cellStyle name="Обычный 3 17 14 5 2 3" xfId="36806"/>
    <cellStyle name="Обычный 3 17 14 5 3" xfId="36807"/>
    <cellStyle name="Обычный 3 17 14 5 3 2" xfId="36808"/>
    <cellStyle name="Обычный 3 17 14 5 4" xfId="36809"/>
    <cellStyle name="Обычный 3 17 14 6" xfId="36810"/>
    <cellStyle name="Обычный 3 17 14 6 2" xfId="36811"/>
    <cellStyle name="Обычный 3 17 14 6 2 2" xfId="36812"/>
    <cellStyle name="Обычный 3 17 14 6 3" xfId="36813"/>
    <cellStyle name="Обычный 3 17 14 7" xfId="36814"/>
    <cellStyle name="Обычный 3 17 14 7 2" xfId="36815"/>
    <cellStyle name="Обычный 3 17 14 8" xfId="36816"/>
    <cellStyle name="Обычный 3 17 15" xfId="36817"/>
    <cellStyle name="Обычный 3 17 15 2" xfId="36818"/>
    <cellStyle name="Обычный 3 17 15 2 2" xfId="36819"/>
    <cellStyle name="Обычный 3 17 15 2 2 2" xfId="36820"/>
    <cellStyle name="Обычный 3 17 15 2 2 2 2" xfId="36821"/>
    <cellStyle name="Обычный 3 17 15 2 2 2 2 2" xfId="36822"/>
    <cellStyle name="Обычный 3 17 15 2 2 2 2 2 2" xfId="36823"/>
    <cellStyle name="Обычный 3 17 15 2 2 2 2 3" xfId="36824"/>
    <cellStyle name="Обычный 3 17 15 2 2 2 3" xfId="36825"/>
    <cellStyle name="Обычный 3 17 15 2 2 2 3 2" xfId="36826"/>
    <cellStyle name="Обычный 3 17 15 2 2 2 4" xfId="36827"/>
    <cellStyle name="Обычный 3 17 15 2 2 3" xfId="36828"/>
    <cellStyle name="Обычный 3 17 15 2 2 3 2" xfId="36829"/>
    <cellStyle name="Обычный 3 17 15 2 2 3 2 2" xfId="36830"/>
    <cellStyle name="Обычный 3 17 15 2 2 3 3" xfId="36831"/>
    <cellStyle name="Обычный 3 17 15 2 2 4" xfId="36832"/>
    <cellStyle name="Обычный 3 17 15 2 2 4 2" xfId="36833"/>
    <cellStyle name="Обычный 3 17 15 2 2 5" xfId="36834"/>
    <cellStyle name="Обычный 3 17 15 2 3" xfId="36835"/>
    <cellStyle name="Обычный 3 17 15 2 3 2" xfId="36836"/>
    <cellStyle name="Обычный 3 17 15 2 3 2 2" xfId="36837"/>
    <cellStyle name="Обычный 3 17 15 2 3 2 2 2" xfId="36838"/>
    <cellStyle name="Обычный 3 17 15 2 3 2 2 2 2" xfId="36839"/>
    <cellStyle name="Обычный 3 17 15 2 3 2 2 3" xfId="36840"/>
    <cellStyle name="Обычный 3 17 15 2 3 2 3" xfId="36841"/>
    <cellStyle name="Обычный 3 17 15 2 3 2 3 2" xfId="36842"/>
    <cellStyle name="Обычный 3 17 15 2 3 2 4" xfId="36843"/>
    <cellStyle name="Обычный 3 17 15 2 3 3" xfId="36844"/>
    <cellStyle name="Обычный 3 17 15 2 3 3 2" xfId="36845"/>
    <cellStyle name="Обычный 3 17 15 2 3 3 2 2" xfId="36846"/>
    <cellStyle name="Обычный 3 17 15 2 3 3 3" xfId="36847"/>
    <cellStyle name="Обычный 3 17 15 2 3 4" xfId="36848"/>
    <cellStyle name="Обычный 3 17 15 2 3 4 2" xfId="36849"/>
    <cellStyle name="Обычный 3 17 15 2 3 5" xfId="36850"/>
    <cellStyle name="Обычный 3 17 15 2 4" xfId="36851"/>
    <cellStyle name="Обычный 3 17 15 2 4 2" xfId="36852"/>
    <cellStyle name="Обычный 3 17 15 2 4 2 2" xfId="36853"/>
    <cellStyle name="Обычный 3 17 15 2 4 2 2 2" xfId="36854"/>
    <cellStyle name="Обычный 3 17 15 2 4 2 3" xfId="36855"/>
    <cellStyle name="Обычный 3 17 15 2 4 3" xfId="36856"/>
    <cellStyle name="Обычный 3 17 15 2 4 3 2" xfId="36857"/>
    <cellStyle name="Обычный 3 17 15 2 4 4" xfId="36858"/>
    <cellStyle name="Обычный 3 17 15 2 5" xfId="36859"/>
    <cellStyle name="Обычный 3 17 15 2 5 2" xfId="36860"/>
    <cellStyle name="Обычный 3 17 15 2 5 2 2" xfId="36861"/>
    <cellStyle name="Обычный 3 17 15 2 5 3" xfId="36862"/>
    <cellStyle name="Обычный 3 17 15 2 6" xfId="36863"/>
    <cellStyle name="Обычный 3 17 15 2 6 2" xfId="36864"/>
    <cellStyle name="Обычный 3 17 15 2 7" xfId="36865"/>
    <cellStyle name="Обычный 3 17 15 3" xfId="36866"/>
    <cellStyle name="Обычный 3 17 15 3 2" xfId="36867"/>
    <cellStyle name="Обычный 3 17 15 3 2 2" xfId="36868"/>
    <cellStyle name="Обычный 3 17 15 3 2 2 2" xfId="36869"/>
    <cellStyle name="Обычный 3 17 15 3 2 2 2 2" xfId="36870"/>
    <cellStyle name="Обычный 3 17 15 3 2 2 3" xfId="36871"/>
    <cellStyle name="Обычный 3 17 15 3 2 3" xfId="36872"/>
    <cellStyle name="Обычный 3 17 15 3 2 3 2" xfId="36873"/>
    <cellStyle name="Обычный 3 17 15 3 2 4" xfId="36874"/>
    <cellStyle name="Обычный 3 17 15 3 3" xfId="36875"/>
    <cellStyle name="Обычный 3 17 15 3 3 2" xfId="36876"/>
    <cellStyle name="Обычный 3 17 15 3 3 2 2" xfId="36877"/>
    <cellStyle name="Обычный 3 17 15 3 3 3" xfId="36878"/>
    <cellStyle name="Обычный 3 17 15 3 4" xfId="36879"/>
    <cellStyle name="Обычный 3 17 15 3 4 2" xfId="36880"/>
    <cellStyle name="Обычный 3 17 15 3 5" xfId="36881"/>
    <cellStyle name="Обычный 3 17 15 4" xfId="36882"/>
    <cellStyle name="Обычный 3 17 15 4 2" xfId="36883"/>
    <cellStyle name="Обычный 3 17 15 4 2 2" xfId="36884"/>
    <cellStyle name="Обычный 3 17 15 4 2 2 2" xfId="36885"/>
    <cellStyle name="Обычный 3 17 15 4 2 2 2 2" xfId="36886"/>
    <cellStyle name="Обычный 3 17 15 4 2 2 3" xfId="36887"/>
    <cellStyle name="Обычный 3 17 15 4 2 3" xfId="36888"/>
    <cellStyle name="Обычный 3 17 15 4 2 3 2" xfId="36889"/>
    <cellStyle name="Обычный 3 17 15 4 2 4" xfId="36890"/>
    <cellStyle name="Обычный 3 17 15 4 3" xfId="36891"/>
    <cellStyle name="Обычный 3 17 15 4 3 2" xfId="36892"/>
    <cellStyle name="Обычный 3 17 15 4 3 2 2" xfId="36893"/>
    <cellStyle name="Обычный 3 17 15 4 3 3" xfId="36894"/>
    <cellStyle name="Обычный 3 17 15 4 4" xfId="36895"/>
    <cellStyle name="Обычный 3 17 15 4 4 2" xfId="36896"/>
    <cellStyle name="Обычный 3 17 15 4 5" xfId="36897"/>
    <cellStyle name="Обычный 3 17 15 5" xfId="36898"/>
    <cellStyle name="Обычный 3 17 15 5 2" xfId="36899"/>
    <cellStyle name="Обычный 3 17 15 5 2 2" xfId="36900"/>
    <cellStyle name="Обычный 3 17 15 5 2 2 2" xfId="36901"/>
    <cellStyle name="Обычный 3 17 15 5 2 3" xfId="36902"/>
    <cellStyle name="Обычный 3 17 15 5 3" xfId="36903"/>
    <cellStyle name="Обычный 3 17 15 5 3 2" xfId="36904"/>
    <cellStyle name="Обычный 3 17 15 5 4" xfId="36905"/>
    <cellStyle name="Обычный 3 17 15 6" xfId="36906"/>
    <cellStyle name="Обычный 3 17 15 6 2" xfId="36907"/>
    <cellStyle name="Обычный 3 17 15 6 2 2" xfId="36908"/>
    <cellStyle name="Обычный 3 17 15 6 3" xfId="36909"/>
    <cellStyle name="Обычный 3 17 15 7" xfId="36910"/>
    <cellStyle name="Обычный 3 17 15 7 2" xfId="36911"/>
    <cellStyle name="Обычный 3 17 15 8" xfId="36912"/>
    <cellStyle name="Обычный 3 17 16" xfId="36913"/>
    <cellStyle name="Обычный 3 17 16 2" xfId="36914"/>
    <cellStyle name="Обычный 3 17 16 2 2" xfId="36915"/>
    <cellStyle name="Обычный 3 17 16 2 2 2" xfId="36916"/>
    <cellStyle name="Обычный 3 17 16 2 2 2 2" xfId="36917"/>
    <cellStyle name="Обычный 3 17 16 2 2 2 2 2" xfId="36918"/>
    <cellStyle name="Обычный 3 17 16 2 2 2 2 2 2" xfId="36919"/>
    <cellStyle name="Обычный 3 17 16 2 2 2 2 3" xfId="36920"/>
    <cellStyle name="Обычный 3 17 16 2 2 2 3" xfId="36921"/>
    <cellStyle name="Обычный 3 17 16 2 2 2 3 2" xfId="36922"/>
    <cellStyle name="Обычный 3 17 16 2 2 2 4" xfId="36923"/>
    <cellStyle name="Обычный 3 17 16 2 2 3" xfId="36924"/>
    <cellStyle name="Обычный 3 17 16 2 2 3 2" xfId="36925"/>
    <cellStyle name="Обычный 3 17 16 2 2 3 2 2" xfId="36926"/>
    <cellStyle name="Обычный 3 17 16 2 2 3 3" xfId="36927"/>
    <cellStyle name="Обычный 3 17 16 2 2 4" xfId="36928"/>
    <cellStyle name="Обычный 3 17 16 2 2 4 2" xfId="36929"/>
    <cellStyle name="Обычный 3 17 16 2 2 5" xfId="36930"/>
    <cellStyle name="Обычный 3 17 16 2 3" xfId="36931"/>
    <cellStyle name="Обычный 3 17 16 2 3 2" xfId="36932"/>
    <cellStyle name="Обычный 3 17 16 2 3 2 2" xfId="36933"/>
    <cellStyle name="Обычный 3 17 16 2 3 2 2 2" xfId="36934"/>
    <cellStyle name="Обычный 3 17 16 2 3 2 2 2 2" xfId="36935"/>
    <cellStyle name="Обычный 3 17 16 2 3 2 2 3" xfId="36936"/>
    <cellStyle name="Обычный 3 17 16 2 3 2 3" xfId="36937"/>
    <cellStyle name="Обычный 3 17 16 2 3 2 3 2" xfId="36938"/>
    <cellStyle name="Обычный 3 17 16 2 3 2 4" xfId="36939"/>
    <cellStyle name="Обычный 3 17 16 2 3 3" xfId="36940"/>
    <cellStyle name="Обычный 3 17 16 2 3 3 2" xfId="36941"/>
    <cellStyle name="Обычный 3 17 16 2 3 3 2 2" xfId="36942"/>
    <cellStyle name="Обычный 3 17 16 2 3 3 3" xfId="36943"/>
    <cellStyle name="Обычный 3 17 16 2 3 4" xfId="36944"/>
    <cellStyle name="Обычный 3 17 16 2 3 4 2" xfId="36945"/>
    <cellStyle name="Обычный 3 17 16 2 3 5" xfId="36946"/>
    <cellStyle name="Обычный 3 17 16 2 4" xfId="36947"/>
    <cellStyle name="Обычный 3 17 16 2 4 2" xfId="36948"/>
    <cellStyle name="Обычный 3 17 16 2 4 2 2" xfId="36949"/>
    <cellStyle name="Обычный 3 17 16 2 4 2 2 2" xfId="36950"/>
    <cellStyle name="Обычный 3 17 16 2 4 2 3" xfId="36951"/>
    <cellStyle name="Обычный 3 17 16 2 4 3" xfId="36952"/>
    <cellStyle name="Обычный 3 17 16 2 4 3 2" xfId="36953"/>
    <cellStyle name="Обычный 3 17 16 2 4 4" xfId="36954"/>
    <cellStyle name="Обычный 3 17 16 2 5" xfId="36955"/>
    <cellStyle name="Обычный 3 17 16 2 5 2" xfId="36956"/>
    <cellStyle name="Обычный 3 17 16 2 5 2 2" xfId="36957"/>
    <cellStyle name="Обычный 3 17 16 2 5 3" xfId="36958"/>
    <cellStyle name="Обычный 3 17 16 2 6" xfId="36959"/>
    <cellStyle name="Обычный 3 17 16 2 6 2" xfId="36960"/>
    <cellStyle name="Обычный 3 17 16 2 7" xfId="36961"/>
    <cellStyle name="Обычный 3 17 16 3" xfId="36962"/>
    <cellStyle name="Обычный 3 17 16 3 2" xfId="36963"/>
    <cellStyle name="Обычный 3 17 16 3 2 2" xfId="36964"/>
    <cellStyle name="Обычный 3 17 16 3 2 2 2" xfId="36965"/>
    <cellStyle name="Обычный 3 17 16 3 2 2 2 2" xfId="36966"/>
    <cellStyle name="Обычный 3 17 16 3 2 2 3" xfId="36967"/>
    <cellStyle name="Обычный 3 17 16 3 2 3" xfId="36968"/>
    <cellStyle name="Обычный 3 17 16 3 2 3 2" xfId="36969"/>
    <cellStyle name="Обычный 3 17 16 3 2 4" xfId="36970"/>
    <cellStyle name="Обычный 3 17 16 3 3" xfId="36971"/>
    <cellStyle name="Обычный 3 17 16 3 3 2" xfId="36972"/>
    <cellStyle name="Обычный 3 17 16 3 3 2 2" xfId="36973"/>
    <cellStyle name="Обычный 3 17 16 3 3 3" xfId="36974"/>
    <cellStyle name="Обычный 3 17 16 3 4" xfId="36975"/>
    <cellStyle name="Обычный 3 17 16 3 4 2" xfId="36976"/>
    <cellStyle name="Обычный 3 17 16 3 5" xfId="36977"/>
    <cellStyle name="Обычный 3 17 16 4" xfId="36978"/>
    <cellStyle name="Обычный 3 17 16 4 2" xfId="36979"/>
    <cellStyle name="Обычный 3 17 16 4 2 2" xfId="36980"/>
    <cellStyle name="Обычный 3 17 16 4 2 2 2" xfId="36981"/>
    <cellStyle name="Обычный 3 17 16 4 2 2 2 2" xfId="36982"/>
    <cellStyle name="Обычный 3 17 16 4 2 2 3" xfId="36983"/>
    <cellStyle name="Обычный 3 17 16 4 2 3" xfId="36984"/>
    <cellStyle name="Обычный 3 17 16 4 2 3 2" xfId="36985"/>
    <cellStyle name="Обычный 3 17 16 4 2 4" xfId="36986"/>
    <cellStyle name="Обычный 3 17 16 4 3" xfId="36987"/>
    <cellStyle name="Обычный 3 17 16 4 3 2" xfId="36988"/>
    <cellStyle name="Обычный 3 17 16 4 3 2 2" xfId="36989"/>
    <cellStyle name="Обычный 3 17 16 4 3 3" xfId="36990"/>
    <cellStyle name="Обычный 3 17 16 4 4" xfId="36991"/>
    <cellStyle name="Обычный 3 17 16 4 4 2" xfId="36992"/>
    <cellStyle name="Обычный 3 17 16 4 5" xfId="36993"/>
    <cellStyle name="Обычный 3 17 16 5" xfId="36994"/>
    <cellStyle name="Обычный 3 17 16 5 2" xfId="36995"/>
    <cellStyle name="Обычный 3 17 16 5 2 2" xfId="36996"/>
    <cellStyle name="Обычный 3 17 16 5 2 2 2" xfId="36997"/>
    <cellStyle name="Обычный 3 17 16 5 2 3" xfId="36998"/>
    <cellStyle name="Обычный 3 17 16 5 3" xfId="36999"/>
    <cellStyle name="Обычный 3 17 16 5 3 2" xfId="37000"/>
    <cellStyle name="Обычный 3 17 16 5 4" xfId="37001"/>
    <cellStyle name="Обычный 3 17 16 6" xfId="37002"/>
    <cellStyle name="Обычный 3 17 16 6 2" xfId="37003"/>
    <cellStyle name="Обычный 3 17 16 6 2 2" xfId="37004"/>
    <cellStyle name="Обычный 3 17 16 6 3" xfId="37005"/>
    <cellStyle name="Обычный 3 17 16 7" xfId="37006"/>
    <cellStyle name="Обычный 3 17 16 7 2" xfId="37007"/>
    <cellStyle name="Обычный 3 17 16 8" xfId="37008"/>
    <cellStyle name="Обычный 3 17 17" xfId="37009"/>
    <cellStyle name="Обычный 3 17 17 2" xfId="37010"/>
    <cellStyle name="Обычный 3 17 17 2 2" xfId="37011"/>
    <cellStyle name="Обычный 3 17 17 2 2 2" xfId="37012"/>
    <cellStyle name="Обычный 3 17 17 2 2 2 2" xfId="37013"/>
    <cellStyle name="Обычный 3 17 17 2 2 2 2 2" xfId="37014"/>
    <cellStyle name="Обычный 3 17 17 2 2 2 2 2 2" xfId="37015"/>
    <cellStyle name="Обычный 3 17 17 2 2 2 2 3" xfId="37016"/>
    <cellStyle name="Обычный 3 17 17 2 2 2 3" xfId="37017"/>
    <cellStyle name="Обычный 3 17 17 2 2 2 3 2" xfId="37018"/>
    <cellStyle name="Обычный 3 17 17 2 2 2 4" xfId="37019"/>
    <cellStyle name="Обычный 3 17 17 2 2 3" xfId="37020"/>
    <cellStyle name="Обычный 3 17 17 2 2 3 2" xfId="37021"/>
    <cellStyle name="Обычный 3 17 17 2 2 3 2 2" xfId="37022"/>
    <cellStyle name="Обычный 3 17 17 2 2 3 3" xfId="37023"/>
    <cellStyle name="Обычный 3 17 17 2 2 4" xfId="37024"/>
    <cellStyle name="Обычный 3 17 17 2 2 4 2" xfId="37025"/>
    <cellStyle name="Обычный 3 17 17 2 2 5" xfId="37026"/>
    <cellStyle name="Обычный 3 17 17 2 3" xfId="37027"/>
    <cellStyle name="Обычный 3 17 17 2 3 2" xfId="37028"/>
    <cellStyle name="Обычный 3 17 17 2 3 2 2" xfId="37029"/>
    <cellStyle name="Обычный 3 17 17 2 3 2 2 2" xfId="37030"/>
    <cellStyle name="Обычный 3 17 17 2 3 2 2 2 2" xfId="37031"/>
    <cellStyle name="Обычный 3 17 17 2 3 2 2 3" xfId="37032"/>
    <cellStyle name="Обычный 3 17 17 2 3 2 3" xfId="37033"/>
    <cellStyle name="Обычный 3 17 17 2 3 2 3 2" xfId="37034"/>
    <cellStyle name="Обычный 3 17 17 2 3 2 4" xfId="37035"/>
    <cellStyle name="Обычный 3 17 17 2 3 3" xfId="37036"/>
    <cellStyle name="Обычный 3 17 17 2 3 3 2" xfId="37037"/>
    <cellStyle name="Обычный 3 17 17 2 3 3 2 2" xfId="37038"/>
    <cellStyle name="Обычный 3 17 17 2 3 3 3" xfId="37039"/>
    <cellStyle name="Обычный 3 17 17 2 3 4" xfId="37040"/>
    <cellStyle name="Обычный 3 17 17 2 3 4 2" xfId="37041"/>
    <cellStyle name="Обычный 3 17 17 2 3 5" xfId="37042"/>
    <cellStyle name="Обычный 3 17 17 2 4" xfId="37043"/>
    <cellStyle name="Обычный 3 17 17 2 4 2" xfId="37044"/>
    <cellStyle name="Обычный 3 17 17 2 4 2 2" xfId="37045"/>
    <cellStyle name="Обычный 3 17 17 2 4 2 2 2" xfId="37046"/>
    <cellStyle name="Обычный 3 17 17 2 4 2 3" xfId="37047"/>
    <cellStyle name="Обычный 3 17 17 2 4 3" xfId="37048"/>
    <cellStyle name="Обычный 3 17 17 2 4 3 2" xfId="37049"/>
    <cellStyle name="Обычный 3 17 17 2 4 4" xfId="37050"/>
    <cellStyle name="Обычный 3 17 17 2 5" xfId="37051"/>
    <cellStyle name="Обычный 3 17 17 2 5 2" xfId="37052"/>
    <cellStyle name="Обычный 3 17 17 2 5 2 2" xfId="37053"/>
    <cellStyle name="Обычный 3 17 17 2 5 3" xfId="37054"/>
    <cellStyle name="Обычный 3 17 17 2 6" xfId="37055"/>
    <cellStyle name="Обычный 3 17 17 2 6 2" xfId="37056"/>
    <cellStyle name="Обычный 3 17 17 2 7" xfId="37057"/>
    <cellStyle name="Обычный 3 17 17 3" xfId="37058"/>
    <cellStyle name="Обычный 3 17 17 3 2" xfId="37059"/>
    <cellStyle name="Обычный 3 17 17 3 2 2" xfId="37060"/>
    <cellStyle name="Обычный 3 17 17 3 2 2 2" xfId="37061"/>
    <cellStyle name="Обычный 3 17 17 3 2 2 2 2" xfId="37062"/>
    <cellStyle name="Обычный 3 17 17 3 2 2 3" xfId="37063"/>
    <cellStyle name="Обычный 3 17 17 3 2 3" xfId="37064"/>
    <cellStyle name="Обычный 3 17 17 3 2 3 2" xfId="37065"/>
    <cellStyle name="Обычный 3 17 17 3 2 4" xfId="37066"/>
    <cellStyle name="Обычный 3 17 17 3 3" xfId="37067"/>
    <cellStyle name="Обычный 3 17 17 3 3 2" xfId="37068"/>
    <cellStyle name="Обычный 3 17 17 3 3 2 2" xfId="37069"/>
    <cellStyle name="Обычный 3 17 17 3 3 3" xfId="37070"/>
    <cellStyle name="Обычный 3 17 17 3 4" xfId="37071"/>
    <cellStyle name="Обычный 3 17 17 3 4 2" xfId="37072"/>
    <cellStyle name="Обычный 3 17 17 3 5" xfId="37073"/>
    <cellStyle name="Обычный 3 17 17 4" xfId="37074"/>
    <cellStyle name="Обычный 3 17 17 4 2" xfId="37075"/>
    <cellStyle name="Обычный 3 17 17 4 2 2" xfId="37076"/>
    <cellStyle name="Обычный 3 17 17 4 2 2 2" xfId="37077"/>
    <cellStyle name="Обычный 3 17 17 4 2 2 2 2" xfId="37078"/>
    <cellStyle name="Обычный 3 17 17 4 2 2 3" xfId="37079"/>
    <cellStyle name="Обычный 3 17 17 4 2 3" xfId="37080"/>
    <cellStyle name="Обычный 3 17 17 4 2 3 2" xfId="37081"/>
    <cellStyle name="Обычный 3 17 17 4 2 4" xfId="37082"/>
    <cellStyle name="Обычный 3 17 17 4 3" xfId="37083"/>
    <cellStyle name="Обычный 3 17 17 4 3 2" xfId="37084"/>
    <cellStyle name="Обычный 3 17 17 4 3 2 2" xfId="37085"/>
    <cellStyle name="Обычный 3 17 17 4 3 3" xfId="37086"/>
    <cellStyle name="Обычный 3 17 17 4 4" xfId="37087"/>
    <cellStyle name="Обычный 3 17 17 4 4 2" xfId="37088"/>
    <cellStyle name="Обычный 3 17 17 4 5" xfId="37089"/>
    <cellStyle name="Обычный 3 17 17 5" xfId="37090"/>
    <cellStyle name="Обычный 3 17 17 5 2" xfId="37091"/>
    <cellStyle name="Обычный 3 17 17 5 2 2" xfId="37092"/>
    <cellStyle name="Обычный 3 17 17 5 2 2 2" xfId="37093"/>
    <cellStyle name="Обычный 3 17 17 5 2 3" xfId="37094"/>
    <cellStyle name="Обычный 3 17 17 5 3" xfId="37095"/>
    <cellStyle name="Обычный 3 17 17 5 3 2" xfId="37096"/>
    <cellStyle name="Обычный 3 17 17 5 4" xfId="37097"/>
    <cellStyle name="Обычный 3 17 17 6" xfId="37098"/>
    <cellStyle name="Обычный 3 17 17 6 2" xfId="37099"/>
    <cellStyle name="Обычный 3 17 17 6 2 2" xfId="37100"/>
    <cellStyle name="Обычный 3 17 17 6 3" xfId="37101"/>
    <cellStyle name="Обычный 3 17 17 7" xfId="37102"/>
    <cellStyle name="Обычный 3 17 17 7 2" xfId="37103"/>
    <cellStyle name="Обычный 3 17 17 8" xfId="37104"/>
    <cellStyle name="Обычный 3 17 18" xfId="37105"/>
    <cellStyle name="Обычный 3 17 18 2" xfId="37106"/>
    <cellStyle name="Обычный 3 17 18 2 2" xfId="37107"/>
    <cellStyle name="Обычный 3 17 18 2 2 2" xfId="37108"/>
    <cellStyle name="Обычный 3 17 18 2 2 2 2" xfId="37109"/>
    <cellStyle name="Обычный 3 17 18 2 2 2 2 2" xfId="37110"/>
    <cellStyle name="Обычный 3 17 18 2 2 2 2 2 2" xfId="37111"/>
    <cellStyle name="Обычный 3 17 18 2 2 2 2 3" xfId="37112"/>
    <cellStyle name="Обычный 3 17 18 2 2 2 3" xfId="37113"/>
    <cellStyle name="Обычный 3 17 18 2 2 2 3 2" xfId="37114"/>
    <cellStyle name="Обычный 3 17 18 2 2 2 4" xfId="37115"/>
    <cellStyle name="Обычный 3 17 18 2 2 3" xfId="37116"/>
    <cellStyle name="Обычный 3 17 18 2 2 3 2" xfId="37117"/>
    <cellStyle name="Обычный 3 17 18 2 2 3 2 2" xfId="37118"/>
    <cellStyle name="Обычный 3 17 18 2 2 3 3" xfId="37119"/>
    <cellStyle name="Обычный 3 17 18 2 2 4" xfId="37120"/>
    <cellStyle name="Обычный 3 17 18 2 2 4 2" xfId="37121"/>
    <cellStyle name="Обычный 3 17 18 2 2 5" xfId="37122"/>
    <cellStyle name="Обычный 3 17 18 2 3" xfId="37123"/>
    <cellStyle name="Обычный 3 17 18 2 3 2" xfId="37124"/>
    <cellStyle name="Обычный 3 17 18 2 3 2 2" xfId="37125"/>
    <cellStyle name="Обычный 3 17 18 2 3 2 2 2" xfId="37126"/>
    <cellStyle name="Обычный 3 17 18 2 3 2 2 2 2" xfId="37127"/>
    <cellStyle name="Обычный 3 17 18 2 3 2 2 3" xfId="37128"/>
    <cellStyle name="Обычный 3 17 18 2 3 2 3" xfId="37129"/>
    <cellStyle name="Обычный 3 17 18 2 3 2 3 2" xfId="37130"/>
    <cellStyle name="Обычный 3 17 18 2 3 2 4" xfId="37131"/>
    <cellStyle name="Обычный 3 17 18 2 3 3" xfId="37132"/>
    <cellStyle name="Обычный 3 17 18 2 3 3 2" xfId="37133"/>
    <cellStyle name="Обычный 3 17 18 2 3 3 2 2" xfId="37134"/>
    <cellStyle name="Обычный 3 17 18 2 3 3 3" xfId="37135"/>
    <cellStyle name="Обычный 3 17 18 2 3 4" xfId="37136"/>
    <cellStyle name="Обычный 3 17 18 2 3 4 2" xfId="37137"/>
    <cellStyle name="Обычный 3 17 18 2 3 5" xfId="37138"/>
    <cellStyle name="Обычный 3 17 18 2 4" xfId="37139"/>
    <cellStyle name="Обычный 3 17 18 2 4 2" xfId="37140"/>
    <cellStyle name="Обычный 3 17 18 2 4 2 2" xfId="37141"/>
    <cellStyle name="Обычный 3 17 18 2 4 2 2 2" xfId="37142"/>
    <cellStyle name="Обычный 3 17 18 2 4 2 3" xfId="37143"/>
    <cellStyle name="Обычный 3 17 18 2 4 3" xfId="37144"/>
    <cellStyle name="Обычный 3 17 18 2 4 3 2" xfId="37145"/>
    <cellStyle name="Обычный 3 17 18 2 4 4" xfId="37146"/>
    <cellStyle name="Обычный 3 17 18 2 5" xfId="37147"/>
    <cellStyle name="Обычный 3 17 18 2 5 2" xfId="37148"/>
    <cellStyle name="Обычный 3 17 18 2 5 2 2" xfId="37149"/>
    <cellStyle name="Обычный 3 17 18 2 5 3" xfId="37150"/>
    <cellStyle name="Обычный 3 17 18 2 6" xfId="37151"/>
    <cellStyle name="Обычный 3 17 18 2 6 2" xfId="37152"/>
    <cellStyle name="Обычный 3 17 18 2 7" xfId="37153"/>
    <cellStyle name="Обычный 3 17 18 3" xfId="37154"/>
    <cellStyle name="Обычный 3 17 18 3 2" xfId="37155"/>
    <cellStyle name="Обычный 3 17 18 3 2 2" xfId="37156"/>
    <cellStyle name="Обычный 3 17 18 3 2 2 2" xfId="37157"/>
    <cellStyle name="Обычный 3 17 18 3 2 2 2 2" xfId="37158"/>
    <cellStyle name="Обычный 3 17 18 3 2 2 3" xfId="37159"/>
    <cellStyle name="Обычный 3 17 18 3 2 3" xfId="37160"/>
    <cellStyle name="Обычный 3 17 18 3 2 3 2" xfId="37161"/>
    <cellStyle name="Обычный 3 17 18 3 2 4" xfId="37162"/>
    <cellStyle name="Обычный 3 17 18 3 3" xfId="37163"/>
    <cellStyle name="Обычный 3 17 18 3 3 2" xfId="37164"/>
    <cellStyle name="Обычный 3 17 18 3 3 2 2" xfId="37165"/>
    <cellStyle name="Обычный 3 17 18 3 3 3" xfId="37166"/>
    <cellStyle name="Обычный 3 17 18 3 4" xfId="37167"/>
    <cellStyle name="Обычный 3 17 18 3 4 2" xfId="37168"/>
    <cellStyle name="Обычный 3 17 18 3 5" xfId="37169"/>
    <cellStyle name="Обычный 3 17 18 4" xfId="37170"/>
    <cellStyle name="Обычный 3 17 18 4 2" xfId="37171"/>
    <cellStyle name="Обычный 3 17 18 4 2 2" xfId="37172"/>
    <cellStyle name="Обычный 3 17 18 4 2 2 2" xfId="37173"/>
    <cellStyle name="Обычный 3 17 18 4 2 2 2 2" xfId="37174"/>
    <cellStyle name="Обычный 3 17 18 4 2 2 3" xfId="37175"/>
    <cellStyle name="Обычный 3 17 18 4 2 3" xfId="37176"/>
    <cellStyle name="Обычный 3 17 18 4 2 3 2" xfId="37177"/>
    <cellStyle name="Обычный 3 17 18 4 2 4" xfId="37178"/>
    <cellStyle name="Обычный 3 17 18 4 3" xfId="37179"/>
    <cellStyle name="Обычный 3 17 18 4 3 2" xfId="37180"/>
    <cellStyle name="Обычный 3 17 18 4 3 2 2" xfId="37181"/>
    <cellStyle name="Обычный 3 17 18 4 3 3" xfId="37182"/>
    <cellStyle name="Обычный 3 17 18 4 4" xfId="37183"/>
    <cellStyle name="Обычный 3 17 18 4 4 2" xfId="37184"/>
    <cellStyle name="Обычный 3 17 18 4 5" xfId="37185"/>
    <cellStyle name="Обычный 3 17 18 5" xfId="37186"/>
    <cellStyle name="Обычный 3 17 18 5 2" xfId="37187"/>
    <cellStyle name="Обычный 3 17 18 5 2 2" xfId="37188"/>
    <cellStyle name="Обычный 3 17 18 5 2 2 2" xfId="37189"/>
    <cellStyle name="Обычный 3 17 18 5 2 3" xfId="37190"/>
    <cellStyle name="Обычный 3 17 18 5 3" xfId="37191"/>
    <cellStyle name="Обычный 3 17 18 5 3 2" xfId="37192"/>
    <cellStyle name="Обычный 3 17 18 5 4" xfId="37193"/>
    <cellStyle name="Обычный 3 17 18 6" xfId="37194"/>
    <cellStyle name="Обычный 3 17 18 6 2" xfId="37195"/>
    <cellStyle name="Обычный 3 17 18 6 2 2" xfId="37196"/>
    <cellStyle name="Обычный 3 17 18 6 3" xfId="37197"/>
    <cellStyle name="Обычный 3 17 18 7" xfId="37198"/>
    <cellStyle name="Обычный 3 17 18 7 2" xfId="37199"/>
    <cellStyle name="Обычный 3 17 18 8" xfId="37200"/>
    <cellStyle name="Обычный 3 17 19" xfId="37201"/>
    <cellStyle name="Обычный 3 17 19 2" xfId="37202"/>
    <cellStyle name="Обычный 3 17 19 2 2" xfId="37203"/>
    <cellStyle name="Обычный 3 17 19 2 2 2" xfId="37204"/>
    <cellStyle name="Обычный 3 17 19 2 2 2 2" xfId="37205"/>
    <cellStyle name="Обычный 3 17 19 2 2 2 2 2" xfId="37206"/>
    <cellStyle name="Обычный 3 17 19 2 2 2 2 2 2" xfId="37207"/>
    <cellStyle name="Обычный 3 17 19 2 2 2 2 3" xfId="37208"/>
    <cellStyle name="Обычный 3 17 19 2 2 2 3" xfId="37209"/>
    <cellStyle name="Обычный 3 17 19 2 2 2 3 2" xfId="37210"/>
    <cellStyle name="Обычный 3 17 19 2 2 2 4" xfId="37211"/>
    <cellStyle name="Обычный 3 17 19 2 2 3" xfId="37212"/>
    <cellStyle name="Обычный 3 17 19 2 2 3 2" xfId="37213"/>
    <cellStyle name="Обычный 3 17 19 2 2 3 2 2" xfId="37214"/>
    <cellStyle name="Обычный 3 17 19 2 2 3 3" xfId="37215"/>
    <cellStyle name="Обычный 3 17 19 2 2 4" xfId="37216"/>
    <cellStyle name="Обычный 3 17 19 2 2 4 2" xfId="37217"/>
    <cellStyle name="Обычный 3 17 19 2 2 5" xfId="37218"/>
    <cellStyle name="Обычный 3 17 19 2 3" xfId="37219"/>
    <cellStyle name="Обычный 3 17 19 2 3 2" xfId="37220"/>
    <cellStyle name="Обычный 3 17 19 2 3 2 2" xfId="37221"/>
    <cellStyle name="Обычный 3 17 19 2 3 2 2 2" xfId="37222"/>
    <cellStyle name="Обычный 3 17 19 2 3 2 2 2 2" xfId="37223"/>
    <cellStyle name="Обычный 3 17 19 2 3 2 2 3" xfId="37224"/>
    <cellStyle name="Обычный 3 17 19 2 3 2 3" xfId="37225"/>
    <cellStyle name="Обычный 3 17 19 2 3 2 3 2" xfId="37226"/>
    <cellStyle name="Обычный 3 17 19 2 3 2 4" xfId="37227"/>
    <cellStyle name="Обычный 3 17 19 2 3 3" xfId="37228"/>
    <cellStyle name="Обычный 3 17 19 2 3 3 2" xfId="37229"/>
    <cellStyle name="Обычный 3 17 19 2 3 3 2 2" xfId="37230"/>
    <cellStyle name="Обычный 3 17 19 2 3 3 3" xfId="37231"/>
    <cellStyle name="Обычный 3 17 19 2 3 4" xfId="37232"/>
    <cellStyle name="Обычный 3 17 19 2 3 4 2" xfId="37233"/>
    <cellStyle name="Обычный 3 17 19 2 3 5" xfId="37234"/>
    <cellStyle name="Обычный 3 17 19 2 4" xfId="37235"/>
    <cellStyle name="Обычный 3 17 19 2 4 2" xfId="37236"/>
    <cellStyle name="Обычный 3 17 19 2 4 2 2" xfId="37237"/>
    <cellStyle name="Обычный 3 17 19 2 4 2 2 2" xfId="37238"/>
    <cellStyle name="Обычный 3 17 19 2 4 2 3" xfId="37239"/>
    <cellStyle name="Обычный 3 17 19 2 4 3" xfId="37240"/>
    <cellStyle name="Обычный 3 17 19 2 4 3 2" xfId="37241"/>
    <cellStyle name="Обычный 3 17 19 2 4 4" xfId="37242"/>
    <cellStyle name="Обычный 3 17 19 2 5" xfId="37243"/>
    <cellStyle name="Обычный 3 17 19 2 5 2" xfId="37244"/>
    <cellStyle name="Обычный 3 17 19 2 5 2 2" xfId="37245"/>
    <cellStyle name="Обычный 3 17 19 2 5 3" xfId="37246"/>
    <cellStyle name="Обычный 3 17 19 2 6" xfId="37247"/>
    <cellStyle name="Обычный 3 17 19 2 6 2" xfId="37248"/>
    <cellStyle name="Обычный 3 17 19 2 7" xfId="37249"/>
    <cellStyle name="Обычный 3 17 19 3" xfId="37250"/>
    <cellStyle name="Обычный 3 17 19 3 2" xfId="37251"/>
    <cellStyle name="Обычный 3 17 19 3 2 2" xfId="37252"/>
    <cellStyle name="Обычный 3 17 19 3 2 2 2" xfId="37253"/>
    <cellStyle name="Обычный 3 17 19 3 2 2 2 2" xfId="37254"/>
    <cellStyle name="Обычный 3 17 19 3 2 2 3" xfId="37255"/>
    <cellStyle name="Обычный 3 17 19 3 2 3" xfId="37256"/>
    <cellStyle name="Обычный 3 17 19 3 2 3 2" xfId="37257"/>
    <cellStyle name="Обычный 3 17 19 3 2 4" xfId="37258"/>
    <cellStyle name="Обычный 3 17 19 3 3" xfId="37259"/>
    <cellStyle name="Обычный 3 17 19 3 3 2" xfId="37260"/>
    <cellStyle name="Обычный 3 17 19 3 3 2 2" xfId="37261"/>
    <cellStyle name="Обычный 3 17 19 3 3 3" xfId="37262"/>
    <cellStyle name="Обычный 3 17 19 3 4" xfId="37263"/>
    <cellStyle name="Обычный 3 17 19 3 4 2" xfId="37264"/>
    <cellStyle name="Обычный 3 17 19 3 5" xfId="37265"/>
    <cellStyle name="Обычный 3 17 19 4" xfId="37266"/>
    <cellStyle name="Обычный 3 17 19 4 2" xfId="37267"/>
    <cellStyle name="Обычный 3 17 19 4 2 2" xfId="37268"/>
    <cellStyle name="Обычный 3 17 19 4 2 2 2" xfId="37269"/>
    <cellStyle name="Обычный 3 17 19 4 2 2 2 2" xfId="37270"/>
    <cellStyle name="Обычный 3 17 19 4 2 2 3" xfId="37271"/>
    <cellStyle name="Обычный 3 17 19 4 2 3" xfId="37272"/>
    <cellStyle name="Обычный 3 17 19 4 2 3 2" xfId="37273"/>
    <cellStyle name="Обычный 3 17 19 4 2 4" xfId="37274"/>
    <cellStyle name="Обычный 3 17 19 4 3" xfId="37275"/>
    <cellStyle name="Обычный 3 17 19 4 3 2" xfId="37276"/>
    <cellStyle name="Обычный 3 17 19 4 3 2 2" xfId="37277"/>
    <cellStyle name="Обычный 3 17 19 4 3 3" xfId="37278"/>
    <cellStyle name="Обычный 3 17 19 4 4" xfId="37279"/>
    <cellStyle name="Обычный 3 17 19 4 4 2" xfId="37280"/>
    <cellStyle name="Обычный 3 17 19 4 5" xfId="37281"/>
    <cellStyle name="Обычный 3 17 19 5" xfId="37282"/>
    <cellStyle name="Обычный 3 17 19 5 2" xfId="37283"/>
    <cellStyle name="Обычный 3 17 19 5 2 2" xfId="37284"/>
    <cellStyle name="Обычный 3 17 19 5 2 2 2" xfId="37285"/>
    <cellStyle name="Обычный 3 17 19 5 2 3" xfId="37286"/>
    <cellStyle name="Обычный 3 17 19 5 3" xfId="37287"/>
    <cellStyle name="Обычный 3 17 19 5 3 2" xfId="37288"/>
    <cellStyle name="Обычный 3 17 19 5 4" xfId="37289"/>
    <cellStyle name="Обычный 3 17 19 6" xfId="37290"/>
    <cellStyle name="Обычный 3 17 19 6 2" xfId="37291"/>
    <cellStyle name="Обычный 3 17 19 6 2 2" xfId="37292"/>
    <cellStyle name="Обычный 3 17 19 6 3" xfId="37293"/>
    <cellStyle name="Обычный 3 17 19 7" xfId="37294"/>
    <cellStyle name="Обычный 3 17 19 7 2" xfId="37295"/>
    <cellStyle name="Обычный 3 17 19 8" xfId="37296"/>
    <cellStyle name="Обычный 3 17 2" xfId="37297"/>
    <cellStyle name="Обычный 3 17 2 2" xfId="37298"/>
    <cellStyle name="Обычный 3 17 2 2 2" xfId="37299"/>
    <cellStyle name="Обычный 3 17 2 2 2 2" xfId="37300"/>
    <cellStyle name="Обычный 3 17 2 2 2 2 2" xfId="37301"/>
    <cellStyle name="Обычный 3 17 2 2 2 2 2 2" xfId="37302"/>
    <cellStyle name="Обычный 3 17 2 2 2 2 2 2 2" xfId="37303"/>
    <cellStyle name="Обычный 3 17 2 2 2 2 2 3" xfId="37304"/>
    <cellStyle name="Обычный 3 17 2 2 2 2 3" xfId="37305"/>
    <cellStyle name="Обычный 3 17 2 2 2 2 3 2" xfId="37306"/>
    <cellStyle name="Обычный 3 17 2 2 2 2 4" xfId="37307"/>
    <cellStyle name="Обычный 3 17 2 2 2 3" xfId="37308"/>
    <cellStyle name="Обычный 3 17 2 2 2 3 2" xfId="37309"/>
    <cellStyle name="Обычный 3 17 2 2 2 3 2 2" xfId="37310"/>
    <cellStyle name="Обычный 3 17 2 2 2 3 3" xfId="37311"/>
    <cellStyle name="Обычный 3 17 2 2 2 4" xfId="37312"/>
    <cellStyle name="Обычный 3 17 2 2 2 4 2" xfId="37313"/>
    <cellStyle name="Обычный 3 17 2 2 2 5" xfId="37314"/>
    <cellStyle name="Обычный 3 17 2 2 3" xfId="37315"/>
    <cellStyle name="Обычный 3 17 2 2 3 2" xfId="37316"/>
    <cellStyle name="Обычный 3 17 2 2 3 2 2" xfId="37317"/>
    <cellStyle name="Обычный 3 17 2 2 3 2 2 2" xfId="37318"/>
    <cellStyle name="Обычный 3 17 2 2 3 2 2 2 2" xfId="37319"/>
    <cellStyle name="Обычный 3 17 2 2 3 2 2 3" xfId="37320"/>
    <cellStyle name="Обычный 3 17 2 2 3 2 3" xfId="37321"/>
    <cellStyle name="Обычный 3 17 2 2 3 2 3 2" xfId="37322"/>
    <cellStyle name="Обычный 3 17 2 2 3 2 4" xfId="37323"/>
    <cellStyle name="Обычный 3 17 2 2 3 3" xfId="37324"/>
    <cellStyle name="Обычный 3 17 2 2 3 3 2" xfId="37325"/>
    <cellStyle name="Обычный 3 17 2 2 3 3 2 2" xfId="37326"/>
    <cellStyle name="Обычный 3 17 2 2 3 3 3" xfId="37327"/>
    <cellStyle name="Обычный 3 17 2 2 3 4" xfId="37328"/>
    <cellStyle name="Обычный 3 17 2 2 3 4 2" xfId="37329"/>
    <cellStyle name="Обычный 3 17 2 2 3 5" xfId="37330"/>
    <cellStyle name="Обычный 3 17 2 2 4" xfId="37331"/>
    <cellStyle name="Обычный 3 17 2 2 4 2" xfId="37332"/>
    <cellStyle name="Обычный 3 17 2 2 4 2 2" xfId="37333"/>
    <cellStyle name="Обычный 3 17 2 2 4 2 2 2" xfId="37334"/>
    <cellStyle name="Обычный 3 17 2 2 4 2 3" xfId="37335"/>
    <cellStyle name="Обычный 3 17 2 2 4 3" xfId="37336"/>
    <cellStyle name="Обычный 3 17 2 2 4 3 2" xfId="37337"/>
    <cellStyle name="Обычный 3 17 2 2 4 4" xfId="37338"/>
    <cellStyle name="Обычный 3 17 2 2 5" xfId="37339"/>
    <cellStyle name="Обычный 3 17 2 2 5 2" xfId="37340"/>
    <cellStyle name="Обычный 3 17 2 2 5 2 2" xfId="37341"/>
    <cellStyle name="Обычный 3 17 2 2 5 3" xfId="37342"/>
    <cellStyle name="Обычный 3 17 2 2 6" xfId="37343"/>
    <cellStyle name="Обычный 3 17 2 2 6 2" xfId="37344"/>
    <cellStyle name="Обычный 3 17 2 2 7" xfId="37345"/>
    <cellStyle name="Обычный 3 17 2 3" xfId="37346"/>
    <cellStyle name="Обычный 3 17 2 3 2" xfId="37347"/>
    <cellStyle name="Обычный 3 17 2 3 2 2" xfId="37348"/>
    <cellStyle name="Обычный 3 17 2 3 2 2 2" xfId="37349"/>
    <cellStyle name="Обычный 3 17 2 3 2 2 2 2" xfId="37350"/>
    <cellStyle name="Обычный 3 17 2 3 2 2 3" xfId="37351"/>
    <cellStyle name="Обычный 3 17 2 3 2 3" xfId="37352"/>
    <cellStyle name="Обычный 3 17 2 3 2 3 2" xfId="37353"/>
    <cellStyle name="Обычный 3 17 2 3 2 4" xfId="37354"/>
    <cellStyle name="Обычный 3 17 2 3 3" xfId="37355"/>
    <cellStyle name="Обычный 3 17 2 3 3 2" xfId="37356"/>
    <cellStyle name="Обычный 3 17 2 3 3 2 2" xfId="37357"/>
    <cellStyle name="Обычный 3 17 2 3 3 3" xfId="37358"/>
    <cellStyle name="Обычный 3 17 2 3 4" xfId="37359"/>
    <cellStyle name="Обычный 3 17 2 3 4 2" xfId="37360"/>
    <cellStyle name="Обычный 3 17 2 3 5" xfId="37361"/>
    <cellStyle name="Обычный 3 17 2 4" xfId="37362"/>
    <cellStyle name="Обычный 3 17 2 4 2" xfId="37363"/>
    <cellStyle name="Обычный 3 17 2 4 2 2" xfId="37364"/>
    <cellStyle name="Обычный 3 17 2 4 2 2 2" xfId="37365"/>
    <cellStyle name="Обычный 3 17 2 4 2 2 2 2" xfId="37366"/>
    <cellStyle name="Обычный 3 17 2 4 2 2 3" xfId="37367"/>
    <cellStyle name="Обычный 3 17 2 4 2 3" xfId="37368"/>
    <cellStyle name="Обычный 3 17 2 4 2 3 2" xfId="37369"/>
    <cellStyle name="Обычный 3 17 2 4 2 4" xfId="37370"/>
    <cellStyle name="Обычный 3 17 2 4 3" xfId="37371"/>
    <cellStyle name="Обычный 3 17 2 4 3 2" xfId="37372"/>
    <cellStyle name="Обычный 3 17 2 4 3 2 2" xfId="37373"/>
    <cellStyle name="Обычный 3 17 2 4 3 3" xfId="37374"/>
    <cellStyle name="Обычный 3 17 2 4 4" xfId="37375"/>
    <cellStyle name="Обычный 3 17 2 4 4 2" xfId="37376"/>
    <cellStyle name="Обычный 3 17 2 4 5" xfId="37377"/>
    <cellStyle name="Обычный 3 17 2 5" xfId="37378"/>
    <cellStyle name="Обычный 3 17 2 5 2" xfId="37379"/>
    <cellStyle name="Обычный 3 17 2 5 2 2" xfId="37380"/>
    <cellStyle name="Обычный 3 17 2 5 2 2 2" xfId="37381"/>
    <cellStyle name="Обычный 3 17 2 5 2 3" xfId="37382"/>
    <cellStyle name="Обычный 3 17 2 5 3" xfId="37383"/>
    <cellStyle name="Обычный 3 17 2 5 3 2" xfId="37384"/>
    <cellStyle name="Обычный 3 17 2 5 4" xfId="37385"/>
    <cellStyle name="Обычный 3 17 2 6" xfId="37386"/>
    <cellStyle name="Обычный 3 17 2 6 2" xfId="37387"/>
    <cellStyle name="Обычный 3 17 2 6 2 2" xfId="37388"/>
    <cellStyle name="Обычный 3 17 2 6 3" xfId="37389"/>
    <cellStyle name="Обычный 3 17 2 7" xfId="37390"/>
    <cellStyle name="Обычный 3 17 2 7 2" xfId="37391"/>
    <cellStyle name="Обычный 3 17 2 8" xfId="37392"/>
    <cellStyle name="Обычный 3 17 20" xfId="37393"/>
    <cellStyle name="Обычный 3 17 20 2" xfId="37394"/>
    <cellStyle name="Обычный 3 17 20 2 2" xfId="37395"/>
    <cellStyle name="Обычный 3 17 20 2 2 2" xfId="37396"/>
    <cellStyle name="Обычный 3 17 20 2 2 2 2" xfId="37397"/>
    <cellStyle name="Обычный 3 17 20 2 2 2 2 2" xfId="37398"/>
    <cellStyle name="Обычный 3 17 20 2 2 2 2 2 2" xfId="37399"/>
    <cellStyle name="Обычный 3 17 20 2 2 2 2 3" xfId="37400"/>
    <cellStyle name="Обычный 3 17 20 2 2 2 3" xfId="37401"/>
    <cellStyle name="Обычный 3 17 20 2 2 2 3 2" xfId="37402"/>
    <cellStyle name="Обычный 3 17 20 2 2 2 4" xfId="37403"/>
    <cellStyle name="Обычный 3 17 20 2 2 3" xfId="37404"/>
    <cellStyle name="Обычный 3 17 20 2 2 3 2" xfId="37405"/>
    <cellStyle name="Обычный 3 17 20 2 2 3 2 2" xfId="37406"/>
    <cellStyle name="Обычный 3 17 20 2 2 3 3" xfId="37407"/>
    <cellStyle name="Обычный 3 17 20 2 2 4" xfId="37408"/>
    <cellStyle name="Обычный 3 17 20 2 2 4 2" xfId="37409"/>
    <cellStyle name="Обычный 3 17 20 2 2 5" xfId="37410"/>
    <cellStyle name="Обычный 3 17 20 2 3" xfId="37411"/>
    <cellStyle name="Обычный 3 17 20 2 3 2" xfId="37412"/>
    <cellStyle name="Обычный 3 17 20 2 3 2 2" xfId="37413"/>
    <cellStyle name="Обычный 3 17 20 2 3 2 2 2" xfId="37414"/>
    <cellStyle name="Обычный 3 17 20 2 3 2 2 2 2" xfId="37415"/>
    <cellStyle name="Обычный 3 17 20 2 3 2 2 3" xfId="37416"/>
    <cellStyle name="Обычный 3 17 20 2 3 2 3" xfId="37417"/>
    <cellStyle name="Обычный 3 17 20 2 3 2 3 2" xfId="37418"/>
    <cellStyle name="Обычный 3 17 20 2 3 2 4" xfId="37419"/>
    <cellStyle name="Обычный 3 17 20 2 3 3" xfId="37420"/>
    <cellStyle name="Обычный 3 17 20 2 3 3 2" xfId="37421"/>
    <cellStyle name="Обычный 3 17 20 2 3 3 2 2" xfId="37422"/>
    <cellStyle name="Обычный 3 17 20 2 3 3 3" xfId="37423"/>
    <cellStyle name="Обычный 3 17 20 2 3 4" xfId="37424"/>
    <cellStyle name="Обычный 3 17 20 2 3 4 2" xfId="37425"/>
    <cellStyle name="Обычный 3 17 20 2 3 5" xfId="37426"/>
    <cellStyle name="Обычный 3 17 20 2 4" xfId="37427"/>
    <cellStyle name="Обычный 3 17 20 2 4 2" xfId="37428"/>
    <cellStyle name="Обычный 3 17 20 2 4 2 2" xfId="37429"/>
    <cellStyle name="Обычный 3 17 20 2 4 2 2 2" xfId="37430"/>
    <cellStyle name="Обычный 3 17 20 2 4 2 3" xfId="37431"/>
    <cellStyle name="Обычный 3 17 20 2 4 3" xfId="37432"/>
    <cellStyle name="Обычный 3 17 20 2 4 3 2" xfId="37433"/>
    <cellStyle name="Обычный 3 17 20 2 4 4" xfId="37434"/>
    <cellStyle name="Обычный 3 17 20 2 5" xfId="37435"/>
    <cellStyle name="Обычный 3 17 20 2 5 2" xfId="37436"/>
    <cellStyle name="Обычный 3 17 20 2 5 2 2" xfId="37437"/>
    <cellStyle name="Обычный 3 17 20 2 5 3" xfId="37438"/>
    <cellStyle name="Обычный 3 17 20 2 6" xfId="37439"/>
    <cellStyle name="Обычный 3 17 20 2 6 2" xfId="37440"/>
    <cellStyle name="Обычный 3 17 20 2 7" xfId="37441"/>
    <cellStyle name="Обычный 3 17 20 3" xfId="37442"/>
    <cellStyle name="Обычный 3 17 20 3 2" xfId="37443"/>
    <cellStyle name="Обычный 3 17 20 3 2 2" xfId="37444"/>
    <cellStyle name="Обычный 3 17 20 3 2 2 2" xfId="37445"/>
    <cellStyle name="Обычный 3 17 20 3 2 2 2 2" xfId="37446"/>
    <cellStyle name="Обычный 3 17 20 3 2 2 3" xfId="37447"/>
    <cellStyle name="Обычный 3 17 20 3 2 3" xfId="37448"/>
    <cellStyle name="Обычный 3 17 20 3 2 3 2" xfId="37449"/>
    <cellStyle name="Обычный 3 17 20 3 2 4" xfId="37450"/>
    <cellStyle name="Обычный 3 17 20 3 3" xfId="37451"/>
    <cellStyle name="Обычный 3 17 20 3 3 2" xfId="37452"/>
    <cellStyle name="Обычный 3 17 20 3 3 2 2" xfId="37453"/>
    <cellStyle name="Обычный 3 17 20 3 3 3" xfId="37454"/>
    <cellStyle name="Обычный 3 17 20 3 4" xfId="37455"/>
    <cellStyle name="Обычный 3 17 20 3 4 2" xfId="37456"/>
    <cellStyle name="Обычный 3 17 20 3 5" xfId="37457"/>
    <cellStyle name="Обычный 3 17 20 4" xfId="37458"/>
    <cellStyle name="Обычный 3 17 20 4 2" xfId="37459"/>
    <cellStyle name="Обычный 3 17 20 4 2 2" xfId="37460"/>
    <cellStyle name="Обычный 3 17 20 4 2 2 2" xfId="37461"/>
    <cellStyle name="Обычный 3 17 20 4 2 2 2 2" xfId="37462"/>
    <cellStyle name="Обычный 3 17 20 4 2 2 3" xfId="37463"/>
    <cellStyle name="Обычный 3 17 20 4 2 3" xfId="37464"/>
    <cellStyle name="Обычный 3 17 20 4 2 3 2" xfId="37465"/>
    <cellStyle name="Обычный 3 17 20 4 2 4" xfId="37466"/>
    <cellStyle name="Обычный 3 17 20 4 3" xfId="37467"/>
    <cellStyle name="Обычный 3 17 20 4 3 2" xfId="37468"/>
    <cellStyle name="Обычный 3 17 20 4 3 2 2" xfId="37469"/>
    <cellStyle name="Обычный 3 17 20 4 3 3" xfId="37470"/>
    <cellStyle name="Обычный 3 17 20 4 4" xfId="37471"/>
    <cellStyle name="Обычный 3 17 20 4 4 2" xfId="37472"/>
    <cellStyle name="Обычный 3 17 20 4 5" xfId="37473"/>
    <cellStyle name="Обычный 3 17 20 5" xfId="37474"/>
    <cellStyle name="Обычный 3 17 20 5 2" xfId="37475"/>
    <cellStyle name="Обычный 3 17 20 5 2 2" xfId="37476"/>
    <cellStyle name="Обычный 3 17 20 5 2 2 2" xfId="37477"/>
    <cellStyle name="Обычный 3 17 20 5 2 3" xfId="37478"/>
    <cellStyle name="Обычный 3 17 20 5 3" xfId="37479"/>
    <cellStyle name="Обычный 3 17 20 5 3 2" xfId="37480"/>
    <cellStyle name="Обычный 3 17 20 5 4" xfId="37481"/>
    <cellStyle name="Обычный 3 17 20 6" xfId="37482"/>
    <cellStyle name="Обычный 3 17 20 6 2" xfId="37483"/>
    <cellStyle name="Обычный 3 17 20 6 2 2" xfId="37484"/>
    <cellStyle name="Обычный 3 17 20 6 3" xfId="37485"/>
    <cellStyle name="Обычный 3 17 20 7" xfId="37486"/>
    <cellStyle name="Обычный 3 17 20 7 2" xfId="37487"/>
    <cellStyle name="Обычный 3 17 20 8" xfId="37488"/>
    <cellStyle name="Обычный 3 17 21" xfId="37489"/>
    <cellStyle name="Обычный 3 17 21 2" xfId="37490"/>
    <cellStyle name="Обычный 3 17 21 2 2" xfId="37491"/>
    <cellStyle name="Обычный 3 17 21 2 2 2" xfId="37492"/>
    <cellStyle name="Обычный 3 17 21 2 2 2 2" xfId="37493"/>
    <cellStyle name="Обычный 3 17 21 2 2 2 2 2" xfId="37494"/>
    <cellStyle name="Обычный 3 17 21 2 2 2 2 2 2" xfId="37495"/>
    <cellStyle name="Обычный 3 17 21 2 2 2 2 3" xfId="37496"/>
    <cellStyle name="Обычный 3 17 21 2 2 2 3" xfId="37497"/>
    <cellStyle name="Обычный 3 17 21 2 2 2 3 2" xfId="37498"/>
    <cellStyle name="Обычный 3 17 21 2 2 2 4" xfId="37499"/>
    <cellStyle name="Обычный 3 17 21 2 2 3" xfId="37500"/>
    <cellStyle name="Обычный 3 17 21 2 2 3 2" xfId="37501"/>
    <cellStyle name="Обычный 3 17 21 2 2 3 2 2" xfId="37502"/>
    <cellStyle name="Обычный 3 17 21 2 2 3 3" xfId="37503"/>
    <cellStyle name="Обычный 3 17 21 2 2 4" xfId="37504"/>
    <cellStyle name="Обычный 3 17 21 2 2 4 2" xfId="37505"/>
    <cellStyle name="Обычный 3 17 21 2 2 5" xfId="37506"/>
    <cellStyle name="Обычный 3 17 21 2 3" xfId="37507"/>
    <cellStyle name="Обычный 3 17 21 2 3 2" xfId="37508"/>
    <cellStyle name="Обычный 3 17 21 2 3 2 2" xfId="37509"/>
    <cellStyle name="Обычный 3 17 21 2 3 2 2 2" xfId="37510"/>
    <cellStyle name="Обычный 3 17 21 2 3 2 2 2 2" xfId="37511"/>
    <cellStyle name="Обычный 3 17 21 2 3 2 2 3" xfId="37512"/>
    <cellStyle name="Обычный 3 17 21 2 3 2 3" xfId="37513"/>
    <cellStyle name="Обычный 3 17 21 2 3 2 3 2" xfId="37514"/>
    <cellStyle name="Обычный 3 17 21 2 3 2 4" xfId="37515"/>
    <cellStyle name="Обычный 3 17 21 2 3 3" xfId="37516"/>
    <cellStyle name="Обычный 3 17 21 2 3 3 2" xfId="37517"/>
    <cellStyle name="Обычный 3 17 21 2 3 3 2 2" xfId="37518"/>
    <cellStyle name="Обычный 3 17 21 2 3 3 3" xfId="37519"/>
    <cellStyle name="Обычный 3 17 21 2 3 4" xfId="37520"/>
    <cellStyle name="Обычный 3 17 21 2 3 4 2" xfId="37521"/>
    <cellStyle name="Обычный 3 17 21 2 3 5" xfId="37522"/>
    <cellStyle name="Обычный 3 17 21 2 4" xfId="37523"/>
    <cellStyle name="Обычный 3 17 21 2 4 2" xfId="37524"/>
    <cellStyle name="Обычный 3 17 21 2 4 2 2" xfId="37525"/>
    <cellStyle name="Обычный 3 17 21 2 4 2 2 2" xfId="37526"/>
    <cellStyle name="Обычный 3 17 21 2 4 2 3" xfId="37527"/>
    <cellStyle name="Обычный 3 17 21 2 4 3" xfId="37528"/>
    <cellStyle name="Обычный 3 17 21 2 4 3 2" xfId="37529"/>
    <cellStyle name="Обычный 3 17 21 2 4 4" xfId="37530"/>
    <cellStyle name="Обычный 3 17 21 2 5" xfId="37531"/>
    <cellStyle name="Обычный 3 17 21 2 5 2" xfId="37532"/>
    <cellStyle name="Обычный 3 17 21 2 5 2 2" xfId="37533"/>
    <cellStyle name="Обычный 3 17 21 2 5 3" xfId="37534"/>
    <cellStyle name="Обычный 3 17 21 2 6" xfId="37535"/>
    <cellStyle name="Обычный 3 17 21 2 6 2" xfId="37536"/>
    <cellStyle name="Обычный 3 17 21 2 7" xfId="37537"/>
    <cellStyle name="Обычный 3 17 21 3" xfId="37538"/>
    <cellStyle name="Обычный 3 17 21 3 2" xfId="37539"/>
    <cellStyle name="Обычный 3 17 21 3 2 2" xfId="37540"/>
    <cellStyle name="Обычный 3 17 21 3 2 2 2" xfId="37541"/>
    <cellStyle name="Обычный 3 17 21 3 2 2 2 2" xfId="37542"/>
    <cellStyle name="Обычный 3 17 21 3 2 2 3" xfId="37543"/>
    <cellStyle name="Обычный 3 17 21 3 2 3" xfId="37544"/>
    <cellStyle name="Обычный 3 17 21 3 2 3 2" xfId="37545"/>
    <cellStyle name="Обычный 3 17 21 3 2 4" xfId="37546"/>
    <cellStyle name="Обычный 3 17 21 3 3" xfId="37547"/>
    <cellStyle name="Обычный 3 17 21 3 3 2" xfId="37548"/>
    <cellStyle name="Обычный 3 17 21 3 3 2 2" xfId="37549"/>
    <cellStyle name="Обычный 3 17 21 3 3 3" xfId="37550"/>
    <cellStyle name="Обычный 3 17 21 3 4" xfId="37551"/>
    <cellStyle name="Обычный 3 17 21 3 4 2" xfId="37552"/>
    <cellStyle name="Обычный 3 17 21 3 5" xfId="37553"/>
    <cellStyle name="Обычный 3 17 21 4" xfId="37554"/>
    <cellStyle name="Обычный 3 17 21 4 2" xfId="37555"/>
    <cellStyle name="Обычный 3 17 21 4 2 2" xfId="37556"/>
    <cellStyle name="Обычный 3 17 21 4 2 2 2" xfId="37557"/>
    <cellStyle name="Обычный 3 17 21 4 2 2 2 2" xfId="37558"/>
    <cellStyle name="Обычный 3 17 21 4 2 2 3" xfId="37559"/>
    <cellStyle name="Обычный 3 17 21 4 2 3" xfId="37560"/>
    <cellStyle name="Обычный 3 17 21 4 2 3 2" xfId="37561"/>
    <cellStyle name="Обычный 3 17 21 4 2 4" xfId="37562"/>
    <cellStyle name="Обычный 3 17 21 4 3" xfId="37563"/>
    <cellStyle name="Обычный 3 17 21 4 3 2" xfId="37564"/>
    <cellStyle name="Обычный 3 17 21 4 3 2 2" xfId="37565"/>
    <cellStyle name="Обычный 3 17 21 4 3 3" xfId="37566"/>
    <cellStyle name="Обычный 3 17 21 4 4" xfId="37567"/>
    <cellStyle name="Обычный 3 17 21 4 4 2" xfId="37568"/>
    <cellStyle name="Обычный 3 17 21 4 5" xfId="37569"/>
    <cellStyle name="Обычный 3 17 21 5" xfId="37570"/>
    <cellStyle name="Обычный 3 17 21 5 2" xfId="37571"/>
    <cellStyle name="Обычный 3 17 21 5 2 2" xfId="37572"/>
    <cellStyle name="Обычный 3 17 21 5 2 2 2" xfId="37573"/>
    <cellStyle name="Обычный 3 17 21 5 2 3" xfId="37574"/>
    <cellStyle name="Обычный 3 17 21 5 3" xfId="37575"/>
    <cellStyle name="Обычный 3 17 21 5 3 2" xfId="37576"/>
    <cellStyle name="Обычный 3 17 21 5 4" xfId="37577"/>
    <cellStyle name="Обычный 3 17 21 6" xfId="37578"/>
    <cellStyle name="Обычный 3 17 21 6 2" xfId="37579"/>
    <cellStyle name="Обычный 3 17 21 6 2 2" xfId="37580"/>
    <cellStyle name="Обычный 3 17 21 6 3" xfId="37581"/>
    <cellStyle name="Обычный 3 17 21 7" xfId="37582"/>
    <cellStyle name="Обычный 3 17 21 7 2" xfId="37583"/>
    <cellStyle name="Обычный 3 17 21 8" xfId="37584"/>
    <cellStyle name="Обычный 3 17 22" xfId="37585"/>
    <cellStyle name="Обычный 3 17 22 2" xfId="37586"/>
    <cellStyle name="Обычный 3 17 22 2 2" xfId="37587"/>
    <cellStyle name="Обычный 3 17 22 2 2 2" xfId="37588"/>
    <cellStyle name="Обычный 3 17 22 2 2 2 2" xfId="37589"/>
    <cellStyle name="Обычный 3 17 22 2 2 2 2 2" xfId="37590"/>
    <cellStyle name="Обычный 3 17 22 2 2 2 2 2 2" xfId="37591"/>
    <cellStyle name="Обычный 3 17 22 2 2 2 2 3" xfId="37592"/>
    <cellStyle name="Обычный 3 17 22 2 2 2 3" xfId="37593"/>
    <cellStyle name="Обычный 3 17 22 2 2 2 3 2" xfId="37594"/>
    <cellStyle name="Обычный 3 17 22 2 2 2 4" xfId="37595"/>
    <cellStyle name="Обычный 3 17 22 2 2 3" xfId="37596"/>
    <cellStyle name="Обычный 3 17 22 2 2 3 2" xfId="37597"/>
    <cellStyle name="Обычный 3 17 22 2 2 3 2 2" xfId="37598"/>
    <cellStyle name="Обычный 3 17 22 2 2 3 3" xfId="37599"/>
    <cellStyle name="Обычный 3 17 22 2 2 4" xfId="37600"/>
    <cellStyle name="Обычный 3 17 22 2 2 4 2" xfId="37601"/>
    <cellStyle name="Обычный 3 17 22 2 2 5" xfId="37602"/>
    <cellStyle name="Обычный 3 17 22 2 3" xfId="37603"/>
    <cellStyle name="Обычный 3 17 22 2 3 2" xfId="37604"/>
    <cellStyle name="Обычный 3 17 22 2 3 2 2" xfId="37605"/>
    <cellStyle name="Обычный 3 17 22 2 3 2 2 2" xfId="37606"/>
    <cellStyle name="Обычный 3 17 22 2 3 2 2 2 2" xfId="37607"/>
    <cellStyle name="Обычный 3 17 22 2 3 2 2 3" xfId="37608"/>
    <cellStyle name="Обычный 3 17 22 2 3 2 3" xfId="37609"/>
    <cellStyle name="Обычный 3 17 22 2 3 2 3 2" xfId="37610"/>
    <cellStyle name="Обычный 3 17 22 2 3 2 4" xfId="37611"/>
    <cellStyle name="Обычный 3 17 22 2 3 3" xfId="37612"/>
    <cellStyle name="Обычный 3 17 22 2 3 3 2" xfId="37613"/>
    <cellStyle name="Обычный 3 17 22 2 3 3 2 2" xfId="37614"/>
    <cellStyle name="Обычный 3 17 22 2 3 3 3" xfId="37615"/>
    <cellStyle name="Обычный 3 17 22 2 3 4" xfId="37616"/>
    <cellStyle name="Обычный 3 17 22 2 3 4 2" xfId="37617"/>
    <cellStyle name="Обычный 3 17 22 2 3 5" xfId="37618"/>
    <cellStyle name="Обычный 3 17 22 2 4" xfId="37619"/>
    <cellStyle name="Обычный 3 17 22 2 4 2" xfId="37620"/>
    <cellStyle name="Обычный 3 17 22 2 4 2 2" xfId="37621"/>
    <cellStyle name="Обычный 3 17 22 2 4 2 2 2" xfId="37622"/>
    <cellStyle name="Обычный 3 17 22 2 4 2 3" xfId="37623"/>
    <cellStyle name="Обычный 3 17 22 2 4 3" xfId="37624"/>
    <cellStyle name="Обычный 3 17 22 2 4 3 2" xfId="37625"/>
    <cellStyle name="Обычный 3 17 22 2 4 4" xfId="37626"/>
    <cellStyle name="Обычный 3 17 22 2 5" xfId="37627"/>
    <cellStyle name="Обычный 3 17 22 2 5 2" xfId="37628"/>
    <cellStyle name="Обычный 3 17 22 2 5 2 2" xfId="37629"/>
    <cellStyle name="Обычный 3 17 22 2 5 3" xfId="37630"/>
    <cellStyle name="Обычный 3 17 22 2 6" xfId="37631"/>
    <cellStyle name="Обычный 3 17 22 2 6 2" xfId="37632"/>
    <cellStyle name="Обычный 3 17 22 2 7" xfId="37633"/>
    <cellStyle name="Обычный 3 17 22 3" xfId="37634"/>
    <cellStyle name="Обычный 3 17 22 3 2" xfId="37635"/>
    <cellStyle name="Обычный 3 17 22 3 2 2" xfId="37636"/>
    <cellStyle name="Обычный 3 17 22 3 2 2 2" xfId="37637"/>
    <cellStyle name="Обычный 3 17 22 3 2 2 2 2" xfId="37638"/>
    <cellStyle name="Обычный 3 17 22 3 2 2 3" xfId="37639"/>
    <cellStyle name="Обычный 3 17 22 3 2 3" xfId="37640"/>
    <cellStyle name="Обычный 3 17 22 3 2 3 2" xfId="37641"/>
    <cellStyle name="Обычный 3 17 22 3 2 4" xfId="37642"/>
    <cellStyle name="Обычный 3 17 22 3 3" xfId="37643"/>
    <cellStyle name="Обычный 3 17 22 3 3 2" xfId="37644"/>
    <cellStyle name="Обычный 3 17 22 3 3 2 2" xfId="37645"/>
    <cellStyle name="Обычный 3 17 22 3 3 3" xfId="37646"/>
    <cellStyle name="Обычный 3 17 22 3 4" xfId="37647"/>
    <cellStyle name="Обычный 3 17 22 3 4 2" xfId="37648"/>
    <cellStyle name="Обычный 3 17 22 3 5" xfId="37649"/>
    <cellStyle name="Обычный 3 17 22 4" xfId="37650"/>
    <cellStyle name="Обычный 3 17 22 4 2" xfId="37651"/>
    <cellStyle name="Обычный 3 17 22 4 2 2" xfId="37652"/>
    <cellStyle name="Обычный 3 17 22 4 2 2 2" xfId="37653"/>
    <cellStyle name="Обычный 3 17 22 4 2 2 2 2" xfId="37654"/>
    <cellStyle name="Обычный 3 17 22 4 2 2 3" xfId="37655"/>
    <cellStyle name="Обычный 3 17 22 4 2 3" xfId="37656"/>
    <cellStyle name="Обычный 3 17 22 4 2 3 2" xfId="37657"/>
    <cellStyle name="Обычный 3 17 22 4 2 4" xfId="37658"/>
    <cellStyle name="Обычный 3 17 22 4 3" xfId="37659"/>
    <cellStyle name="Обычный 3 17 22 4 3 2" xfId="37660"/>
    <cellStyle name="Обычный 3 17 22 4 3 2 2" xfId="37661"/>
    <cellStyle name="Обычный 3 17 22 4 3 3" xfId="37662"/>
    <cellStyle name="Обычный 3 17 22 4 4" xfId="37663"/>
    <cellStyle name="Обычный 3 17 22 4 4 2" xfId="37664"/>
    <cellStyle name="Обычный 3 17 22 4 5" xfId="37665"/>
    <cellStyle name="Обычный 3 17 22 5" xfId="37666"/>
    <cellStyle name="Обычный 3 17 22 5 2" xfId="37667"/>
    <cellStyle name="Обычный 3 17 22 5 2 2" xfId="37668"/>
    <cellStyle name="Обычный 3 17 22 5 2 2 2" xfId="37669"/>
    <cellStyle name="Обычный 3 17 22 5 2 3" xfId="37670"/>
    <cellStyle name="Обычный 3 17 22 5 3" xfId="37671"/>
    <cellStyle name="Обычный 3 17 22 5 3 2" xfId="37672"/>
    <cellStyle name="Обычный 3 17 22 5 4" xfId="37673"/>
    <cellStyle name="Обычный 3 17 22 6" xfId="37674"/>
    <cellStyle name="Обычный 3 17 22 6 2" xfId="37675"/>
    <cellStyle name="Обычный 3 17 22 6 2 2" xfId="37676"/>
    <cellStyle name="Обычный 3 17 22 6 3" xfId="37677"/>
    <cellStyle name="Обычный 3 17 22 7" xfId="37678"/>
    <cellStyle name="Обычный 3 17 22 7 2" xfId="37679"/>
    <cellStyle name="Обычный 3 17 22 8" xfId="37680"/>
    <cellStyle name="Обычный 3 17 23" xfId="37681"/>
    <cellStyle name="Обычный 3 17 23 2" xfId="37682"/>
    <cellStyle name="Обычный 3 17 23 2 2" xfId="37683"/>
    <cellStyle name="Обычный 3 17 23 2 2 2" xfId="37684"/>
    <cellStyle name="Обычный 3 17 23 2 2 2 2" xfId="37685"/>
    <cellStyle name="Обычный 3 17 23 2 2 2 2 2" xfId="37686"/>
    <cellStyle name="Обычный 3 17 23 2 2 2 2 2 2" xfId="37687"/>
    <cellStyle name="Обычный 3 17 23 2 2 2 2 3" xfId="37688"/>
    <cellStyle name="Обычный 3 17 23 2 2 2 3" xfId="37689"/>
    <cellStyle name="Обычный 3 17 23 2 2 2 3 2" xfId="37690"/>
    <cellStyle name="Обычный 3 17 23 2 2 2 4" xfId="37691"/>
    <cellStyle name="Обычный 3 17 23 2 2 3" xfId="37692"/>
    <cellStyle name="Обычный 3 17 23 2 2 3 2" xfId="37693"/>
    <cellStyle name="Обычный 3 17 23 2 2 3 2 2" xfId="37694"/>
    <cellStyle name="Обычный 3 17 23 2 2 3 3" xfId="37695"/>
    <cellStyle name="Обычный 3 17 23 2 2 4" xfId="37696"/>
    <cellStyle name="Обычный 3 17 23 2 2 4 2" xfId="37697"/>
    <cellStyle name="Обычный 3 17 23 2 2 5" xfId="37698"/>
    <cellStyle name="Обычный 3 17 23 2 3" xfId="37699"/>
    <cellStyle name="Обычный 3 17 23 2 3 2" xfId="37700"/>
    <cellStyle name="Обычный 3 17 23 2 3 2 2" xfId="37701"/>
    <cellStyle name="Обычный 3 17 23 2 3 2 2 2" xfId="37702"/>
    <cellStyle name="Обычный 3 17 23 2 3 2 2 2 2" xfId="37703"/>
    <cellStyle name="Обычный 3 17 23 2 3 2 2 3" xfId="37704"/>
    <cellStyle name="Обычный 3 17 23 2 3 2 3" xfId="37705"/>
    <cellStyle name="Обычный 3 17 23 2 3 2 3 2" xfId="37706"/>
    <cellStyle name="Обычный 3 17 23 2 3 2 4" xfId="37707"/>
    <cellStyle name="Обычный 3 17 23 2 3 3" xfId="37708"/>
    <cellStyle name="Обычный 3 17 23 2 3 3 2" xfId="37709"/>
    <cellStyle name="Обычный 3 17 23 2 3 3 2 2" xfId="37710"/>
    <cellStyle name="Обычный 3 17 23 2 3 3 3" xfId="37711"/>
    <cellStyle name="Обычный 3 17 23 2 3 4" xfId="37712"/>
    <cellStyle name="Обычный 3 17 23 2 3 4 2" xfId="37713"/>
    <cellStyle name="Обычный 3 17 23 2 3 5" xfId="37714"/>
    <cellStyle name="Обычный 3 17 23 2 4" xfId="37715"/>
    <cellStyle name="Обычный 3 17 23 2 4 2" xfId="37716"/>
    <cellStyle name="Обычный 3 17 23 2 4 2 2" xfId="37717"/>
    <cellStyle name="Обычный 3 17 23 2 4 2 2 2" xfId="37718"/>
    <cellStyle name="Обычный 3 17 23 2 4 2 3" xfId="37719"/>
    <cellStyle name="Обычный 3 17 23 2 4 3" xfId="37720"/>
    <cellStyle name="Обычный 3 17 23 2 4 3 2" xfId="37721"/>
    <cellStyle name="Обычный 3 17 23 2 4 4" xfId="37722"/>
    <cellStyle name="Обычный 3 17 23 2 5" xfId="37723"/>
    <cellStyle name="Обычный 3 17 23 2 5 2" xfId="37724"/>
    <cellStyle name="Обычный 3 17 23 2 5 2 2" xfId="37725"/>
    <cellStyle name="Обычный 3 17 23 2 5 3" xfId="37726"/>
    <cellStyle name="Обычный 3 17 23 2 6" xfId="37727"/>
    <cellStyle name="Обычный 3 17 23 2 6 2" xfId="37728"/>
    <cellStyle name="Обычный 3 17 23 2 7" xfId="37729"/>
    <cellStyle name="Обычный 3 17 23 3" xfId="37730"/>
    <cellStyle name="Обычный 3 17 23 3 2" xfId="37731"/>
    <cellStyle name="Обычный 3 17 23 3 2 2" xfId="37732"/>
    <cellStyle name="Обычный 3 17 23 3 2 2 2" xfId="37733"/>
    <cellStyle name="Обычный 3 17 23 3 2 2 2 2" xfId="37734"/>
    <cellStyle name="Обычный 3 17 23 3 2 2 3" xfId="37735"/>
    <cellStyle name="Обычный 3 17 23 3 2 3" xfId="37736"/>
    <cellStyle name="Обычный 3 17 23 3 2 3 2" xfId="37737"/>
    <cellStyle name="Обычный 3 17 23 3 2 4" xfId="37738"/>
    <cellStyle name="Обычный 3 17 23 3 3" xfId="37739"/>
    <cellStyle name="Обычный 3 17 23 3 3 2" xfId="37740"/>
    <cellStyle name="Обычный 3 17 23 3 3 2 2" xfId="37741"/>
    <cellStyle name="Обычный 3 17 23 3 3 3" xfId="37742"/>
    <cellStyle name="Обычный 3 17 23 3 4" xfId="37743"/>
    <cellStyle name="Обычный 3 17 23 3 4 2" xfId="37744"/>
    <cellStyle name="Обычный 3 17 23 3 5" xfId="37745"/>
    <cellStyle name="Обычный 3 17 23 4" xfId="37746"/>
    <cellStyle name="Обычный 3 17 23 4 2" xfId="37747"/>
    <cellStyle name="Обычный 3 17 23 4 2 2" xfId="37748"/>
    <cellStyle name="Обычный 3 17 23 4 2 2 2" xfId="37749"/>
    <cellStyle name="Обычный 3 17 23 4 2 2 2 2" xfId="37750"/>
    <cellStyle name="Обычный 3 17 23 4 2 2 3" xfId="37751"/>
    <cellStyle name="Обычный 3 17 23 4 2 3" xfId="37752"/>
    <cellStyle name="Обычный 3 17 23 4 2 3 2" xfId="37753"/>
    <cellStyle name="Обычный 3 17 23 4 2 4" xfId="37754"/>
    <cellStyle name="Обычный 3 17 23 4 3" xfId="37755"/>
    <cellStyle name="Обычный 3 17 23 4 3 2" xfId="37756"/>
    <cellStyle name="Обычный 3 17 23 4 3 2 2" xfId="37757"/>
    <cellStyle name="Обычный 3 17 23 4 3 3" xfId="37758"/>
    <cellStyle name="Обычный 3 17 23 4 4" xfId="37759"/>
    <cellStyle name="Обычный 3 17 23 4 4 2" xfId="37760"/>
    <cellStyle name="Обычный 3 17 23 4 5" xfId="37761"/>
    <cellStyle name="Обычный 3 17 23 5" xfId="37762"/>
    <cellStyle name="Обычный 3 17 23 5 2" xfId="37763"/>
    <cellStyle name="Обычный 3 17 23 5 2 2" xfId="37764"/>
    <cellStyle name="Обычный 3 17 23 5 2 2 2" xfId="37765"/>
    <cellStyle name="Обычный 3 17 23 5 2 3" xfId="37766"/>
    <cellStyle name="Обычный 3 17 23 5 3" xfId="37767"/>
    <cellStyle name="Обычный 3 17 23 5 3 2" xfId="37768"/>
    <cellStyle name="Обычный 3 17 23 5 4" xfId="37769"/>
    <cellStyle name="Обычный 3 17 23 6" xfId="37770"/>
    <cellStyle name="Обычный 3 17 23 6 2" xfId="37771"/>
    <cellStyle name="Обычный 3 17 23 6 2 2" xfId="37772"/>
    <cellStyle name="Обычный 3 17 23 6 3" xfId="37773"/>
    <cellStyle name="Обычный 3 17 23 7" xfId="37774"/>
    <cellStyle name="Обычный 3 17 23 7 2" xfId="37775"/>
    <cellStyle name="Обычный 3 17 23 8" xfId="37776"/>
    <cellStyle name="Обычный 3 17 24" xfId="37777"/>
    <cellStyle name="Обычный 3 17 24 2" xfId="37778"/>
    <cellStyle name="Обычный 3 17 24 2 2" xfId="37779"/>
    <cellStyle name="Обычный 3 17 24 2 2 2" xfId="37780"/>
    <cellStyle name="Обычный 3 17 24 2 2 2 2" xfId="37781"/>
    <cellStyle name="Обычный 3 17 24 2 2 2 2 2" xfId="37782"/>
    <cellStyle name="Обычный 3 17 24 2 2 2 2 2 2" xfId="37783"/>
    <cellStyle name="Обычный 3 17 24 2 2 2 2 3" xfId="37784"/>
    <cellStyle name="Обычный 3 17 24 2 2 2 3" xfId="37785"/>
    <cellStyle name="Обычный 3 17 24 2 2 2 3 2" xfId="37786"/>
    <cellStyle name="Обычный 3 17 24 2 2 2 4" xfId="37787"/>
    <cellStyle name="Обычный 3 17 24 2 2 3" xfId="37788"/>
    <cellStyle name="Обычный 3 17 24 2 2 3 2" xfId="37789"/>
    <cellStyle name="Обычный 3 17 24 2 2 3 2 2" xfId="37790"/>
    <cellStyle name="Обычный 3 17 24 2 2 3 3" xfId="37791"/>
    <cellStyle name="Обычный 3 17 24 2 2 4" xfId="37792"/>
    <cellStyle name="Обычный 3 17 24 2 2 4 2" xfId="37793"/>
    <cellStyle name="Обычный 3 17 24 2 2 5" xfId="37794"/>
    <cellStyle name="Обычный 3 17 24 2 3" xfId="37795"/>
    <cellStyle name="Обычный 3 17 24 2 3 2" xfId="37796"/>
    <cellStyle name="Обычный 3 17 24 2 3 2 2" xfId="37797"/>
    <cellStyle name="Обычный 3 17 24 2 3 2 2 2" xfId="37798"/>
    <cellStyle name="Обычный 3 17 24 2 3 2 2 2 2" xfId="37799"/>
    <cellStyle name="Обычный 3 17 24 2 3 2 2 3" xfId="37800"/>
    <cellStyle name="Обычный 3 17 24 2 3 2 3" xfId="37801"/>
    <cellStyle name="Обычный 3 17 24 2 3 2 3 2" xfId="37802"/>
    <cellStyle name="Обычный 3 17 24 2 3 2 4" xfId="37803"/>
    <cellStyle name="Обычный 3 17 24 2 3 3" xfId="37804"/>
    <cellStyle name="Обычный 3 17 24 2 3 3 2" xfId="37805"/>
    <cellStyle name="Обычный 3 17 24 2 3 3 2 2" xfId="37806"/>
    <cellStyle name="Обычный 3 17 24 2 3 3 3" xfId="37807"/>
    <cellStyle name="Обычный 3 17 24 2 3 4" xfId="37808"/>
    <cellStyle name="Обычный 3 17 24 2 3 4 2" xfId="37809"/>
    <cellStyle name="Обычный 3 17 24 2 3 5" xfId="37810"/>
    <cellStyle name="Обычный 3 17 24 2 4" xfId="37811"/>
    <cellStyle name="Обычный 3 17 24 2 4 2" xfId="37812"/>
    <cellStyle name="Обычный 3 17 24 2 4 2 2" xfId="37813"/>
    <cellStyle name="Обычный 3 17 24 2 4 2 2 2" xfId="37814"/>
    <cellStyle name="Обычный 3 17 24 2 4 2 3" xfId="37815"/>
    <cellStyle name="Обычный 3 17 24 2 4 3" xfId="37816"/>
    <cellStyle name="Обычный 3 17 24 2 4 3 2" xfId="37817"/>
    <cellStyle name="Обычный 3 17 24 2 4 4" xfId="37818"/>
    <cellStyle name="Обычный 3 17 24 2 5" xfId="37819"/>
    <cellStyle name="Обычный 3 17 24 2 5 2" xfId="37820"/>
    <cellStyle name="Обычный 3 17 24 2 5 2 2" xfId="37821"/>
    <cellStyle name="Обычный 3 17 24 2 5 3" xfId="37822"/>
    <cellStyle name="Обычный 3 17 24 2 6" xfId="37823"/>
    <cellStyle name="Обычный 3 17 24 2 6 2" xfId="37824"/>
    <cellStyle name="Обычный 3 17 24 2 7" xfId="37825"/>
    <cellStyle name="Обычный 3 17 24 3" xfId="37826"/>
    <cellStyle name="Обычный 3 17 24 3 2" xfId="37827"/>
    <cellStyle name="Обычный 3 17 24 3 2 2" xfId="37828"/>
    <cellStyle name="Обычный 3 17 24 3 2 2 2" xfId="37829"/>
    <cellStyle name="Обычный 3 17 24 3 2 2 2 2" xfId="37830"/>
    <cellStyle name="Обычный 3 17 24 3 2 2 3" xfId="37831"/>
    <cellStyle name="Обычный 3 17 24 3 2 3" xfId="37832"/>
    <cellStyle name="Обычный 3 17 24 3 2 3 2" xfId="37833"/>
    <cellStyle name="Обычный 3 17 24 3 2 4" xfId="37834"/>
    <cellStyle name="Обычный 3 17 24 3 3" xfId="37835"/>
    <cellStyle name="Обычный 3 17 24 3 3 2" xfId="37836"/>
    <cellStyle name="Обычный 3 17 24 3 3 2 2" xfId="37837"/>
    <cellStyle name="Обычный 3 17 24 3 3 3" xfId="37838"/>
    <cellStyle name="Обычный 3 17 24 3 4" xfId="37839"/>
    <cellStyle name="Обычный 3 17 24 3 4 2" xfId="37840"/>
    <cellStyle name="Обычный 3 17 24 3 5" xfId="37841"/>
    <cellStyle name="Обычный 3 17 24 4" xfId="37842"/>
    <cellStyle name="Обычный 3 17 24 4 2" xfId="37843"/>
    <cellStyle name="Обычный 3 17 24 4 2 2" xfId="37844"/>
    <cellStyle name="Обычный 3 17 24 4 2 2 2" xfId="37845"/>
    <cellStyle name="Обычный 3 17 24 4 2 2 2 2" xfId="37846"/>
    <cellStyle name="Обычный 3 17 24 4 2 2 3" xfId="37847"/>
    <cellStyle name="Обычный 3 17 24 4 2 3" xfId="37848"/>
    <cellStyle name="Обычный 3 17 24 4 2 3 2" xfId="37849"/>
    <cellStyle name="Обычный 3 17 24 4 2 4" xfId="37850"/>
    <cellStyle name="Обычный 3 17 24 4 3" xfId="37851"/>
    <cellStyle name="Обычный 3 17 24 4 3 2" xfId="37852"/>
    <cellStyle name="Обычный 3 17 24 4 3 2 2" xfId="37853"/>
    <cellStyle name="Обычный 3 17 24 4 3 3" xfId="37854"/>
    <cellStyle name="Обычный 3 17 24 4 4" xfId="37855"/>
    <cellStyle name="Обычный 3 17 24 4 4 2" xfId="37856"/>
    <cellStyle name="Обычный 3 17 24 4 5" xfId="37857"/>
    <cellStyle name="Обычный 3 17 24 5" xfId="37858"/>
    <cellStyle name="Обычный 3 17 24 5 2" xfId="37859"/>
    <cellStyle name="Обычный 3 17 24 5 2 2" xfId="37860"/>
    <cellStyle name="Обычный 3 17 24 5 2 2 2" xfId="37861"/>
    <cellStyle name="Обычный 3 17 24 5 2 3" xfId="37862"/>
    <cellStyle name="Обычный 3 17 24 5 3" xfId="37863"/>
    <cellStyle name="Обычный 3 17 24 5 3 2" xfId="37864"/>
    <cellStyle name="Обычный 3 17 24 5 4" xfId="37865"/>
    <cellStyle name="Обычный 3 17 24 6" xfId="37866"/>
    <cellStyle name="Обычный 3 17 24 6 2" xfId="37867"/>
    <cellStyle name="Обычный 3 17 24 6 2 2" xfId="37868"/>
    <cellStyle name="Обычный 3 17 24 6 3" xfId="37869"/>
    <cellStyle name="Обычный 3 17 24 7" xfId="37870"/>
    <cellStyle name="Обычный 3 17 24 7 2" xfId="37871"/>
    <cellStyle name="Обычный 3 17 24 8" xfId="37872"/>
    <cellStyle name="Обычный 3 17 25" xfId="37873"/>
    <cellStyle name="Обычный 3 17 25 2" xfId="37874"/>
    <cellStyle name="Обычный 3 17 25 2 2" xfId="37875"/>
    <cellStyle name="Обычный 3 17 25 2 2 2" xfId="37876"/>
    <cellStyle name="Обычный 3 17 25 2 2 2 2" xfId="37877"/>
    <cellStyle name="Обычный 3 17 25 2 2 2 2 2" xfId="37878"/>
    <cellStyle name="Обычный 3 17 25 2 2 2 2 2 2" xfId="37879"/>
    <cellStyle name="Обычный 3 17 25 2 2 2 2 3" xfId="37880"/>
    <cellStyle name="Обычный 3 17 25 2 2 2 3" xfId="37881"/>
    <cellStyle name="Обычный 3 17 25 2 2 2 3 2" xfId="37882"/>
    <cellStyle name="Обычный 3 17 25 2 2 2 4" xfId="37883"/>
    <cellStyle name="Обычный 3 17 25 2 2 3" xfId="37884"/>
    <cellStyle name="Обычный 3 17 25 2 2 3 2" xfId="37885"/>
    <cellStyle name="Обычный 3 17 25 2 2 3 2 2" xfId="37886"/>
    <cellStyle name="Обычный 3 17 25 2 2 3 3" xfId="37887"/>
    <cellStyle name="Обычный 3 17 25 2 2 4" xfId="37888"/>
    <cellStyle name="Обычный 3 17 25 2 2 4 2" xfId="37889"/>
    <cellStyle name="Обычный 3 17 25 2 2 5" xfId="37890"/>
    <cellStyle name="Обычный 3 17 25 2 3" xfId="37891"/>
    <cellStyle name="Обычный 3 17 25 2 3 2" xfId="37892"/>
    <cellStyle name="Обычный 3 17 25 2 3 2 2" xfId="37893"/>
    <cellStyle name="Обычный 3 17 25 2 3 2 2 2" xfId="37894"/>
    <cellStyle name="Обычный 3 17 25 2 3 2 2 2 2" xfId="37895"/>
    <cellStyle name="Обычный 3 17 25 2 3 2 2 3" xfId="37896"/>
    <cellStyle name="Обычный 3 17 25 2 3 2 3" xfId="37897"/>
    <cellStyle name="Обычный 3 17 25 2 3 2 3 2" xfId="37898"/>
    <cellStyle name="Обычный 3 17 25 2 3 2 4" xfId="37899"/>
    <cellStyle name="Обычный 3 17 25 2 3 3" xfId="37900"/>
    <cellStyle name="Обычный 3 17 25 2 3 3 2" xfId="37901"/>
    <cellStyle name="Обычный 3 17 25 2 3 3 2 2" xfId="37902"/>
    <cellStyle name="Обычный 3 17 25 2 3 3 3" xfId="37903"/>
    <cellStyle name="Обычный 3 17 25 2 3 4" xfId="37904"/>
    <cellStyle name="Обычный 3 17 25 2 3 4 2" xfId="37905"/>
    <cellStyle name="Обычный 3 17 25 2 3 5" xfId="37906"/>
    <cellStyle name="Обычный 3 17 25 2 4" xfId="37907"/>
    <cellStyle name="Обычный 3 17 25 2 4 2" xfId="37908"/>
    <cellStyle name="Обычный 3 17 25 2 4 2 2" xfId="37909"/>
    <cellStyle name="Обычный 3 17 25 2 4 2 2 2" xfId="37910"/>
    <cellStyle name="Обычный 3 17 25 2 4 2 3" xfId="37911"/>
    <cellStyle name="Обычный 3 17 25 2 4 3" xfId="37912"/>
    <cellStyle name="Обычный 3 17 25 2 4 3 2" xfId="37913"/>
    <cellStyle name="Обычный 3 17 25 2 4 4" xfId="37914"/>
    <cellStyle name="Обычный 3 17 25 2 5" xfId="37915"/>
    <cellStyle name="Обычный 3 17 25 2 5 2" xfId="37916"/>
    <cellStyle name="Обычный 3 17 25 2 5 2 2" xfId="37917"/>
    <cellStyle name="Обычный 3 17 25 2 5 3" xfId="37918"/>
    <cellStyle name="Обычный 3 17 25 2 6" xfId="37919"/>
    <cellStyle name="Обычный 3 17 25 2 6 2" xfId="37920"/>
    <cellStyle name="Обычный 3 17 25 2 7" xfId="37921"/>
    <cellStyle name="Обычный 3 17 25 3" xfId="37922"/>
    <cellStyle name="Обычный 3 17 25 3 2" xfId="37923"/>
    <cellStyle name="Обычный 3 17 25 3 2 2" xfId="37924"/>
    <cellStyle name="Обычный 3 17 25 3 2 2 2" xfId="37925"/>
    <cellStyle name="Обычный 3 17 25 3 2 2 2 2" xfId="37926"/>
    <cellStyle name="Обычный 3 17 25 3 2 2 3" xfId="37927"/>
    <cellStyle name="Обычный 3 17 25 3 2 3" xfId="37928"/>
    <cellStyle name="Обычный 3 17 25 3 2 3 2" xfId="37929"/>
    <cellStyle name="Обычный 3 17 25 3 2 4" xfId="37930"/>
    <cellStyle name="Обычный 3 17 25 3 3" xfId="37931"/>
    <cellStyle name="Обычный 3 17 25 3 3 2" xfId="37932"/>
    <cellStyle name="Обычный 3 17 25 3 3 2 2" xfId="37933"/>
    <cellStyle name="Обычный 3 17 25 3 3 3" xfId="37934"/>
    <cellStyle name="Обычный 3 17 25 3 4" xfId="37935"/>
    <cellStyle name="Обычный 3 17 25 3 4 2" xfId="37936"/>
    <cellStyle name="Обычный 3 17 25 3 5" xfId="37937"/>
    <cellStyle name="Обычный 3 17 25 4" xfId="37938"/>
    <cellStyle name="Обычный 3 17 25 4 2" xfId="37939"/>
    <cellStyle name="Обычный 3 17 25 4 2 2" xfId="37940"/>
    <cellStyle name="Обычный 3 17 25 4 2 2 2" xfId="37941"/>
    <cellStyle name="Обычный 3 17 25 4 2 2 2 2" xfId="37942"/>
    <cellStyle name="Обычный 3 17 25 4 2 2 3" xfId="37943"/>
    <cellStyle name="Обычный 3 17 25 4 2 3" xfId="37944"/>
    <cellStyle name="Обычный 3 17 25 4 2 3 2" xfId="37945"/>
    <cellStyle name="Обычный 3 17 25 4 2 4" xfId="37946"/>
    <cellStyle name="Обычный 3 17 25 4 3" xfId="37947"/>
    <cellStyle name="Обычный 3 17 25 4 3 2" xfId="37948"/>
    <cellStyle name="Обычный 3 17 25 4 3 2 2" xfId="37949"/>
    <cellStyle name="Обычный 3 17 25 4 3 3" xfId="37950"/>
    <cellStyle name="Обычный 3 17 25 4 4" xfId="37951"/>
    <cellStyle name="Обычный 3 17 25 4 4 2" xfId="37952"/>
    <cellStyle name="Обычный 3 17 25 4 5" xfId="37953"/>
    <cellStyle name="Обычный 3 17 25 5" xfId="37954"/>
    <cellStyle name="Обычный 3 17 25 5 2" xfId="37955"/>
    <cellStyle name="Обычный 3 17 25 5 2 2" xfId="37956"/>
    <cellStyle name="Обычный 3 17 25 5 2 2 2" xfId="37957"/>
    <cellStyle name="Обычный 3 17 25 5 2 3" xfId="37958"/>
    <cellStyle name="Обычный 3 17 25 5 3" xfId="37959"/>
    <cellStyle name="Обычный 3 17 25 5 3 2" xfId="37960"/>
    <cellStyle name="Обычный 3 17 25 5 4" xfId="37961"/>
    <cellStyle name="Обычный 3 17 25 6" xfId="37962"/>
    <cellStyle name="Обычный 3 17 25 6 2" xfId="37963"/>
    <cellStyle name="Обычный 3 17 25 6 2 2" xfId="37964"/>
    <cellStyle name="Обычный 3 17 25 6 3" xfId="37965"/>
    <cellStyle name="Обычный 3 17 25 7" xfId="37966"/>
    <cellStyle name="Обычный 3 17 25 7 2" xfId="37967"/>
    <cellStyle name="Обычный 3 17 25 8" xfId="37968"/>
    <cellStyle name="Обычный 3 17 26" xfId="37969"/>
    <cellStyle name="Обычный 3 17 26 2" xfId="37970"/>
    <cellStyle name="Обычный 3 17 26 2 2" xfId="37971"/>
    <cellStyle name="Обычный 3 17 26 2 2 2" xfId="37972"/>
    <cellStyle name="Обычный 3 17 26 2 2 2 2" xfId="37973"/>
    <cellStyle name="Обычный 3 17 26 2 2 2 2 2" xfId="37974"/>
    <cellStyle name="Обычный 3 17 26 2 2 2 2 2 2" xfId="37975"/>
    <cellStyle name="Обычный 3 17 26 2 2 2 2 3" xfId="37976"/>
    <cellStyle name="Обычный 3 17 26 2 2 2 3" xfId="37977"/>
    <cellStyle name="Обычный 3 17 26 2 2 2 3 2" xfId="37978"/>
    <cellStyle name="Обычный 3 17 26 2 2 2 4" xfId="37979"/>
    <cellStyle name="Обычный 3 17 26 2 2 3" xfId="37980"/>
    <cellStyle name="Обычный 3 17 26 2 2 3 2" xfId="37981"/>
    <cellStyle name="Обычный 3 17 26 2 2 3 2 2" xfId="37982"/>
    <cellStyle name="Обычный 3 17 26 2 2 3 3" xfId="37983"/>
    <cellStyle name="Обычный 3 17 26 2 2 4" xfId="37984"/>
    <cellStyle name="Обычный 3 17 26 2 2 4 2" xfId="37985"/>
    <cellStyle name="Обычный 3 17 26 2 2 5" xfId="37986"/>
    <cellStyle name="Обычный 3 17 26 2 3" xfId="37987"/>
    <cellStyle name="Обычный 3 17 26 2 3 2" xfId="37988"/>
    <cellStyle name="Обычный 3 17 26 2 3 2 2" xfId="37989"/>
    <cellStyle name="Обычный 3 17 26 2 3 2 2 2" xfId="37990"/>
    <cellStyle name="Обычный 3 17 26 2 3 2 2 2 2" xfId="37991"/>
    <cellStyle name="Обычный 3 17 26 2 3 2 2 3" xfId="37992"/>
    <cellStyle name="Обычный 3 17 26 2 3 2 3" xfId="37993"/>
    <cellStyle name="Обычный 3 17 26 2 3 2 3 2" xfId="37994"/>
    <cellStyle name="Обычный 3 17 26 2 3 2 4" xfId="37995"/>
    <cellStyle name="Обычный 3 17 26 2 3 3" xfId="37996"/>
    <cellStyle name="Обычный 3 17 26 2 3 3 2" xfId="37997"/>
    <cellStyle name="Обычный 3 17 26 2 3 3 2 2" xfId="37998"/>
    <cellStyle name="Обычный 3 17 26 2 3 3 3" xfId="37999"/>
    <cellStyle name="Обычный 3 17 26 2 3 4" xfId="38000"/>
    <cellStyle name="Обычный 3 17 26 2 3 4 2" xfId="38001"/>
    <cellStyle name="Обычный 3 17 26 2 3 5" xfId="38002"/>
    <cellStyle name="Обычный 3 17 26 2 4" xfId="38003"/>
    <cellStyle name="Обычный 3 17 26 2 4 2" xfId="38004"/>
    <cellStyle name="Обычный 3 17 26 2 4 2 2" xfId="38005"/>
    <cellStyle name="Обычный 3 17 26 2 4 2 2 2" xfId="38006"/>
    <cellStyle name="Обычный 3 17 26 2 4 2 3" xfId="38007"/>
    <cellStyle name="Обычный 3 17 26 2 4 3" xfId="38008"/>
    <cellStyle name="Обычный 3 17 26 2 4 3 2" xfId="38009"/>
    <cellStyle name="Обычный 3 17 26 2 4 4" xfId="38010"/>
    <cellStyle name="Обычный 3 17 26 2 5" xfId="38011"/>
    <cellStyle name="Обычный 3 17 26 2 5 2" xfId="38012"/>
    <cellStyle name="Обычный 3 17 26 2 5 2 2" xfId="38013"/>
    <cellStyle name="Обычный 3 17 26 2 5 3" xfId="38014"/>
    <cellStyle name="Обычный 3 17 26 2 6" xfId="38015"/>
    <cellStyle name="Обычный 3 17 26 2 6 2" xfId="38016"/>
    <cellStyle name="Обычный 3 17 26 2 7" xfId="38017"/>
    <cellStyle name="Обычный 3 17 26 3" xfId="38018"/>
    <cellStyle name="Обычный 3 17 26 3 2" xfId="38019"/>
    <cellStyle name="Обычный 3 17 26 3 2 2" xfId="38020"/>
    <cellStyle name="Обычный 3 17 26 3 2 2 2" xfId="38021"/>
    <cellStyle name="Обычный 3 17 26 3 2 2 2 2" xfId="38022"/>
    <cellStyle name="Обычный 3 17 26 3 2 2 3" xfId="38023"/>
    <cellStyle name="Обычный 3 17 26 3 2 3" xfId="38024"/>
    <cellStyle name="Обычный 3 17 26 3 2 3 2" xfId="38025"/>
    <cellStyle name="Обычный 3 17 26 3 2 4" xfId="38026"/>
    <cellStyle name="Обычный 3 17 26 3 3" xfId="38027"/>
    <cellStyle name="Обычный 3 17 26 3 3 2" xfId="38028"/>
    <cellStyle name="Обычный 3 17 26 3 3 2 2" xfId="38029"/>
    <cellStyle name="Обычный 3 17 26 3 3 3" xfId="38030"/>
    <cellStyle name="Обычный 3 17 26 3 4" xfId="38031"/>
    <cellStyle name="Обычный 3 17 26 3 4 2" xfId="38032"/>
    <cellStyle name="Обычный 3 17 26 3 5" xfId="38033"/>
    <cellStyle name="Обычный 3 17 26 4" xfId="38034"/>
    <cellStyle name="Обычный 3 17 26 4 2" xfId="38035"/>
    <cellStyle name="Обычный 3 17 26 4 2 2" xfId="38036"/>
    <cellStyle name="Обычный 3 17 26 4 2 2 2" xfId="38037"/>
    <cellStyle name="Обычный 3 17 26 4 2 2 2 2" xfId="38038"/>
    <cellStyle name="Обычный 3 17 26 4 2 2 3" xfId="38039"/>
    <cellStyle name="Обычный 3 17 26 4 2 3" xfId="38040"/>
    <cellStyle name="Обычный 3 17 26 4 2 3 2" xfId="38041"/>
    <cellStyle name="Обычный 3 17 26 4 2 4" xfId="38042"/>
    <cellStyle name="Обычный 3 17 26 4 3" xfId="38043"/>
    <cellStyle name="Обычный 3 17 26 4 3 2" xfId="38044"/>
    <cellStyle name="Обычный 3 17 26 4 3 2 2" xfId="38045"/>
    <cellStyle name="Обычный 3 17 26 4 3 3" xfId="38046"/>
    <cellStyle name="Обычный 3 17 26 4 4" xfId="38047"/>
    <cellStyle name="Обычный 3 17 26 4 4 2" xfId="38048"/>
    <cellStyle name="Обычный 3 17 26 4 5" xfId="38049"/>
    <cellStyle name="Обычный 3 17 26 5" xfId="38050"/>
    <cellStyle name="Обычный 3 17 26 5 2" xfId="38051"/>
    <cellStyle name="Обычный 3 17 26 5 2 2" xfId="38052"/>
    <cellStyle name="Обычный 3 17 26 5 2 2 2" xfId="38053"/>
    <cellStyle name="Обычный 3 17 26 5 2 3" xfId="38054"/>
    <cellStyle name="Обычный 3 17 26 5 3" xfId="38055"/>
    <cellStyle name="Обычный 3 17 26 5 3 2" xfId="38056"/>
    <cellStyle name="Обычный 3 17 26 5 4" xfId="38057"/>
    <cellStyle name="Обычный 3 17 26 6" xfId="38058"/>
    <cellStyle name="Обычный 3 17 26 6 2" xfId="38059"/>
    <cellStyle name="Обычный 3 17 26 6 2 2" xfId="38060"/>
    <cellStyle name="Обычный 3 17 26 6 3" xfId="38061"/>
    <cellStyle name="Обычный 3 17 26 7" xfId="38062"/>
    <cellStyle name="Обычный 3 17 26 7 2" xfId="38063"/>
    <cellStyle name="Обычный 3 17 26 8" xfId="38064"/>
    <cellStyle name="Обычный 3 17 27" xfId="38065"/>
    <cellStyle name="Обычный 3 17 27 2" xfId="38066"/>
    <cellStyle name="Обычный 3 17 27 2 2" xfId="38067"/>
    <cellStyle name="Обычный 3 17 27 2 2 2" xfId="38068"/>
    <cellStyle name="Обычный 3 17 27 2 2 2 2" xfId="38069"/>
    <cellStyle name="Обычный 3 17 27 2 2 2 2 2" xfId="38070"/>
    <cellStyle name="Обычный 3 17 27 2 2 2 2 2 2" xfId="38071"/>
    <cellStyle name="Обычный 3 17 27 2 2 2 2 3" xfId="38072"/>
    <cellStyle name="Обычный 3 17 27 2 2 2 3" xfId="38073"/>
    <cellStyle name="Обычный 3 17 27 2 2 2 3 2" xfId="38074"/>
    <cellStyle name="Обычный 3 17 27 2 2 2 4" xfId="38075"/>
    <cellStyle name="Обычный 3 17 27 2 2 3" xfId="38076"/>
    <cellStyle name="Обычный 3 17 27 2 2 3 2" xfId="38077"/>
    <cellStyle name="Обычный 3 17 27 2 2 3 2 2" xfId="38078"/>
    <cellStyle name="Обычный 3 17 27 2 2 3 3" xfId="38079"/>
    <cellStyle name="Обычный 3 17 27 2 2 4" xfId="38080"/>
    <cellStyle name="Обычный 3 17 27 2 2 4 2" xfId="38081"/>
    <cellStyle name="Обычный 3 17 27 2 2 5" xfId="38082"/>
    <cellStyle name="Обычный 3 17 27 2 3" xfId="38083"/>
    <cellStyle name="Обычный 3 17 27 2 3 2" xfId="38084"/>
    <cellStyle name="Обычный 3 17 27 2 3 2 2" xfId="38085"/>
    <cellStyle name="Обычный 3 17 27 2 3 2 2 2" xfId="38086"/>
    <cellStyle name="Обычный 3 17 27 2 3 2 2 2 2" xfId="38087"/>
    <cellStyle name="Обычный 3 17 27 2 3 2 2 3" xfId="38088"/>
    <cellStyle name="Обычный 3 17 27 2 3 2 3" xfId="38089"/>
    <cellStyle name="Обычный 3 17 27 2 3 2 3 2" xfId="38090"/>
    <cellStyle name="Обычный 3 17 27 2 3 2 4" xfId="38091"/>
    <cellStyle name="Обычный 3 17 27 2 3 3" xfId="38092"/>
    <cellStyle name="Обычный 3 17 27 2 3 3 2" xfId="38093"/>
    <cellStyle name="Обычный 3 17 27 2 3 3 2 2" xfId="38094"/>
    <cellStyle name="Обычный 3 17 27 2 3 3 3" xfId="38095"/>
    <cellStyle name="Обычный 3 17 27 2 3 4" xfId="38096"/>
    <cellStyle name="Обычный 3 17 27 2 3 4 2" xfId="38097"/>
    <cellStyle name="Обычный 3 17 27 2 3 5" xfId="38098"/>
    <cellStyle name="Обычный 3 17 27 2 4" xfId="38099"/>
    <cellStyle name="Обычный 3 17 27 2 4 2" xfId="38100"/>
    <cellStyle name="Обычный 3 17 27 2 4 2 2" xfId="38101"/>
    <cellStyle name="Обычный 3 17 27 2 4 2 2 2" xfId="38102"/>
    <cellStyle name="Обычный 3 17 27 2 4 2 3" xfId="38103"/>
    <cellStyle name="Обычный 3 17 27 2 4 3" xfId="38104"/>
    <cellStyle name="Обычный 3 17 27 2 4 3 2" xfId="38105"/>
    <cellStyle name="Обычный 3 17 27 2 4 4" xfId="38106"/>
    <cellStyle name="Обычный 3 17 27 2 5" xfId="38107"/>
    <cellStyle name="Обычный 3 17 27 2 5 2" xfId="38108"/>
    <cellStyle name="Обычный 3 17 27 2 5 2 2" xfId="38109"/>
    <cellStyle name="Обычный 3 17 27 2 5 3" xfId="38110"/>
    <cellStyle name="Обычный 3 17 27 2 6" xfId="38111"/>
    <cellStyle name="Обычный 3 17 27 2 6 2" xfId="38112"/>
    <cellStyle name="Обычный 3 17 27 2 7" xfId="38113"/>
    <cellStyle name="Обычный 3 17 27 3" xfId="38114"/>
    <cellStyle name="Обычный 3 17 27 3 2" xfId="38115"/>
    <cellStyle name="Обычный 3 17 27 3 2 2" xfId="38116"/>
    <cellStyle name="Обычный 3 17 27 3 2 2 2" xfId="38117"/>
    <cellStyle name="Обычный 3 17 27 3 2 2 2 2" xfId="38118"/>
    <cellStyle name="Обычный 3 17 27 3 2 2 3" xfId="38119"/>
    <cellStyle name="Обычный 3 17 27 3 2 3" xfId="38120"/>
    <cellStyle name="Обычный 3 17 27 3 2 3 2" xfId="38121"/>
    <cellStyle name="Обычный 3 17 27 3 2 4" xfId="38122"/>
    <cellStyle name="Обычный 3 17 27 3 3" xfId="38123"/>
    <cellStyle name="Обычный 3 17 27 3 3 2" xfId="38124"/>
    <cellStyle name="Обычный 3 17 27 3 3 2 2" xfId="38125"/>
    <cellStyle name="Обычный 3 17 27 3 3 3" xfId="38126"/>
    <cellStyle name="Обычный 3 17 27 3 4" xfId="38127"/>
    <cellStyle name="Обычный 3 17 27 3 4 2" xfId="38128"/>
    <cellStyle name="Обычный 3 17 27 3 5" xfId="38129"/>
    <cellStyle name="Обычный 3 17 27 4" xfId="38130"/>
    <cellStyle name="Обычный 3 17 27 4 2" xfId="38131"/>
    <cellStyle name="Обычный 3 17 27 4 2 2" xfId="38132"/>
    <cellStyle name="Обычный 3 17 27 4 2 2 2" xfId="38133"/>
    <cellStyle name="Обычный 3 17 27 4 2 2 2 2" xfId="38134"/>
    <cellStyle name="Обычный 3 17 27 4 2 2 3" xfId="38135"/>
    <cellStyle name="Обычный 3 17 27 4 2 3" xfId="38136"/>
    <cellStyle name="Обычный 3 17 27 4 2 3 2" xfId="38137"/>
    <cellStyle name="Обычный 3 17 27 4 2 4" xfId="38138"/>
    <cellStyle name="Обычный 3 17 27 4 3" xfId="38139"/>
    <cellStyle name="Обычный 3 17 27 4 3 2" xfId="38140"/>
    <cellStyle name="Обычный 3 17 27 4 3 2 2" xfId="38141"/>
    <cellStyle name="Обычный 3 17 27 4 3 3" xfId="38142"/>
    <cellStyle name="Обычный 3 17 27 4 4" xfId="38143"/>
    <cellStyle name="Обычный 3 17 27 4 4 2" xfId="38144"/>
    <cellStyle name="Обычный 3 17 27 4 5" xfId="38145"/>
    <cellStyle name="Обычный 3 17 27 5" xfId="38146"/>
    <cellStyle name="Обычный 3 17 27 5 2" xfId="38147"/>
    <cellStyle name="Обычный 3 17 27 5 2 2" xfId="38148"/>
    <cellStyle name="Обычный 3 17 27 5 2 2 2" xfId="38149"/>
    <cellStyle name="Обычный 3 17 27 5 2 3" xfId="38150"/>
    <cellStyle name="Обычный 3 17 27 5 3" xfId="38151"/>
    <cellStyle name="Обычный 3 17 27 5 3 2" xfId="38152"/>
    <cellStyle name="Обычный 3 17 27 5 4" xfId="38153"/>
    <cellStyle name="Обычный 3 17 27 6" xfId="38154"/>
    <cellStyle name="Обычный 3 17 27 6 2" xfId="38155"/>
    <cellStyle name="Обычный 3 17 27 6 2 2" xfId="38156"/>
    <cellStyle name="Обычный 3 17 27 6 3" xfId="38157"/>
    <cellStyle name="Обычный 3 17 27 7" xfId="38158"/>
    <cellStyle name="Обычный 3 17 27 7 2" xfId="38159"/>
    <cellStyle name="Обычный 3 17 27 8" xfId="38160"/>
    <cellStyle name="Обычный 3 17 28" xfId="38161"/>
    <cellStyle name="Обычный 3 17 28 2" xfId="38162"/>
    <cellStyle name="Обычный 3 17 28 2 2" xfId="38163"/>
    <cellStyle name="Обычный 3 17 28 2 2 2" xfId="38164"/>
    <cellStyle name="Обычный 3 17 28 2 2 2 2" xfId="38165"/>
    <cellStyle name="Обычный 3 17 28 2 2 2 2 2" xfId="38166"/>
    <cellStyle name="Обычный 3 17 28 2 2 2 2 2 2" xfId="38167"/>
    <cellStyle name="Обычный 3 17 28 2 2 2 2 3" xfId="38168"/>
    <cellStyle name="Обычный 3 17 28 2 2 2 3" xfId="38169"/>
    <cellStyle name="Обычный 3 17 28 2 2 2 3 2" xfId="38170"/>
    <cellStyle name="Обычный 3 17 28 2 2 2 4" xfId="38171"/>
    <cellStyle name="Обычный 3 17 28 2 2 3" xfId="38172"/>
    <cellStyle name="Обычный 3 17 28 2 2 3 2" xfId="38173"/>
    <cellStyle name="Обычный 3 17 28 2 2 3 2 2" xfId="38174"/>
    <cellStyle name="Обычный 3 17 28 2 2 3 3" xfId="38175"/>
    <cellStyle name="Обычный 3 17 28 2 2 4" xfId="38176"/>
    <cellStyle name="Обычный 3 17 28 2 2 4 2" xfId="38177"/>
    <cellStyle name="Обычный 3 17 28 2 2 5" xfId="38178"/>
    <cellStyle name="Обычный 3 17 28 2 3" xfId="38179"/>
    <cellStyle name="Обычный 3 17 28 2 3 2" xfId="38180"/>
    <cellStyle name="Обычный 3 17 28 2 3 2 2" xfId="38181"/>
    <cellStyle name="Обычный 3 17 28 2 3 2 2 2" xfId="38182"/>
    <cellStyle name="Обычный 3 17 28 2 3 2 2 2 2" xfId="38183"/>
    <cellStyle name="Обычный 3 17 28 2 3 2 2 3" xfId="38184"/>
    <cellStyle name="Обычный 3 17 28 2 3 2 3" xfId="38185"/>
    <cellStyle name="Обычный 3 17 28 2 3 2 3 2" xfId="38186"/>
    <cellStyle name="Обычный 3 17 28 2 3 2 4" xfId="38187"/>
    <cellStyle name="Обычный 3 17 28 2 3 3" xfId="38188"/>
    <cellStyle name="Обычный 3 17 28 2 3 3 2" xfId="38189"/>
    <cellStyle name="Обычный 3 17 28 2 3 3 2 2" xfId="38190"/>
    <cellStyle name="Обычный 3 17 28 2 3 3 3" xfId="38191"/>
    <cellStyle name="Обычный 3 17 28 2 3 4" xfId="38192"/>
    <cellStyle name="Обычный 3 17 28 2 3 4 2" xfId="38193"/>
    <cellStyle name="Обычный 3 17 28 2 3 5" xfId="38194"/>
    <cellStyle name="Обычный 3 17 28 2 4" xfId="38195"/>
    <cellStyle name="Обычный 3 17 28 2 4 2" xfId="38196"/>
    <cellStyle name="Обычный 3 17 28 2 4 2 2" xfId="38197"/>
    <cellStyle name="Обычный 3 17 28 2 4 2 2 2" xfId="38198"/>
    <cellStyle name="Обычный 3 17 28 2 4 2 3" xfId="38199"/>
    <cellStyle name="Обычный 3 17 28 2 4 3" xfId="38200"/>
    <cellStyle name="Обычный 3 17 28 2 4 3 2" xfId="38201"/>
    <cellStyle name="Обычный 3 17 28 2 4 4" xfId="38202"/>
    <cellStyle name="Обычный 3 17 28 2 5" xfId="38203"/>
    <cellStyle name="Обычный 3 17 28 2 5 2" xfId="38204"/>
    <cellStyle name="Обычный 3 17 28 2 5 2 2" xfId="38205"/>
    <cellStyle name="Обычный 3 17 28 2 5 3" xfId="38206"/>
    <cellStyle name="Обычный 3 17 28 2 6" xfId="38207"/>
    <cellStyle name="Обычный 3 17 28 2 6 2" xfId="38208"/>
    <cellStyle name="Обычный 3 17 28 2 7" xfId="38209"/>
    <cellStyle name="Обычный 3 17 28 3" xfId="38210"/>
    <cellStyle name="Обычный 3 17 28 3 2" xfId="38211"/>
    <cellStyle name="Обычный 3 17 28 3 2 2" xfId="38212"/>
    <cellStyle name="Обычный 3 17 28 3 2 2 2" xfId="38213"/>
    <cellStyle name="Обычный 3 17 28 3 2 2 2 2" xfId="38214"/>
    <cellStyle name="Обычный 3 17 28 3 2 2 3" xfId="38215"/>
    <cellStyle name="Обычный 3 17 28 3 2 3" xfId="38216"/>
    <cellStyle name="Обычный 3 17 28 3 2 3 2" xfId="38217"/>
    <cellStyle name="Обычный 3 17 28 3 2 4" xfId="38218"/>
    <cellStyle name="Обычный 3 17 28 3 3" xfId="38219"/>
    <cellStyle name="Обычный 3 17 28 3 3 2" xfId="38220"/>
    <cellStyle name="Обычный 3 17 28 3 3 2 2" xfId="38221"/>
    <cellStyle name="Обычный 3 17 28 3 3 3" xfId="38222"/>
    <cellStyle name="Обычный 3 17 28 3 4" xfId="38223"/>
    <cellStyle name="Обычный 3 17 28 3 4 2" xfId="38224"/>
    <cellStyle name="Обычный 3 17 28 3 5" xfId="38225"/>
    <cellStyle name="Обычный 3 17 28 4" xfId="38226"/>
    <cellStyle name="Обычный 3 17 28 4 2" xfId="38227"/>
    <cellStyle name="Обычный 3 17 28 4 2 2" xfId="38228"/>
    <cellStyle name="Обычный 3 17 28 4 2 2 2" xfId="38229"/>
    <cellStyle name="Обычный 3 17 28 4 2 2 2 2" xfId="38230"/>
    <cellStyle name="Обычный 3 17 28 4 2 2 3" xfId="38231"/>
    <cellStyle name="Обычный 3 17 28 4 2 3" xfId="38232"/>
    <cellStyle name="Обычный 3 17 28 4 2 3 2" xfId="38233"/>
    <cellStyle name="Обычный 3 17 28 4 2 4" xfId="38234"/>
    <cellStyle name="Обычный 3 17 28 4 3" xfId="38235"/>
    <cellStyle name="Обычный 3 17 28 4 3 2" xfId="38236"/>
    <cellStyle name="Обычный 3 17 28 4 3 2 2" xfId="38237"/>
    <cellStyle name="Обычный 3 17 28 4 3 3" xfId="38238"/>
    <cellStyle name="Обычный 3 17 28 4 4" xfId="38239"/>
    <cellStyle name="Обычный 3 17 28 4 4 2" xfId="38240"/>
    <cellStyle name="Обычный 3 17 28 4 5" xfId="38241"/>
    <cellStyle name="Обычный 3 17 28 5" xfId="38242"/>
    <cellStyle name="Обычный 3 17 28 5 2" xfId="38243"/>
    <cellStyle name="Обычный 3 17 28 5 2 2" xfId="38244"/>
    <cellStyle name="Обычный 3 17 28 5 2 2 2" xfId="38245"/>
    <cellStyle name="Обычный 3 17 28 5 2 3" xfId="38246"/>
    <cellStyle name="Обычный 3 17 28 5 3" xfId="38247"/>
    <cellStyle name="Обычный 3 17 28 5 3 2" xfId="38248"/>
    <cellStyle name="Обычный 3 17 28 5 4" xfId="38249"/>
    <cellStyle name="Обычный 3 17 28 6" xfId="38250"/>
    <cellStyle name="Обычный 3 17 28 6 2" xfId="38251"/>
    <cellStyle name="Обычный 3 17 28 6 2 2" xfId="38252"/>
    <cellStyle name="Обычный 3 17 28 6 3" xfId="38253"/>
    <cellStyle name="Обычный 3 17 28 7" xfId="38254"/>
    <cellStyle name="Обычный 3 17 28 7 2" xfId="38255"/>
    <cellStyle name="Обычный 3 17 28 8" xfId="38256"/>
    <cellStyle name="Обычный 3 17 29" xfId="38257"/>
    <cellStyle name="Обычный 3 17 29 2" xfId="38258"/>
    <cellStyle name="Обычный 3 17 29 2 2" xfId="38259"/>
    <cellStyle name="Обычный 3 17 29 2 2 2" xfId="38260"/>
    <cellStyle name="Обычный 3 17 29 2 2 2 2" xfId="38261"/>
    <cellStyle name="Обычный 3 17 29 2 2 2 2 2" xfId="38262"/>
    <cellStyle name="Обычный 3 17 29 2 2 2 2 2 2" xfId="38263"/>
    <cellStyle name="Обычный 3 17 29 2 2 2 2 3" xfId="38264"/>
    <cellStyle name="Обычный 3 17 29 2 2 2 3" xfId="38265"/>
    <cellStyle name="Обычный 3 17 29 2 2 2 3 2" xfId="38266"/>
    <cellStyle name="Обычный 3 17 29 2 2 2 4" xfId="38267"/>
    <cellStyle name="Обычный 3 17 29 2 2 3" xfId="38268"/>
    <cellStyle name="Обычный 3 17 29 2 2 3 2" xfId="38269"/>
    <cellStyle name="Обычный 3 17 29 2 2 3 2 2" xfId="38270"/>
    <cellStyle name="Обычный 3 17 29 2 2 3 3" xfId="38271"/>
    <cellStyle name="Обычный 3 17 29 2 2 4" xfId="38272"/>
    <cellStyle name="Обычный 3 17 29 2 2 4 2" xfId="38273"/>
    <cellStyle name="Обычный 3 17 29 2 2 5" xfId="38274"/>
    <cellStyle name="Обычный 3 17 29 2 3" xfId="38275"/>
    <cellStyle name="Обычный 3 17 29 2 3 2" xfId="38276"/>
    <cellStyle name="Обычный 3 17 29 2 3 2 2" xfId="38277"/>
    <cellStyle name="Обычный 3 17 29 2 3 2 2 2" xfId="38278"/>
    <cellStyle name="Обычный 3 17 29 2 3 2 2 2 2" xfId="38279"/>
    <cellStyle name="Обычный 3 17 29 2 3 2 2 3" xfId="38280"/>
    <cellStyle name="Обычный 3 17 29 2 3 2 3" xfId="38281"/>
    <cellStyle name="Обычный 3 17 29 2 3 2 3 2" xfId="38282"/>
    <cellStyle name="Обычный 3 17 29 2 3 2 4" xfId="38283"/>
    <cellStyle name="Обычный 3 17 29 2 3 3" xfId="38284"/>
    <cellStyle name="Обычный 3 17 29 2 3 3 2" xfId="38285"/>
    <cellStyle name="Обычный 3 17 29 2 3 3 2 2" xfId="38286"/>
    <cellStyle name="Обычный 3 17 29 2 3 3 3" xfId="38287"/>
    <cellStyle name="Обычный 3 17 29 2 3 4" xfId="38288"/>
    <cellStyle name="Обычный 3 17 29 2 3 4 2" xfId="38289"/>
    <cellStyle name="Обычный 3 17 29 2 3 5" xfId="38290"/>
    <cellStyle name="Обычный 3 17 29 2 4" xfId="38291"/>
    <cellStyle name="Обычный 3 17 29 2 4 2" xfId="38292"/>
    <cellStyle name="Обычный 3 17 29 2 4 2 2" xfId="38293"/>
    <cellStyle name="Обычный 3 17 29 2 4 2 2 2" xfId="38294"/>
    <cellStyle name="Обычный 3 17 29 2 4 2 3" xfId="38295"/>
    <cellStyle name="Обычный 3 17 29 2 4 3" xfId="38296"/>
    <cellStyle name="Обычный 3 17 29 2 4 3 2" xfId="38297"/>
    <cellStyle name="Обычный 3 17 29 2 4 4" xfId="38298"/>
    <cellStyle name="Обычный 3 17 29 2 5" xfId="38299"/>
    <cellStyle name="Обычный 3 17 29 2 5 2" xfId="38300"/>
    <cellStyle name="Обычный 3 17 29 2 5 2 2" xfId="38301"/>
    <cellStyle name="Обычный 3 17 29 2 5 3" xfId="38302"/>
    <cellStyle name="Обычный 3 17 29 2 6" xfId="38303"/>
    <cellStyle name="Обычный 3 17 29 2 6 2" xfId="38304"/>
    <cellStyle name="Обычный 3 17 29 2 7" xfId="38305"/>
    <cellStyle name="Обычный 3 17 29 3" xfId="38306"/>
    <cellStyle name="Обычный 3 17 29 3 2" xfId="38307"/>
    <cellStyle name="Обычный 3 17 29 3 2 2" xfId="38308"/>
    <cellStyle name="Обычный 3 17 29 3 2 2 2" xfId="38309"/>
    <cellStyle name="Обычный 3 17 29 3 2 2 2 2" xfId="38310"/>
    <cellStyle name="Обычный 3 17 29 3 2 2 3" xfId="38311"/>
    <cellStyle name="Обычный 3 17 29 3 2 3" xfId="38312"/>
    <cellStyle name="Обычный 3 17 29 3 2 3 2" xfId="38313"/>
    <cellStyle name="Обычный 3 17 29 3 2 4" xfId="38314"/>
    <cellStyle name="Обычный 3 17 29 3 3" xfId="38315"/>
    <cellStyle name="Обычный 3 17 29 3 3 2" xfId="38316"/>
    <cellStyle name="Обычный 3 17 29 3 3 2 2" xfId="38317"/>
    <cellStyle name="Обычный 3 17 29 3 3 3" xfId="38318"/>
    <cellStyle name="Обычный 3 17 29 3 4" xfId="38319"/>
    <cellStyle name="Обычный 3 17 29 3 4 2" xfId="38320"/>
    <cellStyle name="Обычный 3 17 29 3 5" xfId="38321"/>
    <cellStyle name="Обычный 3 17 29 4" xfId="38322"/>
    <cellStyle name="Обычный 3 17 29 4 2" xfId="38323"/>
    <cellStyle name="Обычный 3 17 29 4 2 2" xfId="38324"/>
    <cellStyle name="Обычный 3 17 29 4 2 2 2" xfId="38325"/>
    <cellStyle name="Обычный 3 17 29 4 2 2 2 2" xfId="38326"/>
    <cellStyle name="Обычный 3 17 29 4 2 2 3" xfId="38327"/>
    <cellStyle name="Обычный 3 17 29 4 2 3" xfId="38328"/>
    <cellStyle name="Обычный 3 17 29 4 2 3 2" xfId="38329"/>
    <cellStyle name="Обычный 3 17 29 4 2 4" xfId="38330"/>
    <cellStyle name="Обычный 3 17 29 4 3" xfId="38331"/>
    <cellStyle name="Обычный 3 17 29 4 3 2" xfId="38332"/>
    <cellStyle name="Обычный 3 17 29 4 3 2 2" xfId="38333"/>
    <cellStyle name="Обычный 3 17 29 4 3 3" xfId="38334"/>
    <cellStyle name="Обычный 3 17 29 4 4" xfId="38335"/>
    <cellStyle name="Обычный 3 17 29 4 4 2" xfId="38336"/>
    <cellStyle name="Обычный 3 17 29 4 5" xfId="38337"/>
    <cellStyle name="Обычный 3 17 29 5" xfId="38338"/>
    <cellStyle name="Обычный 3 17 29 5 2" xfId="38339"/>
    <cellStyle name="Обычный 3 17 29 5 2 2" xfId="38340"/>
    <cellStyle name="Обычный 3 17 29 5 2 2 2" xfId="38341"/>
    <cellStyle name="Обычный 3 17 29 5 2 3" xfId="38342"/>
    <cellStyle name="Обычный 3 17 29 5 3" xfId="38343"/>
    <cellStyle name="Обычный 3 17 29 5 3 2" xfId="38344"/>
    <cellStyle name="Обычный 3 17 29 5 4" xfId="38345"/>
    <cellStyle name="Обычный 3 17 29 6" xfId="38346"/>
    <cellStyle name="Обычный 3 17 29 6 2" xfId="38347"/>
    <cellStyle name="Обычный 3 17 29 6 2 2" xfId="38348"/>
    <cellStyle name="Обычный 3 17 29 6 3" xfId="38349"/>
    <cellStyle name="Обычный 3 17 29 7" xfId="38350"/>
    <cellStyle name="Обычный 3 17 29 7 2" xfId="38351"/>
    <cellStyle name="Обычный 3 17 29 8" xfId="38352"/>
    <cellStyle name="Обычный 3 17 3" xfId="38353"/>
    <cellStyle name="Обычный 3 17 3 2" xfId="38354"/>
    <cellStyle name="Обычный 3 17 3 2 2" xfId="38355"/>
    <cellStyle name="Обычный 3 17 3 2 2 2" xfId="38356"/>
    <cellStyle name="Обычный 3 17 3 2 2 2 2" xfId="38357"/>
    <cellStyle name="Обычный 3 17 3 2 2 2 2 2" xfId="38358"/>
    <cellStyle name="Обычный 3 17 3 2 2 2 2 2 2" xfId="38359"/>
    <cellStyle name="Обычный 3 17 3 2 2 2 2 3" xfId="38360"/>
    <cellStyle name="Обычный 3 17 3 2 2 2 3" xfId="38361"/>
    <cellStyle name="Обычный 3 17 3 2 2 2 3 2" xfId="38362"/>
    <cellStyle name="Обычный 3 17 3 2 2 2 4" xfId="38363"/>
    <cellStyle name="Обычный 3 17 3 2 2 3" xfId="38364"/>
    <cellStyle name="Обычный 3 17 3 2 2 3 2" xfId="38365"/>
    <cellStyle name="Обычный 3 17 3 2 2 3 2 2" xfId="38366"/>
    <cellStyle name="Обычный 3 17 3 2 2 3 3" xfId="38367"/>
    <cellStyle name="Обычный 3 17 3 2 2 4" xfId="38368"/>
    <cellStyle name="Обычный 3 17 3 2 2 4 2" xfId="38369"/>
    <cellStyle name="Обычный 3 17 3 2 2 5" xfId="38370"/>
    <cellStyle name="Обычный 3 17 3 2 3" xfId="38371"/>
    <cellStyle name="Обычный 3 17 3 2 3 2" xfId="38372"/>
    <cellStyle name="Обычный 3 17 3 2 3 2 2" xfId="38373"/>
    <cellStyle name="Обычный 3 17 3 2 3 2 2 2" xfId="38374"/>
    <cellStyle name="Обычный 3 17 3 2 3 2 2 2 2" xfId="38375"/>
    <cellStyle name="Обычный 3 17 3 2 3 2 2 3" xfId="38376"/>
    <cellStyle name="Обычный 3 17 3 2 3 2 3" xfId="38377"/>
    <cellStyle name="Обычный 3 17 3 2 3 2 3 2" xfId="38378"/>
    <cellStyle name="Обычный 3 17 3 2 3 2 4" xfId="38379"/>
    <cellStyle name="Обычный 3 17 3 2 3 3" xfId="38380"/>
    <cellStyle name="Обычный 3 17 3 2 3 3 2" xfId="38381"/>
    <cellStyle name="Обычный 3 17 3 2 3 3 2 2" xfId="38382"/>
    <cellStyle name="Обычный 3 17 3 2 3 3 3" xfId="38383"/>
    <cellStyle name="Обычный 3 17 3 2 3 4" xfId="38384"/>
    <cellStyle name="Обычный 3 17 3 2 3 4 2" xfId="38385"/>
    <cellStyle name="Обычный 3 17 3 2 3 5" xfId="38386"/>
    <cellStyle name="Обычный 3 17 3 2 4" xfId="38387"/>
    <cellStyle name="Обычный 3 17 3 2 4 2" xfId="38388"/>
    <cellStyle name="Обычный 3 17 3 2 4 2 2" xfId="38389"/>
    <cellStyle name="Обычный 3 17 3 2 4 2 2 2" xfId="38390"/>
    <cellStyle name="Обычный 3 17 3 2 4 2 3" xfId="38391"/>
    <cellStyle name="Обычный 3 17 3 2 4 3" xfId="38392"/>
    <cellStyle name="Обычный 3 17 3 2 4 3 2" xfId="38393"/>
    <cellStyle name="Обычный 3 17 3 2 4 4" xfId="38394"/>
    <cellStyle name="Обычный 3 17 3 2 5" xfId="38395"/>
    <cellStyle name="Обычный 3 17 3 2 5 2" xfId="38396"/>
    <cellStyle name="Обычный 3 17 3 2 5 2 2" xfId="38397"/>
    <cellStyle name="Обычный 3 17 3 2 5 3" xfId="38398"/>
    <cellStyle name="Обычный 3 17 3 2 6" xfId="38399"/>
    <cellStyle name="Обычный 3 17 3 2 6 2" xfId="38400"/>
    <cellStyle name="Обычный 3 17 3 2 7" xfId="38401"/>
    <cellStyle name="Обычный 3 17 3 3" xfId="38402"/>
    <cellStyle name="Обычный 3 17 3 3 2" xfId="38403"/>
    <cellStyle name="Обычный 3 17 3 3 2 2" xfId="38404"/>
    <cellStyle name="Обычный 3 17 3 3 2 2 2" xfId="38405"/>
    <cellStyle name="Обычный 3 17 3 3 2 2 2 2" xfId="38406"/>
    <cellStyle name="Обычный 3 17 3 3 2 2 3" xfId="38407"/>
    <cellStyle name="Обычный 3 17 3 3 2 3" xfId="38408"/>
    <cellStyle name="Обычный 3 17 3 3 2 3 2" xfId="38409"/>
    <cellStyle name="Обычный 3 17 3 3 2 4" xfId="38410"/>
    <cellStyle name="Обычный 3 17 3 3 3" xfId="38411"/>
    <cellStyle name="Обычный 3 17 3 3 3 2" xfId="38412"/>
    <cellStyle name="Обычный 3 17 3 3 3 2 2" xfId="38413"/>
    <cellStyle name="Обычный 3 17 3 3 3 3" xfId="38414"/>
    <cellStyle name="Обычный 3 17 3 3 4" xfId="38415"/>
    <cellStyle name="Обычный 3 17 3 3 4 2" xfId="38416"/>
    <cellStyle name="Обычный 3 17 3 3 5" xfId="38417"/>
    <cellStyle name="Обычный 3 17 3 4" xfId="38418"/>
    <cellStyle name="Обычный 3 17 3 4 2" xfId="38419"/>
    <cellStyle name="Обычный 3 17 3 4 2 2" xfId="38420"/>
    <cellStyle name="Обычный 3 17 3 4 2 2 2" xfId="38421"/>
    <cellStyle name="Обычный 3 17 3 4 2 2 2 2" xfId="38422"/>
    <cellStyle name="Обычный 3 17 3 4 2 2 3" xfId="38423"/>
    <cellStyle name="Обычный 3 17 3 4 2 3" xfId="38424"/>
    <cellStyle name="Обычный 3 17 3 4 2 3 2" xfId="38425"/>
    <cellStyle name="Обычный 3 17 3 4 2 4" xfId="38426"/>
    <cellStyle name="Обычный 3 17 3 4 3" xfId="38427"/>
    <cellStyle name="Обычный 3 17 3 4 3 2" xfId="38428"/>
    <cellStyle name="Обычный 3 17 3 4 3 2 2" xfId="38429"/>
    <cellStyle name="Обычный 3 17 3 4 3 3" xfId="38430"/>
    <cellStyle name="Обычный 3 17 3 4 4" xfId="38431"/>
    <cellStyle name="Обычный 3 17 3 4 4 2" xfId="38432"/>
    <cellStyle name="Обычный 3 17 3 4 5" xfId="38433"/>
    <cellStyle name="Обычный 3 17 3 5" xfId="38434"/>
    <cellStyle name="Обычный 3 17 3 5 2" xfId="38435"/>
    <cellStyle name="Обычный 3 17 3 5 2 2" xfId="38436"/>
    <cellStyle name="Обычный 3 17 3 5 2 2 2" xfId="38437"/>
    <cellStyle name="Обычный 3 17 3 5 2 3" xfId="38438"/>
    <cellStyle name="Обычный 3 17 3 5 3" xfId="38439"/>
    <cellStyle name="Обычный 3 17 3 5 3 2" xfId="38440"/>
    <cellStyle name="Обычный 3 17 3 5 4" xfId="38441"/>
    <cellStyle name="Обычный 3 17 3 6" xfId="38442"/>
    <cellStyle name="Обычный 3 17 3 6 2" xfId="38443"/>
    <cellStyle name="Обычный 3 17 3 6 2 2" xfId="38444"/>
    <cellStyle name="Обычный 3 17 3 6 3" xfId="38445"/>
    <cellStyle name="Обычный 3 17 3 7" xfId="38446"/>
    <cellStyle name="Обычный 3 17 3 7 2" xfId="38447"/>
    <cellStyle name="Обычный 3 17 3 8" xfId="38448"/>
    <cellStyle name="Обычный 3 17 30" xfId="38449"/>
    <cellStyle name="Обычный 3 17 30 2" xfId="38450"/>
    <cellStyle name="Обычный 3 17 30 2 2" xfId="38451"/>
    <cellStyle name="Обычный 3 17 30 2 2 2" xfId="38452"/>
    <cellStyle name="Обычный 3 17 30 2 2 2 2" xfId="38453"/>
    <cellStyle name="Обычный 3 17 30 2 2 2 2 2" xfId="38454"/>
    <cellStyle name="Обычный 3 17 30 2 2 2 2 2 2" xfId="38455"/>
    <cellStyle name="Обычный 3 17 30 2 2 2 2 3" xfId="38456"/>
    <cellStyle name="Обычный 3 17 30 2 2 2 3" xfId="38457"/>
    <cellStyle name="Обычный 3 17 30 2 2 2 3 2" xfId="38458"/>
    <cellStyle name="Обычный 3 17 30 2 2 2 4" xfId="38459"/>
    <cellStyle name="Обычный 3 17 30 2 2 3" xfId="38460"/>
    <cellStyle name="Обычный 3 17 30 2 2 3 2" xfId="38461"/>
    <cellStyle name="Обычный 3 17 30 2 2 3 2 2" xfId="38462"/>
    <cellStyle name="Обычный 3 17 30 2 2 3 3" xfId="38463"/>
    <cellStyle name="Обычный 3 17 30 2 2 4" xfId="38464"/>
    <cellStyle name="Обычный 3 17 30 2 2 4 2" xfId="38465"/>
    <cellStyle name="Обычный 3 17 30 2 2 5" xfId="38466"/>
    <cellStyle name="Обычный 3 17 30 2 3" xfId="38467"/>
    <cellStyle name="Обычный 3 17 30 2 3 2" xfId="38468"/>
    <cellStyle name="Обычный 3 17 30 2 3 2 2" xfId="38469"/>
    <cellStyle name="Обычный 3 17 30 2 3 2 2 2" xfId="38470"/>
    <cellStyle name="Обычный 3 17 30 2 3 2 2 2 2" xfId="38471"/>
    <cellStyle name="Обычный 3 17 30 2 3 2 2 3" xfId="38472"/>
    <cellStyle name="Обычный 3 17 30 2 3 2 3" xfId="38473"/>
    <cellStyle name="Обычный 3 17 30 2 3 2 3 2" xfId="38474"/>
    <cellStyle name="Обычный 3 17 30 2 3 2 4" xfId="38475"/>
    <cellStyle name="Обычный 3 17 30 2 3 3" xfId="38476"/>
    <cellStyle name="Обычный 3 17 30 2 3 3 2" xfId="38477"/>
    <cellStyle name="Обычный 3 17 30 2 3 3 2 2" xfId="38478"/>
    <cellStyle name="Обычный 3 17 30 2 3 3 3" xfId="38479"/>
    <cellStyle name="Обычный 3 17 30 2 3 4" xfId="38480"/>
    <cellStyle name="Обычный 3 17 30 2 3 4 2" xfId="38481"/>
    <cellStyle name="Обычный 3 17 30 2 3 5" xfId="38482"/>
    <cellStyle name="Обычный 3 17 30 2 4" xfId="38483"/>
    <cellStyle name="Обычный 3 17 30 2 4 2" xfId="38484"/>
    <cellStyle name="Обычный 3 17 30 2 4 2 2" xfId="38485"/>
    <cellStyle name="Обычный 3 17 30 2 4 2 2 2" xfId="38486"/>
    <cellStyle name="Обычный 3 17 30 2 4 2 3" xfId="38487"/>
    <cellStyle name="Обычный 3 17 30 2 4 3" xfId="38488"/>
    <cellStyle name="Обычный 3 17 30 2 4 3 2" xfId="38489"/>
    <cellStyle name="Обычный 3 17 30 2 4 4" xfId="38490"/>
    <cellStyle name="Обычный 3 17 30 2 5" xfId="38491"/>
    <cellStyle name="Обычный 3 17 30 2 5 2" xfId="38492"/>
    <cellStyle name="Обычный 3 17 30 2 5 2 2" xfId="38493"/>
    <cellStyle name="Обычный 3 17 30 2 5 3" xfId="38494"/>
    <cellStyle name="Обычный 3 17 30 2 6" xfId="38495"/>
    <cellStyle name="Обычный 3 17 30 2 6 2" xfId="38496"/>
    <cellStyle name="Обычный 3 17 30 2 7" xfId="38497"/>
    <cellStyle name="Обычный 3 17 30 3" xfId="38498"/>
    <cellStyle name="Обычный 3 17 30 3 2" xfId="38499"/>
    <cellStyle name="Обычный 3 17 30 3 2 2" xfId="38500"/>
    <cellStyle name="Обычный 3 17 30 3 2 2 2" xfId="38501"/>
    <cellStyle name="Обычный 3 17 30 3 2 2 2 2" xfId="38502"/>
    <cellStyle name="Обычный 3 17 30 3 2 2 3" xfId="38503"/>
    <cellStyle name="Обычный 3 17 30 3 2 3" xfId="38504"/>
    <cellStyle name="Обычный 3 17 30 3 2 3 2" xfId="38505"/>
    <cellStyle name="Обычный 3 17 30 3 2 4" xfId="38506"/>
    <cellStyle name="Обычный 3 17 30 3 3" xfId="38507"/>
    <cellStyle name="Обычный 3 17 30 3 3 2" xfId="38508"/>
    <cellStyle name="Обычный 3 17 30 3 3 2 2" xfId="38509"/>
    <cellStyle name="Обычный 3 17 30 3 3 3" xfId="38510"/>
    <cellStyle name="Обычный 3 17 30 3 4" xfId="38511"/>
    <cellStyle name="Обычный 3 17 30 3 4 2" xfId="38512"/>
    <cellStyle name="Обычный 3 17 30 3 5" xfId="38513"/>
    <cellStyle name="Обычный 3 17 30 4" xfId="38514"/>
    <cellStyle name="Обычный 3 17 30 4 2" xfId="38515"/>
    <cellStyle name="Обычный 3 17 30 4 2 2" xfId="38516"/>
    <cellStyle name="Обычный 3 17 30 4 2 2 2" xfId="38517"/>
    <cellStyle name="Обычный 3 17 30 4 2 2 2 2" xfId="38518"/>
    <cellStyle name="Обычный 3 17 30 4 2 2 3" xfId="38519"/>
    <cellStyle name="Обычный 3 17 30 4 2 3" xfId="38520"/>
    <cellStyle name="Обычный 3 17 30 4 2 3 2" xfId="38521"/>
    <cellStyle name="Обычный 3 17 30 4 2 4" xfId="38522"/>
    <cellStyle name="Обычный 3 17 30 4 3" xfId="38523"/>
    <cellStyle name="Обычный 3 17 30 4 3 2" xfId="38524"/>
    <cellStyle name="Обычный 3 17 30 4 3 2 2" xfId="38525"/>
    <cellStyle name="Обычный 3 17 30 4 3 3" xfId="38526"/>
    <cellStyle name="Обычный 3 17 30 4 4" xfId="38527"/>
    <cellStyle name="Обычный 3 17 30 4 4 2" xfId="38528"/>
    <cellStyle name="Обычный 3 17 30 4 5" xfId="38529"/>
    <cellStyle name="Обычный 3 17 30 5" xfId="38530"/>
    <cellStyle name="Обычный 3 17 30 5 2" xfId="38531"/>
    <cellStyle name="Обычный 3 17 30 5 2 2" xfId="38532"/>
    <cellStyle name="Обычный 3 17 30 5 2 2 2" xfId="38533"/>
    <cellStyle name="Обычный 3 17 30 5 2 3" xfId="38534"/>
    <cellStyle name="Обычный 3 17 30 5 3" xfId="38535"/>
    <cellStyle name="Обычный 3 17 30 5 3 2" xfId="38536"/>
    <cellStyle name="Обычный 3 17 30 5 4" xfId="38537"/>
    <cellStyle name="Обычный 3 17 30 6" xfId="38538"/>
    <cellStyle name="Обычный 3 17 30 6 2" xfId="38539"/>
    <cellStyle name="Обычный 3 17 30 6 2 2" xfId="38540"/>
    <cellStyle name="Обычный 3 17 30 6 3" xfId="38541"/>
    <cellStyle name="Обычный 3 17 30 7" xfId="38542"/>
    <cellStyle name="Обычный 3 17 30 7 2" xfId="38543"/>
    <cellStyle name="Обычный 3 17 30 8" xfId="38544"/>
    <cellStyle name="Обычный 3 17 31" xfId="38545"/>
    <cellStyle name="Обычный 3 17 31 2" xfId="38546"/>
    <cellStyle name="Обычный 3 17 31 2 2" xfId="38547"/>
    <cellStyle name="Обычный 3 17 31 2 2 2" xfId="38548"/>
    <cellStyle name="Обычный 3 17 31 2 2 2 2" xfId="38549"/>
    <cellStyle name="Обычный 3 17 31 2 2 2 2 2" xfId="38550"/>
    <cellStyle name="Обычный 3 17 31 2 2 2 2 2 2" xfId="38551"/>
    <cellStyle name="Обычный 3 17 31 2 2 2 2 3" xfId="38552"/>
    <cellStyle name="Обычный 3 17 31 2 2 2 3" xfId="38553"/>
    <cellStyle name="Обычный 3 17 31 2 2 2 3 2" xfId="38554"/>
    <cellStyle name="Обычный 3 17 31 2 2 2 4" xfId="38555"/>
    <cellStyle name="Обычный 3 17 31 2 2 3" xfId="38556"/>
    <cellStyle name="Обычный 3 17 31 2 2 3 2" xfId="38557"/>
    <cellStyle name="Обычный 3 17 31 2 2 3 2 2" xfId="38558"/>
    <cellStyle name="Обычный 3 17 31 2 2 3 3" xfId="38559"/>
    <cellStyle name="Обычный 3 17 31 2 2 4" xfId="38560"/>
    <cellStyle name="Обычный 3 17 31 2 2 4 2" xfId="38561"/>
    <cellStyle name="Обычный 3 17 31 2 2 5" xfId="38562"/>
    <cellStyle name="Обычный 3 17 31 2 3" xfId="38563"/>
    <cellStyle name="Обычный 3 17 31 2 3 2" xfId="38564"/>
    <cellStyle name="Обычный 3 17 31 2 3 2 2" xfId="38565"/>
    <cellStyle name="Обычный 3 17 31 2 3 2 2 2" xfId="38566"/>
    <cellStyle name="Обычный 3 17 31 2 3 2 2 2 2" xfId="38567"/>
    <cellStyle name="Обычный 3 17 31 2 3 2 2 3" xfId="38568"/>
    <cellStyle name="Обычный 3 17 31 2 3 2 3" xfId="38569"/>
    <cellStyle name="Обычный 3 17 31 2 3 2 3 2" xfId="38570"/>
    <cellStyle name="Обычный 3 17 31 2 3 2 4" xfId="38571"/>
    <cellStyle name="Обычный 3 17 31 2 3 3" xfId="38572"/>
    <cellStyle name="Обычный 3 17 31 2 3 3 2" xfId="38573"/>
    <cellStyle name="Обычный 3 17 31 2 3 3 2 2" xfId="38574"/>
    <cellStyle name="Обычный 3 17 31 2 3 3 3" xfId="38575"/>
    <cellStyle name="Обычный 3 17 31 2 3 4" xfId="38576"/>
    <cellStyle name="Обычный 3 17 31 2 3 4 2" xfId="38577"/>
    <cellStyle name="Обычный 3 17 31 2 3 5" xfId="38578"/>
    <cellStyle name="Обычный 3 17 31 2 4" xfId="38579"/>
    <cellStyle name="Обычный 3 17 31 2 4 2" xfId="38580"/>
    <cellStyle name="Обычный 3 17 31 2 4 2 2" xfId="38581"/>
    <cellStyle name="Обычный 3 17 31 2 4 2 2 2" xfId="38582"/>
    <cellStyle name="Обычный 3 17 31 2 4 2 3" xfId="38583"/>
    <cellStyle name="Обычный 3 17 31 2 4 3" xfId="38584"/>
    <cellStyle name="Обычный 3 17 31 2 4 3 2" xfId="38585"/>
    <cellStyle name="Обычный 3 17 31 2 4 4" xfId="38586"/>
    <cellStyle name="Обычный 3 17 31 2 5" xfId="38587"/>
    <cellStyle name="Обычный 3 17 31 2 5 2" xfId="38588"/>
    <cellStyle name="Обычный 3 17 31 2 5 2 2" xfId="38589"/>
    <cellStyle name="Обычный 3 17 31 2 5 3" xfId="38590"/>
    <cellStyle name="Обычный 3 17 31 2 6" xfId="38591"/>
    <cellStyle name="Обычный 3 17 31 2 6 2" xfId="38592"/>
    <cellStyle name="Обычный 3 17 31 2 7" xfId="38593"/>
    <cellStyle name="Обычный 3 17 31 3" xfId="38594"/>
    <cellStyle name="Обычный 3 17 31 3 2" xfId="38595"/>
    <cellStyle name="Обычный 3 17 31 3 2 2" xfId="38596"/>
    <cellStyle name="Обычный 3 17 31 3 2 2 2" xfId="38597"/>
    <cellStyle name="Обычный 3 17 31 3 2 2 2 2" xfId="38598"/>
    <cellStyle name="Обычный 3 17 31 3 2 2 3" xfId="38599"/>
    <cellStyle name="Обычный 3 17 31 3 2 3" xfId="38600"/>
    <cellStyle name="Обычный 3 17 31 3 2 3 2" xfId="38601"/>
    <cellStyle name="Обычный 3 17 31 3 2 4" xfId="38602"/>
    <cellStyle name="Обычный 3 17 31 3 3" xfId="38603"/>
    <cellStyle name="Обычный 3 17 31 3 3 2" xfId="38604"/>
    <cellStyle name="Обычный 3 17 31 3 3 2 2" xfId="38605"/>
    <cellStyle name="Обычный 3 17 31 3 3 3" xfId="38606"/>
    <cellStyle name="Обычный 3 17 31 3 4" xfId="38607"/>
    <cellStyle name="Обычный 3 17 31 3 4 2" xfId="38608"/>
    <cellStyle name="Обычный 3 17 31 3 5" xfId="38609"/>
    <cellStyle name="Обычный 3 17 31 4" xfId="38610"/>
    <cellStyle name="Обычный 3 17 31 4 2" xfId="38611"/>
    <cellStyle name="Обычный 3 17 31 4 2 2" xfId="38612"/>
    <cellStyle name="Обычный 3 17 31 4 2 2 2" xfId="38613"/>
    <cellStyle name="Обычный 3 17 31 4 2 2 2 2" xfId="38614"/>
    <cellStyle name="Обычный 3 17 31 4 2 2 3" xfId="38615"/>
    <cellStyle name="Обычный 3 17 31 4 2 3" xfId="38616"/>
    <cellStyle name="Обычный 3 17 31 4 2 3 2" xfId="38617"/>
    <cellStyle name="Обычный 3 17 31 4 2 4" xfId="38618"/>
    <cellStyle name="Обычный 3 17 31 4 3" xfId="38619"/>
    <cellStyle name="Обычный 3 17 31 4 3 2" xfId="38620"/>
    <cellStyle name="Обычный 3 17 31 4 3 2 2" xfId="38621"/>
    <cellStyle name="Обычный 3 17 31 4 3 3" xfId="38622"/>
    <cellStyle name="Обычный 3 17 31 4 4" xfId="38623"/>
    <cellStyle name="Обычный 3 17 31 4 4 2" xfId="38624"/>
    <cellStyle name="Обычный 3 17 31 4 5" xfId="38625"/>
    <cellStyle name="Обычный 3 17 31 5" xfId="38626"/>
    <cellStyle name="Обычный 3 17 31 5 2" xfId="38627"/>
    <cellStyle name="Обычный 3 17 31 5 2 2" xfId="38628"/>
    <cellStyle name="Обычный 3 17 31 5 2 2 2" xfId="38629"/>
    <cellStyle name="Обычный 3 17 31 5 2 3" xfId="38630"/>
    <cellStyle name="Обычный 3 17 31 5 3" xfId="38631"/>
    <cellStyle name="Обычный 3 17 31 5 3 2" xfId="38632"/>
    <cellStyle name="Обычный 3 17 31 5 4" xfId="38633"/>
    <cellStyle name="Обычный 3 17 31 6" xfId="38634"/>
    <cellStyle name="Обычный 3 17 31 6 2" xfId="38635"/>
    <cellStyle name="Обычный 3 17 31 6 2 2" xfId="38636"/>
    <cellStyle name="Обычный 3 17 31 6 3" xfId="38637"/>
    <cellStyle name="Обычный 3 17 31 7" xfId="38638"/>
    <cellStyle name="Обычный 3 17 31 7 2" xfId="38639"/>
    <cellStyle name="Обычный 3 17 31 8" xfId="38640"/>
    <cellStyle name="Обычный 3 17 32" xfId="38641"/>
    <cellStyle name="Обычный 3 17 32 2" xfId="38642"/>
    <cellStyle name="Обычный 3 17 32 2 2" xfId="38643"/>
    <cellStyle name="Обычный 3 17 32 2 2 2" xfId="38644"/>
    <cellStyle name="Обычный 3 17 32 2 2 2 2" xfId="38645"/>
    <cellStyle name="Обычный 3 17 32 2 2 2 2 2" xfId="38646"/>
    <cellStyle name="Обычный 3 17 32 2 2 2 2 2 2" xfId="38647"/>
    <cellStyle name="Обычный 3 17 32 2 2 2 2 3" xfId="38648"/>
    <cellStyle name="Обычный 3 17 32 2 2 2 3" xfId="38649"/>
    <cellStyle name="Обычный 3 17 32 2 2 2 3 2" xfId="38650"/>
    <cellStyle name="Обычный 3 17 32 2 2 2 4" xfId="38651"/>
    <cellStyle name="Обычный 3 17 32 2 2 3" xfId="38652"/>
    <cellStyle name="Обычный 3 17 32 2 2 3 2" xfId="38653"/>
    <cellStyle name="Обычный 3 17 32 2 2 3 2 2" xfId="38654"/>
    <cellStyle name="Обычный 3 17 32 2 2 3 3" xfId="38655"/>
    <cellStyle name="Обычный 3 17 32 2 2 4" xfId="38656"/>
    <cellStyle name="Обычный 3 17 32 2 2 4 2" xfId="38657"/>
    <cellStyle name="Обычный 3 17 32 2 2 5" xfId="38658"/>
    <cellStyle name="Обычный 3 17 32 2 3" xfId="38659"/>
    <cellStyle name="Обычный 3 17 32 2 3 2" xfId="38660"/>
    <cellStyle name="Обычный 3 17 32 2 3 2 2" xfId="38661"/>
    <cellStyle name="Обычный 3 17 32 2 3 2 2 2" xfId="38662"/>
    <cellStyle name="Обычный 3 17 32 2 3 2 2 2 2" xfId="38663"/>
    <cellStyle name="Обычный 3 17 32 2 3 2 2 3" xfId="38664"/>
    <cellStyle name="Обычный 3 17 32 2 3 2 3" xfId="38665"/>
    <cellStyle name="Обычный 3 17 32 2 3 2 3 2" xfId="38666"/>
    <cellStyle name="Обычный 3 17 32 2 3 2 4" xfId="38667"/>
    <cellStyle name="Обычный 3 17 32 2 3 3" xfId="38668"/>
    <cellStyle name="Обычный 3 17 32 2 3 3 2" xfId="38669"/>
    <cellStyle name="Обычный 3 17 32 2 3 3 2 2" xfId="38670"/>
    <cellStyle name="Обычный 3 17 32 2 3 3 3" xfId="38671"/>
    <cellStyle name="Обычный 3 17 32 2 3 4" xfId="38672"/>
    <cellStyle name="Обычный 3 17 32 2 3 4 2" xfId="38673"/>
    <cellStyle name="Обычный 3 17 32 2 3 5" xfId="38674"/>
    <cellStyle name="Обычный 3 17 32 2 4" xfId="38675"/>
    <cellStyle name="Обычный 3 17 32 2 4 2" xfId="38676"/>
    <cellStyle name="Обычный 3 17 32 2 4 2 2" xfId="38677"/>
    <cellStyle name="Обычный 3 17 32 2 4 2 2 2" xfId="38678"/>
    <cellStyle name="Обычный 3 17 32 2 4 2 3" xfId="38679"/>
    <cellStyle name="Обычный 3 17 32 2 4 3" xfId="38680"/>
    <cellStyle name="Обычный 3 17 32 2 4 3 2" xfId="38681"/>
    <cellStyle name="Обычный 3 17 32 2 4 4" xfId="38682"/>
    <cellStyle name="Обычный 3 17 32 2 5" xfId="38683"/>
    <cellStyle name="Обычный 3 17 32 2 5 2" xfId="38684"/>
    <cellStyle name="Обычный 3 17 32 2 5 2 2" xfId="38685"/>
    <cellStyle name="Обычный 3 17 32 2 5 3" xfId="38686"/>
    <cellStyle name="Обычный 3 17 32 2 6" xfId="38687"/>
    <cellStyle name="Обычный 3 17 32 2 6 2" xfId="38688"/>
    <cellStyle name="Обычный 3 17 32 2 7" xfId="38689"/>
    <cellStyle name="Обычный 3 17 32 3" xfId="38690"/>
    <cellStyle name="Обычный 3 17 32 3 2" xfId="38691"/>
    <cellStyle name="Обычный 3 17 32 3 2 2" xfId="38692"/>
    <cellStyle name="Обычный 3 17 32 3 2 2 2" xfId="38693"/>
    <cellStyle name="Обычный 3 17 32 3 2 2 2 2" xfId="38694"/>
    <cellStyle name="Обычный 3 17 32 3 2 2 3" xfId="38695"/>
    <cellStyle name="Обычный 3 17 32 3 2 3" xfId="38696"/>
    <cellStyle name="Обычный 3 17 32 3 2 3 2" xfId="38697"/>
    <cellStyle name="Обычный 3 17 32 3 2 4" xfId="38698"/>
    <cellStyle name="Обычный 3 17 32 3 3" xfId="38699"/>
    <cellStyle name="Обычный 3 17 32 3 3 2" xfId="38700"/>
    <cellStyle name="Обычный 3 17 32 3 3 2 2" xfId="38701"/>
    <cellStyle name="Обычный 3 17 32 3 3 3" xfId="38702"/>
    <cellStyle name="Обычный 3 17 32 3 4" xfId="38703"/>
    <cellStyle name="Обычный 3 17 32 3 4 2" xfId="38704"/>
    <cellStyle name="Обычный 3 17 32 3 5" xfId="38705"/>
    <cellStyle name="Обычный 3 17 32 4" xfId="38706"/>
    <cellStyle name="Обычный 3 17 32 4 2" xfId="38707"/>
    <cellStyle name="Обычный 3 17 32 4 2 2" xfId="38708"/>
    <cellStyle name="Обычный 3 17 32 4 2 2 2" xfId="38709"/>
    <cellStyle name="Обычный 3 17 32 4 2 2 2 2" xfId="38710"/>
    <cellStyle name="Обычный 3 17 32 4 2 2 3" xfId="38711"/>
    <cellStyle name="Обычный 3 17 32 4 2 3" xfId="38712"/>
    <cellStyle name="Обычный 3 17 32 4 2 3 2" xfId="38713"/>
    <cellStyle name="Обычный 3 17 32 4 2 4" xfId="38714"/>
    <cellStyle name="Обычный 3 17 32 4 3" xfId="38715"/>
    <cellStyle name="Обычный 3 17 32 4 3 2" xfId="38716"/>
    <cellStyle name="Обычный 3 17 32 4 3 2 2" xfId="38717"/>
    <cellStyle name="Обычный 3 17 32 4 3 3" xfId="38718"/>
    <cellStyle name="Обычный 3 17 32 4 4" xfId="38719"/>
    <cellStyle name="Обычный 3 17 32 4 4 2" xfId="38720"/>
    <cellStyle name="Обычный 3 17 32 4 5" xfId="38721"/>
    <cellStyle name="Обычный 3 17 32 5" xfId="38722"/>
    <cellStyle name="Обычный 3 17 32 5 2" xfId="38723"/>
    <cellStyle name="Обычный 3 17 32 5 2 2" xfId="38724"/>
    <cellStyle name="Обычный 3 17 32 5 2 2 2" xfId="38725"/>
    <cellStyle name="Обычный 3 17 32 5 2 3" xfId="38726"/>
    <cellStyle name="Обычный 3 17 32 5 3" xfId="38727"/>
    <cellStyle name="Обычный 3 17 32 5 3 2" xfId="38728"/>
    <cellStyle name="Обычный 3 17 32 5 4" xfId="38729"/>
    <cellStyle name="Обычный 3 17 32 6" xfId="38730"/>
    <cellStyle name="Обычный 3 17 32 6 2" xfId="38731"/>
    <cellStyle name="Обычный 3 17 32 6 2 2" xfId="38732"/>
    <cellStyle name="Обычный 3 17 32 6 3" xfId="38733"/>
    <cellStyle name="Обычный 3 17 32 7" xfId="38734"/>
    <cellStyle name="Обычный 3 17 32 7 2" xfId="38735"/>
    <cellStyle name="Обычный 3 17 32 8" xfId="38736"/>
    <cellStyle name="Обычный 3 17 33" xfId="38737"/>
    <cellStyle name="Обычный 3 17 33 2" xfId="38738"/>
    <cellStyle name="Обычный 3 17 33 2 2" xfId="38739"/>
    <cellStyle name="Обычный 3 17 33 2 2 2" xfId="38740"/>
    <cellStyle name="Обычный 3 17 33 2 2 2 2" xfId="38741"/>
    <cellStyle name="Обычный 3 17 33 2 2 2 2 2" xfId="38742"/>
    <cellStyle name="Обычный 3 17 33 2 2 2 2 2 2" xfId="38743"/>
    <cellStyle name="Обычный 3 17 33 2 2 2 2 3" xfId="38744"/>
    <cellStyle name="Обычный 3 17 33 2 2 2 3" xfId="38745"/>
    <cellStyle name="Обычный 3 17 33 2 2 2 3 2" xfId="38746"/>
    <cellStyle name="Обычный 3 17 33 2 2 2 4" xfId="38747"/>
    <cellStyle name="Обычный 3 17 33 2 2 3" xfId="38748"/>
    <cellStyle name="Обычный 3 17 33 2 2 3 2" xfId="38749"/>
    <cellStyle name="Обычный 3 17 33 2 2 3 2 2" xfId="38750"/>
    <cellStyle name="Обычный 3 17 33 2 2 3 3" xfId="38751"/>
    <cellStyle name="Обычный 3 17 33 2 2 4" xfId="38752"/>
    <cellStyle name="Обычный 3 17 33 2 2 4 2" xfId="38753"/>
    <cellStyle name="Обычный 3 17 33 2 2 5" xfId="38754"/>
    <cellStyle name="Обычный 3 17 33 2 3" xfId="38755"/>
    <cellStyle name="Обычный 3 17 33 2 3 2" xfId="38756"/>
    <cellStyle name="Обычный 3 17 33 2 3 2 2" xfId="38757"/>
    <cellStyle name="Обычный 3 17 33 2 3 2 2 2" xfId="38758"/>
    <cellStyle name="Обычный 3 17 33 2 3 2 2 2 2" xfId="38759"/>
    <cellStyle name="Обычный 3 17 33 2 3 2 2 3" xfId="38760"/>
    <cellStyle name="Обычный 3 17 33 2 3 2 3" xfId="38761"/>
    <cellStyle name="Обычный 3 17 33 2 3 2 3 2" xfId="38762"/>
    <cellStyle name="Обычный 3 17 33 2 3 2 4" xfId="38763"/>
    <cellStyle name="Обычный 3 17 33 2 3 3" xfId="38764"/>
    <cellStyle name="Обычный 3 17 33 2 3 3 2" xfId="38765"/>
    <cellStyle name="Обычный 3 17 33 2 3 3 2 2" xfId="38766"/>
    <cellStyle name="Обычный 3 17 33 2 3 3 3" xfId="38767"/>
    <cellStyle name="Обычный 3 17 33 2 3 4" xfId="38768"/>
    <cellStyle name="Обычный 3 17 33 2 3 4 2" xfId="38769"/>
    <cellStyle name="Обычный 3 17 33 2 3 5" xfId="38770"/>
    <cellStyle name="Обычный 3 17 33 2 4" xfId="38771"/>
    <cellStyle name="Обычный 3 17 33 2 4 2" xfId="38772"/>
    <cellStyle name="Обычный 3 17 33 2 4 2 2" xfId="38773"/>
    <cellStyle name="Обычный 3 17 33 2 4 2 2 2" xfId="38774"/>
    <cellStyle name="Обычный 3 17 33 2 4 2 3" xfId="38775"/>
    <cellStyle name="Обычный 3 17 33 2 4 3" xfId="38776"/>
    <cellStyle name="Обычный 3 17 33 2 4 3 2" xfId="38777"/>
    <cellStyle name="Обычный 3 17 33 2 4 4" xfId="38778"/>
    <cellStyle name="Обычный 3 17 33 2 5" xfId="38779"/>
    <cellStyle name="Обычный 3 17 33 2 5 2" xfId="38780"/>
    <cellStyle name="Обычный 3 17 33 2 5 2 2" xfId="38781"/>
    <cellStyle name="Обычный 3 17 33 2 5 3" xfId="38782"/>
    <cellStyle name="Обычный 3 17 33 2 6" xfId="38783"/>
    <cellStyle name="Обычный 3 17 33 2 6 2" xfId="38784"/>
    <cellStyle name="Обычный 3 17 33 2 7" xfId="38785"/>
    <cellStyle name="Обычный 3 17 33 3" xfId="38786"/>
    <cellStyle name="Обычный 3 17 33 3 2" xfId="38787"/>
    <cellStyle name="Обычный 3 17 33 3 2 2" xfId="38788"/>
    <cellStyle name="Обычный 3 17 33 3 2 2 2" xfId="38789"/>
    <cellStyle name="Обычный 3 17 33 3 2 2 2 2" xfId="38790"/>
    <cellStyle name="Обычный 3 17 33 3 2 2 3" xfId="38791"/>
    <cellStyle name="Обычный 3 17 33 3 2 3" xfId="38792"/>
    <cellStyle name="Обычный 3 17 33 3 2 3 2" xfId="38793"/>
    <cellStyle name="Обычный 3 17 33 3 2 4" xfId="38794"/>
    <cellStyle name="Обычный 3 17 33 3 3" xfId="38795"/>
    <cellStyle name="Обычный 3 17 33 3 3 2" xfId="38796"/>
    <cellStyle name="Обычный 3 17 33 3 3 2 2" xfId="38797"/>
    <cellStyle name="Обычный 3 17 33 3 3 3" xfId="38798"/>
    <cellStyle name="Обычный 3 17 33 3 4" xfId="38799"/>
    <cellStyle name="Обычный 3 17 33 3 4 2" xfId="38800"/>
    <cellStyle name="Обычный 3 17 33 3 5" xfId="38801"/>
    <cellStyle name="Обычный 3 17 33 4" xfId="38802"/>
    <cellStyle name="Обычный 3 17 33 4 2" xfId="38803"/>
    <cellStyle name="Обычный 3 17 33 4 2 2" xfId="38804"/>
    <cellStyle name="Обычный 3 17 33 4 2 2 2" xfId="38805"/>
    <cellStyle name="Обычный 3 17 33 4 2 2 2 2" xfId="38806"/>
    <cellStyle name="Обычный 3 17 33 4 2 2 3" xfId="38807"/>
    <cellStyle name="Обычный 3 17 33 4 2 3" xfId="38808"/>
    <cellStyle name="Обычный 3 17 33 4 2 3 2" xfId="38809"/>
    <cellStyle name="Обычный 3 17 33 4 2 4" xfId="38810"/>
    <cellStyle name="Обычный 3 17 33 4 3" xfId="38811"/>
    <cellStyle name="Обычный 3 17 33 4 3 2" xfId="38812"/>
    <cellStyle name="Обычный 3 17 33 4 3 2 2" xfId="38813"/>
    <cellStyle name="Обычный 3 17 33 4 3 3" xfId="38814"/>
    <cellStyle name="Обычный 3 17 33 4 4" xfId="38815"/>
    <cellStyle name="Обычный 3 17 33 4 4 2" xfId="38816"/>
    <cellStyle name="Обычный 3 17 33 4 5" xfId="38817"/>
    <cellStyle name="Обычный 3 17 33 5" xfId="38818"/>
    <cellStyle name="Обычный 3 17 33 5 2" xfId="38819"/>
    <cellStyle name="Обычный 3 17 33 5 2 2" xfId="38820"/>
    <cellStyle name="Обычный 3 17 33 5 2 2 2" xfId="38821"/>
    <cellStyle name="Обычный 3 17 33 5 2 3" xfId="38822"/>
    <cellStyle name="Обычный 3 17 33 5 3" xfId="38823"/>
    <cellStyle name="Обычный 3 17 33 5 3 2" xfId="38824"/>
    <cellStyle name="Обычный 3 17 33 5 4" xfId="38825"/>
    <cellStyle name="Обычный 3 17 33 6" xfId="38826"/>
    <cellStyle name="Обычный 3 17 33 6 2" xfId="38827"/>
    <cellStyle name="Обычный 3 17 33 6 2 2" xfId="38828"/>
    <cellStyle name="Обычный 3 17 33 6 3" xfId="38829"/>
    <cellStyle name="Обычный 3 17 33 7" xfId="38830"/>
    <cellStyle name="Обычный 3 17 33 7 2" xfId="38831"/>
    <cellStyle name="Обычный 3 17 33 8" xfId="38832"/>
    <cellStyle name="Обычный 3 17 34" xfId="38833"/>
    <cellStyle name="Обычный 3 17 34 2" xfId="38834"/>
    <cellStyle name="Обычный 3 17 34 2 2" xfId="38835"/>
    <cellStyle name="Обычный 3 17 34 2 2 2" xfId="38836"/>
    <cellStyle name="Обычный 3 17 34 2 2 2 2" xfId="38837"/>
    <cellStyle name="Обычный 3 17 34 2 2 2 2 2" xfId="38838"/>
    <cellStyle name="Обычный 3 17 34 2 2 2 2 2 2" xfId="38839"/>
    <cellStyle name="Обычный 3 17 34 2 2 2 2 3" xfId="38840"/>
    <cellStyle name="Обычный 3 17 34 2 2 2 3" xfId="38841"/>
    <cellStyle name="Обычный 3 17 34 2 2 2 3 2" xfId="38842"/>
    <cellStyle name="Обычный 3 17 34 2 2 2 4" xfId="38843"/>
    <cellStyle name="Обычный 3 17 34 2 2 3" xfId="38844"/>
    <cellStyle name="Обычный 3 17 34 2 2 3 2" xfId="38845"/>
    <cellStyle name="Обычный 3 17 34 2 2 3 2 2" xfId="38846"/>
    <cellStyle name="Обычный 3 17 34 2 2 3 3" xfId="38847"/>
    <cellStyle name="Обычный 3 17 34 2 2 4" xfId="38848"/>
    <cellStyle name="Обычный 3 17 34 2 2 4 2" xfId="38849"/>
    <cellStyle name="Обычный 3 17 34 2 2 5" xfId="38850"/>
    <cellStyle name="Обычный 3 17 34 2 3" xfId="38851"/>
    <cellStyle name="Обычный 3 17 34 2 3 2" xfId="38852"/>
    <cellStyle name="Обычный 3 17 34 2 3 2 2" xfId="38853"/>
    <cellStyle name="Обычный 3 17 34 2 3 2 2 2" xfId="38854"/>
    <cellStyle name="Обычный 3 17 34 2 3 2 2 2 2" xfId="38855"/>
    <cellStyle name="Обычный 3 17 34 2 3 2 2 3" xfId="38856"/>
    <cellStyle name="Обычный 3 17 34 2 3 2 3" xfId="38857"/>
    <cellStyle name="Обычный 3 17 34 2 3 2 3 2" xfId="38858"/>
    <cellStyle name="Обычный 3 17 34 2 3 2 4" xfId="38859"/>
    <cellStyle name="Обычный 3 17 34 2 3 3" xfId="38860"/>
    <cellStyle name="Обычный 3 17 34 2 3 3 2" xfId="38861"/>
    <cellStyle name="Обычный 3 17 34 2 3 3 2 2" xfId="38862"/>
    <cellStyle name="Обычный 3 17 34 2 3 3 3" xfId="38863"/>
    <cellStyle name="Обычный 3 17 34 2 3 4" xfId="38864"/>
    <cellStyle name="Обычный 3 17 34 2 3 4 2" xfId="38865"/>
    <cellStyle name="Обычный 3 17 34 2 3 5" xfId="38866"/>
    <cellStyle name="Обычный 3 17 34 2 4" xfId="38867"/>
    <cellStyle name="Обычный 3 17 34 2 4 2" xfId="38868"/>
    <cellStyle name="Обычный 3 17 34 2 4 2 2" xfId="38869"/>
    <cellStyle name="Обычный 3 17 34 2 4 2 2 2" xfId="38870"/>
    <cellStyle name="Обычный 3 17 34 2 4 2 3" xfId="38871"/>
    <cellStyle name="Обычный 3 17 34 2 4 3" xfId="38872"/>
    <cellStyle name="Обычный 3 17 34 2 4 3 2" xfId="38873"/>
    <cellStyle name="Обычный 3 17 34 2 4 4" xfId="38874"/>
    <cellStyle name="Обычный 3 17 34 2 5" xfId="38875"/>
    <cellStyle name="Обычный 3 17 34 2 5 2" xfId="38876"/>
    <cellStyle name="Обычный 3 17 34 2 5 2 2" xfId="38877"/>
    <cellStyle name="Обычный 3 17 34 2 5 3" xfId="38878"/>
    <cellStyle name="Обычный 3 17 34 2 6" xfId="38879"/>
    <cellStyle name="Обычный 3 17 34 2 6 2" xfId="38880"/>
    <cellStyle name="Обычный 3 17 34 2 7" xfId="38881"/>
    <cellStyle name="Обычный 3 17 34 3" xfId="38882"/>
    <cellStyle name="Обычный 3 17 34 3 2" xfId="38883"/>
    <cellStyle name="Обычный 3 17 34 3 2 2" xfId="38884"/>
    <cellStyle name="Обычный 3 17 34 3 2 2 2" xfId="38885"/>
    <cellStyle name="Обычный 3 17 34 3 2 2 2 2" xfId="38886"/>
    <cellStyle name="Обычный 3 17 34 3 2 2 3" xfId="38887"/>
    <cellStyle name="Обычный 3 17 34 3 2 3" xfId="38888"/>
    <cellStyle name="Обычный 3 17 34 3 2 3 2" xfId="38889"/>
    <cellStyle name="Обычный 3 17 34 3 2 4" xfId="38890"/>
    <cellStyle name="Обычный 3 17 34 3 3" xfId="38891"/>
    <cellStyle name="Обычный 3 17 34 3 3 2" xfId="38892"/>
    <cellStyle name="Обычный 3 17 34 3 3 2 2" xfId="38893"/>
    <cellStyle name="Обычный 3 17 34 3 3 3" xfId="38894"/>
    <cellStyle name="Обычный 3 17 34 3 4" xfId="38895"/>
    <cellStyle name="Обычный 3 17 34 3 4 2" xfId="38896"/>
    <cellStyle name="Обычный 3 17 34 3 5" xfId="38897"/>
    <cellStyle name="Обычный 3 17 34 4" xfId="38898"/>
    <cellStyle name="Обычный 3 17 34 4 2" xfId="38899"/>
    <cellStyle name="Обычный 3 17 34 4 2 2" xfId="38900"/>
    <cellStyle name="Обычный 3 17 34 4 2 2 2" xfId="38901"/>
    <cellStyle name="Обычный 3 17 34 4 2 2 2 2" xfId="38902"/>
    <cellStyle name="Обычный 3 17 34 4 2 2 3" xfId="38903"/>
    <cellStyle name="Обычный 3 17 34 4 2 3" xfId="38904"/>
    <cellStyle name="Обычный 3 17 34 4 2 3 2" xfId="38905"/>
    <cellStyle name="Обычный 3 17 34 4 2 4" xfId="38906"/>
    <cellStyle name="Обычный 3 17 34 4 3" xfId="38907"/>
    <cellStyle name="Обычный 3 17 34 4 3 2" xfId="38908"/>
    <cellStyle name="Обычный 3 17 34 4 3 2 2" xfId="38909"/>
    <cellStyle name="Обычный 3 17 34 4 3 3" xfId="38910"/>
    <cellStyle name="Обычный 3 17 34 4 4" xfId="38911"/>
    <cellStyle name="Обычный 3 17 34 4 4 2" xfId="38912"/>
    <cellStyle name="Обычный 3 17 34 4 5" xfId="38913"/>
    <cellStyle name="Обычный 3 17 34 5" xfId="38914"/>
    <cellStyle name="Обычный 3 17 34 5 2" xfId="38915"/>
    <cellStyle name="Обычный 3 17 34 5 2 2" xfId="38916"/>
    <cellStyle name="Обычный 3 17 34 5 2 2 2" xfId="38917"/>
    <cellStyle name="Обычный 3 17 34 5 2 3" xfId="38918"/>
    <cellStyle name="Обычный 3 17 34 5 3" xfId="38919"/>
    <cellStyle name="Обычный 3 17 34 5 3 2" xfId="38920"/>
    <cellStyle name="Обычный 3 17 34 5 4" xfId="38921"/>
    <cellStyle name="Обычный 3 17 34 6" xfId="38922"/>
    <cellStyle name="Обычный 3 17 34 6 2" xfId="38923"/>
    <cellStyle name="Обычный 3 17 34 6 2 2" xfId="38924"/>
    <cellStyle name="Обычный 3 17 34 6 3" xfId="38925"/>
    <cellStyle name="Обычный 3 17 34 7" xfId="38926"/>
    <cellStyle name="Обычный 3 17 34 7 2" xfId="38927"/>
    <cellStyle name="Обычный 3 17 34 8" xfId="38928"/>
    <cellStyle name="Обычный 3 17 35" xfId="38929"/>
    <cellStyle name="Обычный 3 17 35 2" xfId="38930"/>
    <cellStyle name="Обычный 3 17 35 2 2" xfId="38931"/>
    <cellStyle name="Обычный 3 17 35 2 2 2" xfId="38932"/>
    <cellStyle name="Обычный 3 17 35 2 2 2 2" xfId="38933"/>
    <cellStyle name="Обычный 3 17 35 2 2 2 2 2" xfId="38934"/>
    <cellStyle name="Обычный 3 17 35 2 2 2 2 2 2" xfId="38935"/>
    <cellStyle name="Обычный 3 17 35 2 2 2 2 3" xfId="38936"/>
    <cellStyle name="Обычный 3 17 35 2 2 2 3" xfId="38937"/>
    <cellStyle name="Обычный 3 17 35 2 2 2 3 2" xfId="38938"/>
    <cellStyle name="Обычный 3 17 35 2 2 2 4" xfId="38939"/>
    <cellStyle name="Обычный 3 17 35 2 2 3" xfId="38940"/>
    <cellStyle name="Обычный 3 17 35 2 2 3 2" xfId="38941"/>
    <cellStyle name="Обычный 3 17 35 2 2 3 2 2" xfId="38942"/>
    <cellStyle name="Обычный 3 17 35 2 2 3 3" xfId="38943"/>
    <cellStyle name="Обычный 3 17 35 2 2 4" xfId="38944"/>
    <cellStyle name="Обычный 3 17 35 2 2 4 2" xfId="38945"/>
    <cellStyle name="Обычный 3 17 35 2 2 5" xfId="38946"/>
    <cellStyle name="Обычный 3 17 35 2 3" xfId="38947"/>
    <cellStyle name="Обычный 3 17 35 2 3 2" xfId="38948"/>
    <cellStyle name="Обычный 3 17 35 2 3 2 2" xfId="38949"/>
    <cellStyle name="Обычный 3 17 35 2 3 2 2 2" xfId="38950"/>
    <cellStyle name="Обычный 3 17 35 2 3 2 2 2 2" xfId="38951"/>
    <cellStyle name="Обычный 3 17 35 2 3 2 2 3" xfId="38952"/>
    <cellStyle name="Обычный 3 17 35 2 3 2 3" xfId="38953"/>
    <cellStyle name="Обычный 3 17 35 2 3 2 3 2" xfId="38954"/>
    <cellStyle name="Обычный 3 17 35 2 3 2 4" xfId="38955"/>
    <cellStyle name="Обычный 3 17 35 2 3 3" xfId="38956"/>
    <cellStyle name="Обычный 3 17 35 2 3 3 2" xfId="38957"/>
    <cellStyle name="Обычный 3 17 35 2 3 3 2 2" xfId="38958"/>
    <cellStyle name="Обычный 3 17 35 2 3 3 3" xfId="38959"/>
    <cellStyle name="Обычный 3 17 35 2 3 4" xfId="38960"/>
    <cellStyle name="Обычный 3 17 35 2 3 4 2" xfId="38961"/>
    <cellStyle name="Обычный 3 17 35 2 3 5" xfId="38962"/>
    <cellStyle name="Обычный 3 17 35 2 4" xfId="38963"/>
    <cellStyle name="Обычный 3 17 35 2 4 2" xfId="38964"/>
    <cellStyle name="Обычный 3 17 35 2 4 2 2" xfId="38965"/>
    <cellStyle name="Обычный 3 17 35 2 4 2 2 2" xfId="38966"/>
    <cellStyle name="Обычный 3 17 35 2 4 2 3" xfId="38967"/>
    <cellStyle name="Обычный 3 17 35 2 4 3" xfId="38968"/>
    <cellStyle name="Обычный 3 17 35 2 4 3 2" xfId="38969"/>
    <cellStyle name="Обычный 3 17 35 2 4 4" xfId="38970"/>
    <cellStyle name="Обычный 3 17 35 2 5" xfId="38971"/>
    <cellStyle name="Обычный 3 17 35 2 5 2" xfId="38972"/>
    <cellStyle name="Обычный 3 17 35 2 5 2 2" xfId="38973"/>
    <cellStyle name="Обычный 3 17 35 2 5 3" xfId="38974"/>
    <cellStyle name="Обычный 3 17 35 2 6" xfId="38975"/>
    <cellStyle name="Обычный 3 17 35 2 6 2" xfId="38976"/>
    <cellStyle name="Обычный 3 17 35 2 7" xfId="38977"/>
    <cellStyle name="Обычный 3 17 35 3" xfId="38978"/>
    <cellStyle name="Обычный 3 17 35 3 2" xfId="38979"/>
    <cellStyle name="Обычный 3 17 35 3 2 2" xfId="38980"/>
    <cellStyle name="Обычный 3 17 35 3 2 2 2" xfId="38981"/>
    <cellStyle name="Обычный 3 17 35 3 2 2 2 2" xfId="38982"/>
    <cellStyle name="Обычный 3 17 35 3 2 2 3" xfId="38983"/>
    <cellStyle name="Обычный 3 17 35 3 2 3" xfId="38984"/>
    <cellStyle name="Обычный 3 17 35 3 2 3 2" xfId="38985"/>
    <cellStyle name="Обычный 3 17 35 3 2 4" xfId="38986"/>
    <cellStyle name="Обычный 3 17 35 3 3" xfId="38987"/>
    <cellStyle name="Обычный 3 17 35 3 3 2" xfId="38988"/>
    <cellStyle name="Обычный 3 17 35 3 3 2 2" xfId="38989"/>
    <cellStyle name="Обычный 3 17 35 3 3 3" xfId="38990"/>
    <cellStyle name="Обычный 3 17 35 3 4" xfId="38991"/>
    <cellStyle name="Обычный 3 17 35 3 4 2" xfId="38992"/>
    <cellStyle name="Обычный 3 17 35 3 5" xfId="38993"/>
    <cellStyle name="Обычный 3 17 35 4" xfId="38994"/>
    <cellStyle name="Обычный 3 17 35 4 2" xfId="38995"/>
    <cellStyle name="Обычный 3 17 35 4 2 2" xfId="38996"/>
    <cellStyle name="Обычный 3 17 35 4 2 2 2" xfId="38997"/>
    <cellStyle name="Обычный 3 17 35 4 2 2 2 2" xfId="38998"/>
    <cellStyle name="Обычный 3 17 35 4 2 2 3" xfId="38999"/>
    <cellStyle name="Обычный 3 17 35 4 2 3" xfId="39000"/>
    <cellStyle name="Обычный 3 17 35 4 2 3 2" xfId="39001"/>
    <cellStyle name="Обычный 3 17 35 4 2 4" xfId="39002"/>
    <cellStyle name="Обычный 3 17 35 4 3" xfId="39003"/>
    <cellStyle name="Обычный 3 17 35 4 3 2" xfId="39004"/>
    <cellStyle name="Обычный 3 17 35 4 3 2 2" xfId="39005"/>
    <cellStyle name="Обычный 3 17 35 4 3 3" xfId="39006"/>
    <cellStyle name="Обычный 3 17 35 4 4" xfId="39007"/>
    <cellStyle name="Обычный 3 17 35 4 4 2" xfId="39008"/>
    <cellStyle name="Обычный 3 17 35 4 5" xfId="39009"/>
    <cellStyle name="Обычный 3 17 35 5" xfId="39010"/>
    <cellStyle name="Обычный 3 17 35 5 2" xfId="39011"/>
    <cellStyle name="Обычный 3 17 35 5 2 2" xfId="39012"/>
    <cellStyle name="Обычный 3 17 35 5 2 2 2" xfId="39013"/>
    <cellStyle name="Обычный 3 17 35 5 2 3" xfId="39014"/>
    <cellStyle name="Обычный 3 17 35 5 3" xfId="39015"/>
    <cellStyle name="Обычный 3 17 35 5 3 2" xfId="39016"/>
    <cellStyle name="Обычный 3 17 35 5 4" xfId="39017"/>
    <cellStyle name="Обычный 3 17 35 6" xfId="39018"/>
    <cellStyle name="Обычный 3 17 35 6 2" xfId="39019"/>
    <cellStyle name="Обычный 3 17 35 6 2 2" xfId="39020"/>
    <cellStyle name="Обычный 3 17 35 6 3" xfId="39021"/>
    <cellStyle name="Обычный 3 17 35 7" xfId="39022"/>
    <cellStyle name="Обычный 3 17 35 7 2" xfId="39023"/>
    <cellStyle name="Обычный 3 17 35 8" xfId="39024"/>
    <cellStyle name="Обычный 3 17 36" xfId="39025"/>
    <cellStyle name="Обычный 3 17 36 2" xfId="39026"/>
    <cellStyle name="Обычный 3 17 36 2 2" xfId="39027"/>
    <cellStyle name="Обычный 3 17 36 2 2 2" xfId="39028"/>
    <cellStyle name="Обычный 3 17 36 2 2 2 2" xfId="39029"/>
    <cellStyle name="Обычный 3 17 36 2 2 2 2 2" xfId="39030"/>
    <cellStyle name="Обычный 3 17 36 2 2 2 2 2 2" xfId="39031"/>
    <cellStyle name="Обычный 3 17 36 2 2 2 2 3" xfId="39032"/>
    <cellStyle name="Обычный 3 17 36 2 2 2 3" xfId="39033"/>
    <cellStyle name="Обычный 3 17 36 2 2 2 3 2" xfId="39034"/>
    <cellStyle name="Обычный 3 17 36 2 2 2 4" xfId="39035"/>
    <cellStyle name="Обычный 3 17 36 2 2 3" xfId="39036"/>
    <cellStyle name="Обычный 3 17 36 2 2 3 2" xfId="39037"/>
    <cellStyle name="Обычный 3 17 36 2 2 3 2 2" xfId="39038"/>
    <cellStyle name="Обычный 3 17 36 2 2 3 3" xfId="39039"/>
    <cellStyle name="Обычный 3 17 36 2 2 4" xfId="39040"/>
    <cellStyle name="Обычный 3 17 36 2 2 4 2" xfId="39041"/>
    <cellStyle name="Обычный 3 17 36 2 2 5" xfId="39042"/>
    <cellStyle name="Обычный 3 17 36 2 3" xfId="39043"/>
    <cellStyle name="Обычный 3 17 36 2 3 2" xfId="39044"/>
    <cellStyle name="Обычный 3 17 36 2 3 2 2" xfId="39045"/>
    <cellStyle name="Обычный 3 17 36 2 3 2 2 2" xfId="39046"/>
    <cellStyle name="Обычный 3 17 36 2 3 2 2 2 2" xfId="39047"/>
    <cellStyle name="Обычный 3 17 36 2 3 2 2 3" xfId="39048"/>
    <cellStyle name="Обычный 3 17 36 2 3 2 3" xfId="39049"/>
    <cellStyle name="Обычный 3 17 36 2 3 2 3 2" xfId="39050"/>
    <cellStyle name="Обычный 3 17 36 2 3 2 4" xfId="39051"/>
    <cellStyle name="Обычный 3 17 36 2 3 3" xfId="39052"/>
    <cellStyle name="Обычный 3 17 36 2 3 3 2" xfId="39053"/>
    <cellStyle name="Обычный 3 17 36 2 3 3 2 2" xfId="39054"/>
    <cellStyle name="Обычный 3 17 36 2 3 3 3" xfId="39055"/>
    <cellStyle name="Обычный 3 17 36 2 3 4" xfId="39056"/>
    <cellStyle name="Обычный 3 17 36 2 3 4 2" xfId="39057"/>
    <cellStyle name="Обычный 3 17 36 2 3 5" xfId="39058"/>
    <cellStyle name="Обычный 3 17 36 2 4" xfId="39059"/>
    <cellStyle name="Обычный 3 17 36 2 4 2" xfId="39060"/>
    <cellStyle name="Обычный 3 17 36 2 4 2 2" xfId="39061"/>
    <cellStyle name="Обычный 3 17 36 2 4 2 2 2" xfId="39062"/>
    <cellStyle name="Обычный 3 17 36 2 4 2 3" xfId="39063"/>
    <cellStyle name="Обычный 3 17 36 2 4 3" xfId="39064"/>
    <cellStyle name="Обычный 3 17 36 2 4 3 2" xfId="39065"/>
    <cellStyle name="Обычный 3 17 36 2 4 4" xfId="39066"/>
    <cellStyle name="Обычный 3 17 36 2 5" xfId="39067"/>
    <cellStyle name="Обычный 3 17 36 2 5 2" xfId="39068"/>
    <cellStyle name="Обычный 3 17 36 2 5 2 2" xfId="39069"/>
    <cellStyle name="Обычный 3 17 36 2 5 3" xfId="39070"/>
    <cellStyle name="Обычный 3 17 36 2 6" xfId="39071"/>
    <cellStyle name="Обычный 3 17 36 2 6 2" xfId="39072"/>
    <cellStyle name="Обычный 3 17 36 2 7" xfId="39073"/>
    <cellStyle name="Обычный 3 17 36 3" xfId="39074"/>
    <cellStyle name="Обычный 3 17 36 3 2" xfId="39075"/>
    <cellStyle name="Обычный 3 17 36 3 2 2" xfId="39076"/>
    <cellStyle name="Обычный 3 17 36 3 2 2 2" xfId="39077"/>
    <cellStyle name="Обычный 3 17 36 3 2 2 2 2" xfId="39078"/>
    <cellStyle name="Обычный 3 17 36 3 2 2 3" xfId="39079"/>
    <cellStyle name="Обычный 3 17 36 3 2 3" xfId="39080"/>
    <cellStyle name="Обычный 3 17 36 3 2 3 2" xfId="39081"/>
    <cellStyle name="Обычный 3 17 36 3 2 4" xfId="39082"/>
    <cellStyle name="Обычный 3 17 36 3 3" xfId="39083"/>
    <cellStyle name="Обычный 3 17 36 3 3 2" xfId="39084"/>
    <cellStyle name="Обычный 3 17 36 3 3 2 2" xfId="39085"/>
    <cellStyle name="Обычный 3 17 36 3 3 3" xfId="39086"/>
    <cellStyle name="Обычный 3 17 36 3 4" xfId="39087"/>
    <cellStyle name="Обычный 3 17 36 3 4 2" xfId="39088"/>
    <cellStyle name="Обычный 3 17 36 3 5" xfId="39089"/>
    <cellStyle name="Обычный 3 17 36 4" xfId="39090"/>
    <cellStyle name="Обычный 3 17 36 4 2" xfId="39091"/>
    <cellStyle name="Обычный 3 17 36 4 2 2" xfId="39092"/>
    <cellStyle name="Обычный 3 17 36 4 2 2 2" xfId="39093"/>
    <cellStyle name="Обычный 3 17 36 4 2 2 2 2" xfId="39094"/>
    <cellStyle name="Обычный 3 17 36 4 2 2 3" xfId="39095"/>
    <cellStyle name="Обычный 3 17 36 4 2 3" xfId="39096"/>
    <cellStyle name="Обычный 3 17 36 4 2 3 2" xfId="39097"/>
    <cellStyle name="Обычный 3 17 36 4 2 4" xfId="39098"/>
    <cellStyle name="Обычный 3 17 36 4 3" xfId="39099"/>
    <cellStyle name="Обычный 3 17 36 4 3 2" xfId="39100"/>
    <cellStyle name="Обычный 3 17 36 4 3 2 2" xfId="39101"/>
    <cellStyle name="Обычный 3 17 36 4 3 3" xfId="39102"/>
    <cellStyle name="Обычный 3 17 36 4 4" xfId="39103"/>
    <cellStyle name="Обычный 3 17 36 4 4 2" xfId="39104"/>
    <cellStyle name="Обычный 3 17 36 4 5" xfId="39105"/>
    <cellStyle name="Обычный 3 17 36 5" xfId="39106"/>
    <cellStyle name="Обычный 3 17 36 5 2" xfId="39107"/>
    <cellStyle name="Обычный 3 17 36 5 2 2" xfId="39108"/>
    <cellStyle name="Обычный 3 17 36 5 2 2 2" xfId="39109"/>
    <cellStyle name="Обычный 3 17 36 5 2 3" xfId="39110"/>
    <cellStyle name="Обычный 3 17 36 5 3" xfId="39111"/>
    <cellStyle name="Обычный 3 17 36 5 3 2" xfId="39112"/>
    <cellStyle name="Обычный 3 17 36 5 4" xfId="39113"/>
    <cellStyle name="Обычный 3 17 36 6" xfId="39114"/>
    <cellStyle name="Обычный 3 17 36 6 2" xfId="39115"/>
    <cellStyle name="Обычный 3 17 36 6 2 2" xfId="39116"/>
    <cellStyle name="Обычный 3 17 36 6 3" xfId="39117"/>
    <cellStyle name="Обычный 3 17 36 7" xfId="39118"/>
    <cellStyle name="Обычный 3 17 36 7 2" xfId="39119"/>
    <cellStyle name="Обычный 3 17 36 8" xfId="39120"/>
    <cellStyle name="Обычный 3 17 37" xfId="39121"/>
    <cellStyle name="Обычный 3 17 37 2" xfId="39122"/>
    <cellStyle name="Обычный 3 17 37 2 2" xfId="39123"/>
    <cellStyle name="Обычный 3 17 37 2 2 2" xfId="39124"/>
    <cellStyle name="Обычный 3 17 37 2 2 2 2" xfId="39125"/>
    <cellStyle name="Обычный 3 17 37 2 2 2 2 2" xfId="39126"/>
    <cellStyle name="Обычный 3 17 37 2 2 2 2 2 2" xfId="39127"/>
    <cellStyle name="Обычный 3 17 37 2 2 2 2 3" xfId="39128"/>
    <cellStyle name="Обычный 3 17 37 2 2 2 3" xfId="39129"/>
    <cellStyle name="Обычный 3 17 37 2 2 2 3 2" xfId="39130"/>
    <cellStyle name="Обычный 3 17 37 2 2 2 4" xfId="39131"/>
    <cellStyle name="Обычный 3 17 37 2 2 3" xfId="39132"/>
    <cellStyle name="Обычный 3 17 37 2 2 3 2" xfId="39133"/>
    <cellStyle name="Обычный 3 17 37 2 2 3 2 2" xfId="39134"/>
    <cellStyle name="Обычный 3 17 37 2 2 3 3" xfId="39135"/>
    <cellStyle name="Обычный 3 17 37 2 2 4" xfId="39136"/>
    <cellStyle name="Обычный 3 17 37 2 2 4 2" xfId="39137"/>
    <cellStyle name="Обычный 3 17 37 2 2 5" xfId="39138"/>
    <cellStyle name="Обычный 3 17 37 2 3" xfId="39139"/>
    <cellStyle name="Обычный 3 17 37 2 3 2" xfId="39140"/>
    <cellStyle name="Обычный 3 17 37 2 3 2 2" xfId="39141"/>
    <cellStyle name="Обычный 3 17 37 2 3 2 2 2" xfId="39142"/>
    <cellStyle name="Обычный 3 17 37 2 3 2 2 2 2" xfId="39143"/>
    <cellStyle name="Обычный 3 17 37 2 3 2 2 3" xfId="39144"/>
    <cellStyle name="Обычный 3 17 37 2 3 2 3" xfId="39145"/>
    <cellStyle name="Обычный 3 17 37 2 3 2 3 2" xfId="39146"/>
    <cellStyle name="Обычный 3 17 37 2 3 2 4" xfId="39147"/>
    <cellStyle name="Обычный 3 17 37 2 3 3" xfId="39148"/>
    <cellStyle name="Обычный 3 17 37 2 3 3 2" xfId="39149"/>
    <cellStyle name="Обычный 3 17 37 2 3 3 2 2" xfId="39150"/>
    <cellStyle name="Обычный 3 17 37 2 3 3 3" xfId="39151"/>
    <cellStyle name="Обычный 3 17 37 2 3 4" xfId="39152"/>
    <cellStyle name="Обычный 3 17 37 2 3 4 2" xfId="39153"/>
    <cellStyle name="Обычный 3 17 37 2 3 5" xfId="39154"/>
    <cellStyle name="Обычный 3 17 37 2 4" xfId="39155"/>
    <cellStyle name="Обычный 3 17 37 2 4 2" xfId="39156"/>
    <cellStyle name="Обычный 3 17 37 2 4 2 2" xfId="39157"/>
    <cellStyle name="Обычный 3 17 37 2 4 2 2 2" xfId="39158"/>
    <cellStyle name="Обычный 3 17 37 2 4 2 3" xfId="39159"/>
    <cellStyle name="Обычный 3 17 37 2 4 3" xfId="39160"/>
    <cellStyle name="Обычный 3 17 37 2 4 3 2" xfId="39161"/>
    <cellStyle name="Обычный 3 17 37 2 4 4" xfId="39162"/>
    <cellStyle name="Обычный 3 17 37 2 5" xfId="39163"/>
    <cellStyle name="Обычный 3 17 37 2 5 2" xfId="39164"/>
    <cellStyle name="Обычный 3 17 37 2 5 2 2" xfId="39165"/>
    <cellStyle name="Обычный 3 17 37 2 5 3" xfId="39166"/>
    <cellStyle name="Обычный 3 17 37 2 6" xfId="39167"/>
    <cellStyle name="Обычный 3 17 37 2 6 2" xfId="39168"/>
    <cellStyle name="Обычный 3 17 37 2 7" xfId="39169"/>
    <cellStyle name="Обычный 3 17 37 3" xfId="39170"/>
    <cellStyle name="Обычный 3 17 37 3 2" xfId="39171"/>
    <cellStyle name="Обычный 3 17 37 3 2 2" xfId="39172"/>
    <cellStyle name="Обычный 3 17 37 3 2 2 2" xfId="39173"/>
    <cellStyle name="Обычный 3 17 37 3 2 2 2 2" xfId="39174"/>
    <cellStyle name="Обычный 3 17 37 3 2 2 3" xfId="39175"/>
    <cellStyle name="Обычный 3 17 37 3 2 3" xfId="39176"/>
    <cellStyle name="Обычный 3 17 37 3 2 3 2" xfId="39177"/>
    <cellStyle name="Обычный 3 17 37 3 2 4" xfId="39178"/>
    <cellStyle name="Обычный 3 17 37 3 3" xfId="39179"/>
    <cellStyle name="Обычный 3 17 37 3 3 2" xfId="39180"/>
    <cellStyle name="Обычный 3 17 37 3 3 2 2" xfId="39181"/>
    <cellStyle name="Обычный 3 17 37 3 3 3" xfId="39182"/>
    <cellStyle name="Обычный 3 17 37 3 4" xfId="39183"/>
    <cellStyle name="Обычный 3 17 37 3 4 2" xfId="39184"/>
    <cellStyle name="Обычный 3 17 37 3 5" xfId="39185"/>
    <cellStyle name="Обычный 3 17 37 4" xfId="39186"/>
    <cellStyle name="Обычный 3 17 37 4 2" xfId="39187"/>
    <cellStyle name="Обычный 3 17 37 4 2 2" xfId="39188"/>
    <cellStyle name="Обычный 3 17 37 4 2 2 2" xfId="39189"/>
    <cellStyle name="Обычный 3 17 37 4 2 2 2 2" xfId="39190"/>
    <cellStyle name="Обычный 3 17 37 4 2 2 3" xfId="39191"/>
    <cellStyle name="Обычный 3 17 37 4 2 3" xfId="39192"/>
    <cellStyle name="Обычный 3 17 37 4 2 3 2" xfId="39193"/>
    <cellStyle name="Обычный 3 17 37 4 2 4" xfId="39194"/>
    <cellStyle name="Обычный 3 17 37 4 3" xfId="39195"/>
    <cellStyle name="Обычный 3 17 37 4 3 2" xfId="39196"/>
    <cellStyle name="Обычный 3 17 37 4 3 2 2" xfId="39197"/>
    <cellStyle name="Обычный 3 17 37 4 3 3" xfId="39198"/>
    <cellStyle name="Обычный 3 17 37 4 4" xfId="39199"/>
    <cellStyle name="Обычный 3 17 37 4 4 2" xfId="39200"/>
    <cellStyle name="Обычный 3 17 37 4 5" xfId="39201"/>
    <cellStyle name="Обычный 3 17 37 5" xfId="39202"/>
    <cellStyle name="Обычный 3 17 37 5 2" xfId="39203"/>
    <cellStyle name="Обычный 3 17 37 5 2 2" xfId="39204"/>
    <cellStyle name="Обычный 3 17 37 5 2 2 2" xfId="39205"/>
    <cellStyle name="Обычный 3 17 37 5 2 3" xfId="39206"/>
    <cellStyle name="Обычный 3 17 37 5 3" xfId="39207"/>
    <cellStyle name="Обычный 3 17 37 5 3 2" xfId="39208"/>
    <cellStyle name="Обычный 3 17 37 5 4" xfId="39209"/>
    <cellStyle name="Обычный 3 17 37 6" xfId="39210"/>
    <cellStyle name="Обычный 3 17 37 6 2" xfId="39211"/>
    <cellStyle name="Обычный 3 17 37 6 2 2" xfId="39212"/>
    <cellStyle name="Обычный 3 17 37 6 3" xfId="39213"/>
    <cellStyle name="Обычный 3 17 37 7" xfId="39214"/>
    <cellStyle name="Обычный 3 17 37 7 2" xfId="39215"/>
    <cellStyle name="Обычный 3 17 37 8" xfId="39216"/>
    <cellStyle name="Обычный 3 17 38" xfId="39217"/>
    <cellStyle name="Обычный 3 17 38 2" xfId="39218"/>
    <cellStyle name="Обычный 3 17 38 2 2" xfId="39219"/>
    <cellStyle name="Обычный 3 17 38 2 2 2" xfId="39220"/>
    <cellStyle name="Обычный 3 17 38 2 2 2 2" xfId="39221"/>
    <cellStyle name="Обычный 3 17 38 2 2 2 2 2" xfId="39222"/>
    <cellStyle name="Обычный 3 17 38 2 2 2 2 2 2" xfId="39223"/>
    <cellStyle name="Обычный 3 17 38 2 2 2 2 3" xfId="39224"/>
    <cellStyle name="Обычный 3 17 38 2 2 2 3" xfId="39225"/>
    <cellStyle name="Обычный 3 17 38 2 2 2 3 2" xfId="39226"/>
    <cellStyle name="Обычный 3 17 38 2 2 2 4" xfId="39227"/>
    <cellStyle name="Обычный 3 17 38 2 2 3" xfId="39228"/>
    <cellStyle name="Обычный 3 17 38 2 2 3 2" xfId="39229"/>
    <cellStyle name="Обычный 3 17 38 2 2 3 2 2" xfId="39230"/>
    <cellStyle name="Обычный 3 17 38 2 2 3 3" xfId="39231"/>
    <cellStyle name="Обычный 3 17 38 2 2 4" xfId="39232"/>
    <cellStyle name="Обычный 3 17 38 2 2 4 2" xfId="39233"/>
    <cellStyle name="Обычный 3 17 38 2 2 5" xfId="39234"/>
    <cellStyle name="Обычный 3 17 38 2 3" xfId="39235"/>
    <cellStyle name="Обычный 3 17 38 2 3 2" xfId="39236"/>
    <cellStyle name="Обычный 3 17 38 2 3 2 2" xfId="39237"/>
    <cellStyle name="Обычный 3 17 38 2 3 2 2 2" xfId="39238"/>
    <cellStyle name="Обычный 3 17 38 2 3 2 2 2 2" xfId="39239"/>
    <cellStyle name="Обычный 3 17 38 2 3 2 2 3" xfId="39240"/>
    <cellStyle name="Обычный 3 17 38 2 3 2 3" xfId="39241"/>
    <cellStyle name="Обычный 3 17 38 2 3 2 3 2" xfId="39242"/>
    <cellStyle name="Обычный 3 17 38 2 3 2 4" xfId="39243"/>
    <cellStyle name="Обычный 3 17 38 2 3 3" xfId="39244"/>
    <cellStyle name="Обычный 3 17 38 2 3 3 2" xfId="39245"/>
    <cellStyle name="Обычный 3 17 38 2 3 3 2 2" xfId="39246"/>
    <cellStyle name="Обычный 3 17 38 2 3 3 3" xfId="39247"/>
    <cellStyle name="Обычный 3 17 38 2 3 4" xfId="39248"/>
    <cellStyle name="Обычный 3 17 38 2 3 4 2" xfId="39249"/>
    <cellStyle name="Обычный 3 17 38 2 3 5" xfId="39250"/>
    <cellStyle name="Обычный 3 17 38 2 4" xfId="39251"/>
    <cellStyle name="Обычный 3 17 38 2 4 2" xfId="39252"/>
    <cellStyle name="Обычный 3 17 38 2 4 2 2" xfId="39253"/>
    <cellStyle name="Обычный 3 17 38 2 4 2 2 2" xfId="39254"/>
    <cellStyle name="Обычный 3 17 38 2 4 2 3" xfId="39255"/>
    <cellStyle name="Обычный 3 17 38 2 4 3" xfId="39256"/>
    <cellStyle name="Обычный 3 17 38 2 4 3 2" xfId="39257"/>
    <cellStyle name="Обычный 3 17 38 2 4 4" xfId="39258"/>
    <cellStyle name="Обычный 3 17 38 2 5" xfId="39259"/>
    <cellStyle name="Обычный 3 17 38 2 5 2" xfId="39260"/>
    <cellStyle name="Обычный 3 17 38 2 5 2 2" xfId="39261"/>
    <cellStyle name="Обычный 3 17 38 2 5 3" xfId="39262"/>
    <cellStyle name="Обычный 3 17 38 2 6" xfId="39263"/>
    <cellStyle name="Обычный 3 17 38 2 6 2" xfId="39264"/>
    <cellStyle name="Обычный 3 17 38 2 7" xfId="39265"/>
    <cellStyle name="Обычный 3 17 38 3" xfId="39266"/>
    <cellStyle name="Обычный 3 17 38 3 2" xfId="39267"/>
    <cellStyle name="Обычный 3 17 38 3 2 2" xfId="39268"/>
    <cellStyle name="Обычный 3 17 38 3 2 2 2" xfId="39269"/>
    <cellStyle name="Обычный 3 17 38 3 2 2 2 2" xfId="39270"/>
    <cellStyle name="Обычный 3 17 38 3 2 2 3" xfId="39271"/>
    <cellStyle name="Обычный 3 17 38 3 2 3" xfId="39272"/>
    <cellStyle name="Обычный 3 17 38 3 2 3 2" xfId="39273"/>
    <cellStyle name="Обычный 3 17 38 3 2 4" xfId="39274"/>
    <cellStyle name="Обычный 3 17 38 3 3" xfId="39275"/>
    <cellStyle name="Обычный 3 17 38 3 3 2" xfId="39276"/>
    <cellStyle name="Обычный 3 17 38 3 3 2 2" xfId="39277"/>
    <cellStyle name="Обычный 3 17 38 3 3 3" xfId="39278"/>
    <cellStyle name="Обычный 3 17 38 3 4" xfId="39279"/>
    <cellStyle name="Обычный 3 17 38 3 4 2" xfId="39280"/>
    <cellStyle name="Обычный 3 17 38 3 5" xfId="39281"/>
    <cellStyle name="Обычный 3 17 38 4" xfId="39282"/>
    <cellStyle name="Обычный 3 17 38 4 2" xfId="39283"/>
    <cellStyle name="Обычный 3 17 38 4 2 2" xfId="39284"/>
    <cellStyle name="Обычный 3 17 38 4 2 2 2" xfId="39285"/>
    <cellStyle name="Обычный 3 17 38 4 2 2 2 2" xfId="39286"/>
    <cellStyle name="Обычный 3 17 38 4 2 2 3" xfId="39287"/>
    <cellStyle name="Обычный 3 17 38 4 2 3" xfId="39288"/>
    <cellStyle name="Обычный 3 17 38 4 2 3 2" xfId="39289"/>
    <cellStyle name="Обычный 3 17 38 4 2 4" xfId="39290"/>
    <cellStyle name="Обычный 3 17 38 4 3" xfId="39291"/>
    <cellStyle name="Обычный 3 17 38 4 3 2" xfId="39292"/>
    <cellStyle name="Обычный 3 17 38 4 3 2 2" xfId="39293"/>
    <cellStyle name="Обычный 3 17 38 4 3 3" xfId="39294"/>
    <cellStyle name="Обычный 3 17 38 4 4" xfId="39295"/>
    <cellStyle name="Обычный 3 17 38 4 4 2" xfId="39296"/>
    <cellStyle name="Обычный 3 17 38 4 5" xfId="39297"/>
    <cellStyle name="Обычный 3 17 38 5" xfId="39298"/>
    <cellStyle name="Обычный 3 17 38 5 2" xfId="39299"/>
    <cellStyle name="Обычный 3 17 38 5 2 2" xfId="39300"/>
    <cellStyle name="Обычный 3 17 38 5 2 2 2" xfId="39301"/>
    <cellStyle name="Обычный 3 17 38 5 2 3" xfId="39302"/>
    <cellStyle name="Обычный 3 17 38 5 3" xfId="39303"/>
    <cellStyle name="Обычный 3 17 38 5 3 2" xfId="39304"/>
    <cellStyle name="Обычный 3 17 38 5 4" xfId="39305"/>
    <cellStyle name="Обычный 3 17 38 6" xfId="39306"/>
    <cellStyle name="Обычный 3 17 38 6 2" xfId="39307"/>
    <cellStyle name="Обычный 3 17 38 6 2 2" xfId="39308"/>
    <cellStyle name="Обычный 3 17 38 6 3" xfId="39309"/>
    <cellStyle name="Обычный 3 17 38 7" xfId="39310"/>
    <cellStyle name="Обычный 3 17 38 7 2" xfId="39311"/>
    <cellStyle name="Обычный 3 17 38 8" xfId="39312"/>
    <cellStyle name="Обычный 3 17 39" xfId="39313"/>
    <cellStyle name="Обычный 3 17 39 2" xfId="39314"/>
    <cellStyle name="Обычный 3 17 39 2 2" xfId="39315"/>
    <cellStyle name="Обычный 3 17 39 2 2 2" xfId="39316"/>
    <cellStyle name="Обычный 3 17 39 2 2 2 2" xfId="39317"/>
    <cellStyle name="Обычный 3 17 39 2 2 2 2 2" xfId="39318"/>
    <cellStyle name="Обычный 3 17 39 2 2 2 2 2 2" xfId="39319"/>
    <cellStyle name="Обычный 3 17 39 2 2 2 2 3" xfId="39320"/>
    <cellStyle name="Обычный 3 17 39 2 2 2 3" xfId="39321"/>
    <cellStyle name="Обычный 3 17 39 2 2 2 3 2" xfId="39322"/>
    <cellStyle name="Обычный 3 17 39 2 2 2 4" xfId="39323"/>
    <cellStyle name="Обычный 3 17 39 2 2 3" xfId="39324"/>
    <cellStyle name="Обычный 3 17 39 2 2 3 2" xfId="39325"/>
    <cellStyle name="Обычный 3 17 39 2 2 3 2 2" xfId="39326"/>
    <cellStyle name="Обычный 3 17 39 2 2 3 3" xfId="39327"/>
    <cellStyle name="Обычный 3 17 39 2 2 4" xfId="39328"/>
    <cellStyle name="Обычный 3 17 39 2 2 4 2" xfId="39329"/>
    <cellStyle name="Обычный 3 17 39 2 2 5" xfId="39330"/>
    <cellStyle name="Обычный 3 17 39 2 3" xfId="39331"/>
    <cellStyle name="Обычный 3 17 39 2 3 2" xfId="39332"/>
    <cellStyle name="Обычный 3 17 39 2 3 2 2" xfId="39333"/>
    <cellStyle name="Обычный 3 17 39 2 3 2 2 2" xfId="39334"/>
    <cellStyle name="Обычный 3 17 39 2 3 2 2 2 2" xfId="39335"/>
    <cellStyle name="Обычный 3 17 39 2 3 2 2 3" xfId="39336"/>
    <cellStyle name="Обычный 3 17 39 2 3 2 3" xfId="39337"/>
    <cellStyle name="Обычный 3 17 39 2 3 2 3 2" xfId="39338"/>
    <cellStyle name="Обычный 3 17 39 2 3 2 4" xfId="39339"/>
    <cellStyle name="Обычный 3 17 39 2 3 3" xfId="39340"/>
    <cellStyle name="Обычный 3 17 39 2 3 3 2" xfId="39341"/>
    <cellStyle name="Обычный 3 17 39 2 3 3 2 2" xfId="39342"/>
    <cellStyle name="Обычный 3 17 39 2 3 3 3" xfId="39343"/>
    <cellStyle name="Обычный 3 17 39 2 3 4" xfId="39344"/>
    <cellStyle name="Обычный 3 17 39 2 3 4 2" xfId="39345"/>
    <cellStyle name="Обычный 3 17 39 2 3 5" xfId="39346"/>
    <cellStyle name="Обычный 3 17 39 2 4" xfId="39347"/>
    <cellStyle name="Обычный 3 17 39 2 4 2" xfId="39348"/>
    <cellStyle name="Обычный 3 17 39 2 4 2 2" xfId="39349"/>
    <cellStyle name="Обычный 3 17 39 2 4 2 2 2" xfId="39350"/>
    <cellStyle name="Обычный 3 17 39 2 4 2 3" xfId="39351"/>
    <cellStyle name="Обычный 3 17 39 2 4 3" xfId="39352"/>
    <cellStyle name="Обычный 3 17 39 2 4 3 2" xfId="39353"/>
    <cellStyle name="Обычный 3 17 39 2 4 4" xfId="39354"/>
    <cellStyle name="Обычный 3 17 39 2 5" xfId="39355"/>
    <cellStyle name="Обычный 3 17 39 2 5 2" xfId="39356"/>
    <cellStyle name="Обычный 3 17 39 2 5 2 2" xfId="39357"/>
    <cellStyle name="Обычный 3 17 39 2 5 3" xfId="39358"/>
    <cellStyle name="Обычный 3 17 39 2 6" xfId="39359"/>
    <cellStyle name="Обычный 3 17 39 2 6 2" xfId="39360"/>
    <cellStyle name="Обычный 3 17 39 2 7" xfId="39361"/>
    <cellStyle name="Обычный 3 17 39 3" xfId="39362"/>
    <cellStyle name="Обычный 3 17 39 3 2" xfId="39363"/>
    <cellStyle name="Обычный 3 17 39 3 2 2" xfId="39364"/>
    <cellStyle name="Обычный 3 17 39 3 2 2 2" xfId="39365"/>
    <cellStyle name="Обычный 3 17 39 3 2 2 2 2" xfId="39366"/>
    <cellStyle name="Обычный 3 17 39 3 2 2 3" xfId="39367"/>
    <cellStyle name="Обычный 3 17 39 3 2 3" xfId="39368"/>
    <cellStyle name="Обычный 3 17 39 3 2 3 2" xfId="39369"/>
    <cellStyle name="Обычный 3 17 39 3 2 4" xfId="39370"/>
    <cellStyle name="Обычный 3 17 39 3 3" xfId="39371"/>
    <cellStyle name="Обычный 3 17 39 3 3 2" xfId="39372"/>
    <cellStyle name="Обычный 3 17 39 3 3 2 2" xfId="39373"/>
    <cellStyle name="Обычный 3 17 39 3 3 3" xfId="39374"/>
    <cellStyle name="Обычный 3 17 39 3 4" xfId="39375"/>
    <cellStyle name="Обычный 3 17 39 3 4 2" xfId="39376"/>
    <cellStyle name="Обычный 3 17 39 3 5" xfId="39377"/>
    <cellStyle name="Обычный 3 17 39 4" xfId="39378"/>
    <cellStyle name="Обычный 3 17 39 4 2" xfId="39379"/>
    <cellStyle name="Обычный 3 17 39 4 2 2" xfId="39380"/>
    <cellStyle name="Обычный 3 17 39 4 2 2 2" xfId="39381"/>
    <cellStyle name="Обычный 3 17 39 4 2 2 2 2" xfId="39382"/>
    <cellStyle name="Обычный 3 17 39 4 2 2 3" xfId="39383"/>
    <cellStyle name="Обычный 3 17 39 4 2 3" xfId="39384"/>
    <cellStyle name="Обычный 3 17 39 4 2 3 2" xfId="39385"/>
    <cellStyle name="Обычный 3 17 39 4 2 4" xfId="39386"/>
    <cellStyle name="Обычный 3 17 39 4 3" xfId="39387"/>
    <cellStyle name="Обычный 3 17 39 4 3 2" xfId="39388"/>
    <cellStyle name="Обычный 3 17 39 4 3 2 2" xfId="39389"/>
    <cellStyle name="Обычный 3 17 39 4 3 3" xfId="39390"/>
    <cellStyle name="Обычный 3 17 39 4 4" xfId="39391"/>
    <cellStyle name="Обычный 3 17 39 4 4 2" xfId="39392"/>
    <cellStyle name="Обычный 3 17 39 4 5" xfId="39393"/>
    <cellStyle name="Обычный 3 17 39 5" xfId="39394"/>
    <cellStyle name="Обычный 3 17 39 5 2" xfId="39395"/>
    <cellStyle name="Обычный 3 17 39 5 2 2" xfId="39396"/>
    <cellStyle name="Обычный 3 17 39 5 2 2 2" xfId="39397"/>
    <cellStyle name="Обычный 3 17 39 5 2 3" xfId="39398"/>
    <cellStyle name="Обычный 3 17 39 5 3" xfId="39399"/>
    <cellStyle name="Обычный 3 17 39 5 3 2" xfId="39400"/>
    <cellStyle name="Обычный 3 17 39 5 4" xfId="39401"/>
    <cellStyle name="Обычный 3 17 39 6" xfId="39402"/>
    <cellStyle name="Обычный 3 17 39 6 2" xfId="39403"/>
    <cellStyle name="Обычный 3 17 39 6 2 2" xfId="39404"/>
    <cellStyle name="Обычный 3 17 39 6 3" xfId="39405"/>
    <cellStyle name="Обычный 3 17 39 7" xfId="39406"/>
    <cellStyle name="Обычный 3 17 39 7 2" xfId="39407"/>
    <cellStyle name="Обычный 3 17 39 8" xfId="39408"/>
    <cellStyle name="Обычный 3 17 4" xfId="39409"/>
    <cellStyle name="Обычный 3 17 4 2" xfId="39410"/>
    <cellStyle name="Обычный 3 17 4 2 2" xfId="39411"/>
    <cellStyle name="Обычный 3 17 4 2 2 2" xfId="39412"/>
    <cellStyle name="Обычный 3 17 4 2 2 2 2" xfId="39413"/>
    <cellStyle name="Обычный 3 17 4 2 2 2 2 2" xfId="39414"/>
    <cellStyle name="Обычный 3 17 4 2 2 2 2 2 2" xfId="39415"/>
    <cellStyle name="Обычный 3 17 4 2 2 2 2 3" xfId="39416"/>
    <cellStyle name="Обычный 3 17 4 2 2 2 3" xfId="39417"/>
    <cellStyle name="Обычный 3 17 4 2 2 2 3 2" xfId="39418"/>
    <cellStyle name="Обычный 3 17 4 2 2 2 4" xfId="39419"/>
    <cellStyle name="Обычный 3 17 4 2 2 3" xfId="39420"/>
    <cellStyle name="Обычный 3 17 4 2 2 3 2" xfId="39421"/>
    <cellStyle name="Обычный 3 17 4 2 2 3 2 2" xfId="39422"/>
    <cellStyle name="Обычный 3 17 4 2 2 3 3" xfId="39423"/>
    <cellStyle name="Обычный 3 17 4 2 2 4" xfId="39424"/>
    <cellStyle name="Обычный 3 17 4 2 2 4 2" xfId="39425"/>
    <cellStyle name="Обычный 3 17 4 2 2 5" xfId="39426"/>
    <cellStyle name="Обычный 3 17 4 2 3" xfId="39427"/>
    <cellStyle name="Обычный 3 17 4 2 3 2" xfId="39428"/>
    <cellStyle name="Обычный 3 17 4 2 3 2 2" xfId="39429"/>
    <cellStyle name="Обычный 3 17 4 2 3 2 2 2" xfId="39430"/>
    <cellStyle name="Обычный 3 17 4 2 3 2 2 2 2" xfId="39431"/>
    <cellStyle name="Обычный 3 17 4 2 3 2 2 3" xfId="39432"/>
    <cellStyle name="Обычный 3 17 4 2 3 2 3" xfId="39433"/>
    <cellStyle name="Обычный 3 17 4 2 3 2 3 2" xfId="39434"/>
    <cellStyle name="Обычный 3 17 4 2 3 2 4" xfId="39435"/>
    <cellStyle name="Обычный 3 17 4 2 3 3" xfId="39436"/>
    <cellStyle name="Обычный 3 17 4 2 3 3 2" xfId="39437"/>
    <cellStyle name="Обычный 3 17 4 2 3 3 2 2" xfId="39438"/>
    <cellStyle name="Обычный 3 17 4 2 3 3 3" xfId="39439"/>
    <cellStyle name="Обычный 3 17 4 2 3 4" xfId="39440"/>
    <cellStyle name="Обычный 3 17 4 2 3 4 2" xfId="39441"/>
    <cellStyle name="Обычный 3 17 4 2 3 5" xfId="39442"/>
    <cellStyle name="Обычный 3 17 4 2 4" xfId="39443"/>
    <cellStyle name="Обычный 3 17 4 2 4 2" xfId="39444"/>
    <cellStyle name="Обычный 3 17 4 2 4 2 2" xfId="39445"/>
    <cellStyle name="Обычный 3 17 4 2 4 2 2 2" xfId="39446"/>
    <cellStyle name="Обычный 3 17 4 2 4 2 3" xfId="39447"/>
    <cellStyle name="Обычный 3 17 4 2 4 3" xfId="39448"/>
    <cellStyle name="Обычный 3 17 4 2 4 3 2" xfId="39449"/>
    <cellStyle name="Обычный 3 17 4 2 4 4" xfId="39450"/>
    <cellStyle name="Обычный 3 17 4 2 5" xfId="39451"/>
    <cellStyle name="Обычный 3 17 4 2 5 2" xfId="39452"/>
    <cellStyle name="Обычный 3 17 4 2 5 2 2" xfId="39453"/>
    <cellStyle name="Обычный 3 17 4 2 5 3" xfId="39454"/>
    <cellStyle name="Обычный 3 17 4 2 6" xfId="39455"/>
    <cellStyle name="Обычный 3 17 4 2 6 2" xfId="39456"/>
    <cellStyle name="Обычный 3 17 4 2 7" xfId="39457"/>
    <cellStyle name="Обычный 3 17 4 3" xfId="39458"/>
    <cellStyle name="Обычный 3 17 4 3 2" xfId="39459"/>
    <cellStyle name="Обычный 3 17 4 3 2 2" xfId="39460"/>
    <cellStyle name="Обычный 3 17 4 3 2 2 2" xfId="39461"/>
    <cellStyle name="Обычный 3 17 4 3 2 2 2 2" xfId="39462"/>
    <cellStyle name="Обычный 3 17 4 3 2 2 3" xfId="39463"/>
    <cellStyle name="Обычный 3 17 4 3 2 3" xfId="39464"/>
    <cellStyle name="Обычный 3 17 4 3 2 3 2" xfId="39465"/>
    <cellStyle name="Обычный 3 17 4 3 2 4" xfId="39466"/>
    <cellStyle name="Обычный 3 17 4 3 3" xfId="39467"/>
    <cellStyle name="Обычный 3 17 4 3 3 2" xfId="39468"/>
    <cellStyle name="Обычный 3 17 4 3 3 2 2" xfId="39469"/>
    <cellStyle name="Обычный 3 17 4 3 3 3" xfId="39470"/>
    <cellStyle name="Обычный 3 17 4 3 4" xfId="39471"/>
    <cellStyle name="Обычный 3 17 4 3 4 2" xfId="39472"/>
    <cellStyle name="Обычный 3 17 4 3 5" xfId="39473"/>
    <cellStyle name="Обычный 3 17 4 4" xfId="39474"/>
    <cellStyle name="Обычный 3 17 4 4 2" xfId="39475"/>
    <cellStyle name="Обычный 3 17 4 4 2 2" xfId="39476"/>
    <cellStyle name="Обычный 3 17 4 4 2 2 2" xfId="39477"/>
    <cellStyle name="Обычный 3 17 4 4 2 2 2 2" xfId="39478"/>
    <cellStyle name="Обычный 3 17 4 4 2 2 3" xfId="39479"/>
    <cellStyle name="Обычный 3 17 4 4 2 3" xfId="39480"/>
    <cellStyle name="Обычный 3 17 4 4 2 3 2" xfId="39481"/>
    <cellStyle name="Обычный 3 17 4 4 2 4" xfId="39482"/>
    <cellStyle name="Обычный 3 17 4 4 3" xfId="39483"/>
    <cellStyle name="Обычный 3 17 4 4 3 2" xfId="39484"/>
    <cellStyle name="Обычный 3 17 4 4 3 2 2" xfId="39485"/>
    <cellStyle name="Обычный 3 17 4 4 3 3" xfId="39486"/>
    <cellStyle name="Обычный 3 17 4 4 4" xfId="39487"/>
    <cellStyle name="Обычный 3 17 4 4 4 2" xfId="39488"/>
    <cellStyle name="Обычный 3 17 4 4 5" xfId="39489"/>
    <cellStyle name="Обычный 3 17 4 5" xfId="39490"/>
    <cellStyle name="Обычный 3 17 4 5 2" xfId="39491"/>
    <cellStyle name="Обычный 3 17 4 5 2 2" xfId="39492"/>
    <cellStyle name="Обычный 3 17 4 5 2 2 2" xfId="39493"/>
    <cellStyle name="Обычный 3 17 4 5 2 3" xfId="39494"/>
    <cellStyle name="Обычный 3 17 4 5 3" xfId="39495"/>
    <cellStyle name="Обычный 3 17 4 5 3 2" xfId="39496"/>
    <cellStyle name="Обычный 3 17 4 5 4" xfId="39497"/>
    <cellStyle name="Обычный 3 17 4 6" xfId="39498"/>
    <cellStyle name="Обычный 3 17 4 6 2" xfId="39499"/>
    <cellStyle name="Обычный 3 17 4 6 2 2" xfId="39500"/>
    <cellStyle name="Обычный 3 17 4 6 3" xfId="39501"/>
    <cellStyle name="Обычный 3 17 4 7" xfId="39502"/>
    <cellStyle name="Обычный 3 17 4 7 2" xfId="39503"/>
    <cellStyle name="Обычный 3 17 4 8" xfId="39504"/>
    <cellStyle name="Обычный 3 17 40" xfId="39505"/>
    <cellStyle name="Обычный 3 17 40 2" xfId="39506"/>
    <cellStyle name="Обычный 3 17 40 2 2" xfId="39507"/>
    <cellStyle name="Обычный 3 17 40 2 2 2" xfId="39508"/>
    <cellStyle name="Обычный 3 17 40 2 2 2 2" xfId="39509"/>
    <cellStyle name="Обычный 3 17 40 2 2 2 2 2" xfId="39510"/>
    <cellStyle name="Обычный 3 17 40 2 2 2 2 2 2" xfId="39511"/>
    <cellStyle name="Обычный 3 17 40 2 2 2 2 3" xfId="39512"/>
    <cellStyle name="Обычный 3 17 40 2 2 2 3" xfId="39513"/>
    <cellStyle name="Обычный 3 17 40 2 2 2 3 2" xfId="39514"/>
    <cellStyle name="Обычный 3 17 40 2 2 2 4" xfId="39515"/>
    <cellStyle name="Обычный 3 17 40 2 2 3" xfId="39516"/>
    <cellStyle name="Обычный 3 17 40 2 2 3 2" xfId="39517"/>
    <cellStyle name="Обычный 3 17 40 2 2 3 2 2" xfId="39518"/>
    <cellStyle name="Обычный 3 17 40 2 2 3 3" xfId="39519"/>
    <cellStyle name="Обычный 3 17 40 2 2 4" xfId="39520"/>
    <cellStyle name="Обычный 3 17 40 2 2 4 2" xfId="39521"/>
    <cellStyle name="Обычный 3 17 40 2 2 5" xfId="39522"/>
    <cellStyle name="Обычный 3 17 40 2 3" xfId="39523"/>
    <cellStyle name="Обычный 3 17 40 2 3 2" xfId="39524"/>
    <cellStyle name="Обычный 3 17 40 2 3 2 2" xfId="39525"/>
    <cellStyle name="Обычный 3 17 40 2 3 2 2 2" xfId="39526"/>
    <cellStyle name="Обычный 3 17 40 2 3 2 2 2 2" xfId="39527"/>
    <cellStyle name="Обычный 3 17 40 2 3 2 2 3" xfId="39528"/>
    <cellStyle name="Обычный 3 17 40 2 3 2 3" xfId="39529"/>
    <cellStyle name="Обычный 3 17 40 2 3 2 3 2" xfId="39530"/>
    <cellStyle name="Обычный 3 17 40 2 3 2 4" xfId="39531"/>
    <cellStyle name="Обычный 3 17 40 2 3 3" xfId="39532"/>
    <cellStyle name="Обычный 3 17 40 2 3 3 2" xfId="39533"/>
    <cellStyle name="Обычный 3 17 40 2 3 3 2 2" xfId="39534"/>
    <cellStyle name="Обычный 3 17 40 2 3 3 3" xfId="39535"/>
    <cellStyle name="Обычный 3 17 40 2 3 4" xfId="39536"/>
    <cellStyle name="Обычный 3 17 40 2 3 4 2" xfId="39537"/>
    <cellStyle name="Обычный 3 17 40 2 3 5" xfId="39538"/>
    <cellStyle name="Обычный 3 17 40 2 4" xfId="39539"/>
    <cellStyle name="Обычный 3 17 40 2 4 2" xfId="39540"/>
    <cellStyle name="Обычный 3 17 40 2 4 2 2" xfId="39541"/>
    <cellStyle name="Обычный 3 17 40 2 4 2 2 2" xfId="39542"/>
    <cellStyle name="Обычный 3 17 40 2 4 2 3" xfId="39543"/>
    <cellStyle name="Обычный 3 17 40 2 4 3" xfId="39544"/>
    <cellStyle name="Обычный 3 17 40 2 4 3 2" xfId="39545"/>
    <cellStyle name="Обычный 3 17 40 2 4 4" xfId="39546"/>
    <cellStyle name="Обычный 3 17 40 2 5" xfId="39547"/>
    <cellStyle name="Обычный 3 17 40 2 5 2" xfId="39548"/>
    <cellStyle name="Обычный 3 17 40 2 5 2 2" xfId="39549"/>
    <cellStyle name="Обычный 3 17 40 2 5 3" xfId="39550"/>
    <cellStyle name="Обычный 3 17 40 2 6" xfId="39551"/>
    <cellStyle name="Обычный 3 17 40 2 6 2" xfId="39552"/>
    <cellStyle name="Обычный 3 17 40 2 7" xfId="39553"/>
    <cellStyle name="Обычный 3 17 40 3" xfId="39554"/>
    <cellStyle name="Обычный 3 17 40 3 2" xfId="39555"/>
    <cellStyle name="Обычный 3 17 40 3 2 2" xfId="39556"/>
    <cellStyle name="Обычный 3 17 40 3 2 2 2" xfId="39557"/>
    <cellStyle name="Обычный 3 17 40 3 2 2 2 2" xfId="39558"/>
    <cellStyle name="Обычный 3 17 40 3 2 2 3" xfId="39559"/>
    <cellStyle name="Обычный 3 17 40 3 2 3" xfId="39560"/>
    <cellStyle name="Обычный 3 17 40 3 2 3 2" xfId="39561"/>
    <cellStyle name="Обычный 3 17 40 3 2 4" xfId="39562"/>
    <cellStyle name="Обычный 3 17 40 3 3" xfId="39563"/>
    <cellStyle name="Обычный 3 17 40 3 3 2" xfId="39564"/>
    <cellStyle name="Обычный 3 17 40 3 3 2 2" xfId="39565"/>
    <cellStyle name="Обычный 3 17 40 3 3 3" xfId="39566"/>
    <cellStyle name="Обычный 3 17 40 3 4" xfId="39567"/>
    <cellStyle name="Обычный 3 17 40 3 4 2" xfId="39568"/>
    <cellStyle name="Обычный 3 17 40 3 5" xfId="39569"/>
    <cellStyle name="Обычный 3 17 40 4" xfId="39570"/>
    <cellStyle name="Обычный 3 17 40 4 2" xfId="39571"/>
    <cellStyle name="Обычный 3 17 40 4 2 2" xfId="39572"/>
    <cellStyle name="Обычный 3 17 40 4 2 2 2" xfId="39573"/>
    <cellStyle name="Обычный 3 17 40 4 2 2 2 2" xfId="39574"/>
    <cellStyle name="Обычный 3 17 40 4 2 2 3" xfId="39575"/>
    <cellStyle name="Обычный 3 17 40 4 2 3" xfId="39576"/>
    <cellStyle name="Обычный 3 17 40 4 2 3 2" xfId="39577"/>
    <cellStyle name="Обычный 3 17 40 4 2 4" xfId="39578"/>
    <cellStyle name="Обычный 3 17 40 4 3" xfId="39579"/>
    <cellStyle name="Обычный 3 17 40 4 3 2" xfId="39580"/>
    <cellStyle name="Обычный 3 17 40 4 3 2 2" xfId="39581"/>
    <cellStyle name="Обычный 3 17 40 4 3 3" xfId="39582"/>
    <cellStyle name="Обычный 3 17 40 4 4" xfId="39583"/>
    <cellStyle name="Обычный 3 17 40 4 4 2" xfId="39584"/>
    <cellStyle name="Обычный 3 17 40 4 5" xfId="39585"/>
    <cellStyle name="Обычный 3 17 40 5" xfId="39586"/>
    <cellStyle name="Обычный 3 17 40 5 2" xfId="39587"/>
    <cellStyle name="Обычный 3 17 40 5 2 2" xfId="39588"/>
    <cellStyle name="Обычный 3 17 40 5 2 2 2" xfId="39589"/>
    <cellStyle name="Обычный 3 17 40 5 2 3" xfId="39590"/>
    <cellStyle name="Обычный 3 17 40 5 3" xfId="39591"/>
    <cellStyle name="Обычный 3 17 40 5 3 2" xfId="39592"/>
    <cellStyle name="Обычный 3 17 40 5 4" xfId="39593"/>
    <cellStyle name="Обычный 3 17 40 6" xfId="39594"/>
    <cellStyle name="Обычный 3 17 40 6 2" xfId="39595"/>
    <cellStyle name="Обычный 3 17 40 6 2 2" xfId="39596"/>
    <cellStyle name="Обычный 3 17 40 6 3" xfId="39597"/>
    <cellStyle name="Обычный 3 17 40 7" xfId="39598"/>
    <cellStyle name="Обычный 3 17 40 7 2" xfId="39599"/>
    <cellStyle name="Обычный 3 17 40 8" xfId="39600"/>
    <cellStyle name="Обычный 3 17 41" xfId="39601"/>
    <cellStyle name="Обычный 3 17 41 2" xfId="39602"/>
    <cellStyle name="Обычный 3 17 41 2 2" xfId="39603"/>
    <cellStyle name="Обычный 3 17 41 2 2 2" xfId="39604"/>
    <cellStyle name="Обычный 3 17 41 2 2 2 2" xfId="39605"/>
    <cellStyle name="Обычный 3 17 41 2 2 2 2 2" xfId="39606"/>
    <cellStyle name="Обычный 3 17 41 2 2 2 2 2 2" xfId="39607"/>
    <cellStyle name="Обычный 3 17 41 2 2 2 2 3" xfId="39608"/>
    <cellStyle name="Обычный 3 17 41 2 2 2 3" xfId="39609"/>
    <cellStyle name="Обычный 3 17 41 2 2 2 3 2" xfId="39610"/>
    <cellStyle name="Обычный 3 17 41 2 2 2 4" xfId="39611"/>
    <cellStyle name="Обычный 3 17 41 2 2 3" xfId="39612"/>
    <cellStyle name="Обычный 3 17 41 2 2 3 2" xfId="39613"/>
    <cellStyle name="Обычный 3 17 41 2 2 3 2 2" xfId="39614"/>
    <cellStyle name="Обычный 3 17 41 2 2 3 3" xfId="39615"/>
    <cellStyle name="Обычный 3 17 41 2 2 4" xfId="39616"/>
    <cellStyle name="Обычный 3 17 41 2 2 4 2" xfId="39617"/>
    <cellStyle name="Обычный 3 17 41 2 2 5" xfId="39618"/>
    <cellStyle name="Обычный 3 17 41 2 3" xfId="39619"/>
    <cellStyle name="Обычный 3 17 41 2 3 2" xfId="39620"/>
    <cellStyle name="Обычный 3 17 41 2 3 2 2" xfId="39621"/>
    <cellStyle name="Обычный 3 17 41 2 3 2 2 2" xfId="39622"/>
    <cellStyle name="Обычный 3 17 41 2 3 2 2 2 2" xfId="39623"/>
    <cellStyle name="Обычный 3 17 41 2 3 2 2 3" xfId="39624"/>
    <cellStyle name="Обычный 3 17 41 2 3 2 3" xfId="39625"/>
    <cellStyle name="Обычный 3 17 41 2 3 2 3 2" xfId="39626"/>
    <cellStyle name="Обычный 3 17 41 2 3 2 4" xfId="39627"/>
    <cellStyle name="Обычный 3 17 41 2 3 3" xfId="39628"/>
    <cellStyle name="Обычный 3 17 41 2 3 3 2" xfId="39629"/>
    <cellStyle name="Обычный 3 17 41 2 3 3 2 2" xfId="39630"/>
    <cellStyle name="Обычный 3 17 41 2 3 3 3" xfId="39631"/>
    <cellStyle name="Обычный 3 17 41 2 3 4" xfId="39632"/>
    <cellStyle name="Обычный 3 17 41 2 3 4 2" xfId="39633"/>
    <cellStyle name="Обычный 3 17 41 2 3 5" xfId="39634"/>
    <cellStyle name="Обычный 3 17 41 2 4" xfId="39635"/>
    <cellStyle name="Обычный 3 17 41 2 4 2" xfId="39636"/>
    <cellStyle name="Обычный 3 17 41 2 4 2 2" xfId="39637"/>
    <cellStyle name="Обычный 3 17 41 2 4 2 2 2" xfId="39638"/>
    <cellStyle name="Обычный 3 17 41 2 4 2 3" xfId="39639"/>
    <cellStyle name="Обычный 3 17 41 2 4 3" xfId="39640"/>
    <cellStyle name="Обычный 3 17 41 2 4 3 2" xfId="39641"/>
    <cellStyle name="Обычный 3 17 41 2 4 4" xfId="39642"/>
    <cellStyle name="Обычный 3 17 41 2 5" xfId="39643"/>
    <cellStyle name="Обычный 3 17 41 2 5 2" xfId="39644"/>
    <cellStyle name="Обычный 3 17 41 2 5 2 2" xfId="39645"/>
    <cellStyle name="Обычный 3 17 41 2 5 3" xfId="39646"/>
    <cellStyle name="Обычный 3 17 41 2 6" xfId="39647"/>
    <cellStyle name="Обычный 3 17 41 2 6 2" xfId="39648"/>
    <cellStyle name="Обычный 3 17 41 2 7" xfId="39649"/>
    <cellStyle name="Обычный 3 17 41 3" xfId="39650"/>
    <cellStyle name="Обычный 3 17 41 3 2" xfId="39651"/>
    <cellStyle name="Обычный 3 17 41 3 2 2" xfId="39652"/>
    <cellStyle name="Обычный 3 17 41 3 2 2 2" xfId="39653"/>
    <cellStyle name="Обычный 3 17 41 3 2 2 2 2" xfId="39654"/>
    <cellStyle name="Обычный 3 17 41 3 2 2 3" xfId="39655"/>
    <cellStyle name="Обычный 3 17 41 3 2 3" xfId="39656"/>
    <cellStyle name="Обычный 3 17 41 3 2 3 2" xfId="39657"/>
    <cellStyle name="Обычный 3 17 41 3 2 4" xfId="39658"/>
    <cellStyle name="Обычный 3 17 41 3 3" xfId="39659"/>
    <cellStyle name="Обычный 3 17 41 3 3 2" xfId="39660"/>
    <cellStyle name="Обычный 3 17 41 3 3 2 2" xfId="39661"/>
    <cellStyle name="Обычный 3 17 41 3 3 3" xfId="39662"/>
    <cellStyle name="Обычный 3 17 41 3 4" xfId="39663"/>
    <cellStyle name="Обычный 3 17 41 3 4 2" xfId="39664"/>
    <cellStyle name="Обычный 3 17 41 3 5" xfId="39665"/>
    <cellStyle name="Обычный 3 17 41 4" xfId="39666"/>
    <cellStyle name="Обычный 3 17 41 4 2" xfId="39667"/>
    <cellStyle name="Обычный 3 17 41 4 2 2" xfId="39668"/>
    <cellStyle name="Обычный 3 17 41 4 2 2 2" xfId="39669"/>
    <cellStyle name="Обычный 3 17 41 4 2 2 2 2" xfId="39670"/>
    <cellStyle name="Обычный 3 17 41 4 2 2 3" xfId="39671"/>
    <cellStyle name="Обычный 3 17 41 4 2 3" xfId="39672"/>
    <cellStyle name="Обычный 3 17 41 4 2 3 2" xfId="39673"/>
    <cellStyle name="Обычный 3 17 41 4 2 4" xfId="39674"/>
    <cellStyle name="Обычный 3 17 41 4 3" xfId="39675"/>
    <cellStyle name="Обычный 3 17 41 4 3 2" xfId="39676"/>
    <cellStyle name="Обычный 3 17 41 4 3 2 2" xfId="39677"/>
    <cellStyle name="Обычный 3 17 41 4 3 3" xfId="39678"/>
    <cellStyle name="Обычный 3 17 41 4 4" xfId="39679"/>
    <cellStyle name="Обычный 3 17 41 4 4 2" xfId="39680"/>
    <cellStyle name="Обычный 3 17 41 4 5" xfId="39681"/>
    <cellStyle name="Обычный 3 17 41 5" xfId="39682"/>
    <cellStyle name="Обычный 3 17 41 5 2" xfId="39683"/>
    <cellStyle name="Обычный 3 17 41 5 2 2" xfId="39684"/>
    <cellStyle name="Обычный 3 17 41 5 2 2 2" xfId="39685"/>
    <cellStyle name="Обычный 3 17 41 5 2 3" xfId="39686"/>
    <cellStyle name="Обычный 3 17 41 5 3" xfId="39687"/>
    <cellStyle name="Обычный 3 17 41 5 3 2" xfId="39688"/>
    <cellStyle name="Обычный 3 17 41 5 4" xfId="39689"/>
    <cellStyle name="Обычный 3 17 41 6" xfId="39690"/>
    <cellStyle name="Обычный 3 17 41 6 2" xfId="39691"/>
    <cellStyle name="Обычный 3 17 41 6 2 2" xfId="39692"/>
    <cellStyle name="Обычный 3 17 41 6 3" xfId="39693"/>
    <cellStyle name="Обычный 3 17 41 7" xfId="39694"/>
    <cellStyle name="Обычный 3 17 41 7 2" xfId="39695"/>
    <cellStyle name="Обычный 3 17 41 8" xfId="39696"/>
    <cellStyle name="Обычный 3 17 42" xfId="39697"/>
    <cellStyle name="Обычный 3 17 42 2" xfId="39698"/>
    <cellStyle name="Обычный 3 17 42 2 2" xfId="39699"/>
    <cellStyle name="Обычный 3 17 42 2 2 2" xfId="39700"/>
    <cellStyle name="Обычный 3 17 42 2 2 2 2" xfId="39701"/>
    <cellStyle name="Обычный 3 17 42 2 2 2 2 2" xfId="39702"/>
    <cellStyle name="Обычный 3 17 42 2 2 2 2 2 2" xfId="39703"/>
    <cellStyle name="Обычный 3 17 42 2 2 2 2 3" xfId="39704"/>
    <cellStyle name="Обычный 3 17 42 2 2 2 3" xfId="39705"/>
    <cellStyle name="Обычный 3 17 42 2 2 2 3 2" xfId="39706"/>
    <cellStyle name="Обычный 3 17 42 2 2 2 4" xfId="39707"/>
    <cellStyle name="Обычный 3 17 42 2 2 3" xfId="39708"/>
    <cellStyle name="Обычный 3 17 42 2 2 3 2" xfId="39709"/>
    <cellStyle name="Обычный 3 17 42 2 2 3 2 2" xfId="39710"/>
    <cellStyle name="Обычный 3 17 42 2 2 3 3" xfId="39711"/>
    <cellStyle name="Обычный 3 17 42 2 2 4" xfId="39712"/>
    <cellStyle name="Обычный 3 17 42 2 2 4 2" xfId="39713"/>
    <cellStyle name="Обычный 3 17 42 2 2 5" xfId="39714"/>
    <cellStyle name="Обычный 3 17 42 2 3" xfId="39715"/>
    <cellStyle name="Обычный 3 17 42 2 3 2" xfId="39716"/>
    <cellStyle name="Обычный 3 17 42 2 3 2 2" xfId="39717"/>
    <cellStyle name="Обычный 3 17 42 2 3 2 2 2" xfId="39718"/>
    <cellStyle name="Обычный 3 17 42 2 3 2 2 2 2" xfId="39719"/>
    <cellStyle name="Обычный 3 17 42 2 3 2 2 3" xfId="39720"/>
    <cellStyle name="Обычный 3 17 42 2 3 2 3" xfId="39721"/>
    <cellStyle name="Обычный 3 17 42 2 3 2 3 2" xfId="39722"/>
    <cellStyle name="Обычный 3 17 42 2 3 2 4" xfId="39723"/>
    <cellStyle name="Обычный 3 17 42 2 3 3" xfId="39724"/>
    <cellStyle name="Обычный 3 17 42 2 3 3 2" xfId="39725"/>
    <cellStyle name="Обычный 3 17 42 2 3 3 2 2" xfId="39726"/>
    <cellStyle name="Обычный 3 17 42 2 3 3 3" xfId="39727"/>
    <cellStyle name="Обычный 3 17 42 2 3 4" xfId="39728"/>
    <cellStyle name="Обычный 3 17 42 2 3 4 2" xfId="39729"/>
    <cellStyle name="Обычный 3 17 42 2 3 5" xfId="39730"/>
    <cellStyle name="Обычный 3 17 42 2 4" xfId="39731"/>
    <cellStyle name="Обычный 3 17 42 2 4 2" xfId="39732"/>
    <cellStyle name="Обычный 3 17 42 2 4 2 2" xfId="39733"/>
    <cellStyle name="Обычный 3 17 42 2 4 2 2 2" xfId="39734"/>
    <cellStyle name="Обычный 3 17 42 2 4 2 3" xfId="39735"/>
    <cellStyle name="Обычный 3 17 42 2 4 3" xfId="39736"/>
    <cellStyle name="Обычный 3 17 42 2 4 3 2" xfId="39737"/>
    <cellStyle name="Обычный 3 17 42 2 4 4" xfId="39738"/>
    <cellStyle name="Обычный 3 17 42 2 5" xfId="39739"/>
    <cellStyle name="Обычный 3 17 42 2 5 2" xfId="39740"/>
    <cellStyle name="Обычный 3 17 42 2 5 2 2" xfId="39741"/>
    <cellStyle name="Обычный 3 17 42 2 5 3" xfId="39742"/>
    <cellStyle name="Обычный 3 17 42 2 6" xfId="39743"/>
    <cellStyle name="Обычный 3 17 42 2 6 2" xfId="39744"/>
    <cellStyle name="Обычный 3 17 42 2 7" xfId="39745"/>
    <cellStyle name="Обычный 3 17 42 3" xfId="39746"/>
    <cellStyle name="Обычный 3 17 42 3 2" xfId="39747"/>
    <cellStyle name="Обычный 3 17 42 3 2 2" xfId="39748"/>
    <cellStyle name="Обычный 3 17 42 3 2 2 2" xfId="39749"/>
    <cellStyle name="Обычный 3 17 42 3 2 2 2 2" xfId="39750"/>
    <cellStyle name="Обычный 3 17 42 3 2 2 3" xfId="39751"/>
    <cellStyle name="Обычный 3 17 42 3 2 3" xfId="39752"/>
    <cellStyle name="Обычный 3 17 42 3 2 3 2" xfId="39753"/>
    <cellStyle name="Обычный 3 17 42 3 2 4" xfId="39754"/>
    <cellStyle name="Обычный 3 17 42 3 3" xfId="39755"/>
    <cellStyle name="Обычный 3 17 42 3 3 2" xfId="39756"/>
    <cellStyle name="Обычный 3 17 42 3 3 2 2" xfId="39757"/>
    <cellStyle name="Обычный 3 17 42 3 3 3" xfId="39758"/>
    <cellStyle name="Обычный 3 17 42 3 4" xfId="39759"/>
    <cellStyle name="Обычный 3 17 42 3 4 2" xfId="39760"/>
    <cellStyle name="Обычный 3 17 42 3 5" xfId="39761"/>
    <cellStyle name="Обычный 3 17 42 4" xfId="39762"/>
    <cellStyle name="Обычный 3 17 42 4 2" xfId="39763"/>
    <cellStyle name="Обычный 3 17 42 4 2 2" xfId="39764"/>
    <cellStyle name="Обычный 3 17 42 4 2 2 2" xfId="39765"/>
    <cellStyle name="Обычный 3 17 42 4 2 2 2 2" xfId="39766"/>
    <cellStyle name="Обычный 3 17 42 4 2 2 3" xfId="39767"/>
    <cellStyle name="Обычный 3 17 42 4 2 3" xfId="39768"/>
    <cellStyle name="Обычный 3 17 42 4 2 3 2" xfId="39769"/>
    <cellStyle name="Обычный 3 17 42 4 2 4" xfId="39770"/>
    <cellStyle name="Обычный 3 17 42 4 3" xfId="39771"/>
    <cellStyle name="Обычный 3 17 42 4 3 2" xfId="39772"/>
    <cellStyle name="Обычный 3 17 42 4 3 2 2" xfId="39773"/>
    <cellStyle name="Обычный 3 17 42 4 3 3" xfId="39774"/>
    <cellStyle name="Обычный 3 17 42 4 4" xfId="39775"/>
    <cellStyle name="Обычный 3 17 42 4 4 2" xfId="39776"/>
    <cellStyle name="Обычный 3 17 42 4 5" xfId="39777"/>
    <cellStyle name="Обычный 3 17 42 5" xfId="39778"/>
    <cellStyle name="Обычный 3 17 42 5 2" xfId="39779"/>
    <cellStyle name="Обычный 3 17 42 5 2 2" xfId="39780"/>
    <cellStyle name="Обычный 3 17 42 5 2 2 2" xfId="39781"/>
    <cellStyle name="Обычный 3 17 42 5 2 3" xfId="39782"/>
    <cellStyle name="Обычный 3 17 42 5 3" xfId="39783"/>
    <cellStyle name="Обычный 3 17 42 5 3 2" xfId="39784"/>
    <cellStyle name="Обычный 3 17 42 5 4" xfId="39785"/>
    <cellStyle name="Обычный 3 17 42 6" xfId="39786"/>
    <cellStyle name="Обычный 3 17 42 6 2" xfId="39787"/>
    <cellStyle name="Обычный 3 17 42 6 2 2" xfId="39788"/>
    <cellStyle name="Обычный 3 17 42 6 3" xfId="39789"/>
    <cellStyle name="Обычный 3 17 42 7" xfId="39790"/>
    <cellStyle name="Обычный 3 17 42 7 2" xfId="39791"/>
    <cellStyle name="Обычный 3 17 42 8" xfId="39792"/>
    <cellStyle name="Обычный 3 17 43" xfId="39793"/>
    <cellStyle name="Обычный 3 17 43 2" xfId="39794"/>
    <cellStyle name="Обычный 3 17 43 2 2" xfId="39795"/>
    <cellStyle name="Обычный 3 17 43 2 2 2" xfId="39796"/>
    <cellStyle name="Обычный 3 17 43 2 2 2 2" xfId="39797"/>
    <cellStyle name="Обычный 3 17 43 2 2 2 2 2" xfId="39798"/>
    <cellStyle name="Обычный 3 17 43 2 2 2 2 2 2" xfId="39799"/>
    <cellStyle name="Обычный 3 17 43 2 2 2 2 3" xfId="39800"/>
    <cellStyle name="Обычный 3 17 43 2 2 2 3" xfId="39801"/>
    <cellStyle name="Обычный 3 17 43 2 2 2 3 2" xfId="39802"/>
    <cellStyle name="Обычный 3 17 43 2 2 2 4" xfId="39803"/>
    <cellStyle name="Обычный 3 17 43 2 2 3" xfId="39804"/>
    <cellStyle name="Обычный 3 17 43 2 2 3 2" xfId="39805"/>
    <cellStyle name="Обычный 3 17 43 2 2 3 2 2" xfId="39806"/>
    <cellStyle name="Обычный 3 17 43 2 2 3 3" xfId="39807"/>
    <cellStyle name="Обычный 3 17 43 2 2 4" xfId="39808"/>
    <cellStyle name="Обычный 3 17 43 2 2 4 2" xfId="39809"/>
    <cellStyle name="Обычный 3 17 43 2 2 5" xfId="39810"/>
    <cellStyle name="Обычный 3 17 43 2 3" xfId="39811"/>
    <cellStyle name="Обычный 3 17 43 2 3 2" xfId="39812"/>
    <cellStyle name="Обычный 3 17 43 2 3 2 2" xfId="39813"/>
    <cellStyle name="Обычный 3 17 43 2 3 2 2 2" xfId="39814"/>
    <cellStyle name="Обычный 3 17 43 2 3 2 2 2 2" xfId="39815"/>
    <cellStyle name="Обычный 3 17 43 2 3 2 2 3" xfId="39816"/>
    <cellStyle name="Обычный 3 17 43 2 3 2 3" xfId="39817"/>
    <cellStyle name="Обычный 3 17 43 2 3 2 3 2" xfId="39818"/>
    <cellStyle name="Обычный 3 17 43 2 3 2 4" xfId="39819"/>
    <cellStyle name="Обычный 3 17 43 2 3 3" xfId="39820"/>
    <cellStyle name="Обычный 3 17 43 2 3 3 2" xfId="39821"/>
    <cellStyle name="Обычный 3 17 43 2 3 3 2 2" xfId="39822"/>
    <cellStyle name="Обычный 3 17 43 2 3 3 3" xfId="39823"/>
    <cellStyle name="Обычный 3 17 43 2 3 4" xfId="39824"/>
    <cellStyle name="Обычный 3 17 43 2 3 4 2" xfId="39825"/>
    <cellStyle name="Обычный 3 17 43 2 3 5" xfId="39826"/>
    <cellStyle name="Обычный 3 17 43 2 4" xfId="39827"/>
    <cellStyle name="Обычный 3 17 43 2 4 2" xfId="39828"/>
    <cellStyle name="Обычный 3 17 43 2 4 2 2" xfId="39829"/>
    <cellStyle name="Обычный 3 17 43 2 4 2 2 2" xfId="39830"/>
    <cellStyle name="Обычный 3 17 43 2 4 2 3" xfId="39831"/>
    <cellStyle name="Обычный 3 17 43 2 4 3" xfId="39832"/>
    <cellStyle name="Обычный 3 17 43 2 4 3 2" xfId="39833"/>
    <cellStyle name="Обычный 3 17 43 2 4 4" xfId="39834"/>
    <cellStyle name="Обычный 3 17 43 2 5" xfId="39835"/>
    <cellStyle name="Обычный 3 17 43 2 5 2" xfId="39836"/>
    <cellStyle name="Обычный 3 17 43 2 5 2 2" xfId="39837"/>
    <cellStyle name="Обычный 3 17 43 2 5 3" xfId="39838"/>
    <cellStyle name="Обычный 3 17 43 2 6" xfId="39839"/>
    <cellStyle name="Обычный 3 17 43 2 6 2" xfId="39840"/>
    <cellStyle name="Обычный 3 17 43 2 7" xfId="39841"/>
    <cellStyle name="Обычный 3 17 43 3" xfId="39842"/>
    <cellStyle name="Обычный 3 17 43 3 2" xfId="39843"/>
    <cellStyle name="Обычный 3 17 43 3 2 2" xfId="39844"/>
    <cellStyle name="Обычный 3 17 43 3 2 2 2" xfId="39845"/>
    <cellStyle name="Обычный 3 17 43 3 2 2 2 2" xfId="39846"/>
    <cellStyle name="Обычный 3 17 43 3 2 2 3" xfId="39847"/>
    <cellStyle name="Обычный 3 17 43 3 2 3" xfId="39848"/>
    <cellStyle name="Обычный 3 17 43 3 2 3 2" xfId="39849"/>
    <cellStyle name="Обычный 3 17 43 3 2 4" xfId="39850"/>
    <cellStyle name="Обычный 3 17 43 3 3" xfId="39851"/>
    <cellStyle name="Обычный 3 17 43 3 3 2" xfId="39852"/>
    <cellStyle name="Обычный 3 17 43 3 3 2 2" xfId="39853"/>
    <cellStyle name="Обычный 3 17 43 3 3 3" xfId="39854"/>
    <cellStyle name="Обычный 3 17 43 3 4" xfId="39855"/>
    <cellStyle name="Обычный 3 17 43 3 4 2" xfId="39856"/>
    <cellStyle name="Обычный 3 17 43 3 5" xfId="39857"/>
    <cellStyle name="Обычный 3 17 43 4" xfId="39858"/>
    <cellStyle name="Обычный 3 17 43 4 2" xfId="39859"/>
    <cellStyle name="Обычный 3 17 43 4 2 2" xfId="39860"/>
    <cellStyle name="Обычный 3 17 43 4 2 2 2" xfId="39861"/>
    <cellStyle name="Обычный 3 17 43 4 2 2 2 2" xfId="39862"/>
    <cellStyle name="Обычный 3 17 43 4 2 2 3" xfId="39863"/>
    <cellStyle name="Обычный 3 17 43 4 2 3" xfId="39864"/>
    <cellStyle name="Обычный 3 17 43 4 2 3 2" xfId="39865"/>
    <cellStyle name="Обычный 3 17 43 4 2 4" xfId="39866"/>
    <cellStyle name="Обычный 3 17 43 4 3" xfId="39867"/>
    <cellStyle name="Обычный 3 17 43 4 3 2" xfId="39868"/>
    <cellStyle name="Обычный 3 17 43 4 3 2 2" xfId="39869"/>
    <cellStyle name="Обычный 3 17 43 4 3 3" xfId="39870"/>
    <cellStyle name="Обычный 3 17 43 4 4" xfId="39871"/>
    <cellStyle name="Обычный 3 17 43 4 4 2" xfId="39872"/>
    <cellStyle name="Обычный 3 17 43 4 5" xfId="39873"/>
    <cellStyle name="Обычный 3 17 43 5" xfId="39874"/>
    <cellStyle name="Обычный 3 17 43 5 2" xfId="39875"/>
    <cellStyle name="Обычный 3 17 43 5 2 2" xfId="39876"/>
    <cellStyle name="Обычный 3 17 43 5 2 2 2" xfId="39877"/>
    <cellStyle name="Обычный 3 17 43 5 2 3" xfId="39878"/>
    <cellStyle name="Обычный 3 17 43 5 3" xfId="39879"/>
    <cellStyle name="Обычный 3 17 43 5 3 2" xfId="39880"/>
    <cellStyle name="Обычный 3 17 43 5 4" xfId="39881"/>
    <cellStyle name="Обычный 3 17 43 6" xfId="39882"/>
    <cellStyle name="Обычный 3 17 43 6 2" xfId="39883"/>
    <cellStyle name="Обычный 3 17 43 6 2 2" xfId="39884"/>
    <cellStyle name="Обычный 3 17 43 6 3" xfId="39885"/>
    <cellStyle name="Обычный 3 17 43 7" xfId="39886"/>
    <cellStyle name="Обычный 3 17 43 7 2" xfId="39887"/>
    <cellStyle name="Обычный 3 17 43 8" xfId="39888"/>
    <cellStyle name="Обычный 3 17 44" xfId="39889"/>
    <cellStyle name="Обычный 3 17 44 2" xfId="39890"/>
    <cellStyle name="Обычный 3 17 44 2 2" xfId="39891"/>
    <cellStyle name="Обычный 3 17 44 2 2 2" xfId="39892"/>
    <cellStyle name="Обычный 3 17 44 2 2 2 2" xfId="39893"/>
    <cellStyle name="Обычный 3 17 44 2 2 2 2 2" xfId="39894"/>
    <cellStyle name="Обычный 3 17 44 2 2 2 2 2 2" xfId="39895"/>
    <cellStyle name="Обычный 3 17 44 2 2 2 2 3" xfId="39896"/>
    <cellStyle name="Обычный 3 17 44 2 2 2 3" xfId="39897"/>
    <cellStyle name="Обычный 3 17 44 2 2 2 3 2" xfId="39898"/>
    <cellStyle name="Обычный 3 17 44 2 2 2 4" xfId="39899"/>
    <cellStyle name="Обычный 3 17 44 2 2 3" xfId="39900"/>
    <cellStyle name="Обычный 3 17 44 2 2 3 2" xfId="39901"/>
    <cellStyle name="Обычный 3 17 44 2 2 3 2 2" xfId="39902"/>
    <cellStyle name="Обычный 3 17 44 2 2 3 3" xfId="39903"/>
    <cellStyle name="Обычный 3 17 44 2 2 4" xfId="39904"/>
    <cellStyle name="Обычный 3 17 44 2 2 4 2" xfId="39905"/>
    <cellStyle name="Обычный 3 17 44 2 2 5" xfId="39906"/>
    <cellStyle name="Обычный 3 17 44 2 3" xfId="39907"/>
    <cellStyle name="Обычный 3 17 44 2 3 2" xfId="39908"/>
    <cellStyle name="Обычный 3 17 44 2 3 2 2" xfId="39909"/>
    <cellStyle name="Обычный 3 17 44 2 3 2 2 2" xfId="39910"/>
    <cellStyle name="Обычный 3 17 44 2 3 2 2 2 2" xfId="39911"/>
    <cellStyle name="Обычный 3 17 44 2 3 2 2 3" xfId="39912"/>
    <cellStyle name="Обычный 3 17 44 2 3 2 3" xfId="39913"/>
    <cellStyle name="Обычный 3 17 44 2 3 2 3 2" xfId="39914"/>
    <cellStyle name="Обычный 3 17 44 2 3 2 4" xfId="39915"/>
    <cellStyle name="Обычный 3 17 44 2 3 3" xfId="39916"/>
    <cellStyle name="Обычный 3 17 44 2 3 3 2" xfId="39917"/>
    <cellStyle name="Обычный 3 17 44 2 3 3 2 2" xfId="39918"/>
    <cellStyle name="Обычный 3 17 44 2 3 3 3" xfId="39919"/>
    <cellStyle name="Обычный 3 17 44 2 3 4" xfId="39920"/>
    <cellStyle name="Обычный 3 17 44 2 3 4 2" xfId="39921"/>
    <cellStyle name="Обычный 3 17 44 2 3 5" xfId="39922"/>
    <cellStyle name="Обычный 3 17 44 2 4" xfId="39923"/>
    <cellStyle name="Обычный 3 17 44 2 4 2" xfId="39924"/>
    <cellStyle name="Обычный 3 17 44 2 4 2 2" xfId="39925"/>
    <cellStyle name="Обычный 3 17 44 2 4 2 2 2" xfId="39926"/>
    <cellStyle name="Обычный 3 17 44 2 4 2 3" xfId="39927"/>
    <cellStyle name="Обычный 3 17 44 2 4 3" xfId="39928"/>
    <cellStyle name="Обычный 3 17 44 2 4 3 2" xfId="39929"/>
    <cellStyle name="Обычный 3 17 44 2 4 4" xfId="39930"/>
    <cellStyle name="Обычный 3 17 44 2 5" xfId="39931"/>
    <cellStyle name="Обычный 3 17 44 2 5 2" xfId="39932"/>
    <cellStyle name="Обычный 3 17 44 2 5 2 2" xfId="39933"/>
    <cellStyle name="Обычный 3 17 44 2 5 3" xfId="39934"/>
    <cellStyle name="Обычный 3 17 44 2 6" xfId="39935"/>
    <cellStyle name="Обычный 3 17 44 2 6 2" xfId="39936"/>
    <cellStyle name="Обычный 3 17 44 2 7" xfId="39937"/>
    <cellStyle name="Обычный 3 17 44 3" xfId="39938"/>
    <cellStyle name="Обычный 3 17 44 3 2" xfId="39939"/>
    <cellStyle name="Обычный 3 17 44 3 2 2" xfId="39940"/>
    <cellStyle name="Обычный 3 17 44 3 2 2 2" xfId="39941"/>
    <cellStyle name="Обычный 3 17 44 3 2 2 2 2" xfId="39942"/>
    <cellStyle name="Обычный 3 17 44 3 2 2 3" xfId="39943"/>
    <cellStyle name="Обычный 3 17 44 3 2 3" xfId="39944"/>
    <cellStyle name="Обычный 3 17 44 3 2 3 2" xfId="39945"/>
    <cellStyle name="Обычный 3 17 44 3 2 4" xfId="39946"/>
    <cellStyle name="Обычный 3 17 44 3 3" xfId="39947"/>
    <cellStyle name="Обычный 3 17 44 3 3 2" xfId="39948"/>
    <cellStyle name="Обычный 3 17 44 3 3 2 2" xfId="39949"/>
    <cellStyle name="Обычный 3 17 44 3 3 3" xfId="39950"/>
    <cellStyle name="Обычный 3 17 44 3 4" xfId="39951"/>
    <cellStyle name="Обычный 3 17 44 3 4 2" xfId="39952"/>
    <cellStyle name="Обычный 3 17 44 3 5" xfId="39953"/>
    <cellStyle name="Обычный 3 17 44 4" xfId="39954"/>
    <cellStyle name="Обычный 3 17 44 4 2" xfId="39955"/>
    <cellStyle name="Обычный 3 17 44 4 2 2" xfId="39956"/>
    <cellStyle name="Обычный 3 17 44 4 2 2 2" xfId="39957"/>
    <cellStyle name="Обычный 3 17 44 4 2 2 2 2" xfId="39958"/>
    <cellStyle name="Обычный 3 17 44 4 2 2 3" xfId="39959"/>
    <cellStyle name="Обычный 3 17 44 4 2 3" xfId="39960"/>
    <cellStyle name="Обычный 3 17 44 4 2 3 2" xfId="39961"/>
    <cellStyle name="Обычный 3 17 44 4 2 4" xfId="39962"/>
    <cellStyle name="Обычный 3 17 44 4 3" xfId="39963"/>
    <cellStyle name="Обычный 3 17 44 4 3 2" xfId="39964"/>
    <cellStyle name="Обычный 3 17 44 4 3 2 2" xfId="39965"/>
    <cellStyle name="Обычный 3 17 44 4 3 3" xfId="39966"/>
    <cellStyle name="Обычный 3 17 44 4 4" xfId="39967"/>
    <cellStyle name="Обычный 3 17 44 4 4 2" xfId="39968"/>
    <cellStyle name="Обычный 3 17 44 4 5" xfId="39969"/>
    <cellStyle name="Обычный 3 17 44 5" xfId="39970"/>
    <cellStyle name="Обычный 3 17 44 5 2" xfId="39971"/>
    <cellStyle name="Обычный 3 17 44 5 2 2" xfId="39972"/>
    <cellStyle name="Обычный 3 17 44 5 2 2 2" xfId="39973"/>
    <cellStyle name="Обычный 3 17 44 5 2 3" xfId="39974"/>
    <cellStyle name="Обычный 3 17 44 5 3" xfId="39975"/>
    <cellStyle name="Обычный 3 17 44 5 3 2" xfId="39976"/>
    <cellStyle name="Обычный 3 17 44 5 4" xfId="39977"/>
    <cellStyle name="Обычный 3 17 44 6" xfId="39978"/>
    <cellStyle name="Обычный 3 17 44 6 2" xfId="39979"/>
    <cellStyle name="Обычный 3 17 44 6 2 2" xfId="39980"/>
    <cellStyle name="Обычный 3 17 44 6 3" xfId="39981"/>
    <cellStyle name="Обычный 3 17 44 7" xfId="39982"/>
    <cellStyle name="Обычный 3 17 44 7 2" xfId="39983"/>
    <cellStyle name="Обычный 3 17 44 8" xfId="39984"/>
    <cellStyle name="Обычный 3 17 45" xfId="39985"/>
    <cellStyle name="Обычный 3 17 45 2" xfId="39986"/>
    <cellStyle name="Обычный 3 17 45 2 2" xfId="39987"/>
    <cellStyle name="Обычный 3 17 45 2 2 2" xfId="39988"/>
    <cellStyle name="Обычный 3 17 45 2 2 2 2" xfId="39989"/>
    <cellStyle name="Обычный 3 17 45 2 2 2 2 2" xfId="39990"/>
    <cellStyle name="Обычный 3 17 45 2 2 2 2 2 2" xfId="39991"/>
    <cellStyle name="Обычный 3 17 45 2 2 2 2 3" xfId="39992"/>
    <cellStyle name="Обычный 3 17 45 2 2 2 3" xfId="39993"/>
    <cellStyle name="Обычный 3 17 45 2 2 2 3 2" xfId="39994"/>
    <cellStyle name="Обычный 3 17 45 2 2 2 4" xfId="39995"/>
    <cellStyle name="Обычный 3 17 45 2 2 3" xfId="39996"/>
    <cellStyle name="Обычный 3 17 45 2 2 3 2" xfId="39997"/>
    <cellStyle name="Обычный 3 17 45 2 2 3 2 2" xfId="39998"/>
    <cellStyle name="Обычный 3 17 45 2 2 3 3" xfId="39999"/>
    <cellStyle name="Обычный 3 17 45 2 2 4" xfId="40000"/>
    <cellStyle name="Обычный 3 17 45 2 2 4 2" xfId="40001"/>
    <cellStyle name="Обычный 3 17 45 2 2 5" xfId="40002"/>
    <cellStyle name="Обычный 3 17 45 2 3" xfId="40003"/>
    <cellStyle name="Обычный 3 17 45 2 3 2" xfId="40004"/>
    <cellStyle name="Обычный 3 17 45 2 3 2 2" xfId="40005"/>
    <cellStyle name="Обычный 3 17 45 2 3 2 2 2" xfId="40006"/>
    <cellStyle name="Обычный 3 17 45 2 3 2 2 2 2" xfId="40007"/>
    <cellStyle name="Обычный 3 17 45 2 3 2 2 3" xfId="40008"/>
    <cellStyle name="Обычный 3 17 45 2 3 2 3" xfId="40009"/>
    <cellStyle name="Обычный 3 17 45 2 3 2 3 2" xfId="40010"/>
    <cellStyle name="Обычный 3 17 45 2 3 2 4" xfId="40011"/>
    <cellStyle name="Обычный 3 17 45 2 3 3" xfId="40012"/>
    <cellStyle name="Обычный 3 17 45 2 3 3 2" xfId="40013"/>
    <cellStyle name="Обычный 3 17 45 2 3 3 2 2" xfId="40014"/>
    <cellStyle name="Обычный 3 17 45 2 3 3 3" xfId="40015"/>
    <cellStyle name="Обычный 3 17 45 2 3 4" xfId="40016"/>
    <cellStyle name="Обычный 3 17 45 2 3 4 2" xfId="40017"/>
    <cellStyle name="Обычный 3 17 45 2 3 5" xfId="40018"/>
    <cellStyle name="Обычный 3 17 45 2 4" xfId="40019"/>
    <cellStyle name="Обычный 3 17 45 2 4 2" xfId="40020"/>
    <cellStyle name="Обычный 3 17 45 2 4 2 2" xfId="40021"/>
    <cellStyle name="Обычный 3 17 45 2 4 2 2 2" xfId="40022"/>
    <cellStyle name="Обычный 3 17 45 2 4 2 3" xfId="40023"/>
    <cellStyle name="Обычный 3 17 45 2 4 3" xfId="40024"/>
    <cellStyle name="Обычный 3 17 45 2 4 3 2" xfId="40025"/>
    <cellStyle name="Обычный 3 17 45 2 4 4" xfId="40026"/>
    <cellStyle name="Обычный 3 17 45 2 5" xfId="40027"/>
    <cellStyle name="Обычный 3 17 45 2 5 2" xfId="40028"/>
    <cellStyle name="Обычный 3 17 45 2 5 2 2" xfId="40029"/>
    <cellStyle name="Обычный 3 17 45 2 5 3" xfId="40030"/>
    <cellStyle name="Обычный 3 17 45 2 6" xfId="40031"/>
    <cellStyle name="Обычный 3 17 45 2 6 2" xfId="40032"/>
    <cellStyle name="Обычный 3 17 45 2 7" xfId="40033"/>
    <cellStyle name="Обычный 3 17 45 3" xfId="40034"/>
    <cellStyle name="Обычный 3 17 45 3 2" xfId="40035"/>
    <cellStyle name="Обычный 3 17 45 3 2 2" xfId="40036"/>
    <cellStyle name="Обычный 3 17 45 3 2 2 2" xfId="40037"/>
    <cellStyle name="Обычный 3 17 45 3 2 2 2 2" xfId="40038"/>
    <cellStyle name="Обычный 3 17 45 3 2 2 3" xfId="40039"/>
    <cellStyle name="Обычный 3 17 45 3 2 3" xfId="40040"/>
    <cellStyle name="Обычный 3 17 45 3 2 3 2" xfId="40041"/>
    <cellStyle name="Обычный 3 17 45 3 2 4" xfId="40042"/>
    <cellStyle name="Обычный 3 17 45 3 3" xfId="40043"/>
    <cellStyle name="Обычный 3 17 45 3 3 2" xfId="40044"/>
    <cellStyle name="Обычный 3 17 45 3 3 2 2" xfId="40045"/>
    <cellStyle name="Обычный 3 17 45 3 3 3" xfId="40046"/>
    <cellStyle name="Обычный 3 17 45 3 4" xfId="40047"/>
    <cellStyle name="Обычный 3 17 45 3 4 2" xfId="40048"/>
    <cellStyle name="Обычный 3 17 45 3 5" xfId="40049"/>
    <cellStyle name="Обычный 3 17 45 4" xfId="40050"/>
    <cellStyle name="Обычный 3 17 45 4 2" xfId="40051"/>
    <cellStyle name="Обычный 3 17 45 4 2 2" xfId="40052"/>
    <cellStyle name="Обычный 3 17 45 4 2 2 2" xfId="40053"/>
    <cellStyle name="Обычный 3 17 45 4 2 2 2 2" xfId="40054"/>
    <cellStyle name="Обычный 3 17 45 4 2 2 3" xfId="40055"/>
    <cellStyle name="Обычный 3 17 45 4 2 3" xfId="40056"/>
    <cellStyle name="Обычный 3 17 45 4 2 3 2" xfId="40057"/>
    <cellStyle name="Обычный 3 17 45 4 2 4" xfId="40058"/>
    <cellStyle name="Обычный 3 17 45 4 3" xfId="40059"/>
    <cellStyle name="Обычный 3 17 45 4 3 2" xfId="40060"/>
    <cellStyle name="Обычный 3 17 45 4 3 2 2" xfId="40061"/>
    <cellStyle name="Обычный 3 17 45 4 3 3" xfId="40062"/>
    <cellStyle name="Обычный 3 17 45 4 4" xfId="40063"/>
    <cellStyle name="Обычный 3 17 45 4 4 2" xfId="40064"/>
    <cellStyle name="Обычный 3 17 45 4 5" xfId="40065"/>
    <cellStyle name="Обычный 3 17 45 5" xfId="40066"/>
    <cellStyle name="Обычный 3 17 45 5 2" xfId="40067"/>
    <cellStyle name="Обычный 3 17 45 5 2 2" xfId="40068"/>
    <cellStyle name="Обычный 3 17 45 5 2 2 2" xfId="40069"/>
    <cellStyle name="Обычный 3 17 45 5 2 3" xfId="40070"/>
    <cellStyle name="Обычный 3 17 45 5 3" xfId="40071"/>
    <cellStyle name="Обычный 3 17 45 5 3 2" xfId="40072"/>
    <cellStyle name="Обычный 3 17 45 5 4" xfId="40073"/>
    <cellStyle name="Обычный 3 17 45 6" xfId="40074"/>
    <cellStyle name="Обычный 3 17 45 6 2" xfId="40075"/>
    <cellStyle name="Обычный 3 17 45 6 2 2" xfId="40076"/>
    <cellStyle name="Обычный 3 17 45 6 3" xfId="40077"/>
    <cellStyle name="Обычный 3 17 45 7" xfId="40078"/>
    <cellStyle name="Обычный 3 17 45 7 2" xfId="40079"/>
    <cellStyle name="Обычный 3 17 45 8" xfId="40080"/>
    <cellStyle name="Обычный 3 17 46" xfId="40081"/>
    <cellStyle name="Обычный 3 17 46 2" xfId="40082"/>
    <cellStyle name="Обычный 3 17 46 2 2" xfId="40083"/>
    <cellStyle name="Обычный 3 17 46 2 2 2" xfId="40084"/>
    <cellStyle name="Обычный 3 17 46 2 2 2 2" xfId="40085"/>
    <cellStyle name="Обычный 3 17 46 2 2 2 2 2" xfId="40086"/>
    <cellStyle name="Обычный 3 17 46 2 2 2 2 2 2" xfId="40087"/>
    <cellStyle name="Обычный 3 17 46 2 2 2 2 3" xfId="40088"/>
    <cellStyle name="Обычный 3 17 46 2 2 2 3" xfId="40089"/>
    <cellStyle name="Обычный 3 17 46 2 2 2 3 2" xfId="40090"/>
    <cellStyle name="Обычный 3 17 46 2 2 2 4" xfId="40091"/>
    <cellStyle name="Обычный 3 17 46 2 2 3" xfId="40092"/>
    <cellStyle name="Обычный 3 17 46 2 2 3 2" xfId="40093"/>
    <cellStyle name="Обычный 3 17 46 2 2 3 2 2" xfId="40094"/>
    <cellStyle name="Обычный 3 17 46 2 2 3 3" xfId="40095"/>
    <cellStyle name="Обычный 3 17 46 2 2 4" xfId="40096"/>
    <cellStyle name="Обычный 3 17 46 2 2 4 2" xfId="40097"/>
    <cellStyle name="Обычный 3 17 46 2 2 5" xfId="40098"/>
    <cellStyle name="Обычный 3 17 46 2 3" xfId="40099"/>
    <cellStyle name="Обычный 3 17 46 2 3 2" xfId="40100"/>
    <cellStyle name="Обычный 3 17 46 2 3 2 2" xfId="40101"/>
    <cellStyle name="Обычный 3 17 46 2 3 2 2 2" xfId="40102"/>
    <cellStyle name="Обычный 3 17 46 2 3 2 2 2 2" xfId="40103"/>
    <cellStyle name="Обычный 3 17 46 2 3 2 2 3" xfId="40104"/>
    <cellStyle name="Обычный 3 17 46 2 3 2 3" xfId="40105"/>
    <cellStyle name="Обычный 3 17 46 2 3 2 3 2" xfId="40106"/>
    <cellStyle name="Обычный 3 17 46 2 3 2 4" xfId="40107"/>
    <cellStyle name="Обычный 3 17 46 2 3 3" xfId="40108"/>
    <cellStyle name="Обычный 3 17 46 2 3 3 2" xfId="40109"/>
    <cellStyle name="Обычный 3 17 46 2 3 3 2 2" xfId="40110"/>
    <cellStyle name="Обычный 3 17 46 2 3 3 3" xfId="40111"/>
    <cellStyle name="Обычный 3 17 46 2 3 4" xfId="40112"/>
    <cellStyle name="Обычный 3 17 46 2 3 4 2" xfId="40113"/>
    <cellStyle name="Обычный 3 17 46 2 3 5" xfId="40114"/>
    <cellStyle name="Обычный 3 17 46 2 4" xfId="40115"/>
    <cellStyle name="Обычный 3 17 46 2 4 2" xfId="40116"/>
    <cellStyle name="Обычный 3 17 46 2 4 2 2" xfId="40117"/>
    <cellStyle name="Обычный 3 17 46 2 4 2 2 2" xfId="40118"/>
    <cellStyle name="Обычный 3 17 46 2 4 2 3" xfId="40119"/>
    <cellStyle name="Обычный 3 17 46 2 4 3" xfId="40120"/>
    <cellStyle name="Обычный 3 17 46 2 4 3 2" xfId="40121"/>
    <cellStyle name="Обычный 3 17 46 2 4 4" xfId="40122"/>
    <cellStyle name="Обычный 3 17 46 2 5" xfId="40123"/>
    <cellStyle name="Обычный 3 17 46 2 5 2" xfId="40124"/>
    <cellStyle name="Обычный 3 17 46 2 5 2 2" xfId="40125"/>
    <cellStyle name="Обычный 3 17 46 2 5 3" xfId="40126"/>
    <cellStyle name="Обычный 3 17 46 2 6" xfId="40127"/>
    <cellStyle name="Обычный 3 17 46 2 6 2" xfId="40128"/>
    <cellStyle name="Обычный 3 17 46 2 7" xfId="40129"/>
    <cellStyle name="Обычный 3 17 46 3" xfId="40130"/>
    <cellStyle name="Обычный 3 17 46 3 2" xfId="40131"/>
    <cellStyle name="Обычный 3 17 46 3 2 2" xfId="40132"/>
    <cellStyle name="Обычный 3 17 46 3 2 2 2" xfId="40133"/>
    <cellStyle name="Обычный 3 17 46 3 2 2 2 2" xfId="40134"/>
    <cellStyle name="Обычный 3 17 46 3 2 2 3" xfId="40135"/>
    <cellStyle name="Обычный 3 17 46 3 2 3" xfId="40136"/>
    <cellStyle name="Обычный 3 17 46 3 2 3 2" xfId="40137"/>
    <cellStyle name="Обычный 3 17 46 3 2 4" xfId="40138"/>
    <cellStyle name="Обычный 3 17 46 3 3" xfId="40139"/>
    <cellStyle name="Обычный 3 17 46 3 3 2" xfId="40140"/>
    <cellStyle name="Обычный 3 17 46 3 3 2 2" xfId="40141"/>
    <cellStyle name="Обычный 3 17 46 3 3 3" xfId="40142"/>
    <cellStyle name="Обычный 3 17 46 3 4" xfId="40143"/>
    <cellStyle name="Обычный 3 17 46 3 4 2" xfId="40144"/>
    <cellStyle name="Обычный 3 17 46 3 5" xfId="40145"/>
    <cellStyle name="Обычный 3 17 46 4" xfId="40146"/>
    <cellStyle name="Обычный 3 17 46 4 2" xfId="40147"/>
    <cellStyle name="Обычный 3 17 46 4 2 2" xfId="40148"/>
    <cellStyle name="Обычный 3 17 46 4 2 2 2" xfId="40149"/>
    <cellStyle name="Обычный 3 17 46 4 2 2 2 2" xfId="40150"/>
    <cellStyle name="Обычный 3 17 46 4 2 2 3" xfId="40151"/>
    <cellStyle name="Обычный 3 17 46 4 2 3" xfId="40152"/>
    <cellStyle name="Обычный 3 17 46 4 2 3 2" xfId="40153"/>
    <cellStyle name="Обычный 3 17 46 4 2 4" xfId="40154"/>
    <cellStyle name="Обычный 3 17 46 4 3" xfId="40155"/>
    <cellStyle name="Обычный 3 17 46 4 3 2" xfId="40156"/>
    <cellStyle name="Обычный 3 17 46 4 3 2 2" xfId="40157"/>
    <cellStyle name="Обычный 3 17 46 4 3 3" xfId="40158"/>
    <cellStyle name="Обычный 3 17 46 4 4" xfId="40159"/>
    <cellStyle name="Обычный 3 17 46 4 4 2" xfId="40160"/>
    <cellStyle name="Обычный 3 17 46 4 5" xfId="40161"/>
    <cellStyle name="Обычный 3 17 46 5" xfId="40162"/>
    <cellStyle name="Обычный 3 17 46 5 2" xfId="40163"/>
    <cellStyle name="Обычный 3 17 46 5 2 2" xfId="40164"/>
    <cellStyle name="Обычный 3 17 46 5 2 2 2" xfId="40165"/>
    <cellStyle name="Обычный 3 17 46 5 2 3" xfId="40166"/>
    <cellStyle name="Обычный 3 17 46 5 3" xfId="40167"/>
    <cellStyle name="Обычный 3 17 46 5 3 2" xfId="40168"/>
    <cellStyle name="Обычный 3 17 46 5 4" xfId="40169"/>
    <cellStyle name="Обычный 3 17 46 6" xfId="40170"/>
    <cellStyle name="Обычный 3 17 46 6 2" xfId="40171"/>
    <cellStyle name="Обычный 3 17 46 6 2 2" xfId="40172"/>
    <cellStyle name="Обычный 3 17 46 6 3" xfId="40173"/>
    <cellStyle name="Обычный 3 17 46 7" xfId="40174"/>
    <cellStyle name="Обычный 3 17 46 7 2" xfId="40175"/>
    <cellStyle name="Обычный 3 17 46 8" xfId="40176"/>
    <cellStyle name="Обычный 3 17 47" xfId="40177"/>
    <cellStyle name="Обычный 3 17 47 2" xfId="40178"/>
    <cellStyle name="Обычный 3 17 47 2 2" xfId="40179"/>
    <cellStyle name="Обычный 3 17 47 2 2 2" xfId="40180"/>
    <cellStyle name="Обычный 3 17 47 2 2 2 2" xfId="40181"/>
    <cellStyle name="Обычный 3 17 47 2 2 2 2 2" xfId="40182"/>
    <cellStyle name="Обычный 3 17 47 2 2 2 2 2 2" xfId="40183"/>
    <cellStyle name="Обычный 3 17 47 2 2 2 2 3" xfId="40184"/>
    <cellStyle name="Обычный 3 17 47 2 2 2 3" xfId="40185"/>
    <cellStyle name="Обычный 3 17 47 2 2 2 3 2" xfId="40186"/>
    <cellStyle name="Обычный 3 17 47 2 2 2 4" xfId="40187"/>
    <cellStyle name="Обычный 3 17 47 2 2 3" xfId="40188"/>
    <cellStyle name="Обычный 3 17 47 2 2 3 2" xfId="40189"/>
    <cellStyle name="Обычный 3 17 47 2 2 3 2 2" xfId="40190"/>
    <cellStyle name="Обычный 3 17 47 2 2 3 3" xfId="40191"/>
    <cellStyle name="Обычный 3 17 47 2 2 4" xfId="40192"/>
    <cellStyle name="Обычный 3 17 47 2 2 4 2" xfId="40193"/>
    <cellStyle name="Обычный 3 17 47 2 2 5" xfId="40194"/>
    <cellStyle name="Обычный 3 17 47 2 3" xfId="40195"/>
    <cellStyle name="Обычный 3 17 47 2 3 2" xfId="40196"/>
    <cellStyle name="Обычный 3 17 47 2 3 2 2" xfId="40197"/>
    <cellStyle name="Обычный 3 17 47 2 3 2 2 2" xfId="40198"/>
    <cellStyle name="Обычный 3 17 47 2 3 2 2 2 2" xfId="40199"/>
    <cellStyle name="Обычный 3 17 47 2 3 2 2 3" xfId="40200"/>
    <cellStyle name="Обычный 3 17 47 2 3 2 3" xfId="40201"/>
    <cellStyle name="Обычный 3 17 47 2 3 2 3 2" xfId="40202"/>
    <cellStyle name="Обычный 3 17 47 2 3 2 4" xfId="40203"/>
    <cellStyle name="Обычный 3 17 47 2 3 3" xfId="40204"/>
    <cellStyle name="Обычный 3 17 47 2 3 3 2" xfId="40205"/>
    <cellStyle name="Обычный 3 17 47 2 3 3 2 2" xfId="40206"/>
    <cellStyle name="Обычный 3 17 47 2 3 3 3" xfId="40207"/>
    <cellStyle name="Обычный 3 17 47 2 3 4" xfId="40208"/>
    <cellStyle name="Обычный 3 17 47 2 3 4 2" xfId="40209"/>
    <cellStyle name="Обычный 3 17 47 2 3 5" xfId="40210"/>
    <cellStyle name="Обычный 3 17 47 2 4" xfId="40211"/>
    <cellStyle name="Обычный 3 17 47 2 4 2" xfId="40212"/>
    <cellStyle name="Обычный 3 17 47 2 4 2 2" xfId="40213"/>
    <cellStyle name="Обычный 3 17 47 2 4 2 2 2" xfId="40214"/>
    <cellStyle name="Обычный 3 17 47 2 4 2 3" xfId="40215"/>
    <cellStyle name="Обычный 3 17 47 2 4 3" xfId="40216"/>
    <cellStyle name="Обычный 3 17 47 2 4 3 2" xfId="40217"/>
    <cellStyle name="Обычный 3 17 47 2 4 4" xfId="40218"/>
    <cellStyle name="Обычный 3 17 47 2 5" xfId="40219"/>
    <cellStyle name="Обычный 3 17 47 2 5 2" xfId="40220"/>
    <cellStyle name="Обычный 3 17 47 2 5 2 2" xfId="40221"/>
    <cellStyle name="Обычный 3 17 47 2 5 3" xfId="40222"/>
    <cellStyle name="Обычный 3 17 47 2 6" xfId="40223"/>
    <cellStyle name="Обычный 3 17 47 2 6 2" xfId="40224"/>
    <cellStyle name="Обычный 3 17 47 2 7" xfId="40225"/>
    <cellStyle name="Обычный 3 17 47 3" xfId="40226"/>
    <cellStyle name="Обычный 3 17 47 3 2" xfId="40227"/>
    <cellStyle name="Обычный 3 17 47 3 2 2" xfId="40228"/>
    <cellStyle name="Обычный 3 17 47 3 2 2 2" xfId="40229"/>
    <cellStyle name="Обычный 3 17 47 3 2 2 2 2" xfId="40230"/>
    <cellStyle name="Обычный 3 17 47 3 2 2 3" xfId="40231"/>
    <cellStyle name="Обычный 3 17 47 3 2 3" xfId="40232"/>
    <cellStyle name="Обычный 3 17 47 3 2 3 2" xfId="40233"/>
    <cellStyle name="Обычный 3 17 47 3 2 4" xfId="40234"/>
    <cellStyle name="Обычный 3 17 47 3 3" xfId="40235"/>
    <cellStyle name="Обычный 3 17 47 3 3 2" xfId="40236"/>
    <cellStyle name="Обычный 3 17 47 3 3 2 2" xfId="40237"/>
    <cellStyle name="Обычный 3 17 47 3 3 3" xfId="40238"/>
    <cellStyle name="Обычный 3 17 47 3 4" xfId="40239"/>
    <cellStyle name="Обычный 3 17 47 3 4 2" xfId="40240"/>
    <cellStyle name="Обычный 3 17 47 3 5" xfId="40241"/>
    <cellStyle name="Обычный 3 17 47 4" xfId="40242"/>
    <cellStyle name="Обычный 3 17 47 4 2" xfId="40243"/>
    <cellStyle name="Обычный 3 17 47 4 2 2" xfId="40244"/>
    <cellStyle name="Обычный 3 17 47 4 2 2 2" xfId="40245"/>
    <cellStyle name="Обычный 3 17 47 4 2 2 2 2" xfId="40246"/>
    <cellStyle name="Обычный 3 17 47 4 2 2 3" xfId="40247"/>
    <cellStyle name="Обычный 3 17 47 4 2 3" xfId="40248"/>
    <cellStyle name="Обычный 3 17 47 4 2 3 2" xfId="40249"/>
    <cellStyle name="Обычный 3 17 47 4 2 4" xfId="40250"/>
    <cellStyle name="Обычный 3 17 47 4 3" xfId="40251"/>
    <cellStyle name="Обычный 3 17 47 4 3 2" xfId="40252"/>
    <cellStyle name="Обычный 3 17 47 4 3 2 2" xfId="40253"/>
    <cellStyle name="Обычный 3 17 47 4 3 3" xfId="40254"/>
    <cellStyle name="Обычный 3 17 47 4 4" xfId="40255"/>
    <cellStyle name="Обычный 3 17 47 4 4 2" xfId="40256"/>
    <cellStyle name="Обычный 3 17 47 4 5" xfId="40257"/>
    <cellStyle name="Обычный 3 17 47 5" xfId="40258"/>
    <cellStyle name="Обычный 3 17 47 5 2" xfId="40259"/>
    <cellStyle name="Обычный 3 17 47 5 2 2" xfId="40260"/>
    <cellStyle name="Обычный 3 17 47 5 2 2 2" xfId="40261"/>
    <cellStyle name="Обычный 3 17 47 5 2 3" xfId="40262"/>
    <cellStyle name="Обычный 3 17 47 5 3" xfId="40263"/>
    <cellStyle name="Обычный 3 17 47 5 3 2" xfId="40264"/>
    <cellStyle name="Обычный 3 17 47 5 4" xfId="40265"/>
    <cellStyle name="Обычный 3 17 47 6" xfId="40266"/>
    <cellStyle name="Обычный 3 17 47 6 2" xfId="40267"/>
    <cellStyle name="Обычный 3 17 47 6 2 2" xfId="40268"/>
    <cellStyle name="Обычный 3 17 47 6 3" xfId="40269"/>
    <cellStyle name="Обычный 3 17 47 7" xfId="40270"/>
    <cellStyle name="Обычный 3 17 47 7 2" xfId="40271"/>
    <cellStyle name="Обычный 3 17 47 8" xfId="40272"/>
    <cellStyle name="Обычный 3 17 48" xfId="40273"/>
    <cellStyle name="Обычный 3 17 48 2" xfId="40274"/>
    <cellStyle name="Обычный 3 17 48 2 2" xfId="40275"/>
    <cellStyle name="Обычный 3 17 48 2 2 2" xfId="40276"/>
    <cellStyle name="Обычный 3 17 48 2 2 2 2" xfId="40277"/>
    <cellStyle name="Обычный 3 17 48 2 2 2 2 2" xfId="40278"/>
    <cellStyle name="Обычный 3 17 48 2 2 2 3" xfId="40279"/>
    <cellStyle name="Обычный 3 17 48 2 2 3" xfId="40280"/>
    <cellStyle name="Обычный 3 17 48 2 2 3 2" xfId="40281"/>
    <cellStyle name="Обычный 3 17 48 2 2 4" xfId="40282"/>
    <cellStyle name="Обычный 3 17 48 2 3" xfId="40283"/>
    <cellStyle name="Обычный 3 17 48 2 3 2" xfId="40284"/>
    <cellStyle name="Обычный 3 17 48 2 3 2 2" xfId="40285"/>
    <cellStyle name="Обычный 3 17 48 2 3 3" xfId="40286"/>
    <cellStyle name="Обычный 3 17 48 2 4" xfId="40287"/>
    <cellStyle name="Обычный 3 17 48 2 4 2" xfId="40288"/>
    <cellStyle name="Обычный 3 17 48 2 5" xfId="40289"/>
    <cellStyle name="Обычный 3 17 48 3" xfId="40290"/>
    <cellStyle name="Обычный 3 17 48 3 2" xfId="40291"/>
    <cellStyle name="Обычный 3 17 48 3 2 2" xfId="40292"/>
    <cellStyle name="Обычный 3 17 48 3 2 2 2" xfId="40293"/>
    <cellStyle name="Обычный 3 17 48 3 2 2 2 2" xfId="40294"/>
    <cellStyle name="Обычный 3 17 48 3 2 2 3" xfId="40295"/>
    <cellStyle name="Обычный 3 17 48 3 2 3" xfId="40296"/>
    <cellStyle name="Обычный 3 17 48 3 2 3 2" xfId="40297"/>
    <cellStyle name="Обычный 3 17 48 3 2 4" xfId="40298"/>
    <cellStyle name="Обычный 3 17 48 3 3" xfId="40299"/>
    <cellStyle name="Обычный 3 17 48 3 3 2" xfId="40300"/>
    <cellStyle name="Обычный 3 17 48 3 3 2 2" xfId="40301"/>
    <cellStyle name="Обычный 3 17 48 3 3 3" xfId="40302"/>
    <cellStyle name="Обычный 3 17 48 3 4" xfId="40303"/>
    <cellStyle name="Обычный 3 17 48 3 4 2" xfId="40304"/>
    <cellStyle name="Обычный 3 17 48 3 5" xfId="40305"/>
    <cellStyle name="Обычный 3 17 48 4" xfId="40306"/>
    <cellStyle name="Обычный 3 17 48 4 2" xfId="40307"/>
    <cellStyle name="Обычный 3 17 48 4 2 2" xfId="40308"/>
    <cellStyle name="Обычный 3 17 48 4 2 2 2" xfId="40309"/>
    <cellStyle name="Обычный 3 17 48 4 2 3" xfId="40310"/>
    <cellStyle name="Обычный 3 17 48 4 3" xfId="40311"/>
    <cellStyle name="Обычный 3 17 48 4 3 2" xfId="40312"/>
    <cellStyle name="Обычный 3 17 48 4 4" xfId="40313"/>
    <cellStyle name="Обычный 3 17 48 5" xfId="40314"/>
    <cellStyle name="Обычный 3 17 48 5 2" xfId="40315"/>
    <cellStyle name="Обычный 3 17 48 5 2 2" xfId="40316"/>
    <cellStyle name="Обычный 3 17 48 5 3" xfId="40317"/>
    <cellStyle name="Обычный 3 17 48 6" xfId="40318"/>
    <cellStyle name="Обычный 3 17 48 6 2" xfId="40319"/>
    <cellStyle name="Обычный 3 17 48 7" xfId="40320"/>
    <cellStyle name="Обычный 3 17 49" xfId="40321"/>
    <cellStyle name="Обычный 3 17 49 2" xfId="40322"/>
    <cellStyle name="Обычный 3 17 49 2 2" xfId="40323"/>
    <cellStyle name="Обычный 3 17 49 2 2 2" xfId="40324"/>
    <cellStyle name="Обычный 3 17 49 2 2 2 2" xfId="40325"/>
    <cellStyle name="Обычный 3 17 49 2 2 3" xfId="40326"/>
    <cellStyle name="Обычный 3 17 49 2 3" xfId="40327"/>
    <cellStyle name="Обычный 3 17 49 2 3 2" xfId="40328"/>
    <cellStyle name="Обычный 3 17 49 2 4" xfId="40329"/>
    <cellStyle name="Обычный 3 17 49 3" xfId="40330"/>
    <cellStyle name="Обычный 3 17 49 3 2" xfId="40331"/>
    <cellStyle name="Обычный 3 17 49 3 2 2" xfId="40332"/>
    <cellStyle name="Обычный 3 17 49 3 3" xfId="40333"/>
    <cellStyle name="Обычный 3 17 49 4" xfId="40334"/>
    <cellStyle name="Обычный 3 17 49 4 2" xfId="40335"/>
    <cellStyle name="Обычный 3 17 49 5" xfId="40336"/>
    <cellStyle name="Обычный 3 17 5" xfId="40337"/>
    <cellStyle name="Обычный 3 17 5 2" xfId="40338"/>
    <cellStyle name="Обычный 3 17 5 2 2" xfId="40339"/>
    <cellStyle name="Обычный 3 17 5 2 2 2" xfId="40340"/>
    <cellStyle name="Обычный 3 17 5 2 2 2 2" xfId="40341"/>
    <cellStyle name="Обычный 3 17 5 2 2 2 2 2" xfId="40342"/>
    <cellStyle name="Обычный 3 17 5 2 2 2 2 2 2" xfId="40343"/>
    <cellStyle name="Обычный 3 17 5 2 2 2 2 3" xfId="40344"/>
    <cellStyle name="Обычный 3 17 5 2 2 2 3" xfId="40345"/>
    <cellStyle name="Обычный 3 17 5 2 2 2 3 2" xfId="40346"/>
    <cellStyle name="Обычный 3 17 5 2 2 2 4" xfId="40347"/>
    <cellStyle name="Обычный 3 17 5 2 2 3" xfId="40348"/>
    <cellStyle name="Обычный 3 17 5 2 2 3 2" xfId="40349"/>
    <cellStyle name="Обычный 3 17 5 2 2 3 2 2" xfId="40350"/>
    <cellStyle name="Обычный 3 17 5 2 2 3 3" xfId="40351"/>
    <cellStyle name="Обычный 3 17 5 2 2 4" xfId="40352"/>
    <cellStyle name="Обычный 3 17 5 2 2 4 2" xfId="40353"/>
    <cellStyle name="Обычный 3 17 5 2 2 5" xfId="40354"/>
    <cellStyle name="Обычный 3 17 5 2 3" xfId="40355"/>
    <cellStyle name="Обычный 3 17 5 2 3 2" xfId="40356"/>
    <cellStyle name="Обычный 3 17 5 2 3 2 2" xfId="40357"/>
    <cellStyle name="Обычный 3 17 5 2 3 2 2 2" xfId="40358"/>
    <cellStyle name="Обычный 3 17 5 2 3 2 2 2 2" xfId="40359"/>
    <cellStyle name="Обычный 3 17 5 2 3 2 2 3" xfId="40360"/>
    <cellStyle name="Обычный 3 17 5 2 3 2 3" xfId="40361"/>
    <cellStyle name="Обычный 3 17 5 2 3 2 3 2" xfId="40362"/>
    <cellStyle name="Обычный 3 17 5 2 3 2 4" xfId="40363"/>
    <cellStyle name="Обычный 3 17 5 2 3 3" xfId="40364"/>
    <cellStyle name="Обычный 3 17 5 2 3 3 2" xfId="40365"/>
    <cellStyle name="Обычный 3 17 5 2 3 3 2 2" xfId="40366"/>
    <cellStyle name="Обычный 3 17 5 2 3 3 3" xfId="40367"/>
    <cellStyle name="Обычный 3 17 5 2 3 4" xfId="40368"/>
    <cellStyle name="Обычный 3 17 5 2 3 4 2" xfId="40369"/>
    <cellStyle name="Обычный 3 17 5 2 3 5" xfId="40370"/>
    <cellStyle name="Обычный 3 17 5 2 4" xfId="40371"/>
    <cellStyle name="Обычный 3 17 5 2 4 2" xfId="40372"/>
    <cellStyle name="Обычный 3 17 5 2 4 2 2" xfId="40373"/>
    <cellStyle name="Обычный 3 17 5 2 4 2 2 2" xfId="40374"/>
    <cellStyle name="Обычный 3 17 5 2 4 2 3" xfId="40375"/>
    <cellStyle name="Обычный 3 17 5 2 4 3" xfId="40376"/>
    <cellStyle name="Обычный 3 17 5 2 4 3 2" xfId="40377"/>
    <cellStyle name="Обычный 3 17 5 2 4 4" xfId="40378"/>
    <cellStyle name="Обычный 3 17 5 2 5" xfId="40379"/>
    <cellStyle name="Обычный 3 17 5 2 5 2" xfId="40380"/>
    <cellStyle name="Обычный 3 17 5 2 5 2 2" xfId="40381"/>
    <cellStyle name="Обычный 3 17 5 2 5 3" xfId="40382"/>
    <cellStyle name="Обычный 3 17 5 2 6" xfId="40383"/>
    <cellStyle name="Обычный 3 17 5 2 6 2" xfId="40384"/>
    <cellStyle name="Обычный 3 17 5 2 7" xfId="40385"/>
    <cellStyle name="Обычный 3 17 5 3" xfId="40386"/>
    <cellStyle name="Обычный 3 17 5 3 2" xfId="40387"/>
    <cellStyle name="Обычный 3 17 5 3 2 2" xfId="40388"/>
    <cellStyle name="Обычный 3 17 5 3 2 2 2" xfId="40389"/>
    <cellStyle name="Обычный 3 17 5 3 2 2 2 2" xfId="40390"/>
    <cellStyle name="Обычный 3 17 5 3 2 2 3" xfId="40391"/>
    <cellStyle name="Обычный 3 17 5 3 2 3" xfId="40392"/>
    <cellStyle name="Обычный 3 17 5 3 2 3 2" xfId="40393"/>
    <cellStyle name="Обычный 3 17 5 3 2 4" xfId="40394"/>
    <cellStyle name="Обычный 3 17 5 3 3" xfId="40395"/>
    <cellStyle name="Обычный 3 17 5 3 3 2" xfId="40396"/>
    <cellStyle name="Обычный 3 17 5 3 3 2 2" xfId="40397"/>
    <cellStyle name="Обычный 3 17 5 3 3 3" xfId="40398"/>
    <cellStyle name="Обычный 3 17 5 3 4" xfId="40399"/>
    <cellStyle name="Обычный 3 17 5 3 4 2" xfId="40400"/>
    <cellStyle name="Обычный 3 17 5 3 5" xfId="40401"/>
    <cellStyle name="Обычный 3 17 5 4" xfId="40402"/>
    <cellStyle name="Обычный 3 17 5 4 2" xfId="40403"/>
    <cellStyle name="Обычный 3 17 5 4 2 2" xfId="40404"/>
    <cellStyle name="Обычный 3 17 5 4 2 2 2" xfId="40405"/>
    <cellStyle name="Обычный 3 17 5 4 2 2 2 2" xfId="40406"/>
    <cellStyle name="Обычный 3 17 5 4 2 2 3" xfId="40407"/>
    <cellStyle name="Обычный 3 17 5 4 2 3" xfId="40408"/>
    <cellStyle name="Обычный 3 17 5 4 2 3 2" xfId="40409"/>
    <cellStyle name="Обычный 3 17 5 4 2 4" xfId="40410"/>
    <cellStyle name="Обычный 3 17 5 4 3" xfId="40411"/>
    <cellStyle name="Обычный 3 17 5 4 3 2" xfId="40412"/>
    <cellStyle name="Обычный 3 17 5 4 3 2 2" xfId="40413"/>
    <cellStyle name="Обычный 3 17 5 4 3 3" xfId="40414"/>
    <cellStyle name="Обычный 3 17 5 4 4" xfId="40415"/>
    <cellStyle name="Обычный 3 17 5 4 4 2" xfId="40416"/>
    <cellStyle name="Обычный 3 17 5 4 5" xfId="40417"/>
    <cellStyle name="Обычный 3 17 5 5" xfId="40418"/>
    <cellStyle name="Обычный 3 17 5 5 2" xfId="40419"/>
    <cellStyle name="Обычный 3 17 5 5 2 2" xfId="40420"/>
    <cellStyle name="Обычный 3 17 5 5 2 2 2" xfId="40421"/>
    <cellStyle name="Обычный 3 17 5 5 2 3" xfId="40422"/>
    <cellStyle name="Обычный 3 17 5 5 3" xfId="40423"/>
    <cellStyle name="Обычный 3 17 5 5 3 2" xfId="40424"/>
    <cellStyle name="Обычный 3 17 5 5 4" xfId="40425"/>
    <cellStyle name="Обычный 3 17 5 6" xfId="40426"/>
    <cellStyle name="Обычный 3 17 5 6 2" xfId="40427"/>
    <cellStyle name="Обычный 3 17 5 6 2 2" xfId="40428"/>
    <cellStyle name="Обычный 3 17 5 6 3" xfId="40429"/>
    <cellStyle name="Обычный 3 17 5 7" xfId="40430"/>
    <cellStyle name="Обычный 3 17 5 7 2" xfId="40431"/>
    <cellStyle name="Обычный 3 17 5 8" xfId="40432"/>
    <cellStyle name="Обычный 3 17 50" xfId="40433"/>
    <cellStyle name="Обычный 3 17 50 2" xfId="40434"/>
    <cellStyle name="Обычный 3 17 50 2 2" xfId="40435"/>
    <cellStyle name="Обычный 3 17 50 2 2 2" xfId="40436"/>
    <cellStyle name="Обычный 3 17 50 2 2 2 2" xfId="40437"/>
    <cellStyle name="Обычный 3 17 50 2 2 3" xfId="40438"/>
    <cellStyle name="Обычный 3 17 50 2 3" xfId="40439"/>
    <cellStyle name="Обычный 3 17 50 2 3 2" xfId="40440"/>
    <cellStyle name="Обычный 3 17 50 2 4" xfId="40441"/>
    <cellStyle name="Обычный 3 17 50 3" xfId="40442"/>
    <cellStyle name="Обычный 3 17 50 3 2" xfId="40443"/>
    <cellStyle name="Обычный 3 17 50 3 2 2" xfId="40444"/>
    <cellStyle name="Обычный 3 17 50 3 3" xfId="40445"/>
    <cellStyle name="Обычный 3 17 50 4" xfId="40446"/>
    <cellStyle name="Обычный 3 17 50 4 2" xfId="40447"/>
    <cellStyle name="Обычный 3 17 50 5" xfId="40448"/>
    <cellStyle name="Обычный 3 17 51" xfId="40449"/>
    <cellStyle name="Обычный 3 17 51 2" xfId="40450"/>
    <cellStyle name="Обычный 3 17 51 2 2" xfId="40451"/>
    <cellStyle name="Обычный 3 17 51 2 2 2" xfId="40452"/>
    <cellStyle name="Обычный 3 17 51 2 3" xfId="40453"/>
    <cellStyle name="Обычный 3 17 51 3" xfId="40454"/>
    <cellStyle name="Обычный 3 17 51 3 2" xfId="40455"/>
    <cellStyle name="Обычный 3 17 51 4" xfId="40456"/>
    <cellStyle name="Обычный 3 17 52" xfId="40457"/>
    <cellStyle name="Обычный 3 17 52 2" xfId="40458"/>
    <cellStyle name="Обычный 3 17 52 2 2" xfId="40459"/>
    <cellStyle name="Обычный 3 17 52 3" xfId="40460"/>
    <cellStyle name="Обычный 3 17 53" xfId="40461"/>
    <cellStyle name="Обычный 3 17 53 2" xfId="40462"/>
    <cellStyle name="Обычный 3 17 54" xfId="40463"/>
    <cellStyle name="Обычный 3 17 6" xfId="40464"/>
    <cellStyle name="Обычный 3 17 6 2" xfId="40465"/>
    <cellStyle name="Обычный 3 17 6 2 2" xfId="40466"/>
    <cellStyle name="Обычный 3 17 6 2 2 2" xfId="40467"/>
    <cellStyle name="Обычный 3 17 6 2 2 2 2" xfId="40468"/>
    <cellStyle name="Обычный 3 17 6 2 2 2 2 2" xfId="40469"/>
    <cellStyle name="Обычный 3 17 6 2 2 2 2 2 2" xfId="40470"/>
    <cellStyle name="Обычный 3 17 6 2 2 2 2 3" xfId="40471"/>
    <cellStyle name="Обычный 3 17 6 2 2 2 3" xfId="40472"/>
    <cellStyle name="Обычный 3 17 6 2 2 2 3 2" xfId="40473"/>
    <cellStyle name="Обычный 3 17 6 2 2 2 4" xfId="40474"/>
    <cellStyle name="Обычный 3 17 6 2 2 3" xfId="40475"/>
    <cellStyle name="Обычный 3 17 6 2 2 3 2" xfId="40476"/>
    <cellStyle name="Обычный 3 17 6 2 2 3 2 2" xfId="40477"/>
    <cellStyle name="Обычный 3 17 6 2 2 3 3" xfId="40478"/>
    <cellStyle name="Обычный 3 17 6 2 2 4" xfId="40479"/>
    <cellStyle name="Обычный 3 17 6 2 2 4 2" xfId="40480"/>
    <cellStyle name="Обычный 3 17 6 2 2 5" xfId="40481"/>
    <cellStyle name="Обычный 3 17 6 2 3" xfId="40482"/>
    <cellStyle name="Обычный 3 17 6 2 3 2" xfId="40483"/>
    <cellStyle name="Обычный 3 17 6 2 3 2 2" xfId="40484"/>
    <cellStyle name="Обычный 3 17 6 2 3 2 2 2" xfId="40485"/>
    <cellStyle name="Обычный 3 17 6 2 3 2 2 2 2" xfId="40486"/>
    <cellStyle name="Обычный 3 17 6 2 3 2 2 3" xfId="40487"/>
    <cellStyle name="Обычный 3 17 6 2 3 2 3" xfId="40488"/>
    <cellStyle name="Обычный 3 17 6 2 3 2 3 2" xfId="40489"/>
    <cellStyle name="Обычный 3 17 6 2 3 2 4" xfId="40490"/>
    <cellStyle name="Обычный 3 17 6 2 3 3" xfId="40491"/>
    <cellStyle name="Обычный 3 17 6 2 3 3 2" xfId="40492"/>
    <cellStyle name="Обычный 3 17 6 2 3 3 2 2" xfId="40493"/>
    <cellStyle name="Обычный 3 17 6 2 3 3 3" xfId="40494"/>
    <cellStyle name="Обычный 3 17 6 2 3 4" xfId="40495"/>
    <cellStyle name="Обычный 3 17 6 2 3 4 2" xfId="40496"/>
    <cellStyle name="Обычный 3 17 6 2 3 5" xfId="40497"/>
    <cellStyle name="Обычный 3 17 6 2 4" xfId="40498"/>
    <cellStyle name="Обычный 3 17 6 2 4 2" xfId="40499"/>
    <cellStyle name="Обычный 3 17 6 2 4 2 2" xfId="40500"/>
    <cellStyle name="Обычный 3 17 6 2 4 2 2 2" xfId="40501"/>
    <cellStyle name="Обычный 3 17 6 2 4 2 3" xfId="40502"/>
    <cellStyle name="Обычный 3 17 6 2 4 3" xfId="40503"/>
    <cellStyle name="Обычный 3 17 6 2 4 3 2" xfId="40504"/>
    <cellStyle name="Обычный 3 17 6 2 4 4" xfId="40505"/>
    <cellStyle name="Обычный 3 17 6 2 5" xfId="40506"/>
    <cellStyle name="Обычный 3 17 6 2 5 2" xfId="40507"/>
    <cellStyle name="Обычный 3 17 6 2 5 2 2" xfId="40508"/>
    <cellStyle name="Обычный 3 17 6 2 5 3" xfId="40509"/>
    <cellStyle name="Обычный 3 17 6 2 6" xfId="40510"/>
    <cellStyle name="Обычный 3 17 6 2 6 2" xfId="40511"/>
    <cellStyle name="Обычный 3 17 6 2 7" xfId="40512"/>
    <cellStyle name="Обычный 3 17 6 3" xfId="40513"/>
    <cellStyle name="Обычный 3 17 6 3 2" xfId="40514"/>
    <cellStyle name="Обычный 3 17 6 3 2 2" xfId="40515"/>
    <cellStyle name="Обычный 3 17 6 3 2 2 2" xfId="40516"/>
    <cellStyle name="Обычный 3 17 6 3 2 2 2 2" xfId="40517"/>
    <cellStyle name="Обычный 3 17 6 3 2 2 3" xfId="40518"/>
    <cellStyle name="Обычный 3 17 6 3 2 3" xfId="40519"/>
    <cellStyle name="Обычный 3 17 6 3 2 3 2" xfId="40520"/>
    <cellStyle name="Обычный 3 17 6 3 2 4" xfId="40521"/>
    <cellStyle name="Обычный 3 17 6 3 3" xfId="40522"/>
    <cellStyle name="Обычный 3 17 6 3 3 2" xfId="40523"/>
    <cellStyle name="Обычный 3 17 6 3 3 2 2" xfId="40524"/>
    <cellStyle name="Обычный 3 17 6 3 3 3" xfId="40525"/>
    <cellStyle name="Обычный 3 17 6 3 4" xfId="40526"/>
    <cellStyle name="Обычный 3 17 6 3 4 2" xfId="40527"/>
    <cellStyle name="Обычный 3 17 6 3 5" xfId="40528"/>
    <cellStyle name="Обычный 3 17 6 4" xfId="40529"/>
    <cellStyle name="Обычный 3 17 6 4 2" xfId="40530"/>
    <cellStyle name="Обычный 3 17 6 4 2 2" xfId="40531"/>
    <cellStyle name="Обычный 3 17 6 4 2 2 2" xfId="40532"/>
    <cellStyle name="Обычный 3 17 6 4 2 2 2 2" xfId="40533"/>
    <cellStyle name="Обычный 3 17 6 4 2 2 3" xfId="40534"/>
    <cellStyle name="Обычный 3 17 6 4 2 3" xfId="40535"/>
    <cellStyle name="Обычный 3 17 6 4 2 3 2" xfId="40536"/>
    <cellStyle name="Обычный 3 17 6 4 2 4" xfId="40537"/>
    <cellStyle name="Обычный 3 17 6 4 3" xfId="40538"/>
    <cellStyle name="Обычный 3 17 6 4 3 2" xfId="40539"/>
    <cellStyle name="Обычный 3 17 6 4 3 2 2" xfId="40540"/>
    <cellStyle name="Обычный 3 17 6 4 3 3" xfId="40541"/>
    <cellStyle name="Обычный 3 17 6 4 4" xfId="40542"/>
    <cellStyle name="Обычный 3 17 6 4 4 2" xfId="40543"/>
    <cellStyle name="Обычный 3 17 6 4 5" xfId="40544"/>
    <cellStyle name="Обычный 3 17 6 5" xfId="40545"/>
    <cellStyle name="Обычный 3 17 6 5 2" xfId="40546"/>
    <cellStyle name="Обычный 3 17 6 5 2 2" xfId="40547"/>
    <cellStyle name="Обычный 3 17 6 5 2 2 2" xfId="40548"/>
    <cellStyle name="Обычный 3 17 6 5 2 3" xfId="40549"/>
    <cellStyle name="Обычный 3 17 6 5 3" xfId="40550"/>
    <cellStyle name="Обычный 3 17 6 5 3 2" xfId="40551"/>
    <cellStyle name="Обычный 3 17 6 5 4" xfId="40552"/>
    <cellStyle name="Обычный 3 17 6 6" xfId="40553"/>
    <cellStyle name="Обычный 3 17 6 6 2" xfId="40554"/>
    <cellStyle name="Обычный 3 17 6 6 2 2" xfId="40555"/>
    <cellStyle name="Обычный 3 17 6 6 3" xfId="40556"/>
    <cellStyle name="Обычный 3 17 6 7" xfId="40557"/>
    <cellStyle name="Обычный 3 17 6 7 2" xfId="40558"/>
    <cellStyle name="Обычный 3 17 6 8" xfId="40559"/>
    <cellStyle name="Обычный 3 17 7" xfId="40560"/>
    <cellStyle name="Обычный 3 17 7 2" xfId="40561"/>
    <cellStyle name="Обычный 3 17 7 2 2" xfId="40562"/>
    <cellStyle name="Обычный 3 17 7 2 2 2" xfId="40563"/>
    <cellStyle name="Обычный 3 17 7 2 2 2 2" xfId="40564"/>
    <cellStyle name="Обычный 3 17 7 2 2 2 2 2" xfId="40565"/>
    <cellStyle name="Обычный 3 17 7 2 2 2 2 2 2" xfId="40566"/>
    <cellStyle name="Обычный 3 17 7 2 2 2 2 3" xfId="40567"/>
    <cellStyle name="Обычный 3 17 7 2 2 2 3" xfId="40568"/>
    <cellStyle name="Обычный 3 17 7 2 2 2 3 2" xfId="40569"/>
    <cellStyle name="Обычный 3 17 7 2 2 2 4" xfId="40570"/>
    <cellStyle name="Обычный 3 17 7 2 2 3" xfId="40571"/>
    <cellStyle name="Обычный 3 17 7 2 2 3 2" xfId="40572"/>
    <cellStyle name="Обычный 3 17 7 2 2 3 2 2" xfId="40573"/>
    <cellStyle name="Обычный 3 17 7 2 2 3 3" xfId="40574"/>
    <cellStyle name="Обычный 3 17 7 2 2 4" xfId="40575"/>
    <cellStyle name="Обычный 3 17 7 2 2 4 2" xfId="40576"/>
    <cellStyle name="Обычный 3 17 7 2 2 5" xfId="40577"/>
    <cellStyle name="Обычный 3 17 7 2 3" xfId="40578"/>
    <cellStyle name="Обычный 3 17 7 2 3 2" xfId="40579"/>
    <cellStyle name="Обычный 3 17 7 2 3 2 2" xfId="40580"/>
    <cellStyle name="Обычный 3 17 7 2 3 2 2 2" xfId="40581"/>
    <cellStyle name="Обычный 3 17 7 2 3 2 2 2 2" xfId="40582"/>
    <cellStyle name="Обычный 3 17 7 2 3 2 2 3" xfId="40583"/>
    <cellStyle name="Обычный 3 17 7 2 3 2 3" xfId="40584"/>
    <cellStyle name="Обычный 3 17 7 2 3 2 3 2" xfId="40585"/>
    <cellStyle name="Обычный 3 17 7 2 3 2 4" xfId="40586"/>
    <cellStyle name="Обычный 3 17 7 2 3 3" xfId="40587"/>
    <cellStyle name="Обычный 3 17 7 2 3 3 2" xfId="40588"/>
    <cellStyle name="Обычный 3 17 7 2 3 3 2 2" xfId="40589"/>
    <cellStyle name="Обычный 3 17 7 2 3 3 3" xfId="40590"/>
    <cellStyle name="Обычный 3 17 7 2 3 4" xfId="40591"/>
    <cellStyle name="Обычный 3 17 7 2 3 4 2" xfId="40592"/>
    <cellStyle name="Обычный 3 17 7 2 3 5" xfId="40593"/>
    <cellStyle name="Обычный 3 17 7 2 4" xfId="40594"/>
    <cellStyle name="Обычный 3 17 7 2 4 2" xfId="40595"/>
    <cellStyle name="Обычный 3 17 7 2 4 2 2" xfId="40596"/>
    <cellStyle name="Обычный 3 17 7 2 4 2 2 2" xfId="40597"/>
    <cellStyle name="Обычный 3 17 7 2 4 2 3" xfId="40598"/>
    <cellStyle name="Обычный 3 17 7 2 4 3" xfId="40599"/>
    <cellStyle name="Обычный 3 17 7 2 4 3 2" xfId="40600"/>
    <cellStyle name="Обычный 3 17 7 2 4 4" xfId="40601"/>
    <cellStyle name="Обычный 3 17 7 2 5" xfId="40602"/>
    <cellStyle name="Обычный 3 17 7 2 5 2" xfId="40603"/>
    <cellStyle name="Обычный 3 17 7 2 5 2 2" xfId="40604"/>
    <cellStyle name="Обычный 3 17 7 2 5 3" xfId="40605"/>
    <cellStyle name="Обычный 3 17 7 2 6" xfId="40606"/>
    <cellStyle name="Обычный 3 17 7 2 6 2" xfId="40607"/>
    <cellStyle name="Обычный 3 17 7 2 7" xfId="40608"/>
    <cellStyle name="Обычный 3 17 7 3" xfId="40609"/>
    <cellStyle name="Обычный 3 17 7 3 2" xfId="40610"/>
    <cellStyle name="Обычный 3 17 7 3 2 2" xfId="40611"/>
    <cellStyle name="Обычный 3 17 7 3 2 2 2" xfId="40612"/>
    <cellStyle name="Обычный 3 17 7 3 2 2 2 2" xfId="40613"/>
    <cellStyle name="Обычный 3 17 7 3 2 2 3" xfId="40614"/>
    <cellStyle name="Обычный 3 17 7 3 2 3" xfId="40615"/>
    <cellStyle name="Обычный 3 17 7 3 2 3 2" xfId="40616"/>
    <cellStyle name="Обычный 3 17 7 3 2 4" xfId="40617"/>
    <cellStyle name="Обычный 3 17 7 3 3" xfId="40618"/>
    <cellStyle name="Обычный 3 17 7 3 3 2" xfId="40619"/>
    <cellStyle name="Обычный 3 17 7 3 3 2 2" xfId="40620"/>
    <cellStyle name="Обычный 3 17 7 3 3 3" xfId="40621"/>
    <cellStyle name="Обычный 3 17 7 3 4" xfId="40622"/>
    <cellStyle name="Обычный 3 17 7 3 4 2" xfId="40623"/>
    <cellStyle name="Обычный 3 17 7 3 5" xfId="40624"/>
    <cellStyle name="Обычный 3 17 7 4" xfId="40625"/>
    <cellStyle name="Обычный 3 17 7 4 2" xfId="40626"/>
    <cellStyle name="Обычный 3 17 7 4 2 2" xfId="40627"/>
    <cellStyle name="Обычный 3 17 7 4 2 2 2" xfId="40628"/>
    <cellStyle name="Обычный 3 17 7 4 2 2 2 2" xfId="40629"/>
    <cellStyle name="Обычный 3 17 7 4 2 2 3" xfId="40630"/>
    <cellStyle name="Обычный 3 17 7 4 2 3" xfId="40631"/>
    <cellStyle name="Обычный 3 17 7 4 2 3 2" xfId="40632"/>
    <cellStyle name="Обычный 3 17 7 4 2 4" xfId="40633"/>
    <cellStyle name="Обычный 3 17 7 4 3" xfId="40634"/>
    <cellStyle name="Обычный 3 17 7 4 3 2" xfId="40635"/>
    <cellStyle name="Обычный 3 17 7 4 3 2 2" xfId="40636"/>
    <cellStyle name="Обычный 3 17 7 4 3 3" xfId="40637"/>
    <cellStyle name="Обычный 3 17 7 4 4" xfId="40638"/>
    <cellStyle name="Обычный 3 17 7 4 4 2" xfId="40639"/>
    <cellStyle name="Обычный 3 17 7 4 5" xfId="40640"/>
    <cellStyle name="Обычный 3 17 7 5" xfId="40641"/>
    <cellStyle name="Обычный 3 17 7 5 2" xfId="40642"/>
    <cellStyle name="Обычный 3 17 7 5 2 2" xfId="40643"/>
    <cellStyle name="Обычный 3 17 7 5 2 2 2" xfId="40644"/>
    <cellStyle name="Обычный 3 17 7 5 2 3" xfId="40645"/>
    <cellStyle name="Обычный 3 17 7 5 3" xfId="40646"/>
    <cellStyle name="Обычный 3 17 7 5 3 2" xfId="40647"/>
    <cellStyle name="Обычный 3 17 7 5 4" xfId="40648"/>
    <cellStyle name="Обычный 3 17 7 6" xfId="40649"/>
    <cellStyle name="Обычный 3 17 7 6 2" xfId="40650"/>
    <cellStyle name="Обычный 3 17 7 6 2 2" xfId="40651"/>
    <cellStyle name="Обычный 3 17 7 6 3" xfId="40652"/>
    <cellStyle name="Обычный 3 17 7 7" xfId="40653"/>
    <cellStyle name="Обычный 3 17 7 7 2" xfId="40654"/>
    <cellStyle name="Обычный 3 17 7 8" xfId="40655"/>
    <cellStyle name="Обычный 3 17 8" xfId="40656"/>
    <cellStyle name="Обычный 3 17 8 2" xfId="40657"/>
    <cellStyle name="Обычный 3 17 8 2 2" xfId="40658"/>
    <cellStyle name="Обычный 3 17 8 2 2 2" xfId="40659"/>
    <cellStyle name="Обычный 3 17 8 2 2 2 2" xfId="40660"/>
    <cellStyle name="Обычный 3 17 8 2 2 2 2 2" xfId="40661"/>
    <cellStyle name="Обычный 3 17 8 2 2 2 2 2 2" xfId="40662"/>
    <cellStyle name="Обычный 3 17 8 2 2 2 2 3" xfId="40663"/>
    <cellStyle name="Обычный 3 17 8 2 2 2 3" xfId="40664"/>
    <cellStyle name="Обычный 3 17 8 2 2 2 3 2" xfId="40665"/>
    <cellStyle name="Обычный 3 17 8 2 2 2 4" xfId="40666"/>
    <cellStyle name="Обычный 3 17 8 2 2 3" xfId="40667"/>
    <cellStyle name="Обычный 3 17 8 2 2 3 2" xfId="40668"/>
    <cellStyle name="Обычный 3 17 8 2 2 3 2 2" xfId="40669"/>
    <cellStyle name="Обычный 3 17 8 2 2 3 3" xfId="40670"/>
    <cellStyle name="Обычный 3 17 8 2 2 4" xfId="40671"/>
    <cellStyle name="Обычный 3 17 8 2 2 4 2" xfId="40672"/>
    <cellStyle name="Обычный 3 17 8 2 2 5" xfId="40673"/>
    <cellStyle name="Обычный 3 17 8 2 3" xfId="40674"/>
    <cellStyle name="Обычный 3 17 8 2 3 2" xfId="40675"/>
    <cellStyle name="Обычный 3 17 8 2 3 2 2" xfId="40676"/>
    <cellStyle name="Обычный 3 17 8 2 3 2 2 2" xfId="40677"/>
    <cellStyle name="Обычный 3 17 8 2 3 2 2 2 2" xfId="40678"/>
    <cellStyle name="Обычный 3 17 8 2 3 2 2 3" xfId="40679"/>
    <cellStyle name="Обычный 3 17 8 2 3 2 3" xfId="40680"/>
    <cellStyle name="Обычный 3 17 8 2 3 2 3 2" xfId="40681"/>
    <cellStyle name="Обычный 3 17 8 2 3 2 4" xfId="40682"/>
    <cellStyle name="Обычный 3 17 8 2 3 3" xfId="40683"/>
    <cellStyle name="Обычный 3 17 8 2 3 3 2" xfId="40684"/>
    <cellStyle name="Обычный 3 17 8 2 3 3 2 2" xfId="40685"/>
    <cellStyle name="Обычный 3 17 8 2 3 3 3" xfId="40686"/>
    <cellStyle name="Обычный 3 17 8 2 3 4" xfId="40687"/>
    <cellStyle name="Обычный 3 17 8 2 3 4 2" xfId="40688"/>
    <cellStyle name="Обычный 3 17 8 2 3 5" xfId="40689"/>
    <cellStyle name="Обычный 3 17 8 2 4" xfId="40690"/>
    <cellStyle name="Обычный 3 17 8 2 4 2" xfId="40691"/>
    <cellStyle name="Обычный 3 17 8 2 4 2 2" xfId="40692"/>
    <cellStyle name="Обычный 3 17 8 2 4 2 2 2" xfId="40693"/>
    <cellStyle name="Обычный 3 17 8 2 4 2 3" xfId="40694"/>
    <cellStyle name="Обычный 3 17 8 2 4 3" xfId="40695"/>
    <cellStyle name="Обычный 3 17 8 2 4 3 2" xfId="40696"/>
    <cellStyle name="Обычный 3 17 8 2 4 4" xfId="40697"/>
    <cellStyle name="Обычный 3 17 8 2 5" xfId="40698"/>
    <cellStyle name="Обычный 3 17 8 2 5 2" xfId="40699"/>
    <cellStyle name="Обычный 3 17 8 2 5 2 2" xfId="40700"/>
    <cellStyle name="Обычный 3 17 8 2 5 3" xfId="40701"/>
    <cellStyle name="Обычный 3 17 8 2 6" xfId="40702"/>
    <cellStyle name="Обычный 3 17 8 2 6 2" xfId="40703"/>
    <cellStyle name="Обычный 3 17 8 2 7" xfId="40704"/>
    <cellStyle name="Обычный 3 17 8 3" xfId="40705"/>
    <cellStyle name="Обычный 3 17 8 3 2" xfId="40706"/>
    <cellStyle name="Обычный 3 17 8 3 2 2" xfId="40707"/>
    <cellStyle name="Обычный 3 17 8 3 2 2 2" xfId="40708"/>
    <cellStyle name="Обычный 3 17 8 3 2 2 2 2" xfId="40709"/>
    <cellStyle name="Обычный 3 17 8 3 2 2 3" xfId="40710"/>
    <cellStyle name="Обычный 3 17 8 3 2 3" xfId="40711"/>
    <cellStyle name="Обычный 3 17 8 3 2 3 2" xfId="40712"/>
    <cellStyle name="Обычный 3 17 8 3 2 4" xfId="40713"/>
    <cellStyle name="Обычный 3 17 8 3 3" xfId="40714"/>
    <cellStyle name="Обычный 3 17 8 3 3 2" xfId="40715"/>
    <cellStyle name="Обычный 3 17 8 3 3 2 2" xfId="40716"/>
    <cellStyle name="Обычный 3 17 8 3 3 3" xfId="40717"/>
    <cellStyle name="Обычный 3 17 8 3 4" xfId="40718"/>
    <cellStyle name="Обычный 3 17 8 3 4 2" xfId="40719"/>
    <cellStyle name="Обычный 3 17 8 3 5" xfId="40720"/>
    <cellStyle name="Обычный 3 17 8 4" xfId="40721"/>
    <cellStyle name="Обычный 3 17 8 4 2" xfId="40722"/>
    <cellStyle name="Обычный 3 17 8 4 2 2" xfId="40723"/>
    <cellStyle name="Обычный 3 17 8 4 2 2 2" xfId="40724"/>
    <cellStyle name="Обычный 3 17 8 4 2 2 2 2" xfId="40725"/>
    <cellStyle name="Обычный 3 17 8 4 2 2 3" xfId="40726"/>
    <cellStyle name="Обычный 3 17 8 4 2 3" xfId="40727"/>
    <cellStyle name="Обычный 3 17 8 4 2 3 2" xfId="40728"/>
    <cellStyle name="Обычный 3 17 8 4 2 4" xfId="40729"/>
    <cellStyle name="Обычный 3 17 8 4 3" xfId="40730"/>
    <cellStyle name="Обычный 3 17 8 4 3 2" xfId="40731"/>
    <cellStyle name="Обычный 3 17 8 4 3 2 2" xfId="40732"/>
    <cellStyle name="Обычный 3 17 8 4 3 3" xfId="40733"/>
    <cellStyle name="Обычный 3 17 8 4 4" xfId="40734"/>
    <cellStyle name="Обычный 3 17 8 4 4 2" xfId="40735"/>
    <cellStyle name="Обычный 3 17 8 4 5" xfId="40736"/>
    <cellStyle name="Обычный 3 17 8 5" xfId="40737"/>
    <cellStyle name="Обычный 3 17 8 5 2" xfId="40738"/>
    <cellStyle name="Обычный 3 17 8 5 2 2" xfId="40739"/>
    <cellStyle name="Обычный 3 17 8 5 2 2 2" xfId="40740"/>
    <cellStyle name="Обычный 3 17 8 5 2 3" xfId="40741"/>
    <cellStyle name="Обычный 3 17 8 5 3" xfId="40742"/>
    <cellStyle name="Обычный 3 17 8 5 3 2" xfId="40743"/>
    <cellStyle name="Обычный 3 17 8 5 4" xfId="40744"/>
    <cellStyle name="Обычный 3 17 8 6" xfId="40745"/>
    <cellStyle name="Обычный 3 17 8 6 2" xfId="40746"/>
    <cellStyle name="Обычный 3 17 8 6 2 2" xfId="40747"/>
    <cellStyle name="Обычный 3 17 8 6 3" xfId="40748"/>
    <cellStyle name="Обычный 3 17 8 7" xfId="40749"/>
    <cellStyle name="Обычный 3 17 8 7 2" xfId="40750"/>
    <cellStyle name="Обычный 3 17 8 8" xfId="40751"/>
    <cellStyle name="Обычный 3 17 9" xfId="40752"/>
    <cellStyle name="Обычный 3 17 9 2" xfId="40753"/>
    <cellStyle name="Обычный 3 17 9 2 2" xfId="40754"/>
    <cellStyle name="Обычный 3 17 9 2 2 2" xfId="40755"/>
    <cellStyle name="Обычный 3 17 9 2 2 2 2" xfId="40756"/>
    <cellStyle name="Обычный 3 17 9 2 2 2 2 2" xfId="40757"/>
    <cellStyle name="Обычный 3 17 9 2 2 2 2 2 2" xfId="40758"/>
    <cellStyle name="Обычный 3 17 9 2 2 2 2 3" xfId="40759"/>
    <cellStyle name="Обычный 3 17 9 2 2 2 3" xfId="40760"/>
    <cellStyle name="Обычный 3 17 9 2 2 2 3 2" xfId="40761"/>
    <cellStyle name="Обычный 3 17 9 2 2 2 4" xfId="40762"/>
    <cellStyle name="Обычный 3 17 9 2 2 3" xfId="40763"/>
    <cellStyle name="Обычный 3 17 9 2 2 3 2" xfId="40764"/>
    <cellStyle name="Обычный 3 17 9 2 2 3 2 2" xfId="40765"/>
    <cellStyle name="Обычный 3 17 9 2 2 3 3" xfId="40766"/>
    <cellStyle name="Обычный 3 17 9 2 2 4" xfId="40767"/>
    <cellStyle name="Обычный 3 17 9 2 2 4 2" xfId="40768"/>
    <cellStyle name="Обычный 3 17 9 2 2 5" xfId="40769"/>
    <cellStyle name="Обычный 3 17 9 2 3" xfId="40770"/>
    <cellStyle name="Обычный 3 17 9 2 3 2" xfId="40771"/>
    <cellStyle name="Обычный 3 17 9 2 3 2 2" xfId="40772"/>
    <cellStyle name="Обычный 3 17 9 2 3 2 2 2" xfId="40773"/>
    <cellStyle name="Обычный 3 17 9 2 3 2 2 2 2" xfId="40774"/>
    <cellStyle name="Обычный 3 17 9 2 3 2 2 3" xfId="40775"/>
    <cellStyle name="Обычный 3 17 9 2 3 2 3" xfId="40776"/>
    <cellStyle name="Обычный 3 17 9 2 3 2 3 2" xfId="40777"/>
    <cellStyle name="Обычный 3 17 9 2 3 2 4" xfId="40778"/>
    <cellStyle name="Обычный 3 17 9 2 3 3" xfId="40779"/>
    <cellStyle name="Обычный 3 17 9 2 3 3 2" xfId="40780"/>
    <cellStyle name="Обычный 3 17 9 2 3 3 2 2" xfId="40781"/>
    <cellStyle name="Обычный 3 17 9 2 3 3 3" xfId="40782"/>
    <cellStyle name="Обычный 3 17 9 2 3 4" xfId="40783"/>
    <cellStyle name="Обычный 3 17 9 2 3 4 2" xfId="40784"/>
    <cellStyle name="Обычный 3 17 9 2 3 5" xfId="40785"/>
    <cellStyle name="Обычный 3 17 9 2 4" xfId="40786"/>
    <cellStyle name="Обычный 3 17 9 2 4 2" xfId="40787"/>
    <cellStyle name="Обычный 3 17 9 2 4 2 2" xfId="40788"/>
    <cellStyle name="Обычный 3 17 9 2 4 2 2 2" xfId="40789"/>
    <cellStyle name="Обычный 3 17 9 2 4 2 3" xfId="40790"/>
    <cellStyle name="Обычный 3 17 9 2 4 3" xfId="40791"/>
    <cellStyle name="Обычный 3 17 9 2 4 3 2" xfId="40792"/>
    <cellStyle name="Обычный 3 17 9 2 4 4" xfId="40793"/>
    <cellStyle name="Обычный 3 17 9 2 5" xfId="40794"/>
    <cellStyle name="Обычный 3 17 9 2 5 2" xfId="40795"/>
    <cellStyle name="Обычный 3 17 9 2 5 2 2" xfId="40796"/>
    <cellStyle name="Обычный 3 17 9 2 5 3" xfId="40797"/>
    <cellStyle name="Обычный 3 17 9 2 6" xfId="40798"/>
    <cellStyle name="Обычный 3 17 9 2 6 2" xfId="40799"/>
    <cellStyle name="Обычный 3 17 9 2 7" xfId="40800"/>
    <cellStyle name="Обычный 3 17 9 3" xfId="40801"/>
    <cellStyle name="Обычный 3 17 9 3 2" xfId="40802"/>
    <cellStyle name="Обычный 3 17 9 3 2 2" xfId="40803"/>
    <cellStyle name="Обычный 3 17 9 3 2 2 2" xfId="40804"/>
    <cellStyle name="Обычный 3 17 9 3 2 2 2 2" xfId="40805"/>
    <cellStyle name="Обычный 3 17 9 3 2 2 3" xfId="40806"/>
    <cellStyle name="Обычный 3 17 9 3 2 3" xfId="40807"/>
    <cellStyle name="Обычный 3 17 9 3 2 3 2" xfId="40808"/>
    <cellStyle name="Обычный 3 17 9 3 2 4" xfId="40809"/>
    <cellStyle name="Обычный 3 17 9 3 3" xfId="40810"/>
    <cellStyle name="Обычный 3 17 9 3 3 2" xfId="40811"/>
    <cellStyle name="Обычный 3 17 9 3 3 2 2" xfId="40812"/>
    <cellStyle name="Обычный 3 17 9 3 3 3" xfId="40813"/>
    <cellStyle name="Обычный 3 17 9 3 4" xfId="40814"/>
    <cellStyle name="Обычный 3 17 9 3 4 2" xfId="40815"/>
    <cellStyle name="Обычный 3 17 9 3 5" xfId="40816"/>
    <cellStyle name="Обычный 3 17 9 4" xfId="40817"/>
    <cellStyle name="Обычный 3 17 9 4 2" xfId="40818"/>
    <cellStyle name="Обычный 3 17 9 4 2 2" xfId="40819"/>
    <cellStyle name="Обычный 3 17 9 4 2 2 2" xfId="40820"/>
    <cellStyle name="Обычный 3 17 9 4 2 2 2 2" xfId="40821"/>
    <cellStyle name="Обычный 3 17 9 4 2 2 3" xfId="40822"/>
    <cellStyle name="Обычный 3 17 9 4 2 3" xfId="40823"/>
    <cellStyle name="Обычный 3 17 9 4 2 3 2" xfId="40824"/>
    <cellStyle name="Обычный 3 17 9 4 2 4" xfId="40825"/>
    <cellStyle name="Обычный 3 17 9 4 3" xfId="40826"/>
    <cellStyle name="Обычный 3 17 9 4 3 2" xfId="40827"/>
    <cellStyle name="Обычный 3 17 9 4 3 2 2" xfId="40828"/>
    <cellStyle name="Обычный 3 17 9 4 3 3" xfId="40829"/>
    <cellStyle name="Обычный 3 17 9 4 4" xfId="40830"/>
    <cellStyle name="Обычный 3 17 9 4 4 2" xfId="40831"/>
    <cellStyle name="Обычный 3 17 9 4 5" xfId="40832"/>
    <cellStyle name="Обычный 3 17 9 5" xfId="40833"/>
    <cellStyle name="Обычный 3 17 9 5 2" xfId="40834"/>
    <cellStyle name="Обычный 3 17 9 5 2 2" xfId="40835"/>
    <cellStyle name="Обычный 3 17 9 5 2 2 2" xfId="40836"/>
    <cellStyle name="Обычный 3 17 9 5 2 3" xfId="40837"/>
    <cellStyle name="Обычный 3 17 9 5 3" xfId="40838"/>
    <cellStyle name="Обычный 3 17 9 5 3 2" xfId="40839"/>
    <cellStyle name="Обычный 3 17 9 5 4" xfId="40840"/>
    <cellStyle name="Обычный 3 17 9 6" xfId="40841"/>
    <cellStyle name="Обычный 3 17 9 6 2" xfId="40842"/>
    <cellStyle name="Обычный 3 17 9 6 2 2" xfId="40843"/>
    <cellStyle name="Обычный 3 17 9 6 3" xfId="40844"/>
    <cellStyle name="Обычный 3 17 9 7" xfId="40845"/>
    <cellStyle name="Обычный 3 17 9 7 2" xfId="40846"/>
    <cellStyle name="Обычный 3 17 9 8" xfId="40847"/>
    <cellStyle name="Обычный 3 18" xfId="40848"/>
    <cellStyle name="Обычный 3 18 10" xfId="40849"/>
    <cellStyle name="Обычный 3 18 10 2" xfId="40850"/>
    <cellStyle name="Обычный 3 18 10 2 2" xfId="40851"/>
    <cellStyle name="Обычный 3 18 10 2 2 2" xfId="40852"/>
    <cellStyle name="Обычный 3 18 10 2 2 2 2" xfId="40853"/>
    <cellStyle name="Обычный 3 18 10 2 2 2 2 2" xfId="40854"/>
    <cellStyle name="Обычный 3 18 10 2 2 2 2 2 2" xfId="40855"/>
    <cellStyle name="Обычный 3 18 10 2 2 2 2 3" xfId="40856"/>
    <cellStyle name="Обычный 3 18 10 2 2 2 3" xfId="40857"/>
    <cellStyle name="Обычный 3 18 10 2 2 2 3 2" xfId="40858"/>
    <cellStyle name="Обычный 3 18 10 2 2 2 4" xfId="40859"/>
    <cellStyle name="Обычный 3 18 10 2 2 3" xfId="40860"/>
    <cellStyle name="Обычный 3 18 10 2 2 3 2" xfId="40861"/>
    <cellStyle name="Обычный 3 18 10 2 2 3 2 2" xfId="40862"/>
    <cellStyle name="Обычный 3 18 10 2 2 3 3" xfId="40863"/>
    <cellStyle name="Обычный 3 18 10 2 2 4" xfId="40864"/>
    <cellStyle name="Обычный 3 18 10 2 2 4 2" xfId="40865"/>
    <cellStyle name="Обычный 3 18 10 2 2 5" xfId="40866"/>
    <cellStyle name="Обычный 3 18 10 2 3" xfId="40867"/>
    <cellStyle name="Обычный 3 18 10 2 3 2" xfId="40868"/>
    <cellStyle name="Обычный 3 18 10 2 3 2 2" xfId="40869"/>
    <cellStyle name="Обычный 3 18 10 2 3 2 2 2" xfId="40870"/>
    <cellStyle name="Обычный 3 18 10 2 3 2 2 2 2" xfId="40871"/>
    <cellStyle name="Обычный 3 18 10 2 3 2 2 3" xfId="40872"/>
    <cellStyle name="Обычный 3 18 10 2 3 2 3" xfId="40873"/>
    <cellStyle name="Обычный 3 18 10 2 3 2 3 2" xfId="40874"/>
    <cellStyle name="Обычный 3 18 10 2 3 2 4" xfId="40875"/>
    <cellStyle name="Обычный 3 18 10 2 3 3" xfId="40876"/>
    <cellStyle name="Обычный 3 18 10 2 3 3 2" xfId="40877"/>
    <cellStyle name="Обычный 3 18 10 2 3 3 2 2" xfId="40878"/>
    <cellStyle name="Обычный 3 18 10 2 3 3 3" xfId="40879"/>
    <cellStyle name="Обычный 3 18 10 2 3 4" xfId="40880"/>
    <cellStyle name="Обычный 3 18 10 2 3 4 2" xfId="40881"/>
    <cellStyle name="Обычный 3 18 10 2 3 5" xfId="40882"/>
    <cellStyle name="Обычный 3 18 10 2 4" xfId="40883"/>
    <cellStyle name="Обычный 3 18 10 2 4 2" xfId="40884"/>
    <cellStyle name="Обычный 3 18 10 2 4 2 2" xfId="40885"/>
    <cellStyle name="Обычный 3 18 10 2 4 2 2 2" xfId="40886"/>
    <cellStyle name="Обычный 3 18 10 2 4 2 3" xfId="40887"/>
    <cellStyle name="Обычный 3 18 10 2 4 3" xfId="40888"/>
    <cellStyle name="Обычный 3 18 10 2 4 3 2" xfId="40889"/>
    <cellStyle name="Обычный 3 18 10 2 4 4" xfId="40890"/>
    <cellStyle name="Обычный 3 18 10 2 5" xfId="40891"/>
    <cellStyle name="Обычный 3 18 10 2 5 2" xfId="40892"/>
    <cellStyle name="Обычный 3 18 10 2 5 2 2" xfId="40893"/>
    <cellStyle name="Обычный 3 18 10 2 5 3" xfId="40894"/>
    <cellStyle name="Обычный 3 18 10 2 6" xfId="40895"/>
    <cellStyle name="Обычный 3 18 10 2 6 2" xfId="40896"/>
    <cellStyle name="Обычный 3 18 10 2 7" xfId="40897"/>
    <cellStyle name="Обычный 3 18 10 3" xfId="40898"/>
    <cellStyle name="Обычный 3 18 10 3 2" xfId="40899"/>
    <cellStyle name="Обычный 3 18 10 3 2 2" xfId="40900"/>
    <cellStyle name="Обычный 3 18 10 3 2 2 2" xfId="40901"/>
    <cellStyle name="Обычный 3 18 10 3 2 2 2 2" xfId="40902"/>
    <cellStyle name="Обычный 3 18 10 3 2 2 3" xfId="40903"/>
    <cellStyle name="Обычный 3 18 10 3 2 3" xfId="40904"/>
    <cellStyle name="Обычный 3 18 10 3 2 3 2" xfId="40905"/>
    <cellStyle name="Обычный 3 18 10 3 2 4" xfId="40906"/>
    <cellStyle name="Обычный 3 18 10 3 3" xfId="40907"/>
    <cellStyle name="Обычный 3 18 10 3 3 2" xfId="40908"/>
    <cellStyle name="Обычный 3 18 10 3 3 2 2" xfId="40909"/>
    <cellStyle name="Обычный 3 18 10 3 3 3" xfId="40910"/>
    <cellStyle name="Обычный 3 18 10 3 4" xfId="40911"/>
    <cellStyle name="Обычный 3 18 10 3 4 2" xfId="40912"/>
    <cellStyle name="Обычный 3 18 10 3 5" xfId="40913"/>
    <cellStyle name="Обычный 3 18 10 4" xfId="40914"/>
    <cellStyle name="Обычный 3 18 10 4 2" xfId="40915"/>
    <cellStyle name="Обычный 3 18 10 4 2 2" xfId="40916"/>
    <cellStyle name="Обычный 3 18 10 4 2 2 2" xfId="40917"/>
    <cellStyle name="Обычный 3 18 10 4 2 2 2 2" xfId="40918"/>
    <cellStyle name="Обычный 3 18 10 4 2 2 3" xfId="40919"/>
    <cellStyle name="Обычный 3 18 10 4 2 3" xfId="40920"/>
    <cellStyle name="Обычный 3 18 10 4 2 3 2" xfId="40921"/>
    <cellStyle name="Обычный 3 18 10 4 2 4" xfId="40922"/>
    <cellStyle name="Обычный 3 18 10 4 3" xfId="40923"/>
    <cellStyle name="Обычный 3 18 10 4 3 2" xfId="40924"/>
    <cellStyle name="Обычный 3 18 10 4 3 2 2" xfId="40925"/>
    <cellStyle name="Обычный 3 18 10 4 3 3" xfId="40926"/>
    <cellStyle name="Обычный 3 18 10 4 4" xfId="40927"/>
    <cellStyle name="Обычный 3 18 10 4 4 2" xfId="40928"/>
    <cellStyle name="Обычный 3 18 10 4 5" xfId="40929"/>
    <cellStyle name="Обычный 3 18 10 5" xfId="40930"/>
    <cellStyle name="Обычный 3 18 10 5 2" xfId="40931"/>
    <cellStyle name="Обычный 3 18 10 5 2 2" xfId="40932"/>
    <cellStyle name="Обычный 3 18 10 5 2 2 2" xfId="40933"/>
    <cellStyle name="Обычный 3 18 10 5 2 3" xfId="40934"/>
    <cellStyle name="Обычный 3 18 10 5 3" xfId="40935"/>
    <cellStyle name="Обычный 3 18 10 5 3 2" xfId="40936"/>
    <cellStyle name="Обычный 3 18 10 5 4" xfId="40937"/>
    <cellStyle name="Обычный 3 18 10 6" xfId="40938"/>
    <cellStyle name="Обычный 3 18 10 6 2" xfId="40939"/>
    <cellStyle name="Обычный 3 18 10 6 2 2" xfId="40940"/>
    <cellStyle name="Обычный 3 18 10 6 3" xfId="40941"/>
    <cellStyle name="Обычный 3 18 10 7" xfId="40942"/>
    <cellStyle name="Обычный 3 18 10 7 2" xfId="40943"/>
    <cellStyle name="Обычный 3 18 10 8" xfId="40944"/>
    <cellStyle name="Обычный 3 18 11" xfId="40945"/>
    <cellStyle name="Обычный 3 18 11 2" xfId="40946"/>
    <cellStyle name="Обычный 3 18 11 2 2" xfId="40947"/>
    <cellStyle name="Обычный 3 18 11 2 2 2" xfId="40948"/>
    <cellStyle name="Обычный 3 18 11 2 2 2 2" xfId="40949"/>
    <cellStyle name="Обычный 3 18 11 2 2 2 2 2" xfId="40950"/>
    <cellStyle name="Обычный 3 18 11 2 2 2 2 2 2" xfId="40951"/>
    <cellStyle name="Обычный 3 18 11 2 2 2 2 3" xfId="40952"/>
    <cellStyle name="Обычный 3 18 11 2 2 2 3" xfId="40953"/>
    <cellStyle name="Обычный 3 18 11 2 2 2 3 2" xfId="40954"/>
    <cellStyle name="Обычный 3 18 11 2 2 2 4" xfId="40955"/>
    <cellStyle name="Обычный 3 18 11 2 2 3" xfId="40956"/>
    <cellStyle name="Обычный 3 18 11 2 2 3 2" xfId="40957"/>
    <cellStyle name="Обычный 3 18 11 2 2 3 2 2" xfId="40958"/>
    <cellStyle name="Обычный 3 18 11 2 2 3 3" xfId="40959"/>
    <cellStyle name="Обычный 3 18 11 2 2 4" xfId="40960"/>
    <cellStyle name="Обычный 3 18 11 2 2 4 2" xfId="40961"/>
    <cellStyle name="Обычный 3 18 11 2 2 5" xfId="40962"/>
    <cellStyle name="Обычный 3 18 11 2 3" xfId="40963"/>
    <cellStyle name="Обычный 3 18 11 2 3 2" xfId="40964"/>
    <cellStyle name="Обычный 3 18 11 2 3 2 2" xfId="40965"/>
    <cellStyle name="Обычный 3 18 11 2 3 2 2 2" xfId="40966"/>
    <cellStyle name="Обычный 3 18 11 2 3 2 2 2 2" xfId="40967"/>
    <cellStyle name="Обычный 3 18 11 2 3 2 2 3" xfId="40968"/>
    <cellStyle name="Обычный 3 18 11 2 3 2 3" xfId="40969"/>
    <cellStyle name="Обычный 3 18 11 2 3 2 3 2" xfId="40970"/>
    <cellStyle name="Обычный 3 18 11 2 3 2 4" xfId="40971"/>
    <cellStyle name="Обычный 3 18 11 2 3 3" xfId="40972"/>
    <cellStyle name="Обычный 3 18 11 2 3 3 2" xfId="40973"/>
    <cellStyle name="Обычный 3 18 11 2 3 3 2 2" xfId="40974"/>
    <cellStyle name="Обычный 3 18 11 2 3 3 3" xfId="40975"/>
    <cellStyle name="Обычный 3 18 11 2 3 4" xfId="40976"/>
    <cellStyle name="Обычный 3 18 11 2 3 4 2" xfId="40977"/>
    <cellStyle name="Обычный 3 18 11 2 3 5" xfId="40978"/>
    <cellStyle name="Обычный 3 18 11 2 4" xfId="40979"/>
    <cellStyle name="Обычный 3 18 11 2 4 2" xfId="40980"/>
    <cellStyle name="Обычный 3 18 11 2 4 2 2" xfId="40981"/>
    <cellStyle name="Обычный 3 18 11 2 4 2 2 2" xfId="40982"/>
    <cellStyle name="Обычный 3 18 11 2 4 2 3" xfId="40983"/>
    <cellStyle name="Обычный 3 18 11 2 4 3" xfId="40984"/>
    <cellStyle name="Обычный 3 18 11 2 4 3 2" xfId="40985"/>
    <cellStyle name="Обычный 3 18 11 2 4 4" xfId="40986"/>
    <cellStyle name="Обычный 3 18 11 2 5" xfId="40987"/>
    <cellStyle name="Обычный 3 18 11 2 5 2" xfId="40988"/>
    <cellStyle name="Обычный 3 18 11 2 5 2 2" xfId="40989"/>
    <cellStyle name="Обычный 3 18 11 2 5 3" xfId="40990"/>
    <cellStyle name="Обычный 3 18 11 2 6" xfId="40991"/>
    <cellStyle name="Обычный 3 18 11 2 6 2" xfId="40992"/>
    <cellStyle name="Обычный 3 18 11 2 7" xfId="40993"/>
    <cellStyle name="Обычный 3 18 11 3" xfId="40994"/>
    <cellStyle name="Обычный 3 18 11 3 2" xfId="40995"/>
    <cellStyle name="Обычный 3 18 11 3 2 2" xfId="40996"/>
    <cellStyle name="Обычный 3 18 11 3 2 2 2" xfId="40997"/>
    <cellStyle name="Обычный 3 18 11 3 2 2 2 2" xfId="40998"/>
    <cellStyle name="Обычный 3 18 11 3 2 2 3" xfId="40999"/>
    <cellStyle name="Обычный 3 18 11 3 2 3" xfId="41000"/>
    <cellStyle name="Обычный 3 18 11 3 2 3 2" xfId="41001"/>
    <cellStyle name="Обычный 3 18 11 3 2 4" xfId="41002"/>
    <cellStyle name="Обычный 3 18 11 3 3" xfId="41003"/>
    <cellStyle name="Обычный 3 18 11 3 3 2" xfId="41004"/>
    <cellStyle name="Обычный 3 18 11 3 3 2 2" xfId="41005"/>
    <cellStyle name="Обычный 3 18 11 3 3 3" xfId="41006"/>
    <cellStyle name="Обычный 3 18 11 3 4" xfId="41007"/>
    <cellStyle name="Обычный 3 18 11 3 4 2" xfId="41008"/>
    <cellStyle name="Обычный 3 18 11 3 5" xfId="41009"/>
    <cellStyle name="Обычный 3 18 11 4" xfId="41010"/>
    <cellStyle name="Обычный 3 18 11 4 2" xfId="41011"/>
    <cellStyle name="Обычный 3 18 11 4 2 2" xfId="41012"/>
    <cellStyle name="Обычный 3 18 11 4 2 2 2" xfId="41013"/>
    <cellStyle name="Обычный 3 18 11 4 2 2 2 2" xfId="41014"/>
    <cellStyle name="Обычный 3 18 11 4 2 2 3" xfId="41015"/>
    <cellStyle name="Обычный 3 18 11 4 2 3" xfId="41016"/>
    <cellStyle name="Обычный 3 18 11 4 2 3 2" xfId="41017"/>
    <cellStyle name="Обычный 3 18 11 4 2 4" xfId="41018"/>
    <cellStyle name="Обычный 3 18 11 4 3" xfId="41019"/>
    <cellStyle name="Обычный 3 18 11 4 3 2" xfId="41020"/>
    <cellStyle name="Обычный 3 18 11 4 3 2 2" xfId="41021"/>
    <cellStyle name="Обычный 3 18 11 4 3 3" xfId="41022"/>
    <cellStyle name="Обычный 3 18 11 4 4" xfId="41023"/>
    <cellStyle name="Обычный 3 18 11 4 4 2" xfId="41024"/>
    <cellStyle name="Обычный 3 18 11 4 5" xfId="41025"/>
    <cellStyle name="Обычный 3 18 11 5" xfId="41026"/>
    <cellStyle name="Обычный 3 18 11 5 2" xfId="41027"/>
    <cellStyle name="Обычный 3 18 11 5 2 2" xfId="41028"/>
    <cellStyle name="Обычный 3 18 11 5 2 2 2" xfId="41029"/>
    <cellStyle name="Обычный 3 18 11 5 2 3" xfId="41030"/>
    <cellStyle name="Обычный 3 18 11 5 3" xfId="41031"/>
    <cellStyle name="Обычный 3 18 11 5 3 2" xfId="41032"/>
    <cellStyle name="Обычный 3 18 11 5 4" xfId="41033"/>
    <cellStyle name="Обычный 3 18 11 6" xfId="41034"/>
    <cellStyle name="Обычный 3 18 11 6 2" xfId="41035"/>
    <cellStyle name="Обычный 3 18 11 6 2 2" xfId="41036"/>
    <cellStyle name="Обычный 3 18 11 6 3" xfId="41037"/>
    <cellStyle name="Обычный 3 18 11 7" xfId="41038"/>
    <cellStyle name="Обычный 3 18 11 7 2" xfId="41039"/>
    <cellStyle name="Обычный 3 18 11 8" xfId="41040"/>
    <cellStyle name="Обычный 3 18 12" xfId="41041"/>
    <cellStyle name="Обычный 3 18 12 2" xfId="41042"/>
    <cellStyle name="Обычный 3 18 12 2 2" xfId="41043"/>
    <cellStyle name="Обычный 3 18 12 2 2 2" xfId="41044"/>
    <cellStyle name="Обычный 3 18 12 2 2 2 2" xfId="41045"/>
    <cellStyle name="Обычный 3 18 12 2 2 2 2 2" xfId="41046"/>
    <cellStyle name="Обычный 3 18 12 2 2 2 2 2 2" xfId="41047"/>
    <cellStyle name="Обычный 3 18 12 2 2 2 2 3" xfId="41048"/>
    <cellStyle name="Обычный 3 18 12 2 2 2 3" xfId="41049"/>
    <cellStyle name="Обычный 3 18 12 2 2 2 3 2" xfId="41050"/>
    <cellStyle name="Обычный 3 18 12 2 2 2 4" xfId="41051"/>
    <cellStyle name="Обычный 3 18 12 2 2 3" xfId="41052"/>
    <cellStyle name="Обычный 3 18 12 2 2 3 2" xfId="41053"/>
    <cellStyle name="Обычный 3 18 12 2 2 3 2 2" xfId="41054"/>
    <cellStyle name="Обычный 3 18 12 2 2 3 3" xfId="41055"/>
    <cellStyle name="Обычный 3 18 12 2 2 4" xfId="41056"/>
    <cellStyle name="Обычный 3 18 12 2 2 4 2" xfId="41057"/>
    <cellStyle name="Обычный 3 18 12 2 2 5" xfId="41058"/>
    <cellStyle name="Обычный 3 18 12 2 3" xfId="41059"/>
    <cellStyle name="Обычный 3 18 12 2 3 2" xfId="41060"/>
    <cellStyle name="Обычный 3 18 12 2 3 2 2" xfId="41061"/>
    <cellStyle name="Обычный 3 18 12 2 3 2 2 2" xfId="41062"/>
    <cellStyle name="Обычный 3 18 12 2 3 2 2 2 2" xfId="41063"/>
    <cellStyle name="Обычный 3 18 12 2 3 2 2 3" xfId="41064"/>
    <cellStyle name="Обычный 3 18 12 2 3 2 3" xfId="41065"/>
    <cellStyle name="Обычный 3 18 12 2 3 2 3 2" xfId="41066"/>
    <cellStyle name="Обычный 3 18 12 2 3 2 4" xfId="41067"/>
    <cellStyle name="Обычный 3 18 12 2 3 3" xfId="41068"/>
    <cellStyle name="Обычный 3 18 12 2 3 3 2" xfId="41069"/>
    <cellStyle name="Обычный 3 18 12 2 3 3 2 2" xfId="41070"/>
    <cellStyle name="Обычный 3 18 12 2 3 3 3" xfId="41071"/>
    <cellStyle name="Обычный 3 18 12 2 3 4" xfId="41072"/>
    <cellStyle name="Обычный 3 18 12 2 3 4 2" xfId="41073"/>
    <cellStyle name="Обычный 3 18 12 2 3 5" xfId="41074"/>
    <cellStyle name="Обычный 3 18 12 2 4" xfId="41075"/>
    <cellStyle name="Обычный 3 18 12 2 4 2" xfId="41076"/>
    <cellStyle name="Обычный 3 18 12 2 4 2 2" xfId="41077"/>
    <cellStyle name="Обычный 3 18 12 2 4 2 2 2" xfId="41078"/>
    <cellStyle name="Обычный 3 18 12 2 4 2 3" xfId="41079"/>
    <cellStyle name="Обычный 3 18 12 2 4 3" xfId="41080"/>
    <cellStyle name="Обычный 3 18 12 2 4 3 2" xfId="41081"/>
    <cellStyle name="Обычный 3 18 12 2 4 4" xfId="41082"/>
    <cellStyle name="Обычный 3 18 12 2 5" xfId="41083"/>
    <cellStyle name="Обычный 3 18 12 2 5 2" xfId="41084"/>
    <cellStyle name="Обычный 3 18 12 2 5 2 2" xfId="41085"/>
    <cellStyle name="Обычный 3 18 12 2 5 3" xfId="41086"/>
    <cellStyle name="Обычный 3 18 12 2 6" xfId="41087"/>
    <cellStyle name="Обычный 3 18 12 2 6 2" xfId="41088"/>
    <cellStyle name="Обычный 3 18 12 2 7" xfId="41089"/>
    <cellStyle name="Обычный 3 18 12 3" xfId="41090"/>
    <cellStyle name="Обычный 3 18 12 3 2" xfId="41091"/>
    <cellStyle name="Обычный 3 18 12 3 2 2" xfId="41092"/>
    <cellStyle name="Обычный 3 18 12 3 2 2 2" xfId="41093"/>
    <cellStyle name="Обычный 3 18 12 3 2 2 2 2" xfId="41094"/>
    <cellStyle name="Обычный 3 18 12 3 2 2 3" xfId="41095"/>
    <cellStyle name="Обычный 3 18 12 3 2 3" xfId="41096"/>
    <cellStyle name="Обычный 3 18 12 3 2 3 2" xfId="41097"/>
    <cellStyle name="Обычный 3 18 12 3 2 4" xfId="41098"/>
    <cellStyle name="Обычный 3 18 12 3 3" xfId="41099"/>
    <cellStyle name="Обычный 3 18 12 3 3 2" xfId="41100"/>
    <cellStyle name="Обычный 3 18 12 3 3 2 2" xfId="41101"/>
    <cellStyle name="Обычный 3 18 12 3 3 3" xfId="41102"/>
    <cellStyle name="Обычный 3 18 12 3 4" xfId="41103"/>
    <cellStyle name="Обычный 3 18 12 3 4 2" xfId="41104"/>
    <cellStyle name="Обычный 3 18 12 3 5" xfId="41105"/>
    <cellStyle name="Обычный 3 18 12 4" xfId="41106"/>
    <cellStyle name="Обычный 3 18 12 4 2" xfId="41107"/>
    <cellStyle name="Обычный 3 18 12 4 2 2" xfId="41108"/>
    <cellStyle name="Обычный 3 18 12 4 2 2 2" xfId="41109"/>
    <cellStyle name="Обычный 3 18 12 4 2 2 2 2" xfId="41110"/>
    <cellStyle name="Обычный 3 18 12 4 2 2 3" xfId="41111"/>
    <cellStyle name="Обычный 3 18 12 4 2 3" xfId="41112"/>
    <cellStyle name="Обычный 3 18 12 4 2 3 2" xfId="41113"/>
    <cellStyle name="Обычный 3 18 12 4 2 4" xfId="41114"/>
    <cellStyle name="Обычный 3 18 12 4 3" xfId="41115"/>
    <cellStyle name="Обычный 3 18 12 4 3 2" xfId="41116"/>
    <cellStyle name="Обычный 3 18 12 4 3 2 2" xfId="41117"/>
    <cellStyle name="Обычный 3 18 12 4 3 3" xfId="41118"/>
    <cellStyle name="Обычный 3 18 12 4 4" xfId="41119"/>
    <cellStyle name="Обычный 3 18 12 4 4 2" xfId="41120"/>
    <cellStyle name="Обычный 3 18 12 4 5" xfId="41121"/>
    <cellStyle name="Обычный 3 18 12 5" xfId="41122"/>
    <cellStyle name="Обычный 3 18 12 5 2" xfId="41123"/>
    <cellStyle name="Обычный 3 18 12 5 2 2" xfId="41124"/>
    <cellStyle name="Обычный 3 18 12 5 2 2 2" xfId="41125"/>
    <cellStyle name="Обычный 3 18 12 5 2 3" xfId="41126"/>
    <cellStyle name="Обычный 3 18 12 5 3" xfId="41127"/>
    <cellStyle name="Обычный 3 18 12 5 3 2" xfId="41128"/>
    <cellStyle name="Обычный 3 18 12 5 4" xfId="41129"/>
    <cellStyle name="Обычный 3 18 12 6" xfId="41130"/>
    <cellStyle name="Обычный 3 18 12 6 2" xfId="41131"/>
    <cellStyle name="Обычный 3 18 12 6 2 2" xfId="41132"/>
    <cellStyle name="Обычный 3 18 12 6 3" xfId="41133"/>
    <cellStyle name="Обычный 3 18 12 7" xfId="41134"/>
    <cellStyle name="Обычный 3 18 12 7 2" xfId="41135"/>
    <cellStyle name="Обычный 3 18 12 8" xfId="41136"/>
    <cellStyle name="Обычный 3 18 13" xfId="41137"/>
    <cellStyle name="Обычный 3 18 13 2" xfId="41138"/>
    <cellStyle name="Обычный 3 18 13 2 2" xfId="41139"/>
    <cellStyle name="Обычный 3 18 13 2 2 2" xfId="41140"/>
    <cellStyle name="Обычный 3 18 13 2 2 2 2" xfId="41141"/>
    <cellStyle name="Обычный 3 18 13 2 2 2 2 2" xfId="41142"/>
    <cellStyle name="Обычный 3 18 13 2 2 2 2 2 2" xfId="41143"/>
    <cellStyle name="Обычный 3 18 13 2 2 2 2 3" xfId="41144"/>
    <cellStyle name="Обычный 3 18 13 2 2 2 3" xfId="41145"/>
    <cellStyle name="Обычный 3 18 13 2 2 2 3 2" xfId="41146"/>
    <cellStyle name="Обычный 3 18 13 2 2 2 4" xfId="41147"/>
    <cellStyle name="Обычный 3 18 13 2 2 3" xfId="41148"/>
    <cellStyle name="Обычный 3 18 13 2 2 3 2" xfId="41149"/>
    <cellStyle name="Обычный 3 18 13 2 2 3 2 2" xfId="41150"/>
    <cellStyle name="Обычный 3 18 13 2 2 3 3" xfId="41151"/>
    <cellStyle name="Обычный 3 18 13 2 2 4" xfId="41152"/>
    <cellStyle name="Обычный 3 18 13 2 2 4 2" xfId="41153"/>
    <cellStyle name="Обычный 3 18 13 2 2 5" xfId="41154"/>
    <cellStyle name="Обычный 3 18 13 2 3" xfId="41155"/>
    <cellStyle name="Обычный 3 18 13 2 3 2" xfId="41156"/>
    <cellStyle name="Обычный 3 18 13 2 3 2 2" xfId="41157"/>
    <cellStyle name="Обычный 3 18 13 2 3 2 2 2" xfId="41158"/>
    <cellStyle name="Обычный 3 18 13 2 3 2 2 2 2" xfId="41159"/>
    <cellStyle name="Обычный 3 18 13 2 3 2 2 3" xfId="41160"/>
    <cellStyle name="Обычный 3 18 13 2 3 2 3" xfId="41161"/>
    <cellStyle name="Обычный 3 18 13 2 3 2 3 2" xfId="41162"/>
    <cellStyle name="Обычный 3 18 13 2 3 2 4" xfId="41163"/>
    <cellStyle name="Обычный 3 18 13 2 3 3" xfId="41164"/>
    <cellStyle name="Обычный 3 18 13 2 3 3 2" xfId="41165"/>
    <cellStyle name="Обычный 3 18 13 2 3 3 2 2" xfId="41166"/>
    <cellStyle name="Обычный 3 18 13 2 3 3 3" xfId="41167"/>
    <cellStyle name="Обычный 3 18 13 2 3 4" xfId="41168"/>
    <cellStyle name="Обычный 3 18 13 2 3 4 2" xfId="41169"/>
    <cellStyle name="Обычный 3 18 13 2 3 5" xfId="41170"/>
    <cellStyle name="Обычный 3 18 13 2 4" xfId="41171"/>
    <cellStyle name="Обычный 3 18 13 2 4 2" xfId="41172"/>
    <cellStyle name="Обычный 3 18 13 2 4 2 2" xfId="41173"/>
    <cellStyle name="Обычный 3 18 13 2 4 2 2 2" xfId="41174"/>
    <cellStyle name="Обычный 3 18 13 2 4 2 3" xfId="41175"/>
    <cellStyle name="Обычный 3 18 13 2 4 3" xfId="41176"/>
    <cellStyle name="Обычный 3 18 13 2 4 3 2" xfId="41177"/>
    <cellStyle name="Обычный 3 18 13 2 4 4" xfId="41178"/>
    <cellStyle name="Обычный 3 18 13 2 5" xfId="41179"/>
    <cellStyle name="Обычный 3 18 13 2 5 2" xfId="41180"/>
    <cellStyle name="Обычный 3 18 13 2 5 2 2" xfId="41181"/>
    <cellStyle name="Обычный 3 18 13 2 5 3" xfId="41182"/>
    <cellStyle name="Обычный 3 18 13 2 6" xfId="41183"/>
    <cellStyle name="Обычный 3 18 13 2 6 2" xfId="41184"/>
    <cellStyle name="Обычный 3 18 13 2 7" xfId="41185"/>
    <cellStyle name="Обычный 3 18 13 3" xfId="41186"/>
    <cellStyle name="Обычный 3 18 13 3 2" xfId="41187"/>
    <cellStyle name="Обычный 3 18 13 3 2 2" xfId="41188"/>
    <cellStyle name="Обычный 3 18 13 3 2 2 2" xfId="41189"/>
    <cellStyle name="Обычный 3 18 13 3 2 2 2 2" xfId="41190"/>
    <cellStyle name="Обычный 3 18 13 3 2 2 3" xfId="41191"/>
    <cellStyle name="Обычный 3 18 13 3 2 3" xfId="41192"/>
    <cellStyle name="Обычный 3 18 13 3 2 3 2" xfId="41193"/>
    <cellStyle name="Обычный 3 18 13 3 2 4" xfId="41194"/>
    <cellStyle name="Обычный 3 18 13 3 3" xfId="41195"/>
    <cellStyle name="Обычный 3 18 13 3 3 2" xfId="41196"/>
    <cellStyle name="Обычный 3 18 13 3 3 2 2" xfId="41197"/>
    <cellStyle name="Обычный 3 18 13 3 3 3" xfId="41198"/>
    <cellStyle name="Обычный 3 18 13 3 4" xfId="41199"/>
    <cellStyle name="Обычный 3 18 13 3 4 2" xfId="41200"/>
    <cellStyle name="Обычный 3 18 13 3 5" xfId="41201"/>
    <cellStyle name="Обычный 3 18 13 4" xfId="41202"/>
    <cellStyle name="Обычный 3 18 13 4 2" xfId="41203"/>
    <cellStyle name="Обычный 3 18 13 4 2 2" xfId="41204"/>
    <cellStyle name="Обычный 3 18 13 4 2 2 2" xfId="41205"/>
    <cellStyle name="Обычный 3 18 13 4 2 2 2 2" xfId="41206"/>
    <cellStyle name="Обычный 3 18 13 4 2 2 3" xfId="41207"/>
    <cellStyle name="Обычный 3 18 13 4 2 3" xfId="41208"/>
    <cellStyle name="Обычный 3 18 13 4 2 3 2" xfId="41209"/>
    <cellStyle name="Обычный 3 18 13 4 2 4" xfId="41210"/>
    <cellStyle name="Обычный 3 18 13 4 3" xfId="41211"/>
    <cellStyle name="Обычный 3 18 13 4 3 2" xfId="41212"/>
    <cellStyle name="Обычный 3 18 13 4 3 2 2" xfId="41213"/>
    <cellStyle name="Обычный 3 18 13 4 3 3" xfId="41214"/>
    <cellStyle name="Обычный 3 18 13 4 4" xfId="41215"/>
    <cellStyle name="Обычный 3 18 13 4 4 2" xfId="41216"/>
    <cellStyle name="Обычный 3 18 13 4 5" xfId="41217"/>
    <cellStyle name="Обычный 3 18 13 5" xfId="41218"/>
    <cellStyle name="Обычный 3 18 13 5 2" xfId="41219"/>
    <cellStyle name="Обычный 3 18 13 5 2 2" xfId="41220"/>
    <cellStyle name="Обычный 3 18 13 5 2 2 2" xfId="41221"/>
    <cellStyle name="Обычный 3 18 13 5 2 3" xfId="41222"/>
    <cellStyle name="Обычный 3 18 13 5 3" xfId="41223"/>
    <cellStyle name="Обычный 3 18 13 5 3 2" xfId="41224"/>
    <cellStyle name="Обычный 3 18 13 5 4" xfId="41225"/>
    <cellStyle name="Обычный 3 18 13 6" xfId="41226"/>
    <cellStyle name="Обычный 3 18 13 6 2" xfId="41227"/>
    <cellStyle name="Обычный 3 18 13 6 2 2" xfId="41228"/>
    <cellStyle name="Обычный 3 18 13 6 3" xfId="41229"/>
    <cellStyle name="Обычный 3 18 13 7" xfId="41230"/>
    <cellStyle name="Обычный 3 18 13 7 2" xfId="41231"/>
    <cellStyle name="Обычный 3 18 13 8" xfId="41232"/>
    <cellStyle name="Обычный 3 18 14" xfId="41233"/>
    <cellStyle name="Обычный 3 18 14 2" xfId="41234"/>
    <cellStyle name="Обычный 3 18 14 2 2" xfId="41235"/>
    <cellStyle name="Обычный 3 18 14 2 2 2" xfId="41236"/>
    <cellStyle name="Обычный 3 18 14 2 2 2 2" xfId="41237"/>
    <cellStyle name="Обычный 3 18 14 2 2 2 2 2" xfId="41238"/>
    <cellStyle name="Обычный 3 18 14 2 2 2 2 2 2" xfId="41239"/>
    <cellStyle name="Обычный 3 18 14 2 2 2 2 3" xfId="41240"/>
    <cellStyle name="Обычный 3 18 14 2 2 2 3" xfId="41241"/>
    <cellStyle name="Обычный 3 18 14 2 2 2 3 2" xfId="41242"/>
    <cellStyle name="Обычный 3 18 14 2 2 2 4" xfId="41243"/>
    <cellStyle name="Обычный 3 18 14 2 2 3" xfId="41244"/>
    <cellStyle name="Обычный 3 18 14 2 2 3 2" xfId="41245"/>
    <cellStyle name="Обычный 3 18 14 2 2 3 2 2" xfId="41246"/>
    <cellStyle name="Обычный 3 18 14 2 2 3 3" xfId="41247"/>
    <cellStyle name="Обычный 3 18 14 2 2 4" xfId="41248"/>
    <cellStyle name="Обычный 3 18 14 2 2 4 2" xfId="41249"/>
    <cellStyle name="Обычный 3 18 14 2 2 5" xfId="41250"/>
    <cellStyle name="Обычный 3 18 14 2 3" xfId="41251"/>
    <cellStyle name="Обычный 3 18 14 2 3 2" xfId="41252"/>
    <cellStyle name="Обычный 3 18 14 2 3 2 2" xfId="41253"/>
    <cellStyle name="Обычный 3 18 14 2 3 2 2 2" xfId="41254"/>
    <cellStyle name="Обычный 3 18 14 2 3 2 2 2 2" xfId="41255"/>
    <cellStyle name="Обычный 3 18 14 2 3 2 2 3" xfId="41256"/>
    <cellStyle name="Обычный 3 18 14 2 3 2 3" xfId="41257"/>
    <cellStyle name="Обычный 3 18 14 2 3 2 3 2" xfId="41258"/>
    <cellStyle name="Обычный 3 18 14 2 3 2 4" xfId="41259"/>
    <cellStyle name="Обычный 3 18 14 2 3 3" xfId="41260"/>
    <cellStyle name="Обычный 3 18 14 2 3 3 2" xfId="41261"/>
    <cellStyle name="Обычный 3 18 14 2 3 3 2 2" xfId="41262"/>
    <cellStyle name="Обычный 3 18 14 2 3 3 3" xfId="41263"/>
    <cellStyle name="Обычный 3 18 14 2 3 4" xfId="41264"/>
    <cellStyle name="Обычный 3 18 14 2 3 4 2" xfId="41265"/>
    <cellStyle name="Обычный 3 18 14 2 3 5" xfId="41266"/>
    <cellStyle name="Обычный 3 18 14 2 4" xfId="41267"/>
    <cellStyle name="Обычный 3 18 14 2 4 2" xfId="41268"/>
    <cellStyle name="Обычный 3 18 14 2 4 2 2" xfId="41269"/>
    <cellStyle name="Обычный 3 18 14 2 4 2 2 2" xfId="41270"/>
    <cellStyle name="Обычный 3 18 14 2 4 2 3" xfId="41271"/>
    <cellStyle name="Обычный 3 18 14 2 4 3" xfId="41272"/>
    <cellStyle name="Обычный 3 18 14 2 4 3 2" xfId="41273"/>
    <cellStyle name="Обычный 3 18 14 2 4 4" xfId="41274"/>
    <cellStyle name="Обычный 3 18 14 2 5" xfId="41275"/>
    <cellStyle name="Обычный 3 18 14 2 5 2" xfId="41276"/>
    <cellStyle name="Обычный 3 18 14 2 5 2 2" xfId="41277"/>
    <cellStyle name="Обычный 3 18 14 2 5 3" xfId="41278"/>
    <cellStyle name="Обычный 3 18 14 2 6" xfId="41279"/>
    <cellStyle name="Обычный 3 18 14 2 6 2" xfId="41280"/>
    <cellStyle name="Обычный 3 18 14 2 7" xfId="41281"/>
    <cellStyle name="Обычный 3 18 14 3" xfId="41282"/>
    <cellStyle name="Обычный 3 18 14 3 2" xfId="41283"/>
    <cellStyle name="Обычный 3 18 14 3 2 2" xfId="41284"/>
    <cellStyle name="Обычный 3 18 14 3 2 2 2" xfId="41285"/>
    <cellStyle name="Обычный 3 18 14 3 2 2 2 2" xfId="41286"/>
    <cellStyle name="Обычный 3 18 14 3 2 2 3" xfId="41287"/>
    <cellStyle name="Обычный 3 18 14 3 2 3" xfId="41288"/>
    <cellStyle name="Обычный 3 18 14 3 2 3 2" xfId="41289"/>
    <cellStyle name="Обычный 3 18 14 3 2 4" xfId="41290"/>
    <cellStyle name="Обычный 3 18 14 3 3" xfId="41291"/>
    <cellStyle name="Обычный 3 18 14 3 3 2" xfId="41292"/>
    <cellStyle name="Обычный 3 18 14 3 3 2 2" xfId="41293"/>
    <cellStyle name="Обычный 3 18 14 3 3 3" xfId="41294"/>
    <cellStyle name="Обычный 3 18 14 3 4" xfId="41295"/>
    <cellStyle name="Обычный 3 18 14 3 4 2" xfId="41296"/>
    <cellStyle name="Обычный 3 18 14 3 5" xfId="41297"/>
    <cellStyle name="Обычный 3 18 14 4" xfId="41298"/>
    <cellStyle name="Обычный 3 18 14 4 2" xfId="41299"/>
    <cellStyle name="Обычный 3 18 14 4 2 2" xfId="41300"/>
    <cellStyle name="Обычный 3 18 14 4 2 2 2" xfId="41301"/>
    <cellStyle name="Обычный 3 18 14 4 2 2 2 2" xfId="41302"/>
    <cellStyle name="Обычный 3 18 14 4 2 2 3" xfId="41303"/>
    <cellStyle name="Обычный 3 18 14 4 2 3" xfId="41304"/>
    <cellStyle name="Обычный 3 18 14 4 2 3 2" xfId="41305"/>
    <cellStyle name="Обычный 3 18 14 4 2 4" xfId="41306"/>
    <cellStyle name="Обычный 3 18 14 4 3" xfId="41307"/>
    <cellStyle name="Обычный 3 18 14 4 3 2" xfId="41308"/>
    <cellStyle name="Обычный 3 18 14 4 3 2 2" xfId="41309"/>
    <cellStyle name="Обычный 3 18 14 4 3 3" xfId="41310"/>
    <cellStyle name="Обычный 3 18 14 4 4" xfId="41311"/>
    <cellStyle name="Обычный 3 18 14 4 4 2" xfId="41312"/>
    <cellStyle name="Обычный 3 18 14 4 5" xfId="41313"/>
    <cellStyle name="Обычный 3 18 14 5" xfId="41314"/>
    <cellStyle name="Обычный 3 18 14 5 2" xfId="41315"/>
    <cellStyle name="Обычный 3 18 14 5 2 2" xfId="41316"/>
    <cellStyle name="Обычный 3 18 14 5 2 2 2" xfId="41317"/>
    <cellStyle name="Обычный 3 18 14 5 2 3" xfId="41318"/>
    <cellStyle name="Обычный 3 18 14 5 3" xfId="41319"/>
    <cellStyle name="Обычный 3 18 14 5 3 2" xfId="41320"/>
    <cellStyle name="Обычный 3 18 14 5 4" xfId="41321"/>
    <cellStyle name="Обычный 3 18 14 6" xfId="41322"/>
    <cellStyle name="Обычный 3 18 14 6 2" xfId="41323"/>
    <cellStyle name="Обычный 3 18 14 6 2 2" xfId="41324"/>
    <cellStyle name="Обычный 3 18 14 6 3" xfId="41325"/>
    <cellStyle name="Обычный 3 18 14 7" xfId="41326"/>
    <cellStyle name="Обычный 3 18 14 7 2" xfId="41327"/>
    <cellStyle name="Обычный 3 18 14 8" xfId="41328"/>
    <cellStyle name="Обычный 3 18 15" xfId="41329"/>
    <cellStyle name="Обычный 3 18 15 2" xfId="41330"/>
    <cellStyle name="Обычный 3 18 15 2 2" xfId="41331"/>
    <cellStyle name="Обычный 3 18 15 2 2 2" xfId="41332"/>
    <cellStyle name="Обычный 3 18 15 2 2 2 2" xfId="41333"/>
    <cellStyle name="Обычный 3 18 15 2 2 2 2 2" xfId="41334"/>
    <cellStyle name="Обычный 3 18 15 2 2 2 2 2 2" xfId="41335"/>
    <cellStyle name="Обычный 3 18 15 2 2 2 2 3" xfId="41336"/>
    <cellStyle name="Обычный 3 18 15 2 2 2 3" xfId="41337"/>
    <cellStyle name="Обычный 3 18 15 2 2 2 3 2" xfId="41338"/>
    <cellStyle name="Обычный 3 18 15 2 2 2 4" xfId="41339"/>
    <cellStyle name="Обычный 3 18 15 2 2 3" xfId="41340"/>
    <cellStyle name="Обычный 3 18 15 2 2 3 2" xfId="41341"/>
    <cellStyle name="Обычный 3 18 15 2 2 3 2 2" xfId="41342"/>
    <cellStyle name="Обычный 3 18 15 2 2 3 3" xfId="41343"/>
    <cellStyle name="Обычный 3 18 15 2 2 4" xfId="41344"/>
    <cellStyle name="Обычный 3 18 15 2 2 4 2" xfId="41345"/>
    <cellStyle name="Обычный 3 18 15 2 2 5" xfId="41346"/>
    <cellStyle name="Обычный 3 18 15 2 3" xfId="41347"/>
    <cellStyle name="Обычный 3 18 15 2 3 2" xfId="41348"/>
    <cellStyle name="Обычный 3 18 15 2 3 2 2" xfId="41349"/>
    <cellStyle name="Обычный 3 18 15 2 3 2 2 2" xfId="41350"/>
    <cellStyle name="Обычный 3 18 15 2 3 2 2 2 2" xfId="41351"/>
    <cellStyle name="Обычный 3 18 15 2 3 2 2 3" xfId="41352"/>
    <cellStyle name="Обычный 3 18 15 2 3 2 3" xfId="41353"/>
    <cellStyle name="Обычный 3 18 15 2 3 2 3 2" xfId="41354"/>
    <cellStyle name="Обычный 3 18 15 2 3 2 4" xfId="41355"/>
    <cellStyle name="Обычный 3 18 15 2 3 3" xfId="41356"/>
    <cellStyle name="Обычный 3 18 15 2 3 3 2" xfId="41357"/>
    <cellStyle name="Обычный 3 18 15 2 3 3 2 2" xfId="41358"/>
    <cellStyle name="Обычный 3 18 15 2 3 3 3" xfId="41359"/>
    <cellStyle name="Обычный 3 18 15 2 3 4" xfId="41360"/>
    <cellStyle name="Обычный 3 18 15 2 3 4 2" xfId="41361"/>
    <cellStyle name="Обычный 3 18 15 2 3 5" xfId="41362"/>
    <cellStyle name="Обычный 3 18 15 2 4" xfId="41363"/>
    <cellStyle name="Обычный 3 18 15 2 4 2" xfId="41364"/>
    <cellStyle name="Обычный 3 18 15 2 4 2 2" xfId="41365"/>
    <cellStyle name="Обычный 3 18 15 2 4 2 2 2" xfId="41366"/>
    <cellStyle name="Обычный 3 18 15 2 4 2 3" xfId="41367"/>
    <cellStyle name="Обычный 3 18 15 2 4 3" xfId="41368"/>
    <cellStyle name="Обычный 3 18 15 2 4 3 2" xfId="41369"/>
    <cellStyle name="Обычный 3 18 15 2 4 4" xfId="41370"/>
    <cellStyle name="Обычный 3 18 15 2 5" xfId="41371"/>
    <cellStyle name="Обычный 3 18 15 2 5 2" xfId="41372"/>
    <cellStyle name="Обычный 3 18 15 2 5 2 2" xfId="41373"/>
    <cellStyle name="Обычный 3 18 15 2 5 3" xfId="41374"/>
    <cellStyle name="Обычный 3 18 15 2 6" xfId="41375"/>
    <cellStyle name="Обычный 3 18 15 2 6 2" xfId="41376"/>
    <cellStyle name="Обычный 3 18 15 2 7" xfId="41377"/>
    <cellStyle name="Обычный 3 18 15 3" xfId="41378"/>
    <cellStyle name="Обычный 3 18 15 3 2" xfId="41379"/>
    <cellStyle name="Обычный 3 18 15 3 2 2" xfId="41380"/>
    <cellStyle name="Обычный 3 18 15 3 2 2 2" xfId="41381"/>
    <cellStyle name="Обычный 3 18 15 3 2 2 2 2" xfId="41382"/>
    <cellStyle name="Обычный 3 18 15 3 2 2 3" xfId="41383"/>
    <cellStyle name="Обычный 3 18 15 3 2 3" xfId="41384"/>
    <cellStyle name="Обычный 3 18 15 3 2 3 2" xfId="41385"/>
    <cellStyle name="Обычный 3 18 15 3 2 4" xfId="41386"/>
    <cellStyle name="Обычный 3 18 15 3 3" xfId="41387"/>
    <cellStyle name="Обычный 3 18 15 3 3 2" xfId="41388"/>
    <cellStyle name="Обычный 3 18 15 3 3 2 2" xfId="41389"/>
    <cellStyle name="Обычный 3 18 15 3 3 3" xfId="41390"/>
    <cellStyle name="Обычный 3 18 15 3 4" xfId="41391"/>
    <cellStyle name="Обычный 3 18 15 3 4 2" xfId="41392"/>
    <cellStyle name="Обычный 3 18 15 3 5" xfId="41393"/>
    <cellStyle name="Обычный 3 18 15 4" xfId="41394"/>
    <cellStyle name="Обычный 3 18 15 4 2" xfId="41395"/>
    <cellStyle name="Обычный 3 18 15 4 2 2" xfId="41396"/>
    <cellStyle name="Обычный 3 18 15 4 2 2 2" xfId="41397"/>
    <cellStyle name="Обычный 3 18 15 4 2 2 2 2" xfId="41398"/>
    <cellStyle name="Обычный 3 18 15 4 2 2 3" xfId="41399"/>
    <cellStyle name="Обычный 3 18 15 4 2 3" xfId="41400"/>
    <cellStyle name="Обычный 3 18 15 4 2 3 2" xfId="41401"/>
    <cellStyle name="Обычный 3 18 15 4 2 4" xfId="41402"/>
    <cellStyle name="Обычный 3 18 15 4 3" xfId="41403"/>
    <cellStyle name="Обычный 3 18 15 4 3 2" xfId="41404"/>
    <cellStyle name="Обычный 3 18 15 4 3 2 2" xfId="41405"/>
    <cellStyle name="Обычный 3 18 15 4 3 3" xfId="41406"/>
    <cellStyle name="Обычный 3 18 15 4 4" xfId="41407"/>
    <cellStyle name="Обычный 3 18 15 4 4 2" xfId="41408"/>
    <cellStyle name="Обычный 3 18 15 4 5" xfId="41409"/>
    <cellStyle name="Обычный 3 18 15 5" xfId="41410"/>
    <cellStyle name="Обычный 3 18 15 5 2" xfId="41411"/>
    <cellStyle name="Обычный 3 18 15 5 2 2" xfId="41412"/>
    <cellStyle name="Обычный 3 18 15 5 2 2 2" xfId="41413"/>
    <cellStyle name="Обычный 3 18 15 5 2 3" xfId="41414"/>
    <cellStyle name="Обычный 3 18 15 5 3" xfId="41415"/>
    <cellStyle name="Обычный 3 18 15 5 3 2" xfId="41416"/>
    <cellStyle name="Обычный 3 18 15 5 4" xfId="41417"/>
    <cellStyle name="Обычный 3 18 15 6" xfId="41418"/>
    <cellStyle name="Обычный 3 18 15 6 2" xfId="41419"/>
    <cellStyle name="Обычный 3 18 15 6 2 2" xfId="41420"/>
    <cellStyle name="Обычный 3 18 15 6 3" xfId="41421"/>
    <cellStyle name="Обычный 3 18 15 7" xfId="41422"/>
    <cellStyle name="Обычный 3 18 15 7 2" xfId="41423"/>
    <cellStyle name="Обычный 3 18 15 8" xfId="41424"/>
    <cellStyle name="Обычный 3 18 16" xfId="41425"/>
    <cellStyle name="Обычный 3 18 16 2" xfId="41426"/>
    <cellStyle name="Обычный 3 18 16 2 2" xfId="41427"/>
    <cellStyle name="Обычный 3 18 16 2 2 2" xfId="41428"/>
    <cellStyle name="Обычный 3 18 16 2 2 2 2" xfId="41429"/>
    <cellStyle name="Обычный 3 18 16 2 2 2 2 2" xfId="41430"/>
    <cellStyle name="Обычный 3 18 16 2 2 2 2 2 2" xfId="41431"/>
    <cellStyle name="Обычный 3 18 16 2 2 2 2 3" xfId="41432"/>
    <cellStyle name="Обычный 3 18 16 2 2 2 3" xfId="41433"/>
    <cellStyle name="Обычный 3 18 16 2 2 2 3 2" xfId="41434"/>
    <cellStyle name="Обычный 3 18 16 2 2 2 4" xfId="41435"/>
    <cellStyle name="Обычный 3 18 16 2 2 3" xfId="41436"/>
    <cellStyle name="Обычный 3 18 16 2 2 3 2" xfId="41437"/>
    <cellStyle name="Обычный 3 18 16 2 2 3 2 2" xfId="41438"/>
    <cellStyle name="Обычный 3 18 16 2 2 3 3" xfId="41439"/>
    <cellStyle name="Обычный 3 18 16 2 2 4" xfId="41440"/>
    <cellStyle name="Обычный 3 18 16 2 2 4 2" xfId="41441"/>
    <cellStyle name="Обычный 3 18 16 2 2 5" xfId="41442"/>
    <cellStyle name="Обычный 3 18 16 2 3" xfId="41443"/>
    <cellStyle name="Обычный 3 18 16 2 3 2" xfId="41444"/>
    <cellStyle name="Обычный 3 18 16 2 3 2 2" xfId="41445"/>
    <cellStyle name="Обычный 3 18 16 2 3 2 2 2" xfId="41446"/>
    <cellStyle name="Обычный 3 18 16 2 3 2 2 2 2" xfId="41447"/>
    <cellStyle name="Обычный 3 18 16 2 3 2 2 3" xfId="41448"/>
    <cellStyle name="Обычный 3 18 16 2 3 2 3" xfId="41449"/>
    <cellStyle name="Обычный 3 18 16 2 3 2 3 2" xfId="41450"/>
    <cellStyle name="Обычный 3 18 16 2 3 2 4" xfId="41451"/>
    <cellStyle name="Обычный 3 18 16 2 3 3" xfId="41452"/>
    <cellStyle name="Обычный 3 18 16 2 3 3 2" xfId="41453"/>
    <cellStyle name="Обычный 3 18 16 2 3 3 2 2" xfId="41454"/>
    <cellStyle name="Обычный 3 18 16 2 3 3 3" xfId="41455"/>
    <cellStyle name="Обычный 3 18 16 2 3 4" xfId="41456"/>
    <cellStyle name="Обычный 3 18 16 2 3 4 2" xfId="41457"/>
    <cellStyle name="Обычный 3 18 16 2 3 5" xfId="41458"/>
    <cellStyle name="Обычный 3 18 16 2 4" xfId="41459"/>
    <cellStyle name="Обычный 3 18 16 2 4 2" xfId="41460"/>
    <cellStyle name="Обычный 3 18 16 2 4 2 2" xfId="41461"/>
    <cellStyle name="Обычный 3 18 16 2 4 2 2 2" xfId="41462"/>
    <cellStyle name="Обычный 3 18 16 2 4 2 3" xfId="41463"/>
    <cellStyle name="Обычный 3 18 16 2 4 3" xfId="41464"/>
    <cellStyle name="Обычный 3 18 16 2 4 3 2" xfId="41465"/>
    <cellStyle name="Обычный 3 18 16 2 4 4" xfId="41466"/>
    <cellStyle name="Обычный 3 18 16 2 5" xfId="41467"/>
    <cellStyle name="Обычный 3 18 16 2 5 2" xfId="41468"/>
    <cellStyle name="Обычный 3 18 16 2 5 2 2" xfId="41469"/>
    <cellStyle name="Обычный 3 18 16 2 5 3" xfId="41470"/>
    <cellStyle name="Обычный 3 18 16 2 6" xfId="41471"/>
    <cellStyle name="Обычный 3 18 16 2 6 2" xfId="41472"/>
    <cellStyle name="Обычный 3 18 16 2 7" xfId="41473"/>
    <cellStyle name="Обычный 3 18 16 3" xfId="41474"/>
    <cellStyle name="Обычный 3 18 16 3 2" xfId="41475"/>
    <cellStyle name="Обычный 3 18 16 3 2 2" xfId="41476"/>
    <cellStyle name="Обычный 3 18 16 3 2 2 2" xfId="41477"/>
    <cellStyle name="Обычный 3 18 16 3 2 2 2 2" xfId="41478"/>
    <cellStyle name="Обычный 3 18 16 3 2 2 3" xfId="41479"/>
    <cellStyle name="Обычный 3 18 16 3 2 3" xfId="41480"/>
    <cellStyle name="Обычный 3 18 16 3 2 3 2" xfId="41481"/>
    <cellStyle name="Обычный 3 18 16 3 2 4" xfId="41482"/>
    <cellStyle name="Обычный 3 18 16 3 3" xfId="41483"/>
    <cellStyle name="Обычный 3 18 16 3 3 2" xfId="41484"/>
    <cellStyle name="Обычный 3 18 16 3 3 2 2" xfId="41485"/>
    <cellStyle name="Обычный 3 18 16 3 3 3" xfId="41486"/>
    <cellStyle name="Обычный 3 18 16 3 4" xfId="41487"/>
    <cellStyle name="Обычный 3 18 16 3 4 2" xfId="41488"/>
    <cellStyle name="Обычный 3 18 16 3 5" xfId="41489"/>
    <cellStyle name="Обычный 3 18 16 4" xfId="41490"/>
    <cellStyle name="Обычный 3 18 16 4 2" xfId="41491"/>
    <cellStyle name="Обычный 3 18 16 4 2 2" xfId="41492"/>
    <cellStyle name="Обычный 3 18 16 4 2 2 2" xfId="41493"/>
    <cellStyle name="Обычный 3 18 16 4 2 2 2 2" xfId="41494"/>
    <cellStyle name="Обычный 3 18 16 4 2 2 3" xfId="41495"/>
    <cellStyle name="Обычный 3 18 16 4 2 3" xfId="41496"/>
    <cellStyle name="Обычный 3 18 16 4 2 3 2" xfId="41497"/>
    <cellStyle name="Обычный 3 18 16 4 2 4" xfId="41498"/>
    <cellStyle name="Обычный 3 18 16 4 3" xfId="41499"/>
    <cellStyle name="Обычный 3 18 16 4 3 2" xfId="41500"/>
    <cellStyle name="Обычный 3 18 16 4 3 2 2" xfId="41501"/>
    <cellStyle name="Обычный 3 18 16 4 3 3" xfId="41502"/>
    <cellStyle name="Обычный 3 18 16 4 4" xfId="41503"/>
    <cellStyle name="Обычный 3 18 16 4 4 2" xfId="41504"/>
    <cellStyle name="Обычный 3 18 16 4 5" xfId="41505"/>
    <cellStyle name="Обычный 3 18 16 5" xfId="41506"/>
    <cellStyle name="Обычный 3 18 16 5 2" xfId="41507"/>
    <cellStyle name="Обычный 3 18 16 5 2 2" xfId="41508"/>
    <cellStyle name="Обычный 3 18 16 5 2 2 2" xfId="41509"/>
    <cellStyle name="Обычный 3 18 16 5 2 3" xfId="41510"/>
    <cellStyle name="Обычный 3 18 16 5 3" xfId="41511"/>
    <cellStyle name="Обычный 3 18 16 5 3 2" xfId="41512"/>
    <cellStyle name="Обычный 3 18 16 5 4" xfId="41513"/>
    <cellStyle name="Обычный 3 18 16 6" xfId="41514"/>
    <cellStyle name="Обычный 3 18 16 6 2" xfId="41515"/>
    <cellStyle name="Обычный 3 18 16 6 2 2" xfId="41516"/>
    <cellStyle name="Обычный 3 18 16 6 3" xfId="41517"/>
    <cellStyle name="Обычный 3 18 16 7" xfId="41518"/>
    <cellStyle name="Обычный 3 18 16 7 2" xfId="41519"/>
    <cellStyle name="Обычный 3 18 16 8" xfId="41520"/>
    <cellStyle name="Обычный 3 18 17" xfId="41521"/>
    <cellStyle name="Обычный 3 18 17 2" xfId="41522"/>
    <cellStyle name="Обычный 3 18 17 2 2" xfId="41523"/>
    <cellStyle name="Обычный 3 18 17 2 2 2" xfId="41524"/>
    <cellStyle name="Обычный 3 18 17 2 2 2 2" xfId="41525"/>
    <cellStyle name="Обычный 3 18 17 2 2 2 2 2" xfId="41526"/>
    <cellStyle name="Обычный 3 18 17 2 2 2 2 2 2" xfId="41527"/>
    <cellStyle name="Обычный 3 18 17 2 2 2 2 3" xfId="41528"/>
    <cellStyle name="Обычный 3 18 17 2 2 2 3" xfId="41529"/>
    <cellStyle name="Обычный 3 18 17 2 2 2 3 2" xfId="41530"/>
    <cellStyle name="Обычный 3 18 17 2 2 2 4" xfId="41531"/>
    <cellStyle name="Обычный 3 18 17 2 2 3" xfId="41532"/>
    <cellStyle name="Обычный 3 18 17 2 2 3 2" xfId="41533"/>
    <cellStyle name="Обычный 3 18 17 2 2 3 2 2" xfId="41534"/>
    <cellStyle name="Обычный 3 18 17 2 2 3 3" xfId="41535"/>
    <cellStyle name="Обычный 3 18 17 2 2 4" xfId="41536"/>
    <cellStyle name="Обычный 3 18 17 2 2 4 2" xfId="41537"/>
    <cellStyle name="Обычный 3 18 17 2 2 5" xfId="41538"/>
    <cellStyle name="Обычный 3 18 17 2 3" xfId="41539"/>
    <cellStyle name="Обычный 3 18 17 2 3 2" xfId="41540"/>
    <cellStyle name="Обычный 3 18 17 2 3 2 2" xfId="41541"/>
    <cellStyle name="Обычный 3 18 17 2 3 2 2 2" xfId="41542"/>
    <cellStyle name="Обычный 3 18 17 2 3 2 2 2 2" xfId="41543"/>
    <cellStyle name="Обычный 3 18 17 2 3 2 2 3" xfId="41544"/>
    <cellStyle name="Обычный 3 18 17 2 3 2 3" xfId="41545"/>
    <cellStyle name="Обычный 3 18 17 2 3 2 3 2" xfId="41546"/>
    <cellStyle name="Обычный 3 18 17 2 3 2 4" xfId="41547"/>
    <cellStyle name="Обычный 3 18 17 2 3 3" xfId="41548"/>
    <cellStyle name="Обычный 3 18 17 2 3 3 2" xfId="41549"/>
    <cellStyle name="Обычный 3 18 17 2 3 3 2 2" xfId="41550"/>
    <cellStyle name="Обычный 3 18 17 2 3 3 3" xfId="41551"/>
    <cellStyle name="Обычный 3 18 17 2 3 4" xfId="41552"/>
    <cellStyle name="Обычный 3 18 17 2 3 4 2" xfId="41553"/>
    <cellStyle name="Обычный 3 18 17 2 3 5" xfId="41554"/>
    <cellStyle name="Обычный 3 18 17 2 4" xfId="41555"/>
    <cellStyle name="Обычный 3 18 17 2 4 2" xfId="41556"/>
    <cellStyle name="Обычный 3 18 17 2 4 2 2" xfId="41557"/>
    <cellStyle name="Обычный 3 18 17 2 4 2 2 2" xfId="41558"/>
    <cellStyle name="Обычный 3 18 17 2 4 2 3" xfId="41559"/>
    <cellStyle name="Обычный 3 18 17 2 4 3" xfId="41560"/>
    <cellStyle name="Обычный 3 18 17 2 4 3 2" xfId="41561"/>
    <cellStyle name="Обычный 3 18 17 2 4 4" xfId="41562"/>
    <cellStyle name="Обычный 3 18 17 2 5" xfId="41563"/>
    <cellStyle name="Обычный 3 18 17 2 5 2" xfId="41564"/>
    <cellStyle name="Обычный 3 18 17 2 5 2 2" xfId="41565"/>
    <cellStyle name="Обычный 3 18 17 2 5 3" xfId="41566"/>
    <cellStyle name="Обычный 3 18 17 2 6" xfId="41567"/>
    <cellStyle name="Обычный 3 18 17 2 6 2" xfId="41568"/>
    <cellStyle name="Обычный 3 18 17 2 7" xfId="41569"/>
    <cellStyle name="Обычный 3 18 17 3" xfId="41570"/>
    <cellStyle name="Обычный 3 18 17 3 2" xfId="41571"/>
    <cellStyle name="Обычный 3 18 17 3 2 2" xfId="41572"/>
    <cellStyle name="Обычный 3 18 17 3 2 2 2" xfId="41573"/>
    <cellStyle name="Обычный 3 18 17 3 2 2 2 2" xfId="41574"/>
    <cellStyle name="Обычный 3 18 17 3 2 2 3" xfId="41575"/>
    <cellStyle name="Обычный 3 18 17 3 2 3" xfId="41576"/>
    <cellStyle name="Обычный 3 18 17 3 2 3 2" xfId="41577"/>
    <cellStyle name="Обычный 3 18 17 3 2 4" xfId="41578"/>
    <cellStyle name="Обычный 3 18 17 3 3" xfId="41579"/>
    <cellStyle name="Обычный 3 18 17 3 3 2" xfId="41580"/>
    <cellStyle name="Обычный 3 18 17 3 3 2 2" xfId="41581"/>
    <cellStyle name="Обычный 3 18 17 3 3 3" xfId="41582"/>
    <cellStyle name="Обычный 3 18 17 3 4" xfId="41583"/>
    <cellStyle name="Обычный 3 18 17 3 4 2" xfId="41584"/>
    <cellStyle name="Обычный 3 18 17 3 5" xfId="41585"/>
    <cellStyle name="Обычный 3 18 17 4" xfId="41586"/>
    <cellStyle name="Обычный 3 18 17 4 2" xfId="41587"/>
    <cellStyle name="Обычный 3 18 17 4 2 2" xfId="41588"/>
    <cellStyle name="Обычный 3 18 17 4 2 2 2" xfId="41589"/>
    <cellStyle name="Обычный 3 18 17 4 2 2 2 2" xfId="41590"/>
    <cellStyle name="Обычный 3 18 17 4 2 2 3" xfId="41591"/>
    <cellStyle name="Обычный 3 18 17 4 2 3" xfId="41592"/>
    <cellStyle name="Обычный 3 18 17 4 2 3 2" xfId="41593"/>
    <cellStyle name="Обычный 3 18 17 4 2 4" xfId="41594"/>
    <cellStyle name="Обычный 3 18 17 4 3" xfId="41595"/>
    <cellStyle name="Обычный 3 18 17 4 3 2" xfId="41596"/>
    <cellStyle name="Обычный 3 18 17 4 3 2 2" xfId="41597"/>
    <cellStyle name="Обычный 3 18 17 4 3 3" xfId="41598"/>
    <cellStyle name="Обычный 3 18 17 4 4" xfId="41599"/>
    <cellStyle name="Обычный 3 18 17 4 4 2" xfId="41600"/>
    <cellStyle name="Обычный 3 18 17 4 5" xfId="41601"/>
    <cellStyle name="Обычный 3 18 17 5" xfId="41602"/>
    <cellStyle name="Обычный 3 18 17 5 2" xfId="41603"/>
    <cellStyle name="Обычный 3 18 17 5 2 2" xfId="41604"/>
    <cellStyle name="Обычный 3 18 17 5 2 2 2" xfId="41605"/>
    <cellStyle name="Обычный 3 18 17 5 2 3" xfId="41606"/>
    <cellStyle name="Обычный 3 18 17 5 3" xfId="41607"/>
    <cellStyle name="Обычный 3 18 17 5 3 2" xfId="41608"/>
    <cellStyle name="Обычный 3 18 17 5 4" xfId="41609"/>
    <cellStyle name="Обычный 3 18 17 6" xfId="41610"/>
    <cellStyle name="Обычный 3 18 17 6 2" xfId="41611"/>
    <cellStyle name="Обычный 3 18 17 6 2 2" xfId="41612"/>
    <cellStyle name="Обычный 3 18 17 6 3" xfId="41613"/>
    <cellStyle name="Обычный 3 18 17 7" xfId="41614"/>
    <cellStyle name="Обычный 3 18 17 7 2" xfId="41615"/>
    <cellStyle name="Обычный 3 18 17 8" xfId="41616"/>
    <cellStyle name="Обычный 3 18 18" xfId="41617"/>
    <cellStyle name="Обычный 3 18 18 2" xfId="41618"/>
    <cellStyle name="Обычный 3 18 18 2 2" xfId="41619"/>
    <cellStyle name="Обычный 3 18 18 2 2 2" xfId="41620"/>
    <cellStyle name="Обычный 3 18 18 2 2 2 2" xfId="41621"/>
    <cellStyle name="Обычный 3 18 18 2 2 2 2 2" xfId="41622"/>
    <cellStyle name="Обычный 3 18 18 2 2 2 2 2 2" xfId="41623"/>
    <cellStyle name="Обычный 3 18 18 2 2 2 2 3" xfId="41624"/>
    <cellStyle name="Обычный 3 18 18 2 2 2 3" xfId="41625"/>
    <cellStyle name="Обычный 3 18 18 2 2 2 3 2" xfId="41626"/>
    <cellStyle name="Обычный 3 18 18 2 2 2 4" xfId="41627"/>
    <cellStyle name="Обычный 3 18 18 2 2 3" xfId="41628"/>
    <cellStyle name="Обычный 3 18 18 2 2 3 2" xfId="41629"/>
    <cellStyle name="Обычный 3 18 18 2 2 3 2 2" xfId="41630"/>
    <cellStyle name="Обычный 3 18 18 2 2 3 3" xfId="41631"/>
    <cellStyle name="Обычный 3 18 18 2 2 4" xfId="41632"/>
    <cellStyle name="Обычный 3 18 18 2 2 4 2" xfId="41633"/>
    <cellStyle name="Обычный 3 18 18 2 2 5" xfId="41634"/>
    <cellStyle name="Обычный 3 18 18 2 3" xfId="41635"/>
    <cellStyle name="Обычный 3 18 18 2 3 2" xfId="41636"/>
    <cellStyle name="Обычный 3 18 18 2 3 2 2" xfId="41637"/>
    <cellStyle name="Обычный 3 18 18 2 3 2 2 2" xfId="41638"/>
    <cellStyle name="Обычный 3 18 18 2 3 2 2 2 2" xfId="41639"/>
    <cellStyle name="Обычный 3 18 18 2 3 2 2 3" xfId="41640"/>
    <cellStyle name="Обычный 3 18 18 2 3 2 3" xfId="41641"/>
    <cellStyle name="Обычный 3 18 18 2 3 2 3 2" xfId="41642"/>
    <cellStyle name="Обычный 3 18 18 2 3 2 4" xfId="41643"/>
    <cellStyle name="Обычный 3 18 18 2 3 3" xfId="41644"/>
    <cellStyle name="Обычный 3 18 18 2 3 3 2" xfId="41645"/>
    <cellStyle name="Обычный 3 18 18 2 3 3 2 2" xfId="41646"/>
    <cellStyle name="Обычный 3 18 18 2 3 3 3" xfId="41647"/>
    <cellStyle name="Обычный 3 18 18 2 3 4" xfId="41648"/>
    <cellStyle name="Обычный 3 18 18 2 3 4 2" xfId="41649"/>
    <cellStyle name="Обычный 3 18 18 2 3 5" xfId="41650"/>
    <cellStyle name="Обычный 3 18 18 2 4" xfId="41651"/>
    <cellStyle name="Обычный 3 18 18 2 4 2" xfId="41652"/>
    <cellStyle name="Обычный 3 18 18 2 4 2 2" xfId="41653"/>
    <cellStyle name="Обычный 3 18 18 2 4 2 2 2" xfId="41654"/>
    <cellStyle name="Обычный 3 18 18 2 4 2 3" xfId="41655"/>
    <cellStyle name="Обычный 3 18 18 2 4 3" xfId="41656"/>
    <cellStyle name="Обычный 3 18 18 2 4 3 2" xfId="41657"/>
    <cellStyle name="Обычный 3 18 18 2 4 4" xfId="41658"/>
    <cellStyle name="Обычный 3 18 18 2 5" xfId="41659"/>
    <cellStyle name="Обычный 3 18 18 2 5 2" xfId="41660"/>
    <cellStyle name="Обычный 3 18 18 2 5 2 2" xfId="41661"/>
    <cellStyle name="Обычный 3 18 18 2 5 3" xfId="41662"/>
    <cellStyle name="Обычный 3 18 18 2 6" xfId="41663"/>
    <cellStyle name="Обычный 3 18 18 2 6 2" xfId="41664"/>
    <cellStyle name="Обычный 3 18 18 2 7" xfId="41665"/>
    <cellStyle name="Обычный 3 18 18 3" xfId="41666"/>
    <cellStyle name="Обычный 3 18 18 3 2" xfId="41667"/>
    <cellStyle name="Обычный 3 18 18 3 2 2" xfId="41668"/>
    <cellStyle name="Обычный 3 18 18 3 2 2 2" xfId="41669"/>
    <cellStyle name="Обычный 3 18 18 3 2 2 2 2" xfId="41670"/>
    <cellStyle name="Обычный 3 18 18 3 2 2 3" xfId="41671"/>
    <cellStyle name="Обычный 3 18 18 3 2 3" xfId="41672"/>
    <cellStyle name="Обычный 3 18 18 3 2 3 2" xfId="41673"/>
    <cellStyle name="Обычный 3 18 18 3 2 4" xfId="41674"/>
    <cellStyle name="Обычный 3 18 18 3 3" xfId="41675"/>
    <cellStyle name="Обычный 3 18 18 3 3 2" xfId="41676"/>
    <cellStyle name="Обычный 3 18 18 3 3 2 2" xfId="41677"/>
    <cellStyle name="Обычный 3 18 18 3 3 3" xfId="41678"/>
    <cellStyle name="Обычный 3 18 18 3 4" xfId="41679"/>
    <cellStyle name="Обычный 3 18 18 3 4 2" xfId="41680"/>
    <cellStyle name="Обычный 3 18 18 3 5" xfId="41681"/>
    <cellStyle name="Обычный 3 18 18 4" xfId="41682"/>
    <cellStyle name="Обычный 3 18 18 4 2" xfId="41683"/>
    <cellStyle name="Обычный 3 18 18 4 2 2" xfId="41684"/>
    <cellStyle name="Обычный 3 18 18 4 2 2 2" xfId="41685"/>
    <cellStyle name="Обычный 3 18 18 4 2 2 2 2" xfId="41686"/>
    <cellStyle name="Обычный 3 18 18 4 2 2 3" xfId="41687"/>
    <cellStyle name="Обычный 3 18 18 4 2 3" xfId="41688"/>
    <cellStyle name="Обычный 3 18 18 4 2 3 2" xfId="41689"/>
    <cellStyle name="Обычный 3 18 18 4 2 4" xfId="41690"/>
    <cellStyle name="Обычный 3 18 18 4 3" xfId="41691"/>
    <cellStyle name="Обычный 3 18 18 4 3 2" xfId="41692"/>
    <cellStyle name="Обычный 3 18 18 4 3 2 2" xfId="41693"/>
    <cellStyle name="Обычный 3 18 18 4 3 3" xfId="41694"/>
    <cellStyle name="Обычный 3 18 18 4 4" xfId="41695"/>
    <cellStyle name="Обычный 3 18 18 4 4 2" xfId="41696"/>
    <cellStyle name="Обычный 3 18 18 4 5" xfId="41697"/>
    <cellStyle name="Обычный 3 18 18 5" xfId="41698"/>
    <cellStyle name="Обычный 3 18 18 5 2" xfId="41699"/>
    <cellStyle name="Обычный 3 18 18 5 2 2" xfId="41700"/>
    <cellStyle name="Обычный 3 18 18 5 2 2 2" xfId="41701"/>
    <cellStyle name="Обычный 3 18 18 5 2 3" xfId="41702"/>
    <cellStyle name="Обычный 3 18 18 5 3" xfId="41703"/>
    <cellStyle name="Обычный 3 18 18 5 3 2" xfId="41704"/>
    <cellStyle name="Обычный 3 18 18 5 4" xfId="41705"/>
    <cellStyle name="Обычный 3 18 18 6" xfId="41706"/>
    <cellStyle name="Обычный 3 18 18 6 2" xfId="41707"/>
    <cellStyle name="Обычный 3 18 18 6 2 2" xfId="41708"/>
    <cellStyle name="Обычный 3 18 18 6 3" xfId="41709"/>
    <cellStyle name="Обычный 3 18 18 7" xfId="41710"/>
    <cellStyle name="Обычный 3 18 18 7 2" xfId="41711"/>
    <cellStyle name="Обычный 3 18 18 8" xfId="41712"/>
    <cellStyle name="Обычный 3 18 19" xfId="41713"/>
    <cellStyle name="Обычный 3 18 19 2" xfId="41714"/>
    <cellStyle name="Обычный 3 18 19 2 2" xfId="41715"/>
    <cellStyle name="Обычный 3 18 19 2 2 2" xfId="41716"/>
    <cellStyle name="Обычный 3 18 19 2 2 2 2" xfId="41717"/>
    <cellStyle name="Обычный 3 18 19 2 2 2 2 2" xfId="41718"/>
    <cellStyle name="Обычный 3 18 19 2 2 2 2 2 2" xfId="41719"/>
    <cellStyle name="Обычный 3 18 19 2 2 2 2 3" xfId="41720"/>
    <cellStyle name="Обычный 3 18 19 2 2 2 3" xfId="41721"/>
    <cellStyle name="Обычный 3 18 19 2 2 2 3 2" xfId="41722"/>
    <cellStyle name="Обычный 3 18 19 2 2 2 4" xfId="41723"/>
    <cellStyle name="Обычный 3 18 19 2 2 3" xfId="41724"/>
    <cellStyle name="Обычный 3 18 19 2 2 3 2" xfId="41725"/>
    <cellStyle name="Обычный 3 18 19 2 2 3 2 2" xfId="41726"/>
    <cellStyle name="Обычный 3 18 19 2 2 3 3" xfId="41727"/>
    <cellStyle name="Обычный 3 18 19 2 2 4" xfId="41728"/>
    <cellStyle name="Обычный 3 18 19 2 2 4 2" xfId="41729"/>
    <cellStyle name="Обычный 3 18 19 2 2 5" xfId="41730"/>
    <cellStyle name="Обычный 3 18 19 2 3" xfId="41731"/>
    <cellStyle name="Обычный 3 18 19 2 3 2" xfId="41732"/>
    <cellStyle name="Обычный 3 18 19 2 3 2 2" xfId="41733"/>
    <cellStyle name="Обычный 3 18 19 2 3 2 2 2" xfId="41734"/>
    <cellStyle name="Обычный 3 18 19 2 3 2 2 2 2" xfId="41735"/>
    <cellStyle name="Обычный 3 18 19 2 3 2 2 3" xfId="41736"/>
    <cellStyle name="Обычный 3 18 19 2 3 2 3" xfId="41737"/>
    <cellStyle name="Обычный 3 18 19 2 3 2 3 2" xfId="41738"/>
    <cellStyle name="Обычный 3 18 19 2 3 2 4" xfId="41739"/>
    <cellStyle name="Обычный 3 18 19 2 3 3" xfId="41740"/>
    <cellStyle name="Обычный 3 18 19 2 3 3 2" xfId="41741"/>
    <cellStyle name="Обычный 3 18 19 2 3 3 2 2" xfId="41742"/>
    <cellStyle name="Обычный 3 18 19 2 3 3 3" xfId="41743"/>
    <cellStyle name="Обычный 3 18 19 2 3 4" xfId="41744"/>
    <cellStyle name="Обычный 3 18 19 2 3 4 2" xfId="41745"/>
    <cellStyle name="Обычный 3 18 19 2 3 5" xfId="41746"/>
    <cellStyle name="Обычный 3 18 19 2 4" xfId="41747"/>
    <cellStyle name="Обычный 3 18 19 2 4 2" xfId="41748"/>
    <cellStyle name="Обычный 3 18 19 2 4 2 2" xfId="41749"/>
    <cellStyle name="Обычный 3 18 19 2 4 2 2 2" xfId="41750"/>
    <cellStyle name="Обычный 3 18 19 2 4 2 3" xfId="41751"/>
    <cellStyle name="Обычный 3 18 19 2 4 3" xfId="41752"/>
    <cellStyle name="Обычный 3 18 19 2 4 3 2" xfId="41753"/>
    <cellStyle name="Обычный 3 18 19 2 4 4" xfId="41754"/>
    <cellStyle name="Обычный 3 18 19 2 5" xfId="41755"/>
    <cellStyle name="Обычный 3 18 19 2 5 2" xfId="41756"/>
    <cellStyle name="Обычный 3 18 19 2 5 2 2" xfId="41757"/>
    <cellStyle name="Обычный 3 18 19 2 5 3" xfId="41758"/>
    <cellStyle name="Обычный 3 18 19 2 6" xfId="41759"/>
    <cellStyle name="Обычный 3 18 19 2 6 2" xfId="41760"/>
    <cellStyle name="Обычный 3 18 19 2 7" xfId="41761"/>
    <cellStyle name="Обычный 3 18 19 3" xfId="41762"/>
    <cellStyle name="Обычный 3 18 19 3 2" xfId="41763"/>
    <cellStyle name="Обычный 3 18 19 3 2 2" xfId="41764"/>
    <cellStyle name="Обычный 3 18 19 3 2 2 2" xfId="41765"/>
    <cellStyle name="Обычный 3 18 19 3 2 2 2 2" xfId="41766"/>
    <cellStyle name="Обычный 3 18 19 3 2 2 3" xfId="41767"/>
    <cellStyle name="Обычный 3 18 19 3 2 3" xfId="41768"/>
    <cellStyle name="Обычный 3 18 19 3 2 3 2" xfId="41769"/>
    <cellStyle name="Обычный 3 18 19 3 2 4" xfId="41770"/>
    <cellStyle name="Обычный 3 18 19 3 3" xfId="41771"/>
    <cellStyle name="Обычный 3 18 19 3 3 2" xfId="41772"/>
    <cellStyle name="Обычный 3 18 19 3 3 2 2" xfId="41773"/>
    <cellStyle name="Обычный 3 18 19 3 3 3" xfId="41774"/>
    <cellStyle name="Обычный 3 18 19 3 4" xfId="41775"/>
    <cellStyle name="Обычный 3 18 19 3 4 2" xfId="41776"/>
    <cellStyle name="Обычный 3 18 19 3 5" xfId="41777"/>
    <cellStyle name="Обычный 3 18 19 4" xfId="41778"/>
    <cellStyle name="Обычный 3 18 19 4 2" xfId="41779"/>
    <cellStyle name="Обычный 3 18 19 4 2 2" xfId="41780"/>
    <cellStyle name="Обычный 3 18 19 4 2 2 2" xfId="41781"/>
    <cellStyle name="Обычный 3 18 19 4 2 2 2 2" xfId="41782"/>
    <cellStyle name="Обычный 3 18 19 4 2 2 3" xfId="41783"/>
    <cellStyle name="Обычный 3 18 19 4 2 3" xfId="41784"/>
    <cellStyle name="Обычный 3 18 19 4 2 3 2" xfId="41785"/>
    <cellStyle name="Обычный 3 18 19 4 2 4" xfId="41786"/>
    <cellStyle name="Обычный 3 18 19 4 3" xfId="41787"/>
    <cellStyle name="Обычный 3 18 19 4 3 2" xfId="41788"/>
    <cellStyle name="Обычный 3 18 19 4 3 2 2" xfId="41789"/>
    <cellStyle name="Обычный 3 18 19 4 3 3" xfId="41790"/>
    <cellStyle name="Обычный 3 18 19 4 4" xfId="41791"/>
    <cellStyle name="Обычный 3 18 19 4 4 2" xfId="41792"/>
    <cellStyle name="Обычный 3 18 19 4 5" xfId="41793"/>
    <cellStyle name="Обычный 3 18 19 5" xfId="41794"/>
    <cellStyle name="Обычный 3 18 19 5 2" xfId="41795"/>
    <cellStyle name="Обычный 3 18 19 5 2 2" xfId="41796"/>
    <cellStyle name="Обычный 3 18 19 5 2 2 2" xfId="41797"/>
    <cellStyle name="Обычный 3 18 19 5 2 3" xfId="41798"/>
    <cellStyle name="Обычный 3 18 19 5 3" xfId="41799"/>
    <cellStyle name="Обычный 3 18 19 5 3 2" xfId="41800"/>
    <cellStyle name="Обычный 3 18 19 5 4" xfId="41801"/>
    <cellStyle name="Обычный 3 18 19 6" xfId="41802"/>
    <cellStyle name="Обычный 3 18 19 6 2" xfId="41803"/>
    <cellStyle name="Обычный 3 18 19 6 2 2" xfId="41804"/>
    <cellStyle name="Обычный 3 18 19 6 3" xfId="41805"/>
    <cellStyle name="Обычный 3 18 19 7" xfId="41806"/>
    <cellStyle name="Обычный 3 18 19 7 2" xfId="41807"/>
    <cellStyle name="Обычный 3 18 19 8" xfId="41808"/>
    <cellStyle name="Обычный 3 18 2" xfId="41809"/>
    <cellStyle name="Обычный 3 18 2 2" xfId="41810"/>
    <cellStyle name="Обычный 3 18 2 2 2" xfId="41811"/>
    <cellStyle name="Обычный 3 18 2 2 2 2" xfId="41812"/>
    <cellStyle name="Обычный 3 18 2 2 2 2 2" xfId="41813"/>
    <cellStyle name="Обычный 3 18 2 2 2 2 2 2" xfId="41814"/>
    <cellStyle name="Обычный 3 18 2 2 2 2 2 2 2" xfId="41815"/>
    <cellStyle name="Обычный 3 18 2 2 2 2 2 3" xfId="41816"/>
    <cellStyle name="Обычный 3 18 2 2 2 2 3" xfId="41817"/>
    <cellStyle name="Обычный 3 18 2 2 2 2 3 2" xfId="41818"/>
    <cellStyle name="Обычный 3 18 2 2 2 2 4" xfId="41819"/>
    <cellStyle name="Обычный 3 18 2 2 2 3" xfId="41820"/>
    <cellStyle name="Обычный 3 18 2 2 2 3 2" xfId="41821"/>
    <cellStyle name="Обычный 3 18 2 2 2 3 2 2" xfId="41822"/>
    <cellStyle name="Обычный 3 18 2 2 2 3 3" xfId="41823"/>
    <cellStyle name="Обычный 3 18 2 2 2 4" xfId="41824"/>
    <cellStyle name="Обычный 3 18 2 2 2 4 2" xfId="41825"/>
    <cellStyle name="Обычный 3 18 2 2 2 5" xfId="41826"/>
    <cellStyle name="Обычный 3 18 2 2 3" xfId="41827"/>
    <cellStyle name="Обычный 3 18 2 2 3 2" xfId="41828"/>
    <cellStyle name="Обычный 3 18 2 2 3 2 2" xfId="41829"/>
    <cellStyle name="Обычный 3 18 2 2 3 2 2 2" xfId="41830"/>
    <cellStyle name="Обычный 3 18 2 2 3 2 2 2 2" xfId="41831"/>
    <cellStyle name="Обычный 3 18 2 2 3 2 2 3" xfId="41832"/>
    <cellStyle name="Обычный 3 18 2 2 3 2 3" xfId="41833"/>
    <cellStyle name="Обычный 3 18 2 2 3 2 3 2" xfId="41834"/>
    <cellStyle name="Обычный 3 18 2 2 3 2 4" xfId="41835"/>
    <cellStyle name="Обычный 3 18 2 2 3 3" xfId="41836"/>
    <cellStyle name="Обычный 3 18 2 2 3 3 2" xfId="41837"/>
    <cellStyle name="Обычный 3 18 2 2 3 3 2 2" xfId="41838"/>
    <cellStyle name="Обычный 3 18 2 2 3 3 3" xfId="41839"/>
    <cellStyle name="Обычный 3 18 2 2 3 4" xfId="41840"/>
    <cellStyle name="Обычный 3 18 2 2 3 4 2" xfId="41841"/>
    <cellStyle name="Обычный 3 18 2 2 3 5" xfId="41842"/>
    <cellStyle name="Обычный 3 18 2 2 4" xfId="41843"/>
    <cellStyle name="Обычный 3 18 2 2 4 2" xfId="41844"/>
    <cellStyle name="Обычный 3 18 2 2 4 2 2" xfId="41845"/>
    <cellStyle name="Обычный 3 18 2 2 4 2 2 2" xfId="41846"/>
    <cellStyle name="Обычный 3 18 2 2 4 2 3" xfId="41847"/>
    <cellStyle name="Обычный 3 18 2 2 4 3" xfId="41848"/>
    <cellStyle name="Обычный 3 18 2 2 4 3 2" xfId="41849"/>
    <cellStyle name="Обычный 3 18 2 2 4 4" xfId="41850"/>
    <cellStyle name="Обычный 3 18 2 2 5" xfId="41851"/>
    <cellStyle name="Обычный 3 18 2 2 5 2" xfId="41852"/>
    <cellStyle name="Обычный 3 18 2 2 5 2 2" xfId="41853"/>
    <cellStyle name="Обычный 3 18 2 2 5 3" xfId="41854"/>
    <cellStyle name="Обычный 3 18 2 2 6" xfId="41855"/>
    <cellStyle name="Обычный 3 18 2 2 6 2" xfId="41856"/>
    <cellStyle name="Обычный 3 18 2 2 7" xfId="41857"/>
    <cellStyle name="Обычный 3 18 2 3" xfId="41858"/>
    <cellStyle name="Обычный 3 18 2 3 2" xfId="41859"/>
    <cellStyle name="Обычный 3 18 2 3 2 2" xfId="41860"/>
    <cellStyle name="Обычный 3 18 2 3 2 2 2" xfId="41861"/>
    <cellStyle name="Обычный 3 18 2 3 2 2 2 2" xfId="41862"/>
    <cellStyle name="Обычный 3 18 2 3 2 2 3" xfId="41863"/>
    <cellStyle name="Обычный 3 18 2 3 2 3" xfId="41864"/>
    <cellStyle name="Обычный 3 18 2 3 2 3 2" xfId="41865"/>
    <cellStyle name="Обычный 3 18 2 3 2 4" xfId="41866"/>
    <cellStyle name="Обычный 3 18 2 3 3" xfId="41867"/>
    <cellStyle name="Обычный 3 18 2 3 3 2" xfId="41868"/>
    <cellStyle name="Обычный 3 18 2 3 3 2 2" xfId="41869"/>
    <cellStyle name="Обычный 3 18 2 3 3 3" xfId="41870"/>
    <cellStyle name="Обычный 3 18 2 3 4" xfId="41871"/>
    <cellStyle name="Обычный 3 18 2 3 4 2" xfId="41872"/>
    <cellStyle name="Обычный 3 18 2 3 5" xfId="41873"/>
    <cellStyle name="Обычный 3 18 2 4" xfId="41874"/>
    <cellStyle name="Обычный 3 18 2 4 2" xfId="41875"/>
    <cellStyle name="Обычный 3 18 2 4 2 2" xfId="41876"/>
    <cellStyle name="Обычный 3 18 2 4 2 2 2" xfId="41877"/>
    <cellStyle name="Обычный 3 18 2 4 2 2 2 2" xfId="41878"/>
    <cellStyle name="Обычный 3 18 2 4 2 2 3" xfId="41879"/>
    <cellStyle name="Обычный 3 18 2 4 2 3" xfId="41880"/>
    <cellStyle name="Обычный 3 18 2 4 2 3 2" xfId="41881"/>
    <cellStyle name="Обычный 3 18 2 4 2 4" xfId="41882"/>
    <cellStyle name="Обычный 3 18 2 4 3" xfId="41883"/>
    <cellStyle name="Обычный 3 18 2 4 3 2" xfId="41884"/>
    <cellStyle name="Обычный 3 18 2 4 3 2 2" xfId="41885"/>
    <cellStyle name="Обычный 3 18 2 4 3 3" xfId="41886"/>
    <cellStyle name="Обычный 3 18 2 4 4" xfId="41887"/>
    <cellStyle name="Обычный 3 18 2 4 4 2" xfId="41888"/>
    <cellStyle name="Обычный 3 18 2 4 5" xfId="41889"/>
    <cellStyle name="Обычный 3 18 2 5" xfId="41890"/>
    <cellStyle name="Обычный 3 18 2 5 2" xfId="41891"/>
    <cellStyle name="Обычный 3 18 2 5 2 2" xfId="41892"/>
    <cellStyle name="Обычный 3 18 2 5 2 2 2" xfId="41893"/>
    <cellStyle name="Обычный 3 18 2 5 2 3" xfId="41894"/>
    <cellStyle name="Обычный 3 18 2 5 3" xfId="41895"/>
    <cellStyle name="Обычный 3 18 2 5 3 2" xfId="41896"/>
    <cellStyle name="Обычный 3 18 2 5 4" xfId="41897"/>
    <cellStyle name="Обычный 3 18 2 6" xfId="41898"/>
    <cellStyle name="Обычный 3 18 2 6 2" xfId="41899"/>
    <cellStyle name="Обычный 3 18 2 6 2 2" xfId="41900"/>
    <cellStyle name="Обычный 3 18 2 6 3" xfId="41901"/>
    <cellStyle name="Обычный 3 18 2 7" xfId="41902"/>
    <cellStyle name="Обычный 3 18 2 7 2" xfId="41903"/>
    <cellStyle name="Обычный 3 18 2 8" xfId="41904"/>
    <cellStyle name="Обычный 3 18 20" xfId="41905"/>
    <cellStyle name="Обычный 3 18 20 2" xfId="41906"/>
    <cellStyle name="Обычный 3 18 20 2 2" xfId="41907"/>
    <cellStyle name="Обычный 3 18 20 2 2 2" xfId="41908"/>
    <cellStyle name="Обычный 3 18 20 2 2 2 2" xfId="41909"/>
    <cellStyle name="Обычный 3 18 20 2 2 2 2 2" xfId="41910"/>
    <cellStyle name="Обычный 3 18 20 2 2 2 2 2 2" xfId="41911"/>
    <cellStyle name="Обычный 3 18 20 2 2 2 2 3" xfId="41912"/>
    <cellStyle name="Обычный 3 18 20 2 2 2 3" xfId="41913"/>
    <cellStyle name="Обычный 3 18 20 2 2 2 3 2" xfId="41914"/>
    <cellStyle name="Обычный 3 18 20 2 2 2 4" xfId="41915"/>
    <cellStyle name="Обычный 3 18 20 2 2 3" xfId="41916"/>
    <cellStyle name="Обычный 3 18 20 2 2 3 2" xfId="41917"/>
    <cellStyle name="Обычный 3 18 20 2 2 3 2 2" xfId="41918"/>
    <cellStyle name="Обычный 3 18 20 2 2 3 3" xfId="41919"/>
    <cellStyle name="Обычный 3 18 20 2 2 4" xfId="41920"/>
    <cellStyle name="Обычный 3 18 20 2 2 4 2" xfId="41921"/>
    <cellStyle name="Обычный 3 18 20 2 2 5" xfId="41922"/>
    <cellStyle name="Обычный 3 18 20 2 3" xfId="41923"/>
    <cellStyle name="Обычный 3 18 20 2 3 2" xfId="41924"/>
    <cellStyle name="Обычный 3 18 20 2 3 2 2" xfId="41925"/>
    <cellStyle name="Обычный 3 18 20 2 3 2 2 2" xfId="41926"/>
    <cellStyle name="Обычный 3 18 20 2 3 2 2 2 2" xfId="41927"/>
    <cellStyle name="Обычный 3 18 20 2 3 2 2 3" xfId="41928"/>
    <cellStyle name="Обычный 3 18 20 2 3 2 3" xfId="41929"/>
    <cellStyle name="Обычный 3 18 20 2 3 2 3 2" xfId="41930"/>
    <cellStyle name="Обычный 3 18 20 2 3 2 4" xfId="41931"/>
    <cellStyle name="Обычный 3 18 20 2 3 3" xfId="41932"/>
    <cellStyle name="Обычный 3 18 20 2 3 3 2" xfId="41933"/>
    <cellStyle name="Обычный 3 18 20 2 3 3 2 2" xfId="41934"/>
    <cellStyle name="Обычный 3 18 20 2 3 3 3" xfId="41935"/>
    <cellStyle name="Обычный 3 18 20 2 3 4" xfId="41936"/>
    <cellStyle name="Обычный 3 18 20 2 3 4 2" xfId="41937"/>
    <cellStyle name="Обычный 3 18 20 2 3 5" xfId="41938"/>
    <cellStyle name="Обычный 3 18 20 2 4" xfId="41939"/>
    <cellStyle name="Обычный 3 18 20 2 4 2" xfId="41940"/>
    <cellStyle name="Обычный 3 18 20 2 4 2 2" xfId="41941"/>
    <cellStyle name="Обычный 3 18 20 2 4 2 2 2" xfId="41942"/>
    <cellStyle name="Обычный 3 18 20 2 4 2 3" xfId="41943"/>
    <cellStyle name="Обычный 3 18 20 2 4 3" xfId="41944"/>
    <cellStyle name="Обычный 3 18 20 2 4 3 2" xfId="41945"/>
    <cellStyle name="Обычный 3 18 20 2 4 4" xfId="41946"/>
    <cellStyle name="Обычный 3 18 20 2 5" xfId="41947"/>
    <cellStyle name="Обычный 3 18 20 2 5 2" xfId="41948"/>
    <cellStyle name="Обычный 3 18 20 2 5 2 2" xfId="41949"/>
    <cellStyle name="Обычный 3 18 20 2 5 3" xfId="41950"/>
    <cellStyle name="Обычный 3 18 20 2 6" xfId="41951"/>
    <cellStyle name="Обычный 3 18 20 2 6 2" xfId="41952"/>
    <cellStyle name="Обычный 3 18 20 2 7" xfId="41953"/>
    <cellStyle name="Обычный 3 18 20 3" xfId="41954"/>
    <cellStyle name="Обычный 3 18 20 3 2" xfId="41955"/>
    <cellStyle name="Обычный 3 18 20 3 2 2" xfId="41956"/>
    <cellStyle name="Обычный 3 18 20 3 2 2 2" xfId="41957"/>
    <cellStyle name="Обычный 3 18 20 3 2 2 2 2" xfId="41958"/>
    <cellStyle name="Обычный 3 18 20 3 2 2 3" xfId="41959"/>
    <cellStyle name="Обычный 3 18 20 3 2 3" xfId="41960"/>
    <cellStyle name="Обычный 3 18 20 3 2 3 2" xfId="41961"/>
    <cellStyle name="Обычный 3 18 20 3 2 4" xfId="41962"/>
    <cellStyle name="Обычный 3 18 20 3 3" xfId="41963"/>
    <cellStyle name="Обычный 3 18 20 3 3 2" xfId="41964"/>
    <cellStyle name="Обычный 3 18 20 3 3 2 2" xfId="41965"/>
    <cellStyle name="Обычный 3 18 20 3 3 3" xfId="41966"/>
    <cellStyle name="Обычный 3 18 20 3 4" xfId="41967"/>
    <cellStyle name="Обычный 3 18 20 3 4 2" xfId="41968"/>
    <cellStyle name="Обычный 3 18 20 3 5" xfId="41969"/>
    <cellStyle name="Обычный 3 18 20 4" xfId="41970"/>
    <cellStyle name="Обычный 3 18 20 4 2" xfId="41971"/>
    <cellStyle name="Обычный 3 18 20 4 2 2" xfId="41972"/>
    <cellStyle name="Обычный 3 18 20 4 2 2 2" xfId="41973"/>
    <cellStyle name="Обычный 3 18 20 4 2 2 2 2" xfId="41974"/>
    <cellStyle name="Обычный 3 18 20 4 2 2 3" xfId="41975"/>
    <cellStyle name="Обычный 3 18 20 4 2 3" xfId="41976"/>
    <cellStyle name="Обычный 3 18 20 4 2 3 2" xfId="41977"/>
    <cellStyle name="Обычный 3 18 20 4 2 4" xfId="41978"/>
    <cellStyle name="Обычный 3 18 20 4 3" xfId="41979"/>
    <cellStyle name="Обычный 3 18 20 4 3 2" xfId="41980"/>
    <cellStyle name="Обычный 3 18 20 4 3 2 2" xfId="41981"/>
    <cellStyle name="Обычный 3 18 20 4 3 3" xfId="41982"/>
    <cellStyle name="Обычный 3 18 20 4 4" xfId="41983"/>
    <cellStyle name="Обычный 3 18 20 4 4 2" xfId="41984"/>
    <cellStyle name="Обычный 3 18 20 4 5" xfId="41985"/>
    <cellStyle name="Обычный 3 18 20 5" xfId="41986"/>
    <cellStyle name="Обычный 3 18 20 5 2" xfId="41987"/>
    <cellStyle name="Обычный 3 18 20 5 2 2" xfId="41988"/>
    <cellStyle name="Обычный 3 18 20 5 2 2 2" xfId="41989"/>
    <cellStyle name="Обычный 3 18 20 5 2 3" xfId="41990"/>
    <cellStyle name="Обычный 3 18 20 5 3" xfId="41991"/>
    <cellStyle name="Обычный 3 18 20 5 3 2" xfId="41992"/>
    <cellStyle name="Обычный 3 18 20 5 4" xfId="41993"/>
    <cellStyle name="Обычный 3 18 20 6" xfId="41994"/>
    <cellStyle name="Обычный 3 18 20 6 2" xfId="41995"/>
    <cellStyle name="Обычный 3 18 20 6 2 2" xfId="41996"/>
    <cellStyle name="Обычный 3 18 20 6 3" xfId="41997"/>
    <cellStyle name="Обычный 3 18 20 7" xfId="41998"/>
    <cellStyle name="Обычный 3 18 20 7 2" xfId="41999"/>
    <cellStyle name="Обычный 3 18 20 8" xfId="42000"/>
    <cellStyle name="Обычный 3 18 21" xfId="42001"/>
    <cellStyle name="Обычный 3 18 21 2" xfId="42002"/>
    <cellStyle name="Обычный 3 18 21 2 2" xfId="42003"/>
    <cellStyle name="Обычный 3 18 21 2 2 2" xfId="42004"/>
    <cellStyle name="Обычный 3 18 21 2 2 2 2" xfId="42005"/>
    <cellStyle name="Обычный 3 18 21 2 2 2 2 2" xfId="42006"/>
    <cellStyle name="Обычный 3 18 21 2 2 2 2 2 2" xfId="42007"/>
    <cellStyle name="Обычный 3 18 21 2 2 2 2 3" xfId="42008"/>
    <cellStyle name="Обычный 3 18 21 2 2 2 3" xfId="42009"/>
    <cellStyle name="Обычный 3 18 21 2 2 2 3 2" xfId="42010"/>
    <cellStyle name="Обычный 3 18 21 2 2 2 4" xfId="42011"/>
    <cellStyle name="Обычный 3 18 21 2 2 3" xfId="42012"/>
    <cellStyle name="Обычный 3 18 21 2 2 3 2" xfId="42013"/>
    <cellStyle name="Обычный 3 18 21 2 2 3 2 2" xfId="42014"/>
    <cellStyle name="Обычный 3 18 21 2 2 3 3" xfId="42015"/>
    <cellStyle name="Обычный 3 18 21 2 2 4" xfId="42016"/>
    <cellStyle name="Обычный 3 18 21 2 2 4 2" xfId="42017"/>
    <cellStyle name="Обычный 3 18 21 2 2 5" xfId="42018"/>
    <cellStyle name="Обычный 3 18 21 2 3" xfId="42019"/>
    <cellStyle name="Обычный 3 18 21 2 3 2" xfId="42020"/>
    <cellStyle name="Обычный 3 18 21 2 3 2 2" xfId="42021"/>
    <cellStyle name="Обычный 3 18 21 2 3 2 2 2" xfId="42022"/>
    <cellStyle name="Обычный 3 18 21 2 3 2 2 2 2" xfId="42023"/>
    <cellStyle name="Обычный 3 18 21 2 3 2 2 3" xfId="42024"/>
    <cellStyle name="Обычный 3 18 21 2 3 2 3" xfId="42025"/>
    <cellStyle name="Обычный 3 18 21 2 3 2 3 2" xfId="42026"/>
    <cellStyle name="Обычный 3 18 21 2 3 2 4" xfId="42027"/>
    <cellStyle name="Обычный 3 18 21 2 3 3" xfId="42028"/>
    <cellStyle name="Обычный 3 18 21 2 3 3 2" xfId="42029"/>
    <cellStyle name="Обычный 3 18 21 2 3 3 2 2" xfId="42030"/>
    <cellStyle name="Обычный 3 18 21 2 3 3 3" xfId="42031"/>
    <cellStyle name="Обычный 3 18 21 2 3 4" xfId="42032"/>
    <cellStyle name="Обычный 3 18 21 2 3 4 2" xfId="42033"/>
    <cellStyle name="Обычный 3 18 21 2 3 5" xfId="42034"/>
    <cellStyle name="Обычный 3 18 21 2 4" xfId="42035"/>
    <cellStyle name="Обычный 3 18 21 2 4 2" xfId="42036"/>
    <cellStyle name="Обычный 3 18 21 2 4 2 2" xfId="42037"/>
    <cellStyle name="Обычный 3 18 21 2 4 2 2 2" xfId="42038"/>
    <cellStyle name="Обычный 3 18 21 2 4 2 3" xfId="42039"/>
    <cellStyle name="Обычный 3 18 21 2 4 3" xfId="42040"/>
    <cellStyle name="Обычный 3 18 21 2 4 3 2" xfId="42041"/>
    <cellStyle name="Обычный 3 18 21 2 4 4" xfId="42042"/>
    <cellStyle name="Обычный 3 18 21 2 5" xfId="42043"/>
    <cellStyle name="Обычный 3 18 21 2 5 2" xfId="42044"/>
    <cellStyle name="Обычный 3 18 21 2 5 2 2" xfId="42045"/>
    <cellStyle name="Обычный 3 18 21 2 5 3" xfId="42046"/>
    <cellStyle name="Обычный 3 18 21 2 6" xfId="42047"/>
    <cellStyle name="Обычный 3 18 21 2 6 2" xfId="42048"/>
    <cellStyle name="Обычный 3 18 21 2 7" xfId="42049"/>
    <cellStyle name="Обычный 3 18 21 3" xfId="42050"/>
    <cellStyle name="Обычный 3 18 21 3 2" xfId="42051"/>
    <cellStyle name="Обычный 3 18 21 3 2 2" xfId="42052"/>
    <cellStyle name="Обычный 3 18 21 3 2 2 2" xfId="42053"/>
    <cellStyle name="Обычный 3 18 21 3 2 2 2 2" xfId="42054"/>
    <cellStyle name="Обычный 3 18 21 3 2 2 3" xfId="42055"/>
    <cellStyle name="Обычный 3 18 21 3 2 3" xfId="42056"/>
    <cellStyle name="Обычный 3 18 21 3 2 3 2" xfId="42057"/>
    <cellStyle name="Обычный 3 18 21 3 2 4" xfId="42058"/>
    <cellStyle name="Обычный 3 18 21 3 3" xfId="42059"/>
    <cellStyle name="Обычный 3 18 21 3 3 2" xfId="42060"/>
    <cellStyle name="Обычный 3 18 21 3 3 2 2" xfId="42061"/>
    <cellStyle name="Обычный 3 18 21 3 3 3" xfId="42062"/>
    <cellStyle name="Обычный 3 18 21 3 4" xfId="42063"/>
    <cellStyle name="Обычный 3 18 21 3 4 2" xfId="42064"/>
    <cellStyle name="Обычный 3 18 21 3 5" xfId="42065"/>
    <cellStyle name="Обычный 3 18 21 4" xfId="42066"/>
    <cellStyle name="Обычный 3 18 21 4 2" xfId="42067"/>
    <cellStyle name="Обычный 3 18 21 4 2 2" xfId="42068"/>
    <cellStyle name="Обычный 3 18 21 4 2 2 2" xfId="42069"/>
    <cellStyle name="Обычный 3 18 21 4 2 2 2 2" xfId="42070"/>
    <cellStyle name="Обычный 3 18 21 4 2 2 3" xfId="42071"/>
    <cellStyle name="Обычный 3 18 21 4 2 3" xfId="42072"/>
    <cellStyle name="Обычный 3 18 21 4 2 3 2" xfId="42073"/>
    <cellStyle name="Обычный 3 18 21 4 2 4" xfId="42074"/>
    <cellStyle name="Обычный 3 18 21 4 3" xfId="42075"/>
    <cellStyle name="Обычный 3 18 21 4 3 2" xfId="42076"/>
    <cellStyle name="Обычный 3 18 21 4 3 2 2" xfId="42077"/>
    <cellStyle name="Обычный 3 18 21 4 3 3" xfId="42078"/>
    <cellStyle name="Обычный 3 18 21 4 4" xfId="42079"/>
    <cellStyle name="Обычный 3 18 21 4 4 2" xfId="42080"/>
    <cellStyle name="Обычный 3 18 21 4 5" xfId="42081"/>
    <cellStyle name="Обычный 3 18 21 5" xfId="42082"/>
    <cellStyle name="Обычный 3 18 21 5 2" xfId="42083"/>
    <cellStyle name="Обычный 3 18 21 5 2 2" xfId="42084"/>
    <cellStyle name="Обычный 3 18 21 5 2 2 2" xfId="42085"/>
    <cellStyle name="Обычный 3 18 21 5 2 3" xfId="42086"/>
    <cellStyle name="Обычный 3 18 21 5 3" xfId="42087"/>
    <cellStyle name="Обычный 3 18 21 5 3 2" xfId="42088"/>
    <cellStyle name="Обычный 3 18 21 5 4" xfId="42089"/>
    <cellStyle name="Обычный 3 18 21 6" xfId="42090"/>
    <cellStyle name="Обычный 3 18 21 6 2" xfId="42091"/>
    <cellStyle name="Обычный 3 18 21 6 2 2" xfId="42092"/>
    <cellStyle name="Обычный 3 18 21 6 3" xfId="42093"/>
    <cellStyle name="Обычный 3 18 21 7" xfId="42094"/>
    <cellStyle name="Обычный 3 18 21 7 2" xfId="42095"/>
    <cellStyle name="Обычный 3 18 21 8" xfId="42096"/>
    <cellStyle name="Обычный 3 18 22" xfId="42097"/>
    <cellStyle name="Обычный 3 18 22 2" xfId="42098"/>
    <cellStyle name="Обычный 3 18 22 2 2" xfId="42099"/>
    <cellStyle name="Обычный 3 18 22 2 2 2" xfId="42100"/>
    <cellStyle name="Обычный 3 18 22 2 2 2 2" xfId="42101"/>
    <cellStyle name="Обычный 3 18 22 2 2 2 2 2" xfId="42102"/>
    <cellStyle name="Обычный 3 18 22 2 2 2 2 2 2" xfId="42103"/>
    <cellStyle name="Обычный 3 18 22 2 2 2 2 3" xfId="42104"/>
    <cellStyle name="Обычный 3 18 22 2 2 2 3" xfId="42105"/>
    <cellStyle name="Обычный 3 18 22 2 2 2 3 2" xfId="42106"/>
    <cellStyle name="Обычный 3 18 22 2 2 2 4" xfId="42107"/>
    <cellStyle name="Обычный 3 18 22 2 2 3" xfId="42108"/>
    <cellStyle name="Обычный 3 18 22 2 2 3 2" xfId="42109"/>
    <cellStyle name="Обычный 3 18 22 2 2 3 2 2" xfId="42110"/>
    <cellStyle name="Обычный 3 18 22 2 2 3 3" xfId="42111"/>
    <cellStyle name="Обычный 3 18 22 2 2 4" xfId="42112"/>
    <cellStyle name="Обычный 3 18 22 2 2 4 2" xfId="42113"/>
    <cellStyle name="Обычный 3 18 22 2 2 5" xfId="42114"/>
    <cellStyle name="Обычный 3 18 22 2 3" xfId="42115"/>
    <cellStyle name="Обычный 3 18 22 2 3 2" xfId="42116"/>
    <cellStyle name="Обычный 3 18 22 2 3 2 2" xfId="42117"/>
    <cellStyle name="Обычный 3 18 22 2 3 2 2 2" xfId="42118"/>
    <cellStyle name="Обычный 3 18 22 2 3 2 2 2 2" xfId="42119"/>
    <cellStyle name="Обычный 3 18 22 2 3 2 2 3" xfId="42120"/>
    <cellStyle name="Обычный 3 18 22 2 3 2 3" xfId="42121"/>
    <cellStyle name="Обычный 3 18 22 2 3 2 3 2" xfId="42122"/>
    <cellStyle name="Обычный 3 18 22 2 3 2 4" xfId="42123"/>
    <cellStyle name="Обычный 3 18 22 2 3 3" xfId="42124"/>
    <cellStyle name="Обычный 3 18 22 2 3 3 2" xfId="42125"/>
    <cellStyle name="Обычный 3 18 22 2 3 3 2 2" xfId="42126"/>
    <cellStyle name="Обычный 3 18 22 2 3 3 3" xfId="42127"/>
    <cellStyle name="Обычный 3 18 22 2 3 4" xfId="42128"/>
    <cellStyle name="Обычный 3 18 22 2 3 4 2" xfId="42129"/>
    <cellStyle name="Обычный 3 18 22 2 3 5" xfId="42130"/>
    <cellStyle name="Обычный 3 18 22 2 4" xfId="42131"/>
    <cellStyle name="Обычный 3 18 22 2 4 2" xfId="42132"/>
    <cellStyle name="Обычный 3 18 22 2 4 2 2" xfId="42133"/>
    <cellStyle name="Обычный 3 18 22 2 4 2 2 2" xfId="42134"/>
    <cellStyle name="Обычный 3 18 22 2 4 2 3" xfId="42135"/>
    <cellStyle name="Обычный 3 18 22 2 4 3" xfId="42136"/>
    <cellStyle name="Обычный 3 18 22 2 4 3 2" xfId="42137"/>
    <cellStyle name="Обычный 3 18 22 2 4 4" xfId="42138"/>
    <cellStyle name="Обычный 3 18 22 2 5" xfId="42139"/>
    <cellStyle name="Обычный 3 18 22 2 5 2" xfId="42140"/>
    <cellStyle name="Обычный 3 18 22 2 5 2 2" xfId="42141"/>
    <cellStyle name="Обычный 3 18 22 2 5 3" xfId="42142"/>
    <cellStyle name="Обычный 3 18 22 2 6" xfId="42143"/>
    <cellStyle name="Обычный 3 18 22 2 6 2" xfId="42144"/>
    <cellStyle name="Обычный 3 18 22 2 7" xfId="42145"/>
    <cellStyle name="Обычный 3 18 22 3" xfId="42146"/>
    <cellStyle name="Обычный 3 18 22 3 2" xfId="42147"/>
    <cellStyle name="Обычный 3 18 22 3 2 2" xfId="42148"/>
    <cellStyle name="Обычный 3 18 22 3 2 2 2" xfId="42149"/>
    <cellStyle name="Обычный 3 18 22 3 2 2 2 2" xfId="42150"/>
    <cellStyle name="Обычный 3 18 22 3 2 2 3" xfId="42151"/>
    <cellStyle name="Обычный 3 18 22 3 2 3" xfId="42152"/>
    <cellStyle name="Обычный 3 18 22 3 2 3 2" xfId="42153"/>
    <cellStyle name="Обычный 3 18 22 3 2 4" xfId="42154"/>
    <cellStyle name="Обычный 3 18 22 3 3" xfId="42155"/>
    <cellStyle name="Обычный 3 18 22 3 3 2" xfId="42156"/>
    <cellStyle name="Обычный 3 18 22 3 3 2 2" xfId="42157"/>
    <cellStyle name="Обычный 3 18 22 3 3 3" xfId="42158"/>
    <cellStyle name="Обычный 3 18 22 3 4" xfId="42159"/>
    <cellStyle name="Обычный 3 18 22 3 4 2" xfId="42160"/>
    <cellStyle name="Обычный 3 18 22 3 5" xfId="42161"/>
    <cellStyle name="Обычный 3 18 22 4" xfId="42162"/>
    <cellStyle name="Обычный 3 18 22 4 2" xfId="42163"/>
    <cellStyle name="Обычный 3 18 22 4 2 2" xfId="42164"/>
    <cellStyle name="Обычный 3 18 22 4 2 2 2" xfId="42165"/>
    <cellStyle name="Обычный 3 18 22 4 2 2 2 2" xfId="42166"/>
    <cellStyle name="Обычный 3 18 22 4 2 2 3" xfId="42167"/>
    <cellStyle name="Обычный 3 18 22 4 2 3" xfId="42168"/>
    <cellStyle name="Обычный 3 18 22 4 2 3 2" xfId="42169"/>
    <cellStyle name="Обычный 3 18 22 4 2 4" xfId="42170"/>
    <cellStyle name="Обычный 3 18 22 4 3" xfId="42171"/>
    <cellStyle name="Обычный 3 18 22 4 3 2" xfId="42172"/>
    <cellStyle name="Обычный 3 18 22 4 3 2 2" xfId="42173"/>
    <cellStyle name="Обычный 3 18 22 4 3 3" xfId="42174"/>
    <cellStyle name="Обычный 3 18 22 4 4" xfId="42175"/>
    <cellStyle name="Обычный 3 18 22 4 4 2" xfId="42176"/>
    <cellStyle name="Обычный 3 18 22 4 5" xfId="42177"/>
    <cellStyle name="Обычный 3 18 22 5" xfId="42178"/>
    <cellStyle name="Обычный 3 18 22 5 2" xfId="42179"/>
    <cellStyle name="Обычный 3 18 22 5 2 2" xfId="42180"/>
    <cellStyle name="Обычный 3 18 22 5 2 2 2" xfId="42181"/>
    <cellStyle name="Обычный 3 18 22 5 2 3" xfId="42182"/>
    <cellStyle name="Обычный 3 18 22 5 3" xfId="42183"/>
    <cellStyle name="Обычный 3 18 22 5 3 2" xfId="42184"/>
    <cellStyle name="Обычный 3 18 22 5 4" xfId="42185"/>
    <cellStyle name="Обычный 3 18 22 6" xfId="42186"/>
    <cellStyle name="Обычный 3 18 22 6 2" xfId="42187"/>
    <cellStyle name="Обычный 3 18 22 6 2 2" xfId="42188"/>
    <cellStyle name="Обычный 3 18 22 6 3" xfId="42189"/>
    <cellStyle name="Обычный 3 18 22 7" xfId="42190"/>
    <cellStyle name="Обычный 3 18 22 7 2" xfId="42191"/>
    <cellStyle name="Обычный 3 18 22 8" xfId="42192"/>
    <cellStyle name="Обычный 3 18 23" xfId="42193"/>
    <cellStyle name="Обычный 3 18 23 2" xfId="42194"/>
    <cellStyle name="Обычный 3 18 23 2 2" xfId="42195"/>
    <cellStyle name="Обычный 3 18 23 2 2 2" xfId="42196"/>
    <cellStyle name="Обычный 3 18 23 2 2 2 2" xfId="42197"/>
    <cellStyle name="Обычный 3 18 23 2 2 2 2 2" xfId="42198"/>
    <cellStyle name="Обычный 3 18 23 2 2 2 2 2 2" xfId="42199"/>
    <cellStyle name="Обычный 3 18 23 2 2 2 2 3" xfId="42200"/>
    <cellStyle name="Обычный 3 18 23 2 2 2 3" xfId="42201"/>
    <cellStyle name="Обычный 3 18 23 2 2 2 3 2" xfId="42202"/>
    <cellStyle name="Обычный 3 18 23 2 2 2 4" xfId="42203"/>
    <cellStyle name="Обычный 3 18 23 2 2 3" xfId="42204"/>
    <cellStyle name="Обычный 3 18 23 2 2 3 2" xfId="42205"/>
    <cellStyle name="Обычный 3 18 23 2 2 3 2 2" xfId="42206"/>
    <cellStyle name="Обычный 3 18 23 2 2 3 3" xfId="42207"/>
    <cellStyle name="Обычный 3 18 23 2 2 4" xfId="42208"/>
    <cellStyle name="Обычный 3 18 23 2 2 4 2" xfId="42209"/>
    <cellStyle name="Обычный 3 18 23 2 2 5" xfId="42210"/>
    <cellStyle name="Обычный 3 18 23 2 3" xfId="42211"/>
    <cellStyle name="Обычный 3 18 23 2 3 2" xfId="42212"/>
    <cellStyle name="Обычный 3 18 23 2 3 2 2" xfId="42213"/>
    <cellStyle name="Обычный 3 18 23 2 3 2 2 2" xfId="42214"/>
    <cellStyle name="Обычный 3 18 23 2 3 2 2 2 2" xfId="42215"/>
    <cellStyle name="Обычный 3 18 23 2 3 2 2 3" xfId="42216"/>
    <cellStyle name="Обычный 3 18 23 2 3 2 3" xfId="42217"/>
    <cellStyle name="Обычный 3 18 23 2 3 2 3 2" xfId="42218"/>
    <cellStyle name="Обычный 3 18 23 2 3 2 4" xfId="42219"/>
    <cellStyle name="Обычный 3 18 23 2 3 3" xfId="42220"/>
    <cellStyle name="Обычный 3 18 23 2 3 3 2" xfId="42221"/>
    <cellStyle name="Обычный 3 18 23 2 3 3 2 2" xfId="42222"/>
    <cellStyle name="Обычный 3 18 23 2 3 3 3" xfId="42223"/>
    <cellStyle name="Обычный 3 18 23 2 3 4" xfId="42224"/>
    <cellStyle name="Обычный 3 18 23 2 3 4 2" xfId="42225"/>
    <cellStyle name="Обычный 3 18 23 2 3 5" xfId="42226"/>
    <cellStyle name="Обычный 3 18 23 2 4" xfId="42227"/>
    <cellStyle name="Обычный 3 18 23 2 4 2" xfId="42228"/>
    <cellStyle name="Обычный 3 18 23 2 4 2 2" xfId="42229"/>
    <cellStyle name="Обычный 3 18 23 2 4 2 2 2" xfId="42230"/>
    <cellStyle name="Обычный 3 18 23 2 4 2 3" xfId="42231"/>
    <cellStyle name="Обычный 3 18 23 2 4 3" xfId="42232"/>
    <cellStyle name="Обычный 3 18 23 2 4 3 2" xfId="42233"/>
    <cellStyle name="Обычный 3 18 23 2 4 4" xfId="42234"/>
    <cellStyle name="Обычный 3 18 23 2 5" xfId="42235"/>
    <cellStyle name="Обычный 3 18 23 2 5 2" xfId="42236"/>
    <cellStyle name="Обычный 3 18 23 2 5 2 2" xfId="42237"/>
    <cellStyle name="Обычный 3 18 23 2 5 3" xfId="42238"/>
    <cellStyle name="Обычный 3 18 23 2 6" xfId="42239"/>
    <cellStyle name="Обычный 3 18 23 2 6 2" xfId="42240"/>
    <cellStyle name="Обычный 3 18 23 2 7" xfId="42241"/>
    <cellStyle name="Обычный 3 18 23 3" xfId="42242"/>
    <cellStyle name="Обычный 3 18 23 3 2" xfId="42243"/>
    <cellStyle name="Обычный 3 18 23 3 2 2" xfId="42244"/>
    <cellStyle name="Обычный 3 18 23 3 2 2 2" xfId="42245"/>
    <cellStyle name="Обычный 3 18 23 3 2 2 2 2" xfId="42246"/>
    <cellStyle name="Обычный 3 18 23 3 2 2 3" xfId="42247"/>
    <cellStyle name="Обычный 3 18 23 3 2 3" xfId="42248"/>
    <cellStyle name="Обычный 3 18 23 3 2 3 2" xfId="42249"/>
    <cellStyle name="Обычный 3 18 23 3 2 4" xfId="42250"/>
    <cellStyle name="Обычный 3 18 23 3 3" xfId="42251"/>
    <cellStyle name="Обычный 3 18 23 3 3 2" xfId="42252"/>
    <cellStyle name="Обычный 3 18 23 3 3 2 2" xfId="42253"/>
    <cellStyle name="Обычный 3 18 23 3 3 3" xfId="42254"/>
    <cellStyle name="Обычный 3 18 23 3 4" xfId="42255"/>
    <cellStyle name="Обычный 3 18 23 3 4 2" xfId="42256"/>
    <cellStyle name="Обычный 3 18 23 3 5" xfId="42257"/>
    <cellStyle name="Обычный 3 18 23 4" xfId="42258"/>
    <cellStyle name="Обычный 3 18 23 4 2" xfId="42259"/>
    <cellStyle name="Обычный 3 18 23 4 2 2" xfId="42260"/>
    <cellStyle name="Обычный 3 18 23 4 2 2 2" xfId="42261"/>
    <cellStyle name="Обычный 3 18 23 4 2 2 2 2" xfId="42262"/>
    <cellStyle name="Обычный 3 18 23 4 2 2 3" xfId="42263"/>
    <cellStyle name="Обычный 3 18 23 4 2 3" xfId="42264"/>
    <cellStyle name="Обычный 3 18 23 4 2 3 2" xfId="42265"/>
    <cellStyle name="Обычный 3 18 23 4 2 4" xfId="42266"/>
    <cellStyle name="Обычный 3 18 23 4 3" xfId="42267"/>
    <cellStyle name="Обычный 3 18 23 4 3 2" xfId="42268"/>
    <cellStyle name="Обычный 3 18 23 4 3 2 2" xfId="42269"/>
    <cellStyle name="Обычный 3 18 23 4 3 3" xfId="42270"/>
    <cellStyle name="Обычный 3 18 23 4 4" xfId="42271"/>
    <cellStyle name="Обычный 3 18 23 4 4 2" xfId="42272"/>
    <cellStyle name="Обычный 3 18 23 4 5" xfId="42273"/>
    <cellStyle name="Обычный 3 18 23 5" xfId="42274"/>
    <cellStyle name="Обычный 3 18 23 5 2" xfId="42275"/>
    <cellStyle name="Обычный 3 18 23 5 2 2" xfId="42276"/>
    <cellStyle name="Обычный 3 18 23 5 2 2 2" xfId="42277"/>
    <cellStyle name="Обычный 3 18 23 5 2 3" xfId="42278"/>
    <cellStyle name="Обычный 3 18 23 5 3" xfId="42279"/>
    <cellStyle name="Обычный 3 18 23 5 3 2" xfId="42280"/>
    <cellStyle name="Обычный 3 18 23 5 4" xfId="42281"/>
    <cellStyle name="Обычный 3 18 23 6" xfId="42282"/>
    <cellStyle name="Обычный 3 18 23 6 2" xfId="42283"/>
    <cellStyle name="Обычный 3 18 23 6 2 2" xfId="42284"/>
    <cellStyle name="Обычный 3 18 23 6 3" xfId="42285"/>
    <cellStyle name="Обычный 3 18 23 7" xfId="42286"/>
    <cellStyle name="Обычный 3 18 23 7 2" xfId="42287"/>
    <cellStyle name="Обычный 3 18 23 8" xfId="42288"/>
    <cellStyle name="Обычный 3 18 24" xfId="42289"/>
    <cellStyle name="Обычный 3 18 24 2" xfId="42290"/>
    <cellStyle name="Обычный 3 18 24 2 2" xfId="42291"/>
    <cellStyle name="Обычный 3 18 24 2 2 2" xfId="42292"/>
    <cellStyle name="Обычный 3 18 24 2 2 2 2" xfId="42293"/>
    <cellStyle name="Обычный 3 18 24 2 2 2 2 2" xfId="42294"/>
    <cellStyle name="Обычный 3 18 24 2 2 2 2 2 2" xfId="42295"/>
    <cellStyle name="Обычный 3 18 24 2 2 2 2 3" xfId="42296"/>
    <cellStyle name="Обычный 3 18 24 2 2 2 3" xfId="42297"/>
    <cellStyle name="Обычный 3 18 24 2 2 2 3 2" xfId="42298"/>
    <cellStyle name="Обычный 3 18 24 2 2 2 4" xfId="42299"/>
    <cellStyle name="Обычный 3 18 24 2 2 3" xfId="42300"/>
    <cellStyle name="Обычный 3 18 24 2 2 3 2" xfId="42301"/>
    <cellStyle name="Обычный 3 18 24 2 2 3 2 2" xfId="42302"/>
    <cellStyle name="Обычный 3 18 24 2 2 3 3" xfId="42303"/>
    <cellStyle name="Обычный 3 18 24 2 2 4" xfId="42304"/>
    <cellStyle name="Обычный 3 18 24 2 2 4 2" xfId="42305"/>
    <cellStyle name="Обычный 3 18 24 2 2 5" xfId="42306"/>
    <cellStyle name="Обычный 3 18 24 2 3" xfId="42307"/>
    <cellStyle name="Обычный 3 18 24 2 3 2" xfId="42308"/>
    <cellStyle name="Обычный 3 18 24 2 3 2 2" xfId="42309"/>
    <cellStyle name="Обычный 3 18 24 2 3 2 2 2" xfId="42310"/>
    <cellStyle name="Обычный 3 18 24 2 3 2 2 2 2" xfId="42311"/>
    <cellStyle name="Обычный 3 18 24 2 3 2 2 3" xfId="42312"/>
    <cellStyle name="Обычный 3 18 24 2 3 2 3" xfId="42313"/>
    <cellStyle name="Обычный 3 18 24 2 3 2 3 2" xfId="42314"/>
    <cellStyle name="Обычный 3 18 24 2 3 2 4" xfId="42315"/>
    <cellStyle name="Обычный 3 18 24 2 3 3" xfId="42316"/>
    <cellStyle name="Обычный 3 18 24 2 3 3 2" xfId="42317"/>
    <cellStyle name="Обычный 3 18 24 2 3 3 2 2" xfId="42318"/>
    <cellStyle name="Обычный 3 18 24 2 3 3 3" xfId="42319"/>
    <cellStyle name="Обычный 3 18 24 2 3 4" xfId="42320"/>
    <cellStyle name="Обычный 3 18 24 2 3 4 2" xfId="42321"/>
    <cellStyle name="Обычный 3 18 24 2 3 5" xfId="42322"/>
    <cellStyle name="Обычный 3 18 24 2 4" xfId="42323"/>
    <cellStyle name="Обычный 3 18 24 2 4 2" xfId="42324"/>
    <cellStyle name="Обычный 3 18 24 2 4 2 2" xfId="42325"/>
    <cellStyle name="Обычный 3 18 24 2 4 2 2 2" xfId="42326"/>
    <cellStyle name="Обычный 3 18 24 2 4 2 3" xfId="42327"/>
    <cellStyle name="Обычный 3 18 24 2 4 3" xfId="42328"/>
    <cellStyle name="Обычный 3 18 24 2 4 3 2" xfId="42329"/>
    <cellStyle name="Обычный 3 18 24 2 4 4" xfId="42330"/>
    <cellStyle name="Обычный 3 18 24 2 5" xfId="42331"/>
    <cellStyle name="Обычный 3 18 24 2 5 2" xfId="42332"/>
    <cellStyle name="Обычный 3 18 24 2 5 2 2" xfId="42333"/>
    <cellStyle name="Обычный 3 18 24 2 5 3" xfId="42334"/>
    <cellStyle name="Обычный 3 18 24 2 6" xfId="42335"/>
    <cellStyle name="Обычный 3 18 24 2 6 2" xfId="42336"/>
    <cellStyle name="Обычный 3 18 24 2 7" xfId="42337"/>
    <cellStyle name="Обычный 3 18 24 3" xfId="42338"/>
    <cellStyle name="Обычный 3 18 24 3 2" xfId="42339"/>
    <cellStyle name="Обычный 3 18 24 3 2 2" xfId="42340"/>
    <cellStyle name="Обычный 3 18 24 3 2 2 2" xfId="42341"/>
    <cellStyle name="Обычный 3 18 24 3 2 2 2 2" xfId="42342"/>
    <cellStyle name="Обычный 3 18 24 3 2 2 3" xfId="42343"/>
    <cellStyle name="Обычный 3 18 24 3 2 3" xfId="42344"/>
    <cellStyle name="Обычный 3 18 24 3 2 3 2" xfId="42345"/>
    <cellStyle name="Обычный 3 18 24 3 2 4" xfId="42346"/>
    <cellStyle name="Обычный 3 18 24 3 3" xfId="42347"/>
    <cellStyle name="Обычный 3 18 24 3 3 2" xfId="42348"/>
    <cellStyle name="Обычный 3 18 24 3 3 2 2" xfId="42349"/>
    <cellStyle name="Обычный 3 18 24 3 3 3" xfId="42350"/>
    <cellStyle name="Обычный 3 18 24 3 4" xfId="42351"/>
    <cellStyle name="Обычный 3 18 24 3 4 2" xfId="42352"/>
    <cellStyle name="Обычный 3 18 24 3 5" xfId="42353"/>
    <cellStyle name="Обычный 3 18 24 4" xfId="42354"/>
    <cellStyle name="Обычный 3 18 24 4 2" xfId="42355"/>
    <cellStyle name="Обычный 3 18 24 4 2 2" xfId="42356"/>
    <cellStyle name="Обычный 3 18 24 4 2 2 2" xfId="42357"/>
    <cellStyle name="Обычный 3 18 24 4 2 2 2 2" xfId="42358"/>
    <cellStyle name="Обычный 3 18 24 4 2 2 3" xfId="42359"/>
    <cellStyle name="Обычный 3 18 24 4 2 3" xfId="42360"/>
    <cellStyle name="Обычный 3 18 24 4 2 3 2" xfId="42361"/>
    <cellStyle name="Обычный 3 18 24 4 2 4" xfId="42362"/>
    <cellStyle name="Обычный 3 18 24 4 3" xfId="42363"/>
    <cellStyle name="Обычный 3 18 24 4 3 2" xfId="42364"/>
    <cellStyle name="Обычный 3 18 24 4 3 2 2" xfId="42365"/>
    <cellStyle name="Обычный 3 18 24 4 3 3" xfId="42366"/>
    <cellStyle name="Обычный 3 18 24 4 4" xfId="42367"/>
    <cellStyle name="Обычный 3 18 24 4 4 2" xfId="42368"/>
    <cellStyle name="Обычный 3 18 24 4 5" xfId="42369"/>
    <cellStyle name="Обычный 3 18 24 5" xfId="42370"/>
    <cellStyle name="Обычный 3 18 24 5 2" xfId="42371"/>
    <cellStyle name="Обычный 3 18 24 5 2 2" xfId="42372"/>
    <cellStyle name="Обычный 3 18 24 5 2 2 2" xfId="42373"/>
    <cellStyle name="Обычный 3 18 24 5 2 3" xfId="42374"/>
    <cellStyle name="Обычный 3 18 24 5 3" xfId="42375"/>
    <cellStyle name="Обычный 3 18 24 5 3 2" xfId="42376"/>
    <cellStyle name="Обычный 3 18 24 5 4" xfId="42377"/>
    <cellStyle name="Обычный 3 18 24 6" xfId="42378"/>
    <cellStyle name="Обычный 3 18 24 6 2" xfId="42379"/>
    <cellStyle name="Обычный 3 18 24 6 2 2" xfId="42380"/>
    <cellStyle name="Обычный 3 18 24 6 3" xfId="42381"/>
    <cellStyle name="Обычный 3 18 24 7" xfId="42382"/>
    <cellStyle name="Обычный 3 18 24 7 2" xfId="42383"/>
    <cellStyle name="Обычный 3 18 24 8" xfId="42384"/>
    <cellStyle name="Обычный 3 18 25" xfId="42385"/>
    <cellStyle name="Обычный 3 18 25 2" xfId="42386"/>
    <cellStyle name="Обычный 3 18 25 2 2" xfId="42387"/>
    <cellStyle name="Обычный 3 18 25 2 2 2" xfId="42388"/>
    <cellStyle name="Обычный 3 18 25 2 2 2 2" xfId="42389"/>
    <cellStyle name="Обычный 3 18 25 2 2 2 2 2" xfId="42390"/>
    <cellStyle name="Обычный 3 18 25 2 2 2 2 2 2" xfId="42391"/>
    <cellStyle name="Обычный 3 18 25 2 2 2 2 3" xfId="42392"/>
    <cellStyle name="Обычный 3 18 25 2 2 2 3" xfId="42393"/>
    <cellStyle name="Обычный 3 18 25 2 2 2 3 2" xfId="42394"/>
    <cellStyle name="Обычный 3 18 25 2 2 2 4" xfId="42395"/>
    <cellStyle name="Обычный 3 18 25 2 2 3" xfId="42396"/>
    <cellStyle name="Обычный 3 18 25 2 2 3 2" xfId="42397"/>
    <cellStyle name="Обычный 3 18 25 2 2 3 2 2" xfId="42398"/>
    <cellStyle name="Обычный 3 18 25 2 2 3 3" xfId="42399"/>
    <cellStyle name="Обычный 3 18 25 2 2 4" xfId="42400"/>
    <cellStyle name="Обычный 3 18 25 2 2 4 2" xfId="42401"/>
    <cellStyle name="Обычный 3 18 25 2 2 5" xfId="42402"/>
    <cellStyle name="Обычный 3 18 25 2 3" xfId="42403"/>
    <cellStyle name="Обычный 3 18 25 2 3 2" xfId="42404"/>
    <cellStyle name="Обычный 3 18 25 2 3 2 2" xfId="42405"/>
    <cellStyle name="Обычный 3 18 25 2 3 2 2 2" xfId="42406"/>
    <cellStyle name="Обычный 3 18 25 2 3 2 2 2 2" xfId="42407"/>
    <cellStyle name="Обычный 3 18 25 2 3 2 2 3" xfId="42408"/>
    <cellStyle name="Обычный 3 18 25 2 3 2 3" xfId="42409"/>
    <cellStyle name="Обычный 3 18 25 2 3 2 3 2" xfId="42410"/>
    <cellStyle name="Обычный 3 18 25 2 3 2 4" xfId="42411"/>
    <cellStyle name="Обычный 3 18 25 2 3 3" xfId="42412"/>
    <cellStyle name="Обычный 3 18 25 2 3 3 2" xfId="42413"/>
    <cellStyle name="Обычный 3 18 25 2 3 3 2 2" xfId="42414"/>
    <cellStyle name="Обычный 3 18 25 2 3 3 3" xfId="42415"/>
    <cellStyle name="Обычный 3 18 25 2 3 4" xfId="42416"/>
    <cellStyle name="Обычный 3 18 25 2 3 4 2" xfId="42417"/>
    <cellStyle name="Обычный 3 18 25 2 3 5" xfId="42418"/>
    <cellStyle name="Обычный 3 18 25 2 4" xfId="42419"/>
    <cellStyle name="Обычный 3 18 25 2 4 2" xfId="42420"/>
    <cellStyle name="Обычный 3 18 25 2 4 2 2" xfId="42421"/>
    <cellStyle name="Обычный 3 18 25 2 4 2 2 2" xfId="42422"/>
    <cellStyle name="Обычный 3 18 25 2 4 2 3" xfId="42423"/>
    <cellStyle name="Обычный 3 18 25 2 4 3" xfId="42424"/>
    <cellStyle name="Обычный 3 18 25 2 4 3 2" xfId="42425"/>
    <cellStyle name="Обычный 3 18 25 2 4 4" xfId="42426"/>
    <cellStyle name="Обычный 3 18 25 2 5" xfId="42427"/>
    <cellStyle name="Обычный 3 18 25 2 5 2" xfId="42428"/>
    <cellStyle name="Обычный 3 18 25 2 5 2 2" xfId="42429"/>
    <cellStyle name="Обычный 3 18 25 2 5 3" xfId="42430"/>
    <cellStyle name="Обычный 3 18 25 2 6" xfId="42431"/>
    <cellStyle name="Обычный 3 18 25 2 6 2" xfId="42432"/>
    <cellStyle name="Обычный 3 18 25 2 7" xfId="42433"/>
    <cellStyle name="Обычный 3 18 25 3" xfId="42434"/>
    <cellStyle name="Обычный 3 18 25 3 2" xfId="42435"/>
    <cellStyle name="Обычный 3 18 25 3 2 2" xfId="42436"/>
    <cellStyle name="Обычный 3 18 25 3 2 2 2" xfId="42437"/>
    <cellStyle name="Обычный 3 18 25 3 2 2 2 2" xfId="42438"/>
    <cellStyle name="Обычный 3 18 25 3 2 2 3" xfId="42439"/>
    <cellStyle name="Обычный 3 18 25 3 2 3" xfId="42440"/>
    <cellStyle name="Обычный 3 18 25 3 2 3 2" xfId="42441"/>
    <cellStyle name="Обычный 3 18 25 3 2 4" xfId="42442"/>
    <cellStyle name="Обычный 3 18 25 3 3" xfId="42443"/>
    <cellStyle name="Обычный 3 18 25 3 3 2" xfId="42444"/>
    <cellStyle name="Обычный 3 18 25 3 3 2 2" xfId="42445"/>
    <cellStyle name="Обычный 3 18 25 3 3 3" xfId="42446"/>
    <cellStyle name="Обычный 3 18 25 3 4" xfId="42447"/>
    <cellStyle name="Обычный 3 18 25 3 4 2" xfId="42448"/>
    <cellStyle name="Обычный 3 18 25 3 5" xfId="42449"/>
    <cellStyle name="Обычный 3 18 25 4" xfId="42450"/>
    <cellStyle name="Обычный 3 18 25 4 2" xfId="42451"/>
    <cellStyle name="Обычный 3 18 25 4 2 2" xfId="42452"/>
    <cellStyle name="Обычный 3 18 25 4 2 2 2" xfId="42453"/>
    <cellStyle name="Обычный 3 18 25 4 2 2 2 2" xfId="42454"/>
    <cellStyle name="Обычный 3 18 25 4 2 2 3" xfId="42455"/>
    <cellStyle name="Обычный 3 18 25 4 2 3" xfId="42456"/>
    <cellStyle name="Обычный 3 18 25 4 2 3 2" xfId="42457"/>
    <cellStyle name="Обычный 3 18 25 4 2 4" xfId="42458"/>
    <cellStyle name="Обычный 3 18 25 4 3" xfId="42459"/>
    <cellStyle name="Обычный 3 18 25 4 3 2" xfId="42460"/>
    <cellStyle name="Обычный 3 18 25 4 3 2 2" xfId="42461"/>
    <cellStyle name="Обычный 3 18 25 4 3 3" xfId="42462"/>
    <cellStyle name="Обычный 3 18 25 4 4" xfId="42463"/>
    <cellStyle name="Обычный 3 18 25 4 4 2" xfId="42464"/>
    <cellStyle name="Обычный 3 18 25 4 5" xfId="42465"/>
    <cellStyle name="Обычный 3 18 25 5" xfId="42466"/>
    <cellStyle name="Обычный 3 18 25 5 2" xfId="42467"/>
    <cellStyle name="Обычный 3 18 25 5 2 2" xfId="42468"/>
    <cellStyle name="Обычный 3 18 25 5 2 2 2" xfId="42469"/>
    <cellStyle name="Обычный 3 18 25 5 2 3" xfId="42470"/>
    <cellStyle name="Обычный 3 18 25 5 3" xfId="42471"/>
    <cellStyle name="Обычный 3 18 25 5 3 2" xfId="42472"/>
    <cellStyle name="Обычный 3 18 25 5 4" xfId="42473"/>
    <cellStyle name="Обычный 3 18 25 6" xfId="42474"/>
    <cellStyle name="Обычный 3 18 25 6 2" xfId="42475"/>
    <cellStyle name="Обычный 3 18 25 6 2 2" xfId="42476"/>
    <cellStyle name="Обычный 3 18 25 6 3" xfId="42477"/>
    <cellStyle name="Обычный 3 18 25 7" xfId="42478"/>
    <cellStyle name="Обычный 3 18 25 7 2" xfId="42479"/>
    <cellStyle name="Обычный 3 18 25 8" xfId="42480"/>
    <cellStyle name="Обычный 3 18 26" xfId="42481"/>
    <cellStyle name="Обычный 3 18 26 2" xfId="42482"/>
    <cellStyle name="Обычный 3 18 26 2 2" xfId="42483"/>
    <cellStyle name="Обычный 3 18 26 2 2 2" xfId="42484"/>
    <cellStyle name="Обычный 3 18 26 2 2 2 2" xfId="42485"/>
    <cellStyle name="Обычный 3 18 26 2 2 2 2 2" xfId="42486"/>
    <cellStyle name="Обычный 3 18 26 2 2 2 2 2 2" xfId="42487"/>
    <cellStyle name="Обычный 3 18 26 2 2 2 2 3" xfId="42488"/>
    <cellStyle name="Обычный 3 18 26 2 2 2 3" xfId="42489"/>
    <cellStyle name="Обычный 3 18 26 2 2 2 3 2" xfId="42490"/>
    <cellStyle name="Обычный 3 18 26 2 2 2 4" xfId="42491"/>
    <cellStyle name="Обычный 3 18 26 2 2 3" xfId="42492"/>
    <cellStyle name="Обычный 3 18 26 2 2 3 2" xfId="42493"/>
    <cellStyle name="Обычный 3 18 26 2 2 3 2 2" xfId="42494"/>
    <cellStyle name="Обычный 3 18 26 2 2 3 3" xfId="42495"/>
    <cellStyle name="Обычный 3 18 26 2 2 4" xfId="42496"/>
    <cellStyle name="Обычный 3 18 26 2 2 4 2" xfId="42497"/>
    <cellStyle name="Обычный 3 18 26 2 2 5" xfId="42498"/>
    <cellStyle name="Обычный 3 18 26 2 3" xfId="42499"/>
    <cellStyle name="Обычный 3 18 26 2 3 2" xfId="42500"/>
    <cellStyle name="Обычный 3 18 26 2 3 2 2" xfId="42501"/>
    <cellStyle name="Обычный 3 18 26 2 3 2 2 2" xfId="42502"/>
    <cellStyle name="Обычный 3 18 26 2 3 2 2 2 2" xfId="42503"/>
    <cellStyle name="Обычный 3 18 26 2 3 2 2 3" xfId="42504"/>
    <cellStyle name="Обычный 3 18 26 2 3 2 3" xfId="42505"/>
    <cellStyle name="Обычный 3 18 26 2 3 2 3 2" xfId="42506"/>
    <cellStyle name="Обычный 3 18 26 2 3 2 4" xfId="42507"/>
    <cellStyle name="Обычный 3 18 26 2 3 3" xfId="42508"/>
    <cellStyle name="Обычный 3 18 26 2 3 3 2" xfId="42509"/>
    <cellStyle name="Обычный 3 18 26 2 3 3 2 2" xfId="42510"/>
    <cellStyle name="Обычный 3 18 26 2 3 3 3" xfId="42511"/>
    <cellStyle name="Обычный 3 18 26 2 3 4" xfId="42512"/>
    <cellStyle name="Обычный 3 18 26 2 3 4 2" xfId="42513"/>
    <cellStyle name="Обычный 3 18 26 2 3 5" xfId="42514"/>
    <cellStyle name="Обычный 3 18 26 2 4" xfId="42515"/>
    <cellStyle name="Обычный 3 18 26 2 4 2" xfId="42516"/>
    <cellStyle name="Обычный 3 18 26 2 4 2 2" xfId="42517"/>
    <cellStyle name="Обычный 3 18 26 2 4 2 2 2" xfId="42518"/>
    <cellStyle name="Обычный 3 18 26 2 4 2 3" xfId="42519"/>
    <cellStyle name="Обычный 3 18 26 2 4 3" xfId="42520"/>
    <cellStyle name="Обычный 3 18 26 2 4 3 2" xfId="42521"/>
    <cellStyle name="Обычный 3 18 26 2 4 4" xfId="42522"/>
    <cellStyle name="Обычный 3 18 26 2 5" xfId="42523"/>
    <cellStyle name="Обычный 3 18 26 2 5 2" xfId="42524"/>
    <cellStyle name="Обычный 3 18 26 2 5 2 2" xfId="42525"/>
    <cellStyle name="Обычный 3 18 26 2 5 3" xfId="42526"/>
    <cellStyle name="Обычный 3 18 26 2 6" xfId="42527"/>
    <cellStyle name="Обычный 3 18 26 2 6 2" xfId="42528"/>
    <cellStyle name="Обычный 3 18 26 2 7" xfId="42529"/>
    <cellStyle name="Обычный 3 18 26 3" xfId="42530"/>
    <cellStyle name="Обычный 3 18 26 3 2" xfId="42531"/>
    <cellStyle name="Обычный 3 18 26 3 2 2" xfId="42532"/>
    <cellStyle name="Обычный 3 18 26 3 2 2 2" xfId="42533"/>
    <cellStyle name="Обычный 3 18 26 3 2 2 2 2" xfId="42534"/>
    <cellStyle name="Обычный 3 18 26 3 2 2 3" xfId="42535"/>
    <cellStyle name="Обычный 3 18 26 3 2 3" xfId="42536"/>
    <cellStyle name="Обычный 3 18 26 3 2 3 2" xfId="42537"/>
    <cellStyle name="Обычный 3 18 26 3 2 4" xfId="42538"/>
    <cellStyle name="Обычный 3 18 26 3 3" xfId="42539"/>
    <cellStyle name="Обычный 3 18 26 3 3 2" xfId="42540"/>
    <cellStyle name="Обычный 3 18 26 3 3 2 2" xfId="42541"/>
    <cellStyle name="Обычный 3 18 26 3 3 3" xfId="42542"/>
    <cellStyle name="Обычный 3 18 26 3 4" xfId="42543"/>
    <cellStyle name="Обычный 3 18 26 3 4 2" xfId="42544"/>
    <cellStyle name="Обычный 3 18 26 3 5" xfId="42545"/>
    <cellStyle name="Обычный 3 18 26 4" xfId="42546"/>
    <cellStyle name="Обычный 3 18 26 4 2" xfId="42547"/>
    <cellStyle name="Обычный 3 18 26 4 2 2" xfId="42548"/>
    <cellStyle name="Обычный 3 18 26 4 2 2 2" xfId="42549"/>
    <cellStyle name="Обычный 3 18 26 4 2 2 2 2" xfId="42550"/>
    <cellStyle name="Обычный 3 18 26 4 2 2 3" xfId="42551"/>
    <cellStyle name="Обычный 3 18 26 4 2 3" xfId="42552"/>
    <cellStyle name="Обычный 3 18 26 4 2 3 2" xfId="42553"/>
    <cellStyle name="Обычный 3 18 26 4 2 4" xfId="42554"/>
    <cellStyle name="Обычный 3 18 26 4 3" xfId="42555"/>
    <cellStyle name="Обычный 3 18 26 4 3 2" xfId="42556"/>
    <cellStyle name="Обычный 3 18 26 4 3 2 2" xfId="42557"/>
    <cellStyle name="Обычный 3 18 26 4 3 3" xfId="42558"/>
    <cellStyle name="Обычный 3 18 26 4 4" xfId="42559"/>
    <cellStyle name="Обычный 3 18 26 4 4 2" xfId="42560"/>
    <cellStyle name="Обычный 3 18 26 4 5" xfId="42561"/>
    <cellStyle name="Обычный 3 18 26 5" xfId="42562"/>
    <cellStyle name="Обычный 3 18 26 5 2" xfId="42563"/>
    <cellStyle name="Обычный 3 18 26 5 2 2" xfId="42564"/>
    <cellStyle name="Обычный 3 18 26 5 2 2 2" xfId="42565"/>
    <cellStyle name="Обычный 3 18 26 5 2 3" xfId="42566"/>
    <cellStyle name="Обычный 3 18 26 5 3" xfId="42567"/>
    <cellStyle name="Обычный 3 18 26 5 3 2" xfId="42568"/>
    <cellStyle name="Обычный 3 18 26 5 4" xfId="42569"/>
    <cellStyle name="Обычный 3 18 26 6" xfId="42570"/>
    <cellStyle name="Обычный 3 18 26 6 2" xfId="42571"/>
    <cellStyle name="Обычный 3 18 26 6 2 2" xfId="42572"/>
    <cellStyle name="Обычный 3 18 26 6 3" xfId="42573"/>
    <cellStyle name="Обычный 3 18 26 7" xfId="42574"/>
    <cellStyle name="Обычный 3 18 26 7 2" xfId="42575"/>
    <cellStyle name="Обычный 3 18 26 8" xfId="42576"/>
    <cellStyle name="Обычный 3 18 27" xfId="42577"/>
    <cellStyle name="Обычный 3 18 27 2" xfId="42578"/>
    <cellStyle name="Обычный 3 18 27 2 2" xfId="42579"/>
    <cellStyle name="Обычный 3 18 27 2 2 2" xfId="42580"/>
    <cellStyle name="Обычный 3 18 27 2 2 2 2" xfId="42581"/>
    <cellStyle name="Обычный 3 18 27 2 2 2 2 2" xfId="42582"/>
    <cellStyle name="Обычный 3 18 27 2 2 2 2 2 2" xfId="42583"/>
    <cellStyle name="Обычный 3 18 27 2 2 2 2 3" xfId="42584"/>
    <cellStyle name="Обычный 3 18 27 2 2 2 3" xfId="42585"/>
    <cellStyle name="Обычный 3 18 27 2 2 2 3 2" xfId="42586"/>
    <cellStyle name="Обычный 3 18 27 2 2 2 4" xfId="42587"/>
    <cellStyle name="Обычный 3 18 27 2 2 3" xfId="42588"/>
    <cellStyle name="Обычный 3 18 27 2 2 3 2" xfId="42589"/>
    <cellStyle name="Обычный 3 18 27 2 2 3 2 2" xfId="42590"/>
    <cellStyle name="Обычный 3 18 27 2 2 3 3" xfId="42591"/>
    <cellStyle name="Обычный 3 18 27 2 2 4" xfId="42592"/>
    <cellStyle name="Обычный 3 18 27 2 2 4 2" xfId="42593"/>
    <cellStyle name="Обычный 3 18 27 2 2 5" xfId="42594"/>
    <cellStyle name="Обычный 3 18 27 2 3" xfId="42595"/>
    <cellStyle name="Обычный 3 18 27 2 3 2" xfId="42596"/>
    <cellStyle name="Обычный 3 18 27 2 3 2 2" xfId="42597"/>
    <cellStyle name="Обычный 3 18 27 2 3 2 2 2" xfId="42598"/>
    <cellStyle name="Обычный 3 18 27 2 3 2 2 2 2" xfId="42599"/>
    <cellStyle name="Обычный 3 18 27 2 3 2 2 3" xfId="42600"/>
    <cellStyle name="Обычный 3 18 27 2 3 2 3" xfId="42601"/>
    <cellStyle name="Обычный 3 18 27 2 3 2 3 2" xfId="42602"/>
    <cellStyle name="Обычный 3 18 27 2 3 2 4" xfId="42603"/>
    <cellStyle name="Обычный 3 18 27 2 3 3" xfId="42604"/>
    <cellStyle name="Обычный 3 18 27 2 3 3 2" xfId="42605"/>
    <cellStyle name="Обычный 3 18 27 2 3 3 2 2" xfId="42606"/>
    <cellStyle name="Обычный 3 18 27 2 3 3 3" xfId="42607"/>
    <cellStyle name="Обычный 3 18 27 2 3 4" xfId="42608"/>
    <cellStyle name="Обычный 3 18 27 2 3 4 2" xfId="42609"/>
    <cellStyle name="Обычный 3 18 27 2 3 5" xfId="42610"/>
    <cellStyle name="Обычный 3 18 27 2 4" xfId="42611"/>
    <cellStyle name="Обычный 3 18 27 2 4 2" xfId="42612"/>
    <cellStyle name="Обычный 3 18 27 2 4 2 2" xfId="42613"/>
    <cellStyle name="Обычный 3 18 27 2 4 2 2 2" xfId="42614"/>
    <cellStyle name="Обычный 3 18 27 2 4 2 3" xfId="42615"/>
    <cellStyle name="Обычный 3 18 27 2 4 3" xfId="42616"/>
    <cellStyle name="Обычный 3 18 27 2 4 3 2" xfId="42617"/>
    <cellStyle name="Обычный 3 18 27 2 4 4" xfId="42618"/>
    <cellStyle name="Обычный 3 18 27 2 5" xfId="42619"/>
    <cellStyle name="Обычный 3 18 27 2 5 2" xfId="42620"/>
    <cellStyle name="Обычный 3 18 27 2 5 2 2" xfId="42621"/>
    <cellStyle name="Обычный 3 18 27 2 5 3" xfId="42622"/>
    <cellStyle name="Обычный 3 18 27 2 6" xfId="42623"/>
    <cellStyle name="Обычный 3 18 27 2 6 2" xfId="42624"/>
    <cellStyle name="Обычный 3 18 27 2 7" xfId="42625"/>
    <cellStyle name="Обычный 3 18 27 3" xfId="42626"/>
    <cellStyle name="Обычный 3 18 27 3 2" xfId="42627"/>
    <cellStyle name="Обычный 3 18 27 3 2 2" xfId="42628"/>
    <cellStyle name="Обычный 3 18 27 3 2 2 2" xfId="42629"/>
    <cellStyle name="Обычный 3 18 27 3 2 2 2 2" xfId="42630"/>
    <cellStyle name="Обычный 3 18 27 3 2 2 3" xfId="42631"/>
    <cellStyle name="Обычный 3 18 27 3 2 3" xfId="42632"/>
    <cellStyle name="Обычный 3 18 27 3 2 3 2" xfId="42633"/>
    <cellStyle name="Обычный 3 18 27 3 2 4" xfId="42634"/>
    <cellStyle name="Обычный 3 18 27 3 3" xfId="42635"/>
    <cellStyle name="Обычный 3 18 27 3 3 2" xfId="42636"/>
    <cellStyle name="Обычный 3 18 27 3 3 2 2" xfId="42637"/>
    <cellStyle name="Обычный 3 18 27 3 3 3" xfId="42638"/>
    <cellStyle name="Обычный 3 18 27 3 4" xfId="42639"/>
    <cellStyle name="Обычный 3 18 27 3 4 2" xfId="42640"/>
    <cellStyle name="Обычный 3 18 27 3 5" xfId="42641"/>
    <cellStyle name="Обычный 3 18 27 4" xfId="42642"/>
    <cellStyle name="Обычный 3 18 27 4 2" xfId="42643"/>
    <cellStyle name="Обычный 3 18 27 4 2 2" xfId="42644"/>
    <cellStyle name="Обычный 3 18 27 4 2 2 2" xfId="42645"/>
    <cellStyle name="Обычный 3 18 27 4 2 2 2 2" xfId="42646"/>
    <cellStyle name="Обычный 3 18 27 4 2 2 3" xfId="42647"/>
    <cellStyle name="Обычный 3 18 27 4 2 3" xfId="42648"/>
    <cellStyle name="Обычный 3 18 27 4 2 3 2" xfId="42649"/>
    <cellStyle name="Обычный 3 18 27 4 2 4" xfId="42650"/>
    <cellStyle name="Обычный 3 18 27 4 3" xfId="42651"/>
    <cellStyle name="Обычный 3 18 27 4 3 2" xfId="42652"/>
    <cellStyle name="Обычный 3 18 27 4 3 2 2" xfId="42653"/>
    <cellStyle name="Обычный 3 18 27 4 3 3" xfId="42654"/>
    <cellStyle name="Обычный 3 18 27 4 4" xfId="42655"/>
    <cellStyle name="Обычный 3 18 27 4 4 2" xfId="42656"/>
    <cellStyle name="Обычный 3 18 27 4 5" xfId="42657"/>
    <cellStyle name="Обычный 3 18 27 5" xfId="42658"/>
    <cellStyle name="Обычный 3 18 27 5 2" xfId="42659"/>
    <cellStyle name="Обычный 3 18 27 5 2 2" xfId="42660"/>
    <cellStyle name="Обычный 3 18 27 5 2 2 2" xfId="42661"/>
    <cellStyle name="Обычный 3 18 27 5 2 3" xfId="42662"/>
    <cellStyle name="Обычный 3 18 27 5 3" xfId="42663"/>
    <cellStyle name="Обычный 3 18 27 5 3 2" xfId="42664"/>
    <cellStyle name="Обычный 3 18 27 5 4" xfId="42665"/>
    <cellStyle name="Обычный 3 18 27 6" xfId="42666"/>
    <cellStyle name="Обычный 3 18 27 6 2" xfId="42667"/>
    <cellStyle name="Обычный 3 18 27 6 2 2" xfId="42668"/>
    <cellStyle name="Обычный 3 18 27 6 3" xfId="42669"/>
    <cellStyle name="Обычный 3 18 27 7" xfId="42670"/>
    <cellStyle name="Обычный 3 18 27 7 2" xfId="42671"/>
    <cellStyle name="Обычный 3 18 27 8" xfId="42672"/>
    <cellStyle name="Обычный 3 18 28" xfId="42673"/>
    <cellStyle name="Обычный 3 18 28 2" xfId="42674"/>
    <cellStyle name="Обычный 3 18 28 2 2" xfId="42675"/>
    <cellStyle name="Обычный 3 18 28 2 2 2" xfId="42676"/>
    <cellStyle name="Обычный 3 18 28 2 2 2 2" xfId="42677"/>
    <cellStyle name="Обычный 3 18 28 2 2 2 2 2" xfId="42678"/>
    <cellStyle name="Обычный 3 18 28 2 2 2 2 2 2" xfId="42679"/>
    <cellStyle name="Обычный 3 18 28 2 2 2 2 3" xfId="42680"/>
    <cellStyle name="Обычный 3 18 28 2 2 2 3" xfId="42681"/>
    <cellStyle name="Обычный 3 18 28 2 2 2 3 2" xfId="42682"/>
    <cellStyle name="Обычный 3 18 28 2 2 2 4" xfId="42683"/>
    <cellStyle name="Обычный 3 18 28 2 2 3" xfId="42684"/>
    <cellStyle name="Обычный 3 18 28 2 2 3 2" xfId="42685"/>
    <cellStyle name="Обычный 3 18 28 2 2 3 2 2" xfId="42686"/>
    <cellStyle name="Обычный 3 18 28 2 2 3 3" xfId="42687"/>
    <cellStyle name="Обычный 3 18 28 2 2 4" xfId="42688"/>
    <cellStyle name="Обычный 3 18 28 2 2 4 2" xfId="42689"/>
    <cellStyle name="Обычный 3 18 28 2 2 5" xfId="42690"/>
    <cellStyle name="Обычный 3 18 28 2 3" xfId="42691"/>
    <cellStyle name="Обычный 3 18 28 2 3 2" xfId="42692"/>
    <cellStyle name="Обычный 3 18 28 2 3 2 2" xfId="42693"/>
    <cellStyle name="Обычный 3 18 28 2 3 2 2 2" xfId="42694"/>
    <cellStyle name="Обычный 3 18 28 2 3 2 2 2 2" xfId="42695"/>
    <cellStyle name="Обычный 3 18 28 2 3 2 2 3" xfId="42696"/>
    <cellStyle name="Обычный 3 18 28 2 3 2 3" xfId="42697"/>
    <cellStyle name="Обычный 3 18 28 2 3 2 3 2" xfId="42698"/>
    <cellStyle name="Обычный 3 18 28 2 3 2 4" xfId="42699"/>
    <cellStyle name="Обычный 3 18 28 2 3 3" xfId="42700"/>
    <cellStyle name="Обычный 3 18 28 2 3 3 2" xfId="42701"/>
    <cellStyle name="Обычный 3 18 28 2 3 3 2 2" xfId="42702"/>
    <cellStyle name="Обычный 3 18 28 2 3 3 3" xfId="42703"/>
    <cellStyle name="Обычный 3 18 28 2 3 4" xfId="42704"/>
    <cellStyle name="Обычный 3 18 28 2 3 4 2" xfId="42705"/>
    <cellStyle name="Обычный 3 18 28 2 3 5" xfId="42706"/>
    <cellStyle name="Обычный 3 18 28 2 4" xfId="42707"/>
    <cellStyle name="Обычный 3 18 28 2 4 2" xfId="42708"/>
    <cellStyle name="Обычный 3 18 28 2 4 2 2" xfId="42709"/>
    <cellStyle name="Обычный 3 18 28 2 4 2 2 2" xfId="42710"/>
    <cellStyle name="Обычный 3 18 28 2 4 2 3" xfId="42711"/>
    <cellStyle name="Обычный 3 18 28 2 4 3" xfId="42712"/>
    <cellStyle name="Обычный 3 18 28 2 4 3 2" xfId="42713"/>
    <cellStyle name="Обычный 3 18 28 2 4 4" xfId="42714"/>
    <cellStyle name="Обычный 3 18 28 2 5" xfId="42715"/>
    <cellStyle name="Обычный 3 18 28 2 5 2" xfId="42716"/>
    <cellStyle name="Обычный 3 18 28 2 5 2 2" xfId="42717"/>
    <cellStyle name="Обычный 3 18 28 2 5 3" xfId="42718"/>
    <cellStyle name="Обычный 3 18 28 2 6" xfId="42719"/>
    <cellStyle name="Обычный 3 18 28 2 6 2" xfId="42720"/>
    <cellStyle name="Обычный 3 18 28 2 7" xfId="42721"/>
    <cellStyle name="Обычный 3 18 28 3" xfId="42722"/>
    <cellStyle name="Обычный 3 18 28 3 2" xfId="42723"/>
    <cellStyle name="Обычный 3 18 28 3 2 2" xfId="42724"/>
    <cellStyle name="Обычный 3 18 28 3 2 2 2" xfId="42725"/>
    <cellStyle name="Обычный 3 18 28 3 2 2 2 2" xfId="42726"/>
    <cellStyle name="Обычный 3 18 28 3 2 2 3" xfId="42727"/>
    <cellStyle name="Обычный 3 18 28 3 2 3" xfId="42728"/>
    <cellStyle name="Обычный 3 18 28 3 2 3 2" xfId="42729"/>
    <cellStyle name="Обычный 3 18 28 3 2 4" xfId="42730"/>
    <cellStyle name="Обычный 3 18 28 3 3" xfId="42731"/>
    <cellStyle name="Обычный 3 18 28 3 3 2" xfId="42732"/>
    <cellStyle name="Обычный 3 18 28 3 3 2 2" xfId="42733"/>
    <cellStyle name="Обычный 3 18 28 3 3 3" xfId="42734"/>
    <cellStyle name="Обычный 3 18 28 3 4" xfId="42735"/>
    <cellStyle name="Обычный 3 18 28 3 4 2" xfId="42736"/>
    <cellStyle name="Обычный 3 18 28 3 5" xfId="42737"/>
    <cellStyle name="Обычный 3 18 28 4" xfId="42738"/>
    <cellStyle name="Обычный 3 18 28 4 2" xfId="42739"/>
    <cellStyle name="Обычный 3 18 28 4 2 2" xfId="42740"/>
    <cellStyle name="Обычный 3 18 28 4 2 2 2" xfId="42741"/>
    <cellStyle name="Обычный 3 18 28 4 2 2 2 2" xfId="42742"/>
    <cellStyle name="Обычный 3 18 28 4 2 2 3" xfId="42743"/>
    <cellStyle name="Обычный 3 18 28 4 2 3" xfId="42744"/>
    <cellStyle name="Обычный 3 18 28 4 2 3 2" xfId="42745"/>
    <cellStyle name="Обычный 3 18 28 4 2 4" xfId="42746"/>
    <cellStyle name="Обычный 3 18 28 4 3" xfId="42747"/>
    <cellStyle name="Обычный 3 18 28 4 3 2" xfId="42748"/>
    <cellStyle name="Обычный 3 18 28 4 3 2 2" xfId="42749"/>
    <cellStyle name="Обычный 3 18 28 4 3 3" xfId="42750"/>
    <cellStyle name="Обычный 3 18 28 4 4" xfId="42751"/>
    <cellStyle name="Обычный 3 18 28 4 4 2" xfId="42752"/>
    <cellStyle name="Обычный 3 18 28 4 5" xfId="42753"/>
    <cellStyle name="Обычный 3 18 28 5" xfId="42754"/>
    <cellStyle name="Обычный 3 18 28 5 2" xfId="42755"/>
    <cellStyle name="Обычный 3 18 28 5 2 2" xfId="42756"/>
    <cellStyle name="Обычный 3 18 28 5 2 2 2" xfId="42757"/>
    <cellStyle name="Обычный 3 18 28 5 2 3" xfId="42758"/>
    <cellStyle name="Обычный 3 18 28 5 3" xfId="42759"/>
    <cellStyle name="Обычный 3 18 28 5 3 2" xfId="42760"/>
    <cellStyle name="Обычный 3 18 28 5 4" xfId="42761"/>
    <cellStyle name="Обычный 3 18 28 6" xfId="42762"/>
    <cellStyle name="Обычный 3 18 28 6 2" xfId="42763"/>
    <cellStyle name="Обычный 3 18 28 6 2 2" xfId="42764"/>
    <cellStyle name="Обычный 3 18 28 6 3" xfId="42765"/>
    <cellStyle name="Обычный 3 18 28 7" xfId="42766"/>
    <cellStyle name="Обычный 3 18 28 7 2" xfId="42767"/>
    <cellStyle name="Обычный 3 18 28 8" xfId="42768"/>
    <cellStyle name="Обычный 3 18 29" xfId="42769"/>
    <cellStyle name="Обычный 3 18 29 2" xfId="42770"/>
    <cellStyle name="Обычный 3 18 29 2 2" xfId="42771"/>
    <cellStyle name="Обычный 3 18 29 2 2 2" xfId="42772"/>
    <cellStyle name="Обычный 3 18 29 2 2 2 2" xfId="42773"/>
    <cellStyle name="Обычный 3 18 29 2 2 2 2 2" xfId="42774"/>
    <cellStyle name="Обычный 3 18 29 2 2 2 2 2 2" xfId="42775"/>
    <cellStyle name="Обычный 3 18 29 2 2 2 2 3" xfId="42776"/>
    <cellStyle name="Обычный 3 18 29 2 2 2 3" xfId="42777"/>
    <cellStyle name="Обычный 3 18 29 2 2 2 3 2" xfId="42778"/>
    <cellStyle name="Обычный 3 18 29 2 2 2 4" xfId="42779"/>
    <cellStyle name="Обычный 3 18 29 2 2 3" xfId="42780"/>
    <cellStyle name="Обычный 3 18 29 2 2 3 2" xfId="42781"/>
    <cellStyle name="Обычный 3 18 29 2 2 3 2 2" xfId="42782"/>
    <cellStyle name="Обычный 3 18 29 2 2 3 3" xfId="42783"/>
    <cellStyle name="Обычный 3 18 29 2 2 4" xfId="42784"/>
    <cellStyle name="Обычный 3 18 29 2 2 4 2" xfId="42785"/>
    <cellStyle name="Обычный 3 18 29 2 2 5" xfId="42786"/>
    <cellStyle name="Обычный 3 18 29 2 3" xfId="42787"/>
    <cellStyle name="Обычный 3 18 29 2 3 2" xfId="42788"/>
    <cellStyle name="Обычный 3 18 29 2 3 2 2" xfId="42789"/>
    <cellStyle name="Обычный 3 18 29 2 3 2 2 2" xfId="42790"/>
    <cellStyle name="Обычный 3 18 29 2 3 2 2 2 2" xfId="42791"/>
    <cellStyle name="Обычный 3 18 29 2 3 2 2 3" xfId="42792"/>
    <cellStyle name="Обычный 3 18 29 2 3 2 3" xfId="42793"/>
    <cellStyle name="Обычный 3 18 29 2 3 2 3 2" xfId="42794"/>
    <cellStyle name="Обычный 3 18 29 2 3 2 4" xfId="42795"/>
    <cellStyle name="Обычный 3 18 29 2 3 3" xfId="42796"/>
    <cellStyle name="Обычный 3 18 29 2 3 3 2" xfId="42797"/>
    <cellStyle name="Обычный 3 18 29 2 3 3 2 2" xfId="42798"/>
    <cellStyle name="Обычный 3 18 29 2 3 3 3" xfId="42799"/>
    <cellStyle name="Обычный 3 18 29 2 3 4" xfId="42800"/>
    <cellStyle name="Обычный 3 18 29 2 3 4 2" xfId="42801"/>
    <cellStyle name="Обычный 3 18 29 2 3 5" xfId="42802"/>
    <cellStyle name="Обычный 3 18 29 2 4" xfId="42803"/>
    <cellStyle name="Обычный 3 18 29 2 4 2" xfId="42804"/>
    <cellStyle name="Обычный 3 18 29 2 4 2 2" xfId="42805"/>
    <cellStyle name="Обычный 3 18 29 2 4 2 2 2" xfId="42806"/>
    <cellStyle name="Обычный 3 18 29 2 4 2 3" xfId="42807"/>
    <cellStyle name="Обычный 3 18 29 2 4 3" xfId="42808"/>
    <cellStyle name="Обычный 3 18 29 2 4 3 2" xfId="42809"/>
    <cellStyle name="Обычный 3 18 29 2 4 4" xfId="42810"/>
    <cellStyle name="Обычный 3 18 29 2 5" xfId="42811"/>
    <cellStyle name="Обычный 3 18 29 2 5 2" xfId="42812"/>
    <cellStyle name="Обычный 3 18 29 2 5 2 2" xfId="42813"/>
    <cellStyle name="Обычный 3 18 29 2 5 3" xfId="42814"/>
    <cellStyle name="Обычный 3 18 29 2 6" xfId="42815"/>
    <cellStyle name="Обычный 3 18 29 2 6 2" xfId="42816"/>
    <cellStyle name="Обычный 3 18 29 2 7" xfId="42817"/>
    <cellStyle name="Обычный 3 18 29 3" xfId="42818"/>
    <cellStyle name="Обычный 3 18 29 3 2" xfId="42819"/>
    <cellStyle name="Обычный 3 18 29 3 2 2" xfId="42820"/>
    <cellStyle name="Обычный 3 18 29 3 2 2 2" xfId="42821"/>
    <cellStyle name="Обычный 3 18 29 3 2 2 2 2" xfId="42822"/>
    <cellStyle name="Обычный 3 18 29 3 2 2 3" xfId="42823"/>
    <cellStyle name="Обычный 3 18 29 3 2 3" xfId="42824"/>
    <cellStyle name="Обычный 3 18 29 3 2 3 2" xfId="42825"/>
    <cellStyle name="Обычный 3 18 29 3 2 4" xfId="42826"/>
    <cellStyle name="Обычный 3 18 29 3 3" xfId="42827"/>
    <cellStyle name="Обычный 3 18 29 3 3 2" xfId="42828"/>
    <cellStyle name="Обычный 3 18 29 3 3 2 2" xfId="42829"/>
    <cellStyle name="Обычный 3 18 29 3 3 3" xfId="42830"/>
    <cellStyle name="Обычный 3 18 29 3 4" xfId="42831"/>
    <cellStyle name="Обычный 3 18 29 3 4 2" xfId="42832"/>
    <cellStyle name="Обычный 3 18 29 3 5" xfId="42833"/>
    <cellStyle name="Обычный 3 18 29 4" xfId="42834"/>
    <cellStyle name="Обычный 3 18 29 4 2" xfId="42835"/>
    <cellStyle name="Обычный 3 18 29 4 2 2" xfId="42836"/>
    <cellStyle name="Обычный 3 18 29 4 2 2 2" xfId="42837"/>
    <cellStyle name="Обычный 3 18 29 4 2 2 2 2" xfId="42838"/>
    <cellStyle name="Обычный 3 18 29 4 2 2 3" xfId="42839"/>
    <cellStyle name="Обычный 3 18 29 4 2 3" xfId="42840"/>
    <cellStyle name="Обычный 3 18 29 4 2 3 2" xfId="42841"/>
    <cellStyle name="Обычный 3 18 29 4 2 4" xfId="42842"/>
    <cellStyle name="Обычный 3 18 29 4 3" xfId="42843"/>
    <cellStyle name="Обычный 3 18 29 4 3 2" xfId="42844"/>
    <cellStyle name="Обычный 3 18 29 4 3 2 2" xfId="42845"/>
    <cellStyle name="Обычный 3 18 29 4 3 3" xfId="42846"/>
    <cellStyle name="Обычный 3 18 29 4 4" xfId="42847"/>
    <cellStyle name="Обычный 3 18 29 4 4 2" xfId="42848"/>
    <cellStyle name="Обычный 3 18 29 4 5" xfId="42849"/>
    <cellStyle name="Обычный 3 18 29 5" xfId="42850"/>
    <cellStyle name="Обычный 3 18 29 5 2" xfId="42851"/>
    <cellStyle name="Обычный 3 18 29 5 2 2" xfId="42852"/>
    <cellStyle name="Обычный 3 18 29 5 2 2 2" xfId="42853"/>
    <cellStyle name="Обычный 3 18 29 5 2 3" xfId="42854"/>
    <cellStyle name="Обычный 3 18 29 5 3" xfId="42855"/>
    <cellStyle name="Обычный 3 18 29 5 3 2" xfId="42856"/>
    <cellStyle name="Обычный 3 18 29 5 4" xfId="42857"/>
    <cellStyle name="Обычный 3 18 29 6" xfId="42858"/>
    <cellStyle name="Обычный 3 18 29 6 2" xfId="42859"/>
    <cellStyle name="Обычный 3 18 29 6 2 2" xfId="42860"/>
    <cellStyle name="Обычный 3 18 29 6 3" xfId="42861"/>
    <cellStyle name="Обычный 3 18 29 7" xfId="42862"/>
    <cellStyle name="Обычный 3 18 29 7 2" xfId="42863"/>
    <cellStyle name="Обычный 3 18 29 8" xfId="42864"/>
    <cellStyle name="Обычный 3 18 3" xfId="42865"/>
    <cellStyle name="Обычный 3 18 3 2" xfId="42866"/>
    <cellStyle name="Обычный 3 18 3 2 2" xfId="42867"/>
    <cellStyle name="Обычный 3 18 3 2 2 2" xfId="42868"/>
    <cellStyle name="Обычный 3 18 3 2 2 2 2" xfId="42869"/>
    <cellStyle name="Обычный 3 18 3 2 2 2 2 2" xfId="42870"/>
    <cellStyle name="Обычный 3 18 3 2 2 2 2 2 2" xfId="42871"/>
    <cellStyle name="Обычный 3 18 3 2 2 2 2 3" xfId="42872"/>
    <cellStyle name="Обычный 3 18 3 2 2 2 3" xfId="42873"/>
    <cellStyle name="Обычный 3 18 3 2 2 2 3 2" xfId="42874"/>
    <cellStyle name="Обычный 3 18 3 2 2 2 4" xfId="42875"/>
    <cellStyle name="Обычный 3 18 3 2 2 3" xfId="42876"/>
    <cellStyle name="Обычный 3 18 3 2 2 3 2" xfId="42877"/>
    <cellStyle name="Обычный 3 18 3 2 2 3 2 2" xfId="42878"/>
    <cellStyle name="Обычный 3 18 3 2 2 3 3" xfId="42879"/>
    <cellStyle name="Обычный 3 18 3 2 2 4" xfId="42880"/>
    <cellStyle name="Обычный 3 18 3 2 2 4 2" xfId="42881"/>
    <cellStyle name="Обычный 3 18 3 2 2 5" xfId="42882"/>
    <cellStyle name="Обычный 3 18 3 2 3" xfId="42883"/>
    <cellStyle name="Обычный 3 18 3 2 3 2" xfId="42884"/>
    <cellStyle name="Обычный 3 18 3 2 3 2 2" xfId="42885"/>
    <cellStyle name="Обычный 3 18 3 2 3 2 2 2" xfId="42886"/>
    <cellStyle name="Обычный 3 18 3 2 3 2 2 2 2" xfId="42887"/>
    <cellStyle name="Обычный 3 18 3 2 3 2 2 3" xfId="42888"/>
    <cellStyle name="Обычный 3 18 3 2 3 2 3" xfId="42889"/>
    <cellStyle name="Обычный 3 18 3 2 3 2 3 2" xfId="42890"/>
    <cellStyle name="Обычный 3 18 3 2 3 2 4" xfId="42891"/>
    <cellStyle name="Обычный 3 18 3 2 3 3" xfId="42892"/>
    <cellStyle name="Обычный 3 18 3 2 3 3 2" xfId="42893"/>
    <cellStyle name="Обычный 3 18 3 2 3 3 2 2" xfId="42894"/>
    <cellStyle name="Обычный 3 18 3 2 3 3 3" xfId="42895"/>
    <cellStyle name="Обычный 3 18 3 2 3 4" xfId="42896"/>
    <cellStyle name="Обычный 3 18 3 2 3 4 2" xfId="42897"/>
    <cellStyle name="Обычный 3 18 3 2 3 5" xfId="42898"/>
    <cellStyle name="Обычный 3 18 3 2 4" xfId="42899"/>
    <cellStyle name="Обычный 3 18 3 2 4 2" xfId="42900"/>
    <cellStyle name="Обычный 3 18 3 2 4 2 2" xfId="42901"/>
    <cellStyle name="Обычный 3 18 3 2 4 2 2 2" xfId="42902"/>
    <cellStyle name="Обычный 3 18 3 2 4 2 3" xfId="42903"/>
    <cellStyle name="Обычный 3 18 3 2 4 3" xfId="42904"/>
    <cellStyle name="Обычный 3 18 3 2 4 3 2" xfId="42905"/>
    <cellStyle name="Обычный 3 18 3 2 4 4" xfId="42906"/>
    <cellStyle name="Обычный 3 18 3 2 5" xfId="42907"/>
    <cellStyle name="Обычный 3 18 3 2 5 2" xfId="42908"/>
    <cellStyle name="Обычный 3 18 3 2 5 2 2" xfId="42909"/>
    <cellStyle name="Обычный 3 18 3 2 5 3" xfId="42910"/>
    <cellStyle name="Обычный 3 18 3 2 6" xfId="42911"/>
    <cellStyle name="Обычный 3 18 3 2 6 2" xfId="42912"/>
    <cellStyle name="Обычный 3 18 3 2 7" xfId="42913"/>
    <cellStyle name="Обычный 3 18 3 3" xfId="42914"/>
    <cellStyle name="Обычный 3 18 3 3 2" xfId="42915"/>
    <cellStyle name="Обычный 3 18 3 3 2 2" xfId="42916"/>
    <cellStyle name="Обычный 3 18 3 3 2 2 2" xfId="42917"/>
    <cellStyle name="Обычный 3 18 3 3 2 2 2 2" xfId="42918"/>
    <cellStyle name="Обычный 3 18 3 3 2 2 3" xfId="42919"/>
    <cellStyle name="Обычный 3 18 3 3 2 3" xfId="42920"/>
    <cellStyle name="Обычный 3 18 3 3 2 3 2" xfId="42921"/>
    <cellStyle name="Обычный 3 18 3 3 2 4" xfId="42922"/>
    <cellStyle name="Обычный 3 18 3 3 3" xfId="42923"/>
    <cellStyle name="Обычный 3 18 3 3 3 2" xfId="42924"/>
    <cellStyle name="Обычный 3 18 3 3 3 2 2" xfId="42925"/>
    <cellStyle name="Обычный 3 18 3 3 3 3" xfId="42926"/>
    <cellStyle name="Обычный 3 18 3 3 4" xfId="42927"/>
    <cellStyle name="Обычный 3 18 3 3 4 2" xfId="42928"/>
    <cellStyle name="Обычный 3 18 3 3 5" xfId="42929"/>
    <cellStyle name="Обычный 3 18 3 4" xfId="42930"/>
    <cellStyle name="Обычный 3 18 3 4 2" xfId="42931"/>
    <cellStyle name="Обычный 3 18 3 4 2 2" xfId="42932"/>
    <cellStyle name="Обычный 3 18 3 4 2 2 2" xfId="42933"/>
    <cellStyle name="Обычный 3 18 3 4 2 2 2 2" xfId="42934"/>
    <cellStyle name="Обычный 3 18 3 4 2 2 3" xfId="42935"/>
    <cellStyle name="Обычный 3 18 3 4 2 3" xfId="42936"/>
    <cellStyle name="Обычный 3 18 3 4 2 3 2" xfId="42937"/>
    <cellStyle name="Обычный 3 18 3 4 2 4" xfId="42938"/>
    <cellStyle name="Обычный 3 18 3 4 3" xfId="42939"/>
    <cellStyle name="Обычный 3 18 3 4 3 2" xfId="42940"/>
    <cellStyle name="Обычный 3 18 3 4 3 2 2" xfId="42941"/>
    <cellStyle name="Обычный 3 18 3 4 3 3" xfId="42942"/>
    <cellStyle name="Обычный 3 18 3 4 4" xfId="42943"/>
    <cellStyle name="Обычный 3 18 3 4 4 2" xfId="42944"/>
    <cellStyle name="Обычный 3 18 3 4 5" xfId="42945"/>
    <cellStyle name="Обычный 3 18 3 5" xfId="42946"/>
    <cellStyle name="Обычный 3 18 3 5 2" xfId="42947"/>
    <cellStyle name="Обычный 3 18 3 5 2 2" xfId="42948"/>
    <cellStyle name="Обычный 3 18 3 5 2 2 2" xfId="42949"/>
    <cellStyle name="Обычный 3 18 3 5 2 3" xfId="42950"/>
    <cellStyle name="Обычный 3 18 3 5 3" xfId="42951"/>
    <cellStyle name="Обычный 3 18 3 5 3 2" xfId="42952"/>
    <cellStyle name="Обычный 3 18 3 5 4" xfId="42953"/>
    <cellStyle name="Обычный 3 18 3 6" xfId="42954"/>
    <cellStyle name="Обычный 3 18 3 6 2" xfId="42955"/>
    <cellStyle name="Обычный 3 18 3 6 2 2" xfId="42956"/>
    <cellStyle name="Обычный 3 18 3 6 3" xfId="42957"/>
    <cellStyle name="Обычный 3 18 3 7" xfId="42958"/>
    <cellStyle name="Обычный 3 18 3 7 2" xfId="42959"/>
    <cellStyle name="Обычный 3 18 3 8" xfId="42960"/>
    <cellStyle name="Обычный 3 18 30" xfId="42961"/>
    <cellStyle name="Обычный 3 18 30 2" xfId="42962"/>
    <cellStyle name="Обычный 3 18 30 2 2" xfId="42963"/>
    <cellStyle name="Обычный 3 18 30 2 2 2" xfId="42964"/>
    <cellStyle name="Обычный 3 18 30 2 2 2 2" xfId="42965"/>
    <cellStyle name="Обычный 3 18 30 2 2 2 2 2" xfId="42966"/>
    <cellStyle name="Обычный 3 18 30 2 2 2 2 2 2" xfId="42967"/>
    <cellStyle name="Обычный 3 18 30 2 2 2 2 3" xfId="42968"/>
    <cellStyle name="Обычный 3 18 30 2 2 2 3" xfId="42969"/>
    <cellStyle name="Обычный 3 18 30 2 2 2 3 2" xfId="42970"/>
    <cellStyle name="Обычный 3 18 30 2 2 2 4" xfId="42971"/>
    <cellStyle name="Обычный 3 18 30 2 2 3" xfId="42972"/>
    <cellStyle name="Обычный 3 18 30 2 2 3 2" xfId="42973"/>
    <cellStyle name="Обычный 3 18 30 2 2 3 2 2" xfId="42974"/>
    <cellStyle name="Обычный 3 18 30 2 2 3 3" xfId="42975"/>
    <cellStyle name="Обычный 3 18 30 2 2 4" xfId="42976"/>
    <cellStyle name="Обычный 3 18 30 2 2 4 2" xfId="42977"/>
    <cellStyle name="Обычный 3 18 30 2 2 5" xfId="42978"/>
    <cellStyle name="Обычный 3 18 30 2 3" xfId="42979"/>
    <cellStyle name="Обычный 3 18 30 2 3 2" xfId="42980"/>
    <cellStyle name="Обычный 3 18 30 2 3 2 2" xfId="42981"/>
    <cellStyle name="Обычный 3 18 30 2 3 2 2 2" xfId="42982"/>
    <cellStyle name="Обычный 3 18 30 2 3 2 2 2 2" xfId="42983"/>
    <cellStyle name="Обычный 3 18 30 2 3 2 2 3" xfId="42984"/>
    <cellStyle name="Обычный 3 18 30 2 3 2 3" xfId="42985"/>
    <cellStyle name="Обычный 3 18 30 2 3 2 3 2" xfId="42986"/>
    <cellStyle name="Обычный 3 18 30 2 3 2 4" xfId="42987"/>
    <cellStyle name="Обычный 3 18 30 2 3 3" xfId="42988"/>
    <cellStyle name="Обычный 3 18 30 2 3 3 2" xfId="42989"/>
    <cellStyle name="Обычный 3 18 30 2 3 3 2 2" xfId="42990"/>
    <cellStyle name="Обычный 3 18 30 2 3 3 3" xfId="42991"/>
    <cellStyle name="Обычный 3 18 30 2 3 4" xfId="42992"/>
    <cellStyle name="Обычный 3 18 30 2 3 4 2" xfId="42993"/>
    <cellStyle name="Обычный 3 18 30 2 3 5" xfId="42994"/>
    <cellStyle name="Обычный 3 18 30 2 4" xfId="42995"/>
    <cellStyle name="Обычный 3 18 30 2 4 2" xfId="42996"/>
    <cellStyle name="Обычный 3 18 30 2 4 2 2" xfId="42997"/>
    <cellStyle name="Обычный 3 18 30 2 4 2 2 2" xfId="42998"/>
    <cellStyle name="Обычный 3 18 30 2 4 2 3" xfId="42999"/>
    <cellStyle name="Обычный 3 18 30 2 4 3" xfId="43000"/>
    <cellStyle name="Обычный 3 18 30 2 4 3 2" xfId="43001"/>
    <cellStyle name="Обычный 3 18 30 2 4 4" xfId="43002"/>
    <cellStyle name="Обычный 3 18 30 2 5" xfId="43003"/>
    <cellStyle name="Обычный 3 18 30 2 5 2" xfId="43004"/>
    <cellStyle name="Обычный 3 18 30 2 5 2 2" xfId="43005"/>
    <cellStyle name="Обычный 3 18 30 2 5 3" xfId="43006"/>
    <cellStyle name="Обычный 3 18 30 2 6" xfId="43007"/>
    <cellStyle name="Обычный 3 18 30 2 6 2" xfId="43008"/>
    <cellStyle name="Обычный 3 18 30 2 7" xfId="43009"/>
    <cellStyle name="Обычный 3 18 30 3" xfId="43010"/>
    <cellStyle name="Обычный 3 18 30 3 2" xfId="43011"/>
    <cellStyle name="Обычный 3 18 30 3 2 2" xfId="43012"/>
    <cellStyle name="Обычный 3 18 30 3 2 2 2" xfId="43013"/>
    <cellStyle name="Обычный 3 18 30 3 2 2 2 2" xfId="43014"/>
    <cellStyle name="Обычный 3 18 30 3 2 2 3" xfId="43015"/>
    <cellStyle name="Обычный 3 18 30 3 2 3" xfId="43016"/>
    <cellStyle name="Обычный 3 18 30 3 2 3 2" xfId="43017"/>
    <cellStyle name="Обычный 3 18 30 3 2 4" xfId="43018"/>
    <cellStyle name="Обычный 3 18 30 3 3" xfId="43019"/>
    <cellStyle name="Обычный 3 18 30 3 3 2" xfId="43020"/>
    <cellStyle name="Обычный 3 18 30 3 3 2 2" xfId="43021"/>
    <cellStyle name="Обычный 3 18 30 3 3 3" xfId="43022"/>
    <cellStyle name="Обычный 3 18 30 3 4" xfId="43023"/>
    <cellStyle name="Обычный 3 18 30 3 4 2" xfId="43024"/>
    <cellStyle name="Обычный 3 18 30 3 5" xfId="43025"/>
    <cellStyle name="Обычный 3 18 30 4" xfId="43026"/>
    <cellStyle name="Обычный 3 18 30 4 2" xfId="43027"/>
    <cellStyle name="Обычный 3 18 30 4 2 2" xfId="43028"/>
    <cellStyle name="Обычный 3 18 30 4 2 2 2" xfId="43029"/>
    <cellStyle name="Обычный 3 18 30 4 2 2 2 2" xfId="43030"/>
    <cellStyle name="Обычный 3 18 30 4 2 2 3" xfId="43031"/>
    <cellStyle name="Обычный 3 18 30 4 2 3" xfId="43032"/>
    <cellStyle name="Обычный 3 18 30 4 2 3 2" xfId="43033"/>
    <cellStyle name="Обычный 3 18 30 4 2 4" xfId="43034"/>
    <cellStyle name="Обычный 3 18 30 4 3" xfId="43035"/>
    <cellStyle name="Обычный 3 18 30 4 3 2" xfId="43036"/>
    <cellStyle name="Обычный 3 18 30 4 3 2 2" xfId="43037"/>
    <cellStyle name="Обычный 3 18 30 4 3 3" xfId="43038"/>
    <cellStyle name="Обычный 3 18 30 4 4" xfId="43039"/>
    <cellStyle name="Обычный 3 18 30 4 4 2" xfId="43040"/>
    <cellStyle name="Обычный 3 18 30 4 5" xfId="43041"/>
    <cellStyle name="Обычный 3 18 30 5" xfId="43042"/>
    <cellStyle name="Обычный 3 18 30 5 2" xfId="43043"/>
    <cellStyle name="Обычный 3 18 30 5 2 2" xfId="43044"/>
    <cellStyle name="Обычный 3 18 30 5 2 2 2" xfId="43045"/>
    <cellStyle name="Обычный 3 18 30 5 2 3" xfId="43046"/>
    <cellStyle name="Обычный 3 18 30 5 3" xfId="43047"/>
    <cellStyle name="Обычный 3 18 30 5 3 2" xfId="43048"/>
    <cellStyle name="Обычный 3 18 30 5 4" xfId="43049"/>
    <cellStyle name="Обычный 3 18 30 6" xfId="43050"/>
    <cellStyle name="Обычный 3 18 30 6 2" xfId="43051"/>
    <cellStyle name="Обычный 3 18 30 6 2 2" xfId="43052"/>
    <cellStyle name="Обычный 3 18 30 6 3" xfId="43053"/>
    <cellStyle name="Обычный 3 18 30 7" xfId="43054"/>
    <cellStyle name="Обычный 3 18 30 7 2" xfId="43055"/>
    <cellStyle name="Обычный 3 18 30 8" xfId="43056"/>
    <cellStyle name="Обычный 3 18 31" xfId="43057"/>
    <cellStyle name="Обычный 3 18 31 2" xfId="43058"/>
    <cellStyle name="Обычный 3 18 31 2 2" xfId="43059"/>
    <cellStyle name="Обычный 3 18 31 2 2 2" xfId="43060"/>
    <cellStyle name="Обычный 3 18 31 2 2 2 2" xfId="43061"/>
    <cellStyle name="Обычный 3 18 31 2 2 2 2 2" xfId="43062"/>
    <cellStyle name="Обычный 3 18 31 2 2 2 2 2 2" xfId="43063"/>
    <cellStyle name="Обычный 3 18 31 2 2 2 2 3" xfId="43064"/>
    <cellStyle name="Обычный 3 18 31 2 2 2 3" xfId="43065"/>
    <cellStyle name="Обычный 3 18 31 2 2 2 3 2" xfId="43066"/>
    <cellStyle name="Обычный 3 18 31 2 2 2 4" xfId="43067"/>
    <cellStyle name="Обычный 3 18 31 2 2 3" xfId="43068"/>
    <cellStyle name="Обычный 3 18 31 2 2 3 2" xfId="43069"/>
    <cellStyle name="Обычный 3 18 31 2 2 3 2 2" xfId="43070"/>
    <cellStyle name="Обычный 3 18 31 2 2 3 3" xfId="43071"/>
    <cellStyle name="Обычный 3 18 31 2 2 4" xfId="43072"/>
    <cellStyle name="Обычный 3 18 31 2 2 4 2" xfId="43073"/>
    <cellStyle name="Обычный 3 18 31 2 2 5" xfId="43074"/>
    <cellStyle name="Обычный 3 18 31 2 3" xfId="43075"/>
    <cellStyle name="Обычный 3 18 31 2 3 2" xfId="43076"/>
    <cellStyle name="Обычный 3 18 31 2 3 2 2" xfId="43077"/>
    <cellStyle name="Обычный 3 18 31 2 3 2 2 2" xfId="43078"/>
    <cellStyle name="Обычный 3 18 31 2 3 2 2 2 2" xfId="43079"/>
    <cellStyle name="Обычный 3 18 31 2 3 2 2 3" xfId="43080"/>
    <cellStyle name="Обычный 3 18 31 2 3 2 3" xfId="43081"/>
    <cellStyle name="Обычный 3 18 31 2 3 2 3 2" xfId="43082"/>
    <cellStyle name="Обычный 3 18 31 2 3 2 4" xfId="43083"/>
    <cellStyle name="Обычный 3 18 31 2 3 3" xfId="43084"/>
    <cellStyle name="Обычный 3 18 31 2 3 3 2" xfId="43085"/>
    <cellStyle name="Обычный 3 18 31 2 3 3 2 2" xfId="43086"/>
    <cellStyle name="Обычный 3 18 31 2 3 3 3" xfId="43087"/>
    <cellStyle name="Обычный 3 18 31 2 3 4" xfId="43088"/>
    <cellStyle name="Обычный 3 18 31 2 3 4 2" xfId="43089"/>
    <cellStyle name="Обычный 3 18 31 2 3 5" xfId="43090"/>
    <cellStyle name="Обычный 3 18 31 2 4" xfId="43091"/>
    <cellStyle name="Обычный 3 18 31 2 4 2" xfId="43092"/>
    <cellStyle name="Обычный 3 18 31 2 4 2 2" xfId="43093"/>
    <cellStyle name="Обычный 3 18 31 2 4 2 2 2" xfId="43094"/>
    <cellStyle name="Обычный 3 18 31 2 4 2 3" xfId="43095"/>
    <cellStyle name="Обычный 3 18 31 2 4 3" xfId="43096"/>
    <cellStyle name="Обычный 3 18 31 2 4 3 2" xfId="43097"/>
    <cellStyle name="Обычный 3 18 31 2 4 4" xfId="43098"/>
    <cellStyle name="Обычный 3 18 31 2 5" xfId="43099"/>
    <cellStyle name="Обычный 3 18 31 2 5 2" xfId="43100"/>
    <cellStyle name="Обычный 3 18 31 2 5 2 2" xfId="43101"/>
    <cellStyle name="Обычный 3 18 31 2 5 3" xfId="43102"/>
    <cellStyle name="Обычный 3 18 31 2 6" xfId="43103"/>
    <cellStyle name="Обычный 3 18 31 2 6 2" xfId="43104"/>
    <cellStyle name="Обычный 3 18 31 2 7" xfId="43105"/>
    <cellStyle name="Обычный 3 18 31 3" xfId="43106"/>
    <cellStyle name="Обычный 3 18 31 3 2" xfId="43107"/>
    <cellStyle name="Обычный 3 18 31 3 2 2" xfId="43108"/>
    <cellStyle name="Обычный 3 18 31 3 2 2 2" xfId="43109"/>
    <cellStyle name="Обычный 3 18 31 3 2 2 2 2" xfId="43110"/>
    <cellStyle name="Обычный 3 18 31 3 2 2 3" xfId="43111"/>
    <cellStyle name="Обычный 3 18 31 3 2 3" xfId="43112"/>
    <cellStyle name="Обычный 3 18 31 3 2 3 2" xfId="43113"/>
    <cellStyle name="Обычный 3 18 31 3 2 4" xfId="43114"/>
    <cellStyle name="Обычный 3 18 31 3 3" xfId="43115"/>
    <cellStyle name="Обычный 3 18 31 3 3 2" xfId="43116"/>
    <cellStyle name="Обычный 3 18 31 3 3 2 2" xfId="43117"/>
    <cellStyle name="Обычный 3 18 31 3 3 3" xfId="43118"/>
    <cellStyle name="Обычный 3 18 31 3 4" xfId="43119"/>
    <cellStyle name="Обычный 3 18 31 3 4 2" xfId="43120"/>
    <cellStyle name="Обычный 3 18 31 3 5" xfId="43121"/>
    <cellStyle name="Обычный 3 18 31 4" xfId="43122"/>
    <cellStyle name="Обычный 3 18 31 4 2" xfId="43123"/>
    <cellStyle name="Обычный 3 18 31 4 2 2" xfId="43124"/>
    <cellStyle name="Обычный 3 18 31 4 2 2 2" xfId="43125"/>
    <cellStyle name="Обычный 3 18 31 4 2 2 2 2" xfId="43126"/>
    <cellStyle name="Обычный 3 18 31 4 2 2 3" xfId="43127"/>
    <cellStyle name="Обычный 3 18 31 4 2 3" xfId="43128"/>
    <cellStyle name="Обычный 3 18 31 4 2 3 2" xfId="43129"/>
    <cellStyle name="Обычный 3 18 31 4 2 4" xfId="43130"/>
    <cellStyle name="Обычный 3 18 31 4 3" xfId="43131"/>
    <cellStyle name="Обычный 3 18 31 4 3 2" xfId="43132"/>
    <cellStyle name="Обычный 3 18 31 4 3 2 2" xfId="43133"/>
    <cellStyle name="Обычный 3 18 31 4 3 3" xfId="43134"/>
    <cellStyle name="Обычный 3 18 31 4 4" xfId="43135"/>
    <cellStyle name="Обычный 3 18 31 4 4 2" xfId="43136"/>
    <cellStyle name="Обычный 3 18 31 4 5" xfId="43137"/>
    <cellStyle name="Обычный 3 18 31 5" xfId="43138"/>
    <cellStyle name="Обычный 3 18 31 5 2" xfId="43139"/>
    <cellStyle name="Обычный 3 18 31 5 2 2" xfId="43140"/>
    <cellStyle name="Обычный 3 18 31 5 2 2 2" xfId="43141"/>
    <cellStyle name="Обычный 3 18 31 5 2 3" xfId="43142"/>
    <cellStyle name="Обычный 3 18 31 5 3" xfId="43143"/>
    <cellStyle name="Обычный 3 18 31 5 3 2" xfId="43144"/>
    <cellStyle name="Обычный 3 18 31 5 4" xfId="43145"/>
    <cellStyle name="Обычный 3 18 31 6" xfId="43146"/>
    <cellStyle name="Обычный 3 18 31 6 2" xfId="43147"/>
    <cellStyle name="Обычный 3 18 31 6 2 2" xfId="43148"/>
    <cellStyle name="Обычный 3 18 31 6 3" xfId="43149"/>
    <cellStyle name="Обычный 3 18 31 7" xfId="43150"/>
    <cellStyle name="Обычный 3 18 31 7 2" xfId="43151"/>
    <cellStyle name="Обычный 3 18 31 8" xfId="43152"/>
    <cellStyle name="Обычный 3 18 32" xfId="43153"/>
    <cellStyle name="Обычный 3 18 32 2" xfId="43154"/>
    <cellStyle name="Обычный 3 18 32 2 2" xfId="43155"/>
    <cellStyle name="Обычный 3 18 32 2 2 2" xfId="43156"/>
    <cellStyle name="Обычный 3 18 32 2 2 2 2" xfId="43157"/>
    <cellStyle name="Обычный 3 18 32 2 2 2 2 2" xfId="43158"/>
    <cellStyle name="Обычный 3 18 32 2 2 2 2 2 2" xfId="43159"/>
    <cellStyle name="Обычный 3 18 32 2 2 2 2 3" xfId="43160"/>
    <cellStyle name="Обычный 3 18 32 2 2 2 3" xfId="43161"/>
    <cellStyle name="Обычный 3 18 32 2 2 2 3 2" xfId="43162"/>
    <cellStyle name="Обычный 3 18 32 2 2 2 4" xfId="43163"/>
    <cellStyle name="Обычный 3 18 32 2 2 3" xfId="43164"/>
    <cellStyle name="Обычный 3 18 32 2 2 3 2" xfId="43165"/>
    <cellStyle name="Обычный 3 18 32 2 2 3 2 2" xfId="43166"/>
    <cellStyle name="Обычный 3 18 32 2 2 3 3" xfId="43167"/>
    <cellStyle name="Обычный 3 18 32 2 2 4" xfId="43168"/>
    <cellStyle name="Обычный 3 18 32 2 2 4 2" xfId="43169"/>
    <cellStyle name="Обычный 3 18 32 2 2 5" xfId="43170"/>
    <cellStyle name="Обычный 3 18 32 2 3" xfId="43171"/>
    <cellStyle name="Обычный 3 18 32 2 3 2" xfId="43172"/>
    <cellStyle name="Обычный 3 18 32 2 3 2 2" xfId="43173"/>
    <cellStyle name="Обычный 3 18 32 2 3 2 2 2" xfId="43174"/>
    <cellStyle name="Обычный 3 18 32 2 3 2 2 2 2" xfId="43175"/>
    <cellStyle name="Обычный 3 18 32 2 3 2 2 3" xfId="43176"/>
    <cellStyle name="Обычный 3 18 32 2 3 2 3" xfId="43177"/>
    <cellStyle name="Обычный 3 18 32 2 3 2 3 2" xfId="43178"/>
    <cellStyle name="Обычный 3 18 32 2 3 2 4" xfId="43179"/>
    <cellStyle name="Обычный 3 18 32 2 3 3" xfId="43180"/>
    <cellStyle name="Обычный 3 18 32 2 3 3 2" xfId="43181"/>
    <cellStyle name="Обычный 3 18 32 2 3 3 2 2" xfId="43182"/>
    <cellStyle name="Обычный 3 18 32 2 3 3 3" xfId="43183"/>
    <cellStyle name="Обычный 3 18 32 2 3 4" xfId="43184"/>
    <cellStyle name="Обычный 3 18 32 2 3 4 2" xfId="43185"/>
    <cellStyle name="Обычный 3 18 32 2 3 5" xfId="43186"/>
    <cellStyle name="Обычный 3 18 32 2 4" xfId="43187"/>
    <cellStyle name="Обычный 3 18 32 2 4 2" xfId="43188"/>
    <cellStyle name="Обычный 3 18 32 2 4 2 2" xfId="43189"/>
    <cellStyle name="Обычный 3 18 32 2 4 2 2 2" xfId="43190"/>
    <cellStyle name="Обычный 3 18 32 2 4 2 3" xfId="43191"/>
    <cellStyle name="Обычный 3 18 32 2 4 3" xfId="43192"/>
    <cellStyle name="Обычный 3 18 32 2 4 3 2" xfId="43193"/>
    <cellStyle name="Обычный 3 18 32 2 4 4" xfId="43194"/>
    <cellStyle name="Обычный 3 18 32 2 5" xfId="43195"/>
    <cellStyle name="Обычный 3 18 32 2 5 2" xfId="43196"/>
    <cellStyle name="Обычный 3 18 32 2 5 2 2" xfId="43197"/>
    <cellStyle name="Обычный 3 18 32 2 5 3" xfId="43198"/>
    <cellStyle name="Обычный 3 18 32 2 6" xfId="43199"/>
    <cellStyle name="Обычный 3 18 32 2 6 2" xfId="43200"/>
    <cellStyle name="Обычный 3 18 32 2 7" xfId="43201"/>
    <cellStyle name="Обычный 3 18 32 3" xfId="43202"/>
    <cellStyle name="Обычный 3 18 32 3 2" xfId="43203"/>
    <cellStyle name="Обычный 3 18 32 3 2 2" xfId="43204"/>
    <cellStyle name="Обычный 3 18 32 3 2 2 2" xfId="43205"/>
    <cellStyle name="Обычный 3 18 32 3 2 2 2 2" xfId="43206"/>
    <cellStyle name="Обычный 3 18 32 3 2 2 3" xfId="43207"/>
    <cellStyle name="Обычный 3 18 32 3 2 3" xfId="43208"/>
    <cellStyle name="Обычный 3 18 32 3 2 3 2" xfId="43209"/>
    <cellStyle name="Обычный 3 18 32 3 2 4" xfId="43210"/>
    <cellStyle name="Обычный 3 18 32 3 3" xfId="43211"/>
    <cellStyle name="Обычный 3 18 32 3 3 2" xfId="43212"/>
    <cellStyle name="Обычный 3 18 32 3 3 2 2" xfId="43213"/>
    <cellStyle name="Обычный 3 18 32 3 3 3" xfId="43214"/>
    <cellStyle name="Обычный 3 18 32 3 4" xfId="43215"/>
    <cellStyle name="Обычный 3 18 32 3 4 2" xfId="43216"/>
    <cellStyle name="Обычный 3 18 32 3 5" xfId="43217"/>
    <cellStyle name="Обычный 3 18 32 4" xfId="43218"/>
    <cellStyle name="Обычный 3 18 32 4 2" xfId="43219"/>
    <cellStyle name="Обычный 3 18 32 4 2 2" xfId="43220"/>
    <cellStyle name="Обычный 3 18 32 4 2 2 2" xfId="43221"/>
    <cellStyle name="Обычный 3 18 32 4 2 2 2 2" xfId="43222"/>
    <cellStyle name="Обычный 3 18 32 4 2 2 3" xfId="43223"/>
    <cellStyle name="Обычный 3 18 32 4 2 3" xfId="43224"/>
    <cellStyle name="Обычный 3 18 32 4 2 3 2" xfId="43225"/>
    <cellStyle name="Обычный 3 18 32 4 2 4" xfId="43226"/>
    <cellStyle name="Обычный 3 18 32 4 3" xfId="43227"/>
    <cellStyle name="Обычный 3 18 32 4 3 2" xfId="43228"/>
    <cellStyle name="Обычный 3 18 32 4 3 2 2" xfId="43229"/>
    <cellStyle name="Обычный 3 18 32 4 3 3" xfId="43230"/>
    <cellStyle name="Обычный 3 18 32 4 4" xfId="43231"/>
    <cellStyle name="Обычный 3 18 32 4 4 2" xfId="43232"/>
    <cellStyle name="Обычный 3 18 32 4 5" xfId="43233"/>
    <cellStyle name="Обычный 3 18 32 5" xfId="43234"/>
    <cellStyle name="Обычный 3 18 32 5 2" xfId="43235"/>
    <cellStyle name="Обычный 3 18 32 5 2 2" xfId="43236"/>
    <cellStyle name="Обычный 3 18 32 5 2 2 2" xfId="43237"/>
    <cellStyle name="Обычный 3 18 32 5 2 3" xfId="43238"/>
    <cellStyle name="Обычный 3 18 32 5 3" xfId="43239"/>
    <cellStyle name="Обычный 3 18 32 5 3 2" xfId="43240"/>
    <cellStyle name="Обычный 3 18 32 5 4" xfId="43241"/>
    <cellStyle name="Обычный 3 18 32 6" xfId="43242"/>
    <cellStyle name="Обычный 3 18 32 6 2" xfId="43243"/>
    <cellStyle name="Обычный 3 18 32 6 2 2" xfId="43244"/>
    <cellStyle name="Обычный 3 18 32 6 3" xfId="43245"/>
    <cellStyle name="Обычный 3 18 32 7" xfId="43246"/>
    <cellStyle name="Обычный 3 18 32 7 2" xfId="43247"/>
    <cellStyle name="Обычный 3 18 32 8" xfId="43248"/>
    <cellStyle name="Обычный 3 18 33" xfId="43249"/>
    <cellStyle name="Обычный 3 18 33 2" xfId="43250"/>
    <cellStyle name="Обычный 3 18 33 2 2" xfId="43251"/>
    <cellStyle name="Обычный 3 18 33 2 2 2" xfId="43252"/>
    <cellStyle name="Обычный 3 18 33 2 2 2 2" xfId="43253"/>
    <cellStyle name="Обычный 3 18 33 2 2 2 2 2" xfId="43254"/>
    <cellStyle name="Обычный 3 18 33 2 2 2 2 2 2" xfId="43255"/>
    <cellStyle name="Обычный 3 18 33 2 2 2 2 3" xfId="43256"/>
    <cellStyle name="Обычный 3 18 33 2 2 2 3" xfId="43257"/>
    <cellStyle name="Обычный 3 18 33 2 2 2 3 2" xfId="43258"/>
    <cellStyle name="Обычный 3 18 33 2 2 2 4" xfId="43259"/>
    <cellStyle name="Обычный 3 18 33 2 2 3" xfId="43260"/>
    <cellStyle name="Обычный 3 18 33 2 2 3 2" xfId="43261"/>
    <cellStyle name="Обычный 3 18 33 2 2 3 2 2" xfId="43262"/>
    <cellStyle name="Обычный 3 18 33 2 2 3 3" xfId="43263"/>
    <cellStyle name="Обычный 3 18 33 2 2 4" xfId="43264"/>
    <cellStyle name="Обычный 3 18 33 2 2 4 2" xfId="43265"/>
    <cellStyle name="Обычный 3 18 33 2 2 5" xfId="43266"/>
    <cellStyle name="Обычный 3 18 33 2 3" xfId="43267"/>
    <cellStyle name="Обычный 3 18 33 2 3 2" xfId="43268"/>
    <cellStyle name="Обычный 3 18 33 2 3 2 2" xfId="43269"/>
    <cellStyle name="Обычный 3 18 33 2 3 2 2 2" xfId="43270"/>
    <cellStyle name="Обычный 3 18 33 2 3 2 2 2 2" xfId="43271"/>
    <cellStyle name="Обычный 3 18 33 2 3 2 2 3" xfId="43272"/>
    <cellStyle name="Обычный 3 18 33 2 3 2 3" xfId="43273"/>
    <cellStyle name="Обычный 3 18 33 2 3 2 3 2" xfId="43274"/>
    <cellStyle name="Обычный 3 18 33 2 3 2 4" xfId="43275"/>
    <cellStyle name="Обычный 3 18 33 2 3 3" xfId="43276"/>
    <cellStyle name="Обычный 3 18 33 2 3 3 2" xfId="43277"/>
    <cellStyle name="Обычный 3 18 33 2 3 3 2 2" xfId="43278"/>
    <cellStyle name="Обычный 3 18 33 2 3 3 3" xfId="43279"/>
    <cellStyle name="Обычный 3 18 33 2 3 4" xfId="43280"/>
    <cellStyle name="Обычный 3 18 33 2 3 4 2" xfId="43281"/>
    <cellStyle name="Обычный 3 18 33 2 3 5" xfId="43282"/>
    <cellStyle name="Обычный 3 18 33 2 4" xfId="43283"/>
    <cellStyle name="Обычный 3 18 33 2 4 2" xfId="43284"/>
    <cellStyle name="Обычный 3 18 33 2 4 2 2" xfId="43285"/>
    <cellStyle name="Обычный 3 18 33 2 4 2 2 2" xfId="43286"/>
    <cellStyle name="Обычный 3 18 33 2 4 2 3" xfId="43287"/>
    <cellStyle name="Обычный 3 18 33 2 4 3" xfId="43288"/>
    <cellStyle name="Обычный 3 18 33 2 4 3 2" xfId="43289"/>
    <cellStyle name="Обычный 3 18 33 2 4 4" xfId="43290"/>
    <cellStyle name="Обычный 3 18 33 2 5" xfId="43291"/>
    <cellStyle name="Обычный 3 18 33 2 5 2" xfId="43292"/>
    <cellStyle name="Обычный 3 18 33 2 5 2 2" xfId="43293"/>
    <cellStyle name="Обычный 3 18 33 2 5 3" xfId="43294"/>
    <cellStyle name="Обычный 3 18 33 2 6" xfId="43295"/>
    <cellStyle name="Обычный 3 18 33 2 6 2" xfId="43296"/>
    <cellStyle name="Обычный 3 18 33 2 7" xfId="43297"/>
    <cellStyle name="Обычный 3 18 33 3" xfId="43298"/>
    <cellStyle name="Обычный 3 18 33 3 2" xfId="43299"/>
    <cellStyle name="Обычный 3 18 33 3 2 2" xfId="43300"/>
    <cellStyle name="Обычный 3 18 33 3 2 2 2" xfId="43301"/>
    <cellStyle name="Обычный 3 18 33 3 2 2 2 2" xfId="43302"/>
    <cellStyle name="Обычный 3 18 33 3 2 2 3" xfId="43303"/>
    <cellStyle name="Обычный 3 18 33 3 2 3" xfId="43304"/>
    <cellStyle name="Обычный 3 18 33 3 2 3 2" xfId="43305"/>
    <cellStyle name="Обычный 3 18 33 3 2 4" xfId="43306"/>
    <cellStyle name="Обычный 3 18 33 3 3" xfId="43307"/>
    <cellStyle name="Обычный 3 18 33 3 3 2" xfId="43308"/>
    <cellStyle name="Обычный 3 18 33 3 3 2 2" xfId="43309"/>
    <cellStyle name="Обычный 3 18 33 3 3 3" xfId="43310"/>
    <cellStyle name="Обычный 3 18 33 3 4" xfId="43311"/>
    <cellStyle name="Обычный 3 18 33 3 4 2" xfId="43312"/>
    <cellStyle name="Обычный 3 18 33 3 5" xfId="43313"/>
    <cellStyle name="Обычный 3 18 33 4" xfId="43314"/>
    <cellStyle name="Обычный 3 18 33 4 2" xfId="43315"/>
    <cellStyle name="Обычный 3 18 33 4 2 2" xfId="43316"/>
    <cellStyle name="Обычный 3 18 33 4 2 2 2" xfId="43317"/>
    <cellStyle name="Обычный 3 18 33 4 2 2 2 2" xfId="43318"/>
    <cellStyle name="Обычный 3 18 33 4 2 2 3" xfId="43319"/>
    <cellStyle name="Обычный 3 18 33 4 2 3" xfId="43320"/>
    <cellStyle name="Обычный 3 18 33 4 2 3 2" xfId="43321"/>
    <cellStyle name="Обычный 3 18 33 4 2 4" xfId="43322"/>
    <cellStyle name="Обычный 3 18 33 4 3" xfId="43323"/>
    <cellStyle name="Обычный 3 18 33 4 3 2" xfId="43324"/>
    <cellStyle name="Обычный 3 18 33 4 3 2 2" xfId="43325"/>
    <cellStyle name="Обычный 3 18 33 4 3 3" xfId="43326"/>
    <cellStyle name="Обычный 3 18 33 4 4" xfId="43327"/>
    <cellStyle name="Обычный 3 18 33 4 4 2" xfId="43328"/>
    <cellStyle name="Обычный 3 18 33 4 5" xfId="43329"/>
    <cellStyle name="Обычный 3 18 33 5" xfId="43330"/>
    <cellStyle name="Обычный 3 18 33 5 2" xfId="43331"/>
    <cellStyle name="Обычный 3 18 33 5 2 2" xfId="43332"/>
    <cellStyle name="Обычный 3 18 33 5 2 2 2" xfId="43333"/>
    <cellStyle name="Обычный 3 18 33 5 2 3" xfId="43334"/>
    <cellStyle name="Обычный 3 18 33 5 3" xfId="43335"/>
    <cellStyle name="Обычный 3 18 33 5 3 2" xfId="43336"/>
    <cellStyle name="Обычный 3 18 33 5 4" xfId="43337"/>
    <cellStyle name="Обычный 3 18 33 6" xfId="43338"/>
    <cellStyle name="Обычный 3 18 33 6 2" xfId="43339"/>
    <cellStyle name="Обычный 3 18 33 6 2 2" xfId="43340"/>
    <cellStyle name="Обычный 3 18 33 6 3" xfId="43341"/>
    <cellStyle name="Обычный 3 18 33 7" xfId="43342"/>
    <cellStyle name="Обычный 3 18 33 7 2" xfId="43343"/>
    <cellStyle name="Обычный 3 18 33 8" xfId="43344"/>
    <cellStyle name="Обычный 3 18 34" xfId="43345"/>
    <cellStyle name="Обычный 3 18 34 2" xfId="43346"/>
    <cellStyle name="Обычный 3 18 34 2 2" xfId="43347"/>
    <cellStyle name="Обычный 3 18 34 2 2 2" xfId="43348"/>
    <cellStyle name="Обычный 3 18 34 2 2 2 2" xfId="43349"/>
    <cellStyle name="Обычный 3 18 34 2 2 2 2 2" xfId="43350"/>
    <cellStyle name="Обычный 3 18 34 2 2 2 2 2 2" xfId="43351"/>
    <cellStyle name="Обычный 3 18 34 2 2 2 2 3" xfId="43352"/>
    <cellStyle name="Обычный 3 18 34 2 2 2 3" xfId="43353"/>
    <cellStyle name="Обычный 3 18 34 2 2 2 3 2" xfId="43354"/>
    <cellStyle name="Обычный 3 18 34 2 2 2 4" xfId="43355"/>
    <cellStyle name="Обычный 3 18 34 2 2 3" xfId="43356"/>
    <cellStyle name="Обычный 3 18 34 2 2 3 2" xfId="43357"/>
    <cellStyle name="Обычный 3 18 34 2 2 3 2 2" xfId="43358"/>
    <cellStyle name="Обычный 3 18 34 2 2 3 3" xfId="43359"/>
    <cellStyle name="Обычный 3 18 34 2 2 4" xfId="43360"/>
    <cellStyle name="Обычный 3 18 34 2 2 4 2" xfId="43361"/>
    <cellStyle name="Обычный 3 18 34 2 2 5" xfId="43362"/>
    <cellStyle name="Обычный 3 18 34 2 3" xfId="43363"/>
    <cellStyle name="Обычный 3 18 34 2 3 2" xfId="43364"/>
    <cellStyle name="Обычный 3 18 34 2 3 2 2" xfId="43365"/>
    <cellStyle name="Обычный 3 18 34 2 3 2 2 2" xfId="43366"/>
    <cellStyle name="Обычный 3 18 34 2 3 2 2 2 2" xfId="43367"/>
    <cellStyle name="Обычный 3 18 34 2 3 2 2 3" xfId="43368"/>
    <cellStyle name="Обычный 3 18 34 2 3 2 3" xfId="43369"/>
    <cellStyle name="Обычный 3 18 34 2 3 2 3 2" xfId="43370"/>
    <cellStyle name="Обычный 3 18 34 2 3 2 4" xfId="43371"/>
    <cellStyle name="Обычный 3 18 34 2 3 3" xfId="43372"/>
    <cellStyle name="Обычный 3 18 34 2 3 3 2" xfId="43373"/>
    <cellStyle name="Обычный 3 18 34 2 3 3 2 2" xfId="43374"/>
    <cellStyle name="Обычный 3 18 34 2 3 3 3" xfId="43375"/>
    <cellStyle name="Обычный 3 18 34 2 3 4" xfId="43376"/>
    <cellStyle name="Обычный 3 18 34 2 3 4 2" xfId="43377"/>
    <cellStyle name="Обычный 3 18 34 2 3 5" xfId="43378"/>
    <cellStyle name="Обычный 3 18 34 2 4" xfId="43379"/>
    <cellStyle name="Обычный 3 18 34 2 4 2" xfId="43380"/>
    <cellStyle name="Обычный 3 18 34 2 4 2 2" xfId="43381"/>
    <cellStyle name="Обычный 3 18 34 2 4 2 2 2" xfId="43382"/>
    <cellStyle name="Обычный 3 18 34 2 4 2 3" xfId="43383"/>
    <cellStyle name="Обычный 3 18 34 2 4 3" xfId="43384"/>
    <cellStyle name="Обычный 3 18 34 2 4 3 2" xfId="43385"/>
    <cellStyle name="Обычный 3 18 34 2 4 4" xfId="43386"/>
    <cellStyle name="Обычный 3 18 34 2 5" xfId="43387"/>
    <cellStyle name="Обычный 3 18 34 2 5 2" xfId="43388"/>
    <cellStyle name="Обычный 3 18 34 2 5 2 2" xfId="43389"/>
    <cellStyle name="Обычный 3 18 34 2 5 3" xfId="43390"/>
    <cellStyle name="Обычный 3 18 34 2 6" xfId="43391"/>
    <cellStyle name="Обычный 3 18 34 2 6 2" xfId="43392"/>
    <cellStyle name="Обычный 3 18 34 2 7" xfId="43393"/>
    <cellStyle name="Обычный 3 18 34 3" xfId="43394"/>
    <cellStyle name="Обычный 3 18 34 3 2" xfId="43395"/>
    <cellStyle name="Обычный 3 18 34 3 2 2" xfId="43396"/>
    <cellStyle name="Обычный 3 18 34 3 2 2 2" xfId="43397"/>
    <cellStyle name="Обычный 3 18 34 3 2 2 2 2" xfId="43398"/>
    <cellStyle name="Обычный 3 18 34 3 2 2 3" xfId="43399"/>
    <cellStyle name="Обычный 3 18 34 3 2 3" xfId="43400"/>
    <cellStyle name="Обычный 3 18 34 3 2 3 2" xfId="43401"/>
    <cellStyle name="Обычный 3 18 34 3 2 4" xfId="43402"/>
    <cellStyle name="Обычный 3 18 34 3 3" xfId="43403"/>
    <cellStyle name="Обычный 3 18 34 3 3 2" xfId="43404"/>
    <cellStyle name="Обычный 3 18 34 3 3 2 2" xfId="43405"/>
    <cellStyle name="Обычный 3 18 34 3 3 3" xfId="43406"/>
    <cellStyle name="Обычный 3 18 34 3 4" xfId="43407"/>
    <cellStyle name="Обычный 3 18 34 3 4 2" xfId="43408"/>
    <cellStyle name="Обычный 3 18 34 3 5" xfId="43409"/>
    <cellStyle name="Обычный 3 18 34 4" xfId="43410"/>
    <cellStyle name="Обычный 3 18 34 4 2" xfId="43411"/>
    <cellStyle name="Обычный 3 18 34 4 2 2" xfId="43412"/>
    <cellStyle name="Обычный 3 18 34 4 2 2 2" xfId="43413"/>
    <cellStyle name="Обычный 3 18 34 4 2 2 2 2" xfId="43414"/>
    <cellStyle name="Обычный 3 18 34 4 2 2 3" xfId="43415"/>
    <cellStyle name="Обычный 3 18 34 4 2 3" xfId="43416"/>
    <cellStyle name="Обычный 3 18 34 4 2 3 2" xfId="43417"/>
    <cellStyle name="Обычный 3 18 34 4 2 4" xfId="43418"/>
    <cellStyle name="Обычный 3 18 34 4 3" xfId="43419"/>
    <cellStyle name="Обычный 3 18 34 4 3 2" xfId="43420"/>
    <cellStyle name="Обычный 3 18 34 4 3 2 2" xfId="43421"/>
    <cellStyle name="Обычный 3 18 34 4 3 3" xfId="43422"/>
    <cellStyle name="Обычный 3 18 34 4 4" xfId="43423"/>
    <cellStyle name="Обычный 3 18 34 4 4 2" xfId="43424"/>
    <cellStyle name="Обычный 3 18 34 4 5" xfId="43425"/>
    <cellStyle name="Обычный 3 18 34 5" xfId="43426"/>
    <cellStyle name="Обычный 3 18 34 5 2" xfId="43427"/>
    <cellStyle name="Обычный 3 18 34 5 2 2" xfId="43428"/>
    <cellStyle name="Обычный 3 18 34 5 2 2 2" xfId="43429"/>
    <cellStyle name="Обычный 3 18 34 5 2 3" xfId="43430"/>
    <cellStyle name="Обычный 3 18 34 5 3" xfId="43431"/>
    <cellStyle name="Обычный 3 18 34 5 3 2" xfId="43432"/>
    <cellStyle name="Обычный 3 18 34 5 4" xfId="43433"/>
    <cellStyle name="Обычный 3 18 34 6" xfId="43434"/>
    <cellStyle name="Обычный 3 18 34 6 2" xfId="43435"/>
    <cellStyle name="Обычный 3 18 34 6 2 2" xfId="43436"/>
    <cellStyle name="Обычный 3 18 34 6 3" xfId="43437"/>
    <cellStyle name="Обычный 3 18 34 7" xfId="43438"/>
    <cellStyle name="Обычный 3 18 34 7 2" xfId="43439"/>
    <cellStyle name="Обычный 3 18 34 8" xfId="43440"/>
    <cellStyle name="Обычный 3 18 35" xfId="43441"/>
    <cellStyle name="Обычный 3 18 35 2" xfId="43442"/>
    <cellStyle name="Обычный 3 18 35 2 2" xfId="43443"/>
    <cellStyle name="Обычный 3 18 35 2 2 2" xfId="43444"/>
    <cellStyle name="Обычный 3 18 35 2 2 2 2" xfId="43445"/>
    <cellStyle name="Обычный 3 18 35 2 2 2 2 2" xfId="43446"/>
    <cellStyle name="Обычный 3 18 35 2 2 2 2 2 2" xfId="43447"/>
    <cellStyle name="Обычный 3 18 35 2 2 2 2 3" xfId="43448"/>
    <cellStyle name="Обычный 3 18 35 2 2 2 3" xfId="43449"/>
    <cellStyle name="Обычный 3 18 35 2 2 2 3 2" xfId="43450"/>
    <cellStyle name="Обычный 3 18 35 2 2 2 4" xfId="43451"/>
    <cellStyle name="Обычный 3 18 35 2 2 3" xfId="43452"/>
    <cellStyle name="Обычный 3 18 35 2 2 3 2" xfId="43453"/>
    <cellStyle name="Обычный 3 18 35 2 2 3 2 2" xfId="43454"/>
    <cellStyle name="Обычный 3 18 35 2 2 3 3" xfId="43455"/>
    <cellStyle name="Обычный 3 18 35 2 2 4" xfId="43456"/>
    <cellStyle name="Обычный 3 18 35 2 2 4 2" xfId="43457"/>
    <cellStyle name="Обычный 3 18 35 2 2 5" xfId="43458"/>
    <cellStyle name="Обычный 3 18 35 2 3" xfId="43459"/>
    <cellStyle name="Обычный 3 18 35 2 3 2" xfId="43460"/>
    <cellStyle name="Обычный 3 18 35 2 3 2 2" xfId="43461"/>
    <cellStyle name="Обычный 3 18 35 2 3 2 2 2" xfId="43462"/>
    <cellStyle name="Обычный 3 18 35 2 3 2 2 2 2" xfId="43463"/>
    <cellStyle name="Обычный 3 18 35 2 3 2 2 3" xfId="43464"/>
    <cellStyle name="Обычный 3 18 35 2 3 2 3" xfId="43465"/>
    <cellStyle name="Обычный 3 18 35 2 3 2 3 2" xfId="43466"/>
    <cellStyle name="Обычный 3 18 35 2 3 2 4" xfId="43467"/>
    <cellStyle name="Обычный 3 18 35 2 3 3" xfId="43468"/>
    <cellStyle name="Обычный 3 18 35 2 3 3 2" xfId="43469"/>
    <cellStyle name="Обычный 3 18 35 2 3 3 2 2" xfId="43470"/>
    <cellStyle name="Обычный 3 18 35 2 3 3 3" xfId="43471"/>
    <cellStyle name="Обычный 3 18 35 2 3 4" xfId="43472"/>
    <cellStyle name="Обычный 3 18 35 2 3 4 2" xfId="43473"/>
    <cellStyle name="Обычный 3 18 35 2 3 5" xfId="43474"/>
    <cellStyle name="Обычный 3 18 35 2 4" xfId="43475"/>
    <cellStyle name="Обычный 3 18 35 2 4 2" xfId="43476"/>
    <cellStyle name="Обычный 3 18 35 2 4 2 2" xfId="43477"/>
    <cellStyle name="Обычный 3 18 35 2 4 2 2 2" xfId="43478"/>
    <cellStyle name="Обычный 3 18 35 2 4 2 3" xfId="43479"/>
    <cellStyle name="Обычный 3 18 35 2 4 3" xfId="43480"/>
    <cellStyle name="Обычный 3 18 35 2 4 3 2" xfId="43481"/>
    <cellStyle name="Обычный 3 18 35 2 4 4" xfId="43482"/>
    <cellStyle name="Обычный 3 18 35 2 5" xfId="43483"/>
    <cellStyle name="Обычный 3 18 35 2 5 2" xfId="43484"/>
    <cellStyle name="Обычный 3 18 35 2 5 2 2" xfId="43485"/>
    <cellStyle name="Обычный 3 18 35 2 5 3" xfId="43486"/>
    <cellStyle name="Обычный 3 18 35 2 6" xfId="43487"/>
    <cellStyle name="Обычный 3 18 35 2 6 2" xfId="43488"/>
    <cellStyle name="Обычный 3 18 35 2 7" xfId="43489"/>
    <cellStyle name="Обычный 3 18 35 3" xfId="43490"/>
    <cellStyle name="Обычный 3 18 35 3 2" xfId="43491"/>
    <cellStyle name="Обычный 3 18 35 3 2 2" xfId="43492"/>
    <cellStyle name="Обычный 3 18 35 3 2 2 2" xfId="43493"/>
    <cellStyle name="Обычный 3 18 35 3 2 2 2 2" xfId="43494"/>
    <cellStyle name="Обычный 3 18 35 3 2 2 3" xfId="43495"/>
    <cellStyle name="Обычный 3 18 35 3 2 3" xfId="43496"/>
    <cellStyle name="Обычный 3 18 35 3 2 3 2" xfId="43497"/>
    <cellStyle name="Обычный 3 18 35 3 2 4" xfId="43498"/>
    <cellStyle name="Обычный 3 18 35 3 3" xfId="43499"/>
    <cellStyle name="Обычный 3 18 35 3 3 2" xfId="43500"/>
    <cellStyle name="Обычный 3 18 35 3 3 2 2" xfId="43501"/>
    <cellStyle name="Обычный 3 18 35 3 3 3" xfId="43502"/>
    <cellStyle name="Обычный 3 18 35 3 4" xfId="43503"/>
    <cellStyle name="Обычный 3 18 35 3 4 2" xfId="43504"/>
    <cellStyle name="Обычный 3 18 35 3 5" xfId="43505"/>
    <cellStyle name="Обычный 3 18 35 4" xfId="43506"/>
    <cellStyle name="Обычный 3 18 35 4 2" xfId="43507"/>
    <cellStyle name="Обычный 3 18 35 4 2 2" xfId="43508"/>
    <cellStyle name="Обычный 3 18 35 4 2 2 2" xfId="43509"/>
    <cellStyle name="Обычный 3 18 35 4 2 2 2 2" xfId="43510"/>
    <cellStyle name="Обычный 3 18 35 4 2 2 3" xfId="43511"/>
    <cellStyle name="Обычный 3 18 35 4 2 3" xfId="43512"/>
    <cellStyle name="Обычный 3 18 35 4 2 3 2" xfId="43513"/>
    <cellStyle name="Обычный 3 18 35 4 2 4" xfId="43514"/>
    <cellStyle name="Обычный 3 18 35 4 3" xfId="43515"/>
    <cellStyle name="Обычный 3 18 35 4 3 2" xfId="43516"/>
    <cellStyle name="Обычный 3 18 35 4 3 2 2" xfId="43517"/>
    <cellStyle name="Обычный 3 18 35 4 3 3" xfId="43518"/>
    <cellStyle name="Обычный 3 18 35 4 4" xfId="43519"/>
    <cellStyle name="Обычный 3 18 35 4 4 2" xfId="43520"/>
    <cellStyle name="Обычный 3 18 35 4 5" xfId="43521"/>
    <cellStyle name="Обычный 3 18 35 5" xfId="43522"/>
    <cellStyle name="Обычный 3 18 35 5 2" xfId="43523"/>
    <cellStyle name="Обычный 3 18 35 5 2 2" xfId="43524"/>
    <cellStyle name="Обычный 3 18 35 5 2 2 2" xfId="43525"/>
    <cellStyle name="Обычный 3 18 35 5 2 3" xfId="43526"/>
    <cellStyle name="Обычный 3 18 35 5 3" xfId="43527"/>
    <cellStyle name="Обычный 3 18 35 5 3 2" xfId="43528"/>
    <cellStyle name="Обычный 3 18 35 5 4" xfId="43529"/>
    <cellStyle name="Обычный 3 18 35 6" xfId="43530"/>
    <cellStyle name="Обычный 3 18 35 6 2" xfId="43531"/>
    <cellStyle name="Обычный 3 18 35 6 2 2" xfId="43532"/>
    <cellStyle name="Обычный 3 18 35 6 3" xfId="43533"/>
    <cellStyle name="Обычный 3 18 35 7" xfId="43534"/>
    <cellStyle name="Обычный 3 18 35 7 2" xfId="43535"/>
    <cellStyle name="Обычный 3 18 35 8" xfId="43536"/>
    <cellStyle name="Обычный 3 18 36" xfId="43537"/>
    <cellStyle name="Обычный 3 18 36 2" xfId="43538"/>
    <cellStyle name="Обычный 3 18 36 2 2" xfId="43539"/>
    <cellStyle name="Обычный 3 18 36 2 2 2" xfId="43540"/>
    <cellStyle name="Обычный 3 18 36 2 2 2 2" xfId="43541"/>
    <cellStyle name="Обычный 3 18 36 2 2 2 2 2" xfId="43542"/>
    <cellStyle name="Обычный 3 18 36 2 2 2 2 2 2" xfId="43543"/>
    <cellStyle name="Обычный 3 18 36 2 2 2 2 3" xfId="43544"/>
    <cellStyle name="Обычный 3 18 36 2 2 2 3" xfId="43545"/>
    <cellStyle name="Обычный 3 18 36 2 2 2 3 2" xfId="43546"/>
    <cellStyle name="Обычный 3 18 36 2 2 2 4" xfId="43547"/>
    <cellStyle name="Обычный 3 18 36 2 2 3" xfId="43548"/>
    <cellStyle name="Обычный 3 18 36 2 2 3 2" xfId="43549"/>
    <cellStyle name="Обычный 3 18 36 2 2 3 2 2" xfId="43550"/>
    <cellStyle name="Обычный 3 18 36 2 2 3 3" xfId="43551"/>
    <cellStyle name="Обычный 3 18 36 2 2 4" xfId="43552"/>
    <cellStyle name="Обычный 3 18 36 2 2 4 2" xfId="43553"/>
    <cellStyle name="Обычный 3 18 36 2 2 5" xfId="43554"/>
    <cellStyle name="Обычный 3 18 36 2 3" xfId="43555"/>
    <cellStyle name="Обычный 3 18 36 2 3 2" xfId="43556"/>
    <cellStyle name="Обычный 3 18 36 2 3 2 2" xfId="43557"/>
    <cellStyle name="Обычный 3 18 36 2 3 2 2 2" xfId="43558"/>
    <cellStyle name="Обычный 3 18 36 2 3 2 2 2 2" xfId="43559"/>
    <cellStyle name="Обычный 3 18 36 2 3 2 2 3" xfId="43560"/>
    <cellStyle name="Обычный 3 18 36 2 3 2 3" xfId="43561"/>
    <cellStyle name="Обычный 3 18 36 2 3 2 3 2" xfId="43562"/>
    <cellStyle name="Обычный 3 18 36 2 3 2 4" xfId="43563"/>
    <cellStyle name="Обычный 3 18 36 2 3 3" xfId="43564"/>
    <cellStyle name="Обычный 3 18 36 2 3 3 2" xfId="43565"/>
    <cellStyle name="Обычный 3 18 36 2 3 3 2 2" xfId="43566"/>
    <cellStyle name="Обычный 3 18 36 2 3 3 3" xfId="43567"/>
    <cellStyle name="Обычный 3 18 36 2 3 4" xfId="43568"/>
    <cellStyle name="Обычный 3 18 36 2 3 4 2" xfId="43569"/>
    <cellStyle name="Обычный 3 18 36 2 3 5" xfId="43570"/>
    <cellStyle name="Обычный 3 18 36 2 4" xfId="43571"/>
    <cellStyle name="Обычный 3 18 36 2 4 2" xfId="43572"/>
    <cellStyle name="Обычный 3 18 36 2 4 2 2" xfId="43573"/>
    <cellStyle name="Обычный 3 18 36 2 4 2 2 2" xfId="43574"/>
    <cellStyle name="Обычный 3 18 36 2 4 2 3" xfId="43575"/>
    <cellStyle name="Обычный 3 18 36 2 4 3" xfId="43576"/>
    <cellStyle name="Обычный 3 18 36 2 4 3 2" xfId="43577"/>
    <cellStyle name="Обычный 3 18 36 2 4 4" xfId="43578"/>
    <cellStyle name="Обычный 3 18 36 2 5" xfId="43579"/>
    <cellStyle name="Обычный 3 18 36 2 5 2" xfId="43580"/>
    <cellStyle name="Обычный 3 18 36 2 5 2 2" xfId="43581"/>
    <cellStyle name="Обычный 3 18 36 2 5 3" xfId="43582"/>
    <cellStyle name="Обычный 3 18 36 2 6" xfId="43583"/>
    <cellStyle name="Обычный 3 18 36 2 6 2" xfId="43584"/>
    <cellStyle name="Обычный 3 18 36 2 7" xfId="43585"/>
    <cellStyle name="Обычный 3 18 36 3" xfId="43586"/>
    <cellStyle name="Обычный 3 18 36 3 2" xfId="43587"/>
    <cellStyle name="Обычный 3 18 36 3 2 2" xfId="43588"/>
    <cellStyle name="Обычный 3 18 36 3 2 2 2" xfId="43589"/>
    <cellStyle name="Обычный 3 18 36 3 2 2 2 2" xfId="43590"/>
    <cellStyle name="Обычный 3 18 36 3 2 2 3" xfId="43591"/>
    <cellStyle name="Обычный 3 18 36 3 2 3" xfId="43592"/>
    <cellStyle name="Обычный 3 18 36 3 2 3 2" xfId="43593"/>
    <cellStyle name="Обычный 3 18 36 3 2 4" xfId="43594"/>
    <cellStyle name="Обычный 3 18 36 3 3" xfId="43595"/>
    <cellStyle name="Обычный 3 18 36 3 3 2" xfId="43596"/>
    <cellStyle name="Обычный 3 18 36 3 3 2 2" xfId="43597"/>
    <cellStyle name="Обычный 3 18 36 3 3 3" xfId="43598"/>
    <cellStyle name="Обычный 3 18 36 3 4" xfId="43599"/>
    <cellStyle name="Обычный 3 18 36 3 4 2" xfId="43600"/>
    <cellStyle name="Обычный 3 18 36 3 5" xfId="43601"/>
    <cellStyle name="Обычный 3 18 36 4" xfId="43602"/>
    <cellStyle name="Обычный 3 18 36 4 2" xfId="43603"/>
    <cellStyle name="Обычный 3 18 36 4 2 2" xfId="43604"/>
    <cellStyle name="Обычный 3 18 36 4 2 2 2" xfId="43605"/>
    <cellStyle name="Обычный 3 18 36 4 2 2 2 2" xfId="43606"/>
    <cellStyle name="Обычный 3 18 36 4 2 2 3" xfId="43607"/>
    <cellStyle name="Обычный 3 18 36 4 2 3" xfId="43608"/>
    <cellStyle name="Обычный 3 18 36 4 2 3 2" xfId="43609"/>
    <cellStyle name="Обычный 3 18 36 4 2 4" xfId="43610"/>
    <cellStyle name="Обычный 3 18 36 4 3" xfId="43611"/>
    <cellStyle name="Обычный 3 18 36 4 3 2" xfId="43612"/>
    <cellStyle name="Обычный 3 18 36 4 3 2 2" xfId="43613"/>
    <cellStyle name="Обычный 3 18 36 4 3 3" xfId="43614"/>
    <cellStyle name="Обычный 3 18 36 4 4" xfId="43615"/>
    <cellStyle name="Обычный 3 18 36 4 4 2" xfId="43616"/>
    <cellStyle name="Обычный 3 18 36 4 5" xfId="43617"/>
    <cellStyle name="Обычный 3 18 36 5" xfId="43618"/>
    <cellStyle name="Обычный 3 18 36 5 2" xfId="43619"/>
    <cellStyle name="Обычный 3 18 36 5 2 2" xfId="43620"/>
    <cellStyle name="Обычный 3 18 36 5 2 2 2" xfId="43621"/>
    <cellStyle name="Обычный 3 18 36 5 2 3" xfId="43622"/>
    <cellStyle name="Обычный 3 18 36 5 3" xfId="43623"/>
    <cellStyle name="Обычный 3 18 36 5 3 2" xfId="43624"/>
    <cellStyle name="Обычный 3 18 36 5 4" xfId="43625"/>
    <cellStyle name="Обычный 3 18 36 6" xfId="43626"/>
    <cellStyle name="Обычный 3 18 36 6 2" xfId="43627"/>
    <cellStyle name="Обычный 3 18 36 6 2 2" xfId="43628"/>
    <cellStyle name="Обычный 3 18 36 6 3" xfId="43629"/>
    <cellStyle name="Обычный 3 18 36 7" xfId="43630"/>
    <cellStyle name="Обычный 3 18 36 7 2" xfId="43631"/>
    <cellStyle name="Обычный 3 18 36 8" xfId="43632"/>
    <cellStyle name="Обычный 3 18 37" xfId="43633"/>
    <cellStyle name="Обычный 3 18 37 2" xfId="43634"/>
    <cellStyle name="Обычный 3 18 37 2 2" xfId="43635"/>
    <cellStyle name="Обычный 3 18 37 2 2 2" xfId="43636"/>
    <cellStyle name="Обычный 3 18 37 2 2 2 2" xfId="43637"/>
    <cellStyle name="Обычный 3 18 37 2 2 2 2 2" xfId="43638"/>
    <cellStyle name="Обычный 3 18 37 2 2 2 2 2 2" xfId="43639"/>
    <cellStyle name="Обычный 3 18 37 2 2 2 2 3" xfId="43640"/>
    <cellStyle name="Обычный 3 18 37 2 2 2 3" xfId="43641"/>
    <cellStyle name="Обычный 3 18 37 2 2 2 3 2" xfId="43642"/>
    <cellStyle name="Обычный 3 18 37 2 2 2 4" xfId="43643"/>
    <cellStyle name="Обычный 3 18 37 2 2 3" xfId="43644"/>
    <cellStyle name="Обычный 3 18 37 2 2 3 2" xfId="43645"/>
    <cellStyle name="Обычный 3 18 37 2 2 3 2 2" xfId="43646"/>
    <cellStyle name="Обычный 3 18 37 2 2 3 3" xfId="43647"/>
    <cellStyle name="Обычный 3 18 37 2 2 4" xfId="43648"/>
    <cellStyle name="Обычный 3 18 37 2 2 4 2" xfId="43649"/>
    <cellStyle name="Обычный 3 18 37 2 2 5" xfId="43650"/>
    <cellStyle name="Обычный 3 18 37 2 3" xfId="43651"/>
    <cellStyle name="Обычный 3 18 37 2 3 2" xfId="43652"/>
    <cellStyle name="Обычный 3 18 37 2 3 2 2" xfId="43653"/>
    <cellStyle name="Обычный 3 18 37 2 3 2 2 2" xfId="43654"/>
    <cellStyle name="Обычный 3 18 37 2 3 2 2 2 2" xfId="43655"/>
    <cellStyle name="Обычный 3 18 37 2 3 2 2 3" xfId="43656"/>
    <cellStyle name="Обычный 3 18 37 2 3 2 3" xfId="43657"/>
    <cellStyle name="Обычный 3 18 37 2 3 2 3 2" xfId="43658"/>
    <cellStyle name="Обычный 3 18 37 2 3 2 4" xfId="43659"/>
    <cellStyle name="Обычный 3 18 37 2 3 3" xfId="43660"/>
    <cellStyle name="Обычный 3 18 37 2 3 3 2" xfId="43661"/>
    <cellStyle name="Обычный 3 18 37 2 3 3 2 2" xfId="43662"/>
    <cellStyle name="Обычный 3 18 37 2 3 3 3" xfId="43663"/>
    <cellStyle name="Обычный 3 18 37 2 3 4" xfId="43664"/>
    <cellStyle name="Обычный 3 18 37 2 3 4 2" xfId="43665"/>
    <cellStyle name="Обычный 3 18 37 2 3 5" xfId="43666"/>
    <cellStyle name="Обычный 3 18 37 2 4" xfId="43667"/>
    <cellStyle name="Обычный 3 18 37 2 4 2" xfId="43668"/>
    <cellStyle name="Обычный 3 18 37 2 4 2 2" xfId="43669"/>
    <cellStyle name="Обычный 3 18 37 2 4 2 2 2" xfId="43670"/>
    <cellStyle name="Обычный 3 18 37 2 4 2 3" xfId="43671"/>
    <cellStyle name="Обычный 3 18 37 2 4 3" xfId="43672"/>
    <cellStyle name="Обычный 3 18 37 2 4 3 2" xfId="43673"/>
    <cellStyle name="Обычный 3 18 37 2 4 4" xfId="43674"/>
    <cellStyle name="Обычный 3 18 37 2 5" xfId="43675"/>
    <cellStyle name="Обычный 3 18 37 2 5 2" xfId="43676"/>
    <cellStyle name="Обычный 3 18 37 2 5 2 2" xfId="43677"/>
    <cellStyle name="Обычный 3 18 37 2 5 3" xfId="43678"/>
    <cellStyle name="Обычный 3 18 37 2 6" xfId="43679"/>
    <cellStyle name="Обычный 3 18 37 2 6 2" xfId="43680"/>
    <cellStyle name="Обычный 3 18 37 2 7" xfId="43681"/>
    <cellStyle name="Обычный 3 18 37 3" xfId="43682"/>
    <cellStyle name="Обычный 3 18 37 3 2" xfId="43683"/>
    <cellStyle name="Обычный 3 18 37 3 2 2" xfId="43684"/>
    <cellStyle name="Обычный 3 18 37 3 2 2 2" xfId="43685"/>
    <cellStyle name="Обычный 3 18 37 3 2 2 2 2" xfId="43686"/>
    <cellStyle name="Обычный 3 18 37 3 2 2 3" xfId="43687"/>
    <cellStyle name="Обычный 3 18 37 3 2 3" xfId="43688"/>
    <cellStyle name="Обычный 3 18 37 3 2 3 2" xfId="43689"/>
    <cellStyle name="Обычный 3 18 37 3 2 4" xfId="43690"/>
    <cellStyle name="Обычный 3 18 37 3 3" xfId="43691"/>
    <cellStyle name="Обычный 3 18 37 3 3 2" xfId="43692"/>
    <cellStyle name="Обычный 3 18 37 3 3 2 2" xfId="43693"/>
    <cellStyle name="Обычный 3 18 37 3 3 3" xfId="43694"/>
    <cellStyle name="Обычный 3 18 37 3 4" xfId="43695"/>
    <cellStyle name="Обычный 3 18 37 3 4 2" xfId="43696"/>
    <cellStyle name="Обычный 3 18 37 3 5" xfId="43697"/>
    <cellStyle name="Обычный 3 18 37 4" xfId="43698"/>
    <cellStyle name="Обычный 3 18 37 4 2" xfId="43699"/>
    <cellStyle name="Обычный 3 18 37 4 2 2" xfId="43700"/>
    <cellStyle name="Обычный 3 18 37 4 2 2 2" xfId="43701"/>
    <cellStyle name="Обычный 3 18 37 4 2 2 2 2" xfId="43702"/>
    <cellStyle name="Обычный 3 18 37 4 2 2 3" xfId="43703"/>
    <cellStyle name="Обычный 3 18 37 4 2 3" xfId="43704"/>
    <cellStyle name="Обычный 3 18 37 4 2 3 2" xfId="43705"/>
    <cellStyle name="Обычный 3 18 37 4 2 4" xfId="43706"/>
    <cellStyle name="Обычный 3 18 37 4 3" xfId="43707"/>
    <cellStyle name="Обычный 3 18 37 4 3 2" xfId="43708"/>
    <cellStyle name="Обычный 3 18 37 4 3 2 2" xfId="43709"/>
    <cellStyle name="Обычный 3 18 37 4 3 3" xfId="43710"/>
    <cellStyle name="Обычный 3 18 37 4 4" xfId="43711"/>
    <cellStyle name="Обычный 3 18 37 4 4 2" xfId="43712"/>
    <cellStyle name="Обычный 3 18 37 4 5" xfId="43713"/>
    <cellStyle name="Обычный 3 18 37 5" xfId="43714"/>
    <cellStyle name="Обычный 3 18 37 5 2" xfId="43715"/>
    <cellStyle name="Обычный 3 18 37 5 2 2" xfId="43716"/>
    <cellStyle name="Обычный 3 18 37 5 2 2 2" xfId="43717"/>
    <cellStyle name="Обычный 3 18 37 5 2 3" xfId="43718"/>
    <cellStyle name="Обычный 3 18 37 5 3" xfId="43719"/>
    <cellStyle name="Обычный 3 18 37 5 3 2" xfId="43720"/>
    <cellStyle name="Обычный 3 18 37 5 4" xfId="43721"/>
    <cellStyle name="Обычный 3 18 37 6" xfId="43722"/>
    <cellStyle name="Обычный 3 18 37 6 2" xfId="43723"/>
    <cellStyle name="Обычный 3 18 37 6 2 2" xfId="43724"/>
    <cellStyle name="Обычный 3 18 37 6 3" xfId="43725"/>
    <cellStyle name="Обычный 3 18 37 7" xfId="43726"/>
    <cellStyle name="Обычный 3 18 37 7 2" xfId="43727"/>
    <cellStyle name="Обычный 3 18 37 8" xfId="43728"/>
    <cellStyle name="Обычный 3 18 38" xfId="43729"/>
    <cellStyle name="Обычный 3 18 38 2" xfId="43730"/>
    <cellStyle name="Обычный 3 18 38 2 2" xfId="43731"/>
    <cellStyle name="Обычный 3 18 38 2 2 2" xfId="43732"/>
    <cellStyle name="Обычный 3 18 38 2 2 2 2" xfId="43733"/>
    <cellStyle name="Обычный 3 18 38 2 2 2 2 2" xfId="43734"/>
    <cellStyle name="Обычный 3 18 38 2 2 2 2 2 2" xfId="43735"/>
    <cellStyle name="Обычный 3 18 38 2 2 2 2 3" xfId="43736"/>
    <cellStyle name="Обычный 3 18 38 2 2 2 3" xfId="43737"/>
    <cellStyle name="Обычный 3 18 38 2 2 2 3 2" xfId="43738"/>
    <cellStyle name="Обычный 3 18 38 2 2 2 4" xfId="43739"/>
    <cellStyle name="Обычный 3 18 38 2 2 3" xfId="43740"/>
    <cellStyle name="Обычный 3 18 38 2 2 3 2" xfId="43741"/>
    <cellStyle name="Обычный 3 18 38 2 2 3 2 2" xfId="43742"/>
    <cellStyle name="Обычный 3 18 38 2 2 3 3" xfId="43743"/>
    <cellStyle name="Обычный 3 18 38 2 2 4" xfId="43744"/>
    <cellStyle name="Обычный 3 18 38 2 2 4 2" xfId="43745"/>
    <cellStyle name="Обычный 3 18 38 2 2 5" xfId="43746"/>
    <cellStyle name="Обычный 3 18 38 2 3" xfId="43747"/>
    <cellStyle name="Обычный 3 18 38 2 3 2" xfId="43748"/>
    <cellStyle name="Обычный 3 18 38 2 3 2 2" xfId="43749"/>
    <cellStyle name="Обычный 3 18 38 2 3 2 2 2" xfId="43750"/>
    <cellStyle name="Обычный 3 18 38 2 3 2 2 2 2" xfId="43751"/>
    <cellStyle name="Обычный 3 18 38 2 3 2 2 3" xfId="43752"/>
    <cellStyle name="Обычный 3 18 38 2 3 2 3" xfId="43753"/>
    <cellStyle name="Обычный 3 18 38 2 3 2 3 2" xfId="43754"/>
    <cellStyle name="Обычный 3 18 38 2 3 2 4" xfId="43755"/>
    <cellStyle name="Обычный 3 18 38 2 3 3" xfId="43756"/>
    <cellStyle name="Обычный 3 18 38 2 3 3 2" xfId="43757"/>
    <cellStyle name="Обычный 3 18 38 2 3 3 2 2" xfId="43758"/>
    <cellStyle name="Обычный 3 18 38 2 3 3 3" xfId="43759"/>
    <cellStyle name="Обычный 3 18 38 2 3 4" xfId="43760"/>
    <cellStyle name="Обычный 3 18 38 2 3 4 2" xfId="43761"/>
    <cellStyle name="Обычный 3 18 38 2 3 5" xfId="43762"/>
    <cellStyle name="Обычный 3 18 38 2 4" xfId="43763"/>
    <cellStyle name="Обычный 3 18 38 2 4 2" xfId="43764"/>
    <cellStyle name="Обычный 3 18 38 2 4 2 2" xfId="43765"/>
    <cellStyle name="Обычный 3 18 38 2 4 2 2 2" xfId="43766"/>
    <cellStyle name="Обычный 3 18 38 2 4 2 3" xfId="43767"/>
    <cellStyle name="Обычный 3 18 38 2 4 3" xfId="43768"/>
    <cellStyle name="Обычный 3 18 38 2 4 3 2" xfId="43769"/>
    <cellStyle name="Обычный 3 18 38 2 4 4" xfId="43770"/>
    <cellStyle name="Обычный 3 18 38 2 5" xfId="43771"/>
    <cellStyle name="Обычный 3 18 38 2 5 2" xfId="43772"/>
    <cellStyle name="Обычный 3 18 38 2 5 2 2" xfId="43773"/>
    <cellStyle name="Обычный 3 18 38 2 5 3" xfId="43774"/>
    <cellStyle name="Обычный 3 18 38 2 6" xfId="43775"/>
    <cellStyle name="Обычный 3 18 38 2 6 2" xfId="43776"/>
    <cellStyle name="Обычный 3 18 38 2 7" xfId="43777"/>
    <cellStyle name="Обычный 3 18 38 3" xfId="43778"/>
    <cellStyle name="Обычный 3 18 38 3 2" xfId="43779"/>
    <cellStyle name="Обычный 3 18 38 3 2 2" xfId="43780"/>
    <cellStyle name="Обычный 3 18 38 3 2 2 2" xfId="43781"/>
    <cellStyle name="Обычный 3 18 38 3 2 2 2 2" xfId="43782"/>
    <cellStyle name="Обычный 3 18 38 3 2 2 3" xfId="43783"/>
    <cellStyle name="Обычный 3 18 38 3 2 3" xfId="43784"/>
    <cellStyle name="Обычный 3 18 38 3 2 3 2" xfId="43785"/>
    <cellStyle name="Обычный 3 18 38 3 2 4" xfId="43786"/>
    <cellStyle name="Обычный 3 18 38 3 3" xfId="43787"/>
    <cellStyle name="Обычный 3 18 38 3 3 2" xfId="43788"/>
    <cellStyle name="Обычный 3 18 38 3 3 2 2" xfId="43789"/>
    <cellStyle name="Обычный 3 18 38 3 3 3" xfId="43790"/>
    <cellStyle name="Обычный 3 18 38 3 4" xfId="43791"/>
    <cellStyle name="Обычный 3 18 38 3 4 2" xfId="43792"/>
    <cellStyle name="Обычный 3 18 38 3 5" xfId="43793"/>
    <cellStyle name="Обычный 3 18 38 4" xfId="43794"/>
    <cellStyle name="Обычный 3 18 38 4 2" xfId="43795"/>
    <cellStyle name="Обычный 3 18 38 4 2 2" xfId="43796"/>
    <cellStyle name="Обычный 3 18 38 4 2 2 2" xfId="43797"/>
    <cellStyle name="Обычный 3 18 38 4 2 2 2 2" xfId="43798"/>
    <cellStyle name="Обычный 3 18 38 4 2 2 3" xfId="43799"/>
    <cellStyle name="Обычный 3 18 38 4 2 3" xfId="43800"/>
    <cellStyle name="Обычный 3 18 38 4 2 3 2" xfId="43801"/>
    <cellStyle name="Обычный 3 18 38 4 2 4" xfId="43802"/>
    <cellStyle name="Обычный 3 18 38 4 3" xfId="43803"/>
    <cellStyle name="Обычный 3 18 38 4 3 2" xfId="43804"/>
    <cellStyle name="Обычный 3 18 38 4 3 2 2" xfId="43805"/>
    <cellStyle name="Обычный 3 18 38 4 3 3" xfId="43806"/>
    <cellStyle name="Обычный 3 18 38 4 4" xfId="43807"/>
    <cellStyle name="Обычный 3 18 38 4 4 2" xfId="43808"/>
    <cellStyle name="Обычный 3 18 38 4 5" xfId="43809"/>
    <cellStyle name="Обычный 3 18 38 5" xfId="43810"/>
    <cellStyle name="Обычный 3 18 38 5 2" xfId="43811"/>
    <cellStyle name="Обычный 3 18 38 5 2 2" xfId="43812"/>
    <cellStyle name="Обычный 3 18 38 5 2 2 2" xfId="43813"/>
    <cellStyle name="Обычный 3 18 38 5 2 3" xfId="43814"/>
    <cellStyle name="Обычный 3 18 38 5 3" xfId="43815"/>
    <cellStyle name="Обычный 3 18 38 5 3 2" xfId="43816"/>
    <cellStyle name="Обычный 3 18 38 5 4" xfId="43817"/>
    <cellStyle name="Обычный 3 18 38 6" xfId="43818"/>
    <cellStyle name="Обычный 3 18 38 6 2" xfId="43819"/>
    <cellStyle name="Обычный 3 18 38 6 2 2" xfId="43820"/>
    <cellStyle name="Обычный 3 18 38 6 3" xfId="43821"/>
    <cellStyle name="Обычный 3 18 38 7" xfId="43822"/>
    <cellStyle name="Обычный 3 18 38 7 2" xfId="43823"/>
    <cellStyle name="Обычный 3 18 38 8" xfId="43824"/>
    <cellStyle name="Обычный 3 18 39" xfId="43825"/>
    <cellStyle name="Обычный 3 18 39 2" xfId="43826"/>
    <cellStyle name="Обычный 3 18 39 2 2" xfId="43827"/>
    <cellStyle name="Обычный 3 18 39 2 2 2" xfId="43828"/>
    <cellStyle name="Обычный 3 18 39 2 2 2 2" xfId="43829"/>
    <cellStyle name="Обычный 3 18 39 2 2 2 2 2" xfId="43830"/>
    <cellStyle name="Обычный 3 18 39 2 2 2 2 2 2" xfId="43831"/>
    <cellStyle name="Обычный 3 18 39 2 2 2 2 3" xfId="43832"/>
    <cellStyle name="Обычный 3 18 39 2 2 2 3" xfId="43833"/>
    <cellStyle name="Обычный 3 18 39 2 2 2 3 2" xfId="43834"/>
    <cellStyle name="Обычный 3 18 39 2 2 2 4" xfId="43835"/>
    <cellStyle name="Обычный 3 18 39 2 2 3" xfId="43836"/>
    <cellStyle name="Обычный 3 18 39 2 2 3 2" xfId="43837"/>
    <cellStyle name="Обычный 3 18 39 2 2 3 2 2" xfId="43838"/>
    <cellStyle name="Обычный 3 18 39 2 2 3 3" xfId="43839"/>
    <cellStyle name="Обычный 3 18 39 2 2 4" xfId="43840"/>
    <cellStyle name="Обычный 3 18 39 2 2 4 2" xfId="43841"/>
    <cellStyle name="Обычный 3 18 39 2 2 5" xfId="43842"/>
    <cellStyle name="Обычный 3 18 39 2 3" xfId="43843"/>
    <cellStyle name="Обычный 3 18 39 2 3 2" xfId="43844"/>
    <cellStyle name="Обычный 3 18 39 2 3 2 2" xfId="43845"/>
    <cellStyle name="Обычный 3 18 39 2 3 2 2 2" xfId="43846"/>
    <cellStyle name="Обычный 3 18 39 2 3 2 2 2 2" xfId="43847"/>
    <cellStyle name="Обычный 3 18 39 2 3 2 2 3" xfId="43848"/>
    <cellStyle name="Обычный 3 18 39 2 3 2 3" xfId="43849"/>
    <cellStyle name="Обычный 3 18 39 2 3 2 3 2" xfId="43850"/>
    <cellStyle name="Обычный 3 18 39 2 3 2 4" xfId="43851"/>
    <cellStyle name="Обычный 3 18 39 2 3 3" xfId="43852"/>
    <cellStyle name="Обычный 3 18 39 2 3 3 2" xfId="43853"/>
    <cellStyle name="Обычный 3 18 39 2 3 3 2 2" xfId="43854"/>
    <cellStyle name="Обычный 3 18 39 2 3 3 3" xfId="43855"/>
    <cellStyle name="Обычный 3 18 39 2 3 4" xfId="43856"/>
    <cellStyle name="Обычный 3 18 39 2 3 4 2" xfId="43857"/>
    <cellStyle name="Обычный 3 18 39 2 3 5" xfId="43858"/>
    <cellStyle name="Обычный 3 18 39 2 4" xfId="43859"/>
    <cellStyle name="Обычный 3 18 39 2 4 2" xfId="43860"/>
    <cellStyle name="Обычный 3 18 39 2 4 2 2" xfId="43861"/>
    <cellStyle name="Обычный 3 18 39 2 4 2 2 2" xfId="43862"/>
    <cellStyle name="Обычный 3 18 39 2 4 2 3" xfId="43863"/>
    <cellStyle name="Обычный 3 18 39 2 4 3" xfId="43864"/>
    <cellStyle name="Обычный 3 18 39 2 4 3 2" xfId="43865"/>
    <cellStyle name="Обычный 3 18 39 2 4 4" xfId="43866"/>
    <cellStyle name="Обычный 3 18 39 2 5" xfId="43867"/>
    <cellStyle name="Обычный 3 18 39 2 5 2" xfId="43868"/>
    <cellStyle name="Обычный 3 18 39 2 5 2 2" xfId="43869"/>
    <cellStyle name="Обычный 3 18 39 2 5 3" xfId="43870"/>
    <cellStyle name="Обычный 3 18 39 2 6" xfId="43871"/>
    <cellStyle name="Обычный 3 18 39 2 6 2" xfId="43872"/>
    <cellStyle name="Обычный 3 18 39 2 7" xfId="43873"/>
    <cellStyle name="Обычный 3 18 39 3" xfId="43874"/>
    <cellStyle name="Обычный 3 18 39 3 2" xfId="43875"/>
    <cellStyle name="Обычный 3 18 39 3 2 2" xfId="43876"/>
    <cellStyle name="Обычный 3 18 39 3 2 2 2" xfId="43877"/>
    <cellStyle name="Обычный 3 18 39 3 2 2 2 2" xfId="43878"/>
    <cellStyle name="Обычный 3 18 39 3 2 2 3" xfId="43879"/>
    <cellStyle name="Обычный 3 18 39 3 2 3" xfId="43880"/>
    <cellStyle name="Обычный 3 18 39 3 2 3 2" xfId="43881"/>
    <cellStyle name="Обычный 3 18 39 3 2 4" xfId="43882"/>
    <cellStyle name="Обычный 3 18 39 3 3" xfId="43883"/>
    <cellStyle name="Обычный 3 18 39 3 3 2" xfId="43884"/>
    <cellStyle name="Обычный 3 18 39 3 3 2 2" xfId="43885"/>
    <cellStyle name="Обычный 3 18 39 3 3 3" xfId="43886"/>
    <cellStyle name="Обычный 3 18 39 3 4" xfId="43887"/>
    <cellStyle name="Обычный 3 18 39 3 4 2" xfId="43888"/>
    <cellStyle name="Обычный 3 18 39 3 5" xfId="43889"/>
    <cellStyle name="Обычный 3 18 39 4" xfId="43890"/>
    <cellStyle name="Обычный 3 18 39 4 2" xfId="43891"/>
    <cellStyle name="Обычный 3 18 39 4 2 2" xfId="43892"/>
    <cellStyle name="Обычный 3 18 39 4 2 2 2" xfId="43893"/>
    <cellStyle name="Обычный 3 18 39 4 2 2 2 2" xfId="43894"/>
    <cellStyle name="Обычный 3 18 39 4 2 2 3" xfId="43895"/>
    <cellStyle name="Обычный 3 18 39 4 2 3" xfId="43896"/>
    <cellStyle name="Обычный 3 18 39 4 2 3 2" xfId="43897"/>
    <cellStyle name="Обычный 3 18 39 4 2 4" xfId="43898"/>
    <cellStyle name="Обычный 3 18 39 4 3" xfId="43899"/>
    <cellStyle name="Обычный 3 18 39 4 3 2" xfId="43900"/>
    <cellStyle name="Обычный 3 18 39 4 3 2 2" xfId="43901"/>
    <cellStyle name="Обычный 3 18 39 4 3 3" xfId="43902"/>
    <cellStyle name="Обычный 3 18 39 4 4" xfId="43903"/>
    <cellStyle name="Обычный 3 18 39 4 4 2" xfId="43904"/>
    <cellStyle name="Обычный 3 18 39 4 5" xfId="43905"/>
    <cellStyle name="Обычный 3 18 39 5" xfId="43906"/>
    <cellStyle name="Обычный 3 18 39 5 2" xfId="43907"/>
    <cellStyle name="Обычный 3 18 39 5 2 2" xfId="43908"/>
    <cellStyle name="Обычный 3 18 39 5 2 2 2" xfId="43909"/>
    <cellStyle name="Обычный 3 18 39 5 2 3" xfId="43910"/>
    <cellStyle name="Обычный 3 18 39 5 3" xfId="43911"/>
    <cellStyle name="Обычный 3 18 39 5 3 2" xfId="43912"/>
    <cellStyle name="Обычный 3 18 39 5 4" xfId="43913"/>
    <cellStyle name="Обычный 3 18 39 6" xfId="43914"/>
    <cellStyle name="Обычный 3 18 39 6 2" xfId="43915"/>
    <cellStyle name="Обычный 3 18 39 6 2 2" xfId="43916"/>
    <cellStyle name="Обычный 3 18 39 6 3" xfId="43917"/>
    <cellStyle name="Обычный 3 18 39 7" xfId="43918"/>
    <cellStyle name="Обычный 3 18 39 7 2" xfId="43919"/>
    <cellStyle name="Обычный 3 18 39 8" xfId="43920"/>
    <cellStyle name="Обычный 3 18 4" xfId="43921"/>
    <cellStyle name="Обычный 3 18 4 2" xfId="43922"/>
    <cellStyle name="Обычный 3 18 4 2 2" xfId="43923"/>
    <cellStyle name="Обычный 3 18 4 2 2 2" xfId="43924"/>
    <cellStyle name="Обычный 3 18 4 2 2 2 2" xfId="43925"/>
    <cellStyle name="Обычный 3 18 4 2 2 2 2 2" xfId="43926"/>
    <cellStyle name="Обычный 3 18 4 2 2 2 2 2 2" xfId="43927"/>
    <cellStyle name="Обычный 3 18 4 2 2 2 2 3" xfId="43928"/>
    <cellStyle name="Обычный 3 18 4 2 2 2 3" xfId="43929"/>
    <cellStyle name="Обычный 3 18 4 2 2 2 3 2" xfId="43930"/>
    <cellStyle name="Обычный 3 18 4 2 2 2 4" xfId="43931"/>
    <cellStyle name="Обычный 3 18 4 2 2 3" xfId="43932"/>
    <cellStyle name="Обычный 3 18 4 2 2 3 2" xfId="43933"/>
    <cellStyle name="Обычный 3 18 4 2 2 3 2 2" xfId="43934"/>
    <cellStyle name="Обычный 3 18 4 2 2 3 3" xfId="43935"/>
    <cellStyle name="Обычный 3 18 4 2 2 4" xfId="43936"/>
    <cellStyle name="Обычный 3 18 4 2 2 4 2" xfId="43937"/>
    <cellStyle name="Обычный 3 18 4 2 2 5" xfId="43938"/>
    <cellStyle name="Обычный 3 18 4 2 3" xfId="43939"/>
    <cellStyle name="Обычный 3 18 4 2 3 2" xfId="43940"/>
    <cellStyle name="Обычный 3 18 4 2 3 2 2" xfId="43941"/>
    <cellStyle name="Обычный 3 18 4 2 3 2 2 2" xfId="43942"/>
    <cellStyle name="Обычный 3 18 4 2 3 2 2 2 2" xfId="43943"/>
    <cellStyle name="Обычный 3 18 4 2 3 2 2 3" xfId="43944"/>
    <cellStyle name="Обычный 3 18 4 2 3 2 3" xfId="43945"/>
    <cellStyle name="Обычный 3 18 4 2 3 2 3 2" xfId="43946"/>
    <cellStyle name="Обычный 3 18 4 2 3 2 4" xfId="43947"/>
    <cellStyle name="Обычный 3 18 4 2 3 3" xfId="43948"/>
    <cellStyle name="Обычный 3 18 4 2 3 3 2" xfId="43949"/>
    <cellStyle name="Обычный 3 18 4 2 3 3 2 2" xfId="43950"/>
    <cellStyle name="Обычный 3 18 4 2 3 3 3" xfId="43951"/>
    <cellStyle name="Обычный 3 18 4 2 3 4" xfId="43952"/>
    <cellStyle name="Обычный 3 18 4 2 3 4 2" xfId="43953"/>
    <cellStyle name="Обычный 3 18 4 2 3 5" xfId="43954"/>
    <cellStyle name="Обычный 3 18 4 2 4" xfId="43955"/>
    <cellStyle name="Обычный 3 18 4 2 4 2" xfId="43956"/>
    <cellStyle name="Обычный 3 18 4 2 4 2 2" xfId="43957"/>
    <cellStyle name="Обычный 3 18 4 2 4 2 2 2" xfId="43958"/>
    <cellStyle name="Обычный 3 18 4 2 4 2 3" xfId="43959"/>
    <cellStyle name="Обычный 3 18 4 2 4 3" xfId="43960"/>
    <cellStyle name="Обычный 3 18 4 2 4 3 2" xfId="43961"/>
    <cellStyle name="Обычный 3 18 4 2 4 4" xfId="43962"/>
    <cellStyle name="Обычный 3 18 4 2 5" xfId="43963"/>
    <cellStyle name="Обычный 3 18 4 2 5 2" xfId="43964"/>
    <cellStyle name="Обычный 3 18 4 2 5 2 2" xfId="43965"/>
    <cellStyle name="Обычный 3 18 4 2 5 3" xfId="43966"/>
    <cellStyle name="Обычный 3 18 4 2 6" xfId="43967"/>
    <cellStyle name="Обычный 3 18 4 2 6 2" xfId="43968"/>
    <cellStyle name="Обычный 3 18 4 2 7" xfId="43969"/>
    <cellStyle name="Обычный 3 18 4 3" xfId="43970"/>
    <cellStyle name="Обычный 3 18 4 3 2" xfId="43971"/>
    <cellStyle name="Обычный 3 18 4 3 2 2" xfId="43972"/>
    <cellStyle name="Обычный 3 18 4 3 2 2 2" xfId="43973"/>
    <cellStyle name="Обычный 3 18 4 3 2 2 2 2" xfId="43974"/>
    <cellStyle name="Обычный 3 18 4 3 2 2 3" xfId="43975"/>
    <cellStyle name="Обычный 3 18 4 3 2 3" xfId="43976"/>
    <cellStyle name="Обычный 3 18 4 3 2 3 2" xfId="43977"/>
    <cellStyle name="Обычный 3 18 4 3 2 4" xfId="43978"/>
    <cellStyle name="Обычный 3 18 4 3 3" xfId="43979"/>
    <cellStyle name="Обычный 3 18 4 3 3 2" xfId="43980"/>
    <cellStyle name="Обычный 3 18 4 3 3 2 2" xfId="43981"/>
    <cellStyle name="Обычный 3 18 4 3 3 3" xfId="43982"/>
    <cellStyle name="Обычный 3 18 4 3 4" xfId="43983"/>
    <cellStyle name="Обычный 3 18 4 3 4 2" xfId="43984"/>
    <cellStyle name="Обычный 3 18 4 3 5" xfId="43985"/>
    <cellStyle name="Обычный 3 18 4 4" xfId="43986"/>
    <cellStyle name="Обычный 3 18 4 4 2" xfId="43987"/>
    <cellStyle name="Обычный 3 18 4 4 2 2" xfId="43988"/>
    <cellStyle name="Обычный 3 18 4 4 2 2 2" xfId="43989"/>
    <cellStyle name="Обычный 3 18 4 4 2 2 2 2" xfId="43990"/>
    <cellStyle name="Обычный 3 18 4 4 2 2 3" xfId="43991"/>
    <cellStyle name="Обычный 3 18 4 4 2 3" xfId="43992"/>
    <cellStyle name="Обычный 3 18 4 4 2 3 2" xfId="43993"/>
    <cellStyle name="Обычный 3 18 4 4 2 4" xfId="43994"/>
    <cellStyle name="Обычный 3 18 4 4 3" xfId="43995"/>
    <cellStyle name="Обычный 3 18 4 4 3 2" xfId="43996"/>
    <cellStyle name="Обычный 3 18 4 4 3 2 2" xfId="43997"/>
    <cellStyle name="Обычный 3 18 4 4 3 3" xfId="43998"/>
    <cellStyle name="Обычный 3 18 4 4 4" xfId="43999"/>
    <cellStyle name="Обычный 3 18 4 4 4 2" xfId="44000"/>
    <cellStyle name="Обычный 3 18 4 4 5" xfId="44001"/>
    <cellStyle name="Обычный 3 18 4 5" xfId="44002"/>
    <cellStyle name="Обычный 3 18 4 5 2" xfId="44003"/>
    <cellStyle name="Обычный 3 18 4 5 2 2" xfId="44004"/>
    <cellStyle name="Обычный 3 18 4 5 2 2 2" xfId="44005"/>
    <cellStyle name="Обычный 3 18 4 5 2 3" xfId="44006"/>
    <cellStyle name="Обычный 3 18 4 5 3" xfId="44007"/>
    <cellStyle name="Обычный 3 18 4 5 3 2" xfId="44008"/>
    <cellStyle name="Обычный 3 18 4 5 4" xfId="44009"/>
    <cellStyle name="Обычный 3 18 4 6" xfId="44010"/>
    <cellStyle name="Обычный 3 18 4 6 2" xfId="44011"/>
    <cellStyle name="Обычный 3 18 4 6 2 2" xfId="44012"/>
    <cellStyle name="Обычный 3 18 4 6 3" xfId="44013"/>
    <cellStyle name="Обычный 3 18 4 7" xfId="44014"/>
    <cellStyle name="Обычный 3 18 4 7 2" xfId="44015"/>
    <cellStyle name="Обычный 3 18 4 8" xfId="44016"/>
    <cellStyle name="Обычный 3 18 40" xfId="44017"/>
    <cellStyle name="Обычный 3 18 40 2" xfId="44018"/>
    <cellStyle name="Обычный 3 18 40 2 2" xfId="44019"/>
    <cellStyle name="Обычный 3 18 40 2 2 2" xfId="44020"/>
    <cellStyle name="Обычный 3 18 40 2 2 2 2" xfId="44021"/>
    <cellStyle name="Обычный 3 18 40 2 2 2 2 2" xfId="44022"/>
    <cellStyle name="Обычный 3 18 40 2 2 2 2 2 2" xfId="44023"/>
    <cellStyle name="Обычный 3 18 40 2 2 2 2 3" xfId="44024"/>
    <cellStyle name="Обычный 3 18 40 2 2 2 3" xfId="44025"/>
    <cellStyle name="Обычный 3 18 40 2 2 2 3 2" xfId="44026"/>
    <cellStyle name="Обычный 3 18 40 2 2 2 4" xfId="44027"/>
    <cellStyle name="Обычный 3 18 40 2 2 3" xfId="44028"/>
    <cellStyle name="Обычный 3 18 40 2 2 3 2" xfId="44029"/>
    <cellStyle name="Обычный 3 18 40 2 2 3 2 2" xfId="44030"/>
    <cellStyle name="Обычный 3 18 40 2 2 3 3" xfId="44031"/>
    <cellStyle name="Обычный 3 18 40 2 2 4" xfId="44032"/>
    <cellStyle name="Обычный 3 18 40 2 2 4 2" xfId="44033"/>
    <cellStyle name="Обычный 3 18 40 2 2 5" xfId="44034"/>
    <cellStyle name="Обычный 3 18 40 2 3" xfId="44035"/>
    <cellStyle name="Обычный 3 18 40 2 3 2" xfId="44036"/>
    <cellStyle name="Обычный 3 18 40 2 3 2 2" xfId="44037"/>
    <cellStyle name="Обычный 3 18 40 2 3 2 2 2" xfId="44038"/>
    <cellStyle name="Обычный 3 18 40 2 3 2 2 2 2" xfId="44039"/>
    <cellStyle name="Обычный 3 18 40 2 3 2 2 3" xfId="44040"/>
    <cellStyle name="Обычный 3 18 40 2 3 2 3" xfId="44041"/>
    <cellStyle name="Обычный 3 18 40 2 3 2 3 2" xfId="44042"/>
    <cellStyle name="Обычный 3 18 40 2 3 2 4" xfId="44043"/>
    <cellStyle name="Обычный 3 18 40 2 3 3" xfId="44044"/>
    <cellStyle name="Обычный 3 18 40 2 3 3 2" xfId="44045"/>
    <cellStyle name="Обычный 3 18 40 2 3 3 2 2" xfId="44046"/>
    <cellStyle name="Обычный 3 18 40 2 3 3 3" xfId="44047"/>
    <cellStyle name="Обычный 3 18 40 2 3 4" xfId="44048"/>
    <cellStyle name="Обычный 3 18 40 2 3 4 2" xfId="44049"/>
    <cellStyle name="Обычный 3 18 40 2 3 5" xfId="44050"/>
    <cellStyle name="Обычный 3 18 40 2 4" xfId="44051"/>
    <cellStyle name="Обычный 3 18 40 2 4 2" xfId="44052"/>
    <cellStyle name="Обычный 3 18 40 2 4 2 2" xfId="44053"/>
    <cellStyle name="Обычный 3 18 40 2 4 2 2 2" xfId="44054"/>
    <cellStyle name="Обычный 3 18 40 2 4 2 3" xfId="44055"/>
    <cellStyle name="Обычный 3 18 40 2 4 3" xfId="44056"/>
    <cellStyle name="Обычный 3 18 40 2 4 3 2" xfId="44057"/>
    <cellStyle name="Обычный 3 18 40 2 4 4" xfId="44058"/>
    <cellStyle name="Обычный 3 18 40 2 5" xfId="44059"/>
    <cellStyle name="Обычный 3 18 40 2 5 2" xfId="44060"/>
    <cellStyle name="Обычный 3 18 40 2 5 2 2" xfId="44061"/>
    <cellStyle name="Обычный 3 18 40 2 5 3" xfId="44062"/>
    <cellStyle name="Обычный 3 18 40 2 6" xfId="44063"/>
    <cellStyle name="Обычный 3 18 40 2 6 2" xfId="44064"/>
    <cellStyle name="Обычный 3 18 40 2 7" xfId="44065"/>
    <cellStyle name="Обычный 3 18 40 3" xfId="44066"/>
    <cellStyle name="Обычный 3 18 40 3 2" xfId="44067"/>
    <cellStyle name="Обычный 3 18 40 3 2 2" xfId="44068"/>
    <cellStyle name="Обычный 3 18 40 3 2 2 2" xfId="44069"/>
    <cellStyle name="Обычный 3 18 40 3 2 2 2 2" xfId="44070"/>
    <cellStyle name="Обычный 3 18 40 3 2 2 3" xfId="44071"/>
    <cellStyle name="Обычный 3 18 40 3 2 3" xfId="44072"/>
    <cellStyle name="Обычный 3 18 40 3 2 3 2" xfId="44073"/>
    <cellStyle name="Обычный 3 18 40 3 2 4" xfId="44074"/>
    <cellStyle name="Обычный 3 18 40 3 3" xfId="44075"/>
    <cellStyle name="Обычный 3 18 40 3 3 2" xfId="44076"/>
    <cellStyle name="Обычный 3 18 40 3 3 2 2" xfId="44077"/>
    <cellStyle name="Обычный 3 18 40 3 3 3" xfId="44078"/>
    <cellStyle name="Обычный 3 18 40 3 4" xfId="44079"/>
    <cellStyle name="Обычный 3 18 40 3 4 2" xfId="44080"/>
    <cellStyle name="Обычный 3 18 40 3 5" xfId="44081"/>
    <cellStyle name="Обычный 3 18 40 4" xfId="44082"/>
    <cellStyle name="Обычный 3 18 40 4 2" xfId="44083"/>
    <cellStyle name="Обычный 3 18 40 4 2 2" xfId="44084"/>
    <cellStyle name="Обычный 3 18 40 4 2 2 2" xfId="44085"/>
    <cellStyle name="Обычный 3 18 40 4 2 2 2 2" xfId="44086"/>
    <cellStyle name="Обычный 3 18 40 4 2 2 3" xfId="44087"/>
    <cellStyle name="Обычный 3 18 40 4 2 3" xfId="44088"/>
    <cellStyle name="Обычный 3 18 40 4 2 3 2" xfId="44089"/>
    <cellStyle name="Обычный 3 18 40 4 2 4" xfId="44090"/>
    <cellStyle name="Обычный 3 18 40 4 3" xfId="44091"/>
    <cellStyle name="Обычный 3 18 40 4 3 2" xfId="44092"/>
    <cellStyle name="Обычный 3 18 40 4 3 2 2" xfId="44093"/>
    <cellStyle name="Обычный 3 18 40 4 3 3" xfId="44094"/>
    <cellStyle name="Обычный 3 18 40 4 4" xfId="44095"/>
    <cellStyle name="Обычный 3 18 40 4 4 2" xfId="44096"/>
    <cellStyle name="Обычный 3 18 40 4 5" xfId="44097"/>
    <cellStyle name="Обычный 3 18 40 5" xfId="44098"/>
    <cellStyle name="Обычный 3 18 40 5 2" xfId="44099"/>
    <cellStyle name="Обычный 3 18 40 5 2 2" xfId="44100"/>
    <cellStyle name="Обычный 3 18 40 5 2 2 2" xfId="44101"/>
    <cellStyle name="Обычный 3 18 40 5 2 3" xfId="44102"/>
    <cellStyle name="Обычный 3 18 40 5 3" xfId="44103"/>
    <cellStyle name="Обычный 3 18 40 5 3 2" xfId="44104"/>
    <cellStyle name="Обычный 3 18 40 5 4" xfId="44105"/>
    <cellStyle name="Обычный 3 18 40 6" xfId="44106"/>
    <cellStyle name="Обычный 3 18 40 6 2" xfId="44107"/>
    <cellStyle name="Обычный 3 18 40 6 2 2" xfId="44108"/>
    <cellStyle name="Обычный 3 18 40 6 3" xfId="44109"/>
    <cellStyle name="Обычный 3 18 40 7" xfId="44110"/>
    <cellStyle name="Обычный 3 18 40 7 2" xfId="44111"/>
    <cellStyle name="Обычный 3 18 40 8" xfId="44112"/>
    <cellStyle name="Обычный 3 18 41" xfId="44113"/>
    <cellStyle name="Обычный 3 18 41 2" xfId="44114"/>
    <cellStyle name="Обычный 3 18 41 2 2" xfId="44115"/>
    <cellStyle name="Обычный 3 18 41 2 2 2" xfId="44116"/>
    <cellStyle name="Обычный 3 18 41 2 2 2 2" xfId="44117"/>
    <cellStyle name="Обычный 3 18 41 2 2 2 2 2" xfId="44118"/>
    <cellStyle name="Обычный 3 18 41 2 2 2 2 2 2" xfId="44119"/>
    <cellStyle name="Обычный 3 18 41 2 2 2 2 3" xfId="44120"/>
    <cellStyle name="Обычный 3 18 41 2 2 2 3" xfId="44121"/>
    <cellStyle name="Обычный 3 18 41 2 2 2 3 2" xfId="44122"/>
    <cellStyle name="Обычный 3 18 41 2 2 2 4" xfId="44123"/>
    <cellStyle name="Обычный 3 18 41 2 2 3" xfId="44124"/>
    <cellStyle name="Обычный 3 18 41 2 2 3 2" xfId="44125"/>
    <cellStyle name="Обычный 3 18 41 2 2 3 2 2" xfId="44126"/>
    <cellStyle name="Обычный 3 18 41 2 2 3 3" xfId="44127"/>
    <cellStyle name="Обычный 3 18 41 2 2 4" xfId="44128"/>
    <cellStyle name="Обычный 3 18 41 2 2 4 2" xfId="44129"/>
    <cellStyle name="Обычный 3 18 41 2 2 5" xfId="44130"/>
    <cellStyle name="Обычный 3 18 41 2 3" xfId="44131"/>
    <cellStyle name="Обычный 3 18 41 2 3 2" xfId="44132"/>
    <cellStyle name="Обычный 3 18 41 2 3 2 2" xfId="44133"/>
    <cellStyle name="Обычный 3 18 41 2 3 2 2 2" xfId="44134"/>
    <cellStyle name="Обычный 3 18 41 2 3 2 2 2 2" xfId="44135"/>
    <cellStyle name="Обычный 3 18 41 2 3 2 2 3" xfId="44136"/>
    <cellStyle name="Обычный 3 18 41 2 3 2 3" xfId="44137"/>
    <cellStyle name="Обычный 3 18 41 2 3 2 3 2" xfId="44138"/>
    <cellStyle name="Обычный 3 18 41 2 3 2 4" xfId="44139"/>
    <cellStyle name="Обычный 3 18 41 2 3 3" xfId="44140"/>
    <cellStyle name="Обычный 3 18 41 2 3 3 2" xfId="44141"/>
    <cellStyle name="Обычный 3 18 41 2 3 3 2 2" xfId="44142"/>
    <cellStyle name="Обычный 3 18 41 2 3 3 3" xfId="44143"/>
    <cellStyle name="Обычный 3 18 41 2 3 4" xfId="44144"/>
    <cellStyle name="Обычный 3 18 41 2 3 4 2" xfId="44145"/>
    <cellStyle name="Обычный 3 18 41 2 3 5" xfId="44146"/>
    <cellStyle name="Обычный 3 18 41 2 4" xfId="44147"/>
    <cellStyle name="Обычный 3 18 41 2 4 2" xfId="44148"/>
    <cellStyle name="Обычный 3 18 41 2 4 2 2" xfId="44149"/>
    <cellStyle name="Обычный 3 18 41 2 4 2 2 2" xfId="44150"/>
    <cellStyle name="Обычный 3 18 41 2 4 2 3" xfId="44151"/>
    <cellStyle name="Обычный 3 18 41 2 4 3" xfId="44152"/>
    <cellStyle name="Обычный 3 18 41 2 4 3 2" xfId="44153"/>
    <cellStyle name="Обычный 3 18 41 2 4 4" xfId="44154"/>
    <cellStyle name="Обычный 3 18 41 2 5" xfId="44155"/>
    <cellStyle name="Обычный 3 18 41 2 5 2" xfId="44156"/>
    <cellStyle name="Обычный 3 18 41 2 5 2 2" xfId="44157"/>
    <cellStyle name="Обычный 3 18 41 2 5 3" xfId="44158"/>
    <cellStyle name="Обычный 3 18 41 2 6" xfId="44159"/>
    <cellStyle name="Обычный 3 18 41 2 6 2" xfId="44160"/>
    <cellStyle name="Обычный 3 18 41 2 7" xfId="44161"/>
    <cellStyle name="Обычный 3 18 41 3" xfId="44162"/>
    <cellStyle name="Обычный 3 18 41 3 2" xfId="44163"/>
    <cellStyle name="Обычный 3 18 41 3 2 2" xfId="44164"/>
    <cellStyle name="Обычный 3 18 41 3 2 2 2" xfId="44165"/>
    <cellStyle name="Обычный 3 18 41 3 2 2 2 2" xfId="44166"/>
    <cellStyle name="Обычный 3 18 41 3 2 2 3" xfId="44167"/>
    <cellStyle name="Обычный 3 18 41 3 2 3" xfId="44168"/>
    <cellStyle name="Обычный 3 18 41 3 2 3 2" xfId="44169"/>
    <cellStyle name="Обычный 3 18 41 3 2 4" xfId="44170"/>
    <cellStyle name="Обычный 3 18 41 3 3" xfId="44171"/>
    <cellStyle name="Обычный 3 18 41 3 3 2" xfId="44172"/>
    <cellStyle name="Обычный 3 18 41 3 3 2 2" xfId="44173"/>
    <cellStyle name="Обычный 3 18 41 3 3 3" xfId="44174"/>
    <cellStyle name="Обычный 3 18 41 3 4" xfId="44175"/>
    <cellStyle name="Обычный 3 18 41 3 4 2" xfId="44176"/>
    <cellStyle name="Обычный 3 18 41 3 5" xfId="44177"/>
    <cellStyle name="Обычный 3 18 41 4" xfId="44178"/>
    <cellStyle name="Обычный 3 18 41 4 2" xfId="44179"/>
    <cellStyle name="Обычный 3 18 41 4 2 2" xfId="44180"/>
    <cellStyle name="Обычный 3 18 41 4 2 2 2" xfId="44181"/>
    <cellStyle name="Обычный 3 18 41 4 2 2 2 2" xfId="44182"/>
    <cellStyle name="Обычный 3 18 41 4 2 2 3" xfId="44183"/>
    <cellStyle name="Обычный 3 18 41 4 2 3" xfId="44184"/>
    <cellStyle name="Обычный 3 18 41 4 2 3 2" xfId="44185"/>
    <cellStyle name="Обычный 3 18 41 4 2 4" xfId="44186"/>
    <cellStyle name="Обычный 3 18 41 4 3" xfId="44187"/>
    <cellStyle name="Обычный 3 18 41 4 3 2" xfId="44188"/>
    <cellStyle name="Обычный 3 18 41 4 3 2 2" xfId="44189"/>
    <cellStyle name="Обычный 3 18 41 4 3 3" xfId="44190"/>
    <cellStyle name="Обычный 3 18 41 4 4" xfId="44191"/>
    <cellStyle name="Обычный 3 18 41 4 4 2" xfId="44192"/>
    <cellStyle name="Обычный 3 18 41 4 5" xfId="44193"/>
    <cellStyle name="Обычный 3 18 41 5" xfId="44194"/>
    <cellStyle name="Обычный 3 18 41 5 2" xfId="44195"/>
    <cellStyle name="Обычный 3 18 41 5 2 2" xfId="44196"/>
    <cellStyle name="Обычный 3 18 41 5 2 2 2" xfId="44197"/>
    <cellStyle name="Обычный 3 18 41 5 2 3" xfId="44198"/>
    <cellStyle name="Обычный 3 18 41 5 3" xfId="44199"/>
    <cellStyle name="Обычный 3 18 41 5 3 2" xfId="44200"/>
    <cellStyle name="Обычный 3 18 41 5 4" xfId="44201"/>
    <cellStyle name="Обычный 3 18 41 6" xfId="44202"/>
    <cellStyle name="Обычный 3 18 41 6 2" xfId="44203"/>
    <cellStyle name="Обычный 3 18 41 6 2 2" xfId="44204"/>
    <cellStyle name="Обычный 3 18 41 6 3" xfId="44205"/>
    <cellStyle name="Обычный 3 18 41 7" xfId="44206"/>
    <cellStyle name="Обычный 3 18 41 7 2" xfId="44207"/>
    <cellStyle name="Обычный 3 18 41 8" xfId="44208"/>
    <cellStyle name="Обычный 3 18 42" xfId="44209"/>
    <cellStyle name="Обычный 3 18 42 2" xfId="44210"/>
    <cellStyle name="Обычный 3 18 42 2 2" xfId="44211"/>
    <cellStyle name="Обычный 3 18 42 2 2 2" xfId="44212"/>
    <cellStyle name="Обычный 3 18 42 2 2 2 2" xfId="44213"/>
    <cellStyle name="Обычный 3 18 42 2 2 2 2 2" xfId="44214"/>
    <cellStyle name="Обычный 3 18 42 2 2 2 2 2 2" xfId="44215"/>
    <cellStyle name="Обычный 3 18 42 2 2 2 2 3" xfId="44216"/>
    <cellStyle name="Обычный 3 18 42 2 2 2 3" xfId="44217"/>
    <cellStyle name="Обычный 3 18 42 2 2 2 3 2" xfId="44218"/>
    <cellStyle name="Обычный 3 18 42 2 2 2 4" xfId="44219"/>
    <cellStyle name="Обычный 3 18 42 2 2 3" xfId="44220"/>
    <cellStyle name="Обычный 3 18 42 2 2 3 2" xfId="44221"/>
    <cellStyle name="Обычный 3 18 42 2 2 3 2 2" xfId="44222"/>
    <cellStyle name="Обычный 3 18 42 2 2 3 3" xfId="44223"/>
    <cellStyle name="Обычный 3 18 42 2 2 4" xfId="44224"/>
    <cellStyle name="Обычный 3 18 42 2 2 4 2" xfId="44225"/>
    <cellStyle name="Обычный 3 18 42 2 2 5" xfId="44226"/>
    <cellStyle name="Обычный 3 18 42 2 3" xfId="44227"/>
    <cellStyle name="Обычный 3 18 42 2 3 2" xfId="44228"/>
    <cellStyle name="Обычный 3 18 42 2 3 2 2" xfId="44229"/>
    <cellStyle name="Обычный 3 18 42 2 3 2 2 2" xfId="44230"/>
    <cellStyle name="Обычный 3 18 42 2 3 2 2 2 2" xfId="44231"/>
    <cellStyle name="Обычный 3 18 42 2 3 2 2 3" xfId="44232"/>
    <cellStyle name="Обычный 3 18 42 2 3 2 3" xfId="44233"/>
    <cellStyle name="Обычный 3 18 42 2 3 2 3 2" xfId="44234"/>
    <cellStyle name="Обычный 3 18 42 2 3 2 4" xfId="44235"/>
    <cellStyle name="Обычный 3 18 42 2 3 3" xfId="44236"/>
    <cellStyle name="Обычный 3 18 42 2 3 3 2" xfId="44237"/>
    <cellStyle name="Обычный 3 18 42 2 3 3 2 2" xfId="44238"/>
    <cellStyle name="Обычный 3 18 42 2 3 3 3" xfId="44239"/>
    <cellStyle name="Обычный 3 18 42 2 3 4" xfId="44240"/>
    <cellStyle name="Обычный 3 18 42 2 3 4 2" xfId="44241"/>
    <cellStyle name="Обычный 3 18 42 2 3 5" xfId="44242"/>
    <cellStyle name="Обычный 3 18 42 2 4" xfId="44243"/>
    <cellStyle name="Обычный 3 18 42 2 4 2" xfId="44244"/>
    <cellStyle name="Обычный 3 18 42 2 4 2 2" xfId="44245"/>
    <cellStyle name="Обычный 3 18 42 2 4 2 2 2" xfId="44246"/>
    <cellStyle name="Обычный 3 18 42 2 4 2 3" xfId="44247"/>
    <cellStyle name="Обычный 3 18 42 2 4 3" xfId="44248"/>
    <cellStyle name="Обычный 3 18 42 2 4 3 2" xfId="44249"/>
    <cellStyle name="Обычный 3 18 42 2 4 4" xfId="44250"/>
    <cellStyle name="Обычный 3 18 42 2 5" xfId="44251"/>
    <cellStyle name="Обычный 3 18 42 2 5 2" xfId="44252"/>
    <cellStyle name="Обычный 3 18 42 2 5 2 2" xfId="44253"/>
    <cellStyle name="Обычный 3 18 42 2 5 3" xfId="44254"/>
    <cellStyle name="Обычный 3 18 42 2 6" xfId="44255"/>
    <cellStyle name="Обычный 3 18 42 2 6 2" xfId="44256"/>
    <cellStyle name="Обычный 3 18 42 2 7" xfId="44257"/>
    <cellStyle name="Обычный 3 18 42 3" xfId="44258"/>
    <cellStyle name="Обычный 3 18 42 3 2" xfId="44259"/>
    <cellStyle name="Обычный 3 18 42 3 2 2" xfId="44260"/>
    <cellStyle name="Обычный 3 18 42 3 2 2 2" xfId="44261"/>
    <cellStyle name="Обычный 3 18 42 3 2 2 2 2" xfId="44262"/>
    <cellStyle name="Обычный 3 18 42 3 2 2 3" xfId="44263"/>
    <cellStyle name="Обычный 3 18 42 3 2 3" xfId="44264"/>
    <cellStyle name="Обычный 3 18 42 3 2 3 2" xfId="44265"/>
    <cellStyle name="Обычный 3 18 42 3 2 4" xfId="44266"/>
    <cellStyle name="Обычный 3 18 42 3 3" xfId="44267"/>
    <cellStyle name="Обычный 3 18 42 3 3 2" xfId="44268"/>
    <cellStyle name="Обычный 3 18 42 3 3 2 2" xfId="44269"/>
    <cellStyle name="Обычный 3 18 42 3 3 3" xfId="44270"/>
    <cellStyle name="Обычный 3 18 42 3 4" xfId="44271"/>
    <cellStyle name="Обычный 3 18 42 3 4 2" xfId="44272"/>
    <cellStyle name="Обычный 3 18 42 3 5" xfId="44273"/>
    <cellStyle name="Обычный 3 18 42 4" xfId="44274"/>
    <cellStyle name="Обычный 3 18 42 4 2" xfId="44275"/>
    <cellStyle name="Обычный 3 18 42 4 2 2" xfId="44276"/>
    <cellStyle name="Обычный 3 18 42 4 2 2 2" xfId="44277"/>
    <cellStyle name="Обычный 3 18 42 4 2 2 2 2" xfId="44278"/>
    <cellStyle name="Обычный 3 18 42 4 2 2 3" xfId="44279"/>
    <cellStyle name="Обычный 3 18 42 4 2 3" xfId="44280"/>
    <cellStyle name="Обычный 3 18 42 4 2 3 2" xfId="44281"/>
    <cellStyle name="Обычный 3 18 42 4 2 4" xfId="44282"/>
    <cellStyle name="Обычный 3 18 42 4 3" xfId="44283"/>
    <cellStyle name="Обычный 3 18 42 4 3 2" xfId="44284"/>
    <cellStyle name="Обычный 3 18 42 4 3 2 2" xfId="44285"/>
    <cellStyle name="Обычный 3 18 42 4 3 3" xfId="44286"/>
    <cellStyle name="Обычный 3 18 42 4 4" xfId="44287"/>
    <cellStyle name="Обычный 3 18 42 4 4 2" xfId="44288"/>
    <cellStyle name="Обычный 3 18 42 4 5" xfId="44289"/>
    <cellStyle name="Обычный 3 18 42 5" xfId="44290"/>
    <cellStyle name="Обычный 3 18 42 5 2" xfId="44291"/>
    <cellStyle name="Обычный 3 18 42 5 2 2" xfId="44292"/>
    <cellStyle name="Обычный 3 18 42 5 2 2 2" xfId="44293"/>
    <cellStyle name="Обычный 3 18 42 5 2 3" xfId="44294"/>
    <cellStyle name="Обычный 3 18 42 5 3" xfId="44295"/>
    <cellStyle name="Обычный 3 18 42 5 3 2" xfId="44296"/>
    <cellStyle name="Обычный 3 18 42 5 4" xfId="44297"/>
    <cellStyle name="Обычный 3 18 42 6" xfId="44298"/>
    <cellStyle name="Обычный 3 18 42 6 2" xfId="44299"/>
    <cellStyle name="Обычный 3 18 42 6 2 2" xfId="44300"/>
    <cellStyle name="Обычный 3 18 42 6 3" xfId="44301"/>
    <cellStyle name="Обычный 3 18 42 7" xfId="44302"/>
    <cellStyle name="Обычный 3 18 42 7 2" xfId="44303"/>
    <cellStyle name="Обычный 3 18 42 8" xfId="44304"/>
    <cellStyle name="Обычный 3 18 43" xfId="44305"/>
    <cellStyle name="Обычный 3 18 43 2" xfId="44306"/>
    <cellStyle name="Обычный 3 18 43 2 2" xfId="44307"/>
    <cellStyle name="Обычный 3 18 43 2 2 2" xfId="44308"/>
    <cellStyle name="Обычный 3 18 43 2 2 2 2" xfId="44309"/>
    <cellStyle name="Обычный 3 18 43 2 2 2 2 2" xfId="44310"/>
    <cellStyle name="Обычный 3 18 43 2 2 2 2 2 2" xfId="44311"/>
    <cellStyle name="Обычный 3 18 43 2 2 2 2 3" xfId="44312"/>
    <cellStyle name="Обычный 3 18 43 2 2 2 3" xfId="44313"/>
    <cellStyle name="Обычный 3 18 43 2 2 2 3 2" xfId="44314"/>
    <cellStyle name="Обычный 3 18 43 2 2 2 4" xfId="44315"/>
    <cellStyle name="Обычный 3 18 43 2 2 3" xfId="44316"/>
    <cellStyle name="Обычный 3 18 43 2 2 3 2" xfId="44317"/>
    <cellStyle name="Обычный 3 18 43 2 2 3 2 2" xfId="44318"/>
    <cellStyle name="Обычный 3 18 43 2 2 3 3" xfId="44319"/>
    <cellStyle name="Обычный 3 18 43 2 2 4" xfId="44320"/>
    <cellStyle name="Обычный 3 18 43 2 2 4 2" xfId="44321"/>
    <cellStyle name="Обычный 3 18 43 2 2 5" xfId="44322"/>
    <cellStyle name="Обычный 3 18 43 2 3" xfId="44323"/>
    <cellStyle name="Обычный 3 18 43 2 3 2" xfId="44324"/>
    <cellStyle name="Обычный 3 18 43 2 3 2 2" xfId="44325"/>
    <cellStyle name="Обычный 3 18 43 2 3 2 2 2" xfId="44326"/>
    <cellStyle name="Обычный 3 18 43 2 3 2 2 2 2" xfId="44327"/>
    <cellStyle name="Обычный 3 18 43 2 3 2 2 3" xfId="44328"/>
    <cellStyle name="Обычный 3 18 43 2 3 2 3" xfId="44329"/>
    <cellStyle name="Обычный 3 18 43 2 3 2 3 2" xfId="44330"/>
    <cellStyle name="Обычный 3 18 43 2 3 2 4" xfId="44331"/>
    <cellStyle name="Обычный 3 18 43 2 3 3" xfId="44332"/>
    <cellStyle name="Обычный 3 18 43 2 3 3 2" xfId="44333"/>
    <cellStyle name="Обычный 3 18 43 2 3 3 2 2" xfId="44334"/>
    <cellStyle name="Обычный 3 18 43 2 3 3 3" xfId="44335"/>
    <cellStyle name="Обычный 3 18 43 2 3 4" xfId="44336"/>
    <cellStyle name="Обычный 3 18 43 2 3 4 2" xfId="44337"/>
    <cellStyle name="Обычный 3 18 43 2 3 5" xfId="44338"/>
    <cellStyle name="Обычный 3 18 43 2 4" xfId="44339"/>
    <cellStyle name="Обычный 3 18 43 2 4 2" xfId="44340"/>
    <cellStyle name="Обычный 3 18 43 2 4 2 2" xfId="44341"/>
    <cellStyle name="Обычный 3 18 43 2 4 2 2 2" xfId="44342"/>
    <cellStyle name="Обычный 3 18 43 2 4 2 3" xfId="44343"/>
    <cellStyle name="Обычный 3 18 43 2 4 3" xfId="44344"/>
    <cellStyle name="Обычный 3 18 43 2 4 3 2" xfId="44345"/>
    <cellStyle name="Обычный 3 18 43 2 4 4" xfId="44346"/>
    <cellStyle name="Обычный 3 18 43 2 5" xfId="44347"/>
    <cellStyle name="Обычный 3 18 43 2 5 2" xfId="44348"/>
    <cellStyle name="Обычный 3 18 43 2 5 2 2" xfId="44349"/>
    <cellStyle name="Обычный 3 18 43 2 5 3" xfId="44350"/>
    <cellStyle name="Обычный 3 18 43 2 6" xfId="44351"/>
    <cellStyle name="Обычный 3 18 43 2 6 2" xfId="44352"/>
    <cellStyle name="Обычный 3 18 43 2 7" xfId="44353"/>
    <cellStyle name="Обычный 3 18 43 3" xfId="44354"/>
    <cellStyle name="Обычный 3 18 43 3 2" xfId="44355"/>
    <cellStyle name="Обычный 3 18 43 3 2 2" xfId="44356"/>
    <cellStyle name="Обычный 3 18 43 3 2 2 2" xfId="44357"/>
    <cellStyle name="Обычный 3 18 43 3 2 2 2 2" xfId="44358"/>
    <cellStyle name="Обычный 3 18 43 3 2 2 3" xfId="44359"/>
    <cellStyle name="Обычный 3 18 43 3 2 3" xfId="44360"/>
    <cellStyle name="Обычный 3 18 43 3 2 3 2" xfId="44361"/>
    <cellStyle name="Обычный 3 18 43 3 2 4" xfId="44362"/>
    <cellStyle name="Обычный 3 18 43 3 3" xfId="44363"/>
    <cellStyle name="Обычный 3 18 43 3 3 2" xfId="44364"/>
    <cellStyle name="Обычный 3 18 43 3 3 2 2" xfId="44365"/>
    <cellStyle name="Обычный 3 18 43 3 3 3" xfId="44366"/>
    <cellStyle name="Обычный 3 18 43 3 4" xfId="44367"/>
    <cellStyle name="Обычный 3 18 43 3 4 2" xfId="44368"/>
    <cellStyle name="Обычный 3 18 43 3 5" xfId="44369"/>
    <cellStyle name="Обычный 3 18 43 4" xfId="44370"/>
    <cellStyle name="Обычный 3 18 43 4 2" xfId="44371"/>
    <cellStyle name="Обычный 3 18 43 4 2 2" xfId="44372"/>
    <cellStyle name="Обычный 3 18 43 4 2 2 2" xfId="44373"/>
    <cellStyle name="Обычный 3 18 43 4 2 2 2 2" xfId="44374"/>
    <cellStyle name="Обычный 3 18 43 4 2 2 3" xfId="44375"/>
    <cellStyle name="Обычный 3 18 43 4 2 3" xfId="44376"/>
    <cellStyle name="Обычный 3 18 43 4 2 3 2" xfId="44377"/>
    <cellStyle name="Обычный 3 18 43 4 2 4" xfId="44378"/>
    <cellStyle name="Обычный 3 18 43 4 3" xfId="44379"/>
    <cellStyle name="Обычный 3 18 43 4 3 2" xfId="44380"/>
    <cellStyle name="Обычный 3 18 43 4 3 2 2" xfId="44381"/>
    <cellStyle name="Обычный 3 18 43 4 3 3" xfId="44382"/>
    <cellStyle name="Обычный 3 18 43 4 4" xfId="44383"/>
    <cellStyle name="Обычный 3 18 43 4 4 2" xfId="44384"/>
    <cellStyle name="Обычный 3 18 43 4 5" xfId="44385"/>
    <cellStyle name="Обычный 3 18 43 5" xfId="44386"/>
    <cellStyle name="Обычный 3 18 43 5 2" xfId="44387"/>
    <cellStyle name="Обычный 3 18 43 5 2 2" xfId="44388"/>
    <cellStyle name="Обычный 3 18 43 5 2 2 2" xfId="44389"/>
    <cellStyle name="Обычный 3 18 43 5 2 3" xfId="44390"/>
    <cellStyle name="Обычный 3 18 43 5 3" xfId="44391"/>
    <cellStyle name="Обычный 3 18 43 5 3 2" xfId="44392"/>
    <cellStyle name="Обычный 3 18 43 5 4" xfId="44393"/>
    <cellStyle name="Обычный 3 18 43 6" xfId="44394"/>
    <cellStyle name="Обычный 3 18 43 6 2" xfId="44395"/>
    <cellStyle name="Обычный 3 18 43 6 2 2" xfId="44396"/>
    <cellStyle name="Обычный 3 18 43 6 3" xfId="44397"/>
    <cellStyle name="Обычный 3 18 43 7" xfId="44398"/>
    <cellStyle name="Обычный 3 18 43 7 2" xfId="44399"/>
    <cellStyle name="Обычный 3 18 43 8" xfId="44400"/>
    <cellStyle name="Обычный 3 18 44" xfId="44401"/>
    <cellStyle name="Обычный 3 18 44 2" xfId="44402"/>
    <cellStyle name="Обычный 3 18 44 2 2" xfId="44403"/>
    <cellStyle name="Обычный 3 18 44 2 2 2" xfId="44404"/>
    <cellStyle name="Обычный 3 18 44 2 2 2 2" xfId="44405"/>
    <cellStyle name="Обычный 3 18 44 2 2 2 2 2" xfId="44406"/>
    <cellStyle name="Обычный 3 18 44 2 2 2 2 2 2" xfId="44407"/>
    <cellStyle name="Обычный 3 18 44 2 2 2 2 3" xfId="44408"/>
    <cellStyle name="Обычный 3 18 44 2 2 2 3" xfId="44409"/>
    <cellStyle name="Обычный 3 18 44 2 2 2 3 2" xfId="44410"/>
    <cellStyle name="Обычный 3 18 44 2 2 2 4" xfId="44411"/>
    <cellStyle name="Обычный 3 18 44 2 2 3" xfId="44412"/>
    <cellStyle name="Обычный 3 18 44 2 2 3 2" xfId="44413"/>
    <cellStyle name="Обычный 3 18 44 2 2 3 2 2" xfId="44414"/>
    <cellStyle name="Обычный 3 18 44 2 2 3 3" xfId="44415"/>
    <cellStyle name="Обычный 3 18 44 2 2 4" xfId="44416"/>
    <cellStyle name="Обычный 3 18 44 2 2 4 2" xfId="44417"/>
    <cellStyle name="Обычный 3 18 44 2 2 5" xfId="44418"/>
    <cellStyle name="Обычный 3 18 44 2 3" xfId="44419"/>
    <cellStyle name="Обычный 3 18 44 2 3 2" xfId="44420"/>
    <cellStyle name="Обычный 3 18 44 2 3 2 2" xfId="44421"/>
    <cellStyle name="Обычный 3 18 44 2 3 2 2 2" xfId="44422"/>
    <cellStyle name="Обычный 3 18 44 2 3 2 2 2 2" xfId="44423"/>
    <cellStyle name="Обычный 3 18 44 2 3 2 2 3" xfId="44424"/>
    <cellStyle name="Обычный 3 18 44 2 3 2 3" xfId="44425"/>
    <cellStyle name="Обычный 3 18 44 2 3 2 3 2" xfId="44426"/>
    <cellStyle name="Обычный 3 18 44 2 3 2 4" xfId="44427"/>
    <cellStyle name="Обычный 3 18 44 2 3 3" xfId="44428"/>
    <cellStyle name="Обычный 3 18 44 2 3 3 2" xfId="44429"/>
    <cellStyle name="Обычный 3 18 44 2 3 3 2 2" xfId="44430"/>
    <cellStyle name="Обычный 3 18 44 2 3 3 3" xfId="44431"/>
    <cellStyle name="Обычный 3 18 44 2 3 4" xfId="44432"/>
    <cellStyle name="Обычный 3 18 44 2 3 4 2" xfId="44433"/>
    <cellStyle name="Обычный 3 18 44 2 3 5" xfId="44434"/>
    <cellStyle name="Обычный 3 18 44 2 4" xfId="44435"/>
    <cellStyle name="Обычный 3 18 44 2 4 2" xfId="44436"/>
    <cellStyle name="Обычный 3 18 44 2 4 2 2" xfId="44437"/>
    <cellStyle name="Обычный 3 18 44 2 4 2 2 2" xfId="44438"/>
    <cellStyle name="Обычный 3 18 44 2 4 2 3" xfId="44439"/>
    <cellStyle name="Обычный 3 18 44 2 4 3" xfId="44440"/>
    <cellStyle name="Обычный 3 18 44 2 4 3 2" xfId="44441"/>
    <cellStyle name="Обычный 3 18 44 2 4 4" xfId="44442"/>
    <cellStyle name="Обычный 3 18 44 2 5" xfId="44443"/>
    <cellStyle name="Обычный 3 18 44 2 5 2" xfId="44444"/>
    <cellStyle name="Обычный 3 18 44 2 5 2 2" xfId="44445"/>
    <cellStyle name="Обычный 3 18 44 2 5 3" xfId="44446"/>
    <cellStyle name="Обычный 3 18 44 2 6" xfId="44447"/>
    <cellStyle name="Обычный 3 18 44 2 6 2" xfId="44448"/>
    <cellStyle name="Обычный 3 18 44 2 7" xfId="44449"/>
    <cellStyle name="Обычный 3 18 44 3" xfId="44450"/>
    <cellStyle name="Обычный 3 18 44 3 2" xfId="44451"/>
    <cellStyle name="Обычный 3 18 44 3 2 2" xfId="44452"/>
    <cellStyle name="Обычный 3 18 44 3 2 2 2" xfId="44453"/>
    <cellStyle name="Обычный 3 18 44 3 2 2 2 2" xfId="44454"/>
    <cellStyle name="Обычный 3 18 44 3 2 2 3" xfId="44455"/>
    <cellStyle name="Обычный 3 18 44 3 2 3" xfId="44456"/>
    <cellStyle name="Обычный 3 18 44 3 2 3 2" xfId="44457"/>
    <cellStyle name="Обычный 3 18 44 3 2 4" xfId="44458"/>
    <cellStyle name="Обычный 3 18 44 3 3" xfId="44459"/>
    <cellStyle name="Обычный 3 18 44 3 3 2" xfId="44460"/>
    <cellStyle name="Обычный 3 18 44 3 3 2 2" xfId="44461"/>
    <cellStyle name="Обычный 3 18 44 3 3 3" xfId="44462"/>
    <cellStyle name="Обычный 3 18 44 3 4" xfId="44463"/>
    <cellStyle name="Обычный 3 18 44 3 4 2" xfId="44464"/>
    <cellStyle name="Обычный 3 18 44 3 5" xfId="44465"/>
    <cellStyle name="Обычный 3 18 44 4" xfId="44466"/>
    <cellStyle name="Обычный 3 18 44 4 2" xfId="44467"/>
    <cellStyle name="Обычный 3 18 44 4 2 2" xfId="44468"/>
    <cellStyle name="Обычный 3 18 44 4 2 2 2" xfId="44469"/>
    <cellStyle name="Обычный 3 18 44 4 2 2 2 2" xfId="44470"/>
    <cellStyle name="Обычный 3 18 44 4 2 2 3" xfId="44471"/>
    <cellStyle name="Обычный 3 18 44 4 2 3" xfId="44472"/>
    <cellStyle name="Обычный 3 18 44 4 2 3 2" xfId="44473"/>
    <cellStyle name="Обычный 3 18 44 4 2 4" xfId="44474"/>
    <cellStyle name="Обычный 3 18 44 4 3" xfId="44475"/>
    <cellStyle name="Обычный 3 18 44 4 3 2" xfId="44476"/>
    <cellStyle name="Обычный 3 18 44 4 3 2 2" xfId="44477"/>
    <cellStyle name="Обычный 3 18 44 4 3 3" xfId="44478"/>
    <cellStyle name="Обычный 3 18 44 4 4" xfId="44479"/>
    <cellStyle name="Обычный 3 18 44 4 4 2" xfId="44480"/>
    <cellStyle name="Обычный 3 18 44 4 5" xfId="44481"/>
    <cellStyle name="Обычный 3 18 44 5" xfId="44482"/>
    <cellStyle name="Обычный 3 18 44 5 2" xfId="44483"/>
    <cellStyle name="Обычный 3 18 44 5 2 2" xfId="44484"/>
    <cellStyle name="Обычный 3 18 44 5 2 2 2" xfId="44485"/>
    <cellStyle name="Обычный 3 18 44 5 2 3" xfId="44486"/>
    <cellStyle name="Обычный 3 18 44 5 3" xfId="44487"/>
    <cellStyle name="Обычный 3 18 44 5 3 2" xfId="44488"/>
    <cellStyle name="Обычный 3 18 44 5 4" xfId="44489"/>
    <cellStyle name="Обычный 3 18 44 6" xfId="44490"/>
    <cellStyle name="Обычный 3 18 44 6 2" xfId="44491"/>
    <cellStyle name="Обычный 3 18 44 6 2 2" xfId="44492"/>
    <cellStyle name="Обычный 3 18 44 6 3" xfId="44493"/>
    <cellStyle name="Обычный 3 18 44 7" xfId="44494"/>
    <cellStyle name="Обычный 3 18 44 7 2" xfId="44495"/>
    <cellStyle name="Обычный 3 18 44 8" xfId="44496"/>
    <cellStyle name="Обычный 3 18 45" xfId="44497"/>
    <cellStyle name="Обычный 3 18 45 2" xfId="44498"/>
    <cellStyle name="Обычный 3 18 45 2 2" xfId="44499"/>
    <cellStyle name="Обычный 3 18 45 2 2 2" xfId="44500"/>
    <cellStyle name="Обычный 3 18 45 2 2 2 2" xfId="44501"/>
    <cellStyle name="Обычный 3 18 45 2 2 2 2 2" xfId="44502"/>
    <cellStyle name="Обычный 3 18 45 2 2 2 2 2 2" xfId="44503"/>
    <cellStyle name="Обычный 3 18 45 2 2 2 2 3" xfId="44504"/>
    <cellStyle name="Обычный 3 18 45 2 2 2 3" xfId="44505"/>
    <cellStyle name="Обычный 3 18 45 2 2 2 3 2" xfId="44506"/>
    <cellStyle name="Обычный 3 18 45 2 2 2 4" xfId="44507"/>
    <cellStyle name="Обычный 3 18 45 2 2 3" xfId="44508"/>
    <cellStyle name="Обычный 3 18 45 2 2 3 2" xfId="44509"/>
    <cellStyle name="Обычный 3 18 45 2 2 3 2 2" xfId="44510"/>
    <cellStyle name="Обычный 3 18 45 2 2 3 3" xfId="44511"/>
    <cellStyle name="Обычный 3 18 45 2 2 4" xfId="44512"/>
    <cellStyle name="Обычный 3 18 45 2 2 4 2" xfId="44513"/>
    <cellStyle name="Обычный 3 18 45 2 2 5" xfId="44514"/>
    <cellStyle name="Обычный 3 18 45 2 3" xfId="44515"/>
    <cellStyle name="Обычный 3 18 45 2 3 2" xfId="44516"/>
    <cellStyle name="Обычный 3 18 45 2 3 2 2" xfId="44517"/>
    <cellStyle name="Обычный 3 18 45 2 3 2 2 2" xfId="44518"/>
    <cellStyle name="Обычный 3 18 45 2 3 2 2 2 2" xfId="44519"/>
    <cellStyle name="Обычный 3 18 45 2 3 2 2 3" xfId="44520"/>
    <cellStyle name="Обычный 3 18 45 2 3 2 3" xfId="44521"/>
    <cellStyle name="Обычный 3 18 45 2 3 2 3 2" xfId="44522"/>
    <cellStyle name="Обычный 3 18 45 2 3 2 4" xfId="44523"/>
    <cellStyle name="Обычный 3 18 45 2 3 3" xfId="44524"/>
    <cellStyle name="Обычный 3 18 45 2 3 3 2" xfId="44525"/>
    <cellStyle name="Обычный 3 18 45 2 3 3 2 2" xfId="44526"/>
    <cellStyle name="Обычный 3 18 45 2 3 3 3" xfId="44527"/>
    <cellStyle name="Обычный 3 18 45 2 3 4" xfId="44528"/>
    <cellStyle name="Обычный 3 18 45 2 3 4 2" xfId="44529"/>
    <cellStyle name="Обычный 3 18 45 2 3 5" xfId="44530"/>
    <cellStyle name="Обычный 3 18 45 2 4" xfId="44531"/>
    <cellStyle name="Обычный 3 18 45 2 4 2" xfId="44532"/>
    <cellStyle name="Обычный 3 18 45 2 4 2 2" xfId="44533"/>
    <cellStyle name="Обычный 3 18 45 2 4 2 2 2" xfId="44534"/>
    <cellStyle name="Обычный 3 18 45 2 4 2 3" xfId="44535"/>
    <cellStyle name="Обычный 3 18 45 2 4 3" xfId="44536"/>
    <cellStyle name="Обычный 3 18 45 2 4 3 2" xfId="44537"/>
    <cellStyle name="Обычный 3 18 45 2 4 4" xfId="44538"/>
    <cellStyle name="Обычный 3 18 45 2 5" xfId="44539"/>
    <cellStyle name="Обычный 3 18 45 2 5 2" xfId="44540"/>
    <cellStyle name="Обычный 3 18 45 2 5 2 2" xfId="44541"/>
    <cellStyle name="Обычный 3 18 45 2 5 3" xfId="44542"/>
    <cellStyle name="Обычный 3 18 45 2 6" xfId="44543"/>
    <cellStyle name="Обычный 3 18 45 2 6 2" xfId="44544"/>
    <cellStyle name="Обычный 3 18 45 2 7" xfId="44545"/>
    <cellStyle name="Обычный 3 18 45 3" xfId="44546"/>
    <cellStyle name="Обычный 3 18 45 3 2" xfId="44547"/>
    <cellStyle name="Обычный 3 18 45 3 2 2" xfId="44548"/>
    <cellStyle name="Обычный 3 18 45 3 2 2 2" xfId="44549"/>
    <cellStyle name="Обычный 3 18 45 3 2 2 2 2" xfId="44550"/>
    <cellStyle name="Обычный 3 18 45 3 2 2 3" xfId="44551"/>
    <cellStyle name="Обычный 3 18 45 3 2 3" xfId="44552"/>
    <cellStyle name="Обычный 3 18 45 3 2 3 2" xfId="44553"/>
    <cellStyle name="Обычный 3 18 45 3 2 4" xfId="44554"/>
    <cellStyle name="Обычный 3 18 45 3 3" xfId="44555"/>
    <cellStyle name="Обычный 3 18 45 3 3 2" xfId="44556"/>
    <cellStyle name="Обычный 3 18 45 3 3 2 2" xfId="44557"/>
    <cellStyle name="Обычный 3 18 45 3 3 3" xfId="44558"/>
    <cellStyle name="Обычный 3 18 45 3 4" xfId="44559"/>
    <cellStyle name="Обычный 3 18 45 3 4 2" xfId="44560"/>
    <cellStyle name="Обычный 3 18 45 3 5" xfId="44561"/>
    <cellStyle name="Обычный 3 18 45 4" xfId="44562"/>
    <cellStyle name="Обычный 3 18 45 4 2" xfId="44563"/>
    <cellStyle name="Обычный 3 18 45 4 2 2" xfId="44564"/>
    <cellStyle name="Обычный 3 18 45 4 2 2 2" xfId="44565"/>
    <cellStyle name="Обычный 3 18 45 4 2 2 2 2" xfId="44566"/>
    <cellStyle name="Обычный 3 18 45 4 2 2 3" xfId="44567"/>
    <cellStyle name="Обычный 3 18 45 4 2 3" xfId="44568"/>
    <cellStyle name="Обычный 3 18 45 4 2 3 2" xfId="44569"/>
    <cellStyle name="Обычный 3 18 45 4 2 4" xfId="44570"/>
    <cellStyle name="Обычный 3 18 45 4 3" xfId="44571"/>
    <cellStyle name="Обычный 3 18 45 4 3 2" xfId="44572"/>
    <cellStyle name="Обычный 3 18 45 4 3 2 2" xfId="44573"/>
    <cellStyle name="Обычный 3 18 45 4 3 3" xfId="44574"/>
    <cellStyle name="Обычный 3 18 45 4 4" xfId="44575"/>
    <cellStyle name="Обычный 3 18 45 4 4 2" xfId="44576"/>
    <cellStyle name="Обычный 3 18 45 4 5" xfId="44577"/>
    <cellStyle name="Обычный 3 18 45 5" xfId="44578"/>
    <cellStyle name="Обычный 3 18 45 5 2" xfId="44579"/>
    <cellStyle name="Обычный 3 18 45 5 2 2" xfId="44580"/>
    <cellStyle name="Обычный 3 18 45 5 2 2 2" xfId="44581"/>
    <cellStyle name="Обычный 3 18 45 5 2 3" xfId="44582"/>
    <cellStyle name="Обычный 3 18 45 5 3" xfId="44583"/>
    <cellStyle name="Обычный 3 18 45 5 3 2" xfId="44584"/>
    <cellStyle name="Обычный 3 18 45 5 4" xfId="44585"/>
    <cellStyle name="Обычный 3 18 45 6" xfId="44586"/>
    <cellStyle name="Обычный 3 18 45 6 2" xfId="44587"/>
    <cellStyle name="Обычный 3 18 45 6 2 2" xfId="44588"/>
    <cellStyle name="Обычный 3 18 45 6 3" xfId="44589"/>
    <cellStyle name="Обычный 3 18 45 7" xfId="44590"/>
    <cellStyle name="Обычный 3 18 45 7 2" xfId="44591"/>
    <cellStyle name="Обычный 3 18 45 8" xfId="44592"/>
    <cellStyle name="Обычный 3 18 46" xfId="44593"/>
    <cellStyle name="Обычный 3 18 46 2" xfId="44594"/>
    <cellStyle name="Обычный 3 18 46 2 2" xfId="44595"/>
    <cellStyle name="Обычный 3 18 46 2 2 2" xfId="44596"/>
    <cellStyle name="Обычный 3 18 46 2 2 2 2" xfId="44597"/>
    <cellStyle name="Обычный 3 18 46 2 2 2 2 2" xfId="44598"/>
    <cellStyle name="Обычный 3 18 46 2 2 2 2 2 2" xfId="44599"/>
    <cellStyle name="Обычный 3 18 46 2 2 2 2 3" xfId="44600"/>
    <cellStyle name="Обычный 3 18 46 2 2 2 3" xfId="44601"/>
    <cellStyle name="Обычный 3 18 46 2 2 2 3 2" xfId="44602"/>
    <cellStyle name="Обычный 3 18 46 2 2 2 4" xfId="44603"/>
    <cellStyle name="Обычный 3 18 46 2 2 3" xfId="44604"/>
    <cellStyle name="Обычный 3 18 46 2 2 3 2" xfId="44605"/>
    <cellStyle name="Обычный 3 18 46 2 2 3 2 2" xfId="44606"/>
    <cellStyle name="Обычный 3 18 46 2 2 3 3" xfId="44607"/>
    <cellStyle name="Обычный 3 18 46 2 2 4" xfId="44608"/>
    <cellStyle name="Обычный 3 18 46 2 2 4 2" xfId="44609"/>
    <cellStyle name="Обычный 3 18 46 2 2 5" xfId="44610"/>
    <cellStyle name="Обычный 3 18 46 2 3" xfId="44611"/>
    <cellStyle name="Обычный 3 18 46 2 3 2" xfId="44612"/>
    <cellStyle name="Обычный 3 18 46 2 3 2 2" xfId="44613"/>
    <cellStyle name="Обычный 3 18 46 2 3 2 2 2" xfId="44614"/>
    <cellStyle name="Обычный 3 18 46 2 3 2 2 2 2" xfId="44615"/>
    <cellStyle name="Обычный 3 18 46 2 3 2 2 3" xfId="44616"/>
    <cellStyle name="Обычный 3 18 46 2 3 2 3" xfId="44617"/>
    <cellStyle name="Обычный 3 18 46 2 3 2 3 2" xfId="44618"/>
    <cellStyle name="Обычный 3 18 46 2 3 2 4" xfId="44619"/>
    <cellStyle name="Обычный 3 18 46 2 3 3" xfId="44620"/>
    <cellStyle name="Обычный 3 18 46 2 3 3 2" xfId="44621"/>
    <cellStyle name="Обычный 3 18 46 2 3 3 2 2" xfId="44622"/>
    <cellStyle name="Обычный 3 18 46 2 3 3 3" xfId="44623"/>
    <cellStyle name="Обычный 3 18 46 2 3 4" xfId="44624"/>
    <cellStyle name="Обычный 3 18 46 2 3 4 2" xfId="44625"/>
    <cellStyle name="Обычный 3 18 46 2 3 5" xfId="44626"/>
    <cellStyle name="Обычный 3 18 46 2 4" xfId="44627"/>
    <cellStyle name="Обычный 3 18 46 2 4 2" xfId="44628"/>
    <cellStyle name="Обычный 3 18 46 2 4 2 2" xfId="44629"/>
    <cellStyle name="Обычный 3 18 46 2 4 2 2 2" xfId="44630"/>
    <cellStyle name="Обычный 3 18 46 2 4 2 3" xfId="44631"/>
    <cellStyle name="Обычный 3 18 46 2 4 3" xfId="44632"/>
    <cellStyle name="Обычный 3 18 46 2 4 3 2" xfId="44633"/>
    <cellStyle name="Обычный 3 18 46 2 4 4" xfId="44634"/>
    <cellStyle name="Обычный 3 18 46 2 5" xfId="44635"/>
    <cellStyle name="Обычный 3 18 46 2 5 2" xfId="44636"/>
    <cellStyle name="Обычный 3 18 46 2 5 2 2" xfId="44637"/>
    <cellStyle name="Обычный 3 18 46 2 5 3" xfId="44638"/>
    <cellStyle name="Обычный 3 18 46 2 6" xfId="44639"/>
    <cellStyle name="Обычный 3 18 46 2 6 2" xfId="44640"/>
    <cellStyle name="Обычный 3 18 46 2 7" xfId="44641"/>
    <cellStyle name="Обычный 3 18 46 3" xfId="44642"/>
    <cellStyle name="Обычный 3 18 46 3 2" xfId="44643"/>
    <cellStyle name="Обычный 3 18 46 3 2 2" xfId="44644"/>
    <cellStyle name="Обычный 3 18 46 3 2 2 2" xfId="44645"/>
    <cellStyle name="Обычный 3 18 46 3 2 2 2 2" xfId="44646"/>
    <cellStyle name="Обычный 3 18 46 3 2 2 3" xfId="44647"/>
    <cellStyle name="Обычный 3 18 46 3 2 3" xfId="44648"/>
    <cellStyle name="Обычный 3 18 46 3 2 3 2" xfId="44649"/>
    <cellStyle name="Обычный 3 18 46 3 2 4" xfId="44650"/>
    <cellStyle name="Обычный 3 18 46 3 3" xfId="44651"/>
    <cellStyle name="Обычный 3 18 46 3 3 2" xfId="44652"/>
    <cellStyle name="Обычный 3 18 46 3 3 2 2" xfId="44653"/>
    <cellStyle name="Обычный 3 18 46 3 3 3" xfId="44654"/>
    <cellStyle name="Обычный 3 18 46 3 4" xfId="44655"/>
    <cellStyle name="Обычный 3 18 46 3 4 2" xfId="44656"/>
    <cellStyle name="Обычный 3 18 46 3 5" xfId="44657"/>
    <cellStyle name="Обычный 3 18 46 4" xfId="44658"/>
    <cellStyle name="Обычный 3 18 46 4 2" xfId="44659"/>
    <cellStyle name="Обычный 3 18 46 4 2 2" xfId="44660"/>
    <cellStyle name="Обычный 3 18 46 4 2 2 2" xfId="44661"/>
    <cellStyle name="Обычный 3 18 46 4 2 2 2 2" xfId="44662"/>
    <cellStyle name="Обычный 3 18 46 4 2 2 3" xfId="44663"/>
    <cellStyle name="Обычный 3 18 46 4 2 3" xfId="44664"/>
    <cellStyle name="Обычный 3 18 46 4 2 3 2" xfId="44665"/>
    <cellStyle name="Обычный 3 18 46 4 2 4" xfId="44666"/>
    <cellStyle name="Обычный 3 18 46 4 3" xfId="44667"/>
    <cellStyle name="Обычный 3 18 46 4 3 2" xfId="44668"/>
    <cellStyle name="Обычный 3 18 46 4 3 2 2" xfId="44669"/>
    <cellStyle name="Обычный 3 18 46 4 3 3" xfId="44670"/>
    <cellStyle name="Обычный 3 18 46 4 4" xfId="44671"/>
    <cellStyle name="Обычный 3 18 46 4 4 2" xfId="44672"/>
    <cellStyle name="Обычный 3 18 46 4 5" xfId="44673"/>
    <cellStyle name="Обычный 3 18 46 5" xfId="44674"/>
    <cellStyle name="Обычный 3 18 46 5 2" xfId="44675"/>
    <cellStyle name="Обычный 3 18 46 5 2 2" xfId="44676"/>
    <cellStyle name="Обычный 3 18 46 5 2 2 2" xfId="44677"/>
    <cellStyle name="Обычный 3 18 46 5 2 3" xfId="44678"/>
    <cellStyle name="Обычный 3 18 46 5 3" xfId="44679"/>
    <cellStyle name="Обычный 3 18 46 5 3 2" xfId="44680"/>
    <cellStyle name="Обычный 3 18 46 5 4" xfId="44681"/>
    <cellStyle name="Обычный 3 18 46 6" xfId="44682"/>
    <cellStyle name="Обычный 3 18 46 6 2" xfId="44683"/>
    <cellStyle name="Обычный 3 18 46 6 2 2" xfId="44684"/>
    <cellStyle name="Обычный 3 18 46 6 3" xfId="44685"/>
    <cellStyle name="Обычный 3 18 46 7" xfId="44686"/>
    <cellStyle name="Обычный 3 18 46 7 2" xfId="44687"/>
    <cellStyle name="Обычный 3 18 46 8" xfId="44688"/>
    <cellStyle name="Обычный 3 18 47" xfId="44689"/>
    <cellStyle name="Обычный 3 18 47 2" xfId="44690"/>
    <cellStyle name="Обычный 3 18 47 2 2" xfId="44691"/>
    <cellStyle name="Обычный 3 18 47 2 2 2" xfId="44692"/>
    <cellStyle name="Обычный 3 18 47 2 2 2 2" xfId="44693"/>
    <cellStyle name="Обычный 3 18 47 2 2 2 2 2" xfId="44694"/>
    <cellStyle name="Обычный 3 18 47 2 2 2 2 2 2" xfId="44695"/>
    <cellStyle name="Обычный 3 18 47 2 2 2 2 3" xfId="44696"/>
    <cellStyle name="Обычный 3 18 47 2 2 2 3" xfId="44697"/>
    <cellStyle name="Обычный 3 18 47 2 2 2 3 2" xfId="44698"/>
    <cellStyle name="Обычный 3 18 47 2 2 2 4" xfId="44699"/>
    <cellStyle name="Обычный 3 18 47 2 2 3" xfId="44700"/>
    <cellStyle name="Обычный 3 18 47 2 2 3 2" xfId="44701"/>
    <cellStyle name="Обычный 3 18 47 2 2 3 2 2" xfId="44702"/>
    <cellStyle name="Обычный 3 18 47 2 2 3 3" xfId="44703"/>
    <cellStyle name="Обычный 3 18 47 2 2 4" xfId="44704"/>
    <cellStyle name="Обычный 3 18 47 2 2 4 2" xfId="44705"/>
    <cellStyle name="Обычный 3 18 47 2 2 5" xfId="44706"/>
    <cellStyle name="Обычный 3 18 47 2 3" xfId="44707"/>
    <cellStyle name="Обычный 3 18 47 2 3 2" xfId="44708"/>
    <cellStyle name="Обычный 3 18 47 2 3 2 2" xfId="44709"/>
    <cellStyle name="Обычный 3 18 47 2 3 2 2 2" xfId="44710"/>
    <cellStyle name="Обычный 3 18 47 2 3 2 2 2 2" xfId="44711"/>
    <cellStyle name="Обычный 3 18 47 2 3 2 2 3" xfId="44712"/>
    <cellStyle name="Обычный 3 18 47 2 3 2 3" xfId="44713"/>
    <cellStyle name="Обычный 3 18 47 2 3 2 3 2" xfId="44714"/>
    <cellStyle name="Обычный 3 18 47 2 3 2 4" xfId="44715"/>
    <cellStyle name="Обычный 3 18 47 2 3 3" xfId="44716"/>
    <cellStyle name="Обычный 3 18 47 2 3 3 2" xfId="44717"/>
    <cellStyle name="Обычный 3 18 47 2 3 3 2 2" xfId="44718"/>
    <cellStyle name="Обычный 3 18 47 2 3 3 3" xfId="44719"/>
    <cellStyle name="Обычный 3 18 47 2 3 4" xfId="44720"/>
    <cellStyle name="Обычный 3 18 47 2 3 4 2" xfId="44721"/>
    <cellStyle name="Обычный 3 18 47 2 3 5" xfId="44722"/>
    <cellStyle name="Обычный 3 18 47 2 4" xfId="44723"/>
    <cellStyle name="Обычный 3 18 47 2 4 2" xfId="44724"/>
    <cellStyle name="Обычный 3 18 47 2 4 2 2" xfId="44725"/>
    <cellStyle name="Обычный 3 18 47 2 4 2 2 2" xfId="44726"/>
    <cellStyle name="Обычный 3 18 47 2 4 2 3" xfId="44727"/>
    <cellStyle name="Обычный 3 18 47 2 4 3" xfId="44728"/>
    <cellStyle name="Обычный 3 18 47 2 4 3 2" xfId="44729"/>
    <cellStyle name="Обычный 3 18 47 2 4 4" xfId="44730"/>
    <cellStyle name="Обычный 3 18 47 2 5" xfId="44731"/>
    <cellStyle name="Обычный 3 18 47 2 5 2" xfId="44732"/>
    <cellStyle name="Обычный 3 18 47 2 5 2 2" xfId="44733"/>
    <cellStyle name="Обычный 3 18 47 2 5 3" xfId="44734"/>
    <cellStyle name="Обычный 3 18 47 2 6" xfId="44735"/>
    <cellStyle name="Обычный 3 18 47 2 6 2" xfId="44736"/>
    <cellStyle name="Обычный 3 18 47 2 7" xfId="44737"/>
    <cellStyle name="Обычный 3 18 47 3" xfId="44738"/>
    <cellStyle name="Обычный 3 18 47 3 2" xfId="44739"/>
    <cellStyle name="Обычный 3 18 47 3 2 2" xfId="44740"/>
    <cellStyle name="Обычный 3 18 47 3 2 2 2" xfId="44741"/>
    <cellStyle name="Обычный 3 18 47 3 2 2 2 2" xfId="44742"/>
    <cellStyle name="Обычный 3 18 47 3 2 2 3" xfId="44743"/>
    <cellStyle name="Обычный 3 18 47 3 2 3" xfId="44744"/>
    <cellStyle name="Обычный 3 18 47 3 2 3 2" xfId="44745"/>
    <cellStyle name="Обычный 3 18 47 3 2 4" xfId="44746"/>
    <cellStyle name="Обычный 3 18 47 3 3" xfId="44747"/>
    <cellStyle name="Обычный 3 18 47 3 3 2" xfId="44748"/>
    <cellStyle name="Обычный 3 18 47 3 3 2 2" xfId="44749"/>
    <cellStyle name="Обычный 3 18 47 3 3 3" xfId="44750"/>
    <cellStyle name="Обычный 3 18 47 3 4" xfId="44751"/>
    <cellStyle name="Обычный 3 18 47 3 4 2" xfId="44752"/>
    <cellStyle name="Обычный 3 18 47 3 5" xfId="44753"/>
    <cellStyle name="Обычный 3 18 47 4" xfId="44754"/>
    <cellStyle name="Обычный 3 18 47 4 2" xfId="44755"/>
    <cellStyle name="Обычный 3 18 47 4 2 2" xfId="44756"/>
    <cellStyle name="Обычный 3 18 47 4 2 2 2" xfId="44757"/>
    <cellStyle name="Обычный 3 18 47 4 2 2 2 2" xfId="44758"/>
    <cellStyle name="Обычный 3 18 47 4 2 2 3" xfId="44759"/>
    <cellStyle name="Обычный 3 18 47 4 2 3" xfId="44760"/>
    <cellStyle name="Обычный 3 18 47 4 2 3 2" xfId="44761"/>
    <cellStyle name="Обычный 3 18 47 4 2 4" xfId="44762"/>
    <cellStyle name="Обычный 3 18 47 4 3" xfId="44763"/>
    <cellStyle name="Обычный 3 18 47 4 3 2" xfId="44764"/>
    <cellStyle name="Обычный 3 18 47 4 3 2 2" xfId="44765"/>
    <cellStyle name="Обычный 3 18 47 4 3 3" xfId="44766"/>
    <cellStyle name="Обычный 3 18 47 4 4" xfId="44767"/>
    <cellStyle name="Обычный 3 18 47 4 4 2" xfId="44768"/>
    <cellStyle name="Обычный 3 18 47 4 5" xfId="44769"/>
    <cellStyle name="Обычный 3 18 47 5" xfId="44770"/>
    <cellStyle name="Обычный 3 18 47 5 2" xfId="44771"/>
    <cellStyle name="Обычный 3 18 47 5 2 2" xfId="44772"/>
    <cellStyle name="Обычный 3 18 47 5 2 2 2" xfId="44773"/>
    <cellStyle name="Обычный 3 18 47 5 2 3" xfId="44774"/>
    <cellStyle name="Обычный 3 18 47 5 3" xfId="44775"/>
    <cellStyle name="Обычный 3 18 47 5 3 2" xfId="44776"/>
    <cellStyle name="Обычный 3 18 47 5 4" xfId="44777"/>
    <cellStyle name="Обычный 3 18 47 6" xfId="44778"/>
    <cellStyle name="Обычный 3 18 47 6 2" xfId="44779"/>
    <cellStyle name="Обычный 3 18 47 6 2 2" xfId="44780"/>
    <cellStyle name="Обычный 3 18 47 6 3" xfId="44781"/>
    <cellStyle name="Обычный 3 18 47 7" xfId="44782"/>
    <cellStyle name="Обычный 3 18 47 7 2" xfId="44783"/>
    <cellStyle name="Обычный 3 18 47 8" xfId="44784"/>
    <cellStyle name="Обычный 3 18 48" xfId="44785"/>
    <cellStyle name="Обычный 3 18 48 2" xfId="44786"/>
    <cellStyle name="Обычный 3 18 48 2 2" xfId="44787"/>
    <cellStyle name="Обычный 3 18 48 2 2 2" xfId="44788"/>
    <cellStyle name="Обычный 3 18 48 2 2 2 2" xfId="44789"/>
    <cellStyle name="Обычный 3 18 48 2 2 2 2 2" xfId="44790"/>
    <cellStyle name="Обычный 3 18 48 2 2 2 3" xfId="44791"/>
    <cellStyle name="Обычный 3 18 48 2 2 3" xfId="44792"/>
    <cellStyle name="Обычный 3 18 48 2 2 3 2" xfId="44793"/>
    <cellStyle name="Обычный 3 18 48 2 2 4" xfId="44794"/>
    <cellStyle name="Обычный 3 18 48 2 3" xfId="44795"/>
    <cellStyle name="Обычный 3 18 48 2 3 2" xfId="44796"/>
    <cellStyle name="Обычный 3 18 48 2 3 2 2" xfId="44797"/>
    <cellStyle name="Обычный 3 18 48 2 3 3" xfId="44798"/>
    <cellStyle name="Обычный 3 18 48 2 4" xfId="44799"/>
    <cellStyle name="Обычный 3 18 48 2 4 2" xfId="44800"/>
    <cellStyle name="Обычный 3 18 48 2 5" xfId="44801"/>
    <cellStyle name="Обычный 3 18 48 3" xfId="44802"/>
    <cellStyle name="Обычный 3 18 48 3 2" xfId="44803"/>
    <cellStyle name="Обычный 3 18 48 3 2 2" xfId="44804"/>
    <cellStyle name="Обычный 3 18 48 3 2 2 2" xfId="44805"/>
    <cellStyle name="Обычный 3 18 48 3 2 2 2 2" xfId="44806"/>
    <cellStyle name="Обычный 3 18 48 3 2 2 3" xfId="44807"/>
    <cellStyle name="Обычный 3 18 48 3 2 3" xfId="44808"/>
    <cellStyle name="Обычный 3 18 48 3 2 3 2" xfId="44809"/>
    <cellStyle name="Обычный 3 18 48 3 2 4" xfId="44810"/>
    <cellStyle name="Обычный 3 18 48 3 3" xfId="44811"/>
    <cellStyle name="Обычный 3 18 48 3 3 2" xfId="44812"/>
    <cellStyle name="Обычный 3 18 48 3 3 2 2" xfId="44813"/>
    <cellStyle name="Обычный 3 18 48 3 3 3" xfId="44814"/>
    <cellStyle name="Обычный 3 18 48 3 4" xfId="44815"/>
    <cellStyle name="Обычный 3 18 48 3 4 2" xfId="44816"/>
    <cellStyle name="Обычный 3 18 48 3 5" xfId="44817"/>
    <cellStyle name="Обычный 3 18 48 4" xfId="44818"/>
    <cellStyle name="Обычный 3 18 48 4 2" xfId="44819"/>
    <cellStyle name="Обычный 3 18 48 4 2 2" xfId="44820"/>
    <cellStyle name="Обычный 3 18 48 4 2 2 2" xfId="44821"/>
    <cellStyle name="Обычный 3 18 48 4 2 3" xfId="44822"/>
    <cellStyle name="Обычный 3 18 48 4 3" xfId="44823"/>
    <cellStyle name="Обычный 3 18 48 4 3 2" xfId="44824"/>
    <cellStyle name="Обычный 3 18 48 4 4" xfId="44825"/>
    <cellStyle name="Обычный 3 18 48 5" xfId="44826"/>
    <cellStyle name="Обычный 3 18 48 5 2" xfId="44827"/>
    <cellStyle name="Обычный 3 18 48 5 2 2" xfId="44828"/>
    <cellStyle name="Обычный 3 18 48 5 3" xfId="44829"/>
    <cellStyle name="Обычный 3 18 48 6" xfId="44830"/>
    <cellStyle name="Обычный 3 18 48 6 2" xfId="44831"/>
    <cellStyle name="Обычный 3 18 48 7" xfId="44832"/>
    <cellStyle name="Обычный 3 18 49" xfId="44833"/>
    <cellStyle name="Обычный 3 18 49 2" xfId="44834"/>
    <cellStyle name="Обычный 3 18 49 2 2" xfId="44835"/>
    <cellStyle name="Обычный 3 18 49 2 2 2" xfId="44836"/>
    <cellStyle name="Обычный 3 18 49 2 2 2 2" xfId="44837"/>
    <cellStyle name="Обычный 3 18 49 2 2 3" xfId="44838"/>
    <cellStyle name="Обычный 3 18 49 2 3" xfId="44839"/>
    <cellStyle name="Обычный 3 18 49 2 3 2" xfId="44840"/>
    <cellStyle name="Обычный 3 18 49 2 4" xfId="44841"/>
    <cellStyle name="Обычный 3 18 49 3" xfId="44842"/>
    <cellStyle name="Обычный 3 18 49 3 2" xfId="44843"/>
    <cellStyle name="Обычный 3 18 49 3 2 2" xfId="44844"/>
    <cellStyle name="Обычный 3 18 49 3 3" xfId="44845"/>
    <cellStyle name="Обычный 3 18 49 4" xfId="44846"/>
    <cellStyle name="Обычный 3 18 49 4 2" xfId="44847"/>
    <cellStyle name="Обычный 3 18 49 5" xfId="44848"/>
    <cellStyle name="Обычный 3 18 5" xfId="44849"/>
    <cellStyle name="Обычный 3 18 5 2" xfId="44850"/>
    <cellStyle name="Обычный 3 18 5 2 2" xfId="44851"/>
    <cellStyle name="Обычный 3 18 5 2 2 2" xfId="44852"/>
    <cellStyle name="Обычный 3 18 5 2 2 2 2" xfId="44853"/>
    <cellStyle name="Обычный 3 18 5 2 2 2 2 2" xfId="44854"/>
    <cellStyle name="Обычный 3 18 5 2 2 2 2 2 2" xfId="44855"/>
    <cellStyle name="Обычный 3 18 5 2 2 2 2 3" xfId="44856"/>
    <cellStyle name="Обычный 3 18 5 2 2 2 3" xfId="44857"/>
    <cellStyle name="Обычный 3 18 5 2 2 2 3 2" xfId="44858"/>
    <cellStyle name="Обычный 3 18 5 2 2 2 4" xfId="44859"/>
    <cellStyle name="Обычный 3 18 5 2 2 3" xfId="44860"/>
    <cellStyle name="Обычный 3 18 5 2 2 3 2" xfId="44861"/>
    <cellStyle name="Обычный 3 18 5 2 2 3 2 2" xfId="44862"/>
    <cellStyle name="Обычный 3 18 5 2 2 3 3" xfId="44863"/>
    <cellStyle name="Обычный 3 18 5 2 2 4" xfId="44864"/>
    <cellStyle name="Обычный 3 18 5 2 2 4 2" xfId="44865"/>
    <cellStyle name="Обычный 3 18 5 2 2 5" xfId="44866"/>
    <cellStyle name="Обычный 3 18 5 2 3" xfId="44867"/>
    <cellStyle name="Обычный 3 18 5 2 3 2" xfId="44868"/>
    <cellStyle name="Обычный 3 18 5 2 3 2 2" xfId="44869"/>
    <cellStyle name="Обычный 3 18 5 2 3 2 2 2" xfId="44870"/>
    <cellStyle name="Обычный 3 18 5 2 3 2 2 2 2" xfId="44871"/>
    <cellStyle name="Обычный 3 18 5 2 3 2 2 3" xfId="44872"/>
    <cellStyle name="Обычный 3 18 5 2 3 2 3" xfId="44873"/>
    <cellStyle name="Обычный 3 18 5 2 3 2 3 2" xfId="44874"/>
    <cellStyle name="Обычный 3 18 5 2 3 2 4" xfId="44875"/>
    <cellStyle name="Обычный 3 18 5 2 3 3" xfId="44876"/>
    <cellStyle name="Обычный 3 18 5 2 3 3 2" xfId="44877"/>
    <cellStyle name="Обычный 3 18 5 2 3 3 2 2" xfId="44878"/>
    <cellStyle name="Обычный 3 18 5 2 3 3 3" xfId="44879"/>
    <cellStyle name="Обычный 3 18 5 2 3 4" xfId="44880"/>
    <cellStyle name="Обычный 3 18 5 2 3 4 2" xfId="44881"/>
    <cellStyle name="Обычный 3 18 5 2 3 5" xfId="44882"/>
    <cellStyle name="Обычный 3 18 5 2 4" xfId="44883"/>
    <cellStyle name="Обычный 3 18 5 2 4 2" xfId="44884"/>
    <cellStyle name="Обычный 3 18 5 2 4 2 2" xfId="44885"/>
    <cellStyle name="Обычный 3 18 5 2 4 2 2 2" xfId="44886"/>
    <cellStyle name="Обычный 3 18 5 2 4 2 3" xfId="44887"/>
    <cellStyle name="Обычный 3 18 5 2 4 3" xfId="44888"/>
    <cellStyle name="Обычный 3 18 5 2 4 3 2" xfId="44889"/>
    <cellStyle name="Обычный 3 18 5 2 4 4" xfId="44890"/>
    <cellStyle name="Обычный 3 18 5 2 5" xfId="44891"/>
    <cellStyle name="Обычный 3 18 5 2 5 2" xfId="44892"/>
    <cellStyle name="Обычный 3 18 5 2 5 2 2" xfId="44893"/>
    <cellStyle name="Обычный 3 18 5 2 5 3" xfId="44894"/>
    <cellStyle name="Обычный 3 18 5 2 6" xfId="44895"/>
    <cellStyle name="Обычный 3 18 5 2 6 2" xfId="44896"/>
    <cellStyle name="Обычный 3 18 5 2 7" xfId="44897"/>
    <cellStyle name="Обычный 3 18 5 3" xfId="44898"/>
    <cellStyle name="Обычный 3 18 5 3 2" xfId="44899"/>
    <cellStyle name="Обычный 3 18 5 3 2 2" xfId="44900"/>
    <cellStyle name="Обычный 3 18 5 3 2 2 2" xfId="44901"/>
    <cellStyle name="Обычный 3 18 5 3 2 2 2 2" xfId="44902"/>
    <cellStyle name="Обычный 3 18 5 3 2 2 3" xfId="44903"/>
    <cellStyle name="Обычный 3 18 5 3 2 3" xfId="44904"/>
    <cellStyle name="Обычный 3 18 5 3 2 3 2" xfId="44905"/>
    <cellStyle name="Обычный 3 18 5 3 2 4" xfId="44906"/>
    <cellStyle name="Обычный 3 18 5 3 3" xfId="44907"/>
    <cellStyle name="Обычный 3 18 5 3 3 2" xfId="44908"/>
    <cellStyle name="Обычный 3 18 5 3 3 2 2" xfId="44909"/>
    <cellStyle name="Обычный 3 18 5 3 3 3" xfId="44910"/>
    <cellStyle name="Обычный 3 18 5 3 4" xfId="44911"/>
    <cellStyle name="Обычный 3 18 5 3 4 2" xfId="44912"/>
    <cellStyle name="Обычный 3 18 5 3 5" xfId="44913"/>
    <cellStyle name="Обычный 3 18 5 4" xfId="44914"/>
    <cellStyle name="Обычный 3 18 5 4 2" xfId="44915"/>
    <cellStyle name="Обычный 3 18 5 4 2 2" xfId="44916"/>
    <cellStyle name="Обычный 3 18 5 4 2 2 2" xfId="44917"/>
    <cellStyle name="Обычный 3 18 5 4 2 2 2 2" xfId="44918"/>
    <cellStyle name="Обычный 3 18 5 4 2 2 3" xfId="44919"/>
    <cellStyle name="Обычный 3 18 5 4 2 3" xfId="44920"/>
    <cellStyle name="Обычный 3 18 5 4 2 3 2" xfId="44921"/>
    <cellStyle name="Обычный 3 18 5 4 2 4" xfId="44922"/>
    <cellStyle name="Обычный 3 18 5 4 3" xfId="44923"/>
    <cellStyle name="Обычный 3 18 5 4 3 2" xfId="44924"/>
    <cellStyle name="Обычный 3 18 5 4 3 2 2" xfId="44925"/>
    <cellStyle name="Обычный 3 18 5 4 3 3" xfId="44926"/>
    <cellStyle name="Обычный 3 18 5 4 4" xfId="44927"/>
    <cellStyle name="Обычный 3 18 5 4 4 2" xfId="44928"/>
    <cellStyle name="Обычный 3 18 5 4 5" xfId="44929"/>
    <cellStyle name="Обычный 3 18 5 5" xfId="44930"/>
    <cellStyle name="Обычный 3 18 5 5 2" xfId="44931"/>
    <cellStyle name="Обычный 3 18 5 5 2 2" xfId="44932"/>
    <cellStyle name="Обычный 3 18 5 5 2 2 2" xfId="44933"/>
    <cellStyle name="Обычный 3 18 5 5 2 3" xfId="44934"/>
    <cellStyle name="Обычный 3 18 5 5 3" xfId="44935"/>
    <cellStyle name="Обычный 3 18 5 5 3 2" xfId="44936"/>
    <cellStyle name="Обычный 3 18 5 5 4" xfId="44937"/>
    <cellStyle name="Обычный 3 18 5 6" xfId="44938"/>
    <cellStyle name="Обычный 3 18 5 6 2" xfId="44939"/>
    <cellStyle name="Обычный 3 18 5 6 2 2" xfId="44940"/>
    <cellStyle name="Обычный 3 18 5 6 3" xfId="44941"/>
    <cellStyle name="Обычный 3 18 5 7" xfId="44942"/>
    <cellStyle name="Обычный 3 18 5 7 2" xfId="44943"/>
    <cellStyle name="Обычный 3 18 5 8" xfId="44944"/>
    <cellStyle name="Обычный 3 18 50" xfId="44945"/>
    <cellStyle name="Обычный 3 18 50 2" xfId="44946"/>
    <cellStyle name="Обычный 3 18 50 2 2" xfId="44947"/>
    <cellStyle name="Обычный 3 18 50 2 2 2" xfId="44948"/>
    <cellStyle name="Обычный 3 18 50 2 2 2 2" xfId="44949"/>
    <cellStyle name="Обычный 3 18 50 2 2 3" xfId="44950"/>
    <cellStyle name="Обычный 3 18 50 2 3" xfId="44951"/>
    <cellStyle name="Обычный 3 18 50 2 3 2" xfId="44952"/>
    <cellStyle name="Обычный 3 18 50 2 4" xfId="44953"/>
    <cellStyle name="Обычный 3 18 50 3" xfId="44954"/>
    <cellStyle name="Обычный 3 18 50 3 2" xfId="44955"/>
    <cellStyle name="Обычный 3 18 50 3 2 2" xfId="44956"/>
    <cellStyle name="Обычный 3 18 50 3 3" xfId="44957"/>
    <cellStyle name="Обычный 3 18 50 4" xfId="44958"/>
    <cellStyle name="Обычный 3 18 50 4 2" xfId="44959"/>
    <cellStyle name="Обычный 3 18 50 5" xfId="44960"/>
    <cellStyle name="Обычный 3 18 51" xfId="44961"/>
    <cellStyle name="Обычный 3 18 51 2" xfId="44962"/>
    <cellStyle name="Обычный 3 18 51 2 2" xfId="44963"/>
    <cellStyle name="Обычный 3 18 51 2 2 2" xfId="44964"/>
    <cellStyle name="Обычный 3 18 51 2 3" xfId="44965"/>
    <cellStyle name="Обычный 3 18 51 3" xfId="44966"/>
    <cellStyle name="Обычный 3 18 51 3 2" xfId="44967"/>
    <cellStyle name="Обычный 3 18 51 4" xfId="44968"/>
    <cellStyle name="Обычный 3 18 52" xfId="44969"/>
    <cellStyle name="Обычный 3 18 52 2" xfId="44970"/>
    <cellStyle name="Обычный 3 18 52 2 2" xfId="44971"/>
    <cellStyle name="Обычный 3 18 52 3" xfId="44972"/>
    <cellStyle name="Обычный 3 18 53" xfId="44973"/>
    <cellStyle name="Обычный 3 18 53 2" xfId="44974"/>
    <cellStyle name="Обычный 3 18 54" xfId="44975"/>
    <cellStyle name="Обычный 3 18 6" xfId="44976"/>
    <cellStyle name="Обычный 3 18 6 2" xfId="44977"/>
    <cellStyle name="Обычный 3 18 6 2 2" xfId="44978"/>
    <cellStyle name="Обычный 3 18 6 2 2 2" xfId="44979"/>
    <cellStyle name="Обычный 3 18 6 2 2 2 2" xfId="44980"/>
    <cellStyle name="Обычный 3 18 6 2 2 2 2 2" xfId="44981"/>
    <cellStyle name="Обычный 3 18 6 2 2 2 2 2 2" xfId="44982"/>
    <cellStyle name="Обычный 3 18 6 2 2 2 2 3" xfId="44983"/>
    <cellStyle name="Обычный 3 18 6 2 2 2 3" xfId="44984"/>
    <cellStyle name="Обычный 3 18 6 2 2 2 3 2" xfId="44985"/>
    <cellStyle name="Обычный 3 18 6 2 2 2 4" xfId="44986"/>
    <cellStyle name="Обычный 3 18 6 2 2 3" xfId="44987"/>
    <cellStyle name="Обычный 3 18 6 2 2 3 2" xfId="44988"/>
    <cellStyle name="Обычный 3 18 6 2 2 3 2 2" xfId="44989"/>
    <cellStyle name="Обычный 3 18 6 2 2 3 3" xfId="44990"/>
    <cellStyle name="Обычный 3 18 6 2 2 4" xfId="44991"/>
    <cellStyle name="Обычный 3 18 6 2 2 4 2" xfId="44992"/>
    <cellStyle name="Обычный 3 18 6 2 2 5" xfId="44993"/>
    <cellStyle name="Обычный 3 18 6 2 3" xfId="44994"/>
    <cellStyle name="Обычный 3 18 6 2 3 2" xfId="44995"/>
    <cellStyle name="Обычный 3 18 6 2 3 2 2" xfId="44996"/>
    <cellStyle name="Обычный 3 18 6 2 3 2 2 2" xfId="44997"/>
    <cellStyle name="Обычный 3 18 6 2 3 2 2 2 2" xfId="44998"/>
    <cellStyle name="Обычный 3 18 6 2 3 2 2 3" xfId="44999"/>
    <cellStyle name="Обычный 3 18 6 2 3 2 3" xfId="45000"/>
    <cellStyle name="Обычный 3 18 6 2 3 2 3 2" xfId="45001"/>
    <cellStyle name="Обычный 3 18 6 2 3 2 4" xfId="45002"/>
    <cellStyle name="Обычный 3 18 6 2 3 3" xfId="45003"/>
    <cellStyle name="Обычный 3 18 6 2 3 3 2" xfId="45004"/>
    <cellStyle name="Обычный 3 18 6 2 3 3 2 2" xfId="45005"/>
    <cellStyle name="Обычный 3 18 6 2 3 3 3" xfId="45006"/>
    <cellStyle name="Обычный 3 18 6 2 3 4" xfId="45007"/>
    <cellStyle name="Обычный 3 18 6 2 3 4 2" xfId="45008"/>
    <cellStyle name="Обычный 3 18 6 2 3 5" xfId="45009"/>
    <cellStyle name="Обычный 3 18 6 2 4" xfId="45010"/>
    <cellStyle name="Обычный 3 18 6 2 4 2" xfId="45011"/>
    <cellStyle name="Обычный 3 18 6 2 4 2 2" xfId="45012"/>
    <cellStyle name="Обычный 3 18 6 2 4 2 2 2" xfId="45013"/>
    <cellStyle name="Обычный 3 18 6 2 4 2 3" xfId="45014"/>
    <cellStyle name="Обычный 3 18 6 2 4 3" xfId="45015"/>
    <cellStyle name="Обычный 3 18 6 2 4 3 2" xfId="45016"/>
    <cellStyle name="Обычный 3 18 6 2 4 4" xfId="45017"/>
    <cellStyle name="Обычный 3 18 6 2 5" xfId="45018"/>
    <cellStyle name="Обычный 3 18 6 2 5 2" xfId="45019"/>
    <cellStyle name="Обычный 3 18 6 2 5 2 2" xfId="45020"/>
    <cellStyle name="Обычный 3 18 6 2 5 3" xfId="45021"/>
    <cellStyle name="Обычный 3 18 6 2 6" xfId="45022"/>
    <cellStyle name="Обычный 3 18 6 2 6 2" xfId="45023"/>
    <cellStyle name="Обычный 3 18 6 2 7" xfId="45024"/>
    <cellStyle name="Обычный 3 18 6 3" xfId="45025"/>
    <cellStyle name="Обычный 3 18 6 3 2" xfId="45026"/>
    <cellStyle name="Обычный 3 18 6 3 2 2" xfId="45027"/>
    <cellStyle name="Обычный 3 18 6 3 2 2 2" xfId="45028"/>
    <cellStyle name="Обычный 3 18 6 3 2 2 2 2" xfId="45029"/>
    <cellStyle name="Обычный 3 18 6 3 2 2 3" xfId="45030"/>
    <cellStyle name="Обычный 3 18 6 3 2 3" xfId="45031"/>
    <cellStyle name="Обычный 3 18 6 3 2 3 2" xfId="45032"/>
    <cellStyle name="Обычный 3 18 6 3 2 4" xfId="45033"/>
    <cellStyle name="Обычный 3 18 6 3 3" xfId="45034"/>
    <cellStyle name="Обычный 3 18 6 3 3 2" xfId="45035"/>
    <cellStyle name="Обычный 3 18 6 3 3 2 2" xfId="45036"/>
    <cellStyle name="Обычный 3 18 6 3 3 3" xfId="45037"/>
    <cellStyle name="Обычный 3 18 6 3 4" xfId="45038"/>
    <cellStyle name="Обычный 3 18 6 3 4 2" xfId="45039"/>
    <cellStyle name="Обычный 3 18 6 3 5" xfId="45040"/>
    <cellStyle name="Обычный 3 18 6 4" xfId="45041"/>
    <cellStyle name="Обычный 3 18 6 4 2" xfId="45042"/>
    <cellStyle name="Обычный 3 18 6 4 2 2" xfId="45043"/>
    <cellStyle name="Обычный 3 18 6 4 2 2 2" xfId="45044"/>
    <cellStyle name="Обычный 3 18 6 4 2 2 2 2" xfId="45045"/>
    <cellStyle name="Обычный 3 18 6 4 2 2 3" xfId="45046"/>
    <cellStyle name="Обычный 3 18 6 4 2 3" xfId="45047"/>
    <cellStyle name="Обычный 3 18 6 4 2 3 2" xfId="45048"/>
    <cellStyle name="Обычный 3 18 6 4 2 4" xfId="45049"/>
    <cellStyle name="Обычный 3 18 6 4 3" xfId="45050"/>
    <cellStyle name="Обычный 3 18 6 4 3 2" xfId="45051"/>
    <cellStyle name="Обычный 3 18 6 4 3 2 2" xfId="45052"/>
    <cellStyle name="Обычный 3 18 6 4 3 3" xfId="45053"/>
    <cellStyle name="Обычный 3 18 6 4 4" xfId="45054"/>
    <cellStyle name="Обычный 3 18 6 4 4 2" xfId="45055"/>
    <cellStyle name="Обычный 3 18 6 4 5" xfId="45056"/>
    <cellStyle name="Обычный 3 18 6 5" xfId="45057"/>
    <cellStyle name="Обычный 3 18 6 5 2" xfId="45058"/>
    <cellStyle name="Обычный 3 18 6 5 2 2" xfId="45059"/>
    <cellStyle name="Обычный 3 18 6 5 2 2 2" xfId="45060"/>
    <cellStyle name="Обычный 3 18 6 5 2 3" xfId="45061"/>
    <cellStyle name="Обычный 3 18 6 5 3" xfId="45062"/>
    <cellStyle name="Обычный 3 18 6 5 3 2" xfId="45063"/>
    <cellStyle name="Обычный 3 18 6 5 4" xfId="45064"/>
    <cellStyle name="Обычный 3 18 6 6" xfId="45065"/>
    <cellStyle name="Обычный 3 18 6 6 2" xfId="45066"/>
    <cellStyle name="Обычный 3 18 6 6 2 2" xfId="45067"/>
    <cellStyle name="Обычный 3 18 6 6 3" xfId="45068"/>
    <cellStyle name="Обычный 3 18 6 7" xfId="45069"/>
    <cellStyle name="Обычный 3 18 6 7 2" xfId="45070"/>
    <cellStyle name="Обычный 3 18 6 8" xfId="45071"/>
    <cellStyle name="Обычный 3 18 7" xfId="45072"/>
    <cellStyle name="Обычный 3 18 7 2" xfId="45073"/>
    <cellStyle name="Обычный 3 18 7 2 2" xfId="45074"/>
    <cellStyle name="Обычный 3 18 7 2 2 2" xfId="45075"/>
    <cellStyle name="Обычный 3 18 7 2 2 2 2" xfId="45076"/>
    <cellStyle name="Обычный 3 18 7 2 2 2 2 2" xfId="45077"/>
    <cellStyle name="Обычный 3 18 7 2 2 2 2 2 2" xfId="45078"/>
    <cellStyle name="Обычный 3 18 7 2 2 2 2 3" xfId="45079"/>
    <cellStyle name="Обычный 3 18 7 2 2 2 3" xfId="45080"/>
    <cellStyle name="Обычный 3 18 7 2 2 2 3 2" xfId="45081"/>
    <cellStyle name="Обычный 3 18 7 2 2 2 4" xfId="45082"/>
    <cellStyle name="Обычный 3 18 7 2 2 3" xfId="45083"/>
    <cellStyle name="Обычный 3 18 7 2 2 3 2" xfId="45084"/>
    <cellStyle name="Обычный 3 18 7 2 2 3 2 2" xfId="45085"/>
    <cellStyle name="Обычный 3 18 7 2 2 3 3" xfId="45086"/>
    <cellStyle name="Обычный 3 18 7 2 2 4" xfId="45087"/>
    <cellStyle name="Обычный 3 18 7 2 2 4 2" xfId="45088"/>
    <cellStyle name="Обычный 3 18 7 2 2 5" xfId="45089"/>
    <cellStyle name="Обычный 3 18 7 2 3" xfId="45090"/>
    <cellStyle name="Обычный 3 18 7 2 3 2" xfId="45091"/>
    <cellStyle name="Обычный 3 18 7 2 3 2 2" xfId="45092"/>
    <cellStyle name="Обычный 3 18 7 2 3 2 2 2" xfId="45093"/>
    <cellStyle name="Обычный 3 18 7 2 3 2 2 2 2" xfId="45094"/>
    <cellStyle name="Обычный 3 18 7 2 3 2 2 3" xfId="45095"/>
    <cellStyle name="Обычный 3 18 7 2 3 2 3" xfId="45096"/>
    <cellStyle name="Обычный 3 18 7 2 3 2 3 2" xfId="45097"/>
    <cellStyle name="Обычный 3 18 7 2 3 2 4" xfId="45098"/>
    <cellStyle name="Обычный 3 18 7 2 3 3" xfId="45099"/>
    <cellStyle name="Обычный 3 18 7 2 3 3 2" xfId="45100"/>
    <cellStyle name="Обычный 3 18 7 2 3 3 2 2" xfId="45101"/>
    <cellStyle name="Обычный 3 18 7 2 3 3 3" xfId="45102"/>
    <cellStyle name="Обычный 3 18 7 2 3 4" xfId="45103"/>
    <cellStyle name="Обычный 3 18 7 2 3 4 2" xfId="45104"/>
    <cellStyle name="Обычный 3 18 7 2 3 5" xfId="45105"/>
    <cellStyle name="Обычный 3 18 7 2 4" xfId="45106"/>
    <cellStyle name="Обычный 3 18 7 2 4 2" xfId="45107"/>
    <cellStyle name="Обычный 3 18 7 2 4 2 2" xfId="45108"/>
    <cellStyle name="Обычный 3 18 7 2 4 2 2 2" xfId="45109"/>
    <cellStyle name="Обычный 3 18 7 2 4 2 3" xfId="45110"/>
    <cellStyle name="Обычный 3 18 7 2 4 3" xfId="45111"/>
    <cellStyle name="Обычный 3 18 7 2 4 3 2" xfId="45112"/>
    <cellStyle name="Обычный 3 18 7 2 4 4" xfId="45113"/>
    <cellStyle name="Обычный 3 18 7 2 5" xfId="45114"/>
    <cellStyle name="Обычный 3 18 7 2 5 2" xfId="45115"/>
    <cellStyle name="Обычный 3 18 7 2 5 2 2" xfId="45116"/>
    <cellStyle name="Обычный 3 18 7 2 5 3" xfId="45117"/>
    <cellStyle name="Обычный 3 18 7 2 6" xfId="45118"/>
    <cellStyle name="Обычный 3 18 7 2 6 2" xfId="45119"/>
    <cellStyle name="Обычный 3 18 7 2 7" xfId="45120"/>
    <cellStyle name="Обычный 3 18 7 3" xfId="45121"/>
    <cellStyle name="Обычный 3 18 7 3 2" xfId="45122"/>
    <cellStyle name="Обычный 3 18 7 3 2 2" xfId="45123"/>
    <cellStyle name="Обычный 3 18 7 3 2 2 2" xfId="45124"/>
    <cellStyle name="Обычный 3 18 7 3 2 2 2 2" xfId="45125"/>
    <cellStyle name="Обычный 3 18 7 3 2 2 3" xfId="45126"/>
    <cellStyle name="Обычный 3 18 7 3 2 3" xfId="45127"/>
    <cellStyle name="Обычный 3 18 7 3 2 3 2" xfId="45128"/>
    <cellStyle name="Обычный 3 18 7 3 2 4" xfId="45129"/>
    <cellStyle name="Обычный 3 18 7 3 3" xfId="45130"/>
    <cellStyle name="Обычный 3 18 7 3 3 2" xfId="45131"/>
    <cellStyle name="Обычный 3 18 7 3 3 2 2" xfId="45132"/>
    <cellStyle name="Обычный 3 18 7 3 3 3" xfId="45133"/>
    <cellStyle name="Обычный 3 18 7 3 4" xfId="45134"/>
    <cellStyle name="Обычный 3 18 7 3 4 2" xfId="45135"/>
    <cellStyle name="Обычный 3 18 7 3 5" xfId="45136"/>
    <cellStyle name="Обычный 3 18 7 4" xfId="45137"/>
    <cellStyle name="Обычный 3 18 7 4 2" xfId="45138"/>
    <cellStyle name="Обычный 3 18 7 4 2 2" xfId="45139"/>
    <cellStyle name="Обычный 3 18 7 4 2 2 2" xfId="45140"/>
    <cellStyle name="Обычный 3 18 7 4 2 2 2 2" xfId="45141"/>
    <cellStyle name="Обычный 3 18 7 4 2 2 3" xfId="45142"/>
    <cellStyle name="Обычный 3 18 7 4 2 3" xfId="45143"/>
    <cellStyle name="Обычный 3 18 7 4 2 3 2" xfId="45144"/>
    <cellStyle name="Обычный 3 18 7 4 2 4" xfId="45145"/>
    <cellStyle name="Обычный 3 18 7 4 3" xfId="45146"/>
    <cellStyle name="Обычный 3 18 7 4 3 2" xfId="45147"/>
    <cellStyle name="Обычный 3 18 7 4 3 2 2" xfId="45148"/>
    <cellStyle name="Обычный 3 18 7 4 3 3" xfId="45149"/>
    <cellStyle name="Обычный 3 18 7 4 4" xfId="45150"/>
    <cellStyle name="Обычный 3 18 7 4 4 2" xfId="45151"/>
    <cellStyle name="Обычный 3 18 7 4 5" xfId="45152"/>
    <cellStyle name="Обычный 3 18 7 5" xfId="45153"/>
    <cellStyle name="Обычный 3 18 7 5 2" xfId="45154"/>
    <cellStyle name="Обычный 3 18 7 5 2 2" xfId="45155"/>
    <cellStyle name="Обычный 3 18 7 5 2 2 2" xfId="45156"/>
    <cellStyle name="Обычный 3 18 7 5 2 3" xfId="45157"/>
    <cellStyle name="Обычный 3 18 7 5 3" xfId="45158"/>
    <cellStyle name="Обычный 3 18 7 5 3 2" xfId="45159"/>
    <cellStyle name="Обычный 3 18 7 5 4" xfId="45160"/>
    <cellStyle name="Обычный 3 18 7 6" xfId="45161"/>
    <cellStyle name="Обычный 3 18 7 6 2" xfId="45162"/>
    <cellStyle name="Обычный 3 18 7 6 2 2" xfId="45163"/>
    <cellStyle name="Обычный 3 18 7 6 3" xfId="45164"/>
    <cellStyle name="Обычный 3 18 7 7" xfId="45165"/>
    <cellStyle name="Обычный 3 18 7 7 2" xfId="45166"/>
    <cellStyle name="Обычный 3 18 7 8" xfId="45167"/>
    <cellStyle name="Обычный 3 18 8" xfId="45168"/>
    <cellStyle name="Обычный 3 18 8 2" xfId="45169"/>
    <cellStyle name="Обычный 3 18 8 2 2" xfId="45170"/>
    <cellStyle name="Обычный 3 18 8 2 2 2" xfId="45171"/>
    <cellStyle name="Обычный 3 18 8 2 2 2 2" xfId="45172"/>
    <cellStyle name="Обычный 3 18 8 2 2 2 2 2" xfId="45173"/>
    <cellStyle name="Обычный 3 18 8 2 2 2 2 2 2" xfId="45174"/>
    <cellStyle name="Обычный 3 18 8 2 2 2 2 3" xfId="45175"/>
    <cellStyle name="Обычный 3 18 8 2 2 2 3" xfId="45176"/>
    <cellStyle name="Обычный 3 18 8 2 2 2 3 2" xfId="45177"/>
    <cellStyle name="Обычный 3 18 8 2 2 2 4" xfId="45178"/>
    <cellStyle name="Обычный 3 18 8 2 2 3" xfId="45179"/>
    <cellStyle name="Обычный 3 18 8 2 2 3 2" xfId="45180"/>
    <cellStyle name="Обычный 3 18 8 2 2 3 2 2" xfId="45181"/>
    <cellStyle name="Обычный 3 18 8 2 2 3 3" xfId="45182"/>
    <cellStyle name="Обычный 3 18 8 2 2 4" xfId="45183"/>
    <cellStyle name="Обычный 3 18 8 2 2 4 2" xfId="45184"/>
    <cellStyle name="Обычный 3 18 8 2 2 5" xfId="45185"/>
    <cellStyle name="Обычный 3 18 8 2 3" xfId="45186"/>
    <cellStyle name="Обычный 3 18 8 2 3 2" xfId="45187"/>
    <cellStyle name="Обычный 3 18 8 2 3 2 2" xfId="45188"/>
    <cellStyle name="Обычный 3 18 8 2 3 2 2 2" xfId="45189"/>
    <cellStyle name="Обычный 3 18 8 2 3 2 2 2 2" xfId="45190"/>
    <cellStyle name="Обычный 3 18 8 2 3 2 2 3" xfId="45191"/>
    <cellStyle name="Обычный 3 18 8 2 3 2 3" xfId="45192"/>
    <cellStyle name="Обычный 3 18 8 2 3 2 3 2" xfId="45193"/>
    <cellStyle name="Обычный 3 18 8 2 3 2 4" xfId="45194"/>
    <cellStyle name="Обычный 3 18 8 2 3 3" xfId="45195"/>
    <cellStyle name="Обычный 3 18 8 2 3 3 2" xfId="45196"/>
    <cellStyle name="Обычный 3 18 8 2 3 3 2 2" xfId="45197"/>
    <cellStyle name="Обычный 3 18 8 2 3 3 3" xfId="45198"/>
    <cellStyle name="Обычный 3 18 8 2 3 4" xfId="45199"/>
    <cellStyle name="Обычный 3 18 8 2 3 4 2" xfId="45200"/>
    <cellStyle name="Обычный 3 18 8 2 3 5" xfId="45201"/>
    <cellStyle name="Обычный 3 18 8 2 4" xfId="45202"/>
    <cellStyle name="Обычный 3 18 8 2 4 2" xfId="45203"/>
    <cellStyle name="Обычный 3 18 8 2 4 2 2" xfId="45204"/>
    <cellStyle name="Обычный 3 18 8 2 4 2 2 2" xfId="45205"/>
    <cellStyle name="Обычный 3 18 8 2 4 2 3" xfId="45206"/>
    <cellStyle name="Обычный 3 18 8 2 4 3" xfId="45207"/>
    <cellStyle name="Обычный 3 18 8 2 4 3 2" xfId="45208"/>
    <cellStyle name="Обычный 3 18 8 2 4 4" xfId="45209"/>
    <cellStyle name="Обычный 3 18 8 2 5" xfId="45210"/>
    <cellStyle name="Обычный 3 18 8 2 5 2" xfId="45211"/>
    <cellStyle name="Обычный 3 18 8 2 5 2 2" xfId="45212"/>
    <cellStyle name="Обычный 3 18 8 2 5 3" xfId="45213"/>
    <cellStyle name="Обычный 3 18 8 2 6" xfId="45214"/>
    <cellStyle name="Обычный 3 18 8 2 6 2" xfId="45215"/>
    <cellStyle name="Обычный 3 18 8 2 7" xfId="45216"/>
    <cellStyle name="Обычный 3 18 8 3" xfId="45217"/>
    <cellStyle name="Обычный 3 18 8 3 2" xfId="45218"/>
    <cellStyle name="Обычный 3 18 8 3 2 2" xfId="45219"/>
    <cellStyle name="Обычный 3 18 8 3 2 2 2" xfId="45220"/>
    <cellStyle name="Обычный 3 18 8 3 2 2 2 2" xfId="45221"/>
    <cellStyle name="Обычный 3 18 8 3 2 2 3" xfId="45222"/>
    <cellStyle name="Обычный 3 18 8 3 2 3" xfId="45223"/>
    <cellStyle name="Обычный 3 18 8 3 2 3 2" xfId="45224"/>
    <cellStyle name="Обычный 3 18 8 3 2 4" xfId="45225"/>
    <cellStyle name="Обычный 3 18 8 3 3" xfId="45226"/>
    <cellStyle name="Обычный 3 18 8 3 3 2" xfId="45227"/>
    <cellStyle name="Обычный 3 18 8 3 3 2 2" xfId="45228"/>
    <cellStyle name="Обычный 3 18 8 3 3 3" xfId="45229"/>
    <cellStyle name="Обычный 3 18 8 3 4" xfId="45230"/>
    <cellStyle name="Обычный 3 18 8 3 4 2" xfId="45231"/>
    <cellStyle name="Обычный 3 18 8 3 5" xfId="45232"/>
    <cellStyle name="Обычный 3 18 8 4" xfId="45233"/>
    <cellStyle name="Обычный 3 18 8 4 2" xfId="45234"/>
    <cellStyle name="Обычный 3 18 8 4 2 2" xfId="45235"/>
    <cellStyle name="Обычный 3 18 8 4 2 2 2" xfId="45236"/>
    <cellStyle name="Обычный 3 18 8 4 2 2 2 2" xfId="45237"/>
    <cellStyle name="Обычный 3 18 8 4 2 2 3" xfId="45238"/>
    <cellStyle name="Обычный 3 18 8 4 2 3" xfId="45239"/>
    <cellStyle name="Обычный 3 18 8 4 2 3 2" xfId="45240"/>
    <cellStyle name="Обычный 3 18 8 4 2 4" xfId="45241"/>
    <cellStyle name="Обычный 3 18 8 4 3" xfId="45242"/>
    <cellStyle name="Обычный 3 18 8 4 3 2" xfId="45243"/>
    <cellStyle name="Обычный 3 18 8 4 3 2 2" xfId="45244"/>
    <cellStyle name="Обычный 3 18 8 4 3 3" xfId="45245"/>
    <cellStyle name="Обычный 3 18 8 4 4" xfId="45246"/>
    <cellStyle name="Обычный 3 18 8 4 4 2" xfId="45247"/>
    <cellStyle name="Обычный 3 18 8 4 5" xfId="45248"/>
    <cellStyle name="Обычный 3 18 8 5" xfId="45249"/>
    <cellStyle name="Обычный 3 18 8 5 2" xfId="45250"/>
    <cellStyle name="Обычный 3 18 8 5 2 2" xfId="45251"/>
    <cellStyle name="Обычный 3 18 8 5 2 2 2" xfId="45252"/>
    <cellStyle name="Обычный 3 18 8 5 2 3" xfId="45253"/>
    <cellStyle name="Обычный 3 18 8 5 3" xfId="45254"/>
    <cellStyle name="Обычный 3 18 8 5 3 2" xfId="45255"/>
    <cellStyle name="Обычный 3 18 8 5 4" xfId="45256"/>
    <cellStyle name="Обычный 3 18 8 6" xfId="45257"/>
    <cellStyle name="Обычный 3 18 8 6 2" xfId="45258"/>
    <cellStyle name="Обычный 3 18 8 6 2 2" xfId="45259"/>
    <cellStyle name="Обычный 3 18 8 6 3" xfId="45260"/>
    <cellStyle name="Обычный 3 18 8 7" xfId="45261"/>
    <cellStyle name="Обычный 3 18 8 7 2" xfId="45262"/>
    <cellStyle name="Обычный 3 18 8 8" xfId="45263"/>
    <cellStyle name="Обычный 3 18 9" xfId="45264"/>
    <cellStyle name="Обычный 3 18 9 2" xfId="45265"/>
    <cellStyle name="Обычный 3 18 9 2 2" xfId="45266"/>
    <cellStyle name="Обычный 3 18 9 2 2 2" xfId="45267"/>
    <cellStyle name="Обычный 3 18 9 2 2 2 2" xfId="45268"/>
    <cellStyle name="Обычный 3 18 9 2 2 2 2 2" xfId="45269"/>
    <cellStyle name="Обычный 3 18 9 2 2 2 2 2 2" xfId="45270"/>
    <cellStyle name="Обычный 3 18 9 2 2 2 2 3" xfId="45271"/>
    <cellStyle name="Обычный 3 18 9 2 2 2 3" xfId="45272"/>
    <cellStyle name="Обычный 3 18 9 2 2 2 3 2" xfId="45273"/>
    <cellStyle name="Обычный 3 18 9 2 2 2 4" xfId="45274"/>
    <cellStyle name="Обычный 3 18 9 2 2 3" xfId="45275"/>
    <cellStyle name="Обычный 3 18 9 2 2 3 2" xfId="45276"/>
    <cellStyle name="Обычный 3 18 9 2 2 3 2 2" xfId="45277"/>
    <cellStyle name="Обычный 3 18 9 2 2 3 3" xfId="45278"/>
    <cellStyle name="Обычный 3 18 9 2 2 4" xfId="45279"/>
    <cellStyle name="Обычный 3 18 9 2 2 4 2" xfId="45280"/>
    <cellStyle name="Обычный 3 18 9 2 2 5" xfId="45281"/>
    <cellStyle name="Обычный 3 18 9 2 3" xfId="45282"/>
    <cellStyle name="Обычный 3 18 9 2 3 2" xfId="45283"/>
    <cellStyle name="Обычный 3 18 9 2 3 2 2" xfId="45284"/>
    <cellStyle name="Обычный 3 18 9 2 3 2 2 2" xfId="45285"/>
    <cellStyle name="Обычный 3 18 9 2 3 2 2 2 2" xfId="45286"/>
    <cellStyle name="Обычный 3 18 9 2 3 2 2 3" xfId="45287"/>
    <cellStyle name="Обычный 3 18 9 2 3 2 3" xfId="45288"/>
    <cellStyle name="Обычный 3 18 9 2 3 2 3 2" xfId="45289"/>
    <cellStyle name="Обычный 3 18 9 2 3 2 4" xfId="45290"/>
    <cellStyle name="Обычный 3 18 9 2 3 3" xfId="45291"/>
    <cellStyle name="Обычный 3 18 9 2 3 3 2" xfId="45292"/>
    <cellStyle name="Обычный 3 18 9 2 3 3 2 2" xfId="45293"/>
    <cellStyle name="Обычный 3 18 9 2 3 3 3" xfId="45294"/>
    <cellStyle name="Обычный 3 18 9 2 3 4" xfId="45295"/>
    <cellStyle name="Обычный 3 18 9 2 3 4 2" xfId="45296"/>
    <cellStyle name="Обычный 3 18 9 2 3 5" xfId="45297"/>
    <cellStyle name="Обычный 3 18 9 2 4" xfId="45298"/>
    <cellStyle name="Обычный 3 18 9 2 4 2" xfId="45299"/>
    <cellStyle name="Обычный 3 18 9 2 4 2 2" xfId="45300"/>
    <cellStyle name="Обычный 3 18 9 2 4 2 2 2" xfId="45301"/>
    <cellStyle name="Обычный 3 18 9 2 4 2 3" xfId="45302"/>
    <cellStyle name="Обычный 3 18 9 2 4 3" xfId="45303"/>
    <cellStyle name="Обычный 3 18 9 2 4 3 2" xfId="45304"/>
    <cellStyle name="Обычный 3 18 9 2 4 4" xfId="45305"/>
    <cellStyle name="Обычный 3 18 9 2 5" xfId="45306"/>
    <cellStyle name="Обычный 3 18 9 2 5 2" xfId="45307"/>
    <cellStyle name="Обычный 3 18 9 2 5 2 2" xfId="45308"/>
    <cellStyle name="Обычный 3 18 9 2 5 3" xfId="45309"/>
    <cellStyle name="Обычный 3 18 9 2 6" xfId="45310"/>
    <cellStyle name="Обычный 3 18 9 2 6 2" xfId="45311"/>
    <cellStyle name="Обычный 3 18 9 2 7" xfId="45312"/>
    <cellStyle name="Обычный 3 18 9 3" xfId="45313"/>
    <cellStyle name="Обычный 3 18 9 3 2" xfId="45314"/>
    <cellStyle name="Обычный 3 18 9 3 2 2" xfId="45315"/>
    <cellStyle name="Обычный 3 18 9 3 2 2 2" xfId="45316"/>
    <cellStyle name="Обычный 3 18 9 3 2 2 2 2" xfId="45317"/>
    <cellStyle name="Обычный 3 18 9 3 2 2 3" xfId="45318"/>
    <cellStyle name="Обычный 3 18 9 3 2 3" xfId="45319"/>
    <cellStyle name="Обычный 3 18 9 3 2 3 2" xfId="45320"/>
    <cellStyle name="Обычный 3 18 9 3 2 4" xfId="45321"/>
    <cellStyle name="Обычный 3 18 9 3 3" xfId="45322"/>
    <cellStyle name="Обычный 3 18 9 3 3 2" xfId="45323"/>
    <cellStyle name="Обычный 3 18 9 3 3 2 2" xfId="45324"/>
    <cellStyle name="Обычный 3 18 9 3 3 3" xfId="45325"/>
    <cellStyle name="Обычный 3 18 9 3 4" xfId="45326"/>
    <cellStyle name="Обычный 3 18 9 3 4 2" xfId="45327"/>
    <cellStyle name="Обычный 3 18 9 3 5" xfId="45328"/>
    <cellStyle name="Обычный 3 18 9 4" xfId="45329"/>
    <cellStyle name="Обычный 3 18 9 4 2" xfId="45330"/>
    <cellStyle name="Обычный 3 18 9 4 2 2" xfId="45331"/>
    <cellStyle name="Обычный 3 18 9 4 2 2 2" xfId="45332"/>
    <cellStyle name="Обычный 3 18 9 4 2 2 2 2" xfId="45333"/>
    <cellStyle name="Обычный 3 18 9 4 2 2 3" xfId="45334"/>
    <cellStyle name="Обычный 3 18 9 4 2 3" xfId="45335"/>
    <cellStyle name="Обычный 3 18 9 4 2 3 2" xfId="45336"/>
    <cellStyle name="Обычный 3 18 9 4 2 4" xfId="45337"/>
    <cellStyle name="Обычный 3 18 9 4 3" xfId="45338"/>
    <cellStyle name="Обычный 3 18 9 4 3 2" xfId="45339"/>
    <cellStyle name="Обычный 3 18 9 4 3 2 2" xfId="45340"/>
    <cellStyle name="Обычный 3 18 9 4 3 3" xfId="45341"/>
    <cellStyle name="Обычный 3 18 9 4 4" xfId="45342"/>
    <cellStyle name="Обычный 3 18 9 4 4 2" xfId="45343"/>
    <cellStyle name="Обычный 3 18 9 4 5" xfId="45344"/>
    <cellStyle name="Обычный 3 18 9 5" xfId="45345"/>
    <cellStyle name="Обычный 3 18 9 5 2" xfId="45346"/>
    <cellStyle name="Обычный 3 18 9 5 2 2" xfId="45347"/>
    <cellStyle name="Обычный 3 18 9 5 2 2 2" xfId="45348"/>
    <cellStyle name="Обычный 3 18 9 5 2 3" xfId="45349"/>
    <cellStyle name="Обычный 3 18 9 5 3" xfId="45350"/>
    <cellStyle name="Обычный 3 18 9 5 3 2" xfId="45351"/>
    <cellStyle name="Обычный 3 18 9 5 4" xfId="45352"/>
    <cellStyle name="Обычный 3 18 9 6" xfId="45353"/>
    <cellStyle name="Обычный 3 18 9 6 2" xfId="45354"/>
    <cellStyle name="Обычный 3 18 9 6 2 2" xfId="45355"/>
    <cellStyle name="Обычный 3 18 9 6 3" xfId="45356"/>
    <cellStyle name="Обычный 3 18 9 7" xfId="45357"/>
    <cellStyle name="Обычный 3 18 9 7 2" xfId="45358"/>
    <cellStyle name="Обычный 3 18 9 8" xfId="45359"/>
    <cellStyle name="Обычный 3 19" xfId="45360"/>
    <cellStyle name="Обычный 3 19 10" xfId="45361"/>
    <cellStyle name="Обычный 3 19 10 2" xfId="45362"/>
    <cellStyle name="Обычный 3 19 10 2 2" xfId="45363"/>
    <cellStyle name="Обычный 3 19 10 2 2 2" xfId="45364"/>
    <cellStyle name="Обычный 3 19 10 2 2 2 2" xfId="45365"/>
    <cellStyle name="Обычный 3 19 10 2 2 2 2 2" xfId="45366"/>
    <cellStyle name="Обычный 3 19 10 2 2 2 2 2 2" xfId="45367"/>
    <cellStyle name="Обычный 3 19 10 2 2 2 2 3" xfId="45368"/>
    <cellStyle name="Обычный 3 19 10 2 2 2 3" xfId="45369"/>
    <cellStyle name="Обычный 3 19 10 2 2 2 3 2" xfId="45370"/>
    <cellStyle name="Обычный 3 19 10 2 2 2 4" xfId="45371"/>
    <cellStyle name="Обычный 3 19 10 2 2 3" xfId="45372"/>
    <cellStyle name="Обычный 3 19 10 2 2 3 2" xfId="45373"/>
    <cellStyle name="Обычный 3 19 10 2 2 3 2 2" xfId="45374"/>
    <cellStyle name="Обычный 3 19 10 2 2 3 3" xfId="45375"/>
    <cellStyle name="Обычный 3 19 10 2 2 4" xfId="45376"/>
    <cellStyle name="Обычный 3 19 10 2 2 4 2" xfId="45377"/>
    <cellStyle name="Обычный 3 19 10 2 2 5" xfId="45378"/>
    <cellStyle name="Обычный 3 19 10 2 3" xfId="45379"/>
    <cellStyle name="Обычный 3 19 10 2 3 2" xfId="45380"/>
    <cellStyle name="Обычный 3 19 10 2 3 2 2" xfId="45381"/>
    <cellStyle name="Обычный 3 19 10 2 3 2 2 2" xfId="45382"/>
    <cellStyle name="Обычный 3 19 10 2 3 2 2 2 2" xfId="45383"/>
    <cellStyle name="Обычный 3 19 10 2 3 2 2 3" xfId="45384"/>
    <cellStyle name="Обычный 3 19 10 2 3 2 3" xfId="45385"/>
    <cellStyle name="Обычный 3 19 10 2 3 2 3 2" xfId="45386"/>
    <cellStyle name="Обычный 3 19 10 2 3 2 4" xfId="45387"/>
    <cellStyle name="Обычный 3 19 10 2 3 3" xfId="45388"/>
    <cellStyle name="Обычный 3 19 10 2 3 3 2" xfId="45389"/>
    <cellStyle name="Обычный 3 19 10 2 3 3 2 2" xfId="45390"/>
    <cellStyle name="Обычный 3 19 10 2 3 3 3" xfId="45391"/>
    <cellStyle name="Обычный 3 19 10 2 3 4" xfId="45392"/>
    <cellStyle name="Обычный 3 19 10 2 3 4 2" xfId="45393"/>
    <cellStyle name="Обычный 3 19 10 2 3 5" xfId="45394"/>
    <cellStyle name="Обычный 3 19 10 2 4" xfId="45395"/>
    <cellStyle name="Обычный 3 19 10 2 4 2" xfId="45396"/>
    <cellStyle name="Обычный 3 19 10 2 4 2 2" xfId="45397"/>
    <cellStyle name="Обычный 3 19 10 2 4 2 2 2" xfId="45398"/>
    <cellStyle name="Обычный 3 19 10 2 4 2 3" xfId="45399"/>
    <cellStyle name="Обычный 3 19 10 2 4 3" xfId="45400"/>
    <cellStyle name="Обычный 3 19 10 2 4 3 2" xfId="45401"/>
    <cellStyle name="Обычный 3 19 10 2 4 4" xfId="45402"/>
    <cellStyle name="Обычный 3 19 10 2 5" xfId="45403"/>
    <cellStyle name="Обычный 3 19 10 2 5 2" xfId="45404"/>
    <cellStyle name="Обычный 3 19 10 2 5 2 2" xfId="45405"/>
    <cellStyle name="Обычный 3 19 10 2 5 3" xfId="45406"/>
    <cellStyle name="Обычный 3 19 10 2 6" xfId="45407"/>
    <cellStyle name="Обычный 3 19 10 2 6 2" xfId="45408"/>
    <cellStyle name="Обычный 3 19 10 2 7" xfId="45409"/>
    <cellStyle name="Обычный 3 19 10 3" xfId="45410"/>
    <cellStyle name="Обычный 3 19 10 3 2" xfId="45411"/>
    <cellStyle name="Обычный 3 19 10 3 2 2" xfId="45412"/>
    <cellStyle name="Обычный 3 19 10 3 2 2 2" xfId="45413"/>
    <cellStyle name="Обычный 3 19 10 3 2 2 2 2" xfId="45414"/>
    <cellStyle name="Обычный 3 19 10 3 2 2 3" xfId="45415"/>
    <cellStyle name="Обычный 3 19 10 3 2 3" xfId="45416"/>
    <cellStyle name="Обычный 3 19 10 3 2 3 2" xfId="45417"/>
    <cellStyle name="Обычный 3 19 10 3 2 4" xfId="45418"/>
    <cellStyle name="Обычный 3 19 10 3 3" xfId="45419"/>
    <cellStyle name="Обычный 3 19 10 3 3 2" xfId="45420"/>
    <cellStyle name="Обычный 3 19 10 3 3 2 2" xfId="45421"/>
    <cellStyle name="Обычный 3 19 10 3 3 3" xfId="45422"/>
    <cellStyle name="Обычный 3 19 10 3 4" xfId="45423"/>
    <cellStyle name="Обычный 3 19 10 3 4 2" xfId="45424"/>
    <cellStyle name="Обычный 3 19 10 3 5" xfId="45425"/>
    <cellStyle name="Обычный 3 19 10 4" xfId="45426"/>
    <cellStyle name="Обычный 3 19 10 4 2" xfId="45427"/>
    <cellStyle name="Обычный 3 19 10 4 2 2" xfId="45428"/>
    <cellStyle name="Обычный 3 19 10 4 2 2 2" xfId="45429"/>
    <cellStyle name="Обычный 3 19 10 4 2 2 2 2" xfId="45430"/>
    <cellStyle name="Обычный 3 19 10 4 2 2 3" xfId="45431"/>
    <cellStyle name="Обычный 3 19 10 4 2 3" xfId="45432"/>
    <cellStyle name="Обычный 3 19 10 4 2 3 2" xfId="45433"/>
    <cellStyle name="Обычный 3 19 10 4 2 4" xfId="45434"/>
    <cellStyle name="Обычный 3 19 10 4 3" xfId="45435"/>
    <cellStyle name="Обычный 3 19 10 4 3 2" xfId="45436"/>
    <cellStyle name="Обычный 3 19 10 4 3 2 2" xfId="45437"/>
    <cellStyle name="Обычный 3 19 10 4 3 3" xfId="45438"/>
    <cellStyle name="Обычный 3 19 10 4 4" xfId="45439"/>
    <cellStyle name="Обычный 3 19 10 4 4 2" xfId="45440"/>
    <cellStyle name="Обычный 3 19 10 4 5" xfId="45441"/>
    <cellStyle name="Обычный 3 19 10 5" xfId="45442"/>
    <cellStyle name="Обычный 3 19 10 5 2" xfId="45443"/>
    <cellStyle name="Обычный 3 19 10 5 2 2" xfId="45444"/>
    <cellStyle name="Обычный 3 19 10 5 2 2 2" xfId="45445"/>
    <cellStyle name="Обычный 3 19 10 5 2 3" xfId="45446"/>
    <cellStyle name="Обычный 3 19 10 5 3" xfId="45447"/>
    <cellStyle name="Обычный 3 19 10 5 3 2" xfId="45448"/>
    <cellStyle name="Обычный 3 19 10 5 4" xfId="45449"/>
    <cellStyle name="Обычный 3 19 10 6" xfId="45450"/>
    <cellStyle name="Обычный 3 19 10 6 2" xfId="45451"/>
    <cellStyle name="Обычный 3 19 10 6 2 2" xfId="45452"/>
    <cellStyle name="Обычный 3 19 10 6 3" xfId="45453"/>
    <cellStyle name="Обычный 3 19 10 7" xfId="45454"/>
    <cellStyle name="Обычный 3 19 10 7 2" xfId="45455"/>
    <cellStyle name="Обычный 3 19 10 8" xfId="45456"/>
    <cellStyle name="Обычный 3 19 11" xfId="45457"/>
    <cellStyle name="Обычный 3 19 11 2" xfId="45458"/>
    <cellStyle name="Обычный 3 19 11 2 2" xfId="45459"/>
    <cellStyle name="Обычный 3 19 11 2 2 2" xfId="45460"/>
    <cellStyle name="Обычный 3 19 11 2 2 2 2" xfId="45461"/>
    <cellStyle name="Обычный 3 19 11 2 2 2 2 2" xfId="45462"/>
    <cellStyle name="Обычный 3 19 11 2 2 2 2 2 2" xfId="45463"/>
    <cellStyle name="Обычный 3 19 11 2 2 2 2 3" xfId="45464"/>
    <cellStyle name="Обычный 3 19 11 2 2 2 3" xfId="45465"/>
    <cellStyle name="Обычный 3 19 11 2 2 2 3 2" xfId="45466"/>
    <cellStyle name="Обычный 3 19 11 2 2 2 4" xfId="45467"/>
    <cellStyle name="Обычный 3 19 11 2 2 3" xfId="45468"/>
    <cellStyle name="Обычный 3 19 11 2 2 3 2" xfId="45469"/>
    <cellStyle name="Обычный 3 19 11 2 2 3 2 2" xfId="45470"/>
    <cellStyle name="Обычный 3 19 11 2 2 3 3" xfId="45471"/>
    <cellStyle name="Обычный 3 19 11 2 2 4" xfId="45472"/>
    <cellStyle name="Обычный 3 19 11 2 2 4 2" xfId="45473"/>
    <cellStyle name="Обычный 3 19 11 2 2 5" xfId="45474"/>
    <cellStyle name="Обычный 3 19 11 2 3" xfId="45475"/>
    <cellStyle name="Обычный 3 19 11 2 3 2" xfId="45476"/>
    <cellStyle name="Обычный 3 19 11 2 3 2 2" xfId="45477"/>
    <cellStyle name="Обычный 3 19 11 2 3 2 2 2" xfId="45478"/>
    <cellStyle name="Обычный 3 19 11 2 3 2 2 2 2" xfId="45479"/>
    <cellStyle name="Обычный 3 19 11 2 3 2 2 3" xfId="45480"/>
    <cellStyle name="Обычный 3 19 11 2 3 2 3" xfId="45481"/>
    <cellStyle name="Обычный 3 19 11 2 3 2 3 2" xfId="45482"/>
    <cellStyle name="Обычный 3 19 11 2 3 2 4" xfId="45483"/>
    <cellStyle name="Обычный 3 19 11 2 3 3" xfId="45484"/>
    <cellStyle name="Обычный 3 19 11 2 3 3 2" xfId="45485"/>
    <cellStyle name="Обычный 3 19 11 2 3 3 2 2" xfId="45486"/>
    <cellStyle name="Обычный 3 19 11 2 3 3 3" xfId="45487"/>
    <cellStyle name="Обычный 3 19 11 2 3 4" xfId="45488"/>
    <cellStyle name="Обычный 3 19 11 2 3 4 2" xfId="45489"/>
    <cellStyle name="Обычный 3 19 11 2 3 5" xfId="45490"/>
    <cellStyle name="Обычный 3 19 11 2 4" xfId="45491"/>
    <cellStyle name="Обычный 3 19 11 2 4 2" xfId="45492"/>
    <cellStyle name="Обычный 3 19 11 2 4 2 2" xfId="45493"/>
    <cellStyle name="Обычный 3 19 11 2 4 2 2 2" xfId="45494"/>
    <cellStyle name="Обычный 3 19 11 2 4 2 3" xfId="45495"/>
    <cellStyle name="Обычный 3 19 11 2 4 3" xfId="45496"/>
    <cellStyle name="Обычный 3 19 11 2 4 3 2" xfId="45497"/>
    <cellStyle name="Обычный 3 19 11 2 4 4" xfId="45498"/>
    <cellStyle name="Обычный 3 19 11 2 5" xfId="45499"/>
    <cellStyle name="Обычный 3 19 11 2 5 2" xfId="45500"/>
    <cellStyle name="Обычный 3 19 11 2 5 2 2" xfId="45501"/>
    <cellStyle name="Обычный 3 19 11 2 5 3" xfId="45502"/>
    <cellStyle name="Обычный 3 19 11 2 6" xfId="45503"/>
    <cellStyle name="Обычный 3 19 11 2 6 2" xfId="45504"/>
    <cellStyle name="Обычный 3 19 11 2 7" xfId="45505"/>
    <cellStyle name="Обычный 3 19 11 3" xfId="45506"/>
    <cellStyle name="Обычный 3 19 11 3 2" xfId="45507"/>
    <cellStyle name="Обычный 3 19 11 3 2 2" xfId="45508"/>
    <cellStyle name="Обычный 3 19 11 3 2 2 2" xfId="45509"/>
    <cellStyle name="Обычный 3 19 11 3 2 2 2 2" xfId="45510"/>
    <cellStyle name="Обычный 3 19 11 3 2 2 3" xfId="45511"/>
    <cellStyle name="Обычный 3 19 11 3 2 3" xfId="45512"/>
    <cellStyle name="Обычный 3 19 11 3 2 3 2" xfId="45513"/>
    <cellStyle name="Обычный 3 19 11 3 2 4" xfId="45514"/>
    <cellStyle name="Обычный 3 19 11 3 3" xfId="45515"/>
    <cellStyle name="Обычный 3 19 11 3 3 2" xfId="45516"/>
    <cellStyle name="Обычный 3 19 11 3 3 2 2" xfId="45517"/>
    <cellStyle name="Обычный 3 19 11 3 3 3" xfId="45518"/>
    <cellStyle name="Обычный 3 19 11 3 4" xfId="45519"/>
    <cellStyle name="Обычный 3 19 11 3 4 2" xfId="45520"/>
    <cellStyle name="Обычный 3 19 11 3 5" xfId="45521"/>
    <cellStyle name="Обычный 3 19 11 4" xfId="45522"/>
    <cellStyle name="Обычный 3 19 11 4 2" xfId="45523"/>
    <cellStyle name="Обычный 3 19 11 4 2 2" xfId="45524"/>
    <cellStyle name="Обычный 3 19 11 4 2 2 2" xfId="45525"/>
    <cellStyle name="Обычный 3 19 11 4 2 2 2 2" xfId="45526"/>
    <cellStyle name="Обычный 3 19 11 4 2 2 3" xfId="45527"/>
    <cellStyle name="Обычный 3 19 11 4 2 3" xfId="45528"/>
    <cellStyle name="Обычный 3 19 11 4 2 3 2" xfId="45529"/>
    <cellStyle name="Обычный 3 19 11 4 2 4" xfId="45530"/>
    <cellStyle name="Обычный 3 19 11 4 3" xfId="45531"/>
    <cellStyle name="Обычный 3 19 11 4 3 2" xfId="45532"/>
    <cellStyle name="Обычный 3 19 11 4 3 2 2" xfId="45533"/>
    <cellStyle name="Обычный 3 19 11 4 3 3" xfId="45534"/>
    <cellStyle name="Обычный 3 19 11 4 4" xfId="45535"/>
    <cellStyle name="Обычный 3 19 11 4 4 2" xfId="45536"/>
    <cellStyle name="Обычный 3 19 11 4 5" xfId="45537"/>
    <cellStyle name="Обычный 3 19 11 5" xfId="45538"/>
    <cellStyle name="Обычный 3 19 11 5 2" xfId="45539"/>
    <cellStyle name="Обычный 3 19 11 5 2 2" xfId="45540"/>
    <cellStyle name="Обычный 3 19 11 5 2 2 2" xfId="45541"/>
    <cellStyle name="Обычный 3 19 11 5 2 3" xfId="45542"/>
    <cellStyle name="Обычный 3 19 11 5 3" xfId="45543"/>
    <cellStyle name="Обычный 3 19 11 5 3 2" xfId="45544"/>
    <cellStyle name="Обычный 3 19 11 5 4" xfId="45545"/>
    <cellStyle name="Обычный 3 19 11 6" xfId="45546"/>
    <cellStyle name="Обычный 3 19 11 6 2" xfId="45547"/>
    <cellStyle name="Обычный 3 19 11 6 2 2" xfId="45548"/>
    <cellStyle name="Обычный 3 19 11 6 3" xfId="45549"/>
    <cellStyle name="Обычный 3 19 11 7" xfId="45550"/>
    <cellStyle name="Обычный 3 19 11 7 2" xfId="45551"/>
    <cellStyle name="Обычный 3 19 11 8" xfId="45552"/>
    <cellStyle name="Обычный 3 19 12" xfId="45553"/>
    <cellStyle name="Обычный 3 19 12 2" xfId="45554"/>
    <cellStyle name="Обычный 3 19 12 2 2" xfId="45555"/>
    <cellStyle name="Обычный 3 19 12 2 2 2" xfId="45556"/>
    <cellStyle name="Обычный 3 19 12 2 2 2 2" xfId="45557"/>
    <cellStyle name="Обычный 3 19 12 2 2 2 2 2" xfId="45558"/>
    <cellStyle name="Обычный 3 19 12 2 2 2 2 2 2" xfId="45559"/>
    <cellStyle name="Обычный 3 19 12 2 2 2 2 3" xfId="45560"/>
    <cellStyle name="Обычный 3 19 12 2 2 2 3" xfId="45561"/>
    <cellStyle name="Обычный 3 19 12 2 2 2 3 2" xfId="45562"/>
    <cellStyle name="Обычный 3 19 12 2 2 2 4" xfId="45563"/>
    <cellStyle name="Обычный 3 19 12 2 2 3" xfId="45564"/>
    <cellStyle name="Обычный 3 19 12 2 2 3 2" xfId="45565"/>
    <cellStyle name="Обычный 3 19 12 2 2 3 2 2" xfId="45566"/>
    <cellStyle name="Обычный 3 19 12 2 2 3 3" xfId="45567"/>
    <cellStyle name="Обычный 3 19 12 2 2 4" xfId="45568"/>
    <cellStyle name="Обычный 3 19 12 2 2 4 2" xfId="45569"/>
    <cellStyle name="Обычный 3 19 12 2 2 5" xfId="45570"/>
    <cellStyle name="Обычный 3 19 12 2 3" xfId="45571"/>
    <cellStyle name="Обычный 3 19 12 2 3 2" xfId="45572"/>
    <cellStyle name="Обычный 3 19 12 2 3 2 2" xfId="45573"/>
    <cellStyle name="Обычный 3 19 12 2 3 2 2 2" xfId="45574"/>
    <cellStyle name="Обычный 3 19 12 2 3 2 2 2 2" xfId="45575"/>
    <cellStyle name="Обычный 3 19 12 2 3 2 2 3" xfId="45576"/>
    <cellStyle name="Обычный 3 19 12 2 3 2 3" xfId="45577"/>
    <cellStyle name="Обычный 3 19 12 2 3 2 3 2" xfId="45578"/>
    <cellStyle name="Обычный 3 19 12 2 3 2 4" xfId="45579"/>
    <cellStyle name="Обычный 3 19 12 2 3 3" xfId="45580"/>
    <cellStyle name="Обычный 3 19 12 2 3 3 2" xfId="45581"/>
    <cellStyle name="Обычный 3 19 12 2 3 3 2 2" xfId="45582"/>
    <cellStyle name="Обычный 3 19 12 2 3 3 3" xfId="45583"/>
    <cellStyle name="Обычный 3 19 12 2 3 4" xfId="45584"/>
    <cellStyle name="Обычный 3 19 12 2 3 4 2" xfId="45585"/>
    <cellStyle name="Обычный 3 19 12 2 3 5" xfId="45586"/>
    <cellStyle name="Обычный 3 19 12 2 4" xfId="45587"/>
    <cellStyle name="Обычный 3 19 12 2 4 2" xfId="45588"/>
    <cellStyle name="Обычный 3 19 12 2 4 2 2" xfId="45589"/>
    <cellStyle name="Обычный 3 19 12 2 4 2 2 2" xfId="45590"/>
    <cellStyle name="Обычный 3 19 12 2 4 2 3" xfId="45591"/>
    <cellStyle name="Обычный 3 19 12 2 4 3" xfId="45592"/>
    <cellStyle name="Обычный 3 19 12 2 4 3 2" xfId="45593"/>
    <cellStyle name="Обычный 3 19 12 2 4 4" xfId="45594"/>
    <cellStyle name="Обычный 3 19 12 2 5" xfId="45595"/>
    <cellStyle name="Обычный 3 19 12 2 5 2" xfId="45596"/>
    <cellStyle name="Обычный 3 19 12 2 5 2 2" xfId="45597"/>
    <cellStyle name="Обычный 3 19 12 2 5 3" xfId="45598"/>
    <cellStyle name="Обычный 3 19 12 2 6" xfId="45599"/>
    <cellStyle name="Обычный 3 19 12 2 6 2" xfId="45600"/>
    <cellStyle name="Обычный 3 19 12 2 7" xfId="45601"/>
    <cellStyle name="Обычный 3 19 12 3" xfId="45602"/>
    <cellStyle name="Обычный 3 19 12 3 2" xfId="45603"/>
    <cellStyle name="Обычный 3 19 12 3 2 2" xfId="45604"/>
    <cellStyle name="Обычный 3 19 12 3 2 2 2" xfId="45605"/>
    <cellStyle name="Обычный 3 19 12 3 2 2 2 2" xfId="45606"/>
    <cellStyle name="Обычный 3 19 12 3 2 2 3" xfId="45607"/>
    <cellStyle name="Обычный 3 19 12 3 2 3" xfId="45608"/>
    <cellStyle name="Обычный 3 19 12 3 2 3 2" xfId="45609"/>
    <cellStyle name="Обычный 3 19 12 3 2 4" xfId="45610"/>
    <cellStyle name="Обычный 3 19 12 3 3" xfId="45611"/>
    <cellStyle name="Обычный 3 19 12 3 3 2" xfId="45612"/>
    <cellStyle name="Обычный 3 19 12 3 3 2 2" xfId="45613"/>
    <cellStyle name="Обычный 3 19 12 3 3 3" xfId="45614"/>
    <cellStyle name="Обычный 3 19 12 3 4" xfId="45615"/>
    <cellStyle name="Обычный 3 19 12 3 4 2" xfId="45616"/>
    <cellStyle name="Обычный 3 19 12 3 5" xfId="45617"/>
    <cellStyle name="Обычный 3 19 12 4" xfId="45618"/>
    <cellStyle name="Обычный 3 19 12 4 2" xfId="45619"/>
    <cellStyle name="Обычный 3 19 12 4 2 2" xfId="45620"/>
    <cellStyle name="Обычный 3 19 12 4 2 2 2" xfId="45621"/>
    <cellStyle name="Обычный 3 19 12 4 2 2 2 2" xfId="45622"/>
    <cellStyle name="Обычный 3 19 12 4 2 2 3" xfId="45623"/>
    <cellStyle name="Обычный 3 19 12 4 2 3" xfId="45624"/>
    <cellStyle name="Обычный 3 19 12 4 2 3 2" xfId="45625"/>
    <cellStyle name="Обычный 3 19 12 4 2 4" xfId="45626"/>
    <cellStyle name="Обычный 3 19 12 4 3" xfId="45627"/>
    <cellStyle name="Обычный 3 19 12 4 3 2" xfId="45628"/>
    <cellStyle name="Обычный 3 19 12 4 3 2 2" xfId="45629"/>
    <cellStyle name="Обычный 3 19 12 4 3 3" xfId="45630"/>
    <cellStyle name="Обычный 3 19 12 4 4" xfId="45631"/>
    <cellStyle name="Обычный 3 19 12 4 4 2" xfId="45632"/>
    <cellStyle name="Обычный 3 19 12 4 5" xfId="45633"/>
    <cellStyle name="Обычный 3 19 12 5" xfId="45634"/>
    <cellStyle name="Обычный 3 19 12 5 2" xfId="45635"/>
    <cellStyle name="Обычный 3 19 12 5 2 2" xfId="45636"/>
    <cellStyle name="Обычный 3 19 12 5 2 2 2" xfId="45637"/>
    <cellStyle name="Обычный 3 19 12 5 2 3" xfId="45638"/>
    <cellStyle name="Обычный 3 19 12 5 3" xfId="45639"/>
    <cellStyle name="Обычный 3 19 12 5 3 2" xfId="45640"/>
    <cellStyle name="Обычный 3 19 12 5 4" xfId="45641"/>
    <cellStyle name="Обычный 3 19 12 6" xfId="45642"/>
    <cellStyle name="Обычный 3 19 12 6 2" xfId="45643"/>
    <cellStyle name="Обычный 3 19 12 6 2 2" xfId="45644"/>
    <cellStyle name="Обычный 3 19 12 6 3" xfId="45645"/>
    <cellStyle name="Обычный 3 19 12 7" xfId="45646"/>
    <cellStyle name="Обычный 3 19 12 7 2" xfId="45647"/>
    <cellStyle name="Обычный 3 19 12 8" xfId="45648"/>
    <cellStyle name="Обычный 3 19 13" xfId="45649"/>
    <cellStyle name="Обычный 3 19 13 2" xfId="45650"/>
    <cellStyle name="Обычный 3 19 13 2 2" xfId="45651"/>
    <cellStyle name="Обычный 3 19 13 2 2 2" xfId="45652"/>
    <cellStyle name="Обычный 3 19 13 2 2 2 2" xfId="45653"/>
    <cellStyle name="Обычный 3 19 13 2 2 2 2 2" xfId="45654"/>
    <cellStyle name="Обычный 3 19 13 2 2 2 2 2 2" xfId="45655"/>
    <cellStyle name="Обычный 3 19 13 2 2 2 2 3" xfId="45656"/>
    <cellStyle name="Обычный 3 19 13 2 2 2 3" xfId="45657"/>
    <cellStyle name="Обычный 3 19 13 2 2 2 3 2" xfId="45658"/>
    <cellStyle name="Обычный 3 19 13 2 2 2 4" xfId="45659"/>
    <cellStyle name="Обычный 3 19 13 2 2 3" xfId="45660"/>
    <cellStyle name="Обычный 3 19 13 2 2 3 2" xfId="45661"/>
    <cellStyle name="Обычный 3 19 13 2 2 3 2 2" xfId="45662"/>
    <cellStyle name="Обычный 3 19 13 2 2 3 3" xfId="45663"/>
    <cellStyle name="Обычный 3 19 13 2 2 4" xfId="45664"/>
    <cellStyle name="Обычный 3 19 13 2 2 4 2" xfId="45665"/>
    <cellStyle name="Обычный 3 19 13 2 2 5" xfId="45666"/>
    <cellStyle name="Обычный 3 19 13 2 3" xfId="45667"/>
    <cellStyle name="Обычный 3 19 13 2 3 2" xfId="45668"/>
    <cellStyle name="Обычный 3 19 13 2 3 2 2" xfId="45669"/>
    <cellStyle name="Обычный 3 19 13 2 3 2 2 2" xfId="45670"/>
    <cellStyle name="Обычный 3 19 13 2 3 2 2 2 2" xfId="45671"/>
    <cellStyle name="Обычный 3 19 13 2 3 2 2 3" xfId="45672"/>
    <cellStyle name="Обычный 3 19 13 2 3 2 3" xfId="45673"/>
    <cellStyle name="Обычный 3 19 13 2 3 2 3 2" xfId="45674"/>
    <cellStyle name="Обычный 3 19 13 2 3 2 4" xfId="45675"/>
    <cellStyle name="Обычный 3 19 13 2 3 3" xfId="45676"/>
    <cellStyle name="Обычный 3 19 13 2 3 3 2" xfId="45677"/>
    <cellStyle name="Обычный 3 19 13 2 3 3 2 2" xfId="45678"/>
    <cellStyle name="Обычный 3 19 13 2 3 3 3" xfId="45679"/>
    <cellStyle name="Обычный 3 19 13 2 3 4" xfId="45680"/>
    <cellStyle name="Обычный 3 19 13 2 3 4 2" xfId="45681"/>
    <cellStyle name="Обычный 3 19 13 2 3 5" xfId="45682"/>
    <cellStyle name="Обычный 3 19 13 2 4" xfId="45683"/>
    <cellStyle name="Обычный 3 19 13 2 4 2" xfId="45684"/>
    <cellStyle name="Обычный 3 19 13 2 4 2 2" xfId="45685"/>
    <cellStyle name="Обычный 3 19 13 2 4 2 2 2" xfId="45686"/>
    <cellStyle name="Обычный 3 19 13 2 4 2 3" xfId="45687"/>
    <cellStyle name="Обычный 3 19 13 2 4 3" xfId="45688"/>
    <cellStyle name="Обычный 3 19 13 2 4 3 2" xfId="45689"/>
    <cellStyle name="Обычный 3 19 13 2 4 4" xfId="45690"/>
    <cellStyle name="Обычный 3 19 13 2 5" xfId="45691"/>
    <cellStyle name="Обычный 3 19 13 2 5 2" xfId="45692"/>
    <cellStyle name="Обычный 3 19 13 2 5 2 2" xfId="45693"/>
    <cellStyle name="Обычный 3 19 13 2 5 3" xfId="45694"/>
    <cellStyle name="Обычный 3 19 13 2 6" xfId="45695"/>
    <cellStyle name="Обычный 3 19 13 2 6 2" xfId="45696"/>
    <cellStyle name="Обычный 3 19 13 2 7" xfId="45697"/>
    <cellStyle name="Обычный 3 19 13 3" xfId="45698"/>
    <cellStyle name="Обычный 3 19 13 3 2" xfId="45699"/>
    <cellStyle name="Обычный 3 19 13 3 2 2" xfId="45700"/>
    <cellStyle name="Обычный 3 19 13 3 2 2 2" xfId="45701"/>
    <cellStyle name="Обычный 3 19 13 3 2 2 2 2" xfId="45702"/>
    <cellStyle name="Обычный 3 19 13 3 2 2 3" xfId="45703"/>
    <cellStyle name="Обычный 3 19 13 3 2 3" xfId="45704"/>
    <cellStyle name="Обычный 3 19 13 3 2 3 2" xfId="45705"/>
    <cellStyle name="Обычный 3 19 13 3 2 4" xfId="45706"/>
    <cellStyle name="Обычный 3 19 13 3 3" xfId="45707"/>
    <cellStyle name="Обычный 3 19 13 3 3 2" xfId="45708"/>
    <cellStyle name="Обычный 3 19 13 3 3 2 2" xfId="45709"/>
    <cellStyle name="Обычный 3 19 13 3 3 3" xfId="45710"/>
    <cellStyle name="Обычный 3 19 13 3 4" xfId="45711"/>
    <cellStyle name="Обычный 3 19 13 3 4 2" xfId="45712"/>
    <cellStyle name="Обычный 3 19 13 3 5" xfId="45713"/>
    <cellStyle name="Обычный 3 19 13 4" xfId="45714"/>
    <cellStyle name="Обычный 3 19 13 4 2" xfId="45715"/>
    <cellStyle name="Обычный 3 19 13 4 2 2" xfId="45716"/>
    <cellStyle name="Обычный 3 19 13 4 2 2 2" xfId="45717"/>
    <cellStyle name="Обычный 3 19 13 4 2 2 2 2" xfId="45718"/>
    <cellStyle name="Обычный 3 19 13 4 2 2 3" xfId="45719"/>
    <cellStyle name="Обычный 3 19 13 4 2 3" xfId="45720"/>
    <cellStyle name="Обычный 3 19 13 4 2 3 2" xfId="45721"/>
    <cellStyle name="Обычный 3 19 13 4 2 4" xfId="45722"/>
    <cellStyle name="Обычный 3 19 13 4 3" xfId="45723"/>
    <cellStyle name="Обычный 3 19 13 4 3 2" xfId="45724"/>
    <cellStyle name="Обычный 3 19 13 4 3 2 2" xfId="45725"/>
    <cellStyle name="Обычный 3 19 13 4 3 3" xfId="45726"/>
    <cellStyle name="Обычный 3 19 13 4 4" xfId="45727"/>
    <cellStyle name="Обычный 3 19 13 4 4 2" xfId="45728"/>
    <cellStyle name="Обычный 3 19 13 4 5" xfId="45729"/>
    <cellStyle name="Обычный 3 19 13 5" xfId="45730"/>
    <cellStyle name="Обычный 3 19 13 5 2" xfId="45731"/>
    <cellStyle name="Обычный 3 19 13 5 2 2" xfId="45732"/>
    <cellStyle name="Обычный 3 19 13 5 2 2 2" xfId="45733"/>
    <cellStyle name="Обычный 3 19 13 5 2 3" xfId="45734"/>
    <cellStyle name="Обычный 3 19 13 5 3" xfId="45735"/>
    <cellStyle name="Обычный 3 19 13 5 3 2" xfId="45736"/>
    <cellStyle name="Обычный 3 19 13 5 4" xfId="45737"/>
    <cellStyle name="Обычный 3 19 13 6" xfId="45738"/>
    <cellStyle name="Обычный 3 19 13 6 2" xfId="45739"/>
    <cellStyle name="Обычный 3 19 13 6 2 2" xfId="45740"/>
    <cellStyle name="Обычный 3 19 13 6 3" xfId="45741"/>
    <cellStyle name="Обычный 3 19 13 7" xfId="45742"/>
    <cellStyle name="Обычный 3 19 13 7 2" xfId="45743"/>
    <cellStyle name="Обычный 3 19 13 8" xfId="45744"/>
    <cellStyle name="Обычный 3 19 14" xfId="45745"/>
    <cellStyle name="Обычный 3 19 14 2" xfId="45746"/>
    <cellStyle name="Обычный 3 19 14 2 2" xfId="45747"/>
    <cellStyle name="Обычный 3 19 14 2 2 2" xfId="45748"/>
    <cellStyle name="Обычный 3 19 14 2 2 2 2" xfId="45749"/>
    <cellStyle name="Обычный 3 19 14 2 2 2 2 2" xfId="45750"/>
    <cellStyle name="Обычный 3 19 14 2 2 2 2 2 2" xfId="45751"/>
    <cellStyle name="Обычный 3 19 14 2 2 2 2 3" xfId="45752"/>
    <cellStyle name="Обычный 3 19 14 2 2 2 3" xfId="45753"/>
    <cellStyle name="Обычный 3 19 14 2 2 2 3 2" xfId="45754"/>
    <cellStyle name="Обычный 3 19 14 2 2 2 4" xfId="45755"/>
    <cellStyle name="Обычный 3 19 14 2 2 3" xfId="45756"/>
    <cellStyle name="Обычный 3 19 14 2 2 3 2" xfId="45757"/>
    <cellStyle name="Обычный 3 19 14 2 2 3 2 2" xfId="45758"/>
    <cellStyle name="Обычный 3 19 14 2 2 3 3" xfId="45759"/>
    <cellStyle name="Обычный 3 19 14 2 2 4" xfId="45760"/>
    <cellStyle name="Обычный 3 19 14 2 2 4 2" xfId="45761"/>
    <cellStyle name="Обычный 3 19 14 2 2 5" xfId="45762"/>
    <cellStyle name="Обычный 3 19 14 2 3" xfId="45763"/>
    <cellStyle name="Обычный 3 19 14 2 3 2" xfId="45764"/>
    <cellStyle name="Обычный 3 19 14 2 3 2 2" xfId="45765"/>
    <cellStyle name="Обычный 3 19 14 2 3 2 2 2" xfId="45766"/>
    <cellStyle name="Обычный 3 19 14 2 3 2 2 2 2" xfId="45767"/>
    <cellStyle name="Обычный 3 19 14 2 3 2 2 3" xfId="45768"/>
    <cellStyle name="Обычный 3 19 14 2 3 2 3" xfId="45769"/>
    <cellStyle name="Обычный 3 19 14 2 3 2 3 2" xfId="45770"/>
    <cellStyle name="Обычный 3 19 14 2 3 2 4" xfId="45771"/>
    <cellStyle name="Обычный 3 19 14 2 3 3" xfId="45772"/>
    <cellStyle name="Обычный 3 19 14 2 3 3 2" xfId="45773"/>
    <cellStyle name="Обычный 3 19 14 2 3 3 2 2" xfId="45774"/>
    <cellStyle name="Обычный 3 19 14 2 3 3 3" xfId="45775"/>
    <cellStyle name="Обычный 3 19 14 2 3 4" xfId="45776"/>
    <cellStyle name="Обычный 3 19 14 2 3 4 2" xfId="45777"/>
    <cellStyle name="Обычный 3 19 14 2 3 5" xfId="45778"/>
    <cellStyle name="Обычный 3 19 14 2 4" xfId="45779"/>
    <cellStyle name="Обычный 3 19 14 2 4 2" xfId="45780"/>
    <cellStyle name="Обычный 3 19 14 2 4 2 2" xfId="45781"/>
    <cellStyle name="Обычный 3 19 14 2 4 2 2 2" xfId="45782"/>
    <cellStyle name="Обычный 3 19 14 2 4 2 3" xfId="45783"/>
    <cellStyle name="Обычный 3 19 14 2 4 3" xfId="45784"/>
    <cellStyle name="Обычный 3 19 14 2 4 3 2" xfId="45785"/>
    <cellStyle name="Обычный 3 19 14 2 4 4" xfId="45786"/>
    <cellStyle name="Обычный 3 19 14 2 5" xfId="45787"/>
    <cellStyle name="Обычный 3 19 14 2 5 2" xfId="45788"/>
    <cellStyle name="Обычный 3 19 14 2 5 2 2" xfId="45789"/>
    <cellStyle name="Обычный 3 19 14 2 5 3" xfId="45790"/>
    <cellStyle name="Обычный 3 19 14 2 6" xfId="45791"/>
    <cellStyle name="Обычный 3 19 14 2 6 2" xfId="45792"/>
    <cellStyle name="Обычный 3 19 14 2 7" xfId="45793"/>
    <cellStyle name="Обычный 3 19 14 3" xfId="45794"/>
    <cellStyle name="Обычный 3 19 14 3 2" xfId="45795"/>
    <cellStyle name="Обычный 3 19 14 3 2 2" xfId="45796"/>
    <cellStyle name="Обычный 3 19 14 3 2 2 2" xfId="45797"/>
    <cellStyle name="Обычный 3 19 14 3 2 2 2 2" xfId="45798"/>
    <cellStyle name="Обычный 3 19 14 3 2 2 3" xfId="45799"/>
    <cellStyle name="Обычный 3 19 14 3 2 3" xfId="45800"/>
    <cellStyle name="Обычный 3 19 14 3 2 3 2" xfId="45801"/>
    <cellStyle name="Обычный 3 19 14 3 2 4" xfId="45802"/>
    <cellStyle name="Обычный 3 19 14 3 3" xfId="45803"/>
    <cellStyle name="Обычный 3 19 14 3 3 2" xfId="45804"/>
    <cellStyle name="Обычный 3 19 14 3 3 2 2" xfId="45805"/>
    <cellStyle name="Обычный 3 19 14 3 3 3" xfId="45806"/>
    <cellStyle name="Обычный 3 19 14 3 4" xfId="45807"/>
    <cellStyle name="Обычный 3 19 14 3 4 2" xfId="45808"/>
    <cellStyle name="Обычный 3 19 14 3 5" xfId="45809"/>
    <cellStyle name="Обычный 3 19 14 4" xfId="45810"/>
    <cellStyle name="Обычный 3 19 14 4 2" xfId="45811"/>
    <cellStyle name="Обычный 3 19 14 4 2 2" xfId="45812"/>
    <cellStyle name="Обычный 3 19 14 4 2 2 2" xfId="45813"/>
    <cellStyle name="Обычный 3 19 14 4 2 2 2 2" xfId="45814"/>
    <cellStyle name="Обычный 3 19 14 4 2 2 3" xfId="45815"/>
    <cellStyle name="Обычный 3 19 14 4 2 3" xfId="45816"/>
    <cellStyle name="Обычный 3 19 14 4 2 3 2" xfId="45817"/>
    <cellStyle name="Обычный 3 19 14 4 2 4" xfId="45818"/>
    <cellStyle name="Обычный 3 19 14 4 3" xfId="45819"/>
    <cellStyle name="Обычный 3 19 14 4 3 2" xfId="45820"/>
    <cellStyle name="Обычный 3 19 14 4 3 2 2" xfId="45821"/>
    <cellStyle name="Обычный 3 19 14 4 3 3" xfId="45822"/>
    <cellStyle name="Обычный 3 19 14 4 4" xfId="45823"/>
    <cellStyle name="Обычный 3 19 14 4 4 2" xfId="45824"/>
    <cellStyle name="Обычный 3 19 14 4 5" xfId="45825"/>
    <cellStyle name="Обычный 3 19 14 5" xfId="45826"/>
    <cellStyle name="Обычный 3 19 14 5 2" xfId="45827"/>
    <cellStyle name="Обычный 3 19 14 5 2 2" xfId="45828"/>
    <cellStyle name="Обычный 3 19 14 5 2 2 2" xfId="45829"/>
    <cellStyle name="Обычный 3 19 14 5 2 3" xfId="45830"/>
    <cellStyle name="Обычный 3 19 14 5 3" xfId="45831"/>
    <cellStyle name="Обычный 3 19 14 5 3 2" xfId="45832"/>
    <cellStyle name="Обычный 3 19 14 5 4" xfId="45833"/>
    <cellStyle name="Обычный 3 19 14 6" xfId="45834"/>
    <cellStyle name="Обычный 3 19 14 6 2" xfId="45835"/>
    <cellStyle name="Обычный 3 19 14 6 2 2" xfId="45836"/>
    <cellStyle name="Обычный 3 19 14 6 3" xfId="45837"/>
    <cellStyle name="Обычный 3 19 14 7" xfId="45838"/>
    <cellStyle name="Обычный 3 19 14 7 2" xfId="45839"/>
    <cellStyle name="Обычный 3 19 14 8" xfId="45840"/>
    <cellStyle name="Обычный 3 19 15" xfId="45841"/>
    <cellStyle name="Обычный 3 19 15 2" xfId="45842"/>
    <cellStyle name="Обычный 3 19 15 2 2" xfId="45843"/>
    <cellStyle name="Обычный 3 19 15 2 2 2" xfId="45844"/>
    <cellStyle name="Обычный 3 19 15 2 2 2 2" xfId="45845"/>
    <cellStyle name="Обычный 3 19 15 2 2 2 2 2" xfId="45846"/>
    <cellStyle name="Обычный 3 19 15 2 2 2 2 2 2" xfId="45847"/>
    <cellStyle name="Обычный 3 19 15 2 2 2 2 3" xfId="45848"/>
    <cellStyle name="Обычный 3 19 15 2 2 2 3" xfId="45849"/>
    <cellStyle name="Обычный 3 19 15 2 2 2 3 2" xfId="45850"/>
    <cellStyle name="Обычный 3 19 15 2 2 2 4" xfId="45851"/>
    <cellStyle name="Обычный 3 19 15 2 2 3" xfId="45852"/>
    <cellStyle name="Обычный 3 19 15 2 2 3 2" xfId="45853"/>
    <cellStyle name="Обычный 3 19 15 2 2 3 2 2" xfId="45854"/>
    <cellStyle name="Обычный 3 19 15 2 2 3 3" xfId="45855"/>
    <cellStyle name="Обычный 3 19 15 2 2 4" xfId="45856"/>
    <cellStyle name="Обычный 3 19 15 2 2 4 2" xfId="45857"/>
    <cellStyle name="Обычный 3 19 15 2 2 5" xfId="45858"/>
    <cellStyle name="Обычный 3 19 15 2 3" xfId="45859"/>
    <cellStyle name="Обычный 3 19 15 2 3 2" xfId="45860"/>
    <cellStyle name="Обычный 3 19 15 2 3 2 2" xfId="45861"/>
    <cellStyle name="Обычный 3 19 15 2 3 2 2 2" xfId="45862"/>
    <cellStyle name="Обычный 3 19 15 2 3 2 2 2 2" xfId="45863"/>
    <cellStyle name="Обычный 3 19 15 2 3 2 2 3" xfId="45864"/>
    <cellStyle name="Обычный 3 19 15 2 3 2 3" xfId="45865"/>
    <cellStyle name="Обычный 3 19 15 2 3 2 3 2" xfId="45866"/>
    <cellStyle name="Обычный 3 19 15 2 3 2 4" xfId="45867"/>
    <cellStyle name="Обычный 3 19 15 2 3 3" xfId="45868"/>
    <cellStyle name="Обычный 3 19 15 2 3 3 2" xfId="45869"/>
    <cellStyle name="Обычный 3 19 15 2 3 3 2 2" xfId="45870"/>
    <cellStyle name="Обычный 3 19 15 2 3 3 3" xfId="45871"/>
    <cellStyle name="Обычный 3 19 15 2 3 4" xfId="45872"/>
    <cellStyle name="Обычный 3 19 15 2 3 4 2" xfId="45873"/>
    <cellStyle name="Обычный 3 19 15 2 3 5" xfId="45874"/>
    <cellStyle name="Обычный 3 19 15 2 4" xfId="45875"/>
    <cellStyle name="Обычный 3 19 15 2 4 2" xfId="45876"/>
    <cellStyle name="Обычный 3 19 15 2 4 2 2" xfId="45877"/>
    <cellStyle name="Обычный 3 19 15 2 4 2 2 2" xfId="45878"/>
    <cellStyle name="Обычный 3 19 15 2 4 2 3" xfId="45879"/>
    <cellStyle name="Обычный 3 19 15 2 4 3" xfId="45880"/>
    <cellStyle name="Обычный 3 19 15 2 4 3 2" xfId="45881"/>
    <cellStyle name="Обычный 3 19 15 2 4 4" xfId="45882"/>
    <cellStyle name="Обычный 3 19 15 2 5" xfId="45883"/>
    <cellStyle name="Обычный 3 19 15 2 5 2" xfId="45884"/>
    <cellStyle name="Обычный 3 19 15 2 5 2 2" xfId="45885"/>
    <cellStyle name="Обычный 3 19 15 2 5 3" xfId="45886"/>
    <cellStyle name="Обычный 3 19 15 2 6" xfId="45887"/>
    <cellStyle name="Обычный 3 19 15 2 6 2" xfId="45888"/>
    <cellStyle name="Обычный 3 19 15 2 7" xfId="45889"/>
    <cellStyle name="Обычный 3 19 15 3" xfId="45890"/>
    <cellStyle name="Обычный 3 19 15 3 2" xfId="45891"/>
    <cellStyle name="Обычный 3 19 15 3 2 2" xfId="45892"/>
    <cellStyle name="Обычный 3 19 15 3 2 2 2" xfId="45893"/>
    <cellStyle name="Обычный 3 19 15 3 2 2 2 2" xfId="45894"/>
    <cellStyle name="Обычный 3 19 15 3 2 2 3" xfId="45895"/>
    <cellStyle name="Обычный 3 19 15 3 2 3" xfId="45896"/>
    <cellStyle name="Обычный 3 19 15 3 2 3 2" xfId="45897"/>
    <cellStyle name="Обычный 3 19 15 3 2 4" xfId="45898"/>
    <cellStyle name="Обычный 3 19 15 3 3" xfId="45899"/>
    <cellStyle name="Обычный 3 19 15 3 3 2" xfId="45900"/>
    <cellStyle name="Обычный 3 19 15 3 3 2 2" xfId="45901"/>
    <cellStyle name="Обычный 3 19 15 3 3 3" xfId="45902"/>
    <cellStyle name="Обычный 3 19 15 3 4" xfId="45903"/>
    <cellStyle name="Обычный 3 19 15 3 4 2" xfId="45904"/>
    <cellStyle name="Обычный 3 19 15 3 5" xfId="45905"/>
    <cellStyle name="Обычный 3 19 15 4" xfId="45906"/>
    <cellStyle name="Обычный 3 19 15 4 2" xfId="45907"/>
    <cellStyle name="Обычный 3 19 15 4 2 2" xfId="45908"/>
    <cellStyle name="Обычный 3 19 15 4 2 2 2" xfId="45909"/>
    <cellStyle name="Обычный 3 19 15 4 2 2 2 2" xfId="45910"/>
    <cellStyle name="Обычный 3 19 15 4 2 2 3" xfId="45911"/>
    <cellStyle name="Обычный 3 19 15 4 2 3" xfId="45912"/>
    <cellStyle name="Обычный 3 19 15 4 2 3 2" xfId="45913"/>
    <cellStyle name="Обычный 3 19 15 4 2 4" xfId="45914"/>
    <cellStyle name="Обычный 3 19 15 4 3" xfId="45915"/>
    <cellStyle name="Обычный 3 19 15 4 3 2" xfId="45916"/>
    <cellStyle name="Обычный 3 19 15 4 3 2 2" xfId="45917"/>
    <cellStyle name="Обычный 3 19 15 4 3 3" xfId="45918"/>
    <cellStyle name="Обычный 3 19 15 4 4" xfId="45919"/>
    <cellStyle name="Обычный 3 19 15 4 4 2" xfId="45920"/>
    <cellStyle name="Обычный 3 19 15 4 5" xfId="45921"/>
    <cellStyle name="Обычный 3 19 15 5" xfId="45922"/>
    <cellStyle name="Обычный 3 19 15 5 2" xfId="45923"/>
    <cellStyle name="Обычный 3 19 15 5 2 2" xfId="45924"/>
    <cellStyle name="Обычный 3 19 15 5 2 2 2" xfId="45925"/>
    <cellStyle name="Обычный 3 19 15 5 2 3" xfId="45926"/>
    <cellStyle name="Обычный 3 19 15 5 3" xfId="45927"/>
    <cellStyle name="Обычный 3 19 15 5 3 2" xfId="45928"/>
    <cellStyle name="Обычный 3 19 15 5 4" xfId="45929"/>
    <cellStyle name="Обычный 3 19 15 6" xfId="45930"/>
    <cellStyle name="Обычный 3 19 15 6 2" xfId="45931"/>
    <cellStyle name="Обычный 3 19 15 6 2 2" xfId="45932"/>
    <cellStyle name="Обычный 3 19 15 6 3" xfId="45933"/>
    <cellStyle name="Обычный 3 19 15 7" xfId="45934"/>
    <cellStyle name="Обычный 3 19 15 7 2" xfId="45935"/>
    <cellStyle name="Обычный 3 19 15 8" xfId="45936"/>
    <cellStyle name="Обычный 3 19 16" xfId="45937"/>
    <cellStyle name="Обычный 3 19 16 2" xfId="45938"/>
    <cellStyle name="Обычный 3 19 16 2 2" xfId="45939"/>
    <cellStyle name="Обычный 3 19 16 2 2 2" xfId="45940"/>
    <cellStyle name="Обычный 3 19 16 2 2 2 2" xfId="45941"/>
    <cellStyle name="Обычный 3 19 16 2 2 2 2 2" xfId="45942"/>
    <cellStyle name="Обычный 3 19 16 2 2 2 2 2 2" xfId="45943"/>
    <cellStyle name="Обычный 3 19 16 2 2 2 2 3" xfId="45944"/>
    <cellStyle name="Обычный 3 19 16 2 2 2 3" xfId="45945"/>
    <cellStyle name="Обычный 3 19 16 2 2 2 3 2" xfId="45946"/>
    <cellStyle name="Обычный 3 19 16 2 2 2 4" xfId="45947"/>
    <cellStyle name="Обычный 3 19 16 2 2 3" xfId="45948"/>
    <cellStyle name="Обычный 3 19 16 2 2 3 2" xfId="45949"/>
    <cellStyle name="Обычный 3 19 16 2 2 3 2 2" xfId="45950"/>
    <cellStyle name="Обычный 3 19 16 2 2 3 3" xfId="45951"/>
    <cellStyle name="Обычный 3 19 16 2 2 4" xfId="45952"/>
    <cellStyle name="Обычный 3 19 16 2 2 4 2" xfId="45953"/>
    <cellStyle name="Обычный 3 19 16 2 2 5" xfId="45954"/>
    <cellStyle name="Обычный 3 19 16 2 3" xfId="45955"/>
    <cellStyle name="Обычный 3 19 16 2 3 2" xfId="45956"/>
    <cellStyle name="Обычный 3 19 16 2 3 2 2" xfId="45957"/>
    <cellStyle name="Обычный 3 19 16 2 3 2 2 2" xfId="45958"/>
    <cellStyle name="Обычный 3 19 16 2 3 2 2 2 2" xfId="45959"/>
    <cellStyle name="Обычный 3 19 16 2 3 2 2 3" xfId="45960"/>
    <cellStyle name="Обычный 3 19 16 2 3 2 3" xfId="45961"/>
    <cellStyle name="Обычный 3 19 16 2 3 2 3 2" xfId="45962"/>
    <cellStyle name="Обычный 3 19 16 2 3 2 4" xfId="45963"/>
    <cellStyle name="Обычный 3 19 16 2 3 3" xfId="45964"/>
    <cellStyle name="Обычный 3 19 16 2 3 3 2" xfId="45965"/>
    <cellStyle name="Обычный 3 19 16 2 3 3 2 2" xfId="45966"/>
    <cellStyle name="Обычный 3 19 16 2 3 3 3" xfId="45967"/>
    <cellStyle name="Обычный 3 19 16 2 3 4" xfId="45968"/>
    <cellStyle name="Обычный 3 19 16 2 3 4 2" xfId="45969"/>
    <cellStyle name="Обычный 3 19 16 2 3 5" xfId="45970"/>
    <cellStyle name="Обычный 3 19 16 2 4" xfId="45971"/>
    <cellStyle name="Обычный 3 19 16 2 4 2" xfId="45972"/>
    <cellStyle name="Обычный 3 19 16 2 4 2 2" xfId="45973"/>
    <cellStyle name="Обычный 3 19 16 2 4 2 2 2" xfId="45974"/>
    <cellStyle name="Обычный 3 19 16 2 4 2 3" xfId="45975"/>
    <cellStyle name="Обычный 3 19 16 2 4 3" xfId="45976"/>
    <cellStyle name="Обычный 3 19 16 2 4 3 2" xfId="45977"/>
    <cellStyle name="Обычный 3 19 16 2 4 4" xfId="45978"/>
    <cellStyle name="Обычный 3 19 16 2 5" xfId="45979"/>
    <cellStyle name="Обычный 3 19 16 2 5 2" xfId="45980"/>
    <cellStyle name="Обычный 3 19 16 2 5 2 2" xfId="45981"/>
    <cellStyle name="Обычный 3 19 16 2 5 3" xfId="45982"/>
    <cellStyle name="Обычный 3 19 16 2 6" xfId="45983"/>
    <cellStyle name="Обычный 3 19 16 2 6 2" xfId="45984"/>
    <cellStyle name="Обычный 3 19 16 2 7" xfId="45985"/>
    <cellStyle name="Обычный 3 19 16 3" xfId="45986"/>
    <cellStyle name="Обычный 3 19 16 3 2" xfId="45987"/>
    <cellStyle name="Обычный 3 19 16 3 2 2" xfId="45988"/>
    <cellStyle name="Обычный 3 19 16 3 2 2 2" xfId="45989"/>
    <cellStyle name="Обычный 3 19 16 3 2 2 2 2" xfId="45990"/>
    <cellStyle name="Обычный 3 19 16 3 2 2 3" xfId="45991"/>
    <cellStyle name="Обычный 3 19 16 3 2 3" xfId="45992"/>
    <cellStyle name="Обычный 3 19 16 3 2 3 2" xfId="45993"/>
    <cellStyle name="Обычный 3 19 16 3 2 4" xfId="45994"/>
    <cellStyle name="Обычный 3 19 16 3 3" xfId="45995"/>
    <cellStyle name="Обычный 3 19 16 3 3 2" xfId="45996"/>
    <cellStyle name="Обычный 3 19 16 3 3 2 2" xfId="45997"/>
    <cellStyle name="Обычный 3 19 16 3 3 3" xfId="45998"/>
    <cellStyle name="Обычный 3 19 16 3 4" xfId="45999"/>
    <cellStyle name="Обычный 3 19 16 3 4 2" xfId="46000"/>
    <cellStyle name="Обычный 3 19 16 3 5" xfId="46001"/>
    <cellStyle name="Обычный 3 19 16 4" xfId="46002"/>
    <cellStyle name="Обычный 3 19 16 4 2" xfId="46003"/>
    <cellStyle name="Обычный 3 19 16 4 2 2" xfId="46004"/>
    <cellStyle name="Обычный 3 19 16 4 2 2 2" xfId="46005"/>
    <cellStyle name="Обычный 3 19 16 4 2 2 2 2" xfId="46006"/>
    <cellStyle name="Обычный 3 19 16 4 2 2 3" xfId="46007"/>
    <cellStyle name="Обычный 3 19 16 4 2 3" xfId="46008"/>
    <cellStyle name="Обычный 3 19 16 4 2 3 2" xfId="46009"/>
    <cellStyle name="Обычный 3 19 16 4 2 4" xfId="46010"/>
    <cellStyle name="Обычный 3 19 16 4 3" xfId="46011"/>
    <cellStyle name="Обычный 3 19 16 4 3 2" xfId="46012"/>
    <cellStyle name="Обычный 3 19 16 4 3 2 2" xfId="46013"/>
    <cellStyle name="Обычный 3 19 16 4 3 3" xfId="46014"/>
    <cellStyle name="Обычный 3 19 16 4 4" xfId="46015"/>
    <cellStyle name="Обычный 3 19 16 4 4 2" xfId="46016"/>
    <cellStyle name="Обычный 3 19 16 4 5" xfId="46017"/>
    <cellStyle name="Обычный 3 19 16 5" xfId="46018"/>
    <cellStyle name="Обычный 3 19 16 5 2" xfId="46019"/>
    <cellStyle name="Обычный 3 19 16 5 2 2" xfId="46020"/>
    <cellStyle name="Обычный 3 19 16 5 2 2 2" xfId="46021"/>
    <cellStyle name="Обычный 3 19 16 5 2 3" xfId="46022"/>
    <cellStyle name="Обычный 3 19 16 5 3" xfId="46023"/>
    <cellStyle name="Обычный 3 19 16 5 3 2" xfId="46024"/>
    <cellStyle name="Обычный 3 19 16 5 4" xfId="46025"/>
    <cellStyle name="Обычный 3 19 16 6" xfId="46026"/>
    <cellStyle name="Обычный 3 19 16 6 2" xfId="46027"/>
    <cellStyle name="Обычный 3 19 16 6 2 2" xfId="46028"/>
    <cellStyle name="Обычный 3 19 16 6 3" xfId="46029"/>
    <cellStyle name="Обычный 3 19 16 7" xfId="46030"/>
    <cellStyle name="Обычный 3 19 16 7 2" xfId="46031"/>
    <cellStyle name="Обычный 3 19 16 8" xfId="46032"/>
    <cellStyle name="Обычный 3 19 17" xfId="46033"/>
    <cellStyle name="Обычный 3 19 17 2" xfId="46034"/>
    <cellStyle name="Обычный 3 19 17 2 2" xfId="46035"/>
    <cellStyle name="Обычный 3 19 17 2 2 2" xfId="46036"/>
    <cellStyle name="Обычный 3 19 17 2 2 2 2" xfId="46037"/>
    <cellStyle name="Обычный 3 19 17 2 2 2 2 2" xfId="46038"/>
    <cellStyle name="Обычный 3 19 17 2 2 2 2 2 2" xfId="46039"/>
    <cellStyle name="Обычный 3 19 17 2 2 2 2 3" xfId="46040"/>
    <cellStyle name="Обычный 3 19 17 2 2 2 3" xfId="46041"/>
    <cellStyle name="Обычный 3 19 17 2 2 2 3 2" xfId="46042"/>
    <cellStyle name="Обычный 3 19 17 2 2 2 4" xfId="46043"/>
    <cellStyle name="Обычный 3 19 17 2 2 3" xfId="46044"/>
    <cellStyle name="Обычный 3 19 17 2 2 3 2" xfId="46045"/>
    <cellStyle name="Обычный 3 19 17 2 2 3 2 2" xfId="46046"/>
    <cellStyle name="Обычный 3 19 17 2 2 3 3" xfId="46047"/>
    <cellStyle name="Обычный 3 19 17 2 2 4" xfId="46048"/>
    <cellStyle name="Обычный 3 19 17 2 2 4 2" xfId="46049"/>
    <cellStyle name="Обычный 3 19 17 2 2 5" xfId="46050"/>
    <cellStyle name="Обычный 3 19 17 2 3" xfId="46051"/>
    <cellStyle name="Обычный 3 19 17 2 3 2" xfId="46052"/>
    <cellStyle name="Обычный 3 19 17 2 3 2 2" xfId="46053"/>
    <cellStyle name="Обычный 3 19 17 2 3 2 2 2" xfId="46054"/>
    <cellStyle name="Обычный 3 19 17 2 3 2 2 2 2" xfId="46055"/>
    <cellStyle name="Обычный 3 19 17 2 3 2 2 3" xfId="46056"/>
    <cellStyle name="Обычный 3 19 17 2 3 2 3" xfId="46057"/>
    <cellStyle name="Обычный 3 19 17 2 3 2 3 2" xfId="46058"/>
    <cellStyle name="Обычный 3 19 17 2 3 2 4" xfId="46059"/>
    <cellStyle name="Обычный 3 19 17 2 3 3" xfId="46060"/>
    <cellStyle name="Обычный 3 19 17 2 3 3 2" xfId="46061"/>
    <cellStyle name="Обычный 3 19 17 2 3 3 2 2" xfId="46062"/>
    <cellStyle name="Обычный 3 19 17 2 3 3 3" xfId="46063"/>
    <cellStyle name="Обычный 3 19 17 2 3 4" xfId="46064"/>
    <cellStyle name="Обычный 3 19 17 2 3 4 2" xfId="46065"/>
    <cellStyle name="Обычный 3 19 17 2 3 5" xfId="46066"/>
    <cellStyle name="Обычный 3 19 17 2 4" xfId="46067"/>
    <cellStyle name="Обычный 3 19 17 2 4 2" xfId="46068"/>
    <cellStyle name="Обычный 3 19 17 2 4 2 2" xfId="46069"/>
    <cellStyle name="Обычный 3 19 17 2 4 2 2 2" xfId="46070"/>
    <cellStyle name="Обычный 3 19 17 2 4 2 3" xfId="46071"/>
    <cellStyle name="Обычный 3 19 17 2 4 3" xfId="46072"/>
    <cellStyle name="Обычный 3 19 17 2 4 3 2" xfId="46073"/>
    <cellStyle name="Обычный 3 19 17 2 4 4" xfId="46074"/>
    <cellStyle name="Обычный 3 19 17 2 5" xfId="46075"/>
    <cellStyle name="Обычный 3 19 17 2 5 2" xfId="46076"/>
    <cellStyle name="Обычный 3 19 17 2 5 2 2" xfId="46077"/>
    <cellStyle name="Обычный 3 19 17 2 5 3" xfId="46078"/>
    <cellStyle name="Обычный 3 19 17 2 6" xfId="46079"/>
    <cellStyle name="Обычный 3 19 17 2 6 2" xfId="46080"/>
    <cellStyle name="Обычный 3 19 17 2 7" xfId="46081"/>
    <cellStyle name="Обычный 3 19 17 3" xfId="46082"/>
    <cellStyle name="Обычный 3 19 17 3 2" xfId="46083"/>
    <cellStyle name="Обычный 3 19 17 3 2 2" xfId="46084"/>
    <cellStyle name="Обычный 3 19 17 3 2 2 2" xfId="46085"/>
    <cellStyle name="Обычный 3 19 17 3 2 2 2 2" xfId="46086"/>
    <cellStyle name="Обычный 3 19 17 3 2 2 3" xfId="46087"/>
    <cellStyle name="Обычный 3 19 17 3 2 3" xfId="46088"/>
    <cellStyle name="Обычный 3 19 17 3 2 3 2" xfId="46089"/>
    <cellStyle name="Обычный 3 19 17 3 2 4" xfId="46090"/>
    <cellStyle name="Обычный 3 19 17 3 3" xfId="46091"/>
    <cellStyle name="Обычный 3 19 17 3 3 2" xfId="46092"/>
    <cellStyle name="Обычный 3 19 17 3 3 2 2" xfId="46093"/>
    <cellStyle name="Обычный 3 19 17 3 3 3" xfId="46094"/>
    <cellStyle name="Обычный 3 19 17 3 4" xfId="46095"/>
    <cellStyle name="Обычный 3 19 17 3 4 2" xfId="46096"/>
    <cellStyle name="Обычный 3 19 17 3 5" xfId="46097"/>
    <cellStyle name="Обычный 3 19 17 4" xfId="46098"/>
    <cellStyle name="Обычный 3 19 17 4 2" xfId="46099"/>
    <cellStyle name="Обычный 3 19 17 4 2 2" xfId="46100"/>
    <cellStyle name="Обычный 3 19 17 4 2 2 2" xfId="46101"/>
    <cellStyle name="Обычный 3 19 17 4 2 2 2 2" xfId="46102"/>
    <cellStyle name="Обычный 3 19 17 4 2 2 3" xfId="46103"/>
    <cellStyle name="Обычный 3 19 17 4 2 3" xfId="46104"/>
    <cellStyle name="Обычный 3 19 17 4 2 3 2" xfId="46105"/>
    <cellStyle name="Обычный 3 19 17 4 2 4" xfId="46106"/>
    <cellStyle name="Обычный 3 19 17 4 3" xfId="46107"/>
    <cellStyle name="Обычный 3 19 17 4 3 2" xfId="46108"/>
    <cellStyle name="Обычный 3 19 17 4 3 2 2" xfId="46109"/>
    <cellStyle name="Обычный 3 19 17 4 3 3" xfId="46110"/>
    <cellStyle name="Обычный 3 19 17 4 4" xfId="46111"/>
    <cellStyle name="Обычный 3 19 17 4 4 2" xfId="46112"/>
    <cellStyle name="Обычный 3 19 17 4 5" xfId="46113"/>
    <cellStyle name="Обычный 3 19 17 5" xfId="46114"/>
    <cellStyle name="Обычный 3 19 17 5 2" xfId="46115"/>
    <cellStyle name="Обычный 3 19 17 5 2 2" xfId="46116"/>
    <cellStyle name="Обычный 3 19 17 5 2 2 2" xfId="46117"/>
    <cellStyle name="Обычный 3 19 17 5 2 3" xfId="46118"/>
    <cellStyle name="Обычный 3 19 17 5 3" xfId="46119"/>
    <cellStyle name="Обычный 3 19 17 5 3 2" xfId="46120"/>
    <cellStyle name="Обычный 3 19 17 5 4" xfId="46121"/>
    <cellStyle name="Обычный 3 19 17 6" xfId="46122"/>
    <cellStyle name="Обычный 3 19 17 6 2" xfId="46123"/>
    <cellStyle name="Обычный 3 19 17 6 2 2" xfId="46124"/>
    <cellStyle name="Обычный 3 19 17 6 3" xfId="46125"/>
    <cellStyle name="Обычный 3 19 17 7" xfId="46126"/>
    <cellStyle name="Обычный 3 19 17 7 2" xfId="46127"/>
    <cellStyle name="Обычный 3 19 17 8" xfId="46128"/>
    <cellStyle name="Обычный 3 19 18" xfId="46129"/>
    <cellStyle name="Обычный 3 19 18 2" xfId="46130"/>
    <cellStyle name="Обычный 3 19 18 2 2" xfId="46131"/>
    <cellStyle name="Обычный 3 19 18 2 2 2" xfId="46132"/>
    <cellStyle name="Обычный 3 19 18 2 2 2 2" xfId="46133"/>
    <cellStyle name="Обычный 3 19 18 2 2 2 2 2" xfId="46134"/>
    <cellStyle name="Обычный 3 19 18 2 2 2 2 2 2" xfId="46135"/>
    <cellStyle name="Обычный 3 19 18 2 2 2 2 3" xfId="46136"/>
    <cellStyle name="Обычный 3 19 18 2 2 2 3" xfId="46137"/>
    <cellStyle name="Обычный 3 19 18 2 2 2 3 2" xfId="46138"/>
    <cellStyle name="Обычный 3 19 18 2 2 2 4" xfId="46139"/>
    <cellStyle name="Обычный 3 19 18 2 2 3" xfId="46140"/>
    <cellStyle name="Обычный 3 19 18 2 2 3 2" xfId="46141"/>
    <cellStyle name="Обычный 3 19 18 2 2 3 2 2" xfId="46142"/>
    <cellStyle name="Обычный 3 19 18 2 2 3 3" xfId="46143"/>
    <cellStyle name="Обычный 3 19 18 2 2 4" xfId="46144"/>
    <cellStyle name="Обычный 3 19 18 2 2 4 2" xfId="46145"/>
    <cellStyle name="Обычный 3 19 18 2 2 5" xfId="46146"/>
    <cellStyle name="Обычный 3 19 18 2 3" xfId="46147"/>
    <cellStyle name="Обычный 3 19 18 2 3 2" xfId="46148"/>
    <cellStyle name="Обычный 3 19 18 2 3 2 2" xfId="46149"/>
    <cellStyle name="Обычный 3 19 18 2 3 2 2 2" xfId="46150"/>
    <cellStyle name="Обычный 3 19 18 2 3 2 2 2 2" xfId="46151"/>
    <cellStyle name="Обычный 3 19 18 2 3 2 2 3" xfId="46152"/>
    <cellStyle name="Обычный 3 19 18 2 3 2 3" xfId="46153"/>
    <cellStyle name="Обычный 3 19 18 2 3 2 3 2" xfId="46154"/>
    <cellStyle name="Обычный 3 19 18 2 3 2 4" xfId="46155"/>
    <cellStyle name="Обычный 3 19 18 2 3 3" xfId="46156"/>
    <cellStyle name="Обычный 3 19 18 2 3 3 2" xfId="46157"/>
    <cellStyle name="Обычный 3 19 18 2 3 3 2 2" xfId="46158"/>
    <cellStyle name="Обычный 3 19 18 2 3 3 3" xfId="46159"/>
    <cellStyle name="Обычный 3 19 18 2 3 4" xfId="46160"/>
    <cellStyle name="Обычный 3 19 18 2 3 4 2" xfId="46161"/>
    <cellStyle name="Обычный 3 19 18 2 3 5" xfId="46162"/>
    <cellStyle name="Обычный 3 19 18 2 4" xfId="46163"/>
    <cellStyle name="Обычный 3 19 18 2 4 2" xfId="46164"/>
    <cellStyle name="Обычный 3 19 18 2 4 2 2" xfId="46165"/>
    <cellStyle name="Обычный 3 19 18 2 4 2 2 2" xfId="46166"/>
    <cellStyle name="Обычный 3 19 18 2 4 2 3" xfId="46167"/>
    <cellStyle name="Обычный 3 19 18 2 4 3" xfId="46168"/>
    <cellStyle name="Обычный 3 19 18 2 4 3 2" xfId="46169"/>
    <cellStyle name="Обычный 3 19 18 2 4 4" xfId="46170"/>
    <cellStyle name="Обычный 3 19 18 2 5" xfId="46171"/>
    <cellStyle name="Обычный 3 19 18 2 5 2" xfId="46172"/>
    <cellStyle name="Обычный 3 19 18 2 5 2 2" xfId="46173"/>
    <cellStyle name="Обычный 3 19 18 2 5 3" xfId="46174"/>
    <cellStyle name="Обычный 3 19 18 2 6" xfId="46175"/>
    <cellStyle name="Обычный 3 19 18 2 6 2" xfId="46176"/>
    <cellStyle name="Обычный 3 19 18 2 7" xfId="46177"/>
    <cellStyle name="Обычный 3 19 18 3" xfId="46178"/>
    <cellStyle name="Обычный 3 19 18 3 2" xfId="46179"/>
    <cellStyle name="Обычный 3 19 18 3 2 2" xfId="46180"/>
    <cellStyle name="Обычный 3 19 18 3 2 2 2" xfId="46181"/>
    <cellStyle name="Обычный 3 19 18 3 2 2 2 2" xfId="46182"/>
    <cellStyle name="Обычный 3 19 18 3 2 2 3" xfId="46183"/>
    <cellStyle name="Обычный 3 19 18 3 2 3" xfId="46184"/>
    <cellStyle name="Обычный 3 19 18 3 2 3 2" xfId="46185"/>
    <cellStyle name="Обычный 3 19 18 3 2 4" xfId="46186"/>
    <cellStyle name="Обычный 3 19 18 3 3" xfId="46187"/>
    <cellStyle name="Обычный 3 19 18 3 3 2" xfId="46188"/>
    <cellStyle name="Обычный 3 19 18 3 3 2 2" xfId="46189"/>
    <cellStyle name="Обычный 3 19 18 3 3 3" xfId="46190"/>
    <cellStyle name="Обычный 3 19 18 3 4" xfId="46191"/>
    <cellStyle name="Обычный 3 19 18 3 4 2" xfId="46192"/>
    <cellStyle name="Обычный 3 19 18 3 5" xfId="46193"/>
    <cellStyle name="Обычный 3 19 18 4" xfId="46194"/>
    <cellStyle name="Обычный 3 19 18 4 2" xfId="46195"/>
    <cellStyle name="Обычный 3 19 18 4 2 2" xfId="46196"/>
    <cellStyle name="Обычный 3 19 18 4 2 2 2" xfId="46197"/>
    <cellStyle name="Обычный 3 19 18 4 2 2 2 2" xfId="46198"/>
    <cellStyle name="Обычный 3 19 18 4 2 2 3" xfId="46199"/>
    <cellStyle name="Обычный 3 19 18 4 2 3" xfId="46200"/>
    <cellStyle name="Обычный 3 19 18 4 2 3 2" xfId="46201"/>
    <cellStyle name="Обычный 3 19 18 4 2 4" xfId="46202"/>
    <cellStyle name="Обычный 3 19 18 4 3" xfId="46203"/>
    <cellStyle name="Обычный 3 19 18 4 3 2" xfId="46204"/>
    <cellStyle name="Обычный 3 19 18 4 3 2 2" xfId="46205"/>
    <cellStyle name="Обычный 3 19 18 4 3 3" xfId="46206"/>
    <cellStyle name="Обычный 3 19 18 4 4" xfId="46207"/>
    <cellStyle name="Обычный 3 19 18 4 4 2" xfId="46208"/>
    <cellStyle name="Обычный 3 19 18 4 5" xfId="46209"/>
    <cellStyle name="Обычный 3 19 18 5" xfId="46210"/>
    <cellStyle name="Обычный 3 19 18 5 2" xfId="46211"/>
    <cellStyle name="Обычный 3 19 18 5 2 2" xfId="46212"/>
    <cellStyle name="Обычный 3 19 18 5 2 2 2" xfId="46213"/>
    <cellStyle name="Обычный 3 19 18 5 2 3" xfId="46214"/>
    <cellStyle name="Обычный 3 19 18 5 3" xfId="46215"/>
    <cellStyle name="Обычный 3 19 18 5 3 2" xfId="46216"/>
    <cellStyle name="Обычный 3 19 18 5 4" xfId="46217"/>
    <cellStyle name="Обычный 3 19 18 6" xfId="46218"/>
    <cellStyle name="Обычный 3 19 18 6 2" xfId="46219"/>
    <cellStyle name="Обычный 3 19 18 6 2 2" xfId="46220"/>
    <cellStyle name="Обычный 3 19 18 6 3" xfId="46221"/>
    <cellStyle name="Обычный 3 19 18 7" xfId="46222"/>
    <cellStyle name="Обычный 3 19 18 7 2" xfId="46223"/>
    <cellStyle name="Обычный 3 19 18 8" xfId="46224"/>
    <cellStyle name="Обычный 3 19 19" xfId="46225"/>
    <cellStyle name="Обычный 3 19 19 2" xfId="46226"/>
    <cellStyle name="Обычный 3 19 19 2 2" xfId="46227"/>
    <cellStyle name="Обычный 3 19 19 2 2 2" xfId="46228"/>
    <cellStyle name="Обычный 3 19 19 2 2 2 2" xfId="46229"/>
    <cellStyle name="Обычный 3 19 19 2 2 2 2 2" xfId="46230"/>
    <cellStyle name="Обычный 3 19 19 2 2 2 2 2 2" xfId="46231"/>
    <cellStyle name="Обычный 3 19 19 2 2 2 2 3" xfId="46232"/>
    <cellStyle name="Обычный 3 19 19 2 2 2 3" xfId="46233"/>
    <cellStyle name="Обычный 3 19 19 2 2 2 3 2" xfId="46234"/>
    <cellStyle name="Обычный 3 19 19 2 2 2 4" xfId="46235"/>
    <cellStyle name="Обычный 3 19 19 2 2 3" xfId="46236"/>
    <cellStyle name="Обычный 3 19 19 2 2 3 2" xfId="46237"/>
    <cellStyle name="Обычный 3 19 19 2 2 3 2 2" xfId="46238"/>
    <cellStyle name="Обычный 3 19 19 2 2 3 3" xfId="46239"/>
    <cellStyle name="Обычный 3 19 19 2 2 4" xfId="46240"/>
    <cellStyle name="Обычный 3 19 19 2 2 4 2" xfId="46241"/>
    <cellStyle name="Обычный 3 19 19 2 2 5" xfId="46242"/>
    <cellStyle name="Обычный 3 19 19 2 3" xfId="46243"/>
    <cellStyle name="Обычный 3 19 19 2 3 2" xfId="46244"/>
    <cellStyle name="Обычный 3 19 19 2 3 2 2" xfId="46245"/>
    <cellStyle name="Обычный 3 19 19 2 3 2 2 2" xfId="46246"/>
    <cellStyle name="Обычный 3 19 19 2 3 2 2 2 2" xfId="46247"/>
    <cellStyle name="Обычный 3 19 19 2 3 2 2 3" xfId="46248"/>
    <cellStyle name="Обычный 3 19 19 2 3 2 3" xfId="46249"/>
    <cellStyle name="Обычный 3 19 19 2 3 2 3 2" xfId="46250"/>
    <cellStyle name="Обычный 3 19 19 2 3 2 4" xfId="46251"/>
    <cellStyle name="Обычный 3 19 19 2 3 3" xfId="46252"/>
    <cellStyle name="Обычный 3 19 19 2 3 3 2" xfId="46253"/>
    <cellStyle name="Обычный 3 19 19 2 3 3 2 2" xfId="46254"/>
    <cellStyle name="Обычный 3 19 19 2 3 3 3" xfId="46255"/>
    <cellStyle name="Обычный 3 19 19 2 3 4" xfId="46256"/>
    <cellStyle name="Обычный 3 19 19 2 3 4 2" xfId="46257"/>
    <cellStyle name="Обычный 3 19 19 2 3 5" xfId="46258"/>
    <cellStyle name="Обычный 3 19 19 2 4" xfId="46259"/>
    <cellStyle name="Обычный 3 19 19 2 4 2" xfId="46260"/>
    <cellStyle name="Обычный 3 19 19 2 4 2 2" xfId="46261"/>
    <cellStyle name="Обычный 3 19 19 2 4 2 2 2" xfId="46262"/>
    <cellStyle name="Обычный 3 19 19 2 4 2 3" xfId="46263"/>
    <cellStyle name="Обычный 3 19 19 2 4 3" xfId="46264"/>
    <cellStyle name="Обычный 3 19 19 2 4 3 2" xfId="46265"/>
    <cellStyle name="Обычный 3 19 19 2 4 4" xfId="46266"/>
    <cellStyle name="Обычный 3 19 19 2 5" xfId="46267"/>
    <cellStyle name="Обычный 3 19 19 2 5 2" xfId="46268"/>
    <cellStyle name="Обычный 3 19 19 2 5 2 2" xfId="46269"/>
    <cellStyle name="Обычный 3 19 19 2 5 3" xfId="46270"/>
    <cellStyle name="Обычный 3 19 19 2 6" xfId="46271"/>
    <cellStyle name="Обычный 3 19 19 2 6 2" xfId="46272"/>
    <cellStyle name="Обычный 3 19 19 2 7" xfId="46273"/>
    <cellStyle name="Обычный 3 19 19 3" xfId="46274"/>
    <cellStyle name="Обычный 3 19 19 3 2" xfId="46275"/>
    <cellStyle name="Обычный 3 19 19 3 2 2" xfId="46276"/>
    <cellStyle name="Обычный 3 19 19 3 2 2 2" xfId="46277"/>
    <cellStyle name="Обычный 3 19 19 3 2 2 2 2" xfId="46278"/>
    <cellStyle name="Обычный 3 19 19 3 2 2 3" xfId="46279"/>
    <cellStyle name="Обычный 3 19 19 3 2 3" xfId="46280"/>
    <cellStyle name="Обычный 3 19 19 3 2 3 2" xfId="46281"/>
    <cellStyle name="Обычный 3 19 19 3 2 4" xfId="46282"/>
    <cellStyle name="Обычный 3 19 19 3 3" xfId="46283"/>
    <cellStyle name="Обычный 3 19 19 3 3 2" xfId="46284"/>
    <cellStyle name="Обычный 3 19 19 3 3 2 2" xfId="46285"/>
    <cellStyle name="Обычный 3 19 19 3 3 3" xfId="46286"/>
    <cellStyle name="Обычный 3 19 19 3 4" xfId="46287"/>
    <cellStyle name="Обычный 3 19 19 3 4 2" xfId="46288"/>
    <cellStyle name="Обычный 3 19 19 3 5" xfId="46289"/>
    <cellStyle name="Обычный 3 19 19 4" xfId="46290"/>
    <cellStyle name="Обычный 3 19 19 4 2" xfId="46291"/>
    <cellStyle name="Обычный 3 19 19 4 2 2" xfId="46292"/>
    <cellStyle name="Обычный 3 19 19 4 2 2 2" xfId="46293"/>
    <cellStyle name="Обычный 3 19 19 4 2 2 2 2" xfId="46294"/>
    <cellStyle name="Обычный 3 19 19 4 2 2 3" xfId="46295"/>
    <cellStyle name="Обычный 3 19 19 4 2 3" xfId="46296"/>
    <cellStyle name="Обычный 3 19 19 4 2 3 2" xfId="46297"/>
    <cellStyle name="Обычный 3 19 19 4 2 4" xfId="46298"/>
    <cellStyle name="Обычный 3 19 19 4 3" xfId="46299"/>
    <cellStyle name="Обычный 3 19 19 4 3 2" xfId="46300"/>
    <cellStyle name="Обычный 3 19 19 4 3 2 2" xfId="46301"/>
    <cellStyle name="Обычный 3 19 19 4 3 3" xfId="46302"/>
    <cellStyle name="Обычный 3 19 19 4 4" xfId="46303"/>
    <cellStyle name="Обычный 3 19 19 4 4 2" xfId="46304"/>
    <cellStyle name="Обычный 3 19 19 4 5" xfId="46305"/>
    <cellStyle name="Обычный 3 19 19 5" xfId="46306"/>
    <cellStyle name="Обычный 3 19 19 5 2" xfId="46307"/>
    <cellStyle name="Обычный 3 19 19 5 2 2" xfId="46308"/>
    <cellStyle name="Обычный 3 19 19 5 2 2 2" xfId="46309"/>
    <cellStyle name="Обычный 3 19 19 5 2 3" xfId="46310"/>
    <cellStyle name="Обычный 3 19 19 5 3" xfId="46311"/>
    <cellStyle name="Обычный 3 19 19 5 3 2" xfId="46312"/>
    <cellStyle name="Обычный 3 19 19 5 4" xfId="46313"/>
    <cellStyle name="Обычный 3 19 19 6" xfId="46314"/>
    <cellStyle name="Обычный 3 19 19 6 2" xfId="46315"/>
    <cellStyle name="Обычный 3 19 19 6 2 2" xfId="46316"/>
    <cellStyle name="Обычный 3 19 19 6 3" xfId="46317"/>
    <cellStyle name="Обычный 3 19 19 7" xfId="46318"/>
    <cellStyle name="Обычный 3 19 19 7 2" xfId="46319"/>
    <cellStyle name="Обычный 3 19 19 8" xfId="46320"/>
    <cellStyle name="Обычный 3 19 2" xfId="46321"/>
    <cellStyle name="Обычный 3 19 2 2" xfId="46322"/>
    <cellStyle name="Обычный 3 19 2 2 2" xfId="46323"/>
    <cellStyle name="Обычный 3 19 2 2 2 2" xfId="46324"/>
    <cellStyle name="Обычный 3 19 2 2 2 2 2" xfId="46325"/>
    <cellStyle name="Обычный 3 19 2 2 2 2 2 2" xfId="46326"/>
    <cellStyle name="Обычный 3 19 2 2 2 2 2 2 2" xfId="46327"/>
    <cellStyle name="Обычный 3 19 2 2 2 2 2 3" xfId="46328"/>
    <cellStyle name="Обычный 3 19 2 2 2 2 3" xfId="46329"/>
    <cellStyle name="Обычный 3 19 2 2 2 2 3 2" xfId="46330"/>
    <cellStyle name="Обычный 3 19 2 2 2 2 4" xfId="46331"/>
    <cellStyle name="Обычный 3 19 2 2 2 3" xfId="46332"/>
    <cellStyle name="Обычный 3 19 2 2 2 3 2" xfId="46333"/>
    <cellStyle name="Обычный 3 19 2 2 2 3 2 2" xfId="46334"/>
    <cellStyle name="Обычный 3 19 2 2 2 3 3" xfId="46335"/>
    <cellStyle name="Обычный 3 19 2 2 2 4" xfId="46336"/>
    <cellStyle name="Обычный 3 19 2 2 2 4 2" xfId="46337"/>
    <cellStyle name="Обычный 3 19 2 2 2 5" xfId="46338"/>
    <cellStyle name="Обычный 3 19 2 2 3" xfId="46339"/>
    <cellStyle name="Обычный 3 19 2 2 3 2" xfId="46340"/>
    <cellStyle name="Обычный 3 19 2 2 3 2 2" xfId="46341"/>
    <cellStyle name="Обычный 3 19 2 2 3 2 2 2" xfId="46342"/>
    <cellStyle name="Обычный 3 19 2 2 3 2 2 2 2" xfId="46343"/>
    <cellStyle name="Обычный 3 19 2 2 3 2 2 3" xfId="46344"/>
    <cellStyle name="Обычный 3 19 2 2 3 2 3" xfId="46345"/>
    <cellStyle name="Обычный 3 19 2 2 3 2 3 2" xfId="46346"/>
    <cellStyle name="Обычный 3 19 2 2 3 2 4" xfId="46347"/>
    <cellStyle name="Обычный 3 19 2 2 3 3" xfId="46348"/>
    <cellStyle name="Обычный 3 19 2 2 3 3 2" xfId="46349"/>
    <cellStyle name="Обычный 3 19 2 2 3 3 2 2" xfId="46350"/>
    <cellStyle name="Обычный 3 19 2 2 3 3 3" xfId="46351"/>
    <cellStyle name="Обычный 3 19 2 2 3 4" xfId="46352"/>
    <cellStyle name="Обычный 3 19 2 2 3 4 2" xfId="46353"/>
    <cellStyle name="Обычный 3 19 2 2 3 5" xfId="46354"/>
    <cellStyle name="Обычный 3 19 2 2 4" xfId="46355"/>
    <cellStyle name="Обычный 3 19 2 2 4 2" xfId="46356"/>
    <cellStyle name="Обычный 3 19 2 2 4 2 2" xfId="46357"/>
    <cellStyle name="Обычный 3 19 2 2 4 2 2 2" xfId="46358"/>
    <cellStyle name="Обычный 3 19 2 2 4 2 3" xfId="46359"/>
    <cellStyle name="Обычный 3 19 2 2 4 3" xfId="46360"/>
    <cellStyle name="Обычный 3 19 2 2 4 3 2" xfId="46361"/>
    <cellStyle name="Обычный 3 19 2 2 4 4" xfId="46362"/>
    <cellStyle name="Обычный 3 19 2 2 5" xfId="46363"/>
    <cellStyle name="Обычный 3 19 2 2 5 2" xfId="46364"/>
    <cellStyle name="Обычный 3 19 2 2 5 2 2" xfId="46365"/>
    <cellStyle name="Обычный 3 19 2 2 5 3" xfId="46366"/>
    <cellStyle name="Обычный 3 19 2 2 6" xfId="46367"/>
    <cellStyle name="Обычный 3 19 2 2 6 2" xfId="46368"/>
    <cellStyle name="Обычный 3 19 2 2 7" xfId="46369"/>
    <cellStyle name="Обычный 3 19 2 3" xfId="46370"/>
    <cellStyle name="Обычный 3 19 2 3 2" xfId="46371"/>
    <cellStyle name="Обычный 3 19 2 3 2 2" xfId="46372"/>
    <cellStyle name="Обычный 3 19 2 3 2 2 2" xfId="46373"/>
    <cellStyle name="Обычный 3 19 2 3 2 2 2 2" xfId="46374"/>
    <cellStyle name="Обычный 3 19 2 3 2 2 3" xfId="46375"/>
    <cellStyle name="Обычный 3 19 2 3 2 3" xfId="46376"/>
    <cellStyle name="Обычный 3 19 2 3 2 3 2" xfId="46377"/>
    <cellStyle name="Обычный 3 19 2 3 2 4" xfId="46378"/>
    <cellStyle name="Обычный 3 19 2 3 3" xfId="46379"/>
    <cellStyle name="Обычный 3 19 2 3 3 2" xfId="46380"/>
    <cellStyle name="Обычный 3 19 2 3 3 2 2" xfId="46381"/>
    <cellStyle name="Обычный 3 19 2 3 3 3" xfId="46382"/>
    <cellStyle name="Обычный 3 19 2 3 4" xfId="46383"/>
    <cellStyle name="Обычный 3 19 2 3 4 2" xfId="46384"/>
    <cellStyle name="Обычный 3 19 2 3 5" xfId="46385"/>
    <cellStyle name="Обычный 3 19 2 4" xfId="46386"/>
    <cellStyle name="Обычный 3 19 2 4 2" xfId="46387"/>
    <cellStyle name="Обычный 3 19 2 4 2 2" xfId="46388"/>
    <cellStyle name="Обычный 3 19 2 4 2 2 2" xfId="46389"/>
    <cellStyle name="Обычный 3 19 2 4 2 2 2 2" xfId="46390"/>
    <cellStyle name="Обычный 3 19 2 4 2 2 3" xfId="46391"/>
    <cellStyle name="Обычный 3 19 2 4 2 3" xfId="46392"/>
    <cellStyle name="Обычный 3 19 2 4 2 3 2" xfId="46393"/>
    <cellStyle name="Обычный 3 19 2 4 2 4" xfId="46394"/>
    <cellStyle name="Обычный 3 19 2 4 3" xfId="46395"/>
    <cellStyle name="Обычный 3 19 2 4 3 2" xfId="46396"/>
    <cellStyle name="Обычный 3 19 2 4 3 2 2" xfId="46397"/>
    <cellStyle name="Обычный 3 19 2 4 3 3" xfId="46398"/>
    <cellStyle name="Обычный 3 19 2 4 4" xfId="46399"/>
    <cellStyle name="Обычный 3 19 2 4 4 2" xfId="46400"/>
    <cellStyle name="Обычный 3 19 2 4 5" xfId="46401"/>
    <cellStyle name="Обычный 3 19 2 5" xfId="46402"/>
    <cellStyle name="Обычный 3 19 2 5 2" xfId="46403"/>
    <cellStyle name="Обычный 3 19 2 5 2 2" xfId="46404"/>
    <cellStyle name="Обычный 3 19 2 5 2 2 2" xfId="46405"/>
    <cellStyle name="Обычный 3 19 2 5 2 3" xfId="46406"/>
    <cellStyle name="Обычный 3 19 2 5 3" xfId="46407"/>
    <cellStyle name="Обычный 3 19 2 5 3 2" xfId="46408"/>
    <cellStyle name="Обычный 3 19 2 5 4" xfId="46409"/>
    <cellStyle name="Обычный 3 19 2 6" xfId="46410"/>
    <cellStyle name="Обычный 3 19 2 6 2" xfId="46411"/>
    <cellStyle name="Обычный 3 19 2 6 2 2" xfId="46412"/>
    <cellStyle name="Обычный 3 19 2 6 3" xfId="46413"/>
    <cellStyle name="Обычный 3 19 2 7" xfId="46414"/>
    <cellStyle name="Обычный 3 19 2 7 2" xfId="46415"/>
    <cellStyle name="Обычный 3 19 2 8" xfId="46416"/>
    <cellStyle name="Обычный 3 19 20" xfId="46417"/>
    <cellStyle name="Обычный 3 19 20 2" xfId="46418"/>
    <cellStyle name="Обычный 3 19 20 2 2" xfId="46419"/>
    <cellStyle name="Обычный 3 19 20 2 2 2" xfId="46420"/>
    <cellStyle name="Обычный 3 19 20 2 2 2 2" xfId="46421"/>
    <cellStyle name="Обычный 3 19 20 2 2 2 2 2" xfId="46422"/>
    <cellStyle name="Обычный 3 19 20 2 2 2 2 2 2" xfId="46423"/>
    <cellStyle name="Обычный 3 19 20 2 2 2 2 3" xfId="46424"/>
    <cellStyle name="Обычный 3 19 20 2 2 2 3" xfId="46425"/>
    <cellStyle name="Обычный 3 19 20 2 2 2 3 2" xfId="46426"/>
    <cellStyle name="Обычный 3 19 20 2 2 2 4" xfId="46427"/>
    <cellStyle name="Обычный 3 19 20 2 2 3" xfId="46428"/>
    <cellStyle name="Обычный 3 19 20 2 2 3 2" xfId="46429"/>
    <cellStyle name="Обычный 3 19 20 2 2 3 2 2" xfId="46430"/>
    <cellStyle name="Обычный 3 19 20 2 2 3 3" xfId="46431"/>
    <cellStyle name="Обычный 3 19 20 2 2 4" xfId="46432"/>
    <cellStyle name="Обычный 3 19 20 2 2 4 2" xfId="46433"/>
    <cellStyle name="Обычный 3 19 20 2 2 5" xfId="46434"/>
    <cellStyle name="Обычный 3 19 20 2 3" xfId="46435"/>
    <cellStyle name="Обычный 3 19 20 2 3 2" xfId="46436"/>
    <cellStyle name="Обычный 3 19 20 2 3 2 2" xfId="46437"/>
    <cellStyle name="Обычный 3 19 20 2 3 2 2 2" xfId="46438"/>
    <cellStyle name="Обычный 3 19 20 2 3 2 2 2 2" xfId="46439"/>
    <cellStyle name="Обычный 3 19 20 2 3 2 2 3" xfId="46440"/>
    <cellStyle name="Обычный 3 19 20 2 3 2 3" xfId="46441"/>
    <cellStyle name="Обычный 3 19 20 2 3 2 3 2" xfId="46442"/>
    <cellStyle name="Обычный 3 19 20 2 3 2 4" xfId="46443"/>
    <cellStyle name="Обычный 3 19 20 2 3 3" xfId="46444"/>
    <cellStyle name="Обычный 3 19 20 2 3 3 2" xfId="46445"/>
    <cellStyle name="Обычный 3 19 20 2 3 3 2 2" xfId="46446"/>
    <cellStyle name="Обычный 3 19 20 2 3 3 3" xfId="46447"/>
    <cellStyle name="Обычный 3 19 20 2 3 4" xfId="46448"/>
    <cellStyle name="Обычный 3 19 20 2 3 4 2" xfId="46449"/>
    <cellStyle name="Обычный 3 19 20 2 3 5" xfId="46450"/>
    <cellStyle name="Обычный 3 19 20 2 4" xfId="46451"/>
    <cellStyle name="Обычный 3 19 20 2 4 2" xfId="46452"/>
    <cellStyle name="Обычный 3 19 20 2 4 2 2" xfId="46453"/>
    <cellStyle name="Обычный 3 19 20 2 4 2 2 2" xfId="46454"/>
    <cellStyle name="Обычный 3 19 20 2 4 2 3" xfId="46455"/>
    <cellStyle name="Обычный 3 19 20 2 4 3" xfId="46456"/>
    <cellStyle name="Обычный 3 19 20 2 4 3 2" xfId="46457"/>
    <cellStyle name="Обычный 3 19 20 2 4 4" xfId="46458"/>
    <cellStyle name="Обычный 3 19 20 2 5" xfId="46459"/>
    <cellStyle name="Обычный 3 19 20 2 5 2" xfId="46460"/>
    <cellStyle name="Обычный 3 19 20 2 5 2 2" xfId="46461"/>
    <cellStyle name="Обычный 3 19 20 2 5 3" xfId="46462"/>
    <cellStyle name="Обычный 3 19 20 2 6" xfId="46463"/>
    <cellStyle name="Обычный 3 19 20 2 6 2" xfId="46464"/>
    <cellStyle name="Обычный 3 19 20 2 7" xfId="46465"/>
    <cellStyle name="Обычный 3 19 20 3" xfId="46466"/>
    <cellStyle name="Обычный 3 19 20 3 2" xfId="46467"/>
    <cellStyle name="Обычный 3 19 20 3 2 2" xfId="46468"/>
    <cellStyle name="Обычный 3 19 20 3 2 2 2" xfId="46469"/>
    <cellStyle name="Обычный 3 19 20 3 2 2 2 2" xfId="46470"/>
    <cellStyle name="Обычный 3 19 20 3 2 2 3" xfId="46471"/>
    <cellStyle name="Обычный 3 19 20 3 2 3" xfId="46472"/>
    <cellStyle name="Обычный 3 19 20 3 2 3 2" xfId="46473"/>
    <cellStyle name="Обычный 3 19 20 3 2 4" xfId="46474"/>
    <cellStyle name="Обычный 3 19 20 3 3" xfId="46475"/>
    <cellStyle name="Обычный 3 19 20 3 3 2" xfId="46476"/>
    <cellStyle name="Обычный 3 19 20 3 3 2 2" xfId="46477"/>
    <cellStyle name="Обычный 3 19 20 3 3 3" xfId="46478"/>
    <cellStyle name="Обычный 3 19 20 3 4" xfId="46479"/>
    <cellStyle name="Обычный 3 19 20 3 4 2" xfId="46480"/>
    <cellStyle name="Обычный 3 19 20 3 5" xfId="46481"/>
    <cellStyle name="Обычный 3 19 20 4" xfId="46482"/>
    <cellStyle name="Обычный 3 19 20 4 2" xfId="46483"/>
    <cellStyle name="Обычный 3 19 20 4 2 2" xfId="46484"/>
    <cellStyle name="Обычный 3 19 20 4 2 2 2" xfId="46485"/>
    <cellStyle name="Обычный 3 19 20 4 2 2 2 2" xfId="46486"/>
    <cellStyle name="Обычный 3 19 20 4 2 2 3" xfId="46487"/>
    <cellStyle name="Обычный 3 19 20 4 2 3" xfId="46488"/>
    <cellStyle name="Обычный 3 19 20 4 2 3 2" xfId="46489"/>
    <cellStyle name="Обычный 3 19 20 4 2 4" xfId="46490"/>
    <cellStyle name="Обычный 3 19 20 4 3" xfId="46491"/>
    <cellStyle name="Обычный 3 19 20 4 3 2" xfId="46492"/>
    <cellStyle name="Обычный 3 19 20 4 3 2 2" xfId="46493"/>
    <cellStyle name="Обычный 3 19 20 4 3 3" xfId="46494"/>
    <cellStyle name="Обычный 3 19 20 4 4" xfId="46495"/>
    <cellStyle name="Обычный 3 19 20 4 4 2" xfId="46496"/>
    <cellStyle name="Обычный 3 19 20 4 5" xfId="46497"/>
    <cellStyle name="Обычный 3 19 20 5" xfId="46498"/>
    <cellStyle name="Обычный 3 19 20 5 2" xfId="46499"/>
    <cellStyle name="Обычный 3 19 20 5 2 2" xfId="46500"/>
    <cellStyle name="Обычный 3 19 20 5 2 2 2" xfId="46501"/>
    <cellStyle name="Обычный 3 19 20 5 2 3" xfId="46502"/>
    <cellStyle name="Обычный 3 19 20 5 3" xfId="46503"/>
    <cellStyle name="Обычный 3 19 20 5 3 2" xfId="46504"/>
    <cellStyle name="Обычный 3 19 20 5 4" xfId="46505"/>
    <cellStyle name="Обычный 3 19 20 6" xfId="46506"/>
    <cellStyle name="Обычный 3 19 20 6 2" xfId="46507"/>
    <cellStyle name="Обычный 3 19 20 6 2 2" xfId="46508"/>
    <cellStyle name="Обычный 3 19 20 6 3" xfId="46509"/>
    <cellStyle name="Обычный 3 19 20 7" xfId="46510"/>
    <cellStyle name="Обычный 3 19 20 7 2" xfId="46511"/>
    <cellStyle name="Обычный 3 19 20 8" xfId="46512"/>
    <cellStyle name="Обычный 3 19 21" xfId="46513"/>
    <cellStyle name="Обычный 3 19 21 2" xfId="46514"/>
    <cellStyle name="Обычный 3 19 21 2 2" xfId="46515"/>
    <cellStyle name="Обычный 3 19 21 2 2 2" xfId="46516"/>
    <cellStyle name="Обычный 3 19 21 2 2 2 2" xfId="46517"/>
    <cellStyle name="Обычный 3 19 21 2 2 2 2 2" xfId="46518"/>
    <cellStyle name="Обычный 3 19 21 2 2 2 2 2 2" xfId="46519"/>
    <cellStyle name="Обычный 3 19 21 2 2 2 2 3" xfId="46520"/>
    <cellStyle name="Обычный 3 19 21 2 2 2 3" xfId="46521"/>
    <cellStyle name="Обычный 3 19 21 2 2 2 3 2" xfId="46522"/>
    <cellStyle name="Обычный 3 19 21 2 2 2 4" xfId="46523"/>
    <cellStyle name="Обычный 3 19 21 2 2 3" xfId="46524"/>
    <cellStyle name="Обычный 3 19 21 2 2 3 2" xfId="46525"/>
    <cellStyle name="Обычный 3 19 21 2 2 3 2 2" xfId="46526"/>
    <cellStyle name="Обычный 3 19 21 2 2 3 3" xfId="46527"/>
    <cellStyle name="Обычный 3 19 21 2 2 4" xfId="46528"/>
    <cellStyle name="Обычный 3 19 21 2 2 4 2" xfId="46529"/>
    <cellStyle name="Обычный 3 19 21 2 2 5" xfId="46530"/>
    <cellStyle name="Обычный 3 19 21 2 3" xfId="46531"/>
    <cellStyle name="Обычный 3 19 21 2 3 2" xfId="46532"/>
    <cellStyle name="Обычный 3 19 21 2 3 2 2" xfId="46533"/>
    <cellStyle name="Обычный 3 19 21 2 3 2 2 2" xfId="46534"/>
    <cellStyle name="Обычный 3 19 21 2 3 2 2 2 2" xfId="46535"/>
    <cellStyle name="Обычный 3 19 21 2 3 2 2 3" xfId="46536"/>
    <cellStyle name="Обычный 3 19 21 2 3 2 3" xfId="46537"/>
    <cellStyle name="Обычный 3 19 21 2 3 2 3 2" xfId="46538"/>
    <cellStyle name="Обычный 3 19 21 2 3 2 4" xfId="46539"/>
    <cellStyle name="Обычный 3 19 21 2 3 3" xfId="46540"/>
    <cellStyle name="Обычный 3 19 21 2 3 3 2" xfId="46541"/>
    <cellStyle name="Обычный 3 19 21 2 3 3 2 2" xfId="46542"/>
    <cellStyle name="Обычный 3 19 21 2 3 3 3" xfId="46543"/>
    <cellStyle name="Обычный 3 19 21 2 3 4" xfId="46544"/>
    <cellStyle name="Обычный 3 19 21 2 3 4 2" xfId="46545"/>
    <cellStyle name="Обычный 3 19 21 2 3 5" xfId="46546"/>
    <cellStyle name="Обычный 3 19 21 2 4" xfId="46547"/>
    <cellStyle name="Обычный 3 19 21 2 4 2" xfId="46548"/>
    <cellStyle name="Обычный 3 19 21 2 4 2 2" xfId="46549"/>
    <cellStyle name="Обычный 3 19 21 2 4 2 2 2" xfId="46550"/>
    <cellStyle name="Обычный 3 19 21 2 4 2 3" xfId="46551"/>
    <cellStyle name="Обычный 3 19 21 2 4 3" xfId="46552"/>
    <cellStyle name="Обычный 3 19 21 2 4 3 2" xfId="46553"/>
    <cellStyle name="Обычный 3 19 21 2 4 4" xfId="46554"/>
    <cellStyle name="Обычный 3 19 21 2 5" xfId="46555"/>
    <cellStyle name="Обычный 3 19 21 2 5 2" xfId="46556"/>
    <cellStyle name="Обычный 3 19 21 2 5 2 2" xfId="46557"/>
    <cellStyle name="Обычный 3 19 21 2 5 3" xfId="46558"/>
    <cellStyle name="Обычный 3 19 21 2 6" xfId="46559"/>
    <cellStyle name="Обычный 3 19 21 2 6 2" xfId="46560"/>
    <cellStyle name="Обычный 3 19 21 2 7" xfId="46561"/>
    <cellStyle name="Обычный 3 19 21 3" xfId="46562"/>
    <cellStyle name="Обычный 3 19 21 3 2" xfId="46563"/>
    <cellStyle name="Обычный 3 19 21 3 2 2" xfId="46564"/>
    <cellStyle name="Обычный 3 19 21 3 2 2 2" xfId="46565"/>
    <cellStyle name="Обычный 3 19 21 3 2 2 2 2" xfId="46566"/>
    <cellStyle name="Обычный 3 19 21 3 2 2 3" xfId="46567"/>
    <cellStyle name="Обычный 3 19 21 3 2 3" xfId="46568"/>
    <cellStyle name="Обычный 3 19 21 3 2 3 2" xfId="46569"/>
    <cellStyle name="Обычный 3 19 21 3 2 4" xfId="46570"/>
    <cellStyle name="Обычный 3 19 21 3 3" xfId="46571"/>
    <cellStyle name="Обычный 3 19 21 3 3 2" xfId="46572"/>
    <cellStyle name="Обычный 3 19 21 3 3 2 2" xfId="46573"/>
    <cellStyle name="Обычный 3 19 21 3 3 3" xfId="46574"/>
    <cellStyle name="Обычный 3 19 21 3 4" xfId="46575"/>
    <cellStyle name="Обычный 3 19 21 3 4 2" xfId="46576"/>
    <cellStyle name="Обычный 3 19 21 3 5" xfId="46577"/>
    <cellStyle name="Обычный 3 19 21 4" xfId="46578"/>
    <cellStyle name="Обычный 3 19 21 4 2" xfId="46579"/>
    <cellStyle name="Обычный 3 19 21 4 2 2" xfId="46580"/>
    <cellStyle name="Обычный 3 19 21 4 2 2 2" xfId="46581"/>
    <cellStyle name="Обычный 3 19 21 4 2 2 2 2" xfId="46582"/>
    <cellStyle name="Обычный 3 19 21 4 2 2 3" xfId="46583"/>
    <cellStyle name="Обычный 3 19 21 4 2 3" xfId="46584"/>
    <cellStyle name="Обычный 3 19 21 4 2 3 2" xfId="46585"/>
    <cellStyle name="Обычный 3 19 21 4 2 4" xfId="46586"/>
    <cellStyle name="Обычный 3 19 21 4 3" xfId="46587"/>
    <cellStyle name="Обычный 3 19 21 4 3 2" xfId="46588"/>
    <cellStyle name="Обычный 3 19 21 4 3 2 2" xfId="46589"/>
    <cellStyle name="Обычный 3 19 21 4 3 3" xfId="46590"/>
    <cellStyle name="Обычный 3 19 21 4 4" xfId="46591"/>
    <cellStyle name="Обычный 3 19 21 4 4 2" xfId="46592"/>
    <cellStyle name="Обычный 3 19 21 4 5" xfId="46593"/>
    <cellStyle name="Обычный 3 19 21 5" xfId="46594"/>
    <cellStyle name="Обычный 3 19 21 5 2" xfId="46595"/>
    <cellStyle name="Обычный 3 19 21 5 2 2" xfId="46596"/>
    <cellStyle name="Обычный 3 19 21 5 2 2 2" xfId="46597"/>
    <cellStyle name="Обычный 3 19 21 5 2 3" xfId="46598"/>
    <cellStyle name="Обычный 3 19 21 5 3" xfId="46599"/>
    <cellStyle name="Обычный 3 19 21 5 3 2" xfId="46600"/>
    <cellStyle name="Обычный 3 19 21 5 4" xfId="46601"/>
    <cellStyle name="Обычный 3 19 21 6" xfId="46602"/>
    <cellStyle name="Обычный 3 19 21 6 2" xfId="46603"/>
    <cellStyle name="Обычный 3 19 21 6 2 2" xfId="46604"/>
    <cellStyle name="Обычный 3 19 21 6 3" xfId="46605"/>
    <cellStyle name="Обычный 3 19 21 7" xfId="46606"/>
    <cellStyle name="Обычный 3 19 21 7 2" xfId="46607"/>
    <cellStyle name="Обычный 3 19 21 8" xfId="46608"/>
    <cellStyle name="Обычный 3 19 22" xfId="46609"/>
    <cellStyle name="Обычный 3 19 22 2" xfId="46610"/>
    <cellStyle name="Обычный 3 19 22 2 2" xfId="46611"/>
    <cellStyle name="Обычный 3 19 22 2 2 2" xfId="46612"/>
    <cellStyle name="Обычный 3 19 22 2 2 2 2" xfId="46613"/>
    <cellStyle name="Обычный 3 19 22 2 2 2 2 2" xfId="46614"/>
    <cellStyle name="Обычный 3 19 22 2 2 2 2 2 2" xfId="46615"/>
    <cellStyle name="Обычный 3 19 22 2 2 2 2 3" xfId="46616"/>
    <cellStyle name="Обычный 3 19 22 2 2 2 3" xfId="46617"/>
    <cellStyle name="Обычный 3 19 22 2 2 2 3 2" xfId="46618"/>
    <cellStyle name="Обычный 3 19 22 2 2 2 4" xfId="46619"/>
    <cellStyle name="Обычный 3 19 22 2 2 3" xfId="46620"/>
    <cellStyle name="Обычный 3 19 22 2 2 3 2" xfId="46621"/>
    <cellStyle name="Обычный 3 19 22 2 2 3 2 2" xfId="46622"/>
    <cellStyle name="Обычный 3 19 22 2 2 3 3" xfId="46623"/>
    <cellStyle name="Обычный 3 19 22 2 2 4" xfId="46624"/>
    <cellStyle name="Обычный 3 19 22 2 2 4 2" xfId="46625"/>
    <cellStyle name="Обычный 3 19 22 2 2 5" xfId="46626"/>
    <cellStyle name="Обычный 3 19 22 2 3" xfId="46627"/>
    <cellStyle name="Обычный 3 19 22 2 3 2" xfId="46628"/>
    <cellStyle name="Обычный 3 19 22 2 3 2 2" xfId="46629"/>
    <cellStyle name="Обычный 3 19 22 2 3 2 2 2" xfId="46630"/>
    <cellStyle name="Обычный 3 19 22 2 3 2 2 2 2" xfId="46631"/>
    <cellStyle name="Обычный 3 19 22 2 3 2 2 3" xfId="46632"/>
    <cellStyle name="Обычный 3 19 22 2 3 2 3" xfId="46633"/>
    <cellStyle name="Обычный 3 19 22 2 3 2 3 2" xfId="46634"/>
    <cellStyle name="Обычный 3 19 22 2 3 2 4" xfId="46635"/>
    <cellStyle name="Обычный 3 19 22 2 3 3" xfId="46636"/>
    <cellStyle name="Обычный 3 19 22 2 3 3 2" xfId="46637"/>
    <cellStyle name="Обычный 3 19 22 2 3 3 2 2" xfId="46638"/>
    <cellStyle name="Обычный 3 19 22 2 3 3 3" xfId="46639"/>
    <cellStyle name="Обычный 3 19 22 2 3 4" xfId="46640"/>
    <cellStyle name="Обычный 3 19 22 2 3 4 2" xfId="46641"/>
    <cellStyle name="Обычный 3 19 22 2 3 5" xfId="46642"/>
    <cellStyle name="Обычный 3 19 22 2 4" xfId="46643"/>
    <cellStyle name="Обычный 3 19 22 2 4 2" xfId="46644"/>
    <cellStyle name="Обычный 3 19 22 2 4 2 2" xfId="46645"/>
    <cellStyle name="Обычный 3 19 22 2 4 2 2 2" xfId="46646"/>
    <cellStyle name="Обычный 3 19 22 2 4 2 3" xfId="46647"/>
    <cellStyle name="Обычный 3 19 22 2 4 3" xfId="46648"/>
    <cellStyle name="Обычный 3 19 22 2 4 3 2" xfId="46649"/>
    <cellStyle name="Обычный 3 19 22 2 4 4" xfId="46650"/>
    <cellStyle name="Обычный 3 19 22 2 5" xfId="46651"/>
    <cellStyle name="Обычный 3 19 22 2 5 2" xfId="46652"/>
    <cellStyle name="Обычный 3 19 22 2 5 2 2" xfId="46653"/>
    <cellStyle name="Обычный 3 19 22 2 5 3" xfId="46654"/>
    <cellStyle name="Обычный 3 19 22 2 6" xfId="46655"/>
    <cellStyle name="Обычный 3 19 22 2 6 2" xfId="46656"/>
    <cellStyle name="Обычный 3 19 22 2 7" xfId="46657"/>
    <cellStyle name="Обычный 3 19 22 3" xfId="46658"/>
    <cellStyle name="Обычный 3 19 22 3 2" xfId="46659"/>
    <cellStyle name="Обычный 3 19 22 3 2 2" xfId="46660"/>
    <cellStyle name="Обычный 3 19 22 3 2 2 2" xfId="46661"/>
    <cellStyle name="Обычный 3 19 22 3 2 2 2 2" xfId="46662"/>
    <cellStyle name="Обычный 3 19 22 3 2 2 3" xfId="46663"/>
    <cellStyle name="Обычный 3 19 22 3 2 3" xfId="46664"/>
    <cellStyle name="Обычный 3 19 22 3 2 3 2" xfId="46665"/>
    <cellStyle name="Обычный 3 19 22 3 2 4" xfId="46666"/>
    <cellStyle name="Обычный 3 19 22 3 3" xfId="46667"/>
    <cellStyle name="Обычный 3 19 22 3 3 2" xfId="46668"/>
    <cellStyle name="Обычный 3 19 22 3 3 2 2" xfId="46669"/>
    <cellStyle name="Обычный 3 19 22 3 3 3" xfId="46670"/>
    <cellStyle name="Обычный 3 19 22 3 4" xfId="46671"/>
    <cellStyle name="Обычный 3 19 22 3 4 2" xfId="46672"/>
    <cellStyle name="Обычный 3 19 22 3 5" xfId="46673"/>
    <cellStyle name="Обычный 3 19 22 4" xfId="46674"/>
    <cellStyle name="Обычный 3 19 22 4 2" xfId="46675"/>
    <cellStyle name="Обычный 3 19 22 4 2 2" xfId="46676"/>
    <cellStyle name="Обычный 3 19 22 4 2 2 2" xfId="46677"/>
    <cellStyle name="Обычный 3 19 22 4 2 2 2 2" xfId="46678"/>
    <cellStyle name="Обычный 3 19 22 4 2 2 3" xfId="46679"/>
    <cellStyle name="Обычный 3 19 22 4 2 3" xfId="46680"/>
    <cellStyle name="Обычный 3 19 22 4 2 3 2" xfId="46681"/>
    <cellStyle name="Обычный 3 19 22 4 2 4" xfId="46682"/>
    <cellStyle name="Обычный 3 19 22 4 3" xfId="46683"/>
    <cellStyle name="Обычный 3 19 22 4 3 2" xfId="46684"/>
    <cellStyle name="Обычный 3 19 22 4 3 2 2" xfId="46685"/>
    <cellStyle name="Обычный 3 19 22 4 3 3" xfId="46686"/>
    <cellStyle name="Обычный 3 19 22 4 4" xfId="46687"/>
    <cellStyle name="Обычный 3 19 22 4 4 2" xfId="46688"/>
    <cellStyle name="Обычный 3 19 22 4 5" xfId="46689"/>
    <cellStyle name="Обычный 3 19 22 5" xfId="46690"/>
    <cellStyle name="Обычный 3 19 22 5 2" xfId="46691"/>
    <cellStyle name="Обычный 3 19 22 5 2 2" xfId="46692"/>
    <cellStyle name="Обычный 3 19 22 5 2 2 2" xfId="46693"/>
    <cellStyle name="Обычный 3 19 22 5 2 3" xfId="46694"/>
    <cellStyle name="Обычный 3 19 22 5 3" xfId="46695"/>
    <cellStyle name="Обычный 3 19 22 5 3 2" xfId="46696"/>
    <cellStyle name="Обычный 3 19 22 5 4" xfId="46697"/>
    <cellStyle name="Обычный 3 19 22 6" xfId="46698"/>
    <cellStyle name="Обычный 3 19 22 6 2" xfId="46699"/>
    <cellStyle name="Обычный 3 19 22 6 2 2" xfId="46700"/>
    <cellStyle name="Обычный 3 19 22 6 3" xfId="46701"/>
    <cellStyle name="Обычный 3 19 22 7" xfId="46702"/>
    <cellStyle name="Обычный 3 19 22 7 2" xfId="46703"/>
    <cellStyle name="Обычный 3 19 22 8" xfId="46704"/>
    <cellStyle name="Обычный 3 19 23" xfId="46705"/>
    <cellStyle name="Обычный 3 19 23 2" xfId="46706"/>
    <cellStyle name="Обычный 3 19 23 2 2" xfId="46707"/>
    <cellStyle name="Обычный 3 19 23 2 2 2" xfId="46708"/>
    <cellStyle name="Обычный 3 19 23 2 2 2 2" xfId="46709"/>
    <cellStyle name="Обычный 3 19 23 2 2 2 2 2" xfId="46710"/>
    <cellStyle name="Обычный 3 19 23 2 2 2 2 2 2" xfId="46711"/>
    <cellStyle name="Обычный 3 19 23 2 2 2 2 3" xfId="46712"/>
    <cellStyle name="Обычный 3 19 23 2 2 2 3" xfId="46713"/>
    <cellStyle name="Обычный 3 19 23 2 2 2 3 2" xfId="46714"/>
    <cellStyle name="Обычный 3 19 23 2 2 2 4" xfId="46715"/>
    <cellStyle name="Обычный 3 19 23 2 2 3" xfId="46716"/>
    <cellStyle name="Обычный 3 19 23 2 2 3 2" xfId="46717"/>
    <cellStyle name="Обычный 3 19 23 2 2 3 2 2" xfId="46718"/>
    <cellStyle name="Обычный 3 19 23 2 2 3 3" xfId="46719"/>
    <cellStyle name="Обычный 3 19 23 2 2 4" xfId="46720"/>
    <cellStyle name="Обычный 3 19 23 2 2 4 2" xfId="46721"/>
    <cellStyle name="Обычный 3 19 23 2 2 5" xfId="46722"/>
    <cellStyle name="Обычный 3 19 23 2 3" xfId="46723"/>
    <cellStyle name="Обычный 3 19 23 2 3 2" xfId="46724"/>
    <cellStyle name="Обычный 3 19 23 2 3 2 2" xfId="46725"/>
    <cellStyle name="Обычный 3 19 23 2 3 2 2 2" xfId="46726"/>
    <cellStyle name="Обычный 3 19 23 2 3 2 2 2 2" xfId="46727"/>
    <cellStyle name="Обычный 3 19 23 2 3 2 2 3" xfId="46728"/>
    <cellStyle name="Обычный 3 19 23 2 3 2 3" xfId="46729"/>
    <cellStyle name="Обычный 3 19 23 2 3 2 3 2" xfId="46730"/>
    <cellStyle name="Обычный 3 19 23 2 3 2 4" xfId="46731"/>
    <cellStyle name="Обычный 3 19 23 2 3 3" xfId="46732"/>
    <cellStyle name="Обычный 3 19 23 2 3 3 2" xfId="46733"/>
    <cellStyle name="Обычный 3 19 23 2 3 3 2 2" xfId="46734"/>
    <cellStyle name="Обычный 3 19 23 2 3 3 3" xfId="46735"/>
    <cellStyle name="Обычный 3 19 23 2 3 4" xfId="46736"/>
    <cellStyle name="Обычный 3 19 23 2 3 4 2" xfId="46737"/>
    <cellStyle name="Обычный 3 19 23 2 3 5" xfId="46738"/>
    <cellStyle name="Обычный 3 19 23 2 4" xfId="46739"/>
    <cellStyle name="Обычный 3 19 23 2 4 2" xfId="46740"/>
    <cellStyle name="Обычный 3 19 23 2 4 2 2" xfId="46741"/>
    <cellStyle name="Обычный 3 19 23 2 4 2 2 2" xfId="46742"/>
    <cellStyle name="Обычный 3 19 23 2 4 2 3" xfId="46743"/>
    <cellStyle name="Обычный 3 19 23 2 4 3" xfId="46744"/>
    <cellStyle name="Обычный 3 19 23 2 4 3 2" xfId="46745"/>
    <cellStyle name="Обычный 3 19 23 2 4 4" xfId="46746"/>
    <cellStyle name="Обычный 3 19 23 2 5" xfId="46747"/>
    <cellStyle name="Обычный 3 19 23 2 5 2" xfId="46748"/>
    <cellStyle name="Обычный 3 19 23 2 5 2 2" xfId="46749"/>
    <cellStyle name="Обычный 3 19 23 2 5 3" xfId="46750"/>
    <cellStyle name="Обычный 3 19 23 2 6" xfId="46751"/>
    <cellStyle name="Обычный 3 19 23 2 6 2" xfId="46752"/>
    <cellStyle name="Обычный 3 19 23 2 7" xfId="46753"/>
    <cellStyle name="Обычный 3 19 23 3" xfId="46754"/>
    <cellStyle name="Обычный 3 19 23 3 2" xfId="46755"/>
    <cellStyle name="Обычный 3 19 23 3 2 2" xfId="46756"/>
    <cellStyle name="Обычный 3 19 23 3 2 2 2" xfId="46757"/>
    <cellStyle name="Обычный 3 19 23 3 2 2 2 2" xfId="46758"/>
    <cellStyle name="Обычный 3 19 23 3 2 2 3" xfId="46759"/>
    <cellStyle name="Обычный 3 19 23 3 2 3" xfId="46760"/>
    <cellStyle name="Обычный 3 19 23 3 2 3 2" xfId="46761"/>
    <cellStyle name="Обычный 3 19 23 3 2 4" xfId="46762"/>
    <cellStyle name="Обычный 3 19 23 3 3" xfId="46763"/>
    <cellStyle name="Обычный 3 19 23 3 3 2" xfId="46764"/>
    <cellStyle name="Обычный 3 19 23 3 3 2 2" xfId="46765"/>
    <cellStyle name="Обычный 3 19 23 3 3 3" xfId="46766"/>
    <cellStyle name="Обычный 3 19 23 3 4" xfId="46767"/>
    <cellStyle name="Обычный 3 19 23 3 4 2" xfId="46768"/>
    <cellStyle name="Обычный 3 19 23 3 5" xfId="46769"/>
    <cellStyle name="Обычный 3 19 23 4" xfId="46770"/>
    <cellStyle name="Обычный 3 19 23 4 2" xfId="46771"/>
    <cellStyle name="Обычный 3 19 23 4 2 2" xfId="46772"/>
    <cellStyle name="Обычный 3 19 23 4 2 2 2" xfId="46773"/>
    <cellStyle name="Обычный 3 19 23 4 2 2 2 2" xfId="46774"/>
    <cellStyle name="Обычный 3 19 23 4 2 2 3" xfId="46775"/>
    <cellStyle name="Обычный 3 19 23 4 2 3" xfId="46776"/>
    <cellStyle name="Обычный 3 19 23 4 2 3 2" xfId="46777"/>
    <cellStyle name="Обычный 3 19 23 4 2 4" xfId="46778"/>
    <cellStyle name="Обычный 3 19 23 4 3" xfId="46779"/>
    <cellStyle name="Обычный 3 19 23 4 3 2" xfId="46780"/>
    <cellStyle name="Обычный 3 19 23 4 3 2 2" xfId="46781"/>
    <cellStyle name="Обычный 3 19 23 4 3 3" xfId="46782"/>
    <cellStyle name="Обычный 3 19 23 4 4" xfId="46783"/>
    <cellStyle name="Обычный 3 19 23 4 4 2" xfId="46784"/>
    <cellStyle name="Обычный 3 19 23 4 5" xfId="46785"/>
    <cellStyle name="Обычный 3 19 23 5" xfId="46786"/>
    <cellStyle name="Обычный 3 19 23 5 2" xfId="46787"/>
    <cellStyle name="Обычный 3 19 23 5 2 2" xfId="46788"/>
    <cellStyle name="Обычный 3 19 23 5 2 2 2" xfId="46789"/>
    <cellStyle name="Обычный 3 19 23 5 2 3" xfId="46790"/>
    <cellStyle name="Обычный 3 19 23 5 3" xfId="46791"/>
    <cellStyle name="Обычный 3 19 23 5 3 2" xfId="46792"/>
    <cellStyle name="Обычный 3 19 23 5 4" xfId="46793"/>
    <cellStyle name="Обычный 3 19 23 6" xfId="46794"/>
    <cellStyle name="Обычный 3 19 23 6 2" xfId="46795"/>
    <cellStyle name="Обычный 3 19 23 6 2 2" xfId="46796"/>
    <cellStyle name="Обычный 3 19 23 6 3" xfId="46797"/>
    <cellStyle name="Обычный 3 19 23 7" xfId="46798"/>
    <cellStyle name="Обычный 3 19 23 7 2" xfId="46799"/>
    <cellStyle name="Обычный 3 19 23 8" xfId="46800"/>
    <cellStyle name="Обычный 3 19 24" xfId="46801"/>
    <cellStyle name="Обычный 3 19 24 2" xfId="46802"/>
    <cellStyle name="Обычный 3 19 24 2 2" xfId="46803"/>
    <cellStyle name="Обычный 3 19 24 2 2 2" xfId="46804"/>
    <cellStyle name="Обычный 3 19 24 2 2 2 2" xfId="46805"/>
    <cellStyle name="Обычный 3 19 24 2 2 2 2 2" xfId="46806"/>
    <cellStyle name="Обычный 3 19 24 2 2 2 2 2 2" xfId="46807"/>
    <cellStyle name="Обычный 3 19 24 2 2 2 2 3" xfId="46808"/>
    <cellStyle name="Обычный 3 19 24 2 2 2 3" xfId="46809"/>
    <cellStyle name="Обычный 3 19 24 2 2 2 3 2" xfId="46810"/>
    <cellStyle name="Обычный 3 19 24 2 2 2 4" xfId="46811"/>
    <cellStyle name="Обычный 3 19 24 2 2 3" xfId="46812"/>
    <cellStyle name="Обычный 3 19 24 2 2 3 2" xfId="46813"/>
    <cellStyle name="Обычный 3 19 24 2 2 3 2 2" xfId="46814"/>
    <cellStyle name="Обычный 3 19 24 2 2 3 3" xfId="46815"/>
    <cellStyle name="Обычный 3 19 24 2 2 4" xfId="46816"/>
    <cellStyle name="Обычный 3 19 24 2 2 4 2" xfId="46817"/>
    <cellStyle name="Обычный 3 19 24 2 2 5" xfId="46818"/>
    <cellStyle name="Обычный 3 19 24 2 3" xfId="46819"/>
    <cellStyle name="Обычный 3 19 24 2 3 2" xfId="46820"/>
    <cellStyle name="Обычный 3 19 24 2 3 2 2" xfId="46821"/>
    <cellStyle name="Обычный 3 19 24 2 3 2 2 2" xfId="46822"/>
    <cellStyle name="Обычный 3 19 24 2 3 2 2 2 2" xfId="46823"/>
    <cellStyle name="Обычный 3 19 24 2 3 2 2 3" xfId="46824"/>
    <cellStyle name="Обычный 3 19 24 2 3 2 3" xfId="46825"/>
    <cellStyle name="Обычный 3 19 24 2 3 2 3 2" xfId="46826"/>
    <cellStyle name="Обычный 3 19 24 2 3 2 4" xfId="46827"/>
    <cellStyle name="Обычный 3 19 24 2 3 3" xfId="46828"/>
    <cellStyle name="Обычный 3 19 24 2 3 3 2" xfId="46829"/>
    <cellStyle name="Обычный 3 19 24 2 3 3 2 2" xfId="46830"/>
    <cellStyle name="Обычный 3 19 24 2 3 3 3" xfId="46831"/>
    <cellStyle name="Обычный 3 19 24 2 3 4" xfId="46832"/>
    <cellStyle name="Обычный 3 19 24 2 3 4 2" xfId="46833"/>
    <cellStyle name="Обычный 3 19 24 2 3 5" xfId="46834"/>
    <cellStyle name="Обычный 3 19 24 2 4" xfId="46835"/>
    <cellStyle name="Обычный 3 19 24 2 4 2" xfId="46836"/>
    <cellStyle name="Обычный 3 19 24 2 4 2 2" xfId="46837"/>
    <cellStyle name="Обычный 3 19 24 2 4 2 2 2" xfId="46838"/>
    <cellStyle name="Обычный 3 19 24 2 4 2 3" xfId="46839"/>
    <cellStyle name="Обычный 3 19 24 2 4 3" xfId="46840"/>
    <cellStyle name="Обычный 3 19 24 2 4 3 2" xfId="46841"/>
    <cellStyle name="Обычный 3 19 24 2 4 4" xfId="46842"/>
    <cellStyle name="Обычный 3 19 24 2 5" xfId="46843"/>
    <cellStyle name="Обычный 3 19 24 2 5 2" xfId="46844"/>
    <cellStyle name="Обычный 3 19 24 2 5 2 2" xfId="46845"/>
    <cellStyle name="Обычный 3 19 24 2 5 3" xfId="46846"/>
    <cellStyle name="Обычный 3 19 24 2 6" xfId="46847"/>
    <cellStyle name="Обычный 3 19 24 2 6 2" xfId="46848"/>
    <cellStyle name="Обычный 3 19 24 2 7" xfId="46849"/>
    <cellStyle name="Обычный 3 19 24 3" xfId="46850"/>
    <cellStyle name="Обычный 3 19 24 3 2" xfId="46851"/>
    <cellStyle name="Обычный 3 19 24 3 2 2" xfId="46852"/>
    <cellStyle name="Обычный 3 19 24 3 2 2 2" xfId="46853"/>
    <cellStyle name="Обычный 3 19 24 3 2 2 2 2" xfId="46854"/>
    <cellStyle name="Обычный 3 19 24 3 2 2 3" xfId="46855"/>
    <cellStyle name="Обычный 3 19 24 3 2 3" xfId="46856"/>
    <cellStyle name="Обычный 3 19 24 3 2 3 2" xfId="46857"/>
    <cellStyle name="Обычный 3 19 24 3 2 4" xfId="46858"/>
    <cellStyle name="Обычный 3 19 24 3 3" xfId="46859"/>
    <cellStyle name="Обычный 3 19 24 3 3 2" xfId="46860"/>
    <cellStyle name="Обычный 3 19 24 3 3 2 2" xfId="46861"/>
    <cellStyle name="Обычный 3 19 24 3 3 3" xfId="46862"/>
    <cellStyle name="Обычный 3 19 24 3 4" xfId="46863"/>
    <cellStyle name="Обычный 3 19 24 3 4 2" xfId="46864"/>
    <cellStyle name="Обычный 3 19 24 3 5" xfId="46865"/>
    <cellStyle name="Обычный 3 19 24 4" xfId="46866"/>
    <cellStyle name="Обычный 3 19 24 4 2" xfId="46867"/>
    <cellStyle name="Обычный 3 19 24 4 2 2" xfId="46868"/>
    <cellStyle name="Обычный 3 19 24 4 2 2 2" xfId="46869"/>
    <cellStyle name="Обычный 3 19 24 4 2 2 2 2" xfId="46870"/>
    <cellStyle name="Обычный 3 19 24 4 2 2 3" xfId="46871"/>
    <cellStyle name="Обычный 3 19 24 4 2 3" xfId="46872"/>
    <cellStyle name="Обычный 3 19 24 4 2 3 2" xfId="46873"/>
    <cellStyle name="Обычный 3 19 24 4 2 4" xfId="46874"/>
    <cellStyle name="Обычный 3 19 24 4 3" xfId="46875"/>
    <cellStyle name="Обычный 3 19 24 4 3 2" xfId="46876"/>
    <cellStyle name="Обычный 3 19 24 4 3 2 2" xfId="46877"/>
    <cellStyle name="Обычный 3 19 24 4 3 3" xfId="46878"/>
    <cellStyle name="Обычный 3 19 24 4 4" xfId="46879"/>
    <cellStyle name="Обычный 3 19 24 4 4 2" xfId="46880"/>
    <cellStyle name="Обычный 3 19 24 4 5" xfId="46881"/>
    <cellStyle name="Обычный 3 19 24 5" xfId="46882"/>
    <cellStyle name="Обычный 3 19 24 5 2" xfId="46883"/>
    <cellStyle name="Обычный 3 19 24 5 2 2" xfId="46884"/>
    <cellStyle name="Обычный 3 19 24 5 2 2 2" xfId="46885"/>
    <cellStyle name="Обычный 3 19 24 5 2 3" xfId="46886"/>
    <cellStyle name="Обычный 3 19 24 5 3" xfId="46887"/>
    <cellStyle name="Обычный 3 19 24 5 3 2" xfId="46888"/>
    <cellStyle name="Обычный 3 19 24 5 4" xfId="46889"/>
    <cellStyle name="Обычный 3 19 24 6" xfId="46890"/>
    <cellStyle name="Обычный 3 19 24 6 2" xfId="46891"/>
    <cellStyle name="Обычный 3 19 24 6 2 2" xfId="46892"/>
    <cellStyle name="Обычный 3 19 24 6 3" xfId="46893"/>
    <cellStyle name="Обычный 3 19 24 7" xfId="46894"/>
    <cellStyle name="Обычный 3 19 24 7 2" xfId="46895"/>
    <cellStyle name="Обычный 3 19 24 8" xfId="46896"/>
    <cellStyle name="Обычный 3 19 25" xfId="46897"/>
    <cellStyle name="Обычный 3 19 25 2" xfId="46898"/>
    <cellStyle name="Обычный 3 19 25 2 2" xfId="46899"/>
    <cellStyle name="Обычный 3 19 25 2 2 2" xfId="46900"/>
    <cellStyle name="Обычный 3 19 25 2 2 2 2" xfId="46901"/>
    <cellStyle name="Обычный 3 19 25 2 2 2 2 2" xfId="46902"/>
    <cellStyle name="Обычный 3 19 25 2 2 2 2 2 2" xfId="46903"/>
    <cellStyle name="Обычный 3 19 25 2 2 2 2 3" xfId="46904"/>
    <cellStyle name="Обычный 3 19 25 2 2 2 3" xfId="46905"/>
    <cellStyle name="Обычный 3 19 25 2 2 2 3 2" xfId="46906"/>
    <cellStyle name="Обычный 3 19 25 2 2 2 4" xfId="46907"/>
    <cellStyle name="Обычный 3 19 25 2 2 3" xfId="46908"/>
    <cellStyle name="Обычный 3 19 25 2 2 3 2" xfId="46909"/>
    <cellStyle name="Обычный 3 19 25 2 2 3 2 2" xfId="46910"/>
    <cellStyle name="Обычный 3 19 25 2 2 3 3" xfId="46911"/>
    <cellStyle name="Обычный 3 19 25 2 2 4" xfId="46912"/>
    <cellStyle name="Обычный 3 19 25 2 2 4 2" xfId="46913"/>
    <cellStyle name="Обычный 3 19 25 2 2 5" xfId="46914"/>
    <cellStyle name="Обычный 3 19 25 2 3" xfId="46915"/>
    <cellStyle name="Обычный 3 19 25 2 3 2" xfId="46916"/>
    <cellStyle name="Обычный 3 19 25 2 3 2 2" xfId="46917"/>
    <cellStyle name="Обычный 3 19 25 2 3 2 2 2" xfId="46918"/>
    <cellStyle name="Обычный 3 19 25 2 3 2 2 2 2" xfId="46919"/>
    <cellStyle name="Обычный 3 19 25 2 3 2 2 3" xfId="46920"/>
    <cellStyle name="Обычный 3 19 25 2 3 2 3" xfId="46921"/>
    <cellStyle name="Обычный 3 19 25 2 3 2 3 2" xfId="46922"/>
    <cellStyle name="Обычный 3 19 25 2 3 2 4" xfId="46923"/>
    <cellStyle name="Обычный 3 19 25 2 3 3" xfId="46924"/>
    <cellStyle name="Обычный 3 19 25 2 3 3 2" xfId="46925"/>
    <cellStyle name="Обычный 3 19 25 2 3 3 2 2" xfId="46926"/>
    <cellStyle name="Обычный 3 19 25 2 3 3 3" xfId="46927"/>
    <cellStyle name="Обычный 3 19 25 2 3 4" xfId="46928"/>
    <cellStyle name="Обычный 3 19 25 2 3 4 2" xfId="46929"/>
    <cellStyle name="Обычный 3 19 25 2 3 5" xfId="46930"/>
    <cellStyle name="Обычный 3 19 25 2 4" xfId="46931"/>
    <cellStyle name="Обычный 3 19 25 2 4 2" xfId="46932"/>
    <cellStyle name="Обычный 3 19 25 2 4 2 2" xfId="46933"/>
    <cellStyle name="Обычный 3 19 25 2 4 2 2 2" xfId="46934"/>
    <cellStyle name="Обычный 3 19 25 2 4 2 3" xfId="46935"/>
    <cellStyle name="Обычный 3 19 25 2 4 3" xfId="46936"/>
    <cellStyle name="Обычный 3 19 25 2 4 3 2" xfId="46937"/>
    <cellStyle name="Обычный 3 19 25 2 4 4" xfId="46938"/>
    <cellStyle name="Обычный 3 19 25 2 5" xfId="46939"/>
    <cellStyle name="Обычный 3 19 25 2 5 2" xfId="46940"/>
    <cellStyle name="Обычный 3 19 25 2 5 2 2" xfId="46941"/>
    <cellStyle name="Обычный 3 19 25 2 5 3" xfId="46942"/>
    <cellStyle name="Обычный 3 19 25 2 6" xfId="46943"/>
    <cellStyle name="Обычный 3 19 25 2 6 2" xfId="46944"/>
    <cellStyle name="Обычный 3 19 25 2 7" xfId="46945"/>
    <cellStyle name="Обычный 3 19 25 3" xfId="46946"/>
    <cellStyle name="Обычный 3 19 25 3 2" xfId="46947"/>
    <cellStyle name="Обычный 3 19 25 3 2 2" xfId="46948"/>
    <cellStyle name="Обычный 3 19 25 3 2 2 2" xfId="46949"/>
    <cellStyle name="Обычный 3 19 25 3 2 2 2 2" xfId="46950"/>
    <cellStyle name="Обычный 3 19 25 3 2 2 3" xfId="46951"/>
    <cellStyle name="Обычный 3 19 25 3 2 3" xfId="46952"/>
    <cellStyle name="Обычный 3 19 25 3 2 3 2" xfId="46953"/>
    <cellStyle name="Обычный 3 19 25 3 2 4" xfId="46954"/>
    <cellStyle name="Обычный 3 19 25 3 3" xfId="46955"/>
    <cellStyle name="Обычный 3 19 25 3 3 2" xfId="46956"/>
    <cellStyle name="Обычный 3 19 25 3 3 2 2" xfId="46957"/>
    <cellStyle name="Обычный 3 19 25 3 3 3" xfId="46958"/>
    <cellStyle name="Обычный 3 19 25 3 4" xfId="46959"/>
    <cellStyle name="Обычный 3 19 25 3 4 2" xfId="46960"/>
    <cellStyle name="Обычный 3 19 25 3 5" xfId="46961"/>
    <cellStyle name="Обычный 3 19 25 4" xfId="46962"/>
    <cellStyle name="Обычный 3 19 25 4 2" xfId="46963"/>
    <cellStyle name="Обычный 3 19 25 4 2 2" xfId="46964"/>
    <cellStyle name="Обычный 3 19 25 4 2 2 2" xfId="46965"/>
    <cellStyle name="Обычный 3 19 25 4 2 2 2 2" xfId="46966"/>
    <cellStyle name="Обычный 3 19 25 4 2 2 3" xfId="46967"/>
    <cellStyle name="Обычный 3 19 25 4 2 3" xfId="46968"/>
    <cellStyle name="Обычный 3 19 25 4 2 3 2" xfId="46969"/>
    <cellStyle name="Обычный 3 19 25 4 2 4" xfId="46970"/>
    <cellStyle name="Обычный 3 19 25 4 3" xfId="46971"/>
    <cellStyle name="Обычный 3 19 25 4 3 2" xfId="46972"/>
    <cellStyle name="Обычный 3 19 25 4 3 2 2" xfId="46973"/>
    <cellStyle name="Обычный 3 19 25 4 3 3" xfId="46974"/>
    <cellStyle name="Обычный 3 19 25 4 4" xfId="46975"/>
    <cellStyle name="Обычный 3 19 25 4 4 2" xfId="46976"/>
    <cellStyle name="Обычный 3 19 25 4 5" xfId="46977"/>
    <cellStyle name="Обычный 3 19 25 5" xfId="46978"/>
    <cellStyle name="Обычный 3 19 25 5 2" xfId="46979"/>
    <cellStyle name="Обычный 3 19 25 5 2 2" xfId="46980"/>
    <cellStyle name="Обычный 3 19 25 5 2 2 2" xfId="46981"/>
    <cellStyle name="Обычный 3 19 25 5 2 3" xfId="46982"/>
    <cellStyle name="Обычный 3 19 25 5 3" xfId="46983"/>
    <cellStyle name="Обычный 3 19 25 5 3 2" xfId="46984"/>
    <cellStyle name="Обычный 3 19 25 5 4" xfId="46985"/>
    <cellStyle name="Обычный 3 19 25 6" xfId="46986"/>
    <cellStyle name="Обычный 3 19 25 6 2" xfId="46987"/>
    <cellStyle name="Обычный 3 19 25 6 2 2" xfId="46988"/>
    <cellStyle name="Обычный 3 19 25 6 3" xfId="46989"/>
    <cellStyle name="Обычный 3 19 25 7" xfId="46990"/>
    <cellStyle name="Обычный 3 19 25 7 2" xfId="46991"/>
    <cellStyle name="Обычный 3 19 25 8" xfId="46992"/>
    <cellStyle name="Обычный 3 19 26" xfId="46993"/>
    <cellStyle name="Обычный 3 19 26 2" xfId="46994"/>
    <cellStyle name="Обычный 3 19 26 2 2" xfId="46995"/>
    <cellStyle name="Обычный 3 19 26 2 2 2" xfId="46996"/>
    <cellStyle name="Обычный 3 19 26 2 2 2 2" xfId="46997"/>
    <cellStyle name="Обычный 3 19 26 2 2 2 2 2" xfId="46998"/>
    <cellStyle name="Обычный 3 19 26 2 2 2 3" xfId="46999"/>
    <cellStyle name="Обычный 3 19 26 2 2 3" xfId="47000"/>
    <cellStyle name="Обычный 3 19 26 2 2 3 2" xfId="47001"/>
    <cellStyle name="Обычный 3 19 26 2 2 4" xfId="47002"/>
    <cellStyle name="Обычный 3 19 26 2 3" xfId="47003"/>
    <cellStyle name="Обычный 3 19 26 2 3 2" xfId="47004"/>
    <cellStyle name="Обычный 3 19 26 2 3 2 2" xfId="47005"/>
    <cellStyle name="Обычный 3 19 26 2 3 3" xfId="47006"/>
    <cellStyle name="Обычный 3 19 26 2 4" xfId="47007"/>
    <cellStyle name="Обычный 3 19 26 2 4 2" xfId="47008"/>
    <cellStyle name="Обычный 3 19 26 2 5" xfId="47009"/>
    <cellStyle name="Обычный 3 19 26 3" xfId="47010"/>
    <cellStyle name="Обычный 3 19 26 3 2" xfId="47011"/>
    <cellStyle name="Обычный 3 19 26 3 2 2" xfId="47012"/>
    <cellStyle name="Обычный 3 19 26 3 2 2 2" xfId="47013"/>
    <cellStyle name="Обычный 3 19 26 3 2 2 2 2" xfId="47014"/>
    <cellStyle name="Обычный 3 19 26 3 2 2 3" xfId="47015"/>
    <cellStyle name="Обычный 3 19 26 3 2 3" xfId="47016"/>
    <cellStyle name="Обычный 3 19 26 3 2 3 2" xfId="47017"/>
    <cellStyle name="Обычный 3 19 26 3 2 4" xfId="47018"/>
    <cellStyle name="Обычный 3 19 26 3 3" xfId="47019"/>
    <cellStyle name="Обычный 3 19 26 3 3 2" xfId="47020"/>
    <cellStyle name="Обычный 3 19 26 3 3 2 2" xfId="47021"/>
    <cellStyle name="Обычный 3 19 26 3 3 3" xfId="47022"/>
    <cellStyle name="Обычный 3 19 26 3 4" xfId="47023"/>
    <cellStyle name="Обычный 3 19 26 3 4 2" xfId="47024"/>
    <cellStyle name="Обычный 3 19 26 3 5" xfId="47025"/>
    <cellStyle name="Обычный 3 19 26 4" xfId="47026"/>
    <cellStyle name="Обычный 3 19 26 4 2" xfId="47027"/>
    <cellStyle name="Обычный 3 19 26 4 2 2" xfId="47028"/>
    <cellStyle name="Обычный 3 19 26 4 2 2 2" xfId="47029"/>
    <cellStyle name="Обычный 3 19 26 4 2 3" xfId="47030"/>
    <cellStyle name="Обычный 3 19 26 4 3" xfId="47031"/>
    <cellStyle name="Обычный 3 19 26 4 3 2" xfId="47032"/>
    <cellStyle name="Обычный 3 19 26 4 4" xfId="47033"/>
    <cellStyle name="Обычный 3 19 26 5" xfId="47034"/>
    <cellStyle name="Обычный 3 19 26 5 2" xfId="47035"/>
    <cellStyle name="Обычный 3 19 26 5 2 2" xfId="47036"/>
    <cellStyle name="Обычный 3 19 26 5 3" xfId="47037"/>
    <cellStyle name="Обычный 3 19 26 6" xfId="47038"/>
    <cellStyle name="Обычный 3 19 26 6 2" xfId="47039"/>
    <cellStyle name="Обычный 3 19 26 7" xfId="47040"/>
    <cellStyle name="Обычный 3 19 27" xfId="47041"/>
    <cellStyle name="Обычный 3 19 27 2" xfId="47042"/>
    <cellStyle name="Обычный 3 19 27 2 2" xfId="47043"/>
    <cellStyle name="Обычный 3 19 27 2 2 2" xfId="47044"/>
    <cellStyle name="Обычный 3 19 27 2 2 2 2" xfId="47045"/>
    <cellStyle name="Обычный 3 19 27 2 2 3" xfId="47046"/>
    <cellStyle name="Обычный 3 19 27 2 3" xfId="47047"/>
    <cellStyle name="Обычный 3 19 27 2 3 2" xfId="47048"/>
    <cellStyle name="Обычный 3 19 27 2 4" xfId="47049"/>
    <cellStyle name="Обычный 3 19 27 3" xfId="47050"/>
    <cellStyle name="Обычный 3 19 27 3 2" xfId="47051"/>
    <cellStyle name="Обычный 3 19 27 3 2 2" xfId="47052"/>
    <cellStyle name="Обычный 3 19 27 3 3" xfId="47053"/>
    <cellStyle name="Обычный 3 19 27 4" xfId="47054"/>
    <cellStyle name="Обычный 3 19 27 4 2" xfId="47055"/>
    <cellStyle name="Обычный 3 19 27 5" xfId="47056"/>
    <cellStyle name="Обычный 3 19 28" xfId="47057"/>
    <cellStyle name="Обычный 3 19 28 2" xfId="47058"/>
    <cellStyle name="Обычный 3 19 28 2 2" xfId="47059"/>
    <cellStyle name="Обычный 3 19 28 2 2 2" xfId="47060"/>
    <cellStyle name="Обычный 3 19 28 2 2 2 2" xfId="47061"/>
    <cellStyle name="Обычный 3 19 28 2 2 3" xfId="47062"/>
    <cellStyle name="Обычный 3 19 28 2 3" xfId="47063"/>
    <cellStyle name="Обычный 3 19 28 2 3 2" xfId="47064"/>
    <cellStyle name="Обычный 3 19 28 2 4" xfId="47065"/>
    <cellStyle name="Обычный 3 19 28 3" xfId="47066"/>
    <cellStyle name="Обычный 3 19 28 3 2" xfId="47067"/>
    <cellStyle name="Обычный 3 19 28 3 2 2" xfId="47068"/>
    <cellStyle name="Обычный 3 19 28 3 3" xfId="47069"/>
    <cellStyle name="Обычный 3 19 28 4" xfId="47070"/>
    <cellStyle name="Обычный 3 19 28 4 2" xfId="47071"/>
    <cellStyle name="Обычный 3 19 28 5" xfId="47072"/>
    <cellStyle name="Обычный 3 19 29" xfId="47073"/>
    <cellStyle name="Обычный 3 19 29 2" xfId="47074"/>
    <cellStyle name="Обычный 3 19 29 2 2" xfId="47075"/>
    <cellStyle name="Обычный 3 19 29 2 2 2" xfId="47076"/>
    <cellStyle name="Обычный 3 19 29 2 3" xfId="47077"/>
    <cellStyle name="Обычный 3 19 29 3" xfId="47078"/>
    <cellStyle name="Обычный 3 19 29 3 2" xfId="47079"/>
    <cellStyle name="Обычный 3 19 29 4" xfId="47080"/>
    <cellStyle name="Обычный 3 19 3" xfId="47081"/>
    <cellStyle name="Обычный 3 19 3 2" xfId="47082"/>
    <cellStyle name="Обычный 3 19 3 2 2" xfId="47083"/>
    <cellStyle name="Обычный 3 19 3 2 2 2" xfId="47084"/>
    <cellStyle name="Обычный 3 19 3 2 2 2 2" xfId="47085"/>
    <cellStyle name="Обычный 3 19 3 2 2 2 2 2" xfId="47086"/>
    <cellStyle name="Обычный 3 19 3 2 2 2 2 2 2" xfId="47087"/>
    <cellStyle name="Обычный 3 19 3 2 2 2 2 3" xfId="47088"/>
    <cellStyle name="Обычный 3 19 3 2 2 2 3" xfId="47089"/>
    <cellStyle name="Обычный 3 19 3 2 2 2 3 2" xfId="47090"/>
    <cellStyle name="Обычный 3 19 3 2 2 2 4" xfId="47091"/>
    <cellStyle name="Обычный 3 19 3 2 2 3" xfId="47092"/>
    <cellStyle name="Обычный 3 19 3 2 2 3 2" xfId="47093"/>
    <cellStyle name="Обычный 3 19 3 2 2 3 2 2" xfId="47094"/>
    <cellStyle name="Обычный 3 19 3 2 2 3 3" xfId="47095"/>
    <cellStyle name="Обычный 3 19 3 2 2 4" xfId="47096"/>
    <cellStyle name="Обычный 3 19 3 2 2 4 2" xfId="47097"/>
    <cellStyle name="Обычный 3 19 3 2 2 5" xfId="47098"/>
    <cellStyle name="Обычный 3 19 3 2 3" xfId="47099"/>
    <cellStyle name="Обычный 3 19 3 2 3 2" xfId="47100"/>
    <cellStyle name="Обычный 3 19 3 2 3 2 2" xfId="47101"/>
    <cellStyle name="Обычный 3 19 3 2 3 2 2 2" xfId="47102"/>
    <cellStyle name="Обычный 3 19 3 2 3 2 2 2 2" xfId="47103"/>
    <cellStyle name="Обычный 3 19 3 2 3 2 2 3" xfId="47104"/>
    <cellStyle name="Обычный 3 19 3 2 3 2 3" xfId="47105"/>
    <cellStyle name="Обычный 3 19 3 2 3 2 3 2" xfId="47106"/>
    <cellStyle name="Обычный 3 19 3 2 3 2 4" xfId="47107"/>
    <cellStyle name="Обычный 3 19 3 2 3 3" xfId="47108"/>
    <cellStyle name="Обычный 3 19 3 2 3 3 2" xfId="47109"/>
    <cellStyle name="Обычный 3 19 3 2 3 3 2 2" xfId="47110"/>
    <cellStyle name="Обычный 3 19 3 2 3 3 3" xfId="47111"/>
    <cellStyle name="Обычный 3 19 3 2 3 4" xfId="47112"/>
    <cellStyle name="Обычный 3 19 3 2 3 4 2" xfId="47113"/>
    <cellStyle name="Обычный 3 19 3 2 3 5" xfId="47114"/>
    <cellStyle name="Обычный 3 19 3 2 4" xfId="47115"/>
    <cellStyle name="Обычный 3 19 3 2 4 2" xfId="47116"/>
    <cellStyle name="Обычный 3 19 3 2 4 2 2" xfId="47117"/>
    <cellStyle name="Обычный 3 19 3 2 4 2 2 2" xfId="47118"/>
    <cellStyle name="Обычный 3 19 3 2 4 2 3" xfId="47119"/>
    <cellStyle name="Обычный 3 19 3 2 4 3" xfId="47120"/>
    <cellStyle name="Обычный 3 19 3 2 4 3 2" xfId="47121"/>
    <cellStyle name="Обычный 3 19 3 2 4 4" xfId="47122"/>
    <cellStyle name="Обычный 3 19 3 2 5" xfId="47123"/>
    <cellStyle name="Обычный 3 19 3 2 5 2" xfId="47124"/>
    <cellStyle name="Обычный 3 19 3 2 5 2 2" xfId="47125"/>
    <cellStyle name="Обычный 3 19 3 2 5 3" xfId="47126"/>
    <cellStyle name="Обычный 3 19 3 2 6" xfId="47127"/>
    <cellStyle name="Обычный 3 19 3 2 6 2" xfId="47128"/>
    <cellStyle name="Обычный 3 19 3 2 7" xfId="47129"/>
    <cellStyle name="Обычный 3 19 3 3" xfId="47130"/>
    <cellStyle name="Обычный 3 19 3 3 2" xfId="47131"/>
    <cellStyle name="Обычный 3 19 3 3 2 2" xfId="47132"/>
    <cellStyle name="Обычный 3 19 3 3 2 2 2" xfId="47133"/>
    <cellStyle name="Обычный 3 19 3 3 2 2 2 2" xfId="47134"/>
    <cellStyle name="Обычный 3 19 3 3 2 2 3" xfId="47135"/>
    <cellStyle name="Обычный 3 19 3 3 2 3" xfId="47136"/>
    <cellStyle name="Обычный 3 19 3 3 2 3 2" xfId="47137"/>
    <cellStyle name="Обычный 3 19 3 3 2 4" xfId="47138"/>
    <cellStyle name="Обычный 3 19 3 3 3" xfId="47139"/>
    <cellStyle name="Обычный 3 19 3 3 3 2" xfId="47140"/>
    <cellStyle name="Обычный 3 19 3 3 3 2 2" xfId="47141"/>
    <cellStyle name="Обычный 3 19 3 3 3 3" xfId="47142"/>
    <cellStyle name="Обычный 3 19 3 3 4" xfId="47143"/>
    <cellStyle name="Обычный 3 19 3 3 4 2" xfId="47144"/>
    <cellStyle name="Обычный 3 19 3 3 5" xfId="47145"/>
    <cellStyle name="Обычный 3 19 3 4" xfId="47146"/>
    <cellStyle name="Обычный 3 19 3 4 2" xfId="47147"/>
    <cellStyle name="Обычный 3 19 3 4 2 2" xfId="47148"/>
    <cellStyle name="Обычный 3 19 3 4 2 2 2" xfId="47149"/>
    <cellStyle name="Обычный 3 19 3 4 2 2 2 2" xfId="47150"/>
    <cellStyle name="Обычный 3 19 3 4 2 2 3" xfId="47151"/>
    <cellStyle name="Обычный 3 19 3 4 2 3" xfId="47152"/>
    <cellStyle name="Обычный 3 19 3 4 2 3 2" xfId="47153"/>
    <cellStyle name="Обычный 3 19 3 4 2 4" xfId="47154"/>
    <cellStyle name="Обычный 3 19 3 4 3" xfId="47155"/>
    <cellStyle name="Обычный 3 19 3 4 3 2" xfId="47156"/>
    <cellStyle name="Обычный 3 19 3 4 3 2 2" xfId="47157"/>
    <cellStyle name="Обычный 3 19 3 4 3 3" xfId="47158"/>
    <cellStyle name="Обычный 3 19 3 4 4" xfId="47159"/>
    <cellStyle name="Обычный 3 19 3 4 4 2" xfId="47160"/>
    <cellStyle name="Обычный 3 19 3 4 5" xfId="47161"/>
    <cellStyle name="Обычный 3 19 3 5" xfId="47162"/>
    <cellStyle name="Обычный 3 19 3 5 2" xfId="47163"/>
    <cellStyle name="Обычный 3 19 3 5 2 2" xfId="47164"/>
    <cellStyle name="Обычный 3 19 3 5 2 2 2" xfId="47165"/>
    <cellStyle name="Обычный 3 19 3 5 2 3" xfId="47166"/>
    <cellStyle name="Обычный 3 19 3 5 3" xfId="47167"/>
    <cellStyle name="Обычный 3 19 3 5 3 2" xfId="47168"/>
    <cellStyle name="Обычный 3 19 3 5 4" xfId="47169"/>
    <cellStyle name="Обычный 3 19 3 6" xfId="47170"/>
    <cellStyle name="Обычный 3 19 3 6 2" xfId="47171"/>
    <cellStyle name="Обычный 3 19 3 6 2 2" xfId="47172"/>
    <cellStyle name="Обычный 3 19 3 6 3" xfId="47173"/>
    <cellStyle name="Обычный 3 19 3 7" xfId="47174"/>
    <cellStyle name="Обычный 3 19 3 7 2" xfId="47175"/>
    <cellStyle name="Обычный 3 19 3 8" xfId="47176"/>
    <cellStyle name="Обычный 3 19 30" xfId="47177"/>
    <cellStyle name="Обычный 3 19 30 2" xfId="47178"/>
    <cellStyle name="Обычный 3 19 30 2 2" xfId="47179"/>
    <cellStyle name="Обычный 3 19 30 3" xfId="47180"/>
    <cellStyle name="Обычный 3 19 31" xfId="47181"/>
    <cellStyle name="Обычный 3 19 31 2" xfId="47182"/>
    <cellStyle name="Обычный 3 19 32" xfId="47183"/>
    <cellStyle name="Обычный 3 19 4" xfId="47184"/>
    <cellStyle name="Обычный 3 19 4 2" xfId="47185"/>
    <cellStyle name="Обычный 3 19 4 2 2" xfId="47186"/>
    <cellStyle name="Обычный 3 19 4 2 2 2" xfId="47187"/>
    <cellStyle name="Обычный 3 19 4 2 2 2 2" xfId="47188"/>
    <cellStyle name="Обычный 3 19 4 2 2 2 2 2" xfId="47189"/>
    <cellStyle name="Обычный 3 19 4 2 2 2 2 2 2" xfId="47190"/>
    <cellStyle name="Обычный 3 19 4 2 2 2 2 3" xfId="47191"/>
    <cellStyle name="Обычный 3 19 4 2 2 2 3" xfId="47192"/>
    <cellStyle name="Обычный 3 19 4 2 2 2 3 2" xfId="47193"/>
    <cellStyle name="Обычный 3 19 4 2 2 2 4" xfId="47194"/>
    <cellStyle name="Обычный 3 19 4 2 2 3" xfId="47195"/>
    <cellStyle name="Обычный 3 19 4 2 2 3 2" xfId="47196"/>
    <cellStyle name="Обычный 3 19 4 2 2 3 2 2" xfId="47197"/>
    <cellStyle name="Обычный 3 19 4 2 2 3 3" xfId="47198"/>
    <cellStyle name="Обычный 3 19 4 2 2 4" xfId="47199"/>
    <cellStyle name="Обычный 3 19 4 2 2 4 2" xfId="47200"/>
    <cellStyle name="Обычный 3 19 4 2 2 5" xfId="47201"/>
    <cellStyle name="Обычный 3 19 4 2 3" xfId="47202"/>
    <cellStyle name="Обычный 3 19 4 2 3 2" xfId="47203"/>
    <cellStyle name="Обычный 3 19 4 2 3 2 2" xfId="47204"/>
    <cellStyle name="Обычный 3 19 4 2 3 2 2 2" xfId="47205"/>
    <cellStyle name="Обычный 3 19 4 2 3 2 2 2 2" xfId="47206"/>
    <cellStyle name="Обычный 3 19 4 2 3 2 2 3" xfId="47207"/>
    <cellStyle name="Обычный 3 19 4 2 3 2 3" xfId="47208"/>
    <cellStyle name="Обычный 3 19 4 2 3 2 3 2" xfId="47209"/>
    <cellStyle name="Обычный 3 19 4 2 3 2 4" xfId="47210"/>
    <cellStyle name="Обычный 3 19 4 2 3 3" xfId="47211"/>
    <cellStyle name="Обычный 3 19 4 2 3 3 2" xfId="47212"/>
    <cellStyle name="Обычный 3 19 4 2 3 3 2 2" xfId="47213"/>
    <cellStyle name="Обычный 3 19 4 2 3 3 3" xfId="47214"/>
    <cellStyle name="Обычный 3 19 4 2 3 4" xfId="47215"/>
    <cellStyle name="Обычный 3 19 4 2 3 4 2" xfId="47216"/>
    <cellStyle name="Обычный 3 19 4 2 3 5" xfId="47217"/>
    <cellStyle name="Обычный 3 19 4 2 4" xfId="47218"/>
    <cellStyle name="Обычный 3 19 4 2 4 2" xfId="47219"/>
    <cellStyle name="Обычный 3 19 4 2 4 2 2" xfId="47220"/>
    <cellStyle name="Обычный 3 19 4 2 4 2 2 2" xfId="47221"/>
    <cellStyle name="Обычный 3 19 4 2 4 2 3" xfId="47222"/>
    <cellStyle name="Обычный 3 19 4 2 4 3" xfId="47223"/>
    <cellStyle name="Обычный 3 19 4 2 4 3 2" xfId="47224"/>
    <cellStyle name="Обычный 3 19 4 2 4 4" xfId="47225"/>
    <cellStyle name="Обычный 3 19 4 2 5" xfId="47226"/>
    <cellStyle name="Обычный 3 19 4 2 5 2" xfId="47227"/>
    <cellStyle name="Обычный 3 19 4 2 5 2 2" xfId="47228"/>
    <cellStyle name="Обычный 3 19 4 2 5 3" xfId="47229"/>
    <cellStyle name="Обычный 3 19 4 2 6" xfId="47230"/>
    <cellStyle name="Обычный 3 19 4 2 6 2" xfId="47231"/>
    <cellStyle name="Обычный 3 19 4 2 7" xfId="47232"/>
    <cellStyle name="Обычный 3 19 4 3" xfId="47233"/>
    <cellStyle name="Обычный 3 19 4 3 2" xfId="47234"/>
    <cellStyle name="Обычный 3 19 4 3 2 2" xfId="47235"/>
    <cellStyle name="Обычный 3 19 4 3 2 2 2" xfId="47236"/>
    <cellStyle name="Обычный 3 19 4 3 2 2 2 2" xfId="47237"/>
    <cellStyle name="Обычный 3 19 4 3 2 2 3" xfId="47238"/>
    <cellStyle name="Обычный 3 19 4 3 2 3" xfId="47239"/>
    <cellStyle name="Обычный 3 19 4 3 2 3 2" xfId="47240"/>
    <cellStyle name="Обычный 3 19 4 3 2 4" xfId="47241"/>
    <cellStyle name="Обычный 3 19 4 3 3" xfId="47242"/>
    <cellStyle name="Обычный 3 19 4 3 3 2" xfId="47243"/>
    <cellStyle name="Обычный 3 19 4 3 3 2 2" xfId="47244"/>
    <cellStyle name="Обычный 3 19 4 3 3 3" xfId="47245"/>
    <cellStyle name="Обычный 3 19 4 3 4" xfId="47246"/>
    <cellStyle name="Обычный 3 19 4 3 4 2" xfId="47247"/>
    <cellStyle name="Обычный 3 19 4 3 5" xfId="47248"/>
    <cellStyle name="Обычный 3 19 4 4" xfId="47249"/>
    <cellStyle name="Обычный 3 19 4 4 2" xfId="47250"/>
    <cellStyle name="Обычный 3 19 4 4 2 2" xfId="47251"/>
    <cellStyle name="Обычный 3 19 4 4 2 2 2" xfId="47252"/>
    <cellStyle name="Обычный 3 19 4 4 2 2 2 2" xfId="47253"/>
    <cellStyle name="Обычный 3 19 4 4 2 2 3" xfId="47254"/>
    <cellStyle name="Обычный 3 19 4 4 2 3" xfId="47255"/>
    <cellStyle name="Обычный 3 19 4 4 2 3 2" xfId="47256"/>
    <cellStyle name="Обычный 3 19 4 4 2 4" xfId="47257"/>
    <cellStyle name="Обычный 3 19 4 4 3" xfId="47258"/>
    <cellStyle name="Обычный 3 19 4 4 3 2" xfId="47259"/>
    <cellStyle name="Обычный 3 19 4 4 3 2 2" xfId="47260"/>
    <cellStyle name="Обычный 3 19 4 4 3 3" xfId="47261"/>
    <cellStyle name="Обычный 3 19 4 4 4" xfId="47262"/>
    <cellStyle name="Обычный 3 19 4 4 4 2" xfId="47263"/>
    <cellStyle name="Обычный 3 19 4 4 5" xfId="47264"/>
    <cellStyle name="Обычный 3 19 4 5" xfId="47265"/>
    <cellStyle name="Обычный 3 19 4 5 2" xfId="47266"/>
    <cellStyle name="Обычный 3 19 4 5 2 2" xfId="47267"/>
    <cellStyle name="Обычный 3 19 4 5 2 2 2" xfId="47268"/>
    <cellStyle name="Обычный 3 19 4 5 2 3" xfId="47269"/>
    <cellStyle name="Обычный 3 19 4 5 3" xfId="47270"/>
    <cellStyle name="Обычный 3 19 4 5 3 2" xfId="47271"/>
    <cellStyle name="Обычный 3 19 4 5 4" xfId="47272"/>
    <cellStyle name="Обычный 3 19 4 6" xfId="47273"/>
    <cellStyle name="Обычный 3 19 4 6 2" xfId="47274"/>
    <cellStyle name="Обычный 3 19 4 6 2 2" xfId="47275"/>
    <cellStyle name="Обычный 3 19 4 6 3" xfId="47276"/>
    <cellStyle name="Обычный 3 19 4 7" xfId="47277"/>
    <cellStyle name="Обычный 3 19 4 7 2" xfId="47278"/>
    <cellStyle name="Обычный 3 19 4 8" xfId="47279"/>
    <cellStyle name="Обычный 3 19 5" xfId="47280"/>
    <cellStyle name="Обычный 3 19 5 2" xfId="47281"/>
    <cellStyle name="Обычный 3 19 5 2 2" xfId="47282"/>
    <cellStyle name="Обычный 3 19 5 2 2 2" xfId="47283"/>
    <cellStyle name="Обычный 3 19 5 2 2 2 2" xfId="47284"/>
    <cellStyle name="Обычный 3 19 5 2 2 2 2 2" xfId="47285"/>
    <cellStyle name="Обычный 3 19 5 2 2 2 2 2 2" xfId="47286"/>
    <cellStyle name="Обычный 3 19 5 2 2 2 2 3" xfId="47287"/>
    <cellStyle name="Обычный 3 19 5 2 2 2 3" xfId="47288"/>
    <cellStyle name="Обычный 3 19 5 2 2 2 3 2" xfId="47289"/>
    <cellStyle name="Обычный 3 19 5 2 2 2 4" xfId="47290"/>
    <cellStyle name="Обычный 3 19 5 2 2 3" xfId="47291"/>
    <cellStyle name="Обычный 3 19 5 2 2 3 2" xfId="47292"/>
    <cellStyle name="Обычный 3 19 5 2 2 3 2 2" xfId="47293"/>
    <cellStyle name="Обычный 3 19 5 2 2 3 3" xfId="47294"/>
    <cellStyle name="Обычный 3 19 5 2 2 4" xfId="47295"/>
    <cellStyle name="Обычный 3 19 5 2 2 4 2" xfId="47296"/>
    <cellStyle name="Обычный 3 19 5 2 2 5" xfId="47297"/>
    <cellStyle name="Обычный 3 19 5 2 3" xfId="47298"/>
    <cellStyle name="Обычный 3 19 5 2 3 2" xfId="47299"/>
    <cellStyle name="Обычный 3 19 5 2 3 2 2" xfId="47300"/>
    <cellStyle name="Обычный 3 19 5 2 3 2 2 2" xfId="47301"/>
    <cellStyle name="Обычный 3 19 5 2 3 2 2 2 2" xfId="47302"/>
    <cellStyle name="Обычный 3 19 5 2 3 2 2 3" xfId="47303"/>
    <cellStyle name="Обычный 3 19 5 2 3 2 3" xfId="47304"/>
    <cellStyle name="Обычный 3 19 5 2 3 2 3 2" xfId="47305"/>
    <cellStyle name="Обычный 3 19 5 2 3 2 4" xfId="47306"/>
    <cellStyle name="Обычный 3 19 5 2 3 3" xfId="47307"/>
    <cellStyle name="Обычный 3 19 5 2 3 3 2" xfId="47308"/>
    <cellStyle name="Обычный 3 19 5 2 3 3 2 2" xfId="47309"/>
    <cellStyle name="Обычный 3 19 5 2 3 3 3" xfId="47310"/>
    <cellStyle name="Обычный 3 19 5 2 3 4" xfId="47311"/>
    <cellStyle name="Обычный 3 19 5 2 3 4 2" xfId="47312"/>
    <cellStyle name="Обычный 3 19 5 2 3 5" xfId="47313"/>
    <cellStyle name="Обычный 3 19 5 2 4" xfId="47314"/>
    <cellStyle name="Обычный 3 19 5 2 4 2" xfId="47315"/>
    <cellStyle name="Обычный 3 19 5 2 4 2 2" xfId="47316"/>
    <cellStyle name="Обычный 3 19 5 2 4 2 2 2" xfId="47317"/>
    <cellStyle name="Обычный 3 19 5 2 4 2 3" xfId="47318"/>
    <cellStyle name="Обычный 3 19 5 2 4 3" xfId="47319"/>
    <cellStyle name="Обычный 3 19 5 2 4 3 2" xfId="47320"/>
    <cellStyle name="Обычный 3 19 5 2 4 4" xfId="47321"/>
    <cellStyle name="Обычный 3 19 5 2 5" xfId="47322"/>
    <cellStyle name="Обычный 3 19 5 2 5 2" xfId="47323"/>
    <cellStyle name="Обычный 3 19 5 2 5 2 2" xfId="47324"/>
    <cellStyle name="Обычный 3 19 5 2 5 3" xfId="47325"/>
    <cellStyle name="Обычный 3 19 5 2 6" xfId="47326"/>
    <cellStyle name="Обычный 3 19 5 2 6 2" xfId="47327"/>
    <cellStyle name="Обычный 3 19 5 2 7" xfId="47328"/>
    <cellStyle name="Обычный 3 19 5 3" xfId="47329"/>
    <cellStyle name="Обычный 3 19 5 3 2" xfId="47330"/>
    <cellStyle name="Обычный 3 19 5 3 2 2" xfId="47331"/>
    <cellStyle name="Обычный 3 19 5 3 2 2 2" xfId="47332"/>
    <cellStyle name="Обычный 3 19 5 3 2 2 2 2" xfId="47333"/>
    <cellStyle name="Обычный 3 19 5 3 2 2 3" xfId="47334"/>
    <cellStyle name="Обычный 3 19 5 3 2 3" xfId="47335"/>
    <cellStyle name="Обычный 3 19 5 3 2 3 2" xfId="47336"/>
    <cellStyle name="Обычный 3 19 5 3 2 4" xfId="47337"/>
    <cellStyle name="Обычный 3 19 5 3 3" xfId="47338"/>
    <cellStyle name="Обычный 3 19 5 3 3 2" xfId="47339"/>
    <cellStyle name="Обычный 3 19 5 3 3 2 2" xfId="47340"/>
    <cellStyle name="Обычный 3 19 5 3 3 3" xfId="47341"/>
    <cellStyle name="Обычный 3 19 5 3 4" xfId="47342"/>
    <cellStyle name="Обычный 3 19 5 3 4 2" xfId="47343"/>
    <cellStyle name="Обычный 3 19 5 3 5" xfId="47344"/>
    <cellStyle name="Обычный 3 19 5 4" xfId="47345"/>
    <cellStyle name="Обычный 3 19 5 4 2" xfId="47346"/>
    <cellStyle name="Обычный 3 19 5 4 2 2" xfId="47347"/>
    <cellStyle name="Обычный 3 19 5 4 2 2 2" xfId="47348"/>
    <cellStyle name="Обычный 3 19 5 4 2 2 2 2" xfId="47349"/>
    <cellStyle name="Обычный 3 19 5 4 2 2 3" xfId="47350"/>
    <cellStyle name="Обычный 3 19 5 4 2 3" xfId="47351"/>
    <cellStyle name="Обычный 3 19 5 4 2 3 2" xfId="47352"/>
    <cellStyle name="Обычный 3 19 5 4 2 4" xfId="47353"/>
    <cellStyle name="Обычный 3 19 5 4 3" xfId="47354"/>
    <cellStyle name="Обычный 3 19 5 4 3 2" xfId="47355"/>
    <cellStyle name="Обычный 3 19 5 4 3 2 2" xfId="47356"/>
    <cellStyle name="Обычный 3 19 5 4 3 3" xfId="47357"/>
    <cellStyle name="Обычный 3 19 5 4 4" xfId="47358"/>
    <cellStyle name="Обычный 3 19 5 4 4 2" xfId="47359"/>
    <cellStyle name="Обычный 3 19 5 4 5" xfId="47360"/>
    <cellStyle name="Обычный 3 19 5 5" xfId="47361"/>
    <cellStyle name="Обычный 3 19 5 5 2" xfId="47362"/>
    <cellStyle name="Обычный 3 19 5 5 2 2" xfId="47363"/>
    <cellStyle name="Обычный 3 19 5 5 2 2 2" xfId="47364"/>
    <cellStyle name="Обычный 3 19 5 5 2 3" xfId="47365"/>
    <cellStyle name="Обычный 3 19 5 5 3" xfId="47366"/>
    <cellStyle name="Обычный 3 19 5 5 3 2" xfId="47367"/>
    <cellStyle name="Обычный 3 19 5 5 4" xfId="47368"/>
    <cellStyle name="Обычный 3 19 5 6" xfId="47369"/>
    <cellStyle name="Обычный 3 19 5 6 2" xfId="47370"/>
    <cellStyle name="Обычный 3 19 5 6 2 2" xfId="47371"/>
    <cellStyle name="Обычный 3 19 5 6 3" xfId="47372"/>
    <cellStyle name="Обычный 3 19 5 7" xfId="47373"/>
    <cellStyle name="Обычный 3 19 5 7 2" xfId="47374"/>
    <cellStyle name="Обычный 3 19 5 8" xfId="47375"/>
    <cellStyle name="Обычный 3 19 6" xfId="47376"/>
    <cellStyle name="Обычный 3 19 6 2" xfId="47377"/>
    <cellStyle name="Обычный 3 19 6 2 2" xfId="47378"/>
    <cellStyle name="Обычный 3 19 6 2 2 2" xfId="47379"/>
    <cellStyle name="Обычный 3 19 6 2 2 2 2" xfId="47380"/>
    <cellStyle name="Обычный 3 19 6 2 2 2 2 2" xfId="47381"/>
    <cellStyle name="Обычный 3 19 6 2 2 2 2 2 2" xfId="47382"/>
    <cellStyle name="Обычный 3 19 6 2 2 2 2 3" xfId="47383"/>
    <cellStyle name="Обычный 3 19 6 2 2 2 3" xfId="47384"/>
    <cellStyle name="Обычный 3 19 6 2 2 2 3 2" xfId="47385"/>
    <cellStyle name="Обычный 3 19 6 2 2 2 4" xfId="47386"/>
    <cellStyle name="Обычный 3 19 6 2 2 3" xfId="47387"/>
    <cellStyle name="Обычный 3 19 6 2 2 3 2" xfId="47388"/>
    <cellStyle name="Обычный 3 19 6 2 2 3 2 2" xfId="47389"/>
    <cellStyle name="Обычный 3 19 6 2 2 3 3" xfId="47390"/>
    <cellStyle name="Обычный 3 19 6 2 2 4" xfId="47391"/>
    <cellStyle name="Обычный 3 19 6 2 2 4 2" xfId="47392"/>
    <cellStyle name="Обычный 3 19 6 2 2 5" xfId="47393"/>
    <cellStyle name="Обычный 3 19 6 2 3" xfId="47394"/>
    <cellStyle name="Обычный 3 19 6 2 3 2" xfId="47395"/>
    <cellStyle name="Обычный 3 19 6 2 3 2 2" xfId="47396"/>
    <cellStyle name="Обычный 3 19 6 2 3 2 2 2" xfId="47397"/>
    <cellStyle name="Обычный 3 19 6 2 3 2 2 2 2" xfId="47398"/>
    <cellStyle name="Обычный 3 19 6 2 3 2 2 3" xfId="47399"/>
    <cellStyle name="Обычный 3 19 6 2 3 2 3" xfId="47400"/>
    <cellStyle name="Обычный 3 19 6 2 3 2 3 2" xfId="47401"/>
    <cellStyle name="Обычный 3 19 6 2 3 2 4" xfId="47402"/>
    <cellStyle name="Обычный 3 19 6 2 3 3" xfId="47403"/>
    <cellStyle name="Обычный 3 19 6 2 3 3 2" xfId="47404"/>
    <cellStyle name="Обычный 3 19 6 2 3 3 2 2" xfId="47405"/>
    <cellStyle name="Обычный 3 19 6 2 3 3 3" xfId="47406"/>
    <cellStyle name="Обычный 3 19 6 2 3 4" xfId="47407"/>
    <cellStyle name="Обычный 3 19 6 2 3 4 2" xfId="47408"/>
    <cellStyle name="Обычный 3 19 6 2 3 5" xfId="47409"/>
    <cellStyle name="Обычный 3 19 6 2 4" xfId="47410"/>
    <cellStyle name="Обычный 3 19 6 2 4 2" xfId="47411"/>
    <cellStyle name="Обычный 3 19 6 2 4 2 2" xfId="47412"/>
    <cellStyle name="Обычный 3 19 6 2 4 2 2 2" xfId="47413"/>
    <cellStyle name="Обычный 3 19 6 2 4 2 3" xfId="47414"/>
    <cellStyle name="Обычный 3 19 6 2 4 3" xfId="47415"/>
    <cellStyle name="Обычный 3 19 6 2 4 3 2" xfId="47416"/>
    <cellStyle name="Обычный 3 19 6 2 4 4" xfId="47417"/>
    <cellStyle name="Обычный 3 19 6 2 5" xfId="47418"/>
    <cellStyle name="Обычный 3 19 6 2 5 2" xfId="47419"/>
    <cellStyle name="Обычный 3 19 6 2 5 2 2" xfId="47420"/>
    <cellStyle name="Обычный 3 19 6 2 5 3" xfId="47421"/>
    <cellStyle name="Обычный 3 19 6 2 6" xfId="47422"/>
    <cellStyle name="Обычный 3 19 6 2 6 2" xfId="47423"/>
    <cellStyle name="Обычный 3 19 6 2 7" xfId="47424"/>
    <cellStyle name="Обычный 3 19 6 3" xfId="47425"/>
    <cellStyle name="Обычный 3 19 6 3 2" xfId="47426"/>
    <cellStyle name="Обычный 3 19 6 3 2 2" xfId="47427"/>
    <cellStyle name="Обычный 3 19 6 3 2 2 2" xfId="47428"/>
    <cellStyle name="Обычный 3 19 6 3 2 2 2 2" xfId="47429"/>
    <cellStyle name="Обычный 3 19 6 3 2 2 3" xfId="47430"/>
    <cellStyle name="Обычный 3 19 6 3 2 3" xfId="47431"/>
    <cellStyle name="Обычный 3 19 6 3 2 3 2" xfId="47432"/>
    <cellStyle name="Обычный 3 19 6 3 2 4" xfId="47433"/>
    <cellStyle name="Обычный 3 19 6 3 3" xfId="47434"/>
    <cellStyle name="Обычный 3 19 6 3 3 2" xfId="47435"/>
    <cellStyle name="Обычный 3 19 6 3 3 2 2" xfId="47436"/>
    <cellStyle name="Обычный 3 19 6 3 3 3" xfId="47437"/>
    <cellStyle name="Обычный 3 19 6 3 4" xfId="47438"/>
    <cellStyle name="Обычный 3 19 6 3 4 2" xfId="47439"/>
    <cellStyle name="Обычный 3 19 6 3 5" xfId="47440"/>
    <cellStyle name="Обычный 3 19 6 4" xfId="47441"/>
    <cellStyle name="Обычный 3 19 6 4 2" xfId="47442"/>
    <cellStyle name="Обычный 3 19 6 4 2 2" xfId="47443"/>
    <cellStyle name="Обычный 3 19 6 4 2 2 2" xfId="47444"/>
    <cellStyle name="Обычный 3 19 6 4 2 2 2 2" xfId="47445"/>
    <cellStyle name="Обычный 3 19 6 4 2 2 3" xfId="47446"/>
    <cellStyle name="Обычный 3 19 6 4 2 3" xfId="47447"/>
    <cellStyle name="Обычный 3 19 6 4 2 3 2" xfId="47448"/>
    <cellStyle name="Обычный 3 19 6 4 2 4" xfId="47449"/>
    <cellStyle name="Обычный 3 19 6 4 3" xfId="47450"/>
    <cellStyle name="Обычный 3 19 6 4 3 2" xfId="47451"/>
    <cellStyle name="Обычный 3 19 6 4 3 2 2" xfId="47452"/>
    <cellStyle name="Обычный 3 19 6 4 3 3" xfId="47453"/>
    <cellStyle name="Обычный 3 19 6 4 4" xfId="47454"/>
    <cellStyle name="Обычный 3 19 6 4 4 2" xfId="47455"/>
    <cellStyle name="Обычный 3 19 6 4 5" xfId="47456"/>
    <cellStyle name="Обычный 3 19 6 5" xfId="47457"/>
    <cellStyle name="Обычный 3 19 6 5 2" xfId="47458"/>
    <cellStyle name="Обычный 3 19 6 5 2 2" xfId="47459"/>
    <cellStyle name="Обычный 3 19 6 5 2 2 2" xfId="47460"/>
    <cellStyle name="Обычный 3 19 6 5 2 3" xfId="47461"/>
    <cellStyle name="Обычный 3 19 6 5 3" xfId="47462"/>
    <cellStyle name="Обычный 3 19 6 5 3 2" xfId="47463"/>
    <cellStyle name="Обычный 3 19 6 5 4" xfId="47464"/>
    <cellStyle name="Обычный 3 19 6 6" xfId="47465"/>
    <cellStyle name="Обычный 3 19 6 6 2" xfId="47466"/>
    <cellStyle name="Обычный 3 19 6 6 2 2" xfId="47467"/>
    <cellStyle name="Обычный 3 19 6 6 3" xfId="47468"/>
    <cellStyle name="Обычный 3 19 6 7" xfId="47469"/>
    <cellStyle name="Обычный 3 19 6 7 2" xfId="47470"/>
    <cellStyle name="Обычный 3 19 6 8" xfId="47471"/>
    <cellStyle name="Обычный 3 19 7" xfId="47472"/>
    <cellStyle name="Обычный 3 19 7 2" xfId="47473"/>
    <cellStyle name="Обычный 3 19 7 2 2" xfId="47474"/>
    <cellStyle name="Обычный 3 19 7 2 2 2" xfId="47475"/>
    <cellStyle name="Обычный 3 19 7 2 2 2 2" xfId="47476"/>
    <cellStyle name="Обычный 3 19 7 2 2 2 2 2" xfId="47477"/>
    <cellStyle name="Обычный 3 19 7 2 2 2 2 2 2" xfId="47478"/>
    <cellStyle name="Обычный 3 19 7 2 2 2 2 3" xfId="47479"/>
    <cellStyle name="Обычный 3 19 7 2 2 2 3" xfId="47480"/>
    <cellStyle name="Обычный 3 19 7 2 2 2 3 2" xfId="47481"/>
    <cellStyle name="Обычный 3 19 7 2 2 2 4" xfId="47482"/>
    <cellStyle name="Обычный 3 19 7 2 2 3" xfId="47483"/>
    <cellStyle name="Обычный 3 19 7 2 2 3 2" xfId="47484"/>
    <cellStyle name="Обычный 3 19 7 2 2 3 2 2" xfId="47485"/>
    <cellStyle name="Обычный 3 19 7 2 2 3 3" xfId="47486"/>
    <cellStyle name="Обычный 3 19 7 2 2 4" xfId="47487"/>
    <cellStyle name="Обычный 3 19 7 2 2 4 2" xfId="47488"/>
    <cellStyle name="Обычный 3 19 7 2 2 5" xfId="47489"/>
    <cellStyle name="Обычный 3 19 7 2 3" xfId="47490"/>
    <cellStyle name="Обычный 3 19 7 2 3 2" xfId="47491"/>
    <cellStyle name="Обычный 3 19 7 2 3 2 2" xfId="47492"/>
    <cellStyle name="Обычный 3 19 7 2 3 2 2 2" xfId="47493"/>
    <cellStyle name="Обычный 3 19 7 2 3 2 2 2 2" xfId="47494"/>
    <cellStyle name="Обычный 3 19 7 2 3 2 2 3" xfId="47495"/>
    <cellStyle name="Обычный 3 19 7 2 3 2 3" xfId="47496"/>
    <cellStyle name="Обычный 3 19 7 2 3 2 3 2" xfId="47497"/>
    <cellStyle name="Обычный 3 19 7 2 3 2 4" xfId="47498"/>
    <cellStyle name="Обычный 3 19 7 2 3 3" xfId="47499"/>
    <cellStyle name="Обычный 3 19 7 2 3 3 2" xfId="47500"/>
    <cellStyle name="Обычный 3 19 7 2 3 3 2 2" xfId="47501"/>
    <cellStyle name="Обычный 3 19 7 2 3 3 3" xfId="47502"/>
    <cellStyle name="Обычный 3 19 7 2 3 4" xfId="47503"/>
    <cellStyle name="Обычный 3 19 7 2 3 4 2" xfId="47504"/>
    <cellStyle name="Обычный 3 19 7 2 3 5" xfId="47505"/>
    <cellStyle name="Обычный 3 19 7 2 4" xfId="47506"/>
    <cellStyle name="Обычный 3 19 7 2 4 2" xfId="47507"/>
    <cellStyle name="Обычный 3 19 7 2 4 2 2" xfId="47508"/>
    <cellStyle name="Обычный 3 19 7 2 4 2 2 2" xfId="47509"/>
    <cellStyle name="Обычный 3 19 7 2 4 2 3" xfId="47510"/>
    <cellStyle name="Обычный 3 19 7 2 4 3" xfId="47511"/>
    <cellStyle name="Обычный 3 19 7 2 4 3 2" xfId="47512"/>
    <cellStyle name="Обычный 3 19 7 2 4 4" xfId="47513"/>
    <cellStyle name="Обычный 3 19 7 2 5" xfId="47514"/>
    <cellStyle name="Обычный 3 19 7 2 5 2" xfId="47515"/>
    <cellStyle name="Обычный 3 19 7 2 5 2 2" xfId="47516"/>
    <cellStyle name="Обычный 3 19 7 2 5 3" xfId="47517"/>
    <cellStyle name="Обычный 3 19 7 2 6" xfId="47518"/>
    <cellStyle name="Обычный 3 19 7 2 6 2" xfId="47519"/>
    <cellStyle name="Обычный 3 19 7 2 7" xfId="47520"/>
    <cellStyle name="Обычный 3 19 7 3" xfId="47521"/>
    <cellStyle name="Обычный 3 19 7 3 2" xfId="47522"/>
    <cellStyle name="Обычный 3 19 7 3 2 2" xfId="47523"/>
    <cellStyle name="Обычный 3 19 7 3 2 2 2" xfId="47524"/>
    <cellStyle name="Обычный 3 19 7 3 2 2 2 2" xfId="47525"/>
    <cellStyle name="Обычный 3 19 7 3 2 2 3" xfId="47526"/>
    <cellStyle name="Обычный 3 19 7 3 2 3" xfId="47527"/>
    <cellStyle name="Обычный 3 19 7 3 2 3 2" xfId="47528"/>
    <cellStyle name="Обычный 3 19 7 3 2 4" xfId="47529"/>
    <cellStyle name="Обычный 3 19 7 3 3" xfId="47530"/>
    <cellStyle name="Обычный 3 19 7 3 3 2" xfId="47531"/>
    <cellStyle name="Обычный 3 19 7 3 3 2 2" xfId="47532"/>
    <cellStyle name="Обычный 3 19 7 3 3 3" xfId="47533"/>
    <cellStyle name="Обычный 3 19 7 3 4" xfId="47534"/>
    <cellStyle name="Обычный 3 19 7 3 4 2" xfId="47535"/>
    <cellStyle name="Обычный 3 19 7 3 5" xfId="47536"/>
    <cellStyle name="Обычный 3 19 7 4" xfId="47537"/>
    <cellStyle name="Обычный 3 19 7 4 2" xfId="47538"/>
    <cellStyle name="Обычный 3 19 7 4 2 2" xfId="47539"/>
    <cellStyle name="Обычный 3 19 7 4 2 2 2" xfId="47540"/>
    <cellStyle name="Обычный 3 19 7 4 2 2 2 2" xfId="47541"/>
    <cellStyle name="Обычный 3 19 7 4 2 2 3" xfId="47542"/>
    <cellStyle name="Обычный 3 19 7 4 2 3" xfId="47543"/>
    <cellStyle name="Обычный 3 19 7 4 2 3 2" xfId="47544"/>
    <cellStyle name="Обычный 3 19 7 4 2 4" xfId="47545"/>
    <cellStyle name="Обычный 3 19 7 4 3" xfId="47546"/>
    <cellStyle name="Обычный 3 19 7 4 3 2" xfId="47547"/>
    <cellStyle name="Обычный 3 19 7 4 3 2 2" xfId="47548"/>
    <cellStyle name="Обычный 3 19 7 4 3 3" xfId="47549"/>
    <cellStyle name="Обычный 3 19 7 4 4" xfId="47550"/>
    <cellStyle name="Обычный 3 19 7 4 4 2" xfId="47551"/>
    <cellStyle name="Обычный 3 19 7 4 5" xfId="47552"/>
    <cellStyle name="Обычный 3 19 7 5" xfId="47553"/>
    <cellStyle name="Обычный 3 19 7 5 2" xfId="47554"/>
    <cellStyle name="Обычный 3 19 7 5 2 2" xfId="47555"/>
    <cellStyle name="Обычный 3 19 7 5 2 2 2" xfId="47556"/>
    <cellStyle name="Обычный 3 19 7 5 2 3" xfId="47557"/>
    <cellStyle name="Обычный 3 19 7 5 3" xfId="47558"/>
    <cellStyle name="Обычный 3 19 7 5 3 2" xfId="47559"/>
    <cellStyle name="Обычный 3 19 7 5 4" xfId="47560"/>
    <cellStyle name="Обычный 3 19 7 6" xfId="47561"/>
    <cellStyle name="Обычный 3 19 7 6 2" xfId="47562"/>
    <cellStyle name="Обычный 3 19 7 6 2 2" xfId="47563"/>
    <cellStyle name="Обычный 3 19 7 6 3" xfId="47564"/>
    <cellStyle name="Обычный 3 19 7 7" xfId="47565"/>
    <cellStyle name="Обычный 3 19 7 7 2" xfId="47566"/>
    <cellStyle name="Обычный 3 19 7 8" xfId="47567"/>
    <cellStyle name="Обычный 3 19 8" xfId="47568"/>
    <cellStyle name="Обычный 3 19 8 2" xfId="47569"/>
    <cellStyle name="Обычный 3 19 8 2 2" xfId="47570"/>
    <cellStyle name="Обычный 3 19 8 2 2 2" xfId="47571"/>
    <cellStyle name="Обычный 3 19 8 2 2 2 2" xfId="47572"/>
    <cellStyle name="Обычный 3 19 8 2 2 2 2 2" xfId="47573"/>
    <cellStyle name="Обычный 3 19 8 2 2 2 2 2 2" xfId="47574"/>
    <cellStyle name="Обычный 3 19 8 2 2 2 2 3" xfId="47575"/>
    <cellStyle name="Обычный 3 19 8 2 2 2 3" xfId="47576"/>
    <cellStyle name="Обычный 3 19 8 2 2 2 3 2" xfId="47577"/>
    <cellStyle name="Обычный 3 19 8 2 2 2 4" xfId="47578"/>
    <cellStyle name="Обычный 3 19 8 2 2 3" xfId="47579"/>
    <cellStyle name="Обычный 3 19 8 2 2 3 2" xfId="47580"/>
    <cellStyle name="Обычный 3 19 8 2 2 3 2 2" xfId="47581"/>
    <cellStyle name="Обычный 3 19 8 2 2 3 3" xfId="47582"/>
    <cellStyle name="Обычный 3 19 8 2 2 4" xfId="47583"/>
    <cellStyle name="Обычный 3 19 8 2 2 4 2" xfId="47584"/>
    <cellStyle name="Обычный 3 19 8 2 2 5" xfId="47585"/>
    <cellStyle name="Обычный 3 19 8 2 3" xfId="47586"/>
    <cellStyle name="Обычный 3 19 8 2 3 2" xfId="47587"/>
    <cellStyle name="Обычный 3 19 8 2 3 2 2" xfId="47588"/>
    <cellStyle name="Обычный 3 19 8 2 3 2 2 2" xfId="47589"/>
    <cellStyle name="Обычный 3 19 8 2 3 2 2 2 2" xfId="47590"/>
    <cellStyle name="Обычный 3 19 8 2 3 2 2 3" xfId="47591"/>
    <cellStyle name="Обычный 3 19 8 2 3 2 3" xfId="47592"/>
    <cellStyle name="Обычный 3 19 8 2 3 2 3 2" xfId="47593"/>
    <cellStyle name="Обычный 3 19 8 2 3 2 4" xfId="47594"/>
    <cellStyle name="Обычный 3 19 8 2 3 3" xfId="47595"/>
    <cellStyle name="Обычный 3 19 8 2 3 3 2" xfId="47596"/>
    <cellStyle name="Обычный 3 19 8 2 3 3 2 2" xfId="47597"/>
    <cellStyle name="Обычный 3 19 8 2 3 3 3" xfId="47598"/>
    <cellStyle name="Обычный 3 19 8 2 3 4" xfId="47599"/>
    <cellStyle name="Обычный 3 19 8 2 3 4 2" xfId="47600"/>
    <cellStyle name="Обычный 3 19 8 2 3 5" xfId="47601"/>
    <cellStyle name="Обычный 3 19 8 2 4" xfId="47602"/>
    <cellStyle name="Обычный 3 19 8 2 4 2" xfId="47603"/>
    <cellStyle name="Обычный 3 19 8 2 4 2 2" xfId="47604"/>
    <cellStyle name="Обычный 3 19 8 2 4 2 2 2" xfId="47605"/>
    <cellStyle name="Обычный 3 19 8 2 4 2 3" xfId="47606"/>
    <cellStyle name="Обычный 3 19 8 2 4 3" xfId="47607"/>
    <cellStyle name="Обычный 3 19 8 2 4 3 2" xfId="47608"/>
    <cellStyle name="Обычный 3 19 8 2 4 4" xfId="47609"/>
    <cellStyle name="Обычный 3 19 8 2 5" xfId="47610"/>
    <cellStyle name="Обычный 3 19 8 2 5 2" xfId="47611"/>
    <cellStyle name="Обычный 3 19 8 2 5 2 2" xfId="47612"/>
    <cellStyle name="Обычный 3 19 8 2 5 3" xfId="47613"/>
    <cellStyle name="Обычный 3 19 8 2 6" xfId="47614"/>
    <cellStyle name="Обычный 3 19 8 2 6 2" xfId="47615"/>
    <cellStyle name="Обычный 3 19 8 2 7" xfId="47616"/>
    <cellStyle name="Обычный 3 19 8 3" xfId="47617"/>
    <cellStyle name="Обычный 3 19 8 3 2" xfId="47618"/>
    <cellStyle name="Обычный 3 19 8 3 2 2" xfId="47619"/>
    <cellStyle name="Обычный 3 19 8 3 2 2 2" xfId="47620"/>
    <cellStyle name="Обычный 3 19 8 3 2 2 2 2" xfId="47621"/>
    <cellStyle name="Обычный 3 19 8 3 2 2 3" xfId="47622"/>
    <cellStyle name="Обычный 3 19 8 3 2 3" xfId="47623"/>
    <cellStyle name="Обычный 3 19 8 3 2 3 2" xfId="47624"/>
    <cellStyle name="Обычный 3 19 8 3 2 4" xfId="47625"/>
    <cellStyle name="Обычный 3 19 8 3 3" xfId="47626"/>
    <cellStyle name="Обычный 3 19 8 3 3 2" xfId="47627"/>
    <cellStyle name="Обычный 3 19 8 3 3 2 2" xfId="47628"/>
    <cellStyle name="Обычный 3 19 8 3 3 3" xfId="47629"/>
    <cellStyle name="Обычный 3 19 8 3 4" xfId="47630"/>
    <cellStyle name="Обычный 3 19 8 3 4 2" xfId="47631"/>
    <cellStyle name="Обычный 3 19 8 3 5" xfId="47632"/>
    <cellStyle name="Обычный 3 19 8 4" xfId="47633"/>
    <cellStyle name="Обычный 3 19 8 4 2" xfId="47634"/>
    <cellStyle name="Обычный 3 19 8 4 2 2" xfId="47635"/>
    <cellStyle name="Обычный 3 19 8 4 2 2 2" xfId="47636"/>
    <cellStyle name="Обычный 3 19 8 4 2 2 2 2" xfId="47637"/>
    <cellStyle name="Обычный 3 19 8 4 2 2 3" xfId="47638"/>
    <cellStyle name="Обычный 3 19 8 4 2 3" xfId="47639"/>
    <cellStyle name="Обычный 3 19 8 4 2 3 2" xfId="47640"/>
    <cellStyle name="Обычный 3 19 8 4 2 4" xfId="47641"/>
    <cellStyle name="Обычный 3 19 8 4 3" xfId="47642"/>
    <cellStyle name="Обычный 3 19 8 4 3 2" xfId="47643"/>
    <cellStyle name="Обычный 3 19 8 4 3 2 2" xfId="47644"/>
    <cellStyle name="Обычный 3 19 8 4 3 3" xfId="47645"/>
    <cellStyle name="Обычный 3 19 8 4 4" xfId="47646"/>
    <cellStyle name="Обычный 3 19 8 4 4 2" xfId="47647"/>
    <cellStyle name="Обычный 3 19 8 4 5" xfId="47648"/>
    <cellStyle name="Обычный 3 19 8 5" xfId="47649"/>
    <cellStyle name="Обычный 3 19 8 5 2" xfId="47650"/>
    <cellStyle name="Обычный 3 19 8 5 2 2" xfId="47651"/>
    <cellStyle name="Обычный 3 19 8 5 2 2 2" xfId="47652"/>
    <cellStyle name="Обычный 3 19 8 5 2 3" xfId="47653"/>
    <cellStyle name="Обычный 3 19 8 5 3" xfId="47654"/>
    <cellStyle name="Обычный 3 19 8 5 3 2" xfId="47655"/>
    <cellStyle name="Обычный 3 19 8 5 4" xfId="47656"/>
    <cellStyle name="Обычный 3 19 8 6" xfId="47657"/>
    <cellStyle name="Обычный 3 19 8 6 2" xfId="47658"/>
    <cellStyle name="Обычный 3 19 8 6 2 2" xfId="47659"/>
    <cellStyle name="Обычный 3 19 8 6 3" xfId="47660"/>
    <cellStyle name="Обычный 3 19 8 7" xfId="47661"/>
    <cellStyle name="Обычный 3 19 8 7 2" xfId="47662"/>
    <cellStyle name="Обычный 3 19 8 8" xfId="47663"/>
    <cellStyle name="Обычный 3 19 9" xfId="47664"/>
    <cellStyle name="Обычный 3 19 9 2" xfId="47665"/>
    <cellStyle name="Обычный 3 19 9 2 2" xfId="47666"/>
    <cellStyle name="Обычный 3 19 9 2 2 2" xfId="47667"/>
    <cellStyle name="Обычный 3 19 9 2 2 2 2" xfId="47668"/>
    <cellStyle name="Обычный 3 19 9 2 2 2 2 2" xfId="47669"/>
    <cellStyle name="Обычный 3 19 9 2 2 2 2 2 2" xfId="47670"/>
    <cellStyle name="Обычный 3 19 9 2 2 2 2 3" xfId="47671"/>
    <cellStyle name="Обычный 3 19 9 2 2 2 3" xfId="47672"/>
    <cellStyle name="Обычный 3 19 9 2 2 2 3 2" xfId="47673"/>
    <cellStyle name="Обычный 3 19 9 2 2 2 4" xfId="47674"/>
    <cellStyle name="Обычный 3 19 9 2 2 3" xfId="47675"/>
    <cellStyle name="Обычный 3 19 9 2 2 3 2" xfId="47676"/>
    <cellStyle name="Обычный 3 19 9 2 2 3 2 2" xfId="47677"/>
    <cellStyle name="Обычный 3 19 9 2 2 3 3" xfId="47678"/>
    <cellStyle name="Обычный 3 19 9 2 2 4" xfId="47679"/>
    <cellStyle name="Обычный 3 19 9 2 2 4 2" xfId="47680"/>
    <cellStyle name="Обычный 3 19 9 2 2 5" xfId="47681"/>
    <cellStyle name="Обычный 3 19 9 2 3" xfId="47682"/>
    <cellStyle name="Обычный 3 19 9 2 3 2" xfId="47683"/>
    <cellStyle name="Обычный 3 19 9 2 3 2 2" xfId="47684"/>
    <cellStyle name="Обычный 3 19 9 2 3 2 2 2" xfId="47685"/>
    <cellStyle name="Обычный 3 19 9 2 3 2 2 2 2" xfId="47686"/>
    <cellStyle name="Обычный 3 19 9 2 3 2 2 3" xfId="47687"/>
    <cellStyle name="Обычный 3 19 9 2 3 2 3" xfId="47688"/>
    <cellStyle name="Обычный 3 19 9 2 3 2 3 2" xfId="47689"/>
    <cellStyle name="Обычный 3 19 9 2 3 2 4" xfId="47690"/>
    <cellStyle name="Обычный 3 19 9 2 3 3" xfId="47691"/>
    <cellStyle name="Обычный 3 19 9 2 3 3 2" xfId="47692"/>
    <cellStyle name="Обычный 3 19 9 2 3 3 2 2" xfId="47693"/>
    <cellStyle name="Обычный 3 19 9 2 3 3 3" xfId="47694"/>
    <cellStyle name="Обычный 3 19 9 2 3 4" xfId="47695"/>
    <cellStyle name="Обычный 3 19 9 2 3 4 2" xfId="47696"/>
    <cellStyle name="Обычный 3 19 9 2 3 5" xfId="47697"/>
    <cellStyle name="Обычный 3 19 9 2 4" xfId="47698"/>
    <cellStyle name="Обычный 3 19 9 2 4 2" xfId="47699"/>
    <cellStyle name="Обычный 3 19 9 2 4 2 2" xfId="47700"/>
    <cellStyle name="Обычный 3 19 9 2 4 2 2 2" xfId="47701"/>
    <cellStyle name="Обычный 3 19 9 2 4 2 3" xfId="47702"/>
    <cellStyle name="Обычный 3 19 9 2 4 3" xfId="47703"/>
    <cellStyle name="Обычный 3 19 9 2 4 3 2" xfId="47704"/>
    <cellStyle name="Обычный 3 19 9 2 4 4" xfId="47705"/>
    <cellStyle name="Обычный 3 19 9 2 5" xfId="47706"/>
    <cellStyle name="Обычный 3 19 9 2 5 2" xfId="47707"/>
    <cellStyle name="Обычный 3 19 9 2 5 2 2" xfId="47708"/>
    <cellStyle name="Обычный 3 19 9 2 5 3" xfId="47709"/>
    <cellStyle name="Обычный 3 19 9 2 6" xfId="47710"/>
    <cellStyle name="Обычный 3 19 9 2 6 2" xfId="47711"/>
    <cellStyle name="Обычный 3 19 9 2 7" xfId="47712"/>
    <cellStyle name="Обычный 3 19 9 3" xfId="47713"/>
    <cellStyle name="Обычный 3 19 9 3 2" xfId="47714"/>
    <cellStyle name="Обычный 3 19 9 3 2 2" xfId="47715"/>
    <cellStyle name="Обычный 3 19 9 3 2 2 2" xfId="47716"/>
    <cellStyle name="Обычный 3 19 9 3 2 2 2 2" xfId="47717"/>
    <cellStyle name="Обычный 3 19 9 3 2 2 3" xfId="47718"/>
    <cellStyle name="Обычный 3 19 9 3 2 3" xfId="47719"/>
    <cellStyle name="Обычный 3 19 9 3 2 3 2" xfId="47720"/>
    <cellStyle name="Обычный 3 19 9 3 2 4" xfId="47721"/>
    <cellStyle name="Обычный 3 19 9 3 3" xfId="47722"/>
    <cellStyle name="Обычный 3 19 9 3 3 2" xfId="47723"/>
    <cellStyle name="Обычный 3 19 9 3 3 2 2" xfId="47724"/>
    <cellStyle name="Обычный 3 19 9 3 3 3" xfId="47725"/>
    <cellStyle name="Обычный 3 19 9 3 4" xfId="47726"/>
    <cellStyle name="Обычный 3 19 9 3 4 2" xfId="47727"/>
    <cellStyle name="Обычный 3 19 9 3 5" xfId="47728"/>
    <cellStyle name="Обычный 3 19 9 4" xfId="47729"/>
    <cellStyle name="Обычный 3 19 9 4 2" xfId="47730"/>
    <cellStyle name="Обычный 3 19 9 4 2 2" xfId="47731"/>
    <cellStyle name="Обычный 3 19 9 4 2 2 2" xfId="47732"/>
    <cellStyle name="Обычный 3 19 9 4 2 2 2 2" xfId="47733"/>
    <cellStyle name="Обычный 3 19 9 4 2 2 3" xfId="47734"/>
    <cellStyle name="Обычный 3 19 9 4 2 3" xfId="47735"/>
    <cellStyle name="Обычный 3 19 9 4 2 3 2" xfId="47736"/>
    <cellStyle name="Обычный 3 19 9 4 2 4" xfId="47737"/>
    <cellStyle name="Обычный 3 19 9 4 3" xfId="47738"/>
    <cellStyle name="Обычный 3 19 9 4 3 2" xfId="47739"/>
    <cellStyle name="Обычный 3 19 9 4 3 2 2" xfId="47740"/>
    <cellStyle name="Обычный 3 19 9 4 3 3" xfId="47741"/>
    <cellStyle name="Обычный 3 19 9 4 4" xfId="47742"/>
    <cellStyle name="Обычный 3 19 9 4 4 2" xfId="47743"/>
    <cellStyle name="Обычный 3 19 9 4 5" xfId="47744"/>
    <cellStyle name="Обычный 3 19 9 5" xfId="47745"/>
    <cellStyle name="Обычный 3 19 9 5 2" xfId="47746"/>
    <cellStyle name="Обычный 3 19 9 5 2 2" xfId="47747"/>
    <cellStyle name="Обычный 3 19 9 5 2 2 2" xfId="47748"/>
    <cellStyle name="Обычный 3 19 9 5 2 3" xfId="47749"/>
    <cellStyle name="Обычный 3 19 9 5 3" xfId="47750"/>
    <cellStyle name="Обычный 3 19 9 5 3 2" xfId="47751"/>
    <cellStyle name="Обычный 3 19 9 5 4" xfId="47752"/>
    <cellStyle name="Обычный 3 19 9 6" xfId="47753"/>
    <cellStyle name="Обычный 3 19 9 6 2" xfId="47754"/>
    <cellStyle name="Обычный 3 19 9 6 2 2" xfId="47755"/>
    <cellStyle name="Обычный 3 19 9 6 3" xfId="47756"/>
    <cellStyle name="Обычный 3 19 9 7" xfId="47757"/>
    <cellStyle name="Обычный 3 19 9 7 2" xfId="47758"/>
    <cellStyle name="Обычный 3 19 9 8" xfId="47759"/>
    <cellStyle name="Обычный 3 2" xfId="47760"/>
    <cellStyle name="Обычный 3 2 2" xfId="47761"/>
    <cellStyle name="Обычный 3 2 2 2" xfId="47762"/>
    <cellStyle name="Обычный 3 2 3" xfId="47763"/>
    <cellStyle name="Обычный 3 2 3 2" xfId="47764"/>
    <cellStyle name="Обычный 3 2 3 2 2" xfId="47765"/>
    <cellStyle name="Обычный 3 2 3 2 2 2" xfId="47766"/>
    <cellStyle name="Обычный 3 2 3 2 2 2 2" xfId="47767"/>
    <cellStyle name="Обычный 3 2 3 2 2 3" xfId="47768"/>
    <cellStyle name="Обычный 3 2 3 2 3" xfId="47769"/>
    <cellStyle name="Обычный 3 2 3 2 3 2" xfId="47770"/>
    <cellStyle name="Обычный 3 2 3 2 4" xfId="47771"/>
    <cellStyle name="Обычный 3 2 3 3" xfId="47772"/>
    <cellStyle name="Обычный 3 2 3 3 2" xfId="47773"/>
    <cellStyle name="Обычный 3 2 3 3 2 2" xfId="47774"/>
    <cellStyle name="Обычный 3 2 3 3 3" xfId="47775"/>
    <cellStyle name="Обычный 3 2 3 4" xfId="47776"/>
    <cellStyle name="Обычный 3 2 3 4 2" xfId="47777"/>
    <cellStyle name="Обычный 3 2 3 5" xfId="47778"/>
    <cellStyle name="Обычный 3 2 4" xfId="47779"/>
    <cellStyle name="Обычный 3 2 4 2" xfId="47780"/>
    <cellStyle name="Обычный 3 2 4 2 2" xfId="47781"/>
    <cellStyle name="Обычный 3 2 4 2 2 2" xfId="47782"/>
    <cellStyle name="Обычный 3 2 4 2 2 2 2" xfId="47783"/>
    <cellStyle name="Обычный 3 2 4 2 2 3" xfId="47784"/>
    <cellStyle name="Обычный 3 2 4 2 3" xfId="47785"/>
    <cellStyle name="Обычный 3 2 4 2 3 2" xfId="47786"/>
    <cellStyle name="Обычный 3 2 4 2 4" xfId="47787"/>
    <cellStyle name="Обычный 3 2 4 3" xfId="47788"/>
    <cellStyle name="Обычный 3 2 4 3 2" xfId="47789"/>
    <cellStyle name="Обычный 3 2 4 3 2 2" xfId="47790"/>
    <cellStyle name="Обычный 3 2 4 3 3" xfId="47791"/>
    <cellStyle name="Обычный 3 2 4 4" xfId="47792"/>
    <cellStyle name="Обычный 3 2 4 4 2" xfId="47793"/>
    <cellStyle name="Обычный 3 2 4 5" xfId="47794"/>
    <cellStyle name="Обычный 3 2 5" xfId="47795"/>
    <cellStyle name="Обычный 3 2 5 2" xfId="47796"/>
    <cellStyle name="Обычный 3 2 5 2 2" xfId="47797"/>
    <cellStyle name="Обычный 3 2 5 2 2 2" xfId="47798"/>
    <cellStyle name="Обычный 3 2 5 2 3" xfId="47799"/>
    <cellStyle name="Обычный 3 2 5 3" xfId="47800"/>
    <cellStyle name="Обычный 3 2 5 3 2" xfId="47801"/>
    <cellStyle name="Обычный 3 2 5 4" xfId="47802"/>
    <cellStyle name="Обычный 3 2 6" xfId="47803"/>
    <cellStyle name="Обычный 3 2 6 2" xfId="47804"/>
    <cellStyle name="Обычный 3 2 6 2 2" xfId="47805"/>
    <cellStyle name="Обычный 3 2 6 3" xfId="47806"/>
    <cellStyle name="Обычный 3 2 7" xfId="47807"/>
    <cellStyle name="Обычный 3 2 7 2" xfId="47808"/>
    <cellStyle name="Обычный 3 2 8" xfId="47809"/>
    <cellStyle name="Обычный 3 2 9" xfId="47810"/>
    <cellStyle name="Обычный 3 20" xfId="47811"/>
    <cellStyle name="Обычный 3 20 2" xfId="47812"/>
    <cellStyle name="Обычный 3 20 2 2" xfId="47813"/>
    <cellStyle name="Обычный 3 20 2 2 2" xfId="47814"/>
    <cellStyle name="Обычный 3 20 2 2 2 2" xfId="47815"/>
    <cellStyle name="Обычный 3 20 2 2 2 2 2" xfId="47816"/>
    <cellStyle name="Обычный 3 20 2 2 2 2 2 2" xfId="47817"/>
    <cellStyle name="Обычный 3 20 2 2 2 2 3" xfId="47818"/>
    <cellStyle name="Обычный 3 20 2 2 2 3" xfId="47819"/>
    <cellStyle name="Обычный 3 20 2 2 2 3 2" xfId="47820"/>
    <cellStyle name="Обычный 3 20 2 2 2 4" xfId="47821"/>
    <cellStyle name="Обычный 3 20 2 2 3" xfId="47822"/>
    <cellStyle name="Обычный 3 20 2 2 3 2" xfId="47823"/>
    <cellStyle name="Обычный 3 20 2 2 3 2 2" xfId="47824"/>
    <cellStyle name="Обычный 3 20 2 2 3 3" xfId="47825"/>
    <cellStyle name="Обычный 3 20 2 2 4" xfId="47826"/>
    <cellStyle name="Обычный 3 20 2 2 4 2" xfId="47827"/>
    <cellStyle name="Обычный 3 20 2 2 5" xfId="47828"/>
    <cellStyle name="Обычный 3 20 2 3" xfId="47829"/>
    <cellStyle name="Обычный 3 20 2 3 2" xfId="47830"/>
    <cellStyle name="Обычный 3 20 2 3 2 2" xfId="47831"/>
    <cellStyle name="Обычный 3 20 2 3 2 2 2" xfId="47832"/>
    <cellStyle name="Обычный 3 20 2 3 2 2 2 2" xfId="47833"/>
    <cellStyle name="Обычный 3 20 2 3 2 2 3" xfId="47834"/>
    <cellStyle name="Обычный 3 20 2 3 2 3" xfId="47835"/>
    <cellStyle name="Обычный 3 20 2 3 2 3 2" xfId="47836"/>
    <cellStyle name="Обычный 3 20 2 3 2 4" xfId="47837"/>
    <cellStyle name="Обычный 3 20 2 3 3" xfId="47838"/>
    <cellStyle name="Обычный 3 20 2 3 3 2" xfId="47839"/>
    <cellStyle name="Обычный 3 20 2 3 3 2 2" xfId="47840"/>
    <cellStyle name="Обычный 3 20 2 3 3 3" xfId="47841"/>
    <cellStyle name="Обычный 3 20 2 3 4" xfId="47842"/>
    <cellStyle name="Обычный 3 20 2 3 4 2" xfId="47843"/>
    <cellStyle name="Обычный 3 20 2 3 5" xfId="47844"/>
    <cellStyle name="Обычный 3 20 2 4" xfId="47845"/>
    <cellStyle name="Обычный 3 20 2 4 2" xfId="47846"/>
    <cellStyle name="Обычный 3 20 2 4 2 2" xfId="47847"/>
    <cellStyle name="Обычный 3 20 2 4 2 2 2" xfId="47848"/>
    <cellStyle name="Обычный 3 20 2 4 2 3" xfId="47849"/>
    <cellStyle name="Обычный 3 20 2 4 3" xfId="47850"/>
    <cellStyle name="Обычный 3 20 2 4 3 2" xfId="47851"/>
    <cellStyle name="Обычный 3 20 2 4 4" xfId="47852"/>
    <cellStyle name="Обычный 3 20 2 5" xfId="47853"/>
    <cellStyle name="Обычный 3 20 2 5 2" xfId="47854"/>
    <cellStyle name="Обычный 3 20 2 5 2 2" xfId="47855"/>
    <cellStyle name="Обычный 3 20 2 5 3" xfId="47856"/>
    <cellStyle name="Обычный 3 20 2 6" xfId="47857"/>
    <cellStyle name="Обычный 3 20 2 6 2" xfId="47858"/>
    <cellStyle name="Обычный 3 20 2 7" xfId="47859"/>
    <cellStyle name="Обычный 3 20 3" xfId="47860"/>
    <cellStyle name="Обычный 3 20 3 2" xfId="47861"/>
    <cellStyle name="Обычный 3 20 3 2 2" xfId="47862"/>
    <cellStyle name="Обычный 3 20 3 2 2 2" xfId="47863"/>
    <cellStyle name="Обычный 3 20 3 2 2 2 2" xfId="47864"/>
    <cellStyle name="Обычный 3 20 3 2 2 3" xfId="47865"/>
    <cellStyle name="Обычный 3 20 3 2 3" xfId="47866"/>
    <cellStyle name="Обычный 3 20 3 2 3 2" xfId="47867"/>
    <cellStyle name="Обычный 3 20 3 2 4" xfId="47868"/>
    <cellStyle name="Обычный 3 20 3 3" xfId="47869"/>
    <cellStyle name="Обычный 3 20 3 3 2" xfId="47870"/>
    <cellStyle name="Обычный 3 20 3 3 2 2" xfId="47871"/>
    <cellStyle name="Обычный 3 20 3 3 3" xfId="47872"/>
    <cellStyle name="Обычный 3 20 3 4" xfId="47873"/>
    <cellStyle name="Обычный 3 20 3 4 2" xfId="47874"/>
    <cellStyle name="Обычный 3 20 3 5" xfId="47875"/>
    <cellStyle name="Обычный 3 20 4" xfId="47876"/>
    <cellStyle name="Обычный 3 20 4 2" xfId="47877"/>
    <cellStyle name="Обычный 3 20 4 2 2" xfId="47878"/>
    <cellStyle name="Обычный 3 20 4 2 2 2" xfId="47879"/>
    <cellStyle name="Обычный 3 20 4 2 2 2 2" xfId="47880"/>
    <cellStyle name="Обычный 3 20 4 2 2 3" xfId="47881"/>
    <cellStyle name="Обычный 3 20 4 2 3" xfId="47882"/>
    <cellStyle name="Обычный 3 20 4 2 3 2" xfId="47883"/>
    <cellStyle name="Обычный 3 20 4 2 4" xfId="47884"/>
    <cellStyle name="Обычный 3 20 4 3" xfId="47885"/>
    <cellStyle name="Обычный 3 20 4 3 2" xfId="47886"/>
    <cellStyle name="Обычный 3 20 4 3 2 2" xfId="47887"/>
    <cellStyle name="Обычный 3 20 4 3 3" xfId="47888"/>
    <cellStyle name="Обычный 3 20 4 4" xfId="47889"/>
    <cellStyle name="Обычный 3 20 4 4 2" xfId="47890"/>
    <cellStyle name="Обычный 3 20 4 5" xfId="47891"/>
    <cellStyle name="Обычный 3 20 5" xfId="47892"/>
    <cellStyle name="Обычный 3 20 5 2" xfId="47893"/>
    <cellStyle name="Обычный 3 20 5 2 2" xfId="47894"/>
    <cellStyle name="Обычный 3 20 5 2 2 2" xfId="47895"/>
    <cellStyle name="Обычный 3 20 5 2 3" xfId="47896"/>
    <cellStyle name="Обычный 3 20 5 3" xfId="47897"/>
    <cellStyle name="Обычный 3 20 5 3 2" xfId="47898"/>
    <cellStyle name="Обычный 3 20 5 4" xfId="47899"/>
    <cellStyle name="Обычный 3 20 6" xfId="47900"/>
    <cellStyle name="Обычный 3 20 6 2" xfId="47901"/>
    <cellStyle name="Обычный 3 20 6 2 2" xfId="47902"/>
    <cellStyle name="Обычный 3 20 6 3" xfId="47903"/>
    <cellStyle name="Обычный 3 20 7" xfId="47904"/>
    <cellStyle name="Обычный 3 20 7 2" xfId="47905"/>
    <cellStyle name="Обычный 3 20 8" xfId="47906"/>
    <cellStyle name="Обычный 3 21" xfId="47907"/>
    <cellStyle name="Обычный 3 21 2" xfId="47908"/>
    <cellStyle name="Обычный 3 21 2 2" xfId="47909"/>
    <cellStyle name="Обычный 3 21 2 2 2" xfId="47910"/>
    <cellStyle name="Обычный 3 21 2 2 2 2" xfId="47911"/>
    <cellStyle name="Обычный 3 21 2 2 2 2 2" xfId="47912"/>
    <cellStyle name="Обычный 3 21 2 2 2 2 2 2" xfId="47913"/>
    <cellStyle name="Обычный 3 21 2 2 2 2 3" xfId="47914"/>
    <cellStyle name="Обычный 3 21 2 2 2 3" xfId="47915"/>
    <cellStyle name="Обычный 3 21 2 2 2 3 2" xfId="47916"/>
    <cellStyle name="Обычный 3 21 2 2 2 4" xfId="47917"/>
    <cellStyle name="Обычный 3 21 2 2 3" xfId="47918"/>
    <cellStyle name="Обычный 3 21 2 2 3 2" xfId="47919"/>
    <cellStyle name="Обычный 3 21 2 2 3 2 2" xfId="47920"/>
    <cellStyle name="Обычный 3 21 2 2 3 3" xfId="47921"/>
    <cellStyle name="Обычный 3 21 2 2 4" xfId="47922"/>
    <cellStyle name="Обычный 3 21 2 2 4 2" xfId="47923"/>
    <cellStyle name="Обычный 3 21 2 2 5" xfId="47924"/>
    <cellStyle name="Обычный 3 21 2 3" xfId="47925"/>
    <cellStyle name="Обычный 3 21 2 3 2" xfId="47926"/>
    <cellStyle name="Обычный 3 21 2 3 2 2" xfId="47927"/>
    <cellStyle name="Обычный 3 21 2 3 2 2 2" xfId="47928"/>
    <cellStyle name="Обычный 3 21 2 3 2 2 2 2" xfId="47929"/>
    <cellStyle name="Обычный 3 21 2 3 2 2 3" xfId="47930"/>
    <cellStyle name="Обычный 3 21 2 3 2 3" xfId="47931"/>
    <cellStyle name="Обычный 3 21 2 3 2 3 2" xfId="47932"/>
    <cellStyle name="Обычный 3 21 2 3 2 4" xfId="47933"/>
    <cellStyle name="Обычный 3 21 2 3 3" xfId="47934"/>
    <cellStyle name="Обычный 3 21 2 3 3 2" xfId="47935"/>
    <cellStyle name="Обычный 3 21 2 3 3 2 2" xfId="47936"/>
    <cellStyle name="Обычный 3 21 2 3 3 3" xfId="47937"/>
    <cellStyle name="Обычный 3 21 2 3 4" xfId="47938"/>
    <cellStyle name="Обычный 3 21 2 3 4 2" xfId="47939"/>
    <cellStyle name="Обычный 3 21 2 3 5" xfId="47940"/>
    <cellStyle name="Обычный 3 21 2 4" xfId="47941"/>
    <cellStyle name="Обычный 3 21 2 4 2" xfId="47942"/>
    <cellStyle name="Обычный 3 21 2 4 2 2" xfId="47943"/>
    <cellStyle name="Обычный 3 21 2 4 2 2 2" xfId="47944"/>
    <cellStyle name="Обычный 3 21 2 4 2 3" xfId="47945"/>
    <cellStyle name="Обычный 3 21 2 4 3" xfId="47946"/>
    <cellStyle name="Обычный 3 21 2 4 3 2" xfId="47947"/>
    <cellStyle name="Обычный 3 21 2 4 4" xfId="47948"/>
    <cellStyle name="Обычный 3 21 2 5" xfId="47949"/>
    <cellStyle name="Обычный 3 21 2 5 2" xfId="47950"/>
    <cellStyle name="Обычный 3 21 2 5 2 2" xfId="47951"/>
    <cellStyle name="Обычный 3 21 2 5 3" xfId="47952"/>
    <cellStyle name="Обычный 3 21 2 6" xfId="47953"/>
    <cellStyle name="Обычный 3 21 2 6 2" xfId="47954"/>
    <cellStyle name="Обычный 3 21 2 7" xfId="47955"/>
    <cellStyle name="Обычный 3 21 3" xfId="47956"/>
    <cellStyle name="Обычный 3 21 3 2" xfId="47957"/>
    <cellStyle name="Обычный 3 21 3 2 2" xfId="47958"/>
    <cellStyle name="Обычный 3 21 3 2 2 2" xfId="47959"/>
    <cellStyle name="Обычный 3 21 3 2 2 2 2" xfId="47960"/>
    <cellStyle name="Обычный 3 21 3 2 2 3" xfId="47961"/>
    <cellStyle name="Обычный 3 21 3 2 3" xfId="47962"/>
    <cellStyle name="Обычный 3 21 3 2 3 2" xfId="47963"/>
    <cellStyle name="Обычный 3 21 3 2 4" xfId="47964"/>
    <cellStyle name="Обычный 3 21 3 3" xfId="47965"/>
    <cellStyle name="Обычный 3 21 3 3 2" xfId="47966"/>
    <cellStyle name="Обычный 3 21 3 3 2 2" xfId="47967"/>
    <cellStyle name="Обычный 3 21 3 3 3" xfId="47968"/>
    <cellStyle name="Обычный 3 21 3 4" xfId="47969"/>
    <cellStyle name="Обычный 3 21 3 4 2" xfId="47970"/>
    <cellStyle name="Обычный 3 21 3 5" xfId="47971"/>
    <cellStyle name="Обычный 3 21 4" xfId="47972"/>
    <cellStyle name="Обычный 3 21 4 2" xfId="47973"/>
    <cellStyle name="Обычный 3 21 4 2 2" xfId="47974"/>
    <cellStyle name="Обычный 3 21 4 2 2 2" xfId="47975"/>
    <cellStyle name="Обычный 3 21 4 2 2 2 2" xfId="47976"/>
    <cellStyle name="Обычный 3 21 4 2 2 3" xfId="47977"/>
    <cellStyle name="Обычный 3 21 4 2 3" xfId="47978"/>
    <cellStyle name="Обычный 3 21 4 2 3 2" xfId="47979"/>
    <cellStyle name="Обычный 3 21 4 2 4" xfId="47980"/>
    <cellStyle name="Обычный 3 21 4 3" xfId="47981"/>
    <cellStyle name="Обычный 3 21 4 3 2" xfId="47982"/>
    <cellStyle name="Обычный 3 21 4 3 2 2" xfId="47983"/>
    <cellStyle name="Обычный 3 21 4 3 3" xfId="47984"/>
    <cellStyle name="Обычный 3 21 4 4" xfId="47985"/>
    <cellStyle name="Обычный 3 21 4 4 2" xfId="47986"/>
    <cellStyle name="Обычный 3 21 4 5" xfId="47987"/>
    <cellStyle name="Обычный 3 21 5" xfId="47988"/>
    <cellStyle name="Обычный 3 21 5 2" xfId="47989"/>
    <cellStyle name="Обычный 3 21 5 2 2" xfId="47990"/>
    <cellStyle name="Обычный 3 21 5 2 2 2" xfId="47991"/>
    <cellStyle name="Обычный 3 21 5 2 3" xfId="47992"/>
    <cellStyle name="Обычный 3 21 5 3" xfId="47993"/>
    <cellStyle name="Обычный 3 21 5 3 2" xfId="47994"/>
    <cellStyle name="Обычный 3 21 5 4" xfId="47995"/>
    <cellStyle name="Обычный 3 21 6" xfId="47996"/>
    <cellStyle name="Обычный 3 21 6 2" xfId="47997"/>
    <cellStyle name="Обычный 3 21 6 2 2" xfId="47998"/>
    <cellStyle name="Обычный 3 21 6 3" xfId="47999"/>
    <cellStyle name="Обычный 3 21 7" xfId="48000"/>
    <cellStyle name="Обычный 3 21 7 2" xfId="48001"/>
    <cellStyle name="Обычный 3 21 8" xfId="48002"/>
    <cellStyle name="Обычный 3 22" xfId="48003"/>
    <cellStyle name="Обычный 3 22 2" xfId="48004"/>
    <cellStyle name="Обычный 3 22 2 2" xfId="48005"/>
    <cellStyle name="Обычный 3 22 2 2 2" xfId="48006"/>
    <cellStyle name="Обычный 3 22 2 2 2 2" xfId="48007"/>
    <cellStyle name="Обычный 3 22 2 2 2 2 2" xfId="48008"/>
    <cellStyle name="Обычный 3 22 2 2 2 2 2 2" xfId="48009"/>
    <cellStyle name="Обычный 3 22 2 2 2 2 3" xfId="48010"/>
    <cellStyle name="Обычный 3 22 2 2 2 3" xfId="48011"/>
    <cellStyle name="Обычный 3 22 2 2 2 3 2" xfId="48012"/>
    <cellStyle name="Обычный 3 22 2 2 2 4" xfId="48013"/>
    <cellStyle name="Обычный 3 22 2 2 3" xfId="48014"/>
    <cellStyle name="Обычный 3 22 2 2 3 2" xfId="48015"/>
    <cellStyle name="Обычный 3 22 2 2 3 2 2" xfId="48016"/>
    <cellStyle name="Обычный 3 22 2 2 3 3" xfId="48017"/>
    <cellStyle name="Обычный 3 22 2 2 4" xfId="48018"/>
    <cellStyle name="Обычный 3 22 2 2 4 2" xfId="48019"/>
    <cellStyle name="Обычный 3 22 2 2 5" xfId="48020"/>
    <cellStyle name="Обычный 3 22 2 3" xfId="48021"/>
    <cellStyle name="Обычный 3 22 2 3 2" xfId="48022"/>
    <cellStyle name="Обычный 3 22 2 3 2 2" xfId="48023"/>
    <cellStyle name="Обычный 3 22 2 3 2 2 2" xfId="48024"/>
    <cellStyle name="Обычный 3 22 2 3 2 2 2 2" xfId="48025"/>
    <cellStyle name="Обычный 3 22 2 3 2 2 3" xfId="48026"/>
    <cellStyle name="Обычный 3 22 2 3 2 3" xfId="48027"/>
    <cellStyle name="Обычный 3 22 2 3 2 3 2" xfId="48028"/>
    <cellStyle name="Обычный 3 22 2 3 2 4" xfId="48029"/>
    <cellStyle name="Обычный 3 22 2 3 3" xfId="48030"/>
    <cellStyle name="Обычный 3 22 2 3 3 2" xfId="48031"/>
    <cellStyle name="Обычный 3 22 2 3 3 2 2" xfId="48032"/>
    <cellStyle name="Обычный 3 22 2 3 3 3" xfId="48033"/>
    <cellStyle name="Обычный 3 22 2 3 4" xfId="48034"/>
    <cellStyle name="Обычный 3 22 2 3 4 2" xfId="48035"/>
    <cellStyle name="Обычный 3 22 2 3 5" xfId="48036"/>
    <cellStyle name="Обычный 3 22 2 4" xfId="48037"/>
    <cellStyle name="Обычный 3 22 2 4 2" xfId="48038"/>
    <cellStyle name="Обычный 3 22 2 4 2 2" xfId="48039"/>
    <cellStyle name="Обычный 3 22 2 4 2 2 2" xfId="48040"/>
    <cellStyle name="Обычный 3 22 2 4 2 3" xfId="48041"/>
    <cellStyle name="Обычный 3 22 2 4 3" xfId="48042"/>
    <cellStyle name="Обычный 3 22 2 4 3 2" xfId="48043"/>
    <cellStyle name="Обычный 3 22 2 4 4" xfId="48044"/>
    <cellStyle name="Обычный 3 22 2 5" xfId="48045"/>
    <cellStyle name="Обычный 3 22 2 5 2" xfId="48046"/>
    <cellStyle name="Обычный 3 22 2 5 2 2" xfId="48047"/>
    <cellStyle name="Обычный 3 22 2 5 3" xfId="48048"/>
    <cellStyle name="Обычный 3 22 2 6" xfId="48049"/>
    <cellStyle name="Обычный 3 22 2 6 2" xfId="48050"/>
    <cellStyle name="Обычный 3 22 2 7" xfId="48051"/>
    <cellStyle name="Обычный 3 22 3" xfId="48052"/>
    <cellStyle name="Обычный 3 22 3 2" xfId="48053"/>
    <cellStyle name="Обычный 3 22 3 2 2" xfId="48054"/>
    <cellStyle name="Обычный 3 22 3 2 2 2" xfId="48055"/>
    <cellStyle name="Обычный 3 22 3 2 2 2 2" xfId="48056"/>
    <cellStyle name="Обычный 3 22 3 2 2 3" xfId="48057"/>
    <cellStyle name="Обычный 3 22 3 2 3" xfId="48058"/>
    <cellStyle name="Обычный 3 22 3 2 3 2" xfId="48059"/>
    <cellStyle name="Обычный 3 22 3 2 4" xfId="48060"/>
    <cellStyle name="Обычный 3 22 3 3" xfId="48061"/>
    <cellStyle name="Обычный 3 22 3 3 2" xfId="48062"/>
    <cellStyle name="Обычный 3 22 3 3 2 2" xfId="48063"/>
    <cellStyle name="Обычный 3 22 3 3 3" xfId="48064"/>
    <cellStyle name="Обычный 3 22 3 4" xfId="48065"/>
    <cellStyle name="Обычный 3 22 3 4 2" xfId="48066"/>
    <cellStyle name="Обычный 3 22 3 5" xfId="48067"/>
    <cellStyle name="Обычный 3 22 4" xfId="48068"/>
    <cellStyle name="Обычный 3 22 4 2" xfId="48069"/>
    <cellStyle name="Обычный 3 22 4 2 2" xfId="48070"/>
    <cellStyle name="Обычный 3 22 4 2 2 2" xfId="48071"/>
    <cellStyle name="Обычный 3 22 4 2 2 2 2" xfId="48072"/>
    <cellStyle name="Обычный 3 22 4 2 2 3" xfId="48073"/>
    <cellStyle name="Обычный 3 22 4 2 3" xfId="48074"/>
    <cellStyle name="Обычный 3 22 4 2 3 2" xfId="48075"/>
    <cellStyle name="Обычный 3 22 4 2 4" xfId="48076"/>
    <cellStyle name="Обычный 3 22 4 3" xfId="48077"/>
    <cellStyle name="Обычный 3 22 4 3 2" xfId="48078"/>
    <cellStyle name="Обычный 3 22 4 3 2 2" xfId="48079"/>
    <cellStyle name="Обычный 3 22 4 3 3" xfId="48080"/>
    <cellStyle name="Обычный 3 22 4 4" xfId="48081"/>
    <cellStyle name="Обычный 3 22 4 4 2" xfId="48082"/>
    <cellStyle name="Обычный 3 22 4 5" xfId="48083"/>
    <cellStyle name="Обычный 3 22 5" xfId="48084"/>
    <cellStyle name="Обычный 3 22 5 2" xfId="48085"/>
    <cellStyle name="Обычный 3 22 5 2 2" xfId="48086"/>
    <cellStyle name="Обычный 3 22 5 2 2 2" xfId="48087"/>
    <cellStyle name="Обычный 3 22 5 2 3" xfId="48088"/>
    <cellStyle name="Обычный 3 22 5 3" xfId="48089"/>
    <cellStyle name="Обычный 3 22 5 3 2" xfId="48090"/>
    <cellStyle name="Обычный 3 22 5 4" xfId="48091"/>
    <cellStyle name="Обычный 3 22 6" xfId="48092"/>
    <cellStyle name="Обычный 3 22 6 2" xfId="48093"/>
    <cellStyle name="Обычный 3 22 6 2 2" xfId="48094"/>
    <cellStyle name="Обычный 3 22 6 3" xfId="48095"/>
    <cellStyle name="Обычный 3 22 7" xfId="48096"/>
    <cellStyle name="Обычный 3 22 7 2" xfId="48097"/>
    <cellStyle name="Обычный 3 22 8" xfId="48098"/>
    <cellStyle name="Обычный 3 23" xfId="48099"/>
    <cellStyle name="Обычный 3 23 2" xfId="48100"/>
    <cellStyle name="Обычный 3 23 2 2" xfId="48101"/>
    <cellStyle name="Обычный 3 23 2 2 2" xfId="48102"/>
    <cellStyle name="Обычный 3 23 2 2 2 2" xfId="48103"/>
    <cellStyle name="Обычный 3 23 2 2 2 2 2" xfId="48104"/>
    <cellStyle name="Обычный 3 23 2 2 2 2 2 2" xfId="48105"/>
    <cellStyle name="Обычный 3 23 2 2 2 2 3" xfId="48106"/>
    <cellStyle name="Обычный 3 23 2 2 2 3" xfId="48107"/>
    <cellStyle name="Обычный 3 23 2 2 2 3 2" xfId="48108"/>
    <cellStyle name="Обычный 3 23 2 2 2 4" xfId="48109"/>
    <cellStyle name="Обычный 3 23 2 2 3" xfId="48110"/>
    <cellStyle name="Обычный 3 23 2 2 3 2" xfId="48111"/>
    <cellStyle name="Обычный 3 23 2 2 3 2 2" xfId="48112"/>
    <cellStyle name="Обычный 3 23 2 2 3 3" xfId="48113"/>
    <cellStyle name="Обычный 3 23 2 2 4" xfId="48114"/>
    <cellStyle name="Обычный 3 23 2 2 4 2" xfId="48115"/>
    <cellStyle name="Обычный 3 23 2 2 5" xfId="48116"/>
    <cellStyle name="Обычный 3 23 2 3" xfId="48117"/>
    <cellStyle name="Обычный 3 23 2 3 2" xfId="48118"/>
    <cellStyle name="Обычный 3 23 2 3 2 2" xfId="48119"/>
    <cellStyle name="Обычный 3 23 2 3 2 2 2" xfId="48120"/>
    <cellStyle name="Обычный 3 23 2 3 2 2 2 2" xfId="48121"/>
    <cellStyle name="Обычный 3 23 2 3 2 2 3" xfId="48122"/>
    <cellStyle name="Обычный 3 23 2 3 2 3" xfId="48123"/>
    <cellStyle name="Обычный 3 23 2 3 2 3 2" xfId="48124"/>
    <cellStyle name="Обычный 3 23 2 3 2 4" xfId="48125"/>
    <cellStyle name="Обычный 3 23 2 3 3" xfId="48126"/>
    <cellStyle name="Обычный 3 23 2 3 3 2" xfId="48127"/>
    <cellStyle name="Обычный 3 23 2 3 3 2 2" xfId="48128"/>
    <cellStyle name="Обычный 3 23 2 3 3 3" xfId="48129"/>
    <cellStyle name="Обычный 3 23 2 3 4" xfId="48130"/>
    <cellStyle name="Обычный 3 23 2 3 4 2" xfId="48131"/>
    <cellStyle name="Обычный 3 23 2 3 5" xfId="48132"/>
    <cellStyle name="Обычный 3 23 2 4" xfId="48133"/>
    <cellStyle name="Обычный 3 23 2 4 2" xfId="48134"/>
    <cellStyle name="Обычный 3 23 2 4 2 2" xfId="48135"/>
    <cellStyle name="Обычный 3 23 2 4 2 2 2" xfId="48136"/>
    <cellStyle name="Обычный 3 23 2 4 2 3" xfId="48137"/>
    <cellStyle name="Обычный 3 23 2 4 3" xfId="48138"/>
    <cellStyle name="Обычный 3 23 2 4 3 2" xfId="48139"/>
    <cellStyle name="Обычный 3 23 2 4 4" xfId="48140"/>
    <cellStyle name="Обычный 3 23 2 5" xfId="48141"/>
    <cellStyle name="Обычный 3 23 2 5 2" xfId="48142"/>
    <cellStyle name="Обычный 3 23 2 5 2 2" xfId="48143"/>
    <cellStyle name="Обычный 3 23 2 5 3" xfId="48144"/>
    <cellStyle name="Обычный 3 23 2 6" xfId="48145"/>
    <cellStyle name="Обычный 3 23 2 6 2" xfId="48146"/>
    <cellStyle name="Обычный 3 23 2 7" xfId="48147"/>
    <cellStyle name="Обычный 3 23 3" xfId="48148"/>
    <cellStyle name="Обычный 3 23 3 2" xfId="48149"/>
    <cellStyle name="Обычный 3 23 3 2 2" xfId="48150"/>
    <cellStyle name="Обычный 3 23 3 2 2 2" xfId="48151"/>
    <cellStyle name="Обычный 3 23 3 2 2 2 2" xfId="48152"/>
    <cellStyle name="Обычный 3 23 3 2 2 3" xfId="48153"/>
    <cellStyle name="Обычный 3 23 3 2 3" xfId="48154"/>
    <cellStyle name="Обычный 3 23 3 2 3 2" xfId="48155"/>
    <cellStyle name="Обычный 3 23 3 2 4" xfId="48156"/>
    <cellStyle name="Обычный 3 23 3 3" xfId="48157"/>
    <cellStyle name="Обычный 3 23 3 3 2" xfId="48158"/>
    <cellStyle name="Обычный 3 23 3 3 2 2" xfId="48159"/>
    <cellStyle name="Обычный 3 23 3 3 3" xfId="48160"/>
    <cellStyle name="Обычный 3 23 3 4" xfId="48161"/>
    <cellStyle name="Обычный 3 23 3 4 2" xfId="48162"/>
    <cellStyle name="Обычный 3 23 3 5" xfId="48163"/>
    <cellStyle name="Обычный 3 23 4" xfId="48164"/>
    <cellStyle name="Обычный 3 23 4 2" xfId="48165"/>
    <cellStyle name="Обычный 3 23 4 2 2" xfId="48166"/>
    <cellStyle name="Обычный 3 23 4 2 2 2" xfId="48167"/>
    <cellStyle name="Обычный 3 23 4 2 2 2 2" xfId="48168"/>
    <cellStyle name="Обычный 3 23 4 2 2 3" xfId="48169"/>
    <cellStyle name="Обычный 3 23 4 2 3" xfId="48170"/>
    <cellStyle name="Обычный 3 23 4 2 3 2" xfId="48171"/>
    <cellStyle name="Обычный 3 23 4 2 4" xfId="48172"/>
    <cellStyle name="Обычный 3 23 4 3" xfId="48173"/>
    <cellStyle name="Обычный 3 23 4 3 2" xfId="48174"/>
    <cellStyle name="Обычный 3 23 4 3 2 2" xfId="48175"/>
    <cellStyle name="Обычный 3 23 4 3 3" xfId="48176"/>
    <cellStyle name="Обычный 3 23 4 4" xfId="48177"/>
    <cellStyle name="Обычный 3 23 4 4 2" xfId="48178"/>
    <cellStyle name="Обычный 3 23 4 5" xfId="48179"/>
    <cellStyle name="Обычный 3 23 5" xfId="48180"/>
    <cellStyle name="Обычный 3 23 5 2" xfId="48181"/>
    <cellStyle name="Обычный 3 23 5 2 2" xfId="48182"/>
    <cellStyle name="Обычный 3 23 5 2 2 2" xfId="48183"/>
    <cellStyle name="Обычный 3 23 5 2 3" xfId="48184"/>
    <cellStyle name="Обычный 3 23 5 3" xfId="48185"/>
    <cellStyle name="Обычный 3 23 5 3 2" xfId="48186"/>
    <cellStyle name="Обычный 3 23 5 4" xfId="48187"/>
    <cellStyle name="Обычный 3 23 6" xfId="48188"/>
    <cellStyle name="Обычный 3 23 6 2" xfId="48189"/>
    <cellStyle name="Обычный 3 23 6 2 2" xfId="48190"/>
    <cellStyle name="Обычный 3 23 6 3" xfId="48191"/>
    <cellStyle name="Обычный 3 23 7" xfId="48192"/>
    <cellStyle name="Обычный 3 23 7 2" xfId="48193"/>
    <cellStyle name="Обычный 3 23 8" xfId="48194"/>
    <cellStyle name="Обычный 3 24" xfId="48195"/>
    <cellStyle name="Обычный 3 24 2" xfId="48196"/>
    <cellStyle name="Обычный 3 24 2 2" xfId="48197"/>
    <cellStyle name="Обычный 3 24 2 2 2" xfId="48198"/>
    <cellStyle name="Обычный 3 24 2 2 2 2" xfId="48199"/>
    <cellStyle name="Обычный 3 24 2 2 2 2 2" xfId="48200"/>
    <cellStyle name="Обычный 3 24 2 2 2 2 2 2" xfId="48201"/>
    <cellStyle name="Обычный 3 24 2 2 2 2 3" xfId="48202"/>
    <cellStyle name="Обычный 3 24 2 2 2 3" xfId="48203"/>
    <cellStyle name="Обычный 3 24 2 2 2 3 2" xfId="48204"/>
    <cellStyle name="Обычный 3 24 2 2 2 4" xfId="48205"/>
    <cellStyle name="Обычный 3 24 2 2 3" xfId="48206"/>
    <cellStyle name="Обычный 3 24 2 2 3 2" xfId="48207"/>
    <cellStyle name="Обычный 3 24 2 2 3 2 2" xfId="48208"/>
    <cellStyle name="Обычный 3 24 2 2 3 3" xfId="48209"/>
    <cellStyle name="Обычный 3 24 2 2 4" xfId="48210"/>
    <cellStyle name="Обычный 3 24 2 2 4 2" xfId="48211"/>
    <cellStyle name="Обычный 3 24 2 2 5" xfId="48212"/>
    <cellStyle name="Обычный 3 24 2 3" xfId="48213"/>
    <cellStyle name="Обычный 3 24 2 3 2" xfId="48214"/>
    <cellStyle name="Обычный 3 24 2 3 2 2" xfId="48215"/>
    <cellStyle name="Обычный 3 24 2 3 2 2 2" xfId="48216"/>
    <cellStyle name="Обычный 3 24 2 3 2 2 2 2" xfId="48217"/>
    <cellStyle name="Обычный 3 24 2 3 2 2 3" xfId="48218"/>
    <cellStyle name="Обычный 3 24 2 3 2 3" xfId="48219"/>
    <cellStyle name="Обычный 3 24 2 3 2 3 2" xfId="48220"/>
    <cellStyle name="Обычный 3 24 2 3 2 4" xfId="48221"/>
    <cellStyle name="Обычный 3 24 2 3 3" xfId="48222"/>
    <cellStyle name="Обычный 3 24 2 3 3 2" xfId="48223"/>
    <cellStyle name="Обычный 3 24 2 3 3 2 2" xfId="48224"/>
    <cellStyle name="Обычный 3 24 2 3 3 3" xfId="48225"/>
    <cellStyle name="Обычный 3 24 2 3 4" xfId="48226"/>
    <cellStyle name="Обычный 3 24 2 3 4 2" xfId="48227"/>
    <cellStyle name="Обычный 3 24 2 3 5" xfId="48228"/>
    <cellStyle name="Обычный 3 24 2 4" xfId="48229"/>
    <cellStyle name="Обычный 3 24 2 4 2" xfId="48230"/>
    <cellStyle name="Обычный 3 24 2 4 2 2" xfId="48231"/>
    <cellStyle name="Обычный 3 24 2 4 2 2 2" xfId="48232"/>
    <cellStyle name="Обычный 3 24 2 4 2 3" xfId="48233"/>
    <cellStyle name="Обычный 3 24 2 4 3" xfId="48234"/>
    <cellStyle name="Обычный 3 24 2 4 3 2" xfId="48235"/>
    <cellStyle name="Обычный 3 24 2 4 4" xfId="48236"/>
    <cellStyle name="Обычный 3 24 2 5" xfId="48237"/>
    <cellStyle name="Обычный 3 24 2 5 2" xfId="48238"/>
    <cellStyle name="Обычный 3 24 2 5 2 2" xfId="48239"/>
    <cellStyle name="Обычный 3 24 2 5 3" xfId="48240"/>
    <cellStyle name="Обычный 3 24 2 6" xfId="48241"/>
    <cellStyle name="Обычный 3 24 2 6 2" xfId="48242"/>
    <cellStyle name="Обычный 3 24 2 7" xfId="48243"/>
    <cellStyle name="Обычный 3 24 3" xfId="48244"/>
    <cellStyle name="Обычный 3 24 3 2" xfId="48245"/>
    <cellStyle name="Обычный 3 24 3 2 2" xfId="48246"/>
    <cellStyle name="Обычный 3 24 3 2 2 2" xfId="48247"/>
    <cellStyle name="Обычный 3 24 3 2 2 2 2" xfId="48248"/>
    <cellStyle name="Обычный 3 24 3 2 2 3" xfId="48249"/>
    <cellStyle name="Обычный 3 24 3 2 3" xfId="48250"/>
    <cellStyle name="Обычный 3 24 3 2 3 2" xfId="48251"/>
    <cellStyle name="Обычный 3 24 3 2 4" xfId="48252"/>
    <cellStyle name="Обычный 3 24 3 3" xfId="48253"/>
    <cellStyle name="Обычный 3 24 3 3 2" xfId="48254"/>
    <cellStyle name="Обычный 3 24 3 3 2 2" xfId="48255"/>
    <cellStyle name="Обычный 3 24 3 3 3" xfId="48256"/>
    <cellStyle name="Обычный 3 24 3 4" xfId="48257"/>
    <cellStyle name="Обычный 3 24 3 4 2" xfId="48258"/>
    <cellStyle name="Обычный 3 24 3 5" xfId="48259"/>
    <cellStyle name="Обычный 3 24 4" xfId="48260"/>
    <cellStyle name="Обычный 3 24 4 2" xfId="48261"/>
    <cellStyle name="Обычный 3 24 4 2 2" xfId="48262"/>
    <cellStyle name="Обычный 3 24 4 2 2 2" xfId="48263"/>
    <cellStyle name="Обычный 3 24 4 2 2 2 2" xfId="48264"/>
    <cellStyle name="Обычный 3 24 4 2 2 3" xfId="48265"/>
    <cellStyle name="Обычный 3 24 4 2 3" xfId="48266"/>
    <cellStyle name="Обычный 3 24 4 2 3 2" xfId="48267"/>
    <cellStyle name="Обычный 3 24 4 2 4" xfId="48268"/>
    <cellStyle name="Обычный 3 24 4 3" xfId="48269"/>
    <cellStyle name="Обычный 3 24 4 3 2" xfId="48270"/>
    <cellStyle name="Обычный 3 24 4 3 2 2" xfId="48271"/>
    <cellStyle name="Обычный 3 24 4 3 3" xfId="48272"/>
    <cellStyle name="Обычный 3 24 4 4" xfId="48273"/>
    <cellStyle name="Обычный 3 24 4 4 2" xfId="48274"/>
    <cellStyle name="Обычный 3 24 4 5" xfId="48275"/>
    <cellStyle name="Обычный 3 24 5" xfId="48276"/>
    <cellStyle name="Обычный 3 24 5 2" xfId="48277"/>
    <cellStyle name="Обычный 3 24 5 2 2" xfId="48278"/>
    <cellStyle name="Обычный 3 24 5 2 2 2" xfId="48279"/>
    <cellStyle name="Обычный 3 24 5 2 3" xfId="48280"/>
    <cellStyle name="Обычный 3 24 5 3" xfId="48281"/>
    <cellStyle name="Обычный 3 24 5 3 2" xfId="48282"/>
    <cellStyle name="Обычный 3 24 5 4" xfId="48283"/>
    <cellStyle name="Обычный 3 24 6" xfId="48284"/>
    <cellStyle name="Обычный 3 24 6 2" xfId="48285"/>
    <cellStyle name="Обычный 3 24 6 2 2" xfId="48286"/>
    <cellStyle name="Обычный 3 24 6 3" xfId="48287"/>
    <cellStyle name="Обычный 3 24 7" xfId="48288"/>
    <cellStyle name="Обычный 3 24 7 2" xfId="48289"/>
    <cellStyle name="Обычный 3 24 8" xfId="48290"/>
    <cellStyle name="Обычный 3 25" xfId="48291"/>
    <cellStyle name="Обычный 3 25 2" xfId="48292"/>
    <cellStyle name="Обычный 3 25 2 2" xfId="48293"/>
    <cellStyle name="Обычный 3 25 2 2 2" xfId="48294"/>
    <cellStyle name="Обычный 3 25 2 2 2 2" xfId="48295"/>
    <cellStyle name="Обычный 3 25 2 2 2 2 2" xfId="48296"/>
    <cellStyle name="Обычный 3 25 2 2 2 2 2 2" xfId="48297"/>
    <cellStyle name="Обычный 3 25 2 2 2 2 3" xfId="48298"/>
    <cellStyle name="Обычный 3 25 2 2 2 3" xfId="48299"/>
    <cellStyle name="Обычный 3 25 2 2 2 3 2" xfId="48300"/>
    <cellStyle name="Обычный 3 25 2 2 2 4" xfId="48301"/>
    <cellStyle name="Обычный 3 25 2 2 3" xfId="48302"/>
    <cellStyle name="Обычный 3 25 2 2 3 2" xfId="48303"/>
    <cellStyle name="Обычный 3 25 2 2 3 2 2" xfId="48304"/>
    <cellStyle name="Обычный 3 25 2 2 3 3" xfId="48305"/>
    <cellStyle name="Обычный 3 25 2 2 4" xfId="48306"/>
    <cellStyle name="Обычный 3 25 2 2 4 2" xfId="48307"/>
    <cellStyle name="Обычный 3 25 2 2 5" xfId="48308"/>
    <cellStyle name="Обычный 3 25 2 3" xfId="48309"/>
    <cellStyle name="Обычный 3 25 2 3 2" xfId="48310"/>
    <cellStyle name="Обычный 3 25 2 3 2 2" xfId="48311"/>
    <cellStyle name="Обычный 3 25 2 3 2 2 2" xfId="48312"/>
    <cellStyle name="Обычный 3 25 2 3 2 2 2 2" xfId="48313"/>
    <cellStyle name="Обычный 3 25 2 3 2 2 3" xfId="48314"/>
    <cellStyle name="Обычный 3 25 2 3 2 3" xfId="48315"/>
    <cellStyle name="Обычный 3 25 2 3 2 3 2" xfId="48316"/>
    <cellStyle name="Обычный 3 25 2 3 2 4" xfId="48317"/>
    <cellStyle name="Обычный 3 25 2 3 3" xfId="48318"/>
    <cellStyle name="Обычный 3 25 2 3 3 2" xfId="48319"/>
    <cellStyle name="Обычный 3 25 2 3 3 2 2" xfId="48320"/>
    <cellStyle name="Обычный 3 25 2 3 3 3" xfId="48321"/>
    <cellStyle name="Обычный 3 25 2 3 4" xfId="48322"/>
    <cellStyle name="Обычный 3 25 2 3 4 2" xfId="48323"/>
    <cellStyle name="Обычный 3 25 2 3 5" xfId="48324"/>
    <cellStyle name="Обычный 3 25 2 4" xfId="48325"/>
    <cellStyle name="Обычный 3 25 2 4 2" xfId="48326"/>
    <cellStyle name="Обычный 3 25 2 4 2 2" xfId="48327"/>
    <cellStyle name="Обычный 3 25 2 4 2 2 2" xfId="48328"/>
    <cellStyle name="Обычный 3 25 2 4 2 3" xfId="48329"/>
    <cellStyle name="Обычный 3 25 2 4 3" xfId="48330"/>
    <cellStyle name="Обычный 3 25 2 4 3 2" xfId="48331"/>
    <cellStyle name="Обычный 3 25 2 4 4" xfId="48332"/>
    <cellStyle name="Обычный 3 25 2 5" xfId="48333"/>
    <cellStyle name="Обычный 3 25 2 5 2" xfId="48334"/>
    <cellStyle name="Обычный 3 25 2 5 2 2" xfId="48335"/>
    <cellStyle name="Обычный 3 25 2 5 3" xfId="48336"/>
    <cellStyle name="Обычный 3 25 2 6" xfId="48337"/>
    <cellStyle name="Обычный 3 25 2 6 2" xfId="48338"/>
    <cellStyle name="Обычный 3 25 2 7" xfId="48339"/>
    <cellStyle name="Обычный 3 25 3" xfId="48340"/>
    <cellStyle name="Обычный 3 25 3 2" xfId="48341"/>
    <cellStyle name="Обычный 3 25 3 2 2" xfId="48342"/>
    <cellStyle name="Обычный 3 25 3 2 2 2" xfId="48343"/>
    <cellStyle name="Обычный 3 25 3 2 2 2 2" xfId="48344"/>
    <cellStyle name="Обычный 3 25 3 2 2 3" xfId="48345"/>
    <cellStyle name="Обычный 3 25 3 2 3" xfId="48346"/>
    <cellStyle name="Обычный 3 25 3 2 3 2" xfId="48347"/>
    <cellStyle name="Обычный 3 25 3 2 4" xfId="48348"/>
    <cellStyle name="Обычный 3 25 3 3" xfId="48349"/>
    <cellStyle name="Обычный 3 25 3 3 2" xfId="48350"/>
    <cellStyle name="Обычный 3 25 3 3 2 2" xfId="48351"/>
    <cellStyle name="Обычный 3 25 3 3 3" xfId="48352"/>
    <cellStyle name="Обычный 3 25 3 4" xfId="48353"/>
    <cellStyle name="Обычный 3 25 3 4 2" xfId="48354"/>
    <cellStyle name="Обычный 3 25 3 5" xfId="48355"/>
    <cellStyle name="Обычный 3 25 4" xfId="48356"/>
    <cellStyle name="Обычный 3 25 4 2" xfId="48357"/>
    <cellStyle name="Обычный 3 25 4 2 2" xfId="48358"/>
    <cellStyle name="Обычный 3 25 4 2 2 2" xfId="48359"/>
    <cellStyle name="Обычный 3 25 4 2 2 2 2" xfId="48360"/>
    <cellStyle name="Обычный 3 25 4 2 2 3" xfId="48361"/>
    <cellStyle name="Обычный 3 25 4 2 3" xfId="48362"/>
    <cellStyle name="Обычный 3 25 4 2 3 2" xfId="48363"/>
    <cellStyle name="Обычный 3 25 4 2 4" xfId="48364"/>
    <cellStyle name="Обычный 3 25 4 3" xfId="48365"/>
    <cellStyle name="Обычный 3 25 4 3 2" xfId="48366"/>
    <cellStyle name="Обычный 3 25 4 3 2 2" xfId="48367"/>
    <cellStyle name="Обычный 3 25 4 3 3" xfId="48368"/>
    <cellStyle name="Обычный 3 25 4 4" xfId="48369"/>
    <cellStyle name="Обычный 3 25 4 4 2" xfId="48370"/>
    <cellStyle name="Обычный 3 25 4 5" xfId="48371"/>
    <cellStyle name="Обычный 3 25 5" xfId="48372"/>
    <cellStyle name="Обычный 3 25 5 2" xfId="48373"/>
    <cellStyle name="Обычный 3 25 5 2 2" xfId="48374"/>
    <cellStyle name="Обычный 3 25 5 2 2 2" xfId="48375"/>
    <cellStyle name="Обычный 3 25 5 2 3" xfId="48376"/>
    <cellStyle name="Обычный 3 25 5 3" xfId="48377"/>
    <cellStyle name="Обычный 3 25 5 3 2" xfId="48378"/>
    <cellStyle name="Обычный 3 25 5 4" xfId="48379"/>
    <cellStyle name="Обычный 3 25 6" xfId="48380"/>
    <cellStyle name="Обычный 3 25 6 2" xfId="48381"/>
    <cellStyle name="Обычный 3 25 6 2 2" xfId="48382"/>
    <cellStyle name="Обычный 3 25 6 3" xfId="48383"/>
    <cellStyle name="Обычный 3 25 7" xfId="48384"/>
    <cellStyle name="Обычный 3 25 7 2" xfId="48385"/>
    <cellStyle name="Обычный 3 25 8" xfId="48386"/>
    <cellStyle name="Обычный 3 26" xfId="48387"/>
    <cellStyle name="Обычный 3 26 2" xfId="48388"/>
    <cellStyle name="Обычный 3 26 2 2" xfId="48389"/>
    <cellStyle name="Обычный 3 26 2 2 2" xfId="48390"/>
    <cellStyle name="Обычный 3 26 2 2 2 2" xfId="48391"/>
    <cellStyle name="Обычный 3 26 2 2 2 2 2" xfId="48392"/>
    <cellStyle name="Обычный 3 26 2 2 2 2 2 2" xfId="48393"/>
    <cellStyle name="Обычный 3 26 2 2 2 2 3" xfId="48394"/>
    <cellStyle name="Обычный 3 26 2 2 2 3" xfId="48395"/>
    <cellStyle name="Обычный 3 26 2 2 2 3 2" xfId="48396"/>
    <cellStyle name="Обычный 3 26 2 2 2 4" xfId="48397"/>
    <cellStyle name="Обычный 3 26 2 2 3" xfId="48398"/>
    <cellStyle name="Обычный 3 26 2 2 3 2" xfId="48399"/>
    <cellStyle name="Обычный 3 26 2 2 3 2 2" xfId="48400"/>
    <cellStyle name="Обычный 3 26 2 2 3 3" xfId="48401"/>
    <cellStyle name="Обычный 3 26 2 2 4" xfId="48402"/>
    <cellStyle name="Обычный 3 26 2 2 4 2" xfId="48403"/>
    <cellStyle name="Обычный 3 26 2 2 5" xfId="48404"/>
    <cellStyle name="Обычный 3 26 2 3" xfId="48405"/>
    <cellStyle name="Обычный 3 26 2 3 2" xfId="48406"/>
    <cellStyle name="Обычный 3 26 2 3 2 2" xfId="48407"/>
    <cellStyle name="Обычный 3 26 2 3 2 2 2" xfId="48408"/>
    <cellStyle name="Обычный 3 26 2 3 2 2 2 2" xfId="48409"/>
    <cellStyle name="Обычный 3 26 2 3 2 2 3" xfId="48410"/>
    <cellStyle name="Обычный 3 26 2 3 2 3" xfId="48411"/>
    <cellStyle name="Обычный 3 26 2 3 2 3 2" xfId="48412"/>
    <cellStyle name="Обычный 3 26 2 3 2 4" xfId="48413"/>
    <cellStyle name="Обычный 3 26 2 3 3" xfId="48414"/>
    <cellStyle name="Обычный 3 26 2 3 3 2" xfId="48415"/>
    <cellStyle name="Обычный 3 26 2 3 3 2 2" xfId="48416"/>
    <cellStyle name="Обычный 3 26 2 3 3 3" xfId="48417"/>
    <cellStyle name="Обычный 3 26 2 3 4" xfId="48418"/>
    <cellStyle name="Обычный 3 26 2 3 4 2" xfId="48419"/>
    <cellStyle name="Обычный 3 26 2 3 5" xfId="48420"/>
    <cellStyle name="Обычный 3 26 2 4" xfId="48421"/>
    <cellStyle name="Обычный 3 26 2 4 2" xfId="48422"/>
    <cellStyle name="Обычный 3 26 2 4 2 2" xfId="48423"/>
    <cellStyle name="Обычный 3 26 2 4 2 2 2" xfId="48424"/>
    <cellStyle name="Обычный 3 26 2 4 2 3" xfId="48425"/>
    <cellStyle name="Обычный 3 26 2 4 3" xfId="48426"/>
    <cellStyle name="Обычный 3 26 2 4 3 2" xfId="48427"/>
    <cellStyle name="Обычный 3 26 2 4 4" xfId="48428"/>
    <cellStyle name="Обычный 3 26 2 5" xfId="48429"/>
    <cellStyle name="Обычный 3 26 2 5 2" xfId="48430"/>
    <cellStyle name="Обычный 3 26 2 5 2 2" xfId="48431"/>
    <cellStyle name="Обычный 3 26 2 5 3" xfId="48432"/>
    <cellStyle name="Обычный 3 26 2 6" xfId="48433"/>
    <cellStyle name="Обычный 3 26 2 6 2" xfId="48434"/>
    <cellStyle name="Обычный 3 26 2 7" xfId="48435"/>
    <cellStyle name="Обычный 3 26 3" xfId="48436"/>
    <cellStyle name="Обычный 3 26 3 2" xfId="48437"/>
    <cellStyle name="Обычный 3 26 3 2 2" xfId="48438"/>
    <cellStyle name="Обычный 3 26 3 2 2 2" xfId="48439"/>
    <cellStyle name="Обычный 3 26 3 2 2 2 2" xfId="48440"/>
    <cellStyle name="Обычный 3 26 3 2 2 3" xfId="48441"/>
    <cellStyle name="Обычный 3 26 3 2 3" xfId="48442"/>
    <cellStyle name="Обычный 3 26 3 2 3 2" xfId="48443"/>
    <cellStyle name="Обычный 3 26 3 2 4" xfId="48444"/>
    <cellStyle name="Обычный 3 26 3 3" xfId="48445"/>
    <cellStyle name="Обычный 3 26 3 3 2" xfId="48446"/>
    <cellStyle name="Обычный 3 26 3 3 2 2" xfId="48447"/>
    <cellStyle name="Обычный 3 26 3 3 3" xfId="48448"/>
    <cellStyle name="Обычный 3 26 3 4" xfId="48449"/>
    <cellStyle name="Обычный 3 26 3 4 2" xfId="48450"/>
    <cellStyle name="Обычный 3 26 3 5" xfId="48451"/>
    <cellStyle name="Обычный 3 26 4" xfId="48452"/>
    <cellStyle name="Обычный 3 26 4 2" xfId="48453"/>
    <cellStyle name="Обычный 3 26 4 2 2" xfId="48454"/>
    <cellStyle name="Обычный 3 26 4 2 2 2" xfId="48455"/>
    <cellStyle name="Обычный 3 26 4 2 2 2 2" xfId="48456"/>
    <cellStyle name="Обычный 3 26 4 2 2 3" xfId="48457"/>
    <cellStyle name="Обычный 3 26 4 2 3" xfId="48458"/>
    <cellStyle name="Обычный 3 26 4 2 3 2" xfId="48459"/>
    <cellStyle name="Обычный 3 26 4 2 4" xfId="48460"/>
    <cellStyle name="Обычный 3 26 4 3" xfId="48461"/>
    <cellStyle name="Обычный 3 26 4 3 2" xfId="48462"/>
    <cellStyle name="Обычный 3 26 4 3 2 2" xfId="48463"/>
    <cellStyle name="Обычный 3 26 4 3 3" xfId="48464"/>
    <cellStyle name="Обычный 3 26 4 4" xfId="48465"/>
    <cellStyle name="Обычный 3 26 4 4 2" xfId="48466"/>
    <cellStyle name="Обычный 3 26 4 5" xfId="48467"/>
    <cellStyle name="Обычный 3 26 5" xfId="48468"/>
    <cellStyle name="Обычный 3 26 5 2" xfId="48469"/>
    <cellStyle name="Обычный 3 26 5 2 2" xfId="48470"/>
    <cellStyle name="Обычный 3 26 5 2 2 2" xfId="48471"/>
    <cellStyle name="Обычный 3 26 5 2 3" xfId="48472"/>
    <cellStyle name="Обычный 3 26 5 3" xfId="48473"/>
    <cellStyle name="Обычный 3 26 5 3 2" xfId="48474"/>
    <cellStyle name="Обычный 3 26 5 4" xfId="48475"/>
    <cellStyle name="Обычный 3 26 6" xfId="48476"/>
    <cellStyle name="Обычный 3 26 6 2" xfId="48477"/>
    <cellStyle name="Обычный 3 26 6 2 2" xfId="48478"/>
    <cellStyle name="Обычный 3 26 6 3" xfId="48479"/>
    <cellStyle name="Обычный 3 26 7" xfId="48480"/>
    <cellStyle name="Обычный 3 26 7 2" xfId="48481"/>
    <cellStyle name="Обычный 3 26 8" xfId="48482"/>
    <cellStyle name="Обычный 3 27" xfId="48483"/>
    <cellStyle name="Обычный 3 27 2" xfId="48484"/>
    <cellStyle name="Обычный 3 27 2 2" xfId="48485"/>
    <cellStyle name="Обычный 3 27 2 2 2" xfId="48486"/>
    <cellStyle name="Обычный 3 27 2 2 2 2" xfId="48487"/>
    <cellStyle name="Обычный 3 27 2 2 2 2 2" xfId="48488"/>
    <cellStyle name="Обычный 3 27 2 2 2 2 2 2" xfId="48489"/>
    <cellStyle name="Обычный 3 27 2 2 2 2 3" xfId="48490"/>
    <cellStyle name="Обычный 3 27 2 2 2 3" xfId="48491"/>
    <cellStyle name="Обычный 3 27 2 2 2 3 2" xfId="48492"/>
    <cellStyle name="Обычный 3 27 2 2 2 4" xfId="48493"/>
    <cellStyle name="Обычный 3 27 2 2 3" xfId="48494"/>
    <cellStyle name="Обычный 3 27 2 2 3 2" xfId="48495"/>
    <cellStyle name="Обычный 3 27 2 2 3 2 2" xfId="48496"/>
    <cellStyle name="Обычный 3 27 2 2 3 3" xfId="48497"/>
    <cellStyle name="Обычный 3 27 2 2 4" xfId="48498"/>
    <cellStyle name="Обычный 3 27 2 2 4 2" xfId="48499"/>
    <cellStyle name="Обычный 3 27 2 2 5" xfId="48500"/>
    <cellStyle name="Обычный 3 27 2 3" xfId="48501"/>
    <cellStyle name="Обычный 3 27 2 3 2" xfId="48502"/>
    <cellStyle name="Обычный 3 27 2 3 2 2" xfId="48503"/>
    <cellStyle name="Обычный 3 27 2 3 2 2 2" xfId="48504"/>
    <cellStyle name="Обычный 3 27 2 3 2 2 2 2" xfId="48505"/>
    <cellStyle name="Обычный 3 27 2 3 2 2 3" xfId="48506"/>
    <cellStyle name="Обычный 3 27 2 3 2 3" xfId="48507"/>
    <cellStyle name="Обычный 3 27 2 3 2 3 2" xfId="48508"/>
    <cellStyle name="Обычный 3 27 2 3 2 4" xfId="48509"/>
    <cellStyle name="Обычный 3 27 2 3 3" xfId="48510"/>
    <cellStyle name="Обычный 3 27 2 3 3 2" xfId="48511"/>
    <cellStyle name="Обычный 3 27 2 3 3 2 2" xfId="48512"/>
    <cellStyle name="Обычный 3 27 2 3 3 3" xfId="48513"/>
    <cellStyle name="Обычный 3 27 2 3 4" xfId="48514"/>
    <cellStyle name="Обычный 3 27 2 3 4 2" xfId="48515"/>
    <cellStyle name="Обычный 3 27 2 3 5" xfId="48516"/>
    <cellStyle name="Обычный 3 27 2 4" xfId="48517"/>
    <cellStyle name="Обычный 3 27 2 4 2" xfId="48518"/>
    <cellStyle name="Обычный 3 27 2 4 2 2" xfId="48519"/>
    <cellStyle name="Обычный 3 27 2 4 2 2 2" xfId="48520"/>
    <cellStyle name="Обычный 3 27 2 4 2 3" xfId="48521"/>
    <cellStyle name="Обычный 3 27 2 4 3" xfId="48522"/>
    <cellStyle name="Обычный 3 27 2 4 3 2" xfId="48523"/>
    <cellStyle name="Обычный 3 27 2 4 4" xfId="48524"/>
    <cellStyle name="Обычный 3 27 2 5" xfId="48525"/>
    <cellStyle name="Обычный 3 27 2 5 2" xfId="48526"/>
    <cellStyle name="Обычный 3 27 2 5 2 2" xfId="48527"/>
    <cellStyle name="Обычный 3 27 2 5 3" xfId="48528"/>
    <cellStyle name="Обычный 3 27 2 6" xfId="48529"/>
    <cellStyle name="Обычный 3 27 2 6 2" xfId="48530"/>
    <cellStyle name="Обычный 3 27 2 7" xfId="48531"/>
    <cellStyle name="Обычный 3 27 3" xfId="48532"/>
    <cellStyle name="Обычный 3 27 3 2" xfId="48533"/>
    <cellStyle name="Обычный 3 27 3 2 2" xfId="48534"/>
    <cellStyle name="Обычный 3 27 3 2 2 2" xfId="48535"/>
    <cellStyle name="Обычный 3 27 3 2 2 2 2" xfId="48536"/>
    <cellStyle name="Обычный 3 27 3 2 2 3" xfId="48537"/>
    <cellStyle name="Обычный 3 27 3 2 3" xfId="48538"/>
    <cellStyle name="Обычный 3 27 3 2 3 2" xfId="48539"/>
    <cellStyle name="Обычный 3 27 3 2 4" xfId="48540"/>
    <cellStyle name="Обычный 3 27 3 3" xfId="48541"/>
    <cellStyle name="Обычный 3 27 3 3 2" xfId="48542"/>
    <cellStyle name="Обычный 3 27 3 3 2 2" xfId="48543"/>
    <cellStyle name="Обычный 3 27 3 3 3" xfId="48544"/>
    <cellStyle name="Обычный 3 27 3 4" xfId="48545"/>
    <cellStyle name="Обычный 3 27 3 4 2" xfId="48546"/>
    <cellStyle name="Обычный 3 27 3 5" xfId="48547"/>
    <cellStyle name="Обычный 3 27 4" xfId="48548"/>
    <cellStyle name="Обычный 3 27 4 2" xfId="48549"/>
    <cellStyle name="Обычный 3 27 4 2 2" xfId="48550"/>
    <cellStyle name="Обычный 3 27 4 2 2 2" xfId="48551"/>
    <cellStyle name="Обычный 3 27 4 2 2 2 2" xfId="48552"/>
    <cellStyle name="Обычный 3 27 4 2 2 3" xfId="48553"/>
    <cellStyle name="Обычный 3 27 4 2 3" xfId="48554"/>
    <cellStyle name="Обычный 3 27 4 2 3 2" xfId="48555"/>
    <cellStyle name="Обычный 3 27 4 2 4" xfId="48556"/>
    <cellStyle name="Обычный 3 27 4 3" xfId="48557"/>
    <cellStyle name="Обычный 3 27 4 3 2" xfId="48558"/>
    <cellStyle name="Обычный 3 27 4 3 2 2" xfId="48559"/>
    <cellStyle name="Обычный 3 27 4 3 3" xfId="48560"/>
    <cellStyle name="Обычный 3 27 4 4" xfId="48561"/>
    <cellStyle name="Обычный 3 27 4 4 2" xfId="48562"/>
    <cellStyle name="Обычный 3 27 4 5" xfId="48563"/>
    <cellStyle name="Обычный 3 27 5" xfId="48564"/>
    <cellStyle name="Обычный 3 27 5 2" xfId="48565"/>
    <cellStyle name="Обычный 3 27 5 2 2" xfId="48566"/>
    <cellStyle name="Обычный 3 27 5 2 2 2" xfId="48567"/>
    <cellStyle name="Обычный 3 27 5 2 3" xfId="48568"/>
    <cellStyle name="Обычный 3 27 5 3" xfId="48569"/>
    <cellStyle name="Обычный 3 27 5 3 2" xfId="48570"/>
    <cellStyle name="Обычный 3 27 5 4" xfId="48571"/>
    <cellStyle name="Обычный 3 27 6" xfId="48572"/>
    <cellStyle name="Обычный 3 27 6 2" xfId="48573"/>
    <cellStyle name="Обычный 3 27 6 2 2" xfId="48574"/>
    <cellStyle name="Обычный 3 27 6 3" xfId="48575"/>
    <cellStyle name="Обычный 3 27 7" xfId="48576"/>
    <cellStyle name="Обычный 3 27 7 2" xfId="48577"/>
    <cellStyle name="Обычный 3 27 8" xfId="48578"/>
    <cellStyle name="Обычный 3 28" xfId="48579"/>
    <cellStyle name="Обычный 3 28 2" xfId="48580"/>
    <cellStyle name="Обычный 3 28 2 2" xfId="48581"/>
    <cellStyle name="Обычный 3 28 2 2 2" xfId="48582"/>
    <cellStyle name="Обычный 3 28 2 2 2 2" xfId="48583"/>
    <cellStyle name="Обычный 3 28 2 2 2 2 2" xfId="48584"/>
    <cellStyle name="Обычный 3 28 2 2 2 2 2 2" xfId="48585"/>
    <cellStyle name="Обычный 3 28 2 2 2 2 3" xfId="48586"/>
    <cellStyle name="Обычный 3 28 2 2 2 3" xfId="48587"/>
    <cellStyle name="Обычный 3 28 2 2 2 3 2" xfId="48588"/>
    <cellStyle name="Обычный 3 28 2 2 2 4" xfId="48589"/>
    <cellStyle name="Обычный 3 28 2 2 3" xfId="48590"/>
    <cellStyle name="Обычный 3 28 2 2 3 2" xfId="48591"/>
    <cellStyle name="Обычный 3 28 2 2 3 2 2" xfId="48592"/>
    <cellStyle name="Обычный 3 28 2 2 3 3" xfId="48593"/>
    <cellStyle name="Обычный 3 28 2 2 4" xfId="48594"/>
    <cellStyle name="Обычный 3 28 2 2 4 2" xfId="48595"/>
    <cellStyle name="Обычный 3 28 2 2 5" xfId="48596"/>
    <cellStyle name="Обычный 3 28 2 3" xfId="48597"/>
    <cellStyle name="Обычный 3 28 2 3 2" xfId="48598"/>
    <cellStyle name="Обычный 3 28 2 3 2 2" xfId="48599"/>
    <cellStyle name="Обычный 3 28 2 3 2 2 2" xfId="48600"/>
    <cellStyle name="Обычный 3 28 2 3 2 2 2 2" xfId="48601"/>
    <cellStyle name="Обычный 3 28 2 3 2 2 3" xfId="48602"/>
    <cellStyle name="Обычный 3 28 2 3 2 3" xfId="48603"/>
    <cellStyle name="Обычный 3 28 2 3 2 3 2" xfId="48604"/>
    <cellStyle name="Обычный 3 28 2 3 2 4" xfId="48605"/>
    <cellStyle name="Обычный 3 28 2 3 3" xfId="48606"/>
    <cellStyle name="Обычный 3 28 2 3 3 2" xfId="48607"/>
    <cellStyle name="Обычный 3 28 2 3 3 2 2" xfId="48608"/>
    <cellStyle name="Обычный 3 28 2 3 3 3" xfId="48609"/>
    <cellStyle name="Обычный 3 28 2 3 4" xfId="48610"/>
    <cellStyle name="Обычный 3 28 2 3 4 2" xfId="48611"/>
    <cellStyle name="Обычный 3 28 2 3 5" xfId="48612"/>
    <cellStyle name="Обычный 3 28 2 4" xfId="48613"/>
    <cellStyle name="Обычный 3 28 2 4 2" xfId="48614"/>
    <cellStyle name="Обычный 3 28 2 4 2 2" xfId="48615"/>
    <cellStyle name="Обычный 3 28 2 4 2 2 2" xfId="48616"/>
    <cellStyle name="Обычный 3 28 2 4 2 3" xfId="48617"/>
    <cellStyle name="Обычный 3 28 2 4 3" xfId="48618"/>
    <cellStyle name="Обычный 3 28 2 4 3 2" xfId="48619"/>
    <cellStyle name="Обычный 3 28 2 4 4" xfId="48620"/>
    <cellStyle name="Обычный 3 28 2 5" xfId="48621"/>
    <cellStyle name="Обычный 3 28 2 5 2" xfId="48622"/>
    <cellStyle name="Обычный 3 28 2 5 2 2" xfId="48623"/>
    <cellStyle name="Обычный 3 28 2 5 3" xfId="48624"/>
    <cellStyle name="Обычный 3 28 2 6" xfId="48625"/>
    <cellStyle name="Обычный 3 28 2 6 2" xfId="48626"/>
    <cellStyle name="Обычный 3 28 2 7" xfId="48627"/>
    <cellStyle name="Обычный 3 28 3" xfId="48628"/>
    <cellStyle name="Обычный 3 28 3 2" xfId="48629"/>
    <cellStyle name="Обычный 3 28 3 2 2" xfId="48630"/>
    <cellStyle name="Обычный 3 28 3 2 2 2" xfId="48631"/>
    <cellStyle name="Обычный 3 28 3 2 2 2 2" xfId="48632"/>
    <cellStyle name="Обычный 3 28 3 2 2 3" xfId="48633"/>
    <cellStyle name="Обычный 3 28 3 2 3" xfId="48634"/>
    <cellStyle name="Обычный 3 28 3 2 3 2" xfId="48635"/>
    <cellStyle name="Обычный 3 28 3 2 4" xfId="48636"/>
    <cellStyle name="Обычный 3 28 3 3" xfId="48637"/>
    <cellStyle name="Обычный 3 28 3 3 2" xfId="48638"/>
    <cellStyle name="Обычный 3 28 3 3 2 2" xfId="48639"/>
    <cellStyle name="Обычный 3 28 3 3 3" xfId="48640"/>
    <cellStyle name="Обычный 3 28 3 4" xfId="48641"/>
    <cellStyle name="Обычный 3 28 3 4 2" xfId="48642"/>
    <cellStyle name="Обычный 3 28 3 5" xfId="48643"/>
    <cellStyle name="Обычный 3 28 4" xfId="48644"/>
    <cellStyle name="Обычный 3 28 4 2" xfId="48645"/>
    <cellStyle name="Обычный 3 28 4 2 2" xfId="48646"/>
    <cellStyle name="Обычный 3 28 4 2 2 2" xfId="48647"/>
    <cellStyle name="Обычный 3 28 4 2 2 2 2" xfId="48648"/>
    <cellStyle name="Обычный 3 28 4 2 2 3" xfId="48649"/>
    <cellStyle name="Обычный 3 28 4 2 3" xfId="48650"/>
    <cellStyle name="Обычный 3 28 4 2 3 2" xfId="48651"/>
    <cellStyle name="Обычный 3 28 4 2 4" xfId="48652"/>
    <cellStyle name="Обычный 3 28 4 3" xfId="48653"/>
    <cellStyle name="Обычный 3 28 4 3 2" xfId="48654"/>
    <cellStyle name="Обычный 3 28 4 3 2 2" xfId="48655"/>
    <cellStyle name="Обычный 3 28 4 3 3" xfId="48656"/>
    <cellStyle name="Обычный 3 28 4 4" xfId="48657"/>
    <cellStyle name="Обычный 3 28 4 4 2" xfId="48658"/>
    <cellStyle name="Обычный 3 28 4 5" xfId="48659"/>
    <cellStyle name="Обычный 3 28 5" xfId="48660"/>
    <cellStyle name="Обычный 3 28 5 2" xfId="48661"/>
    <cellStyle name="Обычный 3 28 5 2 2" xfId="48662"/>
    <cellStyle name="Обычный 3 28 5 2 2 2" xfId="48663"/>
    <cellStyle name="Обычный 3 28 5 2 3" xfId="48664"/>
    <cellStyle name="Обычный 3 28 5 3" xfId="48665"/>
    <cellStyle name="Обычный 3 28 5 3 2" xfId="48666"/>
    <cellStyle name="Обычный 3 28 5 4" xfId="48667"/>
    <cellStyle name="Обычный 3 28 6" xfId="48668"/>
    <cellStyle name="Обычный 3 28 6 2" xfId="48669"/>
    <cellStyle name="Обычный 3 28 6 2 2" xfId="48670"/>
    <cellStyle name="Обычный 3 28 6 3" xfId="48671"/>
    <cellStyle name="Обычный 3 28 7" xfId="48672"/>
    <cellStyle name="Обычный 3 28 7 2" xfId="48673"/>
    <cellStyle name="Обычный 3 28 8" xfId="48674"/>
    <cellStyle name="Обычный 3 29" xfId="48675"/>
    <cellStyle name="Обычный 3 29 2" xfId="48676"/>
    <cellStyle name="Обычный 3 29 2 2" xfId="48677"/>
    <cellStyle name="Обычный 3 29 2 2 2" xfId="48678"/>
    <cellStyle name="Обычный 3 29 2 2 2 2" xfId="48679"/>
    <cellStyle name="Обычный 3 29 2 2 2 2 2" xfId="48680"/>
    <cellStyle name="Обычный 3 29 2 2 2 2 2 2" xfId="48681"/>
    <cellStyle name="Обычный 3 29 2 2 2 2 3" xfId="48682"/>
    <cellStyle name="Обычный 3 29 2 2 2 3" xfId="48683"/>
    <cellStyle name="Обычный 3 29 2 2 2 3 2" xfId="48684"/>
    <cellStyle name="Обычный 3 29 2 2 2 4" xfId="48685"/>
    <cellStyle name="Обычный 3 29 2 2 3" xfId="48686"/>
    <cellStyle name="Обычный 3 29 2 2 3 2" xfId="48687"/>
    <cellStyle name="Обычный 3 29 2 2 3 2 2" xfId="48688"/>
    <cellStyle name="Обычный 3 29 2 2 3 3" xfId="48689"/>
    <cellStyle name="Обычный 3 29 2 2 4" xfId="48690"/>
    <cellStyle name="Обычный 3 29 2 2 4 2" xfId="48691"/>
    <cellStyle name="Обычный 3 29 2 2 5" xfId="48692"/>
    <cellStyle name="Обычный 3 29 2 3" xfId="48693"/>
    <cellStyle name="Обычный 3 29 2 3 2" xfId="48694"/>
    <cellStyle name="Обычный 3 29 2 3 2 2" xfId="48695"/>
    <cellStyle name="Обычный 3 29 2 3 2 2 2" xfId="48696"/>
    <cellStyle name="Обычный 3 29 2 3 2 2 2 2" xfId="48697"/>
    <cellStyle name="Обычный 3 29 2 3 2 2 3" xfId="48698"/>
    <cellStyle name="Обычный 3 29 2 3 2 3" xfId="48699"/>
    <cellStyle name="Обычный 3 29 2 3 2 3 2" xfId="48700"/>
    <cellStyle name="Обычный 3 29 2 3 2 4" xfId="48701"/>
    <cellStyle name="Обычный 3 29 2 3 3" xfId="48702"/>
    <cellStyle name="Обычный 3 29 2 3 3 2" xfId="48703"/>
    <cellStyle name="Обычный 3 29 2 3 3 2 2" xfId="48704"/>
    <cellStyle name="Обычный 3 29 2 3 3 3" xfId="48705"/>
    <cellStyle name="Обычный 3 29 2 3 4" xfId="48706"/>
    <cellStyle name="Обычный 3 29 2 3 4 2" xfId="48707"/>
    <cellStyle name="Обычный 3 29 2 3 5" xfId="48708"/>
    <cellStyle name="Обычный 3 29 2 4" xfId="48709"/>
    <cellStyle name="Обычный 3 29 2 4 2" xfId="48710"/>
    <cellStyle name="Обычный 3 29 2 4 2 2" xfId="48711"/>
    <cellStyle name="Обычный 3 29 2 4 2 2 2" xfId="48712"/>
    <cellStyle name="Обычный 3 29 2 4 2 3" xfId="48713"/>
    <cellStyle name="Обычный 3 29 2 4 3" xfId="48714"/>
    <cellStyle name="Обычный 3 29 2 4 3 2" xfId="48715"/>
    <cellStyle name="Обычный 3 29 2 4 4" xfId="48716"/>
    <cellStyle name="Обычный 3 29 2 5" xfId="48717"/>
    <cellStyle name="Обычный 3 29 2 5 2" xfId="48718"/>
    <cellStyle name="Обычный 3 29 2 5 2 2" xfId="48719"/>
    <cellStyle name="Обычный 3 29 2 5 3" xfId="48720"/>
    <cellStyle name="Обычный 3 29 2 6" xfId="48721"/>
    <cellStyle name="Обычный 3 29 2 6 2" xfId="48722"/>
    <cellStyle name="Обычный 3 29 2 7" xfId="48723"/>
    <cellStyle name="Обычный 3 29 3" xfId="48724"/>
    <cellStyle name="Обычный 3 29 3 2" xfId="48725"/>
    <cellStyle name="Обычный 3 29 3 2 2" xfId="48726"/>
    <cellStyle name="Обычный 3 29 3 2 2 2" xfId="48727"/>
    <cellStyle name="Обычный 3 29 3 2 2 2 2" xfId="48728"/>
    <cellStyle name="Обычный 3 29 3 2 2 3" xfId="48729"/>
    <cellStyle name="Обычный 3 29 3 2 3" xfId="48730"/>
    <cellStyle name="Обычный 3 29 3 2 3 2" xfId="48731"/>
    <cellStyle name="Обычный 3 29 3 2 4" xfId="48732"/>
    <cellStyle name="Обычный 3 29 3 3" xfId="48733"/>
    <cellStyle name="Обычный 3 29 3 3 2" xfId="48734"/>
    <cellStyle name="Обычный 3 29 3 3 2 2" xfId="48735"/>
    <cellStyle name="Обычный 3 29 3 3 3" xfId="48736"/>
    <cellStyle name="Обычный 3 29 3 4" xfId="48737"/>
    <cellStyle name="Обычный 3 29 3 4 2" xfId="48738"/>
    <cellStyle name="Обычный 3 29 3 5" xfId="48739"/>
    <cellStyle name="Обычный 3 29 4" xfId="48740"/>
    <cellStyle name="Обычный 3 29 4 2" xfId="48741"/>
    <cellStyle name="Обычный 3 29 4 2 2" xfId="48742"/>
    <cellStyle name="Обычный 3 29 4 2 2 2" xfId="48743"/>
    <cellStyle name="Обычный 3 29 4 2 2 2 2" xfId="48744"/>
    <cellStyle name="Обычный 3 29 4 2 2 3" xfId="48745"/>
    <cellStyle name="Обычный 3 29 4 2 3" xfId="48746"/>
    <cellStyle name="Обычный 3 29 4 2 3 2" xfId="48747"/>
    <cellStyle name="Обычный 3 29 4 2 4" xfId="48748"/>
    <cellStyle name="Обычный 3 29 4 3" xfId="48749"/>
    <cellStyle name="Обычный 3 29 4 3 2" xfId="48750"/>
    <cellStyle name="Обычный 3 29 4 3 2 2" xfId="48751"/>
    <cellStyle name="Обычный 3 29 4 3 3" xfId="48752"/>
    <cellStyle name="Обычный 3 29 4 4" xfId="48753"/>
    <cellStyle name="Обычный 3 29 4 4 2" xfId="48754"/>
    <cellStyle name="Обычный 3 29 4 5" xfId="48755"/>
    <cellStyle name="Обычный 3 29 5" xfId="48756"/>
    <cellStyle name="Обычный 3 29 5 2" xfId="48757"/>
    <cellStyle name="Обычный 3 29 5 2 2" xfId="48758"/>
    <cellStyle name="Обычный 3 29 5 2 2 2" xfId="48759"/>
    <cellStyle name="Обычный 3 29 5 2 3" xfId="48760"/>
    <cellStyle name="Обычный 3 29 5 3" xfId="48761"/>
    <cellStyle name="Обычный 3 29 5 3 2" xfId="48762"/>
    <cellStyle name="Обычный 3 29 5 4" xfId="48763"/>
    <cellStyle name="Обычный 3 29 6" xfId="48764"/>
    <cellStyle name="Обычный 3 29 6 2" xfId="48765"/>
    <cellStyle name="Обычный 3 29 6 2 2" xfId="48766"/>
    <cellStyle name="Обычный 3 29 6 3" xfId="48767"/>
    <cellStyle name="Обычный 3 29 7" xfId="48768"/>
    <cellStyle name="Обычный 3 29 7 2" xfId="48769"/>
    <cellStyle name="Обычный 3 29 8" xfId="48770"/>
    <cellStyle name="Обычный 3 3" xfId="48771"/>
    <cellStyle name="Обычный 3 30" xfId="48772"/>
    <cellStyle name="Обычный 3 30 2" xfId="48773"/>
    <cellStyle name="Обычный 3 30 2 2" xfId="48774"/>
    <cellStyle name="Обычный 3 30 2 2 2" xfId="48775"/>
    <cellStyle name="Обычный 3 30 2 2 2 2" xfId="48776"/>
    <cellStyle name="Обычный 3 30 2 2 2 2 2" xfId="48777"/>
    <cellStyle name="Обычный 3 30 2 2 2 2 2 2" xfId="48778"/>
    <cellStyle name="Обычный 3 30 2 2 2 2 3" xfId="48779"/>
    <cellStyle name="Обычный 3 30 2 2 2 3" xfId="48780"/>
    <cellStyle name="Обычный 3 30 2 2 2 3 2" xfId="48781"/>
    <cellStyle name="Обычный 3 30 2 2 2 4" xfId="48782"/>
    <cellStyle name="Обычный 3 30 2 2 3" xfId="48783"/>
    <cellStyle name="Обычный 3 30 2 2 3 2" xfId="48784"/>
    <cellStyle name="Обычный 3 30 2 2 3 2 2" xfId="48785"/>
    <cellStyle name="Обычный 3 30 2 2 3 3" xfId="48786"/>
    <cellStyle name="Обычный 3 30 2 2 4" xfId="48787"/>
    <cellStyle name="Обычный 3 30 2 2 4 2" xfId="48788"/>
    <cellStyle name="Обычный 3 30 2 2 5" xfId="48789"/>
    <cellStyle name="Обычный 3 30 2 3" xfId="48790"/>
    <cellStyle name="Обычный 3 30 2 3 2" xfId="48791"/>
    <cellStyle name="Обычный 3 30 2 3 2 2" xfId="48792"/>
    <cellStyle name="Обычный 3 30 2 3 2 2 2" xfId="48793"/>
    <cellStyle name="Обычный 3 30 2 3 2 2 2 2" xfId="48794"/>
    <cellStyle name="Обычный 3 30 2 3 2 2 3" xfId="48795"/>
    <cellStyle name="Обычный 3 30 2 3 2 3" xfId="48796"/>
    <cellStyle name="Обычный 3 30 2 3 2 3 2" xfId="48797"/>
    <cellStyle name="Обычный 3 30 2 3 2 4" xfId="48798"/>
    <cellStyle name="Обычный 3 30 2 3 3" xfId="48799"/>
    <cellStyle name="Обычный 3 30 2 3 3 2" xfId="48800"/>
    <cellStyle name="Обычный 3 30 2 3 3 2 2" xfId="48801"/>
    <cellStyle name="Обычный 3 30 2 3 3 3" xfId="48802"/>
    <cellStyle name="Обычный 3 30 2 3 4" xfId="48803"/>
    <cellStyle name="Обычный 3 30 2 3 4 2" xfId="48804"/>
    <cellStyle name="Обычный 3 30 2 3 5" xfId="48805"/>
    <cellStyle name="Обычный 3 30 2 4" xfId="48806"/>
    <cellStyle name="Обычный 3 30 2 4 2" xfId="48807"/>
    <cellStyle name="Обычный 3 30 2 4 2 2" xfId="48808"/>
    <cellStyle name="Обычный 3 30 2 4 2 2 2" xfId="48809"/>
    <cellStyle name="Обычный 3 30 2 4 2 3" xfId="48810"/>
    <cellStyle name="Обычный 3 30 2 4 3" xfId="48811"/>
    <cellStyle name="Обычный 3 30 2 4 3 2" xfId="48812"/>
    <cellStyle name="Обычный 3 30 2 4 4" xfId="48813"/>
    <cellStyle name="Обычный 3 30 2 5" xfId="48814"/>
    <cellStyle name="Обычный 3 30 2 5 2" xfId="48815"/>
    <cellStyle name="Обычный 3 30 2 5 2 2" xfId="48816"/>
    <cellStyle name="Обычный 3 30 2 5 3" xfId="48817"/>
    <cellStyle name="Обычный 3 30 2 6" xfId="48818"/>
    <cellStyle name="Обычный 3 30 2 6 2" xfId="48819"/>
    <cellStyle name="Обычный 3 30 2 7" xfId="48820"/>
    <cellStyle name="Обычный 3 30 3" xfId="48821"/>
    <cellStyle name="Обычный 3 30 3 2" xfId="48822"/>
    <cellStyle name="Обычный 3 30 3 2 2" xfId="48823"/>
    <cellStyle name="Обычный 3 30 3 2 2 2" xfId="48824"/>
    <cellStyle name="Обычный 3 30 3 2 2 2 2" xfId="48825"/>
    <cellStyle name="Обычный 3 30 3 2 2 3" xfId="48826"/>
    <cellStyle name="Обычный 3 30 3 2 3" xfId="48827"/>
    <cellStyle name="Обычный 3 30 3 2 3 2" xfId="48828"/>
    <cellStyle name="Обычный 3 30 3 2 4" xfId="48829"/>
    <cellStyle name="Обычный 3 30 3 3" xfId="48830"/>
    <cellStyle name="Обычный 3 30 3 3 2" xfId="48831"/>
    <cellStyle name="Обычный 3 30 3 3 2 2" xfId="48832"/>
    <cellStyle name="Обычный 3 30 3 3 3" xfId="48833"/>
    <cellStyle name="Обычный 3 30 3 4" xfId="48834"/>
    <cellStyle name="Обычный 3 30 3 4 2" xfId="48835"/>
    <cellStyle name="Обычный 3 30 3 5" xfId="48836"/>
    <cellStyle name="Обычный 3 30 4" xfId="48837"/>
    <cellStyle name="Обычный 3 30 4 2" xfId="48838"/>
    <cellStyle name="Обычный 3 30 4 2 2" xfId="48839"/>
    <cellStyle name="Обычный 3 30 4 2 2 2" xfId="48840"/>
    <cellStyle name="Обычный 3 30 4 2 2 2 2" xfId="48841"/>
    <cellStyle name="Обычный 3 30 4 2 2 3" xfId="48842"/>
    <cellStyle name="Обычный 3 30 4 2 3" xfId="48843"/>
    <cellStyle name="Обычный 3 30 4 2 3 2" xfId="48844"/>
    <cellStyle name="Обычный 3 30 4 2 4" xfId="48845"/>
    <cellStyle name="Обычный 3 30 4 3" xfId="48846"/>
    <cellStyle name="Обычный 3 30 4 3 2" xfId="48847"/>
    <cellStyle name="Обычный 3 30 4 3 2 2" xfId="48848"/>
    <cellStyle name="Обычный 3 30 4 3 3" xfId="48849"/>
    <cellStyle name="Обычный 3 30 4 4" xfId="48850"/>
    <cellStyle name="Обычный 3 30 4 4 2" xfId="48851"/>
    <cellStyle name="Обычный 3 30 4 5" xfId="48852"/>
    <cellStyle name="Обычный 3 30 5" xfId="48853"/>
    <cellStyle name="Обычный 3 30 5 2" xfId="48854"/>
    <cellStyle name="Обычный 3 30 5 2 2" xfId="48855"/>
    <cellStyle name="Обычный 3 30 5 2 2 2" xfId="48856"/>
    <cellStyle name="Обычный 3 30 5 2 3" xfId="48857"/>
    <cellStyle name="Обычный 3 30 5 3" xfId="48858"/>
    <cellStyle name="Обычный 3 30 5 3 2" xfId="48859"/>
    <cellStyle name="Обычный 3 30 5 4" xfId="48860"/>
    <cellStyle name="Обычный 3 30 6" xfId="48861"/>
    <cellStyle name="Обычный 3 30 6 2" xfId="48862"/>
    <cellStyle name="Обычный 3 30 6 2 2" xfId="48863"/>
    <cellStyle name="Обычный 3 30 6 3" xfId="48864"/>
    <cellStyle name="Обычный 3 30 7" xfId="48865"/>
    <cellStyle name="Обычный 3 30 7 2" xfId="48866"/>
    <cellStyle name="Обычный 3 30 8" xfId="48867"/>
    <cellStyle name="Обычный 3 31" xfId="48868"/>
    <cellStyle name="Обычный 3 31 2" xfId="48869"/>
    <cellStyle name="Обычный 3 31 2 2" xfId="48870"/>
    <cellStyle name="Обычный 3 31 2 2 2" xfId="48871"/>
    <cellStyle name="Обычный 3 31 2 2 2 2" xfId="48872"/>
    <cellStyle name="Обычный 3 31 2 2 2 2 2" xfId="48873"/>
    <cellStyle name="Обычный 3 31 2 2 2 2 2 2" xfId="48874"/>
    <cellStyle name="Обычный 3 31 2 2 2 2 3" xfId="48875"/>
    <cellStyle name="Обычный 3 31 2 2 2 3" xfId="48876"/>
    <cellStyle name="Обычный 3 31 2 2 2 3 2" xfId="48877"/>
    <cellStyle name="Обычный 3 31 2 2 2 4" xfId="48878"/>
    <cellStyle name="Обычный 3 31 2 2 3" xfId="48879"/>
    <cellStyle name="Обычный 3 31 2 2 3 2" xfId="48880"/>
    <cellStyle name="Обычный 3 31 2 2 3 2 2" xfId="48881"/>
    <cellStyle name="Обычный 3 31 2 2 3 3" xfId="48882"/>
    <cellStyle name="Обычный 3 31 2 2 4" xfId="48883"/>
    <cellStyle name="Обычный 3 31 2 2 4 2" xfId="48884"/>
    <cellStyle name="Обычный 3 31 2 2 5" xfId="48885"/>
    <cellStyle name="Обычный 3 31 2 3" xfId="48886"/>
    <cellStyle name="Обычный 3 31 2 3 2" xfId="48887"/>
    <cellStyle name="Обычный 3 31 2 3 2 2" xfId="48888"/>
    <cellStyle name="Обычный 3 31 2 3 2 2 2" xfId="48889"/>
    <cellStyle name="Обычный 3 31 2 3 2 2 2 2" xfId="48890"/>
    <cellStyle name="Обычный 3 31 2 3 2 2 3" xfId="48891"/>
    <cellStyle name="Обычный 3 31 2 3 2 3" xfId="48892"/>
    <cellStyle name="Обычный 3 31 2 3 2 3 2" xfId="48893"/>
    <cellStyle name="Обычный 3 31 2 3 2 4" xfId="48894"/>
    <cellStyle name="Обычный 3 31 2 3 3" xfId="48895"/>
    <cellStyle name="Обычный 3 31 2 3 3 2" xfId="48896"/>
    <cellStyle name="Обычный 3 31 2 3 3 2 2" xfId="48897"/>
    <cellStyle name="Обычный 3 31 2 3 3 3" xfId="48898"/>
    <cellStyle name="Обычный 3 31 2 3 4" xfId="48899"/>
    <cellStyle name="Обычный 3 31 2 3 4 2" xfId="48900"/>
    <cellStyle name="Обычный 3 31 2 3 5" xfId="48901"/>
    <cellStyle name="Обычный 3 31 2 4" xfId="48902"/>
    <cellStyle name="Обычный 3 31 2 4 2" xfId="48903"/>
    <cellStyle name="Обычный 3 31 2 4 2 2" xfId="48904"/>
    <cellStyle name="Обычный 3 31 2 4 2 2 2" xfId="48905"/>
    <cellStyle name="Обычный 3 31 2 4 2 3" xfId="48906"/>
    <cellStyle name="Обычный 3 31 2 4 3" xfId="48907"/>
    <cellStyle name="Обычный 3 31 2 4 3 2" xfId="48908"/>
    <cellStyle name="Обычный 3 31 2 4 4" xfId="48909"/>
    <cellStyle name="Обычный 3 31 2 5" xfId="48910"/>
    <cellStyle name="Обычный 3 31 2 5 2" xfId="48911"/>
    <cellStyle name="Обычный 3 31 2 5 2 2" xfId="48912"/>
    <cellStyle name="Обычный 3 31 2 5 3" xfId="48913"/>
    <cellStyle name="Обычный 3 31 2 6" xfId="48914"/>
    <cellStyle name="Обычный 3 31 2 6 2" xfId="48915"/>
    <cellStyle name="Обычный 3 31 2 7" xfId="48916"/>
    <cellStyle name="Обычный 3 31 3" xfId="48917"/>
    <cellStyle name="Обычный 3 31 3 2" xfId="48918"/>
    <cellStyle name="Обычный 3 31 3 2 2" xfId="48919"/>
    <cellStyle name="Обычный 3 31 3 2 2 2" xfId="48920"/>
    <cellStyle name="Обычный 3 31 3 2 2 2 2" xfId="48921"/>
    <cellStyle name="Обычный 3 31 3 2 2 3" xfId="48922"/>
    <cellStyle name="Обычный 3 31 3 2 3" xfId="48923"/>
    <cellStyle name="Обычный 3 31 3 2 3 2" xfId="48924"/>
    <cellStyle name="Обычный 3 31 3 2 4" xfId="48925"/>
    <cellStyle name="Обычный 3 31 3 3" xfId="48926"/>
    <cellStyle name="Обычный 3 31 3 3 2" xfId="48927"/>
    <cellStyle name="Обычный 3 31 3 3 2 2" xfId="48928"/>
    <cellStyle name="Обычный 3 31 3 3 3" xfId="48929"/>
    <cellStyle name="Обычный 3 31 3 4" xfId="48930"/>
    <cellStyle name="Обычный 3 31 3 4 2" xfId="48931"/>
    <cellStyle name="Обычный 3 31 3 5" xfId="48932"/>
    <cellStyle name="Обычный 3 31 4" xfId="48933"/>
    <cellStyle name="Обычный 3 31 4 2" xfId="48934"/>
    <cellStyle name="Обычный 3 31 4 2 2" xfId="48935"/>
    <cellStyle name="Обычный 3 31 4 2 2 2" xfId="48936"/>
    <cellStyle name="Обычный 3 31 4 2 2 2 2" xfId="48937"/>
    <cellStyle name="Обычный 3 31 4 2 2 3" xfId="48938"/>
    <cellStyle name="Обычный 3 31 4 2 3" xfId="48939"/>
    <cellStyle name="Обычный 3 31 4 2 3 2" xfId="48940"/>
    <cellStyle name="Обычный 3 31 4 2 4" xfId="48941"/>
    <cellStyle name="Обычный 3 31 4 3" xfId="48942"/>
    <cellStyle name="Обычный 3 31 4 3 2" xfId="48943"/>
    <cellStyle name="Обычный 3 31 4 3 2 2" xfId="48944"/>
    <cellStyle name="Обычный 3 31 4 3 3" xfId="48945"/>
    <cellStyle name="Обычный 3 31 4 4" xfId="48946"/>
    <cellStyle name="Обычный 3 31 4 4 2" xfId="48947"/>
    <cellStyle name="Обычный 3 31 4 5" xfId="48948"/>
    <cellStyle name="Обычный 3 31 5" xfId="48949"/>
    <cellStyle name="Обычный 3 31 5 2" xfId="48950"/>
    <cellStyle name="Обычный 3 31 5 2 2" xfId="48951"/>
    <cellStyle name="Обычный 3 31 5 2 2 2" xfId="48952"/>
    <cellStyle name="Обычный 3 31 5 2 3" xfId="48953"/>
    <cellStyle name="Обычный 3 31 5 3" xfId="48954"/>
    <cellStyle name="Обычный 3 31 5 3 2" xfId="48955"/>
    <cellStyle name="Обычный 3 31 5 4" xfId="48956"/>
    <cellStyle name="Обычный 3 31 6" xfId="48957"/>
    <cellStyle name="Обычный 3 31 6 2" xfId="48958"/>
    <cellStyle name="Обычный 3 31 6 2 2" xfId="48959"/>
    <cellStyle name="Обычный 3 31 6 3" xfId="48960"/>
    <cellStyle name="Обычный 3 31 7" xfId="48961"/>
    <cellStyle name="Обычный 3 31 7 2" xfId="48962"/>
    <cellStyle name="Обычный 3 31 8" xfId="48963"/>
    <cellStyle name="Обычный 3 32" xfId="48964"/>
    <cellStyle name="Обычный 3 32 2" xfId="48965"/>
    <cellStyle name="Обычный 3 32 2 2" xfId="48966"/>
    <cellStyle name="Обычный 3 32 2 2 2" xfId="48967"/>
    <cellStyle name="Обычный 3 32 2 2 2 2" xfId="48968"/>
    <cellStyle name="Обычный 3 32 2 2 2 2 2" xfId="48969"/>
    <cellStyle name="Обычный 3 32 2 2 2 2 2 2" xfId="48970"/>
    <cellStyle name="Обычный 3 32 2 2 2 2 3" xfId="48971"/>
    <cellStyle name="Обычный 3 32 2 2 2 3" xfId="48972"/>
    <cellStyle name="Обычный 3 32 2 2 2 3 2" xfId="48973"/>
    <cellStyle name="Обычный 3 32 2 2 2 4" xfId="48974"/>
    <cellStyle name="Обычный 3 32 2 2 3" xfId="48975"/>
    <cellStyle name="Обычный 3 32 2 2 3 2" xfId="48976"/>
    <cellStyle name="Обычный 3 32 2 2 3 2 2" xfId="48977"/>
    <cellStyle name="Обычный 3 32 2 2 3 3" xfId="48978"/>
    <cellStyle name="Обычный 3 32 2 2 4" xfId="48979"/>
    <cellStyle name="Обычный 3 32 2 2 4 2" xfId="48980"/>
    <cellStyle name="Обычный 3 32 2 2 5" xfId="48981"/>
    <cellStyle name="Обычный 3 32 2 3" xfId="48982"/>
    <cellStyle name="Обычный 3 32 2 3 2" xfId="48983"/>
    <cellStyle name="Обычный 3 32 2 3 2 2" xfId="48984"/>
    <cellStyle name="Обычный 3 32 2 3 2 2 2" xfId="48985"/>
    <cellStyle name="Обычный 3 32 2 3 2 2 2 2" xfId="48986"/>
    <cellStyle name="Обычный 3 32 2 3 2 2 3" xfId="48987"/>
    <cellStyle name="Обычный 3 32 2 3 2 3" xfId="48988"/>
    <cellStyle name="Обычный 3 32 2 3 2 3 2" xfId="48989"/>
    <cellStyle name="Обычный 3 32 2 3 2 4" xfId="48990"/>
    <cellStyle name="Обычный 3 32 2 3 3" xfId="48991"/>
    <cellStyle name="Обычный 3 32 2 3 3 2" xfId="48992"/>
    <cellStyle name="Обычный 3 32 2 3 3 2 2" xfId="48993"/>
    <cellStyle name="Обычный 3 32 2 3 3 3" xfId="48994"/>
    <cellStyle name="Обычный 3 32 2 3 4" xfId="48995"/>
    <cellStyle name="Обычный 3 32 2 3 4 2" xfId="48996"/>
    <cellStyle name="Обычный 3 32 2 3 5" xfId="48997"/>
    <cellStyle name="Обычный 3 32 2 4" xfId="48998"/>
    <cellStyle name="Обычный 3 32 2 4 2" xfId="48999"/>
    <cellStyle name="Обычный 3 32 2 4 2 2" xfId="49000"/>
    <cellStyle name="Обычный 3 32 2 4 2 2 2" xfId="49001"/>
    <cellStyle name="Обычный 3 32 2 4 2 3" xfId="49002"/>
    <cellStyle name="Обычный 3 32 2 4 3" xfId="49003"/>
    <cellStyle name="Обычный 3 32 2 4 3 2" xfId="49004"/>
    <cellStyle name="Обычный 3 32 2 4 4" xfId="49005"/>
    <cellStyle name="Обычный 3 32 2 5" xfId="49006"/>
    <cellStyle name="Обычный 3 32 2 5 2" xfId="49007"/>
    <cellStyle name="Обычный 3 32 2 5 2 2" xfId="49008"/>
    <cellStyle name="Обычный 3 32 2 5 3" xfId="49009"/>
    <cellStyle name="Обычный 3 32 2 6" xfId="49010"/>
    <cellStyle name="Обычный 3 32 2 6 2" xfId="49011"/>
    <cellStyle name="Обычный 3 32 2 7" xfId="49012"/>
    <cellStyle name="Обычный 3 32 3" xfId="49013"/>
    <cellStyle name="Обычный 3 32 3 2" xfId="49014"/>
    <cellStyle name="Обычный 3 32 3 2 2" xfId="49015"/>
    <cellStyle name="Обычный 3 32 3 2 2 2" xfId="49016"/>
    <cellStyle name="Обычный 3 32 3 2 2 2 2" xfId="49017"/>
    <cellStyle name="Обычный 3 32 3 2 2 3" xfId="49018"/>
    <cellStyle name="Обычный 3 32 3 2 3" xfId="49019"/>
    <cellStyle name="Обычный 3 32 3 2 3 2" xfId="49020"/>
    <cellStyle name="Обычный 3 32 3 2 4" xfId="49021"/>
    <cellStyle name="Обычный 3 32 3 3" xfId="49022"/>
    <cellStyle name="Обычный 3 32 3 3 2" xfId="49023"/>
    <cellStyle name="Обычный 3 32 3 3 2 2" xfId="49024"/>
    <cellStyle name="Обычный 3 32 3 3 3" xfId="49025"/>
    <cellStyle name="Обычный 3 32 3 4" xfId="49026"/>
    <cellStyle name="Обычный 3 32 3 4 2" xfId="49027"/>
    <cellStyle name="Обычный 3 32 3 5" xfId="49028"/>
    <cellStyle name="Обычный 3 32 4" xfId="49029"/>
    <cellStyle name="Обычный 3 32 4 2" xfId="49030"/>
    <cellStyle name="Обычный 3 32 4 2 2" xfId="49031"/>
    <cellStyle name="Обычный 3 32 4 2 2 2" xfId="49032"/>
    <cellStyle name="Обычный 3 32 4 2 2 2 2" xfId="49033"/>
    <cellStyle name="Обычный 3 32 4 2 2 3" xfId="49034"/>
    <cellStyle name="Обычный 3 32 4 2 3" xfId="49035"/>
    <cellStyle name="Обычный 3 32 4 2 3 2" xfId="49036"/>
    <cellStyle name="Обычный 3 32 4 2 4" xfId="49037"/>
    <cellStyle name="Обычный 3 32 4 3" xfId="49038"/>
    <cellStyle name="Обычный 3 32 4 3 2" xfId="49039"/>
    <cellStyle name="Обычный 3 32 4 3 2 2" xfId="49040"/>
    <cellStyle name="Обычный 3 32 4 3 3" xfId="49041"/>
    <cellStyle name="Обычный 3 32 4 4" xfId="49042"/>
    <cellStyle name="Обычный 3 32 4 4 2" xfId="49043"/>
    <cellStyle name="Обычный 3 32 4 5" xfId="49044"/>
    <cellStyle name="Обычный 3 32 5" xfId="49045"/>
    <cellStyle name="Обычный 3 32 5 2" xfId="49046"/>
    <cellStyle name="Обычный 3 32 5 2 2" xfId="49047"/>
    <cellStyle name="Обычный 3 32 5 2 2 2" xfId="49048"/>
    <cellStyle name="Обычный 3 32 5 2 3" xfId="49049"/>
    <cellStyle name="Обычный 3 32 5 3" xfId="49050"/>
    <cellStyle name="Обычный 3 32 5 3 2" xfId="49051"/>
    <cellStyle name="Обычный 3 32 5 4" xfId="49052"/>
    <cellStyle name="Обычный 3 32 6" xfId="49053"/>
    <cellStyle name="Обычный 3 32 6 2" xfId="49054"/>
    <cellStyle name="Обычный 3 32 6 2 2" xfId="49055"/>
    <cellStyle name="Обычный 3 32 6 3" xfId="49056"/>
    <cellStyle name="Обычный 3 32 7" xfId="49057"/>
    <cellStyle name="Обычный 3 32 7 2" xfId="49058"/>
    <cellStyle name="Обычный 3 32 8" xfId="49059"/>
    <cellStyle name="Обычный 3 33" xfId="49060"/>
    <cellStyle name="Обычный 3 33 2" xfId="49061"/>
    <cellStyle name="Обычный 3 33 2 2" xfId="49062"/>
    <cellStyle name="Обычный 3 33 2 2 2" xfId="49063"/>
    <cellStyle name="Обычный 3 33 2 2 2 2" xfId="49064"/>
    <cellStyle name="Обычный 3 33 2 2 2 2 2" xfId="49065"/>
    <cellStyle name="Обычный 3 33 2 2 2 2 2 2" xfId="49066"/>
    <cellStyle name="Обычный 3 33 2 2 2 2 3" xfId="49067"/>
    <cellStyle name="Обычный 3 33 2 2 2 3" xfId="49068"/>
    <cellStyle name="Обычный 3 33 2 2 2 3 2" xfId="49069"/>
    <cellStyle name="Обычный 3 33 2 2 2 4" xfId="49070"/>
    <cellStyle name="Обычный 3 33 2 2 3" xfId="49071"/>
    <cellStyle name="Обычный 3 33 2 2 3 2" xfId="49072"/>
    <cellStyle name="Обычный 3 33 2 2 3 2 2" xfId="49073"/>
    <cellStyle name="Обычный 3 33 2 2 3 3" xfId="49074"/>
    <cellStyle name="Обычный 3 33 2 2 4" xfId="49075"/>
    <cellStyle name="Обычный 3 33 2 2 4 2" xfId="49076"/>
    <cellStyle name="Обычный 3 33 2 2 5" xfId="49077"/>
    <cellStyle name="Обычный 3 33 2 3" xfId="49078"/>
    <cellStyle name="Обычный 3 33 2 3 2" xfId="49079"/>
    <cellStyle name="Обычный 3 33 2 3 2 2" xfId="49080"/>
    <cellStyle name="Обычный 3 33 2 3 2 2 2" xfId="49081"/>
    <cellStyle name="Обычный 3 33 2 3 2 2 2 2" xfId="49082"/>
    <cellStyle name="Обычный 3 33 2 3 2 2 3" xfId="49083"/>
    <cellStyle name="Обычный 3 33 2 3 2 3" xfId="49084"/>
    <cellStyle name="Обычный 3 33 2 3 2 3 2" xfId="49085"/>
    <cellStyle name="Обычный 3 33 2 3 2 4" xfId="49086"/>
    <cellStyle name="Обычный 3 33 2 3 3" xfId="49087"/>
    <cellStyle name="Обычный 3 33 2 3 3 2" xfId="49088"/>
    <cellStyle name="Обычный 3 33 2 3 3 2 2" xfId="49089"/>
    <cellStyle name="Обычный 3 33 2 3 3 3" xfId="49090"/>
    <cellStyle name="Обычный 3 33 2 3 4" xfId="49091"/>
    <cellStyle name="Обычный 3 33 2 3 4 2" xfId="49092"/>
    <cellStyle name="Обычный 3 33 2 3 5" xfId="49093"/>
    <cellStyle name="Обычный 3 33 2 4" xfId="49094"/>
    <cellStyle name="Обычный 3 33 2 4 2" xfId="49095"/>
    <cellStyle name="Обычный 3 33 2 4 2 2" xfId="49096"/>
    <cellStyle name="Обычный 3 33 2 4 2 2 2" xfId="49097"/>
    <cellStyle name="Обычный 3 33 2 4 2 3" xfId="49098"/>
    <cellStyle name="Обычный 3 33 2 4 3" xfId="49099"/>
    <cellStyle name="Обычный 3 33 2 4 3 2" xfId="49100"/>
    <cellStyle name="Обычный 3 33 2 4 4" xfId="49101"/>
    <cellStyle name="Обычный 3 33 2 5" xfId="49102"/>
    <cellStyle name="Обычный 3 33 2 5 2" xfId="49103"/>
    <cellStyle name="Обычный 3 33 2 5 2 2" xfId="49104"/>
    <cellStyle name="Обычный 3 33 2 5 3" xfId="49105"/>
    <cellStyle name="Обычный 3 33 2 6" xfId="49106"/>
    <cellStyle name="Обычный 3 33 2 6 2" xfId="49107"/>
    <cellStyle name="Обычный 3 33 2 7" xfId="49108"/>
    <cellStyle name="Обычный 3 33 3" xfId="49109"/>
    <cellStyle name="Обычный 3 33 3 2" xfId="49110"/>
    <cellStyle name="Обычный 3 33 3 2 2" xfId="49111"/>
    <cellStyle name="Обычный 3 33 3 2 2 2" xfId="49112"/>
    <cellStyle name="Обычный 3 33 3 2 2 2 2" xfId="49113"/>
    <cellStyle name="Обычный 3 33 3 2 2 3" xfId="49114"/>
    <cellStyle name="Обычный 3 33 3 2 3" xfId="49115"/>
    <cellStyle name="Обычный 3 33 3 2 3 2" xfId="49116"/>
    <cellStyle name="Обычный 3 33 3 2 4" xfId="49117"/>
    <cellStyle name="Обычный 3 33 3 3" xfId="49118"/>
    <cellStyle name="Обычный 3 33 3 3 2" xfId="49119"/>
    <cellStyle name="Обычный 3 33 3 3 2 2" xfId="49120"/>
    <cellStyle name="Обычный 3 33 3 3 3" xfId="49121"/>
    <cellStyle name="Обычный 3 33 3 4" xfId="49122"/>
    <cellStyle name="Обычный 3 33 3 4 2" xfId="49123"/>
    <cellStyle name="Обычный 3 33 3 5" xfId="49124"/>
    <cellStyle name="Обычный 3 33 4" xfId="49125"/>
    <cellStyle name="Обычный 3 33 4 2" xfId="49126"/>
    <cellStyle name="Обычный 3 33 4 2 2" xfId="49127"/>
    <cellStyle name="Обычный 3 33 4 2 2 2" xfId="49128"/>
    <cellStyle name="Обычный 3 33 4 2 2 2 2" xfId="49129"/>
    <cellStyle name="Обычный 3 33 4 2 2 3" xfId="49130"/>
    <cellStyle name="Обычный 3 33 4 2 3" xfId="49131"/>
    <cellStyle name="Обычный 3 33 4 2 3 2" xfId="49132"/>
    <cellStyle name="Обычный 3 33 4 2 4" xfId="49133"/>
    <cellStyle name="Обычный 3 33 4 3" xfId="49134"/>
    <cellStyle name="Обычный 3 33 4 3 2" xfId="49135"/>
    <cellStyle name="Обычный 3 33 4 3 2 2" xfId="49136"/>
    <cellStyle name="Обычный 3 33 4 3 3" xfId="49137"/>
    <cellStyle name="Обычный 3 33 4 4" xfId="49138"/>
    <cellStyle name="Обычный 3 33 4 4 2" xfId="49139"/>
    <cellStyle name="Обычный 3 33 4 5" xfId="49140"/>
    <cellStyle name="Обычный 3 33 5" xfId="49141"/>
    <cellStyle name="Обычный 3 33 5 2" xfId="49142"/>
    <cellStyle name="Обычный 3 33 5 2 2" xfId="49143"/>
    <cellStyle name="Обычный 3 33 5 2 2 2" xfId="49144"/>
    <cellStyle name="Обычный 3 33 5 2 3" xfId="49145"/>
    <cellStyle name="Обычный 3 33 5 3" xfId="49146"/>
    <cellStyle name="Обычный 3 33 5 3 2" xfId="49147"/>
    <cellStyle name="Обычный 3 33 5 4" xfId="49148"/>
    <cellStyle name="Обычный 3 33 6" xfId="49149"/>
    <cellStyle name="Обычный 3 33 6 2" xfId="49150"/>
    <cellStyle name="Обычный 3 33 6 2 2" xfId="49151"/>
    <cellStyle name="Обычный 3 33 6 3" xfId="49152"/>
    <cellStyle name="Обычный 3 33 7" xfId="49153"/>
    <cellStyle name="Обычный 3 33 7 2" xfId="49154"/>
    <cellStyle name="Обычный 3 33 8" xfId="49155"/>
    <cellStyle name="Обычный 3 34" xfId="49156"/>
    <cellStyle name="Обычный 3 34 2" xfId="49157"/>
    <cellStyle name="Обычный 3 34 2 2" xfId="49158"/>
    <cellStyle name="Обычный 3 34 2 2 2" xfId="49159"/>
    <cellStyle name="Обычный 3 34 2 2 2 2" xfId="49160"/>
    <cellStyle name="Обычный 3 34 2 2 2 2 2" xfId="49161"/>
    <cellStyle name="Обычный 3 34 2 2 2 2 2 2" xfId="49162"/>
    <cellStyle name="Обычный 3 34 2 2 2 2 3" xfId="49163"/>
    <cellStyle name="Обычный 3 34 2 2 2 3" xfId="49164"/>
    <cellStyle name="Обычный 3 34 2 2 2 3 2" xfId="49165"/>
    <cellStyle name="Обычный 3 34 2 2 2 4" xfId="49166"/>
    <cellStyle name="Обычный 3 34 2 2 3" xfId="49167"/>
    <cellStyle name="Обычный 3 34 2 2 3 2" xfId="49168"/>
    <cellStyle name="Обычный 3 34 2 2 3 2 2" xfId="49169"/>
    <cellStyle name="Обычный 3 34 2 2 3 3" xfId="49170"/>
    <cellStyle name="Обычный 3 34 2 2 4" xfId="49171"/>
    <cellStyle name="Обычный 3 34 2 2 4 2" xfId="49172"/>
    <cellStyle name="Обычный 3 34 2 2 5" xfId="49173"/>
    <cellStyle name="Обычный 3 34 2 3" xfId="49174"/>
    <cellStyle name="Обычный 3 34 2 3 2" xfId="49175"/>
    <cellStyle name="Обычный 3 34 2 3 2 2" xfId="49176"/>
    <cellStyle name="Обычный 3 34 2 3 2 2 2" xfId="49177"/>
    <cellStyle name="Обычный 3 34 2 3 2 2 2 2" xfId="49178"/>
    <cellStyle name="Обычный 3 34 2 3 2 2 3" xfId="49179"/>
    <cellStyle name="Обычный 3 34 2 3 2 3" xfId="49180"/>
    <cellStyle name="Обычный 3 34 2 3 2 3 2" xfId="49181"/>
    <cellStyle name="Обычный 3 34 2 3 2 4" xfId="49182"/>
    <cellStyle name="Обычный 3 34 2 3 3" xfId="49183"/>
    <cellStyle name="Обычный 3 34 2 3 3 2" xfId="49184"/>
    <cellStyle name="Обычный 3 34 2 3 3 2 2" xfId="49185"/>
    <cellStyle name="Обычный 3 34 2 3 3 3" xfId="49186"/>
    <cellStyle name="Обычный 3 34 2 3 4" xfId="49187"/>
    <cellStyle name="Обычный 3 34 2 3 4 2" xfId="49188"/>
    <cellStyle name="Обычный 3 34 2 3 5" xfId="49189"/>
    <cellStyle name="Обычный 3 34 2 4" xfId="49190"/>
    <cellStyle name="Обычный 3 34 2 4 2" xfId="49191"/>
    <cellStyle name="Обычный 3 34 2 4 2 2" xfId="49192"/>
    <cellStyle name="Обычный 3 34 2 4 2 2 2" xfId="49193"/>
    <cellStyle name="Обычный 3 34 2 4 2 3" xfId="49194"/>
    <cellStyle name="Обычный 3 34 2 4 3" xfId="49195"/>
    <cellStyle name="Обычный 3 34 2 4 3 2" xfId="49196"/>
    <cellStyle name="Обычный 3 34 2 4 4" xfId="49197"/>
    <cellStyle name="Обычный 3 34 2 5" xfId="49198"/>
    <cellStyle name="Обычный 3 34 2 5 2" xfId="49199"/>
    <cellStyle name="Обычный 3 34 2 5 2 2" xfId="49200"/>
    <cellStyle name="Обычный 3 34 2 5 3" xfId="49201"/>
    <cellStyle name="Обычный 3 34 2 6" xfId="49202"/>
    <cellStyle name="Обычный 3 34 2 6 2" xfId="49203"/>
    <cellStyle name="Обычный 3 34 2 7" xfId="49204"/>
    <cellStyle name="Обычный 3 34 3" xfId="49205"/>
    <cellStyle name="Обычный 3 34 3 2" xfId="49206"/>
    <cellStyle name="Обычный 3 34 3 2 2" xfId="49207"/>
    <cellStyle name="Обычный 3 34 3 2 2 2" xfId="49208"/>
    <cellStyle name="Обычный 3 34 3 2 2 2 2" xfId="49209"/>
    <cellStyle name="Обычный 3 34 3 2 2 3" xfId="49210"/>
    <cellStyle name="Обычный 3 34 3 2 3" xfId="49211"/>
    <cellStyle name="Обычный 3 34 3 2 3 2" xfId="49212"/>
    <cellStyle name="Обычный 3 34 3 2 4" xfId="49213"/>
    <cellStyle name="Обычный 3 34 3 3" xfId="49214"/>
    <cellStyle name="Обычный 3 34 3 3 2" xfId="49215"/>
    <cellStyle name="Обычный 3 34 3 3 2 2" xfId="49216"/>
    <cellStyle name="Обычный 3 34 3 3 3" xfId="49217"/>
    <cellStyle name="Обычный 3 34 3 4" xfId="49218"/>
    <cellStyle name="Обычный 3 34 3 4 2" xfId="49219"/>
    <cellStyle name="Обычный 3 34 3 5" xfId="49220"/>
    <cellStyle name="Обычный 3 34 4" xfId="49221"/>
    <cellStyle name="Обычный 3 34 4 2" xfId="49222"/>
    <cellStyle name="Обычный 3 34 4 2 2" xfId="49223"/>
    <cellStyle name="Обычный 3 34 4 2 2 2" xfId="49224"/>
    <cellStyle name="Обычный 3 34 4 2 2 2 2" xfId="49225"/>
    <cellStyle name="Обычный 3 34 4 2 2 3" xfId="49226"/>
    <cellStyle name="Обычный 3 34 4 2 3" xfId="49227"/>
    <cellStyle name="Обычный 3 34 4 2 3 2" xfId="49228"/>
    <cellStyle name="Обычный 3 34 4 2 4" xfId="49229"/>
    <cellStyle name="Обычный 3 34 4 3" xfId="49230"/>
    <cellStyle name="Обычный 3 34 4 3 2" xfId="49231"/>
    <cellStyle name="Обычный 3 34 4 3 2 2" xfId="49232"/>
    <cellStyle name="Обычный 3 34 4 3 3" xfId="49233"/>
    <cellStyle name="Обычный 3 34 4 4" xfId="49234"/>
    <cellStyle name="Обычный 3 34 4 4 2" xfId="49235"/>
    <cellStyle name="Обычный 3 34 4 5" xfId="49236"/>
    <cellStyle name="Обычный 3 34 5" xfId="49237"/>
    <cellStyle name="Обычный 3 34 5 2" xfId="49238"/>
    <cellStyle name="Обычный 3 34 5 2 2" xfId="49239"/>
    <cellStyle name="Обычный 3 34 5 2 2 2" xfId="49240"/>
    <cellStyle name="Обычный 3 34 5 2 3" xfId="49241"/>
    <cellStyle name="Обычный 3 34 5 3" xfId="49242"/>
    <cellStyle name="Обычный 3 34 5 3 2" xfId="49243"/>
    <cellStyle name="Обычный 3 34 5 4" xfId="49244"/>
    <cellStyle name="Обычный 3 34 6" xfId="49245"/>
    <cellStyle name="Обычный 3 34 6 2" xfId="49246"/>
    <cellStyle name="Обычный 3 34 6 2 2" xfId="49247"/>
    <cellStyle name="Обычный 3 34 6 3" xfId="49248"/>
    <cellStyle name="Обычный 3 34 7" xfId="49249"/>
    <cellStyle name="Обычный 3 34 7 2" xfId="49250"/>
    <cellStyle name="Обычный 3 34 8" xfId="49251"/>
    <cellStyle name="Обычный 3 35" xfId="49252"/>
    <cellStyle name="Обычный 3 35 2" xfId="49253"/>
    <cellStyle name="Обычный 3 35 2 2" xfId="49254"/>
    <cellStyle name="Обычный 3 35 2 2 2" xfId="49255"/>
    <cellStyle name="Обычный 3 35 2 2 2 2" xfId="49256"/>
    <cellStyle name="Обычный 3 35 2 2 2 2 2" xfId="49257"/>
    <cellStyle name="Обычный 3 35 2 2 2 2 2 2" xfId="49258"/>
    <cellStyle name="Обычный 3 35 2 2 2 2 3" xfId="49259"/>
    <cellStyle name="Обычный 3 35 2 2 2 3" xfId="49260"/>
    <cellStyle name="Обычный 3 35 2 2 2 3 2" xfId="49261"/>
    <cellStyle name="Обычный 3 35 2 2 2 4" xfId="49262"/>
    <cellStyle name="Обычный 3 35 2 2 3" xfId="49263"/>
    <cellStyle name="Обычный 3 35 2 2 3 2" xfId="49264"/>
    <cellStyle name="Обычный 3 35 2 2 3 2 2" xfId="49265"/>
    <cellStyle name="Обычный 3 35 2 2 3 3" xfId="49266"/>
    <cellStyle name="Обычный 3 35 2 2 4" xfId="49267"/>
    <cellStyle name="Обычный 3 35 2 2 4 2" xfId="49268"/>
    <cellStyle name="Обычный 3 35 2 2 5" xfId="49269"/>
    <cellStyle name="Обычный 3 35 2 3" xfId="49270"/>
    <cellStyle name="Обычный 3 35 2 3 2" xfId="49271"/>
    <cellStyle name="Обычный 3 35 2 3 2 2" xfId="49272"/>
    <cellStyle name="Обычный 3 35 2 3 2 2 2" xfId="49273"/>
    <cellStyle name="Обычный 3 35 2 3 2 2 2 2" xfId="49274"/>
    <cellStyle name="Обычный 3 35 2 3 2 2 3" xfId="49275"/>
    <cellStyle name="Обычный 3 35 2 3 2 3" xfId="49276"/>
    <cellStyle name="Обычный 3 35 2 3 2 3 2" xfId="49277"/>
    <cellStyle name="Обычный 3 35 2 3 2 4" xfId="49278"/>
    <cellStyle name="Обычный 3 35 2 3 3" xfId="49279"/>
    <cellStyle name="Обычный 3 35 2 3 3 2" xfId="49280"/>
    <cellStyle name="Обычный 3 35 2 3 3 2 2" xfId="49281"/>
    <cellStyle name="Обычный 3 35 2 3 3 3" xfId="49282"/>
    <cellStyle name="Обычный 3 35 2 3 4" xfId="49283"/>
    <cellStyle name="Обычный 3 35 2 3 4 2" xfId="49284"/>
    <cellStyle name="Обычный 3 35 2 3 5" xfId="49285"/>
    <cellStyle name="Обычный 3 35 2 4" xfId="49286"/>
    <cellStyle name="Обычный 3 35 2 4 2" xfId="49287"/>
    <cellStyle name="Обычный 3 35 2 4 2 2" xfId="49288"/>
    <cellStyle name="Обычный 3 35 2 4 2 2 2" xfId="49289"/>
    <cellStyle name="Обычный 3 35 2 4 2 3" xfId="49290"/>
    <cellStyle name="Обычный 3 35 2 4 3" xfId="49291"/>
    <cellStyle name="Обычный 3 35 2 4 3 2" xfId="49292"/>
    <cellStyle name="Обычный 3 35 2 4 4" xfId="49293"/>
    <cellStyle name="Обычный 3 35 2 5" xfId="49294"/>
    <cellStyle name="Обычный 3 35 2 5 2" xfId="49295"/>
    <cellStyle name="Обычный 3 35 2 5 2 2" xfId="49296"/>
    <cellStyle name="Обычный 3 35 2 5 3" xfId="49297"/>
    <cellStyle name="Обычный 3 35 2 6" xfId="49298"/>
    <cellStyle name="Обычный 3 35 2 6 2" xfId="49299"/>
    <cellStyle name="Обычный 3 35 2 7" xfId="49300"/>
    <cellStyle name="Обычный 3 35 3" xfId="49301"/>
    <cellStyle name="Обычный 3 35 3 2" xfId="49302"/>
    <cellStyle name="Обычный 3 35 3 2 2" xfId="49303"/>
    <cellStyle name="Обычный 3 35 3 2 2 2" xfId="49304"/>
    <cellStyle name="Обычный 3 35 3 2 2 2 2" xfId="49305"/>
    <cellStyle name="Обычный 3 35 3 2 2 3" xfId="49306"/>
    <cellStyle name="Обычный 3 35 3 2 3" xfId="49307"/>
    <cellStyle name="Обычный 3 35 3 2 3 2" xfId="49308"/>
    <cellStyle name="Обычный 3 35 3 2 4" xfId="49309"/>
    <cellStyle name="Обычный 3 35 3 3" xfId="49310"/>
    <cellStyle name="Обычный 3 35 3 3 2" xfId="49311"/>
    <cellStyle name="Обычный 3 35 3 3 2 2" xfId="49312"/>
    <cellStyle name="Обычный 3 35 3 3 3" xfId="49313"/>
    <cellStyle name="Обычный 3 35 3 4" xfId="49314"/>
    <cellStyle name="Обычный 3 35 3 4 2" xfId="49315"/>
    <cellStyle name="Обычный 3 35 3 5" xfId="49316"/>
    <cellStyle name="Обычный 3 35 4" xfId="49317"/>
    <cellStyle name="Обычный 3 35 4 2" xfId="49318"/>
    <cellStyle name="Обычный 3 35 4 2 2" xfId="49319"/>
    <cellStyle name="Обычный 3 35 4 2 2 2" xfId="49320"/>
    <cellStyle name="Обычный 3 35 4 2 2 2 2" xfId="49321"/>
    <cellStyle name="Обычный 3 35 4 2 2 3" xfId="49322"/>
    <cellStyle name="Обычный 3 35 4 2 3" xfId="49323"/>
    <cellStyle name="Обычный 3 35 4 2 3 2" xfId="49324"/>
    <cellStyle name="Обычный 3 35 4 2 4" xfId="49325"/>
    <cellStyle name="Обычный 3 35 4 3" xfId="49326"/>
    <cellStyle name="Обычный 3 35 4 3 2" xfId="49327"/>
    <cellStyle name="Обычный 3 35 4 3 2 2" xfId="49328"/>
    <cellStyle name="Обычный 3 35 4 3 3" xfId="49329"/>
    <cellStyle name="Обычный 3 35 4 4" xfId="49330"/>
    <cellStyle name="Обычный 3 35 4 4 2" xfId="49331"/>
    <cellStyle name="Обычный 3 35 4 5" xfId="49332"/>
    <cellStyle name="Обычный 3 35 5" xfId="49333"/>
    <cellStyle name="Обычный 3 35 5 2" xfId="49334"/>
    <cellStyle name="Обычный 3 35 5 2 2" xfId="49335"/>
    <cellStyle name="Обычный 3 35 5 2 2 2" xfId="49336"/>
    <cellStyle name="Обычный 3 35 5 2 3" xfId="49337"/>
    <cellStyle name="Обычный 3 35 5 3" xfId="49338"/>
    <cellStyle name="Обычный 3 35 5 3 2" xfId="49339"/>
    <cellStyle name="Обычный 3 35 5 4" xfId="49340"/>
    <cellStyle name="Обычный 3 35 6" xfId="49341"/>
    <cellStyle name="Обычный 3 35 6 2" xfId="49342"/>
    <cellStyle name="Обычный 3 35 6 2 2" xfId="49343"/>
    <cellStyle name="Обычный 3 35 6 3" xfId="49344"/>
    <cellStyle name="Обычный 3 35 7" xfId="49345"/>
    <cellStyle name="Обычный 3 35 7 2" xfId="49346"/>
    <cellStyle name="Обычный 3 35 8" xfId="49347"/>
    <cellStyle name="Обычный 3 36" xfId="49348"/>
    <cellStyle name="Обычный 3 36 2" xfId="49349"/>
    <cellStyle name="Обычный 3 36 2 2" xfId="49350"/>
    <cellStyle name="Обычный 3 36 2 2 2" xfId="49351"/>
    <cellStyle name="Обычный 3 36 2 2 2 2" xfId="49352"/>
    <cellStyle name="Обычный 3 36 2 2 2 2 2" xfId="49353"/>
    <cellStyle name="Обычный 3 36 2 2 2 2 2 2" xfId="49354"/>
    <cellStyle name="Обычный 3 36 2 2 2 2 3" xfId="49355"/>
    <cellStyle name="Обычный 3 36 2 2 2 3" xfId="49356"/>
    <cellStyle name="Обычный 3 36 2 2 2 3 2" xfId="49357"/>
    <cellStyle name="Обычный 3 36 2 2 2 4" xfId="49358"/>
    <cellStyle name="Обычный 3 36 2 2 3" xfId="49359"/>
    <cellStyle name="Обычный 3 36 2 2 3 2" xfId="49360"/>
    <cellStyle name="Обычный 3 36 2 2 3 2 2" xfId="49361"/>
    <cellStyle name="Обычный 3 36 2 2 3 3" xfId="49362"/>
    <cellStyle name="Обычный 3 36 2 2 4" xfId="49363"/>
    <cellStyle name="Обычный 3 36 2 2 4 2" xfId="49364"/>
    <cellStyle name="Обычный 3 36 2 2 5" xfId="49365"/>
    <cellStyle name="Обычный 3 36 2 3" xfId="49366"/>
    <cellStyle name="Обычный 3 36 2 3 2" xfId="49367"/>
    <cellStyle name="Обычный 3 36 2 3 2 2" xfId="49368"/>
    <cellStyle name="Обычный 3 36 2 3 2 2 2" xfId="49369"/>
    <cellStyle name="Обычный 3 36 2 3 2 2 2 2" xfId="49370"/>
    <cellStyle name="Обычный 3 36 2 3 2 2 3" xfId="49371"/>
    <cellStyle name="Обычный 3 36 2 3 2 3" xfId="49372"/>
    <cellStyle name="Обычный 3 36 2 3 2 3 2" xfId="49373"/>
    <cellStyle name="Обычный 3 36 2 3 2 4" xfId="49374"/>
    <cellStyle name="Обычный 3 36 2 3 3" xfId="49375"/>
    <cellStyle name="Обычный 3 36 2 3 3 2" xfId="49376"/>
    <cellStyle name="Обычный 3 36 2 3 3 2 2" xfId="49377"/>
    <cellStyle name="Обычный 3 36 2 3 3 3" xfId="49378"/>
    <cellStyle name="Обычный 3 36 2 3 4" xfId="49379"/>
    <cellStyle name="Обычный 3 36 2 3 4 2" xfId="49380"/>
    <cellStyle name="Обычный 3 36 2 3 5" xfId="49381"/>
    <cellStyle name="Обычный 3 36 2 4" xfId="49382"/>
    <cellStyle name="Обычный 3 36 2 4 2" xfId="49383"/>
    <cellStyle name="Обычный 3 36 2 4 2 2" xfId="49384"/>
    <cellStyle name="Обычный 3 36 2 4 2 2 2" xfId="49385"/>
    <cellStyle name="Обычный 3 36 2 4 2 3" xfId="49386"/>
    <cellStyle name="Обычный 3 36 2 4 3" xfId="49387"/>
    <cellStyle name="Обычный 3 36 2 4 3 2" xfId="49388"/>
    <cellStyle name="Обычный 3 36 2 4 4" xfId="49389"/>
    <cellStyle name="Обычный 3 36 2 5" xfId="49390"/>
    <cellStyle name="Обычный 3 36 2 5 2" xfId="49391"/>
    <cellStyle name="Обычный 3 36 2 5 2 2" xfId="49392"/>
    <cellStyle name="Обычный 3 36 2 5 3" xfId="49393"/>
    <cellStyle name="Обычный 3 36 2 6" xfId="49394"/>
    <cellStyle name="Обычный 3 36 2 6 2" xfId="49395"/>
    <cellStyle name="Обычный 3 36 2 7" xfId="49396"/>
    <cellStyle name="Обычный 3 36 3" xfId="49397"/>
    <cellStyle name="Обычный 3 36 3 2" xfId="49398"/>
    <cellStyle name="Обычный 3 36 3 2 2" xfId="49399"/>
    <cellStyle name="Обычный 3 36 3 2 2 2" xfId="49400"/>
    <cellStyle name="Обычный 3 36 3 2 2 2 2" xfId="49401"/>
    <cellStyle name="Обычный 3 36 3 2 2 3" xfId="49402"/>
    <cellStyle name="Обычный 3 36 3 2 3" xfId="49403"/>
    <cellStyle name="Обычный 3 36 3 2 3 2" xfId="49404"/>
    <cellStyle name="Обычный 3 36 3 2 4" xfId="49405"/>
    <cellStyle name="Обычный 3 36 3 3" xfId="49406"/>
    <cellStyle name="Обычный 3 36 3 3 2" xfId="49407"/>
    <cellStyle name="Обычный 3 36 3 3 2 2" xfId="49408"/>
    <cellStyle name="Обычный 3 36 3 3 3" xfId="49409"/>
    <cellStyle name="Обычный 3 36 3 4" xfId="49410"/>
    <cellStyle name="Обычный 3 36 3 4 2" xfId="49411"/>
    <cellStyle name="Обычный 3 36 3 5" xfId="49412"/>
    <cellStyle name="Обычный 3 36 4" xfId="49413"/>
    <cellStyle name="Обычный 3 36 4 2" xfId="49414"/>
    <cellStyle name="Обычный 3 36 4 2 2" xfId="49415"/>
    <cellStyle name="Обычный 3 36 4 2 2 2" xfId="49416"/>
    <cellStyle name="Обычный 3 36 4 2 2 2 2" xfId="49417"/>
    <cellStyle name="Обычный 3 36 4 2 2 3" xfId="49418"/>
    <cellStyle name="Обычный 3 36 4 2 3" xfId="49419"/>
    <cellStyle name="Обычный 3 36 4 2 3 2" xfId="49420"/>
    <cellStyle name="Обычный 3 36 4 2 4" xfId="49421"/>
    <cellStyle name="Обычный 3 36 4 3" xfId="49422"/>
    <cellStyle name="Обычный 3 36 4 3 2" xfId="49423"/>
    <cellStyle name="Обычный 3 36 4 3 2 2" xfId="49424"/>
    <cellStyle name="Обычный 3 36 4 3 3" xfId="49425"/>
    <cellStyle name="Обычный 3 36 4 4" xfId="49426"/>
    <cellStyle name="Обычный 3 36 4 4 2" xfId="49427"/>
    <cellStyle name="Обычный 3 36 4 5" xfId="49428"/>
    <cellStyle name="Обычный 3 36 5" xfId="49429"/>
    <cellStyle name="Обычный 3 36 5 2" xfId="49430"/>
    <cellStyle name="Обычный 3 36 5 2 2" xfId="49431"/>
    <cellStyle name="Обычный 3 36 5 2 2 2" xfId="49432"/>
    <cellStyle name="Обычный 3 36 5 2 3" xfId="49433"/>
    <cellStyle name="Обычный 3 36 5 3" xfId="49434"/>
    <cellStyle name="Обычный 3 36 5 3 2" xfId="49435"/>
    <cellStyle name="Обычный 3 36 5 4" xfId="49436"/>
    <cellStyle name="Обычный 3 36 6" xfId="49437"/>
    <cellStyle name="Обычный 3 36 6 2" xfId="49438"/>
    <cellStyle name="Обычный 3 36 6 2 2" xfId="49439"/>
    <cellStyle name="Обычный 3 36 6 3" xfId="49440"/>
    <cellStyle name="Обычный 3 36 7" xfId="49441"/>
    <cellStyle name="Обычный 3 36 7 2" xfId="49442"/>
    <cellStyle name="Обычный 3 36 8" xfId="49443"/>
    <cellStyle name="Обычный 3 37" xfId="49444"/>
    <cellStyle name="Обычный 3 37 2" xfId="49445"/>
    <cellStyle name="Обычный 3 37 2 2" xfId="49446"/>
    <cellStyle name="Обычный 3 37 2 2 2" xfId="49447"/>
    <cellStyle name="Обычный 3 37 2 2 2 2" xfId="49448"/>
    <cellStyle name="Обычный 3 37 2 2 2 2 2" xfId="49449"/>
    <cellStyle name="Обычный 3 37 2 2 2 2 2 2" xfId="49450"/>
    <cellStyle name="Обычный 3 37 2 2 2 2 3" xfId="49451"/>
    <cellStyle name="Обычный 3 37 2 2 2 3" xfId="49452"/>
    <cellStyle name="Обычный 3 37 2 2 2 3 2" xfId="49453"/>
    <cellStyle name="Обычный 3 37 2 2 2 4" xfId="49454"/>
    <cellStyle name="Обычный 3 37 2 2 3" xfId="49455"/>
    <cellStyle name="Обычный 3 37 2 2 3 2" xfId="49456"/>
    <cellStyle name="Обычный 3 37 2 2 3 2 2" xfId="49457"/>
    <cellStyle name="Обычный 3 37 2 2 3 3" xfId="49458"/>
    <cellStyle name="Обычный 3 37 2 2 4" xfId="49459"/>
    <cellStyle name="Обычный 3 37 2 2 4 2" xfId="49460"/>
    <cellStyle name="Обычный 3 37 2 2 5" xfId="49461"/>
    <cellStyle name="Обычный 3 37 2 3" xfId="49462"/>
    <cellStyle name="Обычный 3 37 2 3 2" xfId="49463"/>
    <cellStyle name="Обычный 3 37 2 3 2 2" xfId="49464"/>
    <cellStyle name="Обычный 3 37 2 3 2 2 2" xfId="49465"/>
    <cellStyle name="Обычный 3 37 2 3 2 2 2 2" xfId="49466"/>
    <cellStyle name="Обычный 3 37 2 3 2 2 3" xfId="49467"/>
    <cellStyle name="Обычный 3 37 2 3 2 3" xfId="49468"/>
    <cellStyle name="Обычный 3 37 2 3 2 3 2" xfId="49469"/>
    <cellStyle name="Обычный 3 37 2 3 2 4" xfId="49470"/>
    <cellStyle name="Обычный 3 37 2 3 3" xfId="49471"/>
    <cellStyle name="Обычный 3 37 2 3 3 2" xfId="49472"/>
    <cellStyle name="Обычный 3 37 2 3 3 2 2" xfId="49473"/>
    <cellStyle name="Обычный 3 37 2 3 3 3" xfId="49474"/>
    <cellStyle name="Обычный 3 37 2 3 4" xfId="49475"/>
    <cellStyle name="Обычный 3 37 2 3 4 2" xfId="49476"/>
    <cellStyle name="Обычный 3 37 2 3 5" xfId="49477"/>
    <cellStyle name="Обычный 3 37 2 4" xfId="49478"/>
    <cellStyle name="Обычный 3 37 2 4 2" xfId="49479"/>
    <cellStyle name="Обычный 3 37 2 4 2 2" xfId="49480"/>
    <cellStyle name="Обычный 3 37 2 4 2 2 2" xfId="49481"/>
    <cellStyle name="Обычный 3 37 2 4 2 3" xfId="49482"/>
    <cellStyle name="Обычный 3 37 2 4 3" xfId="49483"/>
    <cellStyle name="Обычный 3 37 2 4 3 2" xfId="49484"/>
    <cellStyle name="Обычный 3 37 2 4 4" xfId="49485"/>
    <cellStyle name="Обычный 3 37 2 5" xfId="49486"/>
    <cellStyle name="Обычный 3 37 2 5 2" xfId="49487"/>
    <cellStyle name="Обычный 3 37 2 5 2 2" xfId="49488"/>
    <cellStyle name="Обычный 3 37 2 5 3" xfId="49489"/>
    <cellStyle name="Обычный 3 37 2 6" xfId="49490"/>
    <cellStyle name="Обычный 3 37 2 6 2" xfId="49491"/>
    <cellStyle name="Обычный 3 37 2 7" xfId="49492"/>
    <cellStyle name="Обычный 3 37 3" xfId="49493"/>
    <cellStyle name="Обычный 3 37 3 2" xfId="49494"/>
    <cellStyle name="Обычный 3 37 3 2 2" xfId="49495"/>
    <cellStyle name="Обычный 3 37 3 2 2 2" xfId="49496"/>
    <cellStyle name="Обычный 3 37 3 2 2 2 2" xfId="49497"/>
    <cellStyle name="Обычный 3 37 3 2 2 3" xfId="49498"/>
    <cellStyle name="Обычный 3 37 3 2 3" xfId="49499"/>
    <cellStyle name="Обычный 3 37 3 2 3 2" xfId="49500"/>
    <cellStyle name="Обычный 3 37 3 2 4" xfId="49501"/>
    <cellStyle name="Обычный 3 37 3 3" xfId="49502"/>
    <cellStyle name="Обычный 3 37 3 3 2" xfId="49503"/>
    <cellStyle name="Обычный 3 37 3 3 2 2" xfId="49504"/>
    <cellStyle name="Обычный 3 37 3 3 3" xfId="49505"/>
    <cellStyle name="Обычный 3 37 3 4" xfId="49506"/>
    <cellStyle name="Обычный 3 37 3 4 2" xfId="49507"/>
    <cellStyle name="Обычный 3 37 3 5" xfId="49508"/>
    <cellStyle name="Обычный 3 37 4" xfId="49509"/>
    <cellStyle name="Обычный 3 37 4 2" xfId="49510"/>
    <cellStyle name="Обычный 3 37 4 2 2" xfId="49511"/>
    <cellStyle name="Обычный 3 37 4 2 2 2" xfId="49512"/>
    <cellStyle name="Обычный 3 37 4 2 2 2 2" xfId="49513"/>
    <cellStyle name="Обычный 3 37 4 2 2 3" xfId="49514"/>
    <cellStyle name="Обычный 3 37 4 2 3" xfId="49515"/>
    <cellStyle name="Обычный 3 37 4 2 3 2" xfId="49516"/>
    <cellStyle name="Обычный 3 37 4 2 4" xfId="49517"/>
    <cellStyle name="Обычный 3 37 4 3" xfId="49518"/>
    <cellStyle name="Обычный 3 37 4 3 2" xfId="49519"/>
    <cellStyle name="Обычный 3 37 4 3 2 2" xfId="49520"/>
    <cellStyle name="Обычный 3 37 4 3 3" xfId="49521"/>
    <cellStyle name="Обычный 3 37 4 4" xfId="49522"/>
    <cellStyle name="Обычный 3 37 4 4 2" xfId="49523"/>
    <cellStyle name="Обычный 3 37 4 5" xfId="49524"/>
    <cellStyle name="Обычный 3 37 5" xfId="49525"/>
    <cellStyle name="Обычный 3 37 5 2" xfId="49526"/>
    <cellStyle name="Обычный 3 37 5 2 2" xfId="49527"/>
    <cellStyle name="Обычный 3 37 5 2 2 2" xfId="49528"/>
    <cellStyle name="Обычный 3 37 5 2 3" xfId="49529"/>
    <cellStyle name="Обычный 3 37 5 3" xfId="49530"/>
    <cellStyle name="Обычный 3 37 5 3 2" xfId="49531"/>
    <cellStyle name="Обычный 3 37 5 4" xfId="49532"/>
    <cellStyle name="Обычный 3 37 6" xfId="49533"/>
    <cellStyle name="Обычный 3 37 6 2" xfId="49534"/>
    <cellStyle name="Обычный 3 37 6 2 2" xfId="49535"/>
    <cellStyle name="Обычный 3 37 6 3" xfId="49536"/>
    <cellStyle name="Обычный 3 37 7" xfId="49537"/>
    <cellStyle name="Обычный 3 37 7 2" xfId="49538"/>
    <cellStyle name="Обычный 3 37 8" xfId="49539"/>
    <cellStyle name="Обычный 3 38" xfId="49540"/>
    <cellStyle name="Обычный 3 38 2" xfId="49541"/>
    <cellStyle name="Обычный 3 38 2 2" xfId="49542"/>
    <cellStyle name="Обычный 3 38 2 2 2" xfId="49543"/>
    <cellStyle name="Обычный 3 38 2 2 2 2" xfId="49544"/>
    <cellStyle name="Обычный 3 38 2 2 2 2 2" xfId="49545"/>
    <cellStyle name="Обычный 3 38 2 2 2 2 2 2" xfId="49546"/>
    <cellStyle name="Обычный 3 38 2 2 2 2 3" xfId="49547"/>
    <cellStyle name="Обычный 3 38 2 2 2 3" xfId="49548"/>
    <cellStyle name="Обычный 3 38 2 2 2 3 2" xfId="49549"/>
    <cellStyle name="Обычный 3 38 2 2 2 4" xfId="49550"/>
    <cellStyle name="Обычный 3 38 2 2 3" xfId="49551"/>
    <cellStyle name="Обычный 3 38 2 2 3 2" xfId="49552"/>
    <cellStyle name="Обычный 3 38 2 2 3 2 2" xfId="49553"/>
    <cellStyle name="Обычный 3 38 2 2 3 3" xfId="49554"/>
    <cellStyle name="Обычный 3 38 2 2 4" xfId="49555"/>
    <cellStyle name="Обычный 3 38 2 2 4 2" xfId="49556"/>
    <cellStyle name="Обычный 3 38 2 2 5" xfId="49557"/>
    <cellStyle name="Обычный 3 38 2 3" xfId="49558"/>
    <cellStyle name="Обычный 3 38 2 3 2" xfId="49559"/>
    <cellStyle name="Обычный 3 38 2 3 2 2" xfId="49560"/>
    <cellStyle name="Обычный 3 38 2 3 2 2 2" xfId="49561"/>
    <cellStyle name="Обычный 3 38 2 3 2 2 2 2" xfId="49562"/>
    <cellStyle name="Обычный 3 38 2 3 2 2 3" xfId="49563"/>
    <cellStyle name="Обычный 3 38 2 3 2 3" xfId="49564"/>
    <cellStyle name="Обычный 3 38 2 3 2 3 2" xfId="49565"/>
    <cellStyle name="Обычный 3 38 2 3 2 4" xfId="49566"/>
    <cellStyle name="Обычный 3 38 2 3 3" xfId="49567"/>
    <cellStyle name="Обычный 3 38 2 3 3 2" xfId="49568"/>
    <cellStyle name="Обычный 3 38 2 3 3 2 2" xfId="49569"/>
    <cellStyle name="Обычный 3 38 2 3 3 3" xfId="49570"/>
    <cellStyle name="Обычный 3 38 2 3 4" xfId="49571"/>
    <cellStyle name="Обычный 3 38 2 3 4 2" xfId="49572"/>
    <cellStyle name="Обычный 3 38 2 3 5" xfId="49573"/>
    <cellStyle name="Обычный 3 38 2 4" xfId="49574"/>
    <cellStyle name="Обычный 3 38 2 4 2" xfId="49575"/>
    <cellStyle name="Обычный 3 38 2 4 2 2" xfId="49576"/>
    <cellStyle name="Обычный 3 38 2 4 2 2 2" xfId="49577"/>
    <cellStyle name="Обычный 3 38 2 4 2 3" xfId="49578"/>
    <cellStyle name="Обычный 3 38 2 4 3" xfId="49579"/>
    <cellStyle name="Обычный 3 38 2 4 3 2" xfId="49580"/>
    <cellStyle name="Обычный 3 38 2 4 4" xfId="49581"/>
    <cellStyle name="Обычный 3 38 2 5" xfId="49582"/>
    <cellStyle name="Обычный 3 38 2 5 2" xfId="49583"/>
    <cellStyle name="Обычный 3 38 2 5 2 2" xfId="49584"/>
    <cellStyle name="Обычный 3 38 2 5 3" xfId="49585"/>
    <cellStyle name="Обычный 3 38 2 6" xfId="49586"/>
    <cellStyle name="Обычный 3 38 2 6 2" xfId="49587"/>
    <cellStyle name="Обычный 3 38 2 7" xfId="49588"/>
    <cellStyle name="Обычный 3 38 3" xfId="49589"/>
    <cellStyle name="Обычный 3 38 3 2" xfId="49590"/>
    <cellStyle name="Обычный 3 38 3 2 2" xfId="49591"/>
    <cellStyle name="Обычный 3 38 3 2 2 2" xfId="49592"/>
    <cellStyle name="Обычный 3 38 3 2 2 2 2" xfId="49593"/>
    <cellStyle name="Обычный 3 38 3 2 2 3" xfId="49594"/>
    <cellStyle name="Обычный 3 38 3 2 3" xfId="49595"/>
    <cellStyle name="Обычный 3 38 3 2 3 2" xfId="49596"/>
    <cellStyle name="Обычный 3 38 3 2 4" xfId="49597"/>
    <cellStyle name="Обычный 3 38 3 3" xfId="49598"/>
    <cellStyle name="Обычный 3 38 3 3 2" xfId="49599"/>
    <cellStyle name="Обычный 3 38 3 3 2 2" xfId="49600"/>
    <cellStyle name="Обычный 3 38 3 3 3" xfId="49601"/>
    <cellStyle name="Обычный 3 38 3 4" xfId="49602"/>
    <cellStyle name="Обычный 3 38 3 4 2" xfId="49603"/>
    <cellStyle name="Обычный 3 38 3 5" xfId="49604"/>
    <cellStyle name="Обычный 3 38 4" xfId="49605"/>
    <cellStyle name="Обычный 3 38 4 2" xfId="49606"/>
    <cellStyle name="Обычный 3 38 4 2 2" xfId="49607"/>
    <cellStyle name="Обычный 3 38 4 2 2 2" xfId="49608"/>
    <cellStyle name="Обычный 3 38 4 2 2 2 2" xfId="49609"/>
    <cellStyle name="Обычный 3 38 4 2 2 3" xfId="49610"/>
    <cellStyle name="Обычный 3 38 4 2 3" xfId="49611"/>
    <cellStyle name="Обычный 3 38 4 2 3 2" xfId="49612"/>
    <cellStyle name="Обычный 3 38 4 2 4" xfId="49613"/>
    <cellStyle name="Обычный 3 38 4 3" xfId="49614"/>
    <cellStyle name="Обычный 3 38 4 3 2" xfId="49615"/>
    <cellStyle name="Обычный 3 38 4 3 2 2" xfId="49616"/>
    <cellStyle name="Обычный 3 38 4 3 3" xfId="49617"/>
    <cellStyle name="Обычный 3 38 4 4" xfId="49618"/>
    <cellStyle name="Обычный 3 38 4 4 2" xfId="49619"/>
    <cellStyle name="Обычный 3 38 4 5" xfId="49620"/>
    <cellStyle name="Обычный 3 38 5" xfId="49621"/>
    <cellStyle name="Обычный 3 38 5 2" xfId="49622"/>
    <cellStyle name="Обычный 3 38 5 2 2" xfId="49623"/>
    <cellStyle name="Обычный 3 38 5 2 2 2" xfId="49624"/>
    <cellStyle name="Обычный 3 38 5 2 3" xfId="49625"/>
    <cellStyle name="Обычный 3 38 5 3" xfId="49626"/>
    <cellStyle name="Обычный 3 38 5 3 2" xfId="49627"/>
    <cellStyle name="Обычный 3 38 5 4" xfId="49628"/>
    <cellStyle name="Обычный 3 38 6" xfId="49629"/>
    <cellStyle name="Обычный 3 38 6 2" xfId="49630"/>
    <cellStyle name="Обычный 3 38 6 2 2" xfId="49631"/>
    <cellStyle name="Обычный 3 38 6 3" xfId="49632"/>
    <cellStyle name="Обычный 3 38 7" xfId="49633"/>
    <cellStyle name="Обычный 3 38 7 2" xfId="49634"/>
    <cellStyle name="Обычный 3 38 8" xfId="49635"/>
    <cellStyle name="Обычный 3 39" xfId="49636"/>
    <cellStyle name="Обычный 3 39 2" xfId="49637"/>
    <cellStyle name="Обычный 3 39 2 2" xfId="49638"/>
    <cellStyle name="Обычный 3 39 2 2 2" xfId="49639"/>
    <cellStyle name="Обычный 3 39 2 2 2 2" xfId="49640"/>
    <cellStyle name="Обычный 3 39 2 2 2 2 2" xfId="49641"/>
    <cellStyle name="Обычный 3 39 2 2 2 2 2 2" xfId="49642"/>
    <cellStyle name="Обычный 3 39 2 2 2 2 3" xfId="49643"/>
    <cellStyle name="Обычный 3 39 2 2 2 3" xfId="49644"/>
    <cellStyle name="Обычный 3 39 2 2 2 3 2" xfId="49645"/>
    <cellStyle name="Обычный 3 39 2 2 2 4" xfId="49646"/>
    <cellStyle name="Обычный 3 39 2 2 3" xfId="49647"/>
    <cellStyle name="Обычный 3 39 2 2 3 2" xfId="49648"/>
    <cellStyle name="Обычный 3 39 2 2 3 2 2" xfId="49649"/>
    <cellStyle name="Обычный 3 39 2 2 3 3" xfId="49650"/>
    <cellStyle name="Обычный 3 39 2 2 4" xfId="49651"/>
    <cellStyle name="Обычный 3 39 2 2 4 2" xfId="49652"/>
    <cellStyle name="Обычный 3 39 2 2 5" xfId="49653"/>
    <cellStyle name="Обычный 3 39 2 3" xfId="49654"/>
    <cellStyle name="Обычный 3 39 2 3 2" xfId="49655"/>
    <cellStyle name="Обычный 3 39 2 3 2 2" xfId="49656"/>
    <cellStyle name="Обычный 3 39 2 3 2 2 2" xfId="49657"/>
    <cellStyle name="Обычный 3 39 2 3 2 2 2 2" xfId="49658"/>
    <cellStyle name="Обычный 3 39 2 3 2 2 3" xfId="49659"/>
    <cellStyle name="Обычный 3 39 2 3 2 3" xfId="49660"/>
    <cellStyle name="Обычный 3 39 2 3 2 3 2" xfId="49661"/>
    <cellStyle name="Обычный 3 39 2 3 2 4" xfId="49662"/>
    <cellStyle name="Обычный 3 39 2 3 3" xfId="49663"/>
    <cellStyle name="Обычный 3 39 2 3 3 2" xfId="49664"/>
    <cellStyle name="Обычный 3 39 2 3 3 2 2" xfId="49665"/>
    <cellStyle name="Обычный 3 39 2 3 3 3" xfId="49666"/>
    <cellStyle name="Обычный 3 39 2 3 4" xfId="49667"/>
    <cellStyle name="Обычный 3 39 2 3 4 2" xfId="49668"/>
    <cellStyle name="Обычный 3 39 2 3 5" xfId="49669"/>
    <cellStyle name="Обычный 3 39 2 4" xfId="49670"/>
    <cellStyle name="Обычный 3 39 2 4 2" xfId="49671"/>
    <cellStyle name="Обычный 3 39 2 4 2 2" xfId="49672"/>
    <cellStyle name="Обычный 3 39 2 4 2 2 2" xfId="49673"/>
    <cellStyle name="Обычный 3 39 2 4 2 3" xfId="49674"/>
    <cellStyle name="Обычный 3 39 2 4 3" xfId="49675"/>
    <cellStyle name="Обычный 3 39 2 4 3 2" xfId="49676"/>
    <cellStyle name="Обычный 3 39 2 4 4" xfId="49677"/>
    <cellStyle name="Обычный 3 39 2 5" xfId="49678"/>
    <cellStyle name="Обычный 3 39 2 5 2" xfId="49679"/>
    <cellStyle name="Обычный 3 39 2 5 2 2" xfId="49680"/>
    <cellStyle name="Обычный 3 39 2 5 3" xfId="49681"/>
    <cellStyle name="Обычный 3 39 2 6" xfId="49682"/>
    <cellStyle name="Обычный 3 39 2 6 2" xfId="49683"/>
    <cellStyle name="Обычный 3 39 2 7" xfId="49684"/>
    <cellStyle name="Обычный 3 39 3" xfId="49685"/>
    <cellStyle name="Обычный 3 39 3 2" xfId="49686"/>
    <cellStyle name="Обычный 3 39 3 2 2" xfId="49687"/>
    <cellStyle name="Обычный 3 39 3 2 2 2" xfId="49688"/>
    <cellStyle name="Обычный 3 39 3 2 2 2 2" xfId="49689"/>
    <cellStyle name="Обычный 3 39 3 2 2 3" xfId="49690"/>
    <cellStyle name="Обычный 3 39 3 2 3" xfId="49691"/>
    <cellStyle name="Обычный 3 39 3 2 3 2" xfId="49692"/>
    <cellStyle name="Обычный 3 39 3 2 4" xfId="49693"/>
    <cellStyle name="Обычный 3 39 3 3" xfId="49694"/>
    <cellStyle name="Обычный 3 39 3 3 2" xfId="49695"/>
    <cellStyle name="Обычный 3 39 3 3 2 2" xfId="49696"/>
    <cellStyle name="Обычный 3 39 3 3 3" xfId="49697"/>
    <cellStyle name="Обычный 3 39 3 4" xfId="49698"/>
    <cellStyle name="Обычный 3 39 3 4 2" xfId="49699"/>
    <cellStyle name="Обычный 3 39 3 5" xfId="49700"/>
    <cellStyle name="Обычный 3 39 4" xfId="49701"/>
    <cellStyle name="Обычный 3 39 4 2" xfId="49702"/>
    <cellStyle name="Обычный 3 39 4 2 2" xfId="49703"/>
    <cellStyle name="Обычный 3 39 4 2 2 2" xfId="49704"/>
    <cellStyle name="Обычный 3 39 4 2 2 2 2" xfId="49705"/>
    <cellStyle name="Обычный 3 39 4 2 2 3" xfId="49706"/>
    <cellStyle name="Обычный 3 39 4 2 3" xfId="49707"/>
    <cellStyle name="Обычный 3 39 4 2 3 2" xfId="49708"/>
    <cellStyle name="Обычный 3 39 4 2 4" xfId="49709"/>
    <cellStyle name="Обычный 3 39 4 3" xfId="49710"/>
    <cellStyle name="Обычный 3 39 4 3 2" xfId="49711"/>
    <cellStyle name="Обычный 3 39 4 3 2 2" xfId="49712"/>
    <cellStyle name="Обычный 3 39 4 3 3" xfId="49713"/>
    <cellStyle name="Обычный 3 39 4 4" xfId="49714"/>
    <cellStyle name="Обычный 3 39 4 4 2" xfId="49715"/>
    <cellStyle name="Обычный 3 39 4 5" xfId="49716"/>
    <cellStyle name="Обычный 3 39 5" xfId="49717"/>
    <cellStyle name="Обычный 3 39 5 2" xfId="49718"/>
    <cellStyle name="Обычный 3 39 5 2 2" xfId="49719"/>
    <cellStyle name="Обычный 3 39 5 2 2 2" xfId="49720"/>
    <cellStyle name="Обычный 3 39 5 2 3" xfId="49721"/>
    <cellStyle name="Обычный 3 39 5 3" xfId="49722"/>
    <cellStyle name="Обычный 3 39 5 3 2" xfId="49723"/>
    <cellStyle name="Обычный 3 39 5 4" xfId="49724"/>
    <cellStyle name="Обычный 3 39 6" xfId="49725"/>
    <cellStyle name="Обычный 3 39 6 2" xfId="49726"/>
    <cellStyle name="Обычный 3 39 6 2 2" xfId="49727"/>
    <cellStyle name="Обычный 3 39 6 3" xfId="49728"/>
    <cellStyle name="Обычный 3 39 7" xfId="49729"/>
    <cellStyle name="Обычный 3 39 7 2" xfId="49730"/>
    <cellStyle name="Обычный 3 39 8" xfId="49731"/>
    <cellStyle name="Обычный 3 4" xfId="49732"/>
    <cellStyle name="Обычный 3 40" xfId="49733"/>
    <cellStyle name="Обычный 3 40 2" xfId="49734"/>
    <cellStyle name="Обычный 3 40 2 2" xfId="49735"/>
    <cellStyle name="Обычный 3 40 2 2 2" xfId="49736"/>
    <cellStyle name="Обычный 3 40 2 2 2 2" xfId="49737"/>
    <cellStyle name="Обычный 3 40 2 2 2 2 2" xfId="49738"/>
    <cellStyle name="Обычный 3 40 2 2 2 2 2 2" xfId="49739"/>
    <cellStyle name="Обычный 3 40 2 2 2 2 3" xfId="49740"/>
    <cellStyle name="Обычный 3 40 2 2 2 3" xfId="49741"/>
    <cellStyle name="Обычный 3 40 2 2 2 3 2" xfId="49742"/>
    <cellStyle name="Обычный 3 40 2 2 2 4" xfId="49743"/>
    <cellStyle name="Обычный 3 40 2 2 3" xfId="49744"/>
    <cellStyle name="Обычный 3 40 2 2 3 2" xfId="49745"/>
    <cellStyle name="Обычный 3 40 2 2 3 2 2" xfId="49746"/>
    <cellStyle name="Обычный 3 40 2 2 3 3" xfId="49747"/>
    <cellStyle name="Обычный 3 40 2 2 4" xfId="49748"/>
    <cellStyle name="Обычный 3 40 2 2 4 2" xfId="49749"/>
    <cellStyle name="Обычный 3 40 2 2 5" xfId="49750"/>
    <cellStyle name="Обычный 3 40 2 3" xfId="49751"/>
    <cellStyle name="Обычный 3 40 2 3 2" xfId="49752"/>
    <cellStyle name="Обычный 3 40 2 3 2 2" xfId="49753"/>
    <cellStyle name="Обычный 3 40 2 3 2 2 2" xfId="49754"/>
    <cellStyle name="Обычный 3 40 2 3 2 2 2 2" xfId="49755"/>
    <cellStyle name="Обычный 3 40 2 3 2 2 3" xfId="49756"/>
    <cellStyle name="Обычный 3 40 2 3 2 3" xfId="49757"/>
    <cellStyle name="Обычный 3 40 2 3 2 3 2" xfId="49758"/>
    <cellStyle name="Обычный 3 40 2 3 2 4" xfId="49759"/>
    <cellStyle name="Обычный 3 40 2 3 3" xfId="49760"/>
    <cellStyle name="Обычный 3 40 2 3 3 2" xfId="49761"/>
    <cellStyle name="Обычный 3 40 2 3 3 2 2" xfId="49762"/>
    <cellStyle name="Обычный 3 40 2 3 3 3" xfId="49763"/>
    <cellStyle name="Обычный 3 40 2 3 4" xfId="49764"/>
    <cellStyle name="Обычный 3 40 2 3 4 2" xfId="49765"/>
    <cellStyle name="Обычный 3 40 2 3 5" xfId="49766"/>
    <cellStyle name="Обычный 3 40 2 4" xfId="49767"/>
    <cellStyle name="Обычный 3 40 2 4 2" xfId="49768"/>
    <cellStyle name="Обычный 3 40 2 4 2 2" xfId="49769"/>
    <cellStyle name="Обычный 3 40 2 4 2 2 2" xfId="49770"/>
    <cellStyle name="Обычный 3 40 2 4 2 3" xfId="49771"/>
    <cellStyle name="Обычный 3 40 2 4 3" xfId="49772"/>
    <cellStyle name="Обычный 3 40 2 4 3 2" xfId="49773"/>
    <cellStyle name="Обычный 3 40 2 4 4" xfId="49774"/>
    <cellStyle name="Обычный 3 40 2 5" xfId="49775"/>
    <cellStyle name="Обычный 3 40 2 5 2" xfId="49776"/>
    <cellStyle name="Обычный 3 40 2 5 2 2" xfId="49777"/>
    <cellStyle name="Обычный 3 40 2 5 3" xfId="49778"/>
    <cellStyle name="Обычный 3 40 2 6" xfId="49779"/>
    <cellStyle name="Обычный 3 40 2 6 2" xfId="49780"/>
    <cellStyle name="Обычный 3 40 2 7" xfId="49781"/>
    <cellStyle name="Обычный 3 40 3" xfId="49782"/>
    <cellStyle name="Обычный 3 40 3 2" xfId="49783"/>
    <cellStyle name="Обычный 3 40 3 2 2" xfId="49784"/>
    <cellStyle name="Обычный 3 40 3 2 2 2" xfId="49785"/>
    <cellStyle name="Обычный 3 40 3 2 2 2 2" xfId="49786"/>
    <cellStyle name="Обычный 3 40 3 2 2 3" xfId="49787"/>
    <cellStyle name="Обычный 3 40 3 2 3" xfId="49788"/>
    <cellStyle name="Обычный 3 40 3 2 3 2" xfId="49789"/>
    <cellStyle name="Обычный 3 40 3 2 4" xfId="49790"/>
    <cellStyle name="Обычный 3 40 3 3" xfId="49791"/>
    <cellStyle name="Обычный 3 40 3 3 2" xfId="49792"/>
    <cellStyle name="Обычный 3 40 3 3 2 2" xfId="49793"/>
    <cellStyle name="Обычный 3 40 3 3 3" xfId="49794"/>
    <cellStyle name="Обычный 3 40 3 4" xfId="49795"/>
    <cellStyle name="Обычный 3 40 3 4 2" xfId="49796"/>
    <cellStyle name="Обычный 3 40 3 5" xfId="49797"/>
    <cellStyle name="Обычный 3 40 4" xfId="49798"/>
    <cellStyle name="Обычный 3 40 4 2" xfId="49799"/>
    <cellStyle name="Обычный 3 40 4 2 2" xfId="49800"/>
    <cellStyle name="Обычный 3 40 4 2 2 2" xfId="49801"/>
    <cellStyle name="Обычный 3 40 4 2 2 2 2" xfId="49802"/>
    <cellStyle name="Обычный 3 40 4 2 2 3" xfId="49803"/>
    <cellStyle name="Обычный 3 40 4 2 3" xfId="49804"/>
    <cellStyle name="Обычный 3 40 4 2 3 2" xfId="49805"/>
    <cellStyle name="Обычный 3 40 4 2 4" xfId="49806"/>
    <cellStyle name="Обычный 3 40 4 3" xfId="49807"/>
    <cellStyle name="Обычный 3 40 4 3 2" xfId="49808"/>
    <cellStyle name="Обычный 3 40 4 3 2 2" xfId="49809"/>
    <cellStyle name="Обычный 3 40 4 3 3" xfId="49810"/>
    <cellStyle name="Обычный 3 40 4 4" xfId="49811"/>
    <cellStyle name="Обычный 3 40 4 4 2" xfId="49812"/>
    <cellStyle name="Обычный 3 40 4 5" xfId="49813"/>
    <cellStyle name="Обычный 3 40 5" xfId="49814"/>
    <cellStyle name="Обычный 3 40 5 2" xfId="49815"/>
    <cellStyle name="Обычный 3 40 5 2 2" xfId="49816"/>
    <cellStyle name="Обычный 3 40 5 2 2 2" xfId="49817"/>
    <cellStyle name="Обычный 3 40 5 2 3" xfId="49818"/>
    <cellStyle name="Обычный 3 40 5 3" xfId="49819"/>
    <cellStyle name="Обычный 3 40 5 3 2" xfId="49820"/>
    <cellStyle name="Обычный 3 40 5 4" xfId="49821"/>
    <cellStyle name="Обычный 3 40 6" xfId="49822"/>
    <cellStyle name="Обычный 3 40 6 2" xfId="49823"/>
    <cellStyle name="Обычный 3 40 6 2 2" xfId="49824"/>
    <cellStyle name="Обычный 3 40 6 3" xfId="49825"/>
    <cellStyle name="Обычный 3 40 7" xfId="49826"/>
    <cellStyle name="Обычный 3 40 7 2" xfId="49827"/>
    <cellStyle name="Обычный 3 40 8" xfId="49828"/>
    <cellStyle name="Обычный 3 41" xfId="49829"/>
    <cellStyle name="Обычный 3 41 2" xfId="49830"/>
    <cellStyle name="Обычный 3 41 2 2" xfId="49831"/>
    <cellStyle name="Обычный 3 41 2 2 2" xfId="49832"/>
    <cellStyle name="Обычный 3 41 2 2 2 2" xfId="49833"/>
    <cellStyle name="Обычный 3 41 2 2 2 2 2" xfId="49834"/>
    <cellStyle name="Обычный 3 41 2 2 2 2 2 2" xfId="49835"/>
    <cellStyle name="Обычный 3 41 2 2 2 2 3" xfId="49836"/>
    <cellStyle name="Обычный 3 41 2 2 2 3" xfId="49837"/>
    <cellStyle name="Обычный 3 41 2 2 2 3 2" xfId="49838"/>
    <cellStyle name="Обычный 3 41 2 2 2 4" xfId="49839"/>
    <cellStyle name="Обычный 3 41 2 2 3" xfId="49840"/>
    <cellStyle name="Обычный 3 41 2 2 3 2" xfId="49841"/>
    <cellStyle name="Обычный 3 41 2 2 3 2 2" xfId="49842"/>
    <cellStyle name="Обычный 3 41 2 2 3 3" xfId="49843"/>
    <cellStyle name="Обычный 3 41 2 2 4" xfId="49844"/>
    <cellStyle name="Обычный 3 41 2 2 4 2" xfId="49845"/>
    <cellStyle name="Обычный 3 41 2 2 5" xfId="49846"/>
    <cellStyle name="Обычный 3 41 2 3" xfId="49847"/>
    <cellStyle name="Обычный 3 41 2 3 2" xfId="49848"/>
    <cellStyle name="Обычный 3 41 2 3 2 2" xfId="49849"/>
    <cellStyle name="Обычный 3 41 2 3 2 2 2" xfId="49850"/>
    <cellStyle name="Обычный 3 41 2 3 2 2 2 2" xfId="49851"/>
    <cellStyle name="Обычный 3 41 2 3 2 2 3" xfId="49852"/>
    <cellStyle name="Обычный 3 41 2 3 2 3" xfId="49853"/>
    <cellStyle name="Обычный 3 41 2 3 2 3 2" xfId="49854"/>
    <cellStyle name="Обычный 3 41 2 3 2 4" xfId="49855"/>
    <cellStyle name="Обычный 3 41 2 3 3" xfId="49856"/>
    <cellStyle name="Обычный 3 41 2 3 3 2" xfId="49857"/>
    <cellStyle name="Обычный 3 41 2 3 3 2 2" xfId="49858"/>
    <cellStyle name="Обычный 3 41 2 3 3 3" xfId="49859"/>
    <cellStyle name="Обычный 3 41 2 3 4" xfId="49860"/>
    <cellStyle name="Обычный 3 41 2 3 4 2" xfId="49861"/>
    <cellStyle name="Обычный 3 41 2 3 5" xfId="49862"/>
    <cellStyle name="Обычный 3 41 2 4" xfId="49863"/>
    <cellStyle name="Обычный 3 41 2 4 2" xfId="49864"/>
    <cellStyle name="Обычный 3 41 2 4 2 2" xfId="49865"/>
    <cellStyle name="Обычный 3 41 2 4 2 2 2" xfId="49866"/>
    <cellStyle name="Обычный 3 41 2 4 2 3" xfId="49867"/>
    <cellStyle name="Обычный 3 41 2 4 3" xfId="49868"/>
    <cellStyle name="Обычный 3 41 2 4 3 2" xfId="49869"/>
    <cellStyle name="Обычный 3 41 2 4 4" xfId="49870"/>
    <cellStyle name="Обычный 3 41 2 5" xfId="49871"/>
    <cellStyle name="Обычный 3 41 2 5 2" xfId="49872"/>
    <cellStyle name="Обычный 3 41 2 5 2 2" xfId="49873"/>
    <cellStyle name="Обычный 3 41 2 5 3" xfId="49874"/>
    <cellStyle name="Обычный 3 41 2 6" xfId="49875"/>
    <cellStyle name="Обычный 3 41 2 6 2" xfId="49876"/>
    <cellStyle name="Обычный 3 41 2 7" xfId="49877"/>
    <cellStyle name="Обычный 3 41 3" xfId="49878"/>
    <cellStyle name="Обычный 3 41 3 2" xfId="49879"/>
    <cellStyle name="Обычный 3 41 3 2 2" xfId="49880"/>
    <cellStyle name="Обычный 3 41 3 2 2 2" xfId="49881"/>
    <cellStyle name="Обычный 3 41 3 2 2 2 2" xfId="49882"/>
    <cellStyle name="Обычный 3 41 3 2 2 3" xfId="49883"/>
    <cellStyle name="Обычный 3 41 3 2 3" xfId="49884"/>
    <cellStyle name="Обычный 3 41 3 2 3 2" xfId="49885"/>
    <cellStyle name="Обычный 3 41 3 2 4" xfId="49886"/>
    <cellStyle name="Обычный 3 41 3 3" xfId="49887"/>
    <cellStyle name="Обычный 3 41 3 3 2" xfId="49888"/>
    <cellStyle name="Обычный 3 41 3 3 2 2" xfId="49889"/>
    <cellStyle name="Обычный 3 41 3 3 3" xfId="49890"/>
    <cellStyle name="Обычный 3 41 3 4" xfId="49891"/>
    <cellStyle name="Обычный 3 41 3 4 2" xfId="49892"/>
    <cellStyle name="Обычный 3 41 3 5" xfId="49893"/>
    <cellStyle name="Обычный 3 41 4" xfId="49894"/>
    <cellStyle name="Обычный 3 41 4 2" xfId="49895"/>
    <cellStyle name="Обычный 3 41 4 2 2" xfId="49896"/>
    <cellStyle name="Обычный 3 41 4 2 2 2" xfId="49897"/>
    <cellStyle name="Обычный 3 41 4 2 2 2 2" xfId="49898"/>
    <cellStyle name="Обычный 3 41 4 2 2 3" xfId="49899"/>
    <cellStyle name="Обычный 3 41 4 2 3" xfId="49900"/>
    <cellStyle name="Обычный 3 41 4 2 3 2" xfId="49901"/>
    <cellStyle name="Обычный 3 41 4 2 4" xfId="49902"/>
    <cellStyle name="Обычный 3 41 4 3" xfId="49903"/>
    <cellStyle name="Обычный 3 41 4 3 2" xfId="49904"/>
    <cellStyle name="Обычный 3 41 4 3 2 2" xfId="49905"/>
    <cellStyle name="Обычный 3 41 4 3 3" xfId="49906"/>
    <cellStyle name="Обычный 3 41 4 4" xfId="49907"/>
    <cellStyle name="Обычный 3 41 4 4 2" xfId="49908"/>
    <cellStyle name="Обычный 3 41 4 5" xfId="49909"/>
    <cellStyle name="Обычный 3 41 5" xfId="49910"/>
    <cellStyle name="Обычный 3 41 5 2" xfId="49911"/>
    <cellStyle name="Обычный 3 41 5 2 2" xfId="49912"/>
    <cellStyle name="Обычный 3 41 5 2 2 2" xfId="49913"/>
    <cellStyle name="Обычный 3 41 5 2 3" xfId="49914"/>
    <cellStyle name="Обычный 3 41 5 3" xfId="49915"/>
    <cellStyle name="Обычный 3 41 5 3 2" xfId="49916"/>
    <cellStyle name="Обычный 3 41 5 4" xfId="49917"/>
    <cellStyle name="Обычный 3 41 6" xfId="49918"/>
    <cellStyle name="Обычный 3 41 6 2" xfId="49919"/>
    <cellStyle name="Обычный 3 41 6 2 2" xfId="49920"/>
    <cellStyle name="Обычный 3 41 6 3" xfId="49921"/>
    <cellStyle name="Обычный 3 41 7" xfId="49922"/>
    <cellStyle name="Обычный 3 41 7 2" xfId="49923"/>
    <cellStyle name="Обычный 3 41 8" xfId="49924"/>
    <cellStyle name="Обычный 3 42" xfId="49925"/>
    <cellStyle name="Обычный 3 42 2" xfId="49926"/>
    <cellStyle name="Обычный 3 42 2 2" xfId="49927"/>
    <cellStyle name="Обычный 3 42 2 2 2" xfId="49928"/>
    <cellStyle name="Обычный 3 42 2 2 2 2" xfId="49929"/>
    <cellStyle name="Обычный 3 42 2 2 2 2 2" xfId="49930"/>
    <cellStyle name="Обычный 3 42 2 2 2 2 2 2" xfId="49931"/>
    <cellStyle name="Обычный 3 42 2 2 2 2 3" xfId="49932"/>
    <cellStyle name="Обычный 3 42 2 2 2 3" xfId="49933"/>
    <cellStyle name="Обычный 3 42 2 2 2 3 2" xfId="49934"/>
    <cellStyle name="Обычный 3 42 2 2 2 4" xfId="49935"/>
    <cellStyle name="Обычный 3 42 2 2 3" xfId="49936"/>
    <cellStyle name="Обычный 3 42 2 2 3 2" xfId="49937"/>
    <cellStyle name="Обычный 3 42 2 2 3 2 2" xfId="49938"/>
    <cellStyle name="Обычный 3 42 2 2 3 3" xfId="49939"/>
    <cellStyle name="Обычный 3 42 2 2 4" xfId="49940"/>
    <cellStyle name="Обычный 3 42 2 2 4 2" xfId="49941"/>
    <cellStyle name="Обычный 3 42 2 2 5" xfId="49942"/>
    <cellStyle name="Обычный 3 42 2 3" xfId="49943"/>
    <cellStyle name="Обычный 3 42 2 3 2" xfId="49944"/>
    <cellStyle name="Обычный 3 42 2 3 2 2" xfId="49945"/>
    <cellStyle name="Обычный 3 42 2 3 2 2 2" xfId="49946"/>
    <cellStyle name="Обычный 3 42 2 3 2 2 2 2" xfId="49947"/>
    <cellStyle name="Обычный 3 42 2 3 2 2 3" xfId="49948"/>
    <cellStyle name="Обычный 3 42 2 3 2 3" xfId="49949"/>
    <cellStyle name="Обычный 3 42 2 3 2 3 2" xfId="49950"/>
    <cellStyle name="Обычный 3 42 2 3 2 4" xfId="49951"/>
    <cellStyle name="Обычный 3 42 2 3 3" xfId="49952"/>
    <cellStyle name="Обычный 3 42 2 3 3 2" xfId="49953"/>
    <cellStyle name="Обычный 3 42 2 3 3 2 2" xfId="49954"/>
    <cellStyle name="Обычный 3 42 2 3 3 3" xfId="49955"/>
    <cellStyle name="Обычный 3 42 2 3 4" xfId="49956"/>
    <cellStyle name="Обычный 3 42 2 3 4 2" xfId="49957"/>
    <cellStyle name="Обычный 3 42 2 3 5" xfId="49958"/>
    <cellStyle name="Обычный 3 42 2 4" xfId="49959"/>
    <cellStyle name="Обычный 3 42 2 4 2" xfId="49960"/>
    <cellStyle name="Обычный 3 42 2 4 2 2" xfId="49961"/>
    <cellStyle name="Обычный 3 42 2 4 2 2 2" xfId="49962"/>
    <cellStyle name="Обычный 3 42 2 4 2 3" xfId="49963"/>
    <cellStyle name="Обычный 3 42 2 4 3" xfId="49964"/>
    <cellStyle name="Обычный 3 42 2 4 3 2" xfId="49965"/>
    <cellStyle name="Обычный 3 42 2 4 4" xfId="49966"/>
    <cellStyle name="Обычный 3 42 2 5" xfId="49967"/>
    <cellStyle name="Обычный 3 42 2 5 2" xfId="49968"/>
    <cellStyle name="Обычный 3 42 2 5 2 2" xfId="49969"/>
    <cellStyle name="Обычный 3 42 2 5 3" xfId="49970"/>
    <cellStyle name="Обычный 3 42 2 6" xfId="49971"/>
    <cellStyle name="Обычный 3 42 2 6 2" xfId="49972"/>
    <cellStyle name="Обычный 3 42 2 7" xfId="49973"/>
    <cellStyle name="Обычный 3 42 3" xfId="49974"/>
    <cellStyle name="Обычный 3 42 3 2" xfId="49975"/>
    <cellStyle name="Обычный 3 42 3 2 2" xfId="49976"/>
    <cellStyle name="Обычный 3 42 3 2 2 2" xfId="49977"/>
    <cellStyle name="Обычный 3 42 3 2 2 2 2" xfId="49978"/>
    <cellStyle name="Обычный 3 42 3 2 2 3" xfId="49979"/>
    <cellStyle name="Обычный 3 42 3 2 3" xfId="49980"/>
    <cellStyle name="Обычный 3 42 3 2 3 2" xfId="49981"/>
    <cellStyle name="Обычный 3 42 3 2 4" xfId="49982"/>
    <cellStyle name="Обычный 3 42 3 3" xfId="49983"/>
    <cellStyle name="Обычный 3 42 3 3 2" xfId="49984"/>
    <cellStyle name="Обычный 3 42 3 3 2 2" xfId="49985"/>
    <cellStyle name="Обычный 3 42 3 3 3" xfId="49986"/>
    <cellStyle name="Обычный 3 42 3 4" xfId="49987"/>
    <cellStyle name="Обычный 3 42 3 4 2" xfId="49988"/>
    <cellStyle name="Обычный 3 42 3 5" xfId="49989"/>
    <cellStyle name="Обычный 3 42 4" xfId="49990"/>
    <cellStyle name="Обычный 3 42 4 2" xfId="49991"/>
    <cellStyle name="Обычный 3 42 4 2 2" xfId="49992"/>
    <cellStyle name="Обычный 3 42 4 2 2 2" xfId="49993"/>
    <cellStyle name="Обычный 3 42 4 2 2 2 2" xfId="49994"/>
    <cellStyle name="Обычный 3 42 4 2 2 3" xfId="49995"/>
    <cellStyle name="Обычный 3 42 4 2 3" xfId="49996"/>
    <cellStyle name="Обычный 3 42 4 2 3 2" xfId="49997"/>
    <cellStyle name="Обычный 3 42 4 2 4" xfId="49998"/>
    <cellStyle name="Обычный 3 42 4 3" xfId="49999"/>
    <cellStyle name="Обычный 3 42 4 3 2" xfId="50000"/>
    <cellStyle name="Обычный 3 42 4 3 2 2" xfId="50001"/>
    <cellStyle name="Обычный 3 42 4 3 3" xfId="50002"/>
    <cellStyle name="Обычный 3 42 4 4" xfId="50003"/>
    <cellStyle name="Обычный 3 42 4 4 2" xfId="50004"/>
    <cellStyle name="Обычный 3 42 4 5" xfId="50005"/>
    <cellStyle name="Обычный 3 42 5" xfId="50006"/>
    <cellStyle name="Обычный 3 42 5 2" xfId="50007"/>
    <cellStyle name="Обычный 3 42 5 2 2" xfId="50008"/>
    <cellStyle name="Обычный 3 42 5 2 2 2" xfId="50009"/>
    <cellStyle name="Обычный 3 42 5 2 3" xfId="50010"/>
    <cellStyle name="Обычный 3 42 5 3" xfId="50011"/>
    <cellStyle name="Обычный 3 42 5 3 2" xfId="50012"/>
    <cellStyle name="Обычный 3 42 5 4" xfId="50013"/>
    <cellStyle name="Обычный 3 42 6" xfId="50014"/>
    <cellStyle name="Обычный 3 42 6 2" xfId="50015"/>
    <cellStyle name="Обычный 3 42 6 2 2" xfId="50016"/>
    <cellStyle name="Обычный 3 42 6 3" xfId="50017"/>
    <cellStyle name="Обычный 3 42 7" xfId="50018"/>
    <cellStyle name="Обычный 3 42 7 2" xfId="50019"/>
    <cellStyle name="Обычный 3 42 8" xfId="50020"/>
    <cellStyle name="Обычный 3 43" xfId="50021"/>
    <cellStyle name="Обычный 3 43 2" xfId="50022"/>
    <cellStyle name="Обычный 3 43 2 2" xfId="50023"/>
    <cellStyle name="Обычный 3 43 2 2 2" xfId="50024"/>
    <cellStyle name="Обычный 3 43 2 2 2 2" xfId="50025"/>
    <cellStyle name="Обычный 3 43 2 2 2 2 2" xfId="50026"/>
    <cellStyle name="Обычный 3 43 2 2 2 2 2 2" xfId="50027"/>
    <cellStyle name="Обычный 3 43 2 2 2 2 3" xfId="50028"/>
    <cellStyle name="Обычный 3 43 2 2 2 3" xfId="50029"/>
    <cellStyle name="Обычный 3 43 2 2 2 3 2" xfId="50030"/>
    <cellStyle name="Обычный 3 43 2 2 2 4" xfId="50031"/>
    <cellStyle name="Обычный 3 43 2 2 3" xfId="50032"/>
    <cellStyle name="Обычный 3 43 2 2 3 2" xfId="50033"/>
    <cellStyle name="Обычный 3 43 2 2 3 2 2" xfId="50034"/>
    <cellStyle name="Обычный 3 43 2 2 3 3" xfId="50035"/>
    <cellStyle name="Обычный 3 43 2 2 4" xfId="50036"/>
    <cellStyle name="Обычный 3 43 2 2 4 2" xfId="50037"/>
    <cellStyle name="Обычный 3 43 2 2 5" xfId="50038"/>
    <cellStyle name="Обычный 3 43 2 3" xfId="50039"/>
    <cellStyle name="Обычный 3 43 2 3 2" xfId="50040"/>
    <cellStyle name="Обычный 3 43 2 3 2 2" xfId="50041"/>
    <cellStyle name="Обычный 3 43 2 3 2 2 2" xfId="50042"/>
    <cellStyle name="Обычный 3 43 2 3 2 2 2 2" xfId="50043"/>
    <cellStyle name="Обычный 3 43 2 3 2 2 3" xfId="50044"/>
    <cellStyle name="Обычный 3 43 2 3 2 3" xfId="50045"/>
    <cellStyle name="Обычный 3 43 2 3 2 3 2" xfId="50046"/>
    <cellStyle name="Обычный 3 43 2 3 2 4" xfId="50047"/>
    <cellStyle name="Обычный 3 43 2 3 3" xfId="50048"/>
    <cellStyle name="Обычный 3 43 2 3 3 2" xfId="50049"/>
    <cellStyle name="Обычный 3 43 2 3 3 2 2" xfId="50050"/>
    <cellStyle name="Обычный 3 43 2 3 3 3" xfId="50051"/>
    <cellStyle name="Обычный 3 43 2 3 4" xfId="50052"/>
    <cellStyle name="Обычный 3 43 2 3 4 2" xfId="50053"/>
    <cellStyle name="Обычный 3 43 2 3 5" xfId="50054"/>
    <cellStyle name="Обычный 3 43 2 4" xfId="50055"/>
    <cellStyle name="Обычный 3 43 2 4 2" xfId="50056"/>
    <cellStyle name="Обычный 3 43 2 4 2 2" xfId="50057"/>
    <cellStyle name="Обычный 3 43 2 4 2 2 2" xfId="50058"/>
    <cellStyle name="Обычный 3 43 2 4 2 3" xfId="50059"/>
    <cellStyle name="Обычный 3 43 2 4 3" xfId="50060"/>
    <cellStyle name="Обычный 3 43 2 4 3 2" xfId="50061"/>
    <cellStyle name="Обычный 3 43 2 4 4" xfId="50062"/>
    <cellStyle name="Обычный 3 43 2 5" xfId="50063"/>
    <cellStyle name="Обычный 3 43 2 5 2" xfId="50064"/>
    <cellStyle name="Обычный 3 43 2 5 2 2" xfId="50065"/>
    <cellStyle name="Обычный 3 43 2 5 3" xfId="50066"/>
    <cellStyle name="Обычный 3 43 2 6" xfId="50067"/>
    <cellStyle name="Обычный 3 43 2 6 2" xfId="50068"/>
    <cellStyle name="Обычный 3 43 2 7" xfId="50069"/>
    <cellStyle name="Обычный 3 43 3" xfId="50070"/>
    <cellStyle name="Обычный 3 43 3 2" xfId="50071"/>
    <cellStyle name="Обычный 3 43 3 2 2" xfId="50072"/>
    <cellStyle name="Обычный 3 43 3 2 2 2" xfId="50073"/>
    <cellStyle name="Обычный 3 43 3 2 2 2 2" xfId="50074"/>
    <cellStyle name="Обычный 3 43 3 2 2 3" xfId="50075"/>
    <cellStyle name="Обычный 3 43 3 2 3" xfId="50076"/>
    <cellStyle name="Обычный 3 43 3 2 3 2" xfId="50077"/>
    <cellStyle name="Обычный 3 43 3 2 4" xfId="50078"/>
    <cellStyle name="Обычный 3 43 3 3" xfId="50079"/>
    <cellStyle name="Обычный 3 43 3 3 2" xfId="50080"/>
    <cellStyle name="Обычный 3 43 3 3 2 2" xfId="50081"/>
    <cellStyle name="Обычный 3 43 3 3 3" xfId="50082"/>
    <cellStyle name="Обычный 3 43 3 4" xfId="50083"/>
    <cellStyle name="Обычный 3 43 3 4 2" xfId="50084"/>
    <cellStyle name="Обычный 3 43 3 5" xfId="50085"/>
    <cellStyle name="Обычный 3 43 4" xfId="50086"/>
    <cellStyle name="Обычный 3 43 4 2" xfId="50087"/>
    <cellStyle name="Обычный 3 43 4 2 2" xfId="50088"/>
    <cellStyle name="Обычный 3 43 4 2 2 2" xfId="50089"/>
    <cellStyle name="Обычный 3 43 4 2 2 2 2" xfId="50090"/>
    <cellStyle name="Обычный 3 43 4 2 2 3" xfId="50091"/>
    <cellStyle name="Обычный 3 43 4 2 3" xfId="50092"/>
    <cellStyle name="Обычный 3 43 4 2 3 2" xfId="50093"/>
    <cellStyle name="Обычный 3 43 4 2 4" xfId="50094"/>
    <cellStyle name="Обычный 3 43 4 3" xfId="50095"/>
    <cellStyle name="Обычный 3 43 4 3 2" xfId="50096"/>
    <cellStyle name="Обычный 3 43 4 3 2 2" xfId="50097"/>
    <cellStyle name="Обычный 3 43 4 3 3" xfId="50098"/>
    <cellStyle name="Обычный 3 43 4 4" xfId="50099"/>
    <cellStyle name="Обычный 3 43 4 4 2" xfId="50100"/>
    <cellStyle name="Обычный 3 43 4 5" xfId="50101"/>
    <cellStyle name="Обычный 3 43 5" xfId="50102"/>
    <cellStyle name="Обычный 3 43 5 2" xfId="50103"/>
    <cellStyle name="Обычный 3 43 5 2 2" xfId="50104"/>
    <cellStyle name="Обычный 3 43 5 2 2 2" xfId="50105"/>
    <cellStyle name="Обычный 3 43 5 2 3" xfId="50106"/>
    <cellStyle name="Обычный 3 43 5 3" xfId="50107"/>
    <cellStyle name="Обычный 3 43 5 3 2" xfId="50108"/>
    <cellStyle name="Обычный 3 43 5 4" xfId="50109"/>
    <cellStyle name="Обычный 3 43 6" xfId="50110"/>
    <cellStyle name="Обычный 3 43 6 2" xfId="50111"/>
    <cellStyle name="Обычный 3 43 6 2 2" xfId="50112"/>
    <cellStyle name="Обычный 3 43 6 3" xfId="50113"/>
    <cellStyle name="Обычный 3 43 7" xfId="50114"/>
    <cellStyle name="Обычный 3 43 7 2" xfId="50115"/>
    <cellStyle name="Обычный 3 43 8" xfId="50116"/>
    <cellStyle name="Обычный 3 44" xfId="50117"/>
    <cellStyle name="Обычный 3 44 2" xfId="50118"/>
    <cellStyle name="Обычный 3 44 2 2" xfId="50119"/>
    <cellStyle name="Обычный 3 44 2 2 2" xfId="50120"/>
    <cellStyle name="Обычный 3 44 2 2 2 2" xfId="50121"/>
    <cellStyle name="Обычный 3 44 2 2 2 2 2" xfId="50122"/>
    <cellStyle name="Обычный 3 44 2 2 2 2 2 2" xfId="50123"/>
    <cellStyle name="Обычный 3 44 2 2 2 2 3" xfId="50124"/>
    <cellStyle name="Обычный 3 44 2 2 2 3" xfId="50125"/>
    <cellStyle name="Обычный 3 44 2 2 2 3 2" xfId="50126"/>
    <cellStyle name="Обычный 3 44 2 2 2 4" xfId="50127"/>
    <cellStyle name="Обычный 3 44 2 2 3" xfId="50128"/>
    <cellStyle name="Обычный 3 44 2 2 3 2" xfId="50129"/>
    <cellStyle name="Обычный 3 44 2 2 3 2 2" xfId="50130"/>
    <cellStyle name="Обычный 3 44 2 2 3 3" xfId="50131"/>
    <cellStyle name="Обычный 3 44 2 2 4" xfId="50132"/>
    <cellStyle name="Обычный 3 44 2 2 4 2" xfId="50133"/>
    <cellStyle name="Обычный 3 44 2 2 5" xfId="50134"/>
    <cellStyle name="Обычный 3 44 2 3" xfId="50135"/>
    <cellStyle name="Обычный 3 44 2 3 2" xfId="50136"/>
    <cellStyle name="Обычный 3 44 2 3 2 2" xfId="50137"/>
    <cellStyle name="Обычный 3 44 2 3 2 2 2" xfId="50138"/>
    <cellStyle name="Обычный 3 44 2 3 2 2 2 2" xfId="50139"/>
    <cellStyle name="Обычный 3 44 2 3 2 2 3" xfId="50140"/>
    <cellStyle name="Обычный 3 44 2 3 2 3" xfId="50141"/>
    <cellStyle name="Обычный 3 44 2 3 2 3 2" xfId="50142"/>
    <cellStyle name="Обычный 3 44 2 3 2 4" xfId="50143"/>
    <cellStyle name="Обычный 3 44 2 3 3" xfId="50144"/>
    <cellStyle name="Обычный 3 44 2 3 3 2" xfId="50145"/>
    <cellStyle name="Обычный 3 44 2 3 3 2 2" xfId="50146"/>
    <cellStyle name="Обычный 3 44 2 3 3 3" xfId="50147"/>
    <cellStyle name="Обычный 3 44 2 3 4" xfId="50148"/>
    <cellStyle name="Обычный 3 44 2 3 4 2" xfId="50149"/>
    <cellStyle name="Обычный 3 44 2 3 5" xfId="50150"/>
    <cellStyle name="Обычный 3 44 2 4" xfId="50151"/>
    <cellStyle name="Обычный 3 44 2 4 2" xfId="50152"/>
    <cellStyle name="Обычный 3 44 2 4 2 2" xfId="50153"/>
    <cellStyle name="Обычный 3 44 2 4 2 2 2" xfId="50154"/>
    <cellStyle name="Обычный 3 44 2 4 2 3" xfId="50155"/>
    <cellStyle name="Обычный 3 44 2 4 3" xfId="50156"/>
    <cellStyle name="Обычный 3 44 2 4 3 2" xfId="50157"/>
    <cellStyle name="Обычный 3 44 2 4 4" xfId="50158"/>
    <cellStyle name="Обычный 3 44 2 5" xfId="50159"/>
    <cellStyle name="Обычный 3 44 2 5 2" xfId="50160"/>
    <cellStyle name="Обычный 3 44 2 5 2 2" xfId="50161"/>
    <cellStyle name="Обычный 3 44 2 5 3" xfId="50162"/>
    <cellStyle name="Обычный 3 44 2 6" xfId="50163"/>
    <cellStyle name="Обычный 3 44 2 6 2" xfId="50164"/>
    <cellStyle name="Обычный 3 44 2 7" xfId="50165"/>
    <cellStyle name="Обычный 3 44 3" xfId="50166"/>
    <cellStyle name="Обычный 3 44 3 2" xfId="50167"/>
    <cellStyle name="Обычный 3 44 3 2 2" xfId="50168"/>
    <cellStyle name="Обычный 3 44 3 2 2 2" xfId="50169"/>
    <cellStyle name="Обычный 3 44 3 2 2 2 2" xfId="50170"/>
    <cellStyle name="Обычный 3 44 3 2 2 3" xfId="50171"/>
    <cellStyle name="Обычный 3 44 3 2 3" xfId="50172"/>
    <cellStyle name="Обычный 3 44 3 2 3 2" xfId="50173"/>
    <cellStyle name="Обычный 3 44 3 2 4" xfId="50174"/>
    <cellStyle name="Обычный 3 44 3 3" xfId="50175"/>
    <cellStyle name="Обычный 3 44 3 3 2" xfId="50176"/>
    <cellStyle name="Обычный 3 44 3 3 2 2" xfId="50177"/>
    <cellStyle name="Обычный 3 44 3 3 3" xfId="50178"/>
    <cellStyle name="Обычный 3 44 3 4" xfId="50179"/>
    <cellStyle name="Обычный 3 44 3 4 2" xfId="50180"/>
    <cellStyle name="Обычный 3 44 3 5" xfId="50181"/>
    <cellStyle name="Обычный 3 44 4" xfId="50182"/>
    <cellStyle name="Обычный 3 44 4 2" xfId="50183"/>
    <cellStyle name="Обычный 3 44 4 2 2" xfId="50184"/>
    <cellStyle name="Обычный 3 44 4 2 2 2" xfId="50185"/>
    <cellStyle name="Обычный 3 44 4 2 2 2 2" xfId="50186"/>
    <cellStyle name="Обычный 3 44 4 2 2 3" xfId="50187"/>
    <cellStyle name="Обычный 3 44 4 2 3" xfId="50188"/>
    <cellStyle name="Обычный 3 44 4 2 3 2" xfId="50189"/>
    <cellStyle name="Обычный 3 44 4 2 4" xfId="50190"/>
    <cellStyle name="Обычный 3 44 4 3" xfId="50191"/>
    <cellStyle name="Обычный 3 44 4 3 2" xfId="50192"/>
    <cellStyle name="Обычный 3 44 4 3 2 2" xfId="50193"/>
    <cellStyle name="Обычный 3 44 4 3 3" xfId="50194"/>
    <cellStyle name="Обычный 3 44 4 4" xfId="50195"/>
    <cellStyle name="Обычный 3 44 4 4 2" xfId="50196"/>
    <cellStyle name="Обычный 3 44 4 5" xfId="50197"/>
    <cellStyle name="Обычный 3 44 5" xfId="50198"/>
    <cellStyle name="Обычный 3 44 5 2" xfId="50199"/>
    <cellStyle name="Обычный 3 44 5 2 2" xfId="50200"/>
    <cellStyle name="Обычный 3 44 5 2 2 2" xfId="50201"/>
    <cellStyle name="Обычный 3 44 5 2 3" xfId="50202"/>
    <cellStyle name="Обычный 3 44 5 3" xfId="50203"/>
    <cellStyle name="Обычный 3 44 5 3 2" xfId="50204"/>
    <cellStyle name="Обычный 3 44 5 4" xfId="50205"/>
    <cellStyle name="Обычный 3 44 6" xfId="50206"/>
    <cellStyle name="Обычный 3 44 6 2" xfId="50207"/>
    <cellStyle name="Обычный 3 44 6 2 2" xfId="50208"/>
    <cellStyle name="Обычный 3 44 6 3" xfId="50209"/>
    <cellStyle name="Обычный 3 44 7" xfId="50210"/>
    <cellStyle name="Обычный 3 44 7 2" xfId="50211"/>
    <cellStyle name="Обычный 3 44 8" xfId="50212"/>
    <cellStyle name="Обычный 3 45" xfId="50213"/>
    <cellStyle name="Обычный 3 45 2" xfId="50214"/>
    <cellStyle name="Обычный 3 45 2 2" xfId="50215"/>
    <cellStyle name="Обычный 3 45 2 2 2" xfId="50216"/>
    <cellStyle name="Обычный 3 45 2 2 2 2" xfId="50217"/>
    <cellStyle name="Обычный 3 45 2 2 2 2 2" xfId="50218"/>
    <cellStyle name="Обычный 3 45 2 2 2 2 2 2" xfId="50219"/>
    <cellStyle name="Обычный 3 45 2 2 2 2 3" xfId="50220"/>
    <cellStyle name="Обычный 3 45 2 2 2 3" xfId="50221"/>
    <cellStyle name="Обычный 3 45 2 2 2 3 2" xfId="50222"/>
    <cellStyle name="Обычный 3 45 2 2 2 4" xfId="50223"/>
    <cellStyle name="Обычный 3 45 2 2 3" xfId="50224"/>
    <cellStyle name="Обычный 3 45 2 2 3 2" xfId="50225"/>
    <cellStyle name="Обычный 3 45 2 2 3 2 2" xfId="50226"/>
    <cellStyle name="Обычный 3 45 2 2 3 3" xfId="50227"/>
    <cellStyle name="Обычный 3 45 2 2 4" xfId="50228"/>
    <cellStyle name="Обычный 3 45 2 2 4 2" xfId="50229"/>
    <cellStyle name="Обычный 3 45 2 2 5" xfId="50230"/>
    <cellStyle name="Обычный 3 45 2 3" xfId="50231"/>
    <cellStyle name="Обычный 3 45 2 3 2" xfId="50232"/>
    <cellStyle name="Обычный 3 45 2 3 2 2" xfId="50233"/>
    <cellStyle name="Обычный 3 45 2 3 2 2 2" xfId="50234"/>
    <cellStyle name="Обычный 3 45 2 3 2 2 2 2" xfId="50235"/>
    <cellStyle name="Обычный 3 45 2 3 2 2 3" xfId="50236"/>
    <cellStyle name="Обычный 3 45 2 3 2 3" xfId="50237"/>
    <cellStyle name="Обычный 3 45 2 3 2 3 2" xfId="50238"/>
    <cellStyle name="Обычный 3 45 2 3 2 4" xfId="50239"/>
    <cellStyle name="Обычный 3 45 2 3 3" xfId="50240"/>
    <cellStyle name="Обычный 3 45 2 3 3 2" xfId="50241"/>
    <cellStyle name="Обычный 3 45 2 3 3 2 2" xfId="50242"/>
    <cellStyle name="Обычный 3 45 2 3 3 3" xfId="50243"/>
    <cellStyle name="Обычный 3 45 2 3 4" xfId="50244"/>
    <cellStyle name="Обычный 3 45 2 3 4 2" xfId="50245"/>
    <cellStyle name="Обычный 3 45 2 3 5" xfId="50246"/>
    <cellStyle name="Обычный 3 45 2 4" xfId="50247"/>
    <cellStyle name="Обычный 3 45 2 4 2" xfId="50248"/>
    <cellStyle name="Обычный 3 45 2 4 2 2" xfId="50249"/>
    <cellStyle name="Обычный 3 45 2 4 2 2 2" xfId="50250"/>
    <cellStyle name="Обычный 3 45 2 4 2 3" xfId="50251"/>
    <cellStyle name="Обычный 3 45 2 4 3" xfId="50252"/>
    <cellStyle name="Обычный 3 45 2 4 3 2" xfId="50253"/>
    <cellStyle name="Обычный 3 45 2 4 4" xfId="50254"/>
    <cellStyle name="Обычный 3 45 2 5" xfId="50255"/>
    <cellStyle name="Обычный 3 45 2 5 2" xfId="50256"/>
    <cellStyle name="Обычный 3 45 2 5 2 2" xfId="50257"/>
    <cellStyle name="Обычный 3 45 2 5 3" xfId="50258"/>
    <cellStyle name="Обычный 3 45 2 6" xfId="50259"/>
    <cellStyle name="Обычный 3 45 2 6 2" xfId="50260"/>
    <cellStyle name="Обычный 3 45 2 7" xfId="50261"/>
    <cellStyle name="Обычный 3 45 3" xfId="50262"/>
    <cellStyle name="Обычный 3 45 3 2" xfId="50263"/>
    <cellStyle name="Обычный 3 45 3 2 2" xfId="50264"/>
    <cellStyle name="Обычный 3 45 3 2 2 2" xfId="50265"/>
    <cellStyle name="Обычный 3 45 3 2 2 2 2" xfId="50266"/>
    <cellStyle name="Обычный 3 45 3 2 2 3" xfId="50267"/>
    <cellStyle name="Обычный 3 45 3 2 3" xfId="50268"/>
    <cellStyle name="Обычный 3 45 3 2 3 2" xfId="50269"/>
    <cellStyle name="Обычный 3 45 3 2 4" xfId="50270"/>
    <cellStyle name="Обычный 3 45 3 3" xfId="50271"/>
    <cellStyle name="Обычный 3 45 3 3 2" xfId="50272"/>
    <cellStyle name="Обычный 3 45 3 3 2 2" xfId="50273"/>
    <cellStyle name="Обычный 3 45 3 3 3" xfId="50274"/>
    <cellStyle name="Обычный 3 45 3 4" xfId="50275"/>
    <cellStyle name="Обычный 3 45 3 4 2" xfId="50276"/>
    <cellStyle name="Обычный 3 45 3 5" xfId="50277"/>
    <cellStyle name="Обычный 3 45 4" xfId="50278"/>
    <cellStyle name="Обычный 3 45 4 2" xfId="50279"/>
    <cellStyle name="Обычный 3 45 4 2 2" xfId="50280"/>
    <cellStyle name="Обычный 3 45 4 2 2 2" xfId="50281"/>
    <cellStyle name="Обычный 3 45 4 2 2 2 2" xfId="50282"/>
    <cellStyle name="Обычный 3 45 4 2 2 3" xfId="50283"/>
    <cellStyle name="Обычный 3 45 4 2 3" xfId="50284"/>
    <cellStyle name="Обычный 3 45 4 2 3 2" xfId="50285"/>
    <cellStyle name="Обычный 3 45 4 2 4" xfId="50286"/>
    <cellStyle name="Обычный 3 45 4 3" xfId="50287"/>
    <cellStyle name="Обычный 3 45 4 3 2" xfId="50288"/>
    <cellStyle name="Обычный 3 45 4 3 2 2" xfId="50289"/>
    <cellStyle name="Обычный 3 45 4 3 3" xfId="50290"/>
    <cellStyle name="Обычный 3 45 4 4" xfId="50291"/>
    <cellStyle name="Обычный 3 45 4 4 2" xfId="50292"/>
    <cellStyle name="Обычный 3 45 4 5" xfId="50293"/>
    <cellStyle name="Обычный 3 45 5" xfId="50294"/>
    <cellStyle name="Обычный 3 45 5 2" xfId="50295"/>
    <cellStyle name="Обычный 3 45 5 2 2" xfId="50296"/>
    <cellStyle name="Обычный 3 45 5 2 2 2" xfId="50297"/>
    <cellStyle name="Обычный 3 45 5 2 3" xfId="50298"/>
    <cellStyle name="Обычный 3 45 5 3" xfId="50299"/>
    <cellStyle name="Обычный 3 45 5 3 2" xfId="50300"/>
    <cellStyle name="Обычный 3 45 5 4" xfId="50301"/>
    <cellStyle name="Обычный 3 45 6" xfId="50302"/>
    <cellStyle name="Обычный 3 45 6 2" xfId="50303"/>
    <cellStyle name="Обычный 3 45 6 2 2" xfId="50304"/>
    <cellStyle name="Обычный 3 45 6 3" xfId="50305"/>
    <cellStyle name="Обычный 3 45 7" xfId="50306"/>
    <cellStyle name="Обычный 3 45 7 2" xfId="50307"/>
    <cellStyle name="Обычный 3 45 8" xfId="50308"/>
    <cellStyle name="Обычный 3 46" xfId="50309"/>
    <cellStyle name="Обычный 3 46 2" xfId="50310"/>
    <cellStyle name="Обычный 3 46 2 2" xfId="50311"/>
    <cellStyle name="Обычный 3 46 2 2 2" xfId="50312"/>
    <cellStyle name="Обычный 3 46 2 2 2 2" xfId="50313"/>
    <cellStyle name="Обычный 3 46 2 2 2 2 2" xfId="50314"/>
    <cellStyle name="Обычный 3 46 2 2 2 2 2 2" xfId="50315"/>
    <cellStyle name="Обычный 3 46 2 2 2 2 3" xfId="50316"/>
    <cellStyle name="Обычный 3 46 2 2 2 3" xfId="50317"/>
    <cellStyle name="Обычный 3 46 2 2 2 3 2" xfId="50318"/>
    <cellStyle name="Обычный 3 46 2 2 2 4" xfId="50319"/>
    <cellStyle name="Обычный 3 46 2 2 3" xfId="50320"/>
    <cellStyle name="Обычный 3 46 2 2 3 2" xfId="50321"/>
    <cellStyle name="Обычный 3 46 2 2 3 2 2" xfId="50322"/>
    <cellStyle name="Обычный 3 46 2 2 3 3" xfId="50323"/>
    <cellStyle name="Обычный 3 46 2 2 4" xfId="50324"/>
    <cellStyle name="Обычный 3 46 2 2 4 2" xfId="50325"/>
    <cellStyle name="Обычный 3 46 2 2 5" xfId="50326"/>
    <cellStyle name="Обычный 3 46 2 3" xfId="50327"/>
    <cellStyle name="Обычный 3 46 2 3 2" xfId="50328"/>
    <cellStyle name="Обычный 3 46 2 3 2 2" xfId="50329"/>
    <cellStyle name="Обычный 3 46 2 3 2 2 2" xfId="50330"/>
    <cellStyle name="Обычный 3 46 2 3 2 2 2 2" xfId="50331"/>
    <cellStyle name="Обычный 3 46 2 3 2 2 3" xfId="50332"/>
    <cellStyle name="Обычный 3 46 2 3 2 3" xfId="50333"/>
    <cellStyle name="Обычный 3 46 2 3 2 3 2" xfId="50334"/>
    <cellStyle name="Обычный 3 46 2 3 2 4" xfId="50335"/>
    <cellStyle name="Обычный 3 46 2 3 3" xfId="50336"/>
    <cellStyle name="Обычный 3 46 2 3 3 2" xfId="50337"/>
    <cellStyle name="Обычный 3 46 2 3 3 2 2" xfId="50338"/>
    <cellStyle name="Обычный 3 46 2 3 3 3" xfId="50339"/>
    <cellStyle name="Обычный 3 46 2 3 4" xfId="50340"/>
    <cellStyle name="Обычный 3 46 2 3 4 2" xfId="50341"/>
    <cellStyle name="Обычный 3 46 2 3 5" xfId="50342"/>
    <cellStyle name="Обычный 3 46 2 4" xfId="50343"/>
    <cellStyle name="Обычный 3 46 2 4 2" xfId="50344"/>
    <cellStyle name="Обычный 3 46 2 4 2 2" xfId="50345"/>
    <cellStyle name="Обычный 3 46 2 4 2 2 2" xfId="50346"/>
    <cellStyle name="Обычный 3 46 2 4 2 3" xfId="50347"/>
    <cellStyle name="Обычный 3 46 2 4 3" xfId="50348"/>
    <cellStyle name="Обычный 3 46 2 4 3 2" xfId="50349"/>
    <cellStyle name="Обычный 3 46 2 4 4" xfId="50350"/>
    <cellStyle name="Обычный 3 46 2 5" xfId="50351"/>
    <cellStyle name="Обычный 3 46 2 5 2" xfId="50352"/>
    <cellStyle name="Обычный 3 46 2 5 2 2" xfId="50353"/>
    <cellStyle name="Обычный 3 46 2 5 3" xfId="50354"/>
    <cellStyle name="Обычный 3 46 2 6" xfId="50355"/>
    <cellStyle name="Обычный 3 46 2 6 2" xfId="50356"/>
    <cellStyle name="Обычный 3 46 2 7" xfId="50357"/>
    <cellStyle name="Обычный 3 46 3" xfId="50358"/>
    <cellStyle name="Обычный 3 46 3 2" xfId="50359"/>
    <cellStyle name="Обычный 3 46 3 2 2" xfId="50360"/>
    <cellStyle name="Обычный 3 46 3 2 2 2" xfId="50361"/>
    <cellStyle name="Обычный 3 46 3 2 2 2 2" xfId="50362"/>
    <cellStyle name="Обычный 3 46 3 2 2 3" xfId="50363"/>
    <cellStyle name="Обычный 3 46 3 2 3" xfId="50364"/>
    <cellStyle name="Обычный 3 46 3 2 3 2" xfId="50365"/>
    <cellStyle name="Обычный 3 46 3 2 4" xfId="50366"/>
    <cellStyle name="Обычный 3 46 3 3" xfId="50367"/>
    <cellStyle name="Обычный 3 46 3 3 2" xfId="50368"/>
    <cellStyle name="Обычный 3 46 3 3 2 2" xfId="50369"/>
    <cellStyle name="Обычный 3 46 3 3 3" xfId="50370"/>
    <cellStyle name="Обычный 3 46 3 4" xfId="50371"/>
    <cellStyle name="Обычный 3 46 3 4 2" xfId="50372"/>
    <cellStyle name="Обычный 3 46 3 5" xfId="50373"/>
    <cellStyle name="Обычный 3 46 4" xfId="50374"/>
    <cellStyle name="Обычный 3 46 4 2" xfId="50375"/>
    <cellStyle name="Обычный 3 46 4 2 2" xfId="50376"/>
    <cellStyle name="Обычный 3 46 4 2 2 2" xfId="50377"/>
    <cellStyle name="Обычный 3 46 4 2 2 2 2" xfId="50378"/>
    <cellStyle name="Обычный 3 46 4 2 2 3" xfId="50379"/>
    <cellStyle name="Обычный 3 46 4 2 3" xfId="50380"/>
    <cellStyle name="Обычный 3 46 4 2 3 2" xfId="50381"/>
    <cellStyle name="Обычный 3 46 4 2 4" xfId="50382"/>
    <cellStyle name="Обычный 3 46 4 3" xfId="50383"/>
    <cellStyle name="Обычный 3 46 4 3 2" xfId="50384"/>
    <cellStyle name="Обычный 3 46 4 3 2 2" xfId="50385"/>
    <cellStyle name="Обычный 3 46 4 3 3" xfId="50386"/>
    <cellStyle name="Обычный 3 46 4 4" xfId="50387"/>
    <cellStyle name="Обычный 3 46 4 4 2" xfId="50388"/>
    <cellStyle name="Обычный 3 46 4 5" xfId="50389"/>
    <cellStyle name="Обычный 3 46 5" xfId="50390"/>
    <cellStyle name="Обычный 3 46 5 2" xfId="50391"/>
    <cellStyle name="Обычный 3 46 5 2 2" xfId="50392"/>
    <cellStyle name="Обычный 3 46 5 2 2 2" xfId="50393"/>
    <cellStyle name="Обычный 3 46 5 2 3" xfId="50394"/>
    <cellStyle name="Обычный 3 46 5 3" xfId="50395"/>
    <cellStyle name="Обычный 3 46 5 3 2" xfId="50396"/>
    <cellStyle name="Обычный 3 46 5 4" xfId="50397"/>
    <cellStyle name="Обычный 3 46 6" xfId="50398"/>
    <cellStyle name="Обычный 3 46 6 2" xfId="50399"/>
    <cellStyle name="Обычный 3 46 6 2 2" xfId="50400"/>
    <cellStyle name="Обычный 3 46 6 3" xfId="50401"/>
    <cellStyle name="Обычный 3 46 7" xfId="50402"/>
    <cellStyle name="Обычный 3 46 7 2" xfId="50403"/>
    <cellStyle name="Обычный 3 46 8" xfId="50404"/>
    <cellStyle name="Обычный 3 47" xfId="50405"/>
    <cellStyle name="Обычный 3 47 2" xfId="50406"/>
    <cellStyle name="Обычный 3 47 2 2" xfId="50407"/>
    <cellStyle name="Обычный 3 47 2 2 2" xfId="50408"/>
    <cellStyle name="Обычный 3 47 2 2 2 2" xfId="50409"/>
    <cellStyle name="Обычный 3 47 2 2 2 2 2" xfId="50410"/>
    <cellStyle name="Обычный 3 47 2 2 2 2 2 2" xfId="50411"/>
    <cellStyle name="Обычный 3 47 2 2 2 2 3" xfId="50412"/>
    <cellStyle name="Обычный 3 47 2 2 2 3" xfId="50413"/>
    <cellStyle name="Обычный 3 47 2 2 2 3 2" xfId="50414"/>
    <cellStyle name="Обычный 3 47 2 2 2 4" xfId="50415"/>
    <cellStyle name="Обычный 3 47 2 2 3" xfId="50416"/>
    <cellStyle name="Обычный 3 47 2 2 3 2" xfId="50417"/>
    <cellStyle name="Обычный 3 47 2 2 3 2 2" xfId="50418"/>
    <cellStyle name="Обычный 3 47 2 2 3 3" xfId="50419"/>
    <cellStyle name="Обычный 3 47 2 2 4" xfId="50420"/>
    <cellStyle name="Обычный 3 47 2 2 4 2" xfId="50421"/>
    <cellStyle name="Обычный 3 47 2 2 5" xfId="50422"/>
    <cellStyle name="Обычный 3 47 2 3" xfId="50423"/>
    <cellStyle name="Обычный 3 47 2 3 2" xfId="50424"/>
    <cellStyle name="Обычный 3 47 2 3 2 2" xfId="50425"/>
    <cellStyle name="Обычный 3 47 2 3 2 2 2" xfId="50426"/>
    <cellStyle name="Обычный 3 47 2 3 2 2 2 2" xfId="50427"/>
    <cellStyle name="Обычный 3 47 2 3 2 2 3" xfId="50428"/>
    <cellStyle name="Обычный 3 47 2 3 2 3" xfId="50429"/>
    <cellStyle name="Обычный 3 47 2 3 2 3 2" xfId="50430"/>
    <cellStyle name="Обычный 3 47 2 3 2 4" xfId="50431"/>
    <cellStyle name="Обычный 3 47 2 3 3" xfId="50432"/>
    <cellStyle name="Обычный 3 47 2 3 3 2" xfId="50433"/>
    <cellStyle name="Обычный 3 47 2 3 3 2 2" xfId="50434"/>
    <cellStyle name="Обычный 3 47 2 3 3 3" xfId="50435"/>
    <cellStyle name="Обычный 3 47 2 3 4" xfId="50436"/>
    <cellStyle name="Обычный 3 47 2 3 4 2" xfId="50437"/>
    <cellStyle name="Обычный 3 47 2 3 5" xfId="50438"/>
    <cellStyle name="Обычный 3 47 2 4" xfId="50439"/>
    <cellStyle name="Обычный 3 47 2 4 2" xfId="50440"/>
    <cellStyle name="Обычный 3 47 2 4 2 2" xfId="50441"/>
    <cellStyle name="Обычный 3 47 2 4 2 2 2" xfId="50442"/>
    <cellStyle name="Обычный 3 47 2 4 2 3" xfId="50443"/>
    <cellStyle name="Обычный 3 47 2 4 3" xfId="50444"/>
    <cellStyle name="Обычный 3 47 2 4 3 2" xfId="50445"/>
    <cellStyle name="Обычный 3 47 2 4 4" xfId="50446"/>
    <cellStyle name="Обычный 3 47 2 5" xfId="50447"/>
    <cellStyle name="Обычный 3 47 2 5 2" xfId="50448"/>
    <cellStyle name="Обычный 3 47 2 5 2 2" xfId="50449"/>
    <cellStyle name="Обычный 3 47 2 5 3" xfId="50450"/>
    <cellStyle name="Обычный 3 47 2 6" xfId="50451"/>
    <cellStyle name="Обычный 3 47 2 6 2" xfId="50452"/>
    <cellStyle name="Обычный 3 47 2 7" xfId="50453"/>
    <cellStyle name="Обычный 3 47 3" xfId="50454"/>
    <cellStyle name="Обычный 3 47 3 2" xfId="50455"/>
    <cellStyle name="Обычный 3 47 3 2 2" xfId="50456"/>
    <cellStyle name="Обычный 3 47 3 2 2 2" xfId="50457"/>
    <cellStyle name="Обычный 3 47 3 2 2 2 2" xfId="50458"/>
    <cellStyle name="Обычный 3 47 3 2 2 3" xfId="50459"/>
    <cellStyle name="Обычный 3 47 3 2 3" xfId="50460"/>
    <cellStyle name="Обычный 3 47 3 2 3 2" xfId="50461"/>
    <cellStyle name="Обычный 3 47 3 2 4" xfId="50462"/>
    <cellStyle name="Обычный 3 47 3 3" xfId="50463"/>
    <cellStyle name="Обычный 3 47 3 3 2" xfId="50464"/>
    <cellStyle name="Обычный 3 47 3 3 2 2" xfId="50465"/>
    <cellStyle name="Обычный 3 47 3 3 3" xfId="50466"/>
    <cellStyle name="Обычный 3 47 3 4" xfId="50467"/>
    <cellStyle name="Обычный 3 47 3 4 2" xfId="50468"/>
    <cellStyle name="Обычный 3 47 3 5" xfId="50469"/>
    <cellStyle name="Обычный 3 47 4" xfId="50470"/>
    <cellStyle name="Обычный 3 47 4 2" xfId="50471"/>
    <cellStyle name="Обычный 3 47 4 2 2" xfId="50472"/>
    <cellStyle name="Обычный 3 47 4 2 2 2" xfId="50473"/>
    <cellStyle name="Обычный 3 47 4 2 2 2 2" xfId="50474"/>
    <cellStyle name="Обычный 3 47 4 2 2 3" xfId="50475"/>
    <cellStyle name="Обычный 3 47 4 2 3" xfId="50476"/>
    <cellStyle name="Обычный 3 47 4 2 3 2" xfId="50477"/>
    <cellStyle name="Обычный 3 47 4 2 4" xfId="50478"/>
    <cellStyle name="Обычный 3 47 4 3" xfId="50479"/>
    <cellStyle name="Обычный 3 47 4 3 2" xfId="50480"/>
    <cellStyle name="Обычный 3 47 4 3 2 2" xfId="50481"/>
    <cellStyle name="Обычный 3 47 4 3 3" xfId="50482"/>
    <cellStyle name="Обычный 3 47 4 4" xfId="50483"/>
    <cellStyle name="Обычный 3 47 4 4 2" xfId="50484"/>
    <cellStyle name="Обычный 3 47 4 5" xfId="50485"/>
    <cellStyle name="Обычный 3 47 5" xfId="50486"/>
    <cellStyle name="Обычный 3 47 5 2" xfId="50487"/>
    <cellStyle name="Обычный 3 47 5 2 2" xfId="50488"/>
    <cellStyle name="Обычный 3 47 5 2 2 2" xfId="50489"/>
    <cellStyle name="Обычный 3 47 5 2 3" xfId="50490"/>
    <cellStyle name="Обычный 3 47 5 3" xfId="50491"/>
    <cellStyle name="Обычный 3 47 5 3 2" xfId="50492"/>
    <cellStyle name="Обычный 3 47 5 4" xfId="50493"/>
    <cellStyle name="Обычный 3 47 6" xfId="50494"/>
    <cellStyle name="Обычный 3 47 6 2" xfId="50495"/>
    <cellStyle name="Обычный 3 47 6 2 2" xfId="50496"/>
    <cellStyle name="Обычный 3 47 6 3" xfId="50497"/>
    <cellStyle name="Обычный 3 47 7" xfId="50498"/>
    <cellStyle name="Обычный 3 47 7 2" xfId="50499"/>
    <cellStyle name="Обычный 3 47 8" xfId="50500"/>
    <cellStyle name="Обычный 3 48" xfId="50501"/>
    <cellStyle name="Обычный 3 48 2" xfId="50502"/>
    <cellStyle name="Обычный 3 48 2 2" xfId="50503"/>
    <cellStyle name="Обычный 3 48 2 2 2" xfId="50504"/>
    <cellStyle name="Обычный 3 48 2 2 2 2" xfId="50505"/>
    <cellStyle name="Обычный 3 48 2 2 2 2 2" xfId="50506"/>
    <cellStyle name="Обычный 3 48 2 2 2 2 2 2" xfId="50507"/>
    <cellStyle name="Обычный 3 48 2 2 2 2 3" xfId="50508"/>
    <cellStyle name="Обычный 3 48 2 2 2 3" xfId="50509"/>
    <cellStyle name="Обычный 3 48 2 2 2 3 2" xfId="50510"/>
    <cellStyle name="Обычный 3 48 2 2 2 4" xfId="50511"/>
    <cellStyle name="Обычный 3 48 2 2 3" xfId="50512"/>
    <cellStyle name="Обычный 3 48 2 2 3 2" xfId="50513"/>
    <cellStyle name="Обычный 3 48 2 2 3 2 2" xfId="50514"/>
    <cellStyle name="Обычный 3 48 2 2 3 3" xfId="50515"/>
    <cellStyle name="Обычный 3 48 2 2 4" xfId="50516"/>
    <cellStyle name="Обычный 3 48 2 2 4 2" xfId="50517"/>
    <cellStyle name="Обычный 3 48 2 2 5" xfId="50518"/>
    <cellStyle name="Обычный 3 48 2 3" xfId="50519"/>
    <cellStyle name="Обычный 3 48 2 3 2" xfId="50520"/>
    <cellStyle name="Обычный 3 48 2 3 2 2" xfId="50521"/>
    <cellStyle name="Обычный 3 48 2 3 2 2 2" xfId="50522"/>
    <cellStyle name="Обычный 3 48 2 3 2 2 2 2" xfId="50523"/>
    <cellStyle name="Обычный 3 48 2 3 2 2 3" xfId="50524"/>
    <cellStyle name="Обычный 3 48 2 3 2 3" xfId="50525"/>
    <cellStyle name="Обычный 3 48 2 3 2 3 2" xfId="50526"/>
    <cellStyle name="Обычный 3 48 2 3 2 4" xfId="50527"/>
    <cellStyle name="Обычный 3 48 2 3 3" xfId="50528"/>
    <cellStyle name="Обычный 3 48 2 3 3 2" xfId="50529"/>
    <cellStyle name="Обычный 3 48 2 3 3 2 2" xfId="50530"/>
    <cellStyle name="Обычный 3 48 2 3 3 3" xfId="50531"/>
    <cellStyle name="Обычный 3 48 2 3 4" xfId="50532"/>
    <cellStyle name="Обычный 3 48 2 3 4 2" xfId="50533"/>
    <cellStyle name="Обычный 3 48 2 3 5" xfId="50534"/>
    <cellStyle name="Обычный 3 48 2 4" xfId="50535"/>
    <cellStyle name="Обычный 3 48 2 4 2" xfId="50536"/>
    <cellStyle name="Обычный 3 48 2 4 2 2" xfId="50537"/>
    <cellStyle name="Обычный 3 48 2 4 2 2 2" xfId="50538"/>
    <cellStyle name="Обычный 3 48 2 4 2 3" xfId="50539"/>
    <cellStyle name="Обычный 3 48 2 4 3" xfId="50540"/>
    <cellStyle name="Обычный 3 48 2 4 3 2" xfId="50541"/>
    <cellStyle name="Обычный 3 48 2 4 4" xfId="50542"/>
    <cellStyle name="Обычный 3 48 2 5" xfId="50543"/>
    <cellStyle name="Обычный 3 48 2 5 2" xfId="50544"/>
    <cellStyle name="Обычный 3 48 2 5 2 2" xfId="50545"/>
    <cellStyle name="Обычный 3 48 2 5 3" xfId="50546"/>
    <cellStyle name="Обычный 3 48 2 6" xfId="50547"/>
    <cellStyle name="Обычный 3 48 2 6 2" xfId="50548"/>
    <cellStyle name="Обычный 3 48 2 7" xfId="50549"/>
    <cellStyle name="Обычный 3 48 3" xfId="50550"/>
    <cellStyle name="Обычный 3 48 3 2" xfId="50551"/>
    <cellStyle name="Обычный 3 48 3 2 2" xfId="50552"/>
    <cellStyle name="Обычный 3 48 3 2 2 2" xfId="50553"/>
    <cellStyle name="Обычный 3 48 3 2 2 2 2" xfId="50554"/>
    <cellStyle name="Обычный 3 48 3 2 2 3" xfId="50555"/>
    <cellStyle name="Обычный 3 48 3 2 3" xfId="50556"/>
    <cellStyle name="Обычный 3 48 3 2 3 2" xfId="50557"/>
    <cellStyle name="Обычный 3 48 3 2 4" xfId="50558"/>
    <cellStyle name="Обычный 3 48 3 3" xfId="50559"/>
    <cellStyle name="Обычный 3 48 3 3 2" xfId="50560"/>
    <cellStyle name="Обычный 3 48 3 3 2 2" xfId="50561"/>
    <cellStyle name="Обычный 3 48 3 3 3" xfId="50562"/>
    <cellStyle name="Обычный 3 48 3 4" xfId="50563"/>
    <cellStyle name="Обычный 3 48 3 4 2" xfId="50564"/>
    <cellStyle name="Обычный 3 48 3 5" xfId="50565"/>
    <cellStyle name="Обычный 3 48 4" xfId="50566"/>
    <cellStyle name="Обычный 3 48 4 2" xfId="50567"/>
    <cellStyle name="Обычный 3 48 4 2 2" xfId="50568"/>
    <cellStyle name="Обычный 3 48 4 2 2 2" xfId="50569"/>
    <cellStyle name="Обычный 3 48 4 2 2 2 2" xfId="50570"/>
    <cellStyle name="Обычный 3 48 4 2 2 3" xfId="50571"/>
    <cellStyle name="Обычный 3 48 4 2 3" xfId="50572"/>
    <cellStyle name="Обычный 3 48 4 2 3 2" xfId="50573"/>
    <cellStyle name="Обычный 3 48 4 2 4" xfId="50574"/>
    <cellStyle name="Обычный 3 48 4 3" xfId="50575"/>
    <cellStyle name="Обычный 3 48 4 3 2" xfId="50576"/>
    <cellStyle name="Обычный 3 48 4 3 2 2" xfId="50577"/>
    <cellStyle name="Обычный 3 48 4 3 3" xfId="50578"/>
    <cellStyle name="Обычный 3 48 4 4" xfId="50579"/>
    <cellStyle name="Обычный 3 48 4 4 2" xfId="50580"/>
    <cellStyle name="Обычный 3 48 4 5" xfId="50581"/>
    <cellStyle name="Обычный 3 48 5" xfId="50582"/>
    <cellStyle name="Обычный 3 48 5 2" xfId="50583"/>
    <cellStyle name="Обычный 3 48 5 2 2" xfId="50584"/>
    <cellStyle name="Обычный 3 48 5 2 2 2" xfId="50585"/>
    <cellStyle name="Обычный 3 48 5 2 3" xfId="50586"/>
    <cellStyle name="Обычный 3 48 5 3" xfId="50587"/>
    <cellStyle name="Обычный 3 48 5 3 2" xfId="50588"/>
    <cellStyle name="Обычный 3 48 5 4" xfId="50589"/>
    <cellStyle name="Обычный 3 48 6" xfId="50590"/>
    <cellStyle name="Обычный 3 48 6 2" xfId="50591"/>
    <cellStyle name="Обычный 3 48 6 2 2" xfId="50592"/>
    <cellStyle name="Обычный 3 48 6 3" xfId="50593"/>
    <cellStyle name="Обычный 3 48 7" xfId="50594"/>
    <cellStyle name="Обычный 3 48 7 2" xfId="50595"/>
    <cellStyle name="Обычный 3 48 8" xfId="50596"/>
    <cellStyle name="Обычный 3 49" xfId="50597"/>
    <cellStyle name="Обычный 3 49 2" xfId="50598"/>
    <cellStyle name="Обычный 3 49 2 2" xfId="50599"/>
    <cellStyle name="Обычный 3 49 2 2 2" xfId="50600"/>
    <cellStyle name="Обычный 3 49 2 2 2 2" xfId="50601"/>
    <cellStyle name="Обычный 3 49 2 2 2 2 2" xfId="50602"/>
    <cellStyle name="Обычный 3 49 2 2 2 2 2 2" xfId="50603"/>
    <cellStyle name="Обычный 3 49 2 2 2 2 3" xfId="50604"/>
    <cellStyle name="Обычный 3 49 2 2 2 3" xfId="50605"/>
    <cellStyle name="Обычный 3 49 2 2 2 3 2" xfId="50606"/>
    <cellStyle name="Обычный 3 49 2 2 2 4" xfId="50607"/>
    <cellStyle name="Обычный 3 49 2 2 3" xfId="50608"/>
    <cellStyle name="Обычный 3 49 2 2 3 2" xfId="50609"/>
    <cellStyle name="Обычный 3 49 2 2 3 2 2" xfId="50610"/>
    <cellStyle name="Обычный 3 49 2 2 3 3" xfId="50611"/>
    <cellStyle name="Обычный 3 49 2 2 4" xfId="50612"/>
    <cellStyle name="Обычный 3 49 2 2 4 2" xfId="50613"/>
    <cellStyle name="Обычный 3 49 2 2 5" xfId="50614"/>
    <cellStyle name="Обычный 3 49 2 3" xfId="50615"/>
    <cellStyle name="Обычный 3 49 2 3 2" xfId="50616"/>
    <cellStyle name="Обычный 3 49 2 3 2 2" xfId="50617"/>
    <cellStyle name="Обычный 3 49 2 3 2 2 2" xfId="50618"/>
    <cellStyle name="Обычный 3 49 2 3 2 2 2 2" xfId="50619"/>
    <cellStyle name="Обычный 3 49 2 3 2 2 3" xfId="50620"/>
    <cellStyle name="Обычный 3 49 2 3 2 3" xfId="50621"/>
    <cellStyle name="Обычный 3 49 2 3 2 3 2" xfId="50622"/>
    <cellStyle name="Обычный 3 49 2 3 2 4" xfId="50623"/>
    <cellStyle name="Обычный 3 49 2 3 3" xfId="50624"/>
    <cellStyle name="Обычный 3 49 2 3 3 2" xfId="50625"/>
    <cellStyle name="Обычный 3 49 2 3 3 2 2" xfId="50626"/>
    <cellStyle name="Обычный 3 49 2 3 3 3" xfId="50627"/>
    <cellStyle name="Обычный 3 49 2 3 4" xfId="50628"/>
    <cellStyle name="Обычный 3 49 2 3 4 2" xfId="50629"/>
    <cellStyle name="Обычный 3 49 2 3 5" xfId="50630"/>
    <cellStyle name="Обычный 3 49 2 4" xfId="50631"/>
    <cellStyle name="Обычный 3 49 2 4 2" xfId="50632"/>
    <cellStyle name="Обычный 3 49 2 4 2 2" xfId="50633"/>
    <cellStyle name="Обычный 3 49 2 4 2 2 2" xfId="50634"/>
    <cellStyle name="Обычный 3 49 2 4 2 3" xfId="50635"/>
    <cellStyle name="Обычный 3 49 2 4 3" xfId="50636"/>
    <cellStyle name="Обычный 3 49 2 4 3 2" xfId="50637"/>
    <cellStyle name="Обычный 3 49 2 4 4" xfId="50638"/>
    <cellStyle name="Обычный 3 49 2 5" xfId="50639"/>
    <cellStyle name="Обычный 3 49 2 5 2" xfId="50640"/>
    <cellStyle name="Обычный 3 49 2 5 2 2" xfId="50641"/>
    <cellStyle name="Обычный 3 49 2 5 3" xfId="50642"/>
    <cellStyle name="Обычный 3 49 2 6" xfId="50643"/>
    <cellStyle name="Обычный 3 49 2 6 2" xfId="50644"/>
    <cellStyle name="Обычный 3 49 2 7" xfId="50645"/>
    <cellStyle name="Обычный 3 49 3" xfId="50646"/>
    <cellStyle name="Обычный 3 49 3 2" xfId="50647"/>
    <cellStyle name="Обычный 3 49 3 2 2" xfId="50648"/>
    <cellStyle name="Обычный 3 49 3 2 2 2" xfId="50649"/>
    <cellStyle name="Обычный 3 49 3 2 2 2 2" xfId="50650"/>
    <cellStyle name="Обычный 3 49 3 2 2 3" xfId="50651"/>
    <cellStyle name="Обычный 3 49 3 2 3" xfId="50652"/>
    <cellStyle name="Обычный 3 49 3 2 3 2" xfId="50653"/>
    <cellStyle name="Обычный 3 49 3 2 4" xfId="50654"/>
    <cellStyle name="Обычный 3 49 3 3" xfId="50655"/>
    <cellStyle name="Обычный 3 49 3 3 2" xfId="50656"/>
    <cellStyle name="Обычный 3 49 3 3 2 2" xfId="50657"/>
    <cellStyle name="Обычный 3 49 3 3 3" xfId="50658"/>
    <cellStyle name="Обычный 3 49 3 4" xfId="50659"/>
    <cellStyle name="Обычный 3 49 3 4 2" xfId="50660"/>
    <cellStyle name="Обычный 3 49 3 5" xfId="50661"/>
    <cellStyle name="Обычный 3 49 4" xfId="50662"/>
    <cellStyle name="Обычный 3 49 4 2" xfId="50663"/>
    <cellStyle name="Обычный 3 49 4 2 2" xfId="50664"/>
    <cellStyle name="Обычный 3 49 4 2 2 2" xfId="50665"/>
    <cellStyle name="Обычный 3 49 4 2 2 2 2" xfId="50666"/>
    <cellStyle name="Обычный 3 49 4 2 2 3" xfId="50667"/>
    <cellStyle name="Обычный 3 49 4 2 3" xfId="50668"/>
    <cellStyle name="Обычный 3 49 4 2 3 2" xfId="50669"/>
    <cellStyle name="Обычный 3 49 4 2 4" xfId="50670"/>
    <cellStyle name="Обычный 3 49 4 3" xfId="50671"/>
    <cellStyle name="Обычный 3 49 4 3 2" xfId="50672"/>
    <cellStyle name="Обычный 3 49 4 3 2 2" xfId="50673"/>
    <cellStyle name="Обычный 3 49 4 3 3" xfId="50674"/>
    <cellStyle name="Обычный 3 49 4 4" xfId="50675"/>
    <cellStyle name="Обычный 3 49 4 4 2" xfId="50676"/>
    <cellStyle name="Обычный 3 49 4 5" xfId="50677"/>
    <cellStyle name="Обычный 3 49 5" xfId="50678"/>
    <cellStyle name="Обычный 3 49 5 2" xfId="50679"/>
    <cellStyle name="Обычный 3 49 5 2 2" xfId="50680"/>
    <cellStyle name="Обычный 3 49 5 2 2 2" xfId="50681"/>
    <cellStyle name="Обычный 3 49 5 2 3" xfId="50682"/>
    <cellStyle name="Обычный 3 49 5 3" xfId="50683"/>
    <cellStyle name="Обычный 3 49 5 3 2" xfId="50684"/>
    <cellStyle name="Обычный 3 49 5 4" xfId="50685"/>
    <cellStyle name="Обычный 3 49 6" xfId="50686"/>
    <cellStyle name="Обычный 3 49 6 2" xfId="50687"/>
    <cellStyle name="Обычный 3 49 6 2 2" xfId="50688"/>
    <cellStyle name="Обычный 3 49 6 3" xfId="50689"/>
    <cellStyle name="Обычный 3 49 7" xfId="50690"/>
    <cellStyle name="Обычный 3 49 7 2" xfId="50691"/>
    <cellStyle name="Обычный 3 49 8" xfId="50692"/>
    <cellStyle name="Обычный 3 5" xfId="50693"/>
    <cellStyle name="Обычный 3 50" xfId="50694"/>
    <cellStyle name="Обычный 3 50 2" xfId="50695"/>
    <cellStyle name="Обычный 3 50 2 2" xfId="50696"/>
    <cellStyle name="Обычный 3 50 2 2 2" xfId="50697"/>
    <cellStyle name="Обычный 3 50 2 2 2 2" xfId="50698"/>
    <cellStyle name="Обычный 3 50 2 2 2 2 2" xfId="50699"/>
    <cellStyle name="Обычный 3 50 2 2 2 2 2 2" xfId="50700"/>
    <cellStyle name="Обычный 3 50 2 2 2 2 3" xfId="50701"/>
    <cellStyle name="Обычный 3 50 2 2 2 3" xfId="50702"/>
    <cellStyle name="Обычный 3 50 2 2 2 3 2" xfId="50703"/>
    <cellStyle name="Обычный 3 50 2 2 2 4" xfId="50704"/>
    <cellStyle name="Обычный 3 50 2 2 3" xfId="50705"/>
    <cellStyle name="Обычный 3 50 2 2 3 2" xfId="50706"/>
    <cellStyle name="Обычный 3 50 2 2 3 2 2" xfId="50707"/>
    <cellStyle name="Обычный 3 50 2 2 3 3" xfId="50708"/>
    <cellStyle name="Обычный 3 50 2 2 4" xfId="50709"/>
    <cellStyle name="Обычный 3 50 2 2 4 2" xfId="50710"/>
    <cellStyle name="Обычный 3 50 2 2 5" xfId="50711"/>
    <cellStyle name="Обычный 3 50 2 3" xfId="50712"/>
    <cellStyle name="Обычный 3 50 2 3 2" xfId="50713"/>
    <cellStyle name="Обычный 3 50 2 3 2 2" xfId="50714"/>
    <cellStyle name="Обычный 3 50 2 3 2 2 2" xfId="50715"/>
    <cellStyle name="Обычный 3 50 2 3 2 2 2 2" xfId="50716"/>
    <cellStyle name="Обычный 3 50 2 3 2 2 3" xfId="50717"/>
    <cellStyle name="Обычный 3 50 2 3 2 3" xfId="50718"/>
    <cellStyle name="Обычный 3 50 2 3 2 3 2" xfId="50719"/>
    <cellStyle name="Обычный 3 50 2 3 2 4" xfId="50720"/>
    <cellStyle name="Обычный 3 50 2 3 3" xfId="50721"/>
    <cellStyle name="Обычный 3 50 2 3 3 2" xfId="50722"/>
    <cellStyle name="Обычный 3 50 2 3 3 2 2" xfId="50723"/>
    <cellStyle name="Обычный 3 50 2 3 3 3" xfId="50724"/>
    <cellStyle name="Обычный 3 50 2 3 4" xfId="50725"/>
    <cellStyle name="Обычный 3 50 2 3 4 2" xfId="50726"/>
    <cellStyle name="Обычный 3 50 2 3 5" xfId="50727"/>
    <cellStyle name="Обычный 3 50 2 4" xfId="50728"/>
    <cellStyle name="Обычный 3 50 2 4 2" xfId="50729"/>
    <cellStyle name="Обычный 3 50 2 4 2 2" xfId="50730"/>
    <cellStyle name="Обычный 3 50 2 4 2 2 2" xfId="50731"/>
    <cellStyle name="Обычный 3 50 2 4 2 3" xfId="50732"/>
    <cellStyle name="Обычный 3 50 2 4 3" xfId="50733"/>
    <cellStyle name="Обычный 3 50 2 4 3 2" xfId="50734"/>
    <cellStyle name="Обычный 3 50 2 4 4" xfId="50735"/>
    <cellStyle name="Обычный 3 50 2 5" xfId="50736"/>
    <cellStyle name="Обычный 3 50 2 5 2" xfId="50737"/>
    <cellStyle name="Обычный 3 50 2 5 2 2" xfId="50738"/>
    <cellStyle name="Обычный 3 50 2 5 3" xfId="50739"/>
    <cellStyle name="Обычный 3 50 2 6" xfId="50740"/>
    <cellStyle name="Обычный 3 50 2 6 2" xfId="50741"/>
    <cellStyle name="Обычный 3 50 2 7" xfId="50742"/>
    <cellStyle name="Обычный 3 50 3" xfId="50743"/>
    <cellStyle name="Обычный 3 50 3 2" xfId="50744"/>
    <cellStyle name="Обычный 3 50 3 2 2" xfId="50745"/>
    <cellStyle name="Обычный 3 50 3 2 2 2" xfId="50746"/>
    <cellStyle name="Обычный 3 50 3 2 2 2 2" xfId="50747"/>
    <cellStyle name="Обычный 3 50 3 2 2 3" xfId="50748"/>
    <cellStyle name="Обычный 3 50 3 2 3" xfId="50749"/>
    <cellStyle name="Обычный 3 50 3 2 3 2" xfId="50750"/>
    <cellStyle name="Обычный 3 50 3 2 4" xfId="50751"/>
    <cellStyle name="Обычный 3 50 3 3" xfId="50752"/>
    <cellStyle name="Обычный 3 50 3 3 2" xfId="50753"/>
    <cellStyle name="Обычный 3 50 3 3 2 2" xfId="50754"/>
    <cellStyle name="Обычный 3 50 3 3 3" xfId="50755"/>
    <cellStyle name="Обычный 3 50 3 4" xfId="50756"/>
    <cellStyle name="Обычный 3 50 3 4 2" xfId="50757"/>
    <cellStyle name="Обычный 3 50 3 5" xfId="50758"/>
    <cellStyle name="Обычный 3 50 4" xfId="50759"/>
    <cellStyle name="Обычный 3 50 4 2" xfId="50760"/>
    <cellStyle name="Обычный 3 50 4 2 2" xfId="50761"/>
    <cellStyle name="Обычный 3 50 4 2 2 2" xfId="50762"/>
    <cellStyle name="Обычный 3 50 4 2 2 2 2" xfId="50763"/>
    <cellStyle name="Обычный 3 50 4 2 2 3" xfId="50764"/>
    <cellStyle name="Обычный 3 50 4 2 3" xfId="50765"/>
    <cellStyle name="Обычный 3 50 4 2 3 2" xfId="50766"/>
    <cellStyle name="Обычный 3 50 4 2 4" xfId="50767"/>
    <cellStyle name="Обычный 3 50 4 3" xfId="50768"/>
    <cellStyle name="Обычный 3 50 4 3 2" xfId="50769"/>
    <cellStyle name="Обычный 3 50 4 3 2 2" xfId="50770"/>
    <cellStyle name="Обычный 3 50 4 3 3" xfId="50771"/>
    <cellStyle name="Обычный 3 50 4 4" xfId="50772"/>
    <cellStyle name="Обычный 3 50 4 4 2" xfId="50773"/>
    <cellStyle name="Обычный 3 50 4 5" xfId="50774"/>
    <cellStyle name="Обычный 3 50 5" xfId="50775"/>
    <cellStyle name="Обычный 3 50 5 2" xfId="50776"/>
    <cellStyle name="Обычный 3 50 5 2 2" xfId="50777"/>
    <cellStyle name="Обычный 3 50 5 2 2 2" xfId="50778"/>
    <cellStyle name="Обычный 3 50 5 2 3" xfId="50779"/>
    <cellStyle name="Обычный 3 50 5 3" xfId="50780"/>
    <cellStyle name="Обычный 3 50 5 3 2" xfId="50781"/>
    <cellStyle name="Обычный 3 50 5 4" xfId="50782"/>
    <cellStyle name="Обычный 3 50 6" xfId="50783"/>
    <cellStyle name="Обычный 3 50 6 2" xfId="50784"/>
    <cellStyle name="Обычный 3 50 6 2 2" xfId="50785"/>
    <cellStyle name="Обычный 3 50 6 3" xfId="50786"/>
    <cellStyle name="Обычный 3 50 7" xfId="50787"/>
    <cellStyle name="Обычный 3 50 7 2" xfId="50788"/>
    <cellStyle name="Обычный 3 50 8" xfId="50789"/>
    <cellStyle name="Обычный 3 51" xfId="50790"/>
    <cellStyle name="Обычный 3 51 2" xfId="50791"/>
    <cellStyle name="Обычный 3 51 2 2" xfId="50792"/>
    <cellStyle name="Обычный 3 51 2 2 2" xfId="50793"/>
    <cellStyle name="Обычный 3 51 2 2 2 2" xfId="50794"/>
    <cellStyle name="Обычный 3 51 2 2 2 2 2" xfId="50795"/>
    <cellStyle name="Обычный 3 51 2 2 2 2 2 2" xfId="50796"/>
    <cellStyle name="Обычный 3 51 2 2 2 2 3" xfId="50797"/>
    <cellStyle name="Обычный 3 51 2 2 2 3" xfId="50798"/>
    <cellStyle name="Обычный 3 51 2 2 2 3 2" xfId="50799"/>
    <cellStyle name="Обычный 3 51 2 2 2 4" xfId="50800"/>
    <cellStyle name="Обычный 3 51 2 2 3" xfId="50801"/>
    <cellStyle name="Обычный 3 51 2 2 3 2" xfId="50802"/>
    <cellStyle name="Обычный 3 51 2 2 3 2 2" xfId="50803"/>
    <cellStyle name="Обычный 3 51 2 2 3 3" xfId="50804"/>
    <cellStyle name="Обычный 3 51 2 2 4" xfId="50805"/>
    <cellStyle name="Обычный 3 51 2 2 4 2" xfId="50806"/>
    <cellStyle name="Обычный 3 51 2 2 5" xfId="50807"/>
    <cellStyle name="Обычный 3 51 2 3" xfId="50808"/>
    <cellStyle name="Обычный 3 51 2 3 2" xfId="50809"/>
    <cellStyle name="Обычный 3 51 2 3 2 2" xfId="50810"/>
    <cellStyle name="Обычный 3 51 2 3 2 2 2" xfId="50811"/>
    <cellStyle name="Обычный 3 51 2 3 2 2 2 2" xfId="50812"/>
    <cellStyle name="Обычный 3 51 2 3 2 2 3" xfId="50813"/>
    <cellStyle name="Обычный 3 51 2 3 2 3" xfId="50814"/>
    <cellStyle name="Обычный 3 51 2 3 2 3 2" xfId="50815"/>
    <cellStyle name="Обычный 3 51 2 3 2 4" xfId="50816"/>
    <cellStyle name="Обычный 3 51 2 3 3" xfId="50817"/>
    <cellStyle name="Обычный 3 51 2 3 3 2" xfId="50818"/>
    <cellStyle name="Обычный 3 51 2 3 3 2 2" xfId="50819"/>
    <cellStyle name="Обычный 3 51 2 3 3 3" xfId="50820"/>
    <cellStyle name="Обычный 3 51 2 3 4" xfId="50821"/>
    <cellStyle name="Обычный 3 51 2 3 4 2" xfId="50822"/>
    <cellStyle name="Обычный 3 51 2 3 5" xfId="50823"/>
    <cellStyle name="Обычный 3 51 2 4" xfId="50824"/>
    <cellStyle name="Обычный 3 51 2 4 2" xfId="50825"/>
    <cellStyle name="Обычный 3 51 2 4 2 2" xfId="50826"/>
    <cellStyle name="Обычный 3 51 2 4 2 2 2" xfId="50827"/>
    <cellStyle name="Обычный 3 51 2 4 2 3" xfId="50828"/>
    <cellStyle name="Обычный 3 51 2 4 3" xfId="50829"/>
    <cellStyle name="Обычный 3 51 2 4 3 2" xfId="50830"/>
    <cellStyle name="Обычный 3 51 2 4 4" xfId="50831"/>
    <cellStyle name="Обычный 3 51 2 5" xfId="50832"/>
    <cellStyle name="Обычный 3 51 2 5 2" xfId="50833"/>
    <cellStyle name="Обычный 3 51 2 5 2 2" xfId="50834"/>
    <cellStyle name="Обычный 3 51 2 5 3" xfId="50835"/>
    <cellStyle name="Обычный 3 51 2 6" xfId="50836"/>
    <cellStyle name="Обычный 3 51 2 6 2" xfId="50837"/>
    <cellStyle name="Обычный 3 51 2 7" xfId="50838"/>
    <cellStyle name="Обычный 3 51 3" xfId="50839"/>
    <cellStyle name="Обычный 3 51 3 2" xfId="50840"/>
    <cellStyle name="Обычный 3 51 3 2 2" xfId="50841"/>
    <cellStyle name="Обычный 3 51 3 2 2 2" xfId="50842"/>
    <cellStyle name="Обычный 3 51 3 2 2 2 2" xfId="50843"/>
    <cellStyle name="Обычный 3 51 3 2 2 3" xfId="50844"/>
    <cellStyle name="Обычный 3 51 3 2 3" xfId="50845"/>
    <cellStyle name="Обычный 3 51 3 2 3 2" xfId="50846"/>
    <cellStyle name="Обычный 3 51 3 2 4" xfId="50847"/>
    <cellStyle name="Обычный 3 51 3 3" xfId="50848"/>
    <cellStyle name="Обычный 3 51 3 3 2" xfId="50849"/>
    <cellStyle name="Обычный 3 51 3 3 2 2" xfId="50850"/>
    <cellStyle name="Обычный 3 51 3 3 3" xfId="50851"/>
    <cellStyle name="Обычный 3 51 3 4" xfId="50852"/>
    <cellStyle name="Обычный 3 51 3 4 2" xfId="50853"/>
    <cellStyle name="Обычный 3 51 3 5" xfId="50854"/>
    <cellStyle name="Обычный 3 51 4" xfId="50855"/>
    <cellStyle name="Обычный 3 51 4 2" xfId="50856"/>
    <cellStyle name="Обычный 3 51 4 2 2" xfId="50857"/>
    <cellStyle name="Обычный 3 51 4 2 2 2" xfId="50858"/>
    <cellStyle name="Обычный 3 51 4 2 2 2 2" xfId="50859"/>
    <cellStyle name="Обычный 3 51 4 2 2 3" xfId="50860"/>
    <cellStyle name="Обычный 3 51 4 2 3" xfId="50861"/>
    <cellStyle name="Обычный 3 51 4 2 3 2" xfId="50862"/>
    <cellStyle name="Обычный 3 51 4 2 4" xfId="50863"/>
    <cellStyle name="Обычный 3 51 4 3" xfId="50864"/>
    <cellStyle name="Обычный 3 51 4 3 2" xfId="50865"/>
    <cellStyle name="Обычный 3 51 4 3 2 2" xfId="50866"/>
    <cellStyle name="Обычный 3 51 4 3 3" xfId="50867"/>
    <cellStyle name="Обычный 3 51 4 4" xfId="50868"/>
    <cellStyle name="Обычный 3 51 4 4 2" xfId="50869"/>
    <cellStyle name="Обычный 3 51 4 5" xfId="50870"/>
    <cellStyle name="Обычный 3 51 5" xfId="50871"/>
    <cellStyle name="Обычный 3 51 5 2" xfId="50872"/>
    <cellStyle name="Обычный 3 51 5 2 2" xfId="50873"/>
    <cellStyle name="Обычный 3 51 5 2 2 2" xfId="50874"/>
    <cellStyle name="Обычный 3 51 5 2 3" xfId="50875"/>
    <cellStyle name="Обычный 3 51 5 3" xfId="50876"/>
    <cellStyle name="Обычный 3 51 5 3 2" xfId="50877"/>
    <cellStyle name="Обычный 3 51 5 4" xfId="50878"/>
    <cellStyle name="Обычный 3 51 6" xfId="50879"/>
    <cellStyle name="Обычный 3 51 6 2" xfId="50880"/>
    <cellStyle name="Обычный 3 51 6 2 2" xfId="50881"/>
    <cellStyle name="Обычный 3 51 6 3" xfId="50882"/>
    <cellStyle name="Обычный 3 51 7" xfId="50883"/>
    <cellStyle name="Обычный 3 51 7 2" xfId="50884"/>
    <cellStyle name="Обычный 3 51 8" xfId="50885"/>
    <cellStyle name="Обычный 3 52" xfId="50886"/>
    <cellStyle name="Обычный 3 52 2" xfId="50887"/>
    <cellStyle name="Обычный 3 52 2 2" xfId="50888"/>
    <cellStyle name="Обычный 3 52 2 2 2" xfId="50889"/>
    <cellStyle name="Обычный 3 52 2 2 2 2" xfId="50890"/>
    <cellStyle name="Обычный 3 52 2 2 2 2 2" xfId="50891"/>
    <cellStyle name="Обычный 3 52 2 2 2 2 2 2" xfId="50892"/>
    <cellStyle name="Обычный 3 52 2 2 2 2 3" xfId="50893"/>
    <cellStyle name="Обычный 3 52 2 2 2 3" xfId="50894"/>
    <cellStyle name="Обычный 3 52 2 2 2 3 2" xfId="50895"/>
    <cellStyle name="Обычный 3 52 2 2 2 4" xfId="50896"/>
    <cellStyle name="Обычный 3 52 2 2 3" xfId="50897"/>
    <cellStyle name="Обычный 3 52 2 2 3 2" xfId="50898"/>
    <cellStyle name="Обычный 3 52 2 2 3 2 2" xfId="50899"/>
    <cellStyle name="Обычный 3 52 2 2 3 3" xfId="50900"/>
    <cellStyle name="Обычный 3 52 2 2 4" xfId="50901"/>
    <cellStyle name="Обычный 3 52 2 2 4 2" xfId="50902"/>
    <cellStyle name="Обычный 3 52 2 2 5" xfId="50903"/>
    <cellStyle name="Обычный 3 52 2 3" xfId="50904"/>
    <cellStyle name="Обычный 3 52 2 3 2" xfId="50905"/>
    <cellStyle name="Обычный 3 52 2 3 2 2" xfId="50906"/>
    <cellStyle name="Обычный 3 52 2 3 2 2 2" xfId="50907"/>
    <cellStyle name="Обычный 3 52 2 3 2 2 2 2" xfId="50908"/>
    <cellStyle name="Обычный 3 52 2 3 2 2 3" xfId="50909"/>
    <cellStyle name="Обычный 3 52 2 3 2 3" xfId="50910"/>
    <cellStyle name="Обычный 3 52 2 3 2 3 2" xfId="50911"/>
    <cellStyle name="Обычный 3 52 2 3 2 4" xfId="50912"/>
    <cellStyle name="Обычный 3 52 2 3 3" xfId="50913"/>
    <cellStyle name="Обычный 3 52 2 3 3 2" xfId="50914"/>
    <cellStyle name="Обычный 3 52 2 3 3 2 2" xfId="50915"/>
    <cellStyle name="Обычный 3 52 2 3 3 3" xfId="50916"/>
    <cellStyle name="Обычный 3 52 2 3 4" xfId="50917"/>
    <cellStyle name="Обычный 3 52 2 3 4 2" xfId="50918"/>
    <cellStyle name="Обычный 3 52 2 3 5" xfId="50919"/>
    <cellStyle name="Обычный 3 52 2 4" xfId="50920"/>
    <cellStyle name="Обычный 3 52 2 4 2" xfId="50921"/>
    <cellStyle name="Обычный 3 52 2 4 2 2" xfId="50922"/>
    <cellStyle name="Обычный 3 52 2 4 2 2 2" xfId="50923"/>
    <cellStyle name="Обычный 3 52 2 4 2 3" xfId="50924"/>
    <cellStyle name="Обычный 3 52 2 4 3" xfId="50925"/>
    <cellStyle name="Обычный 3 52 2 4 3 2" xfId="50926"/>
    <cellStyle name="Обычный 3 52 2 4 4" xfId="50927"/>
    <cellStyle name="Обычный 3 52 2 5" xfId="50928"/>
    <cellStyle name="Обычный 3 52 2 5 2" xfId="50929"/>
    <cellStyle name="Обычный 3 52 2 5 2 2" xfId="50930"/>
    <cellStyle name="Обычный 3 52 2 5 3" xfId="50931"/>
    <cellStyle name="Обычный 3 52 2 6" xfId="50932"/>
    <cellStyle name="Обычный 3 52 2 6 2" xfId="50933"/>
    <cellStyle name="Обычный 3 52 2 7" xfId="50934"/>
    <cellStyle name="Обычный 3 52 3" xfId="50935"/>
    <cellStyle name="Обычный 3 52 3 2" xfId="50936"/>
    <cellStyle name="Обычный 3 52 3 2 2" xfId="50937"/>
    <cellStyle name="Обычный 3 52 3 2 2 2" xfId="50938"/>
    <cellStyle name="Обычный 3 52 3 2 2 2 2" xfId="50939"/>
    <cellStyle name="Обычный 3 52 3 2 2 3" xfId="50940"/>
    <cellStyle name="Обычный 3 52 3 2 3" xfId="50941"/>
    <cellStyle name="Обычный 3 52 3 2 3 2" xfId="50942"/>
    <cellStyle name="Обычный 3 52 3 2 4" xfId="50943"/>
    <cellStyle name="Обычный 3 52 3 3" xfId="50944"/>
    <cellStyle name="Обычный 3 52 3 3 2" xfId="50945"/>
    <cellStyle name="Обычный 3 52 3 3 2 2" xfId="50946"/>
    <cellStyle name="Обычный 3 52 3 3 3" xfId="50947"/>
    <cellStyle name="Обычный 3 52 3 4" xfId="50948"/>
    <cellStyle name="Обычный 3 52 3 4 2" xfId="50949"/>
    <cellStyle name="Обычный 3 52 3 5" xfId="50950"/>
    <cellStyle name="Обычный 3 52 4" xfId="50951"/>
    <cellStyle name="Обычный 3 52 4 2" xfId="50952"/>
    <cellStyle name="Обычный 3 52 4 2 2" xfId="50953"/>
    <cellStyle name="Обычный 3 52 4 2 2 2" xfId="50954"/>
    <cellStyle name="Обычный 3 52 4 2 2 2 2" xfId="50955"/>
    <cellStyle name="Обычный 3 52 4 2 2 3" xfId="50956"/>
    <cellStyle name="Обычный 3 52 4 2 3" xfId="50957"/>
    <cellStyle name="Обычный 3 52 4 2 3 2" xfId="50958"/>
    <cellStyle name="Обычный 3 52 4 2 4" xfId="50959"/>
    <cellStyle name="Обычный 3 52 4 3" xfId="50960"/>
    <cellStyle name="Обычный 3 52 4 3 2" xfId="50961"/>
    <cellStyle name="Обычный 3 52 4 3 2 2" xfId="50962"/>
    <cellStyle name="Обычный 3 52 4 3 3" xfId="50963"/>
    <cellStyle name="Обычный 3 52 4 4" xfId="50964"/>
    <cellStyle name="Обычный 3 52 4 4 2" xfId="50965"/>
    <cellStyle name="Обычный 3 52 4 5" xfId="50966"/>
    <cellStyle name="Обычный 3 52 5" xfId="50967"/>
    <cellStyle name="Обычный 3 52 5 2" xfId="50968"/>
    <cellStyle name="Обычный 3 52 5 2 2" xfId="50969"/>
    <cellStyle name="Обычный 3 52 5 2 2 2" xfId="50970"/>
    <cellStyle name="Обычный 3 52 5 2 3" xfId="50971"/>
    <cellStyle name="Обычный 3 52 5 3" xfId="50972"/>
    <cellStyle name="Обычный 3 52 5 3 2" xfId="50973"/>
    <cellStyle name="Обычный 3 52 5 4" xfId="50974"/>
    <cellStyle name="Обычный 3 52 6" xfId="50975"/>
    <cellStyle name="Обычный 3 52 6 2" xfId="50976"/>
    <cellStyle name="Обычный 3 52 6 2 2" xfId="50977"/>
    <cellStyle name="Обычный 3 52 6 3" xfId="50978"/>
    <cellStyle name="Обычный 3 52 7" xfId="50979"/>
    <cellStyle name="Обычный 3 52 7 2" xfId="50980"/>
    <cellStyle name="Обычный 3 52 8" xfId="50981"/>
    <cellStyle name="Обычный 3 53" xfId="50982"/>
    <cellStyle name="Обычный 3 53 2" xfId="50983"/>
    <cellStyle name="Обычный 3 53 2 2" xfId="50984"/>
    <cellStyle name="Обычный 3 53 2 2 2" xfId="50985"/>
    <cellStyle name="Обычный 3 53 2 2 2 2" xfId="50986"/>
    <cellStyle name="Обычный 3 53 2 2 2 2 2" xfId="50987"/>
    <cellStyle name="Обычный 3 53 2 2 2 2 2 2" xfId="50988"/>
    <cellStyle name="Обычный 3 53 2 2 2 2 3" xfId="50989"/>
    <cellStyle name="Обычный 3 53 2 2 2 3" xfId="50990"/>
    <cellStyle name="Обычный 3 53 2 2 2 3 2" xfId="50991"/>
    <cellStyle name="Обычный 3 53 2 2 2 4" xfId="50992"/>
    <cellStyle name="Обычный 3 53 2 2 3" xfId="50993"/>
    <cellStyle name="Обычный 3 53 2 2 3 2" xfId="50994"/>
    <cellStyle name="Обычный 3 53 2 2 3 2 2" xfId="50995"/>
    <cellStyle name="Обычный 3 53 2 2 3 3" xfId="50996"/>
    <cellStyle name="Обычный 3 53 2 2 4" xfId="50997"/>
    <cellStyle name="Обычный 3 53 2 2 4 2" xfId="50998"/>
    <cellStyle name="Обычный 3 53 2 2 5" xfId="50999"/>
    <cellStyle name="Обычный 3 53 2 3" xfId="51000"/>
    <cellStyle name="Обычный 3 53 2 3 2" xfId="51001"/>
    <cellStyle name="Обычный 3 53 2 3 2 2" xfId="51002"/>
    <cellStyle name="Обычный 3 53 2 3 2 2 2" xfId="51003"/>
    <cellStyle name="Обычный 3 53 2 3 2 2 2 2" xfId="51004"/>
    <cellStyle name="Обычный 3 53 2 3 2 2 3" xfId="51005"/>
    <cellStyle name="Обычный 3 53 2 3 2 3" xfId="51006"/>
    <cellStyle name="Обычный 3 53 2 3 2 3 2" xfId="51007"/>
    <cellStyle name="Обычный 3 53 2 3 2 4" xfId="51008"/>
    <cellStyle name="Обычный 3 53 2 3 3" xfId="51009"/>
    <cellStyle name="Обычный 3 53 2 3 3 2" xfId="51010"/>
    <cellStyle name="Обычный 3 53 2 3 3 2 2" xfId="51011"/>
    <cellStyle name="Обычный 3 53 2 3 3 3" xfId="51012"/>
    <cellStyle name="Обычный 3 53 2 3 4" xfId="51013"/>
    <cellStyle name="Обычный 3 53 2 3 4 2" xfId="51014"/>
    <cellStyle name="Обычный 3 53 2 3 5" xfId="51015"/>
    <cellStyle name="Обычный 3 53 2 4" xfId="51016"/>
    <cellStyle name="Обычный 3 53 2 4 2" xfId="51017"/>
    <cellStyle name="Обычный 3 53 2 4 2 2" xfId="51018"/>
    <cellStyle name="Обычный 3 53 2 4 2 2 2" xfId="51019"/>
    <cellStyle name="Обычный 3 53 2 4 2 3" xfId="51020"/>
    <cellStyle name="Обычный 3 53 2 4 3" xfId="51021"/>
    <cellStyle name="Обычный 3 53 2 4 3 2" xfId="51022"/>
    <cellStyle name="Обычный 3 53 2 4 4" xfId="51023"/>
    <cellStyle name="Обычный 3 53 2 5" xfId="51024"/>
    <cellStyle name="Обычный 3 53 2 5 2" xfId="51025"/>
    <cellStyle name="Обычный 3 53 2 5 2 2" xfId="51026"/>
    <cellStyle name="Обычный 3 53 2 5 3" xfId="51027"/>
    <cellStyle name="Обычный 3 53 2 6" xfId="51028"/>
    <cellStyle name="Обычный 3 53 2 6 2" xfId="51029"/>
    <cellStyle name="Обычный 3 53 2 7" xfId="51030"/>
    <cellStyle name="Обычный 3 53 3" xfId="51031"/>
    <cellStyle name="Обычный 3 53 3 2" xfId="51032"/>
    <cellStyle name="Обычный 3 53 3 2 2" xfId="51033"/>
    <cellStyle name="Обычный 3 53 3 2 2 2" xfId="51034"/>
    <cellStyle name="Обычный 3 53 3 2 2 2 2" xfId="51035"/>
    <cellStyle name="Обычный 3 53 3 2 2 3" xfId="51036"/>
    <cellStyle name="Обычный 3 53 3 2 3" xfId="51037"/>
    <cellStyle name="Обычный 3 53 3 2 3 2" xfId="51038"/>
    <cellStyle name="Обычный 3 53 3 2 4" xfId="51039"/>
    <cellStyle name="Обычный 3 53 3 3" xfId="51040"/>
    <cellStyle name="Обычный 3 53 3 3 2" xfId="51041"/>
    <cellStyle name="Обычный 3 53 3 3 2 2" xfId="51042"/>
    <cellStyle name="Обычный 3 53 3 3 3" xfId="51043"/>
    <cellStyle name="Обычный 3 53 3 4" xfId="51044"/>
    <cellStyle name="Обычный 3 53 3 4 2" xfId="51045"/>
    <cellStyle name="Обычный 3 53 3 5" xfId="51046"/>
    <cellStyle name="Обычный 3 53 4" xfId="51047"/>
    <cellStyle name="Обычный 3 53 4 2" xfId="51048"/>
    <cellStyle name="Обычный 3 53 4 2 2" xfId="51049"/>
    <cellStyle name="Обычный 3 53 4 2 2 2" xfId="51050"/>
    <cellStyle name="Обычный 3 53 4 2 2 2 2" xfId="51051"/>
    <cellStyle name="Обычный 3 53 4 2 2 3" xfId="51052"/>
    <cellStyle name="Обычный 3 53 4 2 3" xfId="51053"/>
    <cellStyle name="Обычный 3 53 4 2 3 2" xfId="51054"/>
    <cellStyle name="Обычный 3 53 4 2 4" xfId="51055"/>
    <cellStyle name="Обычный 3 53 4 3" xfId="51056"/>
    <cellStyle name="Обычный 3 53 4 3 2" xfId="51057"/>
    <cellStyle name="Обычный 3 53 4 3 2 2" xfId="51058"/>
    <cellStyle name="Обычный 3 53 4 3 3" xfId="51059"/>
    <cellStyle name="Обычный 3 53 4 4" xfId="51060"/>
    <cellStyle name="Обычный 3 53 4 4 2" xfId="51061"/>
    <cellStyle name="Обычный 3 53 4 5" xfId="51062"/>
    <cellStyle name="Обычный 3 53 5" xfId="51063"/>
    <cellStyle name="Обычный 3 53 5 2" xfId="51064"/>
    <cellStyle name="Обычный 3 53 5 2 2" xfId="51065"/>
    <cellStyle name="Обычный 3 53 5 2 2 2" xfId="51066"/>
    <cellStyle name="Обычный 3 53 5 2 3" xfId="51067"/>
    <cellStyle name="Обычный 3 53 5 3" xfId="51068"/>
    <cellStyle name="Обычный 3 53 5 3 2" xfId="51069"/>
    <cellStyle name="Обычный 3 53 5 4" xfId="51070"/>
    <cellStyle name="Обычный 3 53 6" xfId="51071"/>
    <cellStyle name="Обычный 3 53 6 2" xfId="51072"/>
    <cellStyle name="Обычный 3 53 6 2 2" xfId="51073"/>
    <cellStyle name="Обычный 3 53 6 3" xfId="51074"/>
    <cellStyle name="Обычный 3 53 7" xfId="51075"/>
    <cellStyle name="Обычный 3 53 7 2" xfId="51076"/>
    <cellStyle name="Обычный 3 53 8" xfId="51077"/>
    <cellStyle name="Обычный 3 54" xfId="51078"/>
    <cellStyle name="Обычный 3 54 2" xfId="51079"/>
    <cellStyle name="Обычный 3 54 2 2" xfId="51080"/>
    <cellStyle name="Обычный 3 54 2 2 2" xfId="51081"/>
    <cellStyle name="Обычный 3 54 2 2 2 2" xfId="51082"/>
    <cellStyle name="Обычный 3 54 2 2 2 2 2" xfId="51083"/>
    <cellStyle name="Обычный 3 54 2 2 2 2 2 2" xfId="51084"/>
    <cellStyle name="Обычный 3 54 2 2 2 2 3" xfId="51085"/>
    <cellStyle name="Обычный 3 54 2 2 2 3" xfId="51086"/>
    <cellStyle name="Обычный 3 54 2 2 2 3 2" xfId="51087"/>
    <cellStyle name="Обычный 3 54 2 2 2 4" xfId="51088"/>
    <cellStyle name="Обычный 3 54 2 2 3" xfId="51089"/>
    <cellStyle name="Обычный 3 54 2 2 3 2" xfId="51090"/>
    <cellStyle name="Обычный 3 54 2 2 3 2 2" xfId="51091"/>
    <cellStyle name="Обычный 3 54 2 2 3 3" xfId="51092"/>
    <cellStyle name="Обычный 3 54 2 2 4" xfId="51093"/>
    <cellStyle name="Обычный 3 54 2 2 4 2" xfId="51094"/>
    <cellStyle name="Обычный 3 54 2 2 5" xfId="51095"/>
    <cellStyle name="Обычный 3 54 2 3" xfId="51096"/>
    <cellStyle name="Обычный 3 54 2 3 2" xfId="51097"/>
    <cellStyle name="Обычный 3 54 2 3 2 2" xfId="51098"/>
    <cellStyle name="Обычный 3 54 2 3 2 2 2" xfId="51099"/>
    <cellStyle name="Обычный 3 54 2 3 2 2 2 2" xfId="51100"/>
    <cellStyle name="Обычный 3 54 2 3 2 2 3" xfId="51101"/>
    <cellStyle name="Обычный 3 54 2 3 2 3" xfId="51102"/>
    <cellStyle name="Обычный 3 54 2 3 2 3 2" xfId="51103"/>
    <cellStyle name="Обычный 3 54 2 3 2 4" xfId="51104"/>
    <cellStyle name="Обычный 3 54 2 3 3" xfId="51105"/>
    <cellStyle name="Обычный 3 54 2 3 3 2" xfId="51106"/>
    <cellStyle name="Обычный 3 54 2 3 3 2 2" xfId="51107"/>
    <cellStyle name="Обычный 3 54 2 3 3 3" xfId="51108"/>
    <cellStyle name="Обычный 3 54 2 3 4" xfId="51109"/>
    <cellStyle name="Обычный 3 54 2 3 4 2" xfId="51110"/>
    <cellStyle name="Обычный 3 54 2 3 5" xfId="51111"/>
    <cellStyle name="Обычный 3 54 2 4" xfId="51112"/>
    <cellStyle name="Обычный 3 54 2 4 2" xfId="51113"/>
    <cellStyle name="Обычный 3 54 2 4 2 2" xfId="51114"/>
    <cellStyle name="Обычный 3 54 2 4 2 2 2" xfId="51115"/>
    <cellStyle name="Обычный 3 54 2 4 2 3" xfId="51116"/>
    <cellStyle name="Обычный 3 54 2 4 3" xfId="51117"/>
    <cellStyle name="Обычный 3 54 2 4 3 2" xfId="51118"/>
    <cellStyle name="Обычный 3 54 2 4 4" xfId="51119"/>
    <cellStyle name="Обычный 3 54 2 5" xfId="51120"/>
    <cellStyle name="Обычный 3 54 2 5 2" xfId="51121"/>
    <cellStyle name="Обычный 3 54 2 5 2 2" xfId="51122"/>
    <cellStyle name="Обычный 3 54 2 5 3" xfId="51123"/>
    <cellStyle name="Обычный 3 54 2 6" xfId="51124"/>
    <cellStyle name="Обычный 3 54 2 6 2" xfId="51125"/>
    <cellStyle name="Обычный 3 54 2 7" xfId="51126"/>
    <cellStyle name="Обычный 3 54 3" xfId="51127"/>
    <cellStyle name="Обычный 3 54 3 2" xfId="51128"/>
    <cellStyle name="Обычный 3 54 3 2 2" xfId="51129"/>
    <cellStyle name="Обычный 3 54 3 2 2 2" xfId="51130"/>
    <cellStyle name="Обычный 3 54 3 2 2 2 2" xfId="51131"/>
    <cellStyle name="Обычный 3 54 3 2 2 3" xfId="51132"/>
    <cellStyle name="Обычный 3 54 3 2 3" xfId="51133"/>
    <cellStyle name="Обычный 3 54 3 2 3 2" xfId="51134"/>
    <cellStyle name="Обычный 3 54 3 2 4" xfId="51135"/>
    <cellStyle name="Обычный 3 54 3 3" xfId="51136"/>
    <cellStyle name="Обычный 3 54 3 3 2" xfId="51137"/>
    <cellStyle name="Обычный 3 54 3 3 2 2" xfId="51138"/>
    <cellStyle name="Обычный 3 54 3 3 3" xfId="51139"/>
    <cellStyle name="Обычный 3 54 3 4" xfId="51140"/>
    <cellStyle name="Обычный 3 54 3 4 2" xfId="51141"/>
    <cellStyle name="Обычный 3 54 3 5" xfId="51142"/>
    <cellStyle name="Обычный 3 54 4" xfId="51143"/>
    <cellStyle name="Обычный 3 54 4 2" xfId="51144"/>
    <cellStyle name="Обычный 3 54 4 2 2" xfId="51145"/>
    <cellStyle name="Обычный 3 54 4 2 2 2" xfId="51146"/>
    <cellStyle name="Обычный 3 54 4 2 2 2 2" xfId="51147"/>
    <cellStyle name="Обычный 3 54 4 2 2 3" xfId="51148"/>
    <cellStyle name="Обычный 3 54 4 2 3" xfId="51149"/>
    <cellStyle name="Обычный 3 54 4 2 3 2" xfId="51150"/>
    <cellStyle name="Обычный 3 54 4 2 4" xfId="51151"/>
    <cellStyle name="Обычный 3 54 4 3" xfId="51152"/>
    <cellStyle name="Обычный 3 54 4 3 2" xfId="51153"/>
    <cellStyle name="Обычный 3 54 4 3 2 2" xfId="51154"/>
    <cellStyle name="Обычный 3 54 4 3 3" xfId="51155"/>
    <cellStyle name="Обычный 3 54 4 4" xfId="51156"/>
    <cellStyle name="Обычный 3 54 4 4 2" xfId="51157"/>
    <cellStyle name="Обычный 3 54 4 5" xfId="51158"/>
    <cellStyle name="Обычный 3 54 5" xfId="51159"/>
    <cellStyle name="Обычный 3 54 5 2" xfId="51160"/>
    <cellStyle name="Обычный 3 54 5 2 2" xfId="51161"/>
    <cellStyle name="Обычный 3 54 5 2 2 2" xfId="51162"/>
    <cellStyle name="Обычный 3 54 5 2 3" xfId="51163"/>
    <cellStyle name="Обычный 3 54 5 3" xfId="51164"/>
    <cellStyle name="Обычный 3 54 5 3 2" xfId="51165"/>
    <cellStyle name="Обычный 3 54 5 4" xfId="51166"/>
    <cellStyle name="Обычный 3 54 6" xfId="51167"/>
    <cellStyle name="Обычный 3 54 6 2" xfId="51168"/>
    <cellStyle name="Обычный 3 54 6 2 2" xfId="51169"/>
    <cellStyle name="Обычный 3 54 6 3" xfId="51170"/>
    <cellStyle name="Обычный 3 54 7" xfId="51171"/>
    <cellStyle name="Обычный 3 54 7 2" xfId="51172"/>
    <cellStyle name="Обычный 3 54 8" xfId="51173"/>
    <cellStyle name="Обычный 3 55" xfId="51174"/>
    <cellStyle name="Обычный 3 55 2" xfId="51175"/>
    <cellStyle name="Обычный 3 55 2 2" xfId="51176"/>
    <cellStyle name="Обычный 3 55 2 2 2" xfId="51177"/>
    <cellStyle name="Обычный 3 55 2 2 2 2" xfId="51178"/>
    <cellStyle name="Обычный 3 55 2 2 2 2 2" xfId="51179"/>
    <cellStyle name="Обычный 3 55 2 2 2 2 2 2" xfId="51180"/>
    <cellStyle name="Обычный 3 55 2 2 2 2 3" xfId="51181"/>
    <cellStyle name="Обычный 3 55 2 2 2 3" xfId="51182"/>
    <cellStyle name="Обычный 3 55 2 2 2 3 2" xfId="51183"/>
    <cellStyle name="Обычный 3 55 2 2 2 4" xfId="51184"/>
    <cellStyle name="Обычный 3 55 2 2 3" xfId="51185"/>
    <cellStyle name="Обычный 3 55 2 2 3 2" xfId="51186"/>
    <cellStyle name="Обычный 3 55 2 2 3 2 2" xfId="51187"/>
    <cellStyle name="Обычный 3 55 2 2 3 3" xfId="51188"/>
    <cellStyle name="Обычный 3 55 2 2 4" xfId="51189"/>
    <cellStyle name="Обычный 3 55 2 2 4 2" xfId="51190"/>
    <cellStyle name="Обычный 3 55 2 2 5" xfId="51191"/>
    <cellStyle name="Обычный 3 55 2 3" xfId="51192"/>
    <cellStyle name="Обычный 3 55 2 3 2" xfId="51193"/>
    <cellStyle name="Обычный 3 55 2 3 2 2" xfId="51194"/>
    <cellStyle name="Обычный 3 55 2 3 2 2 2" xfId="51195"/>
    <cellStyle name="Обычный 3 55 2 3 2 2 2 2" xfId="51196"/>
    <cellStyle name="Обычный 3 55 2 3 2 2 3" xfId="51197"/>
    <cellStyle name="Обычный 3 55 2 3 2 3" xfId="51198"/>
    <cellStyle name="Обычный 3 55 2 3 2 3 2" xfId="51199"/>
    <cellStyle name="Обычный 3 55 2 3 2 4" xfId="51200"/>
    <cellStyle name="Обычный 3 55 2 3 3" xfId="51201"/>
    <cellStyle name="Обычный 3 55 2 3 3 2" xfId="51202"/>
    <cellStyle name="Обычный 3 55 2 3 3 2 2" xfId="51203"/>
    <cellStyle name="Обычный 3 55 2 3 3 3" xfId="51204"/>
    <cellStyle name="Обычный 3 55 2 3 4" xfId="51205"/>
    <cellStyle name="Обычный 3 55 2 3 4 2" xfId="51206"/>
    <cellStyle name="Обычный 3 55 2 3 5" xfId="51207"/>
    <cellStyle name="Обычный 3 55 2 4" xfId="51208"/>
    <cellStyle name="Обычный 3 55 2 4 2" xfId="51209"/>
    <cellStyle name="Обычный 3 55 2 4 2 2" xfId="51210"/>
    <cellStyle name="Обычный 3 55 2 4 2 2 2" xfId="51211"/>
    <cellStyle name="Обычный 3 55 2 4 2 3" xfId="51212"/>
    <cellStyle name="Обычный 3 55 2 4 3" xfId="51213"/>
    <cellStyle name="Обычный 3 55 2 4 3 2" xfId="51214"/>
    <cellStyle name="Обычный 3 55 2 4 4" xfId="51215"/>
    <cellStyle name="Обычный 3 55 2 5" xfId="51216"/>
    <cellStyle name="Обычный 3 55 2 5 2" xfId="51217"/>
    <cellStyle name="Обычный 3 55 2 5 2 2" xfId="51218"/>
    <cellStyle name="Обычный 3 55 2 5 3" xfId="51219"/>
    <cellStyle name="Обычный 3 55 2 6" xfId="51220"/>
    <cellStyle name="Обычный 3 55 2 6 2" xfId="51221"/>
    <cellStyle name="Обычный 3 55 2 7" xfId="51222"/>
    <cellStyle name="Обычный 3 55 3" xfId="51223"/>
    <cellStyle name="Обычный 3 55 3 2" xfId="51224"/>
    <cellStyle name="Обычный 3 55 3 2 2" xfId="51225"/>
    <cellStyle name="Обычный 3 55 3 2 2 2" xfId="51226"/>
    <cellStyle name="Обычный 3 55 3 2 2 2 2" xfId="51227"/>
    <cellStyle name="Обычный 3 55 3 2 2 3" xfId="51228"/>
    <cellStyle name="Обычный 3 55 3 2 3" xfId="51229"/>
    <cellStyle name="Обычный 3 55 3 2 3 2" xfId="51230"/>
    <cellStyle name="Обычный 3 55 3 2 4" xfId="51231"/>
    <cellStyle name="Обычный 3 55 3 3" xfId="51232"/>
    <cellStyle name="Обычный 3 55 3 3 2" xfId="51233"/>
    <cellStyle name="Обычный 3 55 3 3 2 2" xfId="51234"/>
    <cellStyle name="Обычный 3 55 3 3 3" xfId="51235"/>
    <cellStyle name="Обычный 3 55 3 4" xfId="51236"/>
    <cellStyle name="Обычный 3 55 3 4 2" xfId="51237"/>
    <cellStyle name="Обычный 3 55 3 5" xfId="51238"/>
    <cellStyle name="Обычный 3 55 4" xfId="51239"/>
    <cellStyle name="Обычный 3 55 4 2" xfId="51240"/>
    <cellStyle name="Обычный 3 55 4 2 2" xfId="51241"/>
    <cellStyle name="Обычный 3 55 4 2 2 2" xfId="51242"/>
    <cellStyle name="Обычный 3 55 4 2 2 2 2" xfId="51243"/>
    <cellStyle name="Обычный 3 55 4 2 2 3" xfId="51244"/>
    <cellStyle name="Обычный 3 55 4 2 3" xfId="51245"/>
    <cellStyle name="Обычный 3 55 4 2 3 2" xfId="51246"/>
    <cellStyle name="Обычный 3 55 4 2 4" xfId="51247"/>
    <cellStyle name="Обычный 3 55 4 3" xfId="51248"/>
    <cellStyle name="Обычный 3 55 4 3 2" xfId="51249"/>
    <cellStyle name="Обычный 3 55 4 3 2 2" xfId="51250"/>
    <cellStyle name="Обычный 3 55 4 3 3" xfId="51251"/>
    <cellStyle name="Обычный 3 55 4 4" xfId="51252"/>
    <cellStyle name="Обычный 3 55 4 4 2" xfId="51253"/>
    <cellStyle name="Обычный 3 55 4 5" xfId="51254"/>
    <cellStyle name="Обычный 3 55 5" xfId="51255"/>
    <cellStyle name="Обычный 3 55 5 2" xfId="51256"/>
    <cellStyle name="Обычный 3 55 5 2 2" xfId="51257"/>
    <cellStyle name="Обычный 3 55 5 2 2 2" xfId="51258"/>
    <cellStyle name="Обычный 3 55 5 2 3" xfId="51259"/>
    <cellStyle name="Обычный 3 55 5 3" xfId="51260"/>
    <cellStyle name="Обычный 3 55 5 3 2" xfId="51261"/>
    <cellStyle name="Обычный 3 55 5 4" xfId="51262"/>
    <cellStyle name="Обычный 3 55 6" xfId="51263"/>
    <cellStyle name="Обычный 3 55 6 2" xfId="51264"/>
    <cellStyle name="Обычный 3 55 6 2 2" xfId="51265"/>
    <cellStyle name="Обычный 3 55 6 3" xfId="51266"/>
    <cellStyle name="Обычный 3 55 7" xfId="51267"/>
    <cellStyle name="Обычный 3 55 7 2" xfId="51268"/>
    <cellStyle name="Обычный 3 55 8" xfId="51269"/>
    <cellStyle name="Обычный 3 56" xfId="51270"/>
    <cellStyle name="Обычный 3 56 2" xfId="51271"/>
    <cellStyle name="Обычный 3 56 2 2" xfId="51272"/>
    <cellStyle name="Обычный 3 56 2 2 2" xfId="51273"/>
    <cellStyle name="Обычный 3 56 2 2 2 2" xfId="51274"/>
    <cellStyle name="Обычный 3 56 2 2 2 2 2" xfId="51275"/>
    <cellStyle name="Обычный 3 56 2 2 2 2 2 2" xfId="51276"/>
    <cellStyle name="Обычный 3 56 2 2 2 2 3" xfId="51277"/>
    <cellStyle name="Обычный 3 56 2 2 2 3" xfId="51278"/>
    <cellStyle name="Обычный 3 56 2 2 2 3 2" xfId="51279"/>
    <cellStyle name="Обычный 3 56 2 2 2 4" xfId="51280"/>
    <cellStyle name="Обычный 3 56 2 2 3" xfId="51281"/>
    <cellStyle name="Обычный 3 56 2 2 3 2" xfId="51282"/>
    <cellStyle name="Обычный 3 56 2 2 3 2 2" xfId="51283"/>
    <cellStyle name="Обычный 3 56 2 2 3 3" xfId="51284"/>
    <cellStyle name="Обычный 3 56 2 2 4" xfId="51285"/>
    <cellStyle name="Обычный 3 56 2 2 4 2" xfId="51286"/>
    <cellStyle name="Обычный 3 56 2 2 5" xfId="51287"/>
    <cellStyle name="Обычный 3 56 2 3" xfId="51288"/>
    <cellStyle name="Обычный 3 56 2 3 2" xfId="51289"/>
    <cellStyle name="Обычный 3 56 2 3 2 2" xfId="51290"/>
    <cellStyle name="Обычный 3 56 2 3 2 2 2" xfId="51291"/>
    <cellStyle name="Обычный 3 56 2 3 2 2 2 2" xfId="51292"/>
    <cellStyle name="Обычный 3 56 2 3 2 2 3" xfId="51293"/>
    <cellStyle name="Обычный 3 56 2 3 2 3" xfId="51294"/>
    <cellStyle name="Обычный 3 56 2 3 2 3 2" xfId="51295"/>
    <cellStyle name="Обычный 3 56 2 3 2 4" xfId="51296"/>
    <cellStyle name="Обычный 3 56 2 3 3" xfId="51297"/>
    <cellStyle name="Обычный 3 56 2 3 3 2" xfId="51298"/>
    <cellStyle name="Обычный 3 56 2 3 3 2 2" xfId="51299"/>
    <cellStyle name="Обычный 3 56 2 3 3 3" xfId="51300"/>
    <cellStyle name="Обычный 3 56 2 3 4" xfId="51301"/>
    <cellStyle name="Обычный 3 56 2 3 4 2" xfId="51302"/>
    <cellStyle name="Обычный 3 56 2 3 5" xfId="51303"/>
    <cellStyle name="Обычный 3 56 2 4" xfId="51304"/>
    <cellStyle name="Обычный 3 56 2 4 2" xfId="51305"/>
    <cellStyle name="Обычный 3 56 2 4 2 2" xfId="51306"/>
    <cellStyle name="Обычный 3 56 2 4 2 2 2" xfId="51307"/>
    <cellStyle name="Обычный 3 56 2 4 2 3" xfId="51308"/>
    <cellStyle name="Обычный 3 56 2 4 3" xfId="51309"/>
    <cellStyle name="Обычный 3 56 2 4 3 2" xfId="51310"/>
    <cellStyle name="Обычный 3 56 2 4 4" xfId="51311"/>
    <cellStyle name="Обычный 3 56 2 5" xfId="51312"/>
    <cellStyle name="Обычный 3 56 2 5 2" xfId="51313"/>
    <cellStyle name="Обычный 3 56 2 5 2 2" xfId="51314"/>
    <cellStyle name="Обычный 3 56 2 5 3" xfId="51315"/>
    <cellStyle name="Обычный 3 56 2 6" xfId="51316"/>
    <cellStyle name="Обычный 3 56 2 6 2" xfId="51317"/>
    <cellStyle name="Обычный 3 56 2 7" xfId="51318"/>
    <cellStyle name="Обычный 3 56 3" xfId="51319"/>
    <cellStyle name="Обычный 3 56 3 2" xfId="51320"/>
    <cellStyle name="Обычный 3 56 3 2 2" xfId="51321"/>
    <cellStyle name="Обычный 3 56 3 2 2 2" xfId="51322"/>
    <cellStyle name="Обычный 3 56 3 2 2 2 2" xfId="51323"/>
    <cellStyle name="Обычный 3 56 3 2 2 3" xfId="51324"/>
    <cellStyle name="Обычный 3 56 3 2 3" xfId="51325"/>
    <cellStyle name="Обычный 3 56 3 2 3 2" xfId="51326"/>
    <cellStyle name="Обычный 3 56 3 2 4" xfId="51327"/>
    <cellStyle name="Обычный 3 56 3 3" xfId="51328"/>
    <cellStyle name="Обычный 3 56 3 3 2" xfId="51329"/>
    <cellStyle name="Обычный 3 56 3 3 2 2" xfId="51330"/>
    <cellStyle name="Обычный 3 56 3 3 3" xfId="51331"/>
    <cellStyle name="Обычный 3 56 3 4" xfId="51332"/>
    <cellStyle name="Обычный 3 56 3 4 2" xfId="51333"/>
    <cellStyle name="Обычный 3 56 3 5" xfId="51334"/>
    <cellStyle name="Обычный 3 56 4" xfId="51335"/>
    <cellStyle name="Обычный 3 56 4 2" xfId="51336"/>
    <cellStyle name="Обычный 3 56 4 2 2" xfId="51337"/>
    <cellStyle name="Обычный 3 56 4 2 2 2" xfId="51338"/>
    <cellStyle name="Обычный 3 56 4 2 2 2 2" xfId="51339"/>
    <cellStyle name="Обычный 3 56 4 2 2 3" xfId="51340"/>
    <cellStyle name="Обычный 3 56 4 2 3" xfId="51341"/>
    <cellStyle name="Обычный 3 56 4 2 3 2" xfId="51342"/>
    <cellStyle name="Обычный 3 56 4 2 4" xfId="51343"/>
    <cellStyle name="Обычный 3 56 4 3" xfId="51344"/>
    <cellStyle name="Обычный 3 56 4 3 2" xfId="51345"/>
    <cellStyle name="Обычный 3 56 4 3 2 2" xfId="51346"/>
    <cellStyle name="Обычный 3 56 4 3 3" xfId="51347"/>
    <cellStyle name="Обычный 3 56 4 4" xfId="51348"/>
    <cellStyle name="Обычный 3 56 4 4 2" xfId="51349"/>
    <cellStyle name="Обычный 3 56 4 5" xfId="51350"/>
    <cellStyle name="Обычный 3 56 5" xfId="51351"/>
    <cellStyle name="Обычный 3 56 5 2" xfId="51352"/>
    <cellStyle name="Обычный 3 56 5 2 2" xfId="51353"/>
    <cellStyle name="Обычный 3 56 5 2 2 2" xfId="51354"/>
    <cellStyle name="Обычный 3 56 5 2 3" xfId="51355"/>
    <cellStyle name="Обычный 3 56 5 3" xfId="51356"/>
    <cellStyle name="Обычный 3 56 5 3 2" xfId="51357"/>
    <cellStyle name="Обычный 3 56 5 4" xfId="51358"/>
    <cellStyle name="Обычный 3 56 6" xfId="51359"/>
    <cellStyle name="Обычный 3 56 6 2" xfId="51360"/>
    <cellStyle name="Обычный 3 56 6 2 2" xfId="51361"/>
    <cellStyle name="Обычный 3 56 6 3" xfId="51362"/>
    <cellStyle name="Обычный 3 56 7" xfId="51363"/>
    <cellStyle name="Обычный 3 56 7 2" xfId="51364"/>
    <cellStyle name="Обычный 3 56 8" xfId="51365"/>
    <cellStyle name="Обычный 3 57" xfId="51366"/>
    <cellStyle name="Обычный 3 57 2" xfId="51367"/>
    <cellStyle name="Обычный 3 57 2 2" xfId="51368"/>
    <cellStyle name="Обычный 3 57 2 2 2" xfId="51369"/>
    <cellStyle name="Обычный 3 57 2 2 2 2" xfId="51370"/>
    <cellStyle name="Обычный 3 57 2 2 2 2 2" xfId="51371"/>
    <cellStyle name="Обычный 3 57 2 2 2 2 2 2" xfId="51372"/>
    <cellStyle name="Обычный 3 57 2 2 2 2 3" xfId="51373"/>
    <cellStyle name="Обычный 3 57 2 2 2 3" xfId="51374"/>
    <cellStyle name="Обычный 3 57 2 2 2 3 2" xfId="51375"/>
    <cellStyle name="Обычный 3 57 2 2 2 4" xfId="51376"/>
    <cellStyle name="Обычный 3 57 2 2 3" xfId="51377"/>
    <cellStyle name="Обычный 3 57 2 2 3 2" xfId="51378"/>
    <cellStyle name="Обычный 3 57 2 2 3 2 2" xfId="51379"/>
    <cellStyle name="Обычный 3 57 2 2 3 3" xfId="51380"/>
    <cellStyle name="Обычный 3 57 2 2 4" xfId="51381"/>
    <cellStyle name="Обычный 3 57 2 2 4 2" xfId="51382"/>
    <cellStyle name="Обычный 3 57 2 2 5" xfId="51383"/>
    <cellStyle name="Обычный 3 57 2 3" xfId="51384"/>
    <cellStyle name="Обычный 3 57 2 3 2" xfId="51385"/>
    <cellStyle name="Обычный 3 57 2 3 2 2" xfId="51386"/>
    <cellStyle name="Обычный 3 57 2 3 2 2 2" xfId="51387"/>
    <cellStyle name="Обычный 3 57 2 3 2 2 2 2" xfId="51388"/>
    <cellStyle name="Обычный 3 57 2 3 2 2 3" xfId="51389"/>
    <cellStyle name="Обычный 3 57 2 3 2 3" xfId="51390"/>
    <cellStyle name="Обычный 3 57 2 3 2 3 2" xfId="51391"/>
    <cellStyle name="Обычный 3 57 2 3 2 4" xfId="51392"/>
    <cellStyle name="Обычный 3 57 2 3 3" xfId="51393"/>
    <cellStyle name="Обычный 3 57 2 3 3 2" xfId="51394"/>
    <cellStyle name="Обычный 3 57 2 3 3 2 2" xfId="51395"/>
    <cellStyle name="Обычный 3 57 2 3 3 3" xfId="51396"/>
    <cellStyle name="Обычный 3 57 2 3 4" xfId="51397"/>
    <cellStyle name="Обычный 3 57 2 3 4 2" xfId="51398"/>
    <cellStyle name="Обычный 3 57 2 3 5" xfId="51399"/>
    <cellStyle name="Обычный 3 57 2 4" xfId="51400"/>
    <cellStyle name="Обычный 3 57 2 4 2" xfId="51401"/>
    <cellStyle name="Обычный 3 57 2 4 2 2" xfId="51402"/>
    <cellStyle name="Обычный 3 57 2 4 2 2 2" xfId="51403"/>
    <cellStyle name="Обычный 3 57 2 4 2 3" xfId="51404"/>
    <cellStyle name="Обычный 3 57 2 4 3" xfId="51405"/>
    <cellStyle name="Обычный 3 57 2 4 3 2" xfId="51406"/>
    <cellStyle name="Обычный 3 57 2 4 4" xfId="51407"/>
    <cellStyle name="Обычный 3 57 2 5" xfId="51408"/>
    <cellStyle name="Обычный 3 57 2 5 2" xfId="51409"/>
    <cellStyle name="Обычный 3 57 2 5 2 2" xfId="51410"/>
    <cellStyle name="Обычный 3 57 2 5 3" xfId="51411"/>
    <cellStyle name="Обычный 3 57 2 6" xfId="51412"/>
    <cellStyle name="Обычный 3 57 2 6 2" xfId="51413"/>
    <cellStyle name="Обычный 3 57 2 7" xfId="51414"/>
    <cellStyle name="Обычный 3 57 3" xfId="51415"/>
    <cellStyle name="Обычный 3 57 3 2" xfId="51416"/>
    <cellStyle name="Обычный 3 57 3 2 2" xfId="51417"/>
    <cellStyle name="Обычный 3 57 3 2 2 2" xfId="51418"/>
    <cellStyle name="Обычный 3 57 3 2 2 2 2" xfId="51419"/>
    <cellStyle name="Обычный 3 57 3 2 2 3" xfId="51420"/>
    <cellStyle name="Обычный 3 57 3 2 3" xfId="51421"/>
    <cellStyle name="Обычный 3 57 3 2 3 2" xfId="51422"/>
    <cellStyle name="Обычный 3 57 3 2 4" xfId="51423"/>
    <cellStyle name="Обычный 3 57 3 3" xfId="51424"/>
    <cellStyle name="Обычный 3 57 3 3 2" xfId="51425"/>
    <cellStyle name="Обычный 3 57 3 3 2 2" xfId="51426"/>
    <cellStyle name="Обычный 3 57 3 3 3" xfId="51427"/>
    <cellStyle name="Обычный 3 57 3 4" xfId="51428"/>
    <cellStyle name="Обычный 3 57 3 4 2" xfId="51429"/>
    <cellStyle name="Обычный 3 57 3 5" xfId="51430"/>
    <cellStyle name="Обычный 3 57 4" xfId="51431"/>
    <cellStyle name="Обычный 3 57 4 2" xfId="51432"/>
    <cellStyle name="Обычный 3 57 4 2 2" xfId="51433"/>
    <cellStyle name="Обычный 3 57 4 2 2 2" xfId="51434"/>
    <cellStyle name="Обычный 3 57 4 2 2 2 2" xfId="51435"/>
    <cellStyle name="Обычный 3 57 4 2 2 3" xfId="51436"/>
    <cellStyle name="Обычный 3 57 4 2 3" xfId="51437"/>
    <cellStyle name="Обычный 3 57 4 2 3 2" xfId="51438"/>
    <cellStyle name="Обычный 3 57 4 2 4" xfId="51439"/>
    <cellStyle name="Обычный 3 57 4 3" xfId="51440"/>
    <cellStyle name="Обычный 3 57 4 3 2" xfId="51441"/>
    <cellStyle name="Обычный 3 57 4 3 2 2" xfId="51442"/>
    <cellStyle name="Обычный 3 57 4 3 3" xfId="51443"/>
    <cellStyle name="Обычный 3 57 4 4" xfId="51444"/>
    <cellStyle name="Обычный 3 57 4 4 2" xfId="51445"/>
    <cellStyle name="Обычный 3 57 4 5" xfId="51446"/>
    <cellStyle name="Обычный 3 57 5" xfId="51447"/>
    <cellStyle name="Обычный 3 57 5 2" xfId="51448"/>
    <cellStyle name="Обычный 3 57 5 2 2" xfId="51449"/>
    <cellStyle name="Обычный 3 57 5 2 2 2" xfId="51450"/>
    <cellStyle name="Обычный 3 57 5 2 3" xfId="51451"/>
    <cellStyle name="Обычный 3 57 5 3" xfId="51452"/>
    <cellStyle name="Обычный 3 57 5 3 2" xfId="51453"/>
    <cellStyle name="Обычный 3 57 5 4" xfId="51454"/>
    <cellStyle name="Обычный 3 57 6" xfId="51455"/>
    <cellStyle name="Обычный 3 57 6 2" xfId="51456"/>
    <cellStyle name="Обычный 3 57 6 2 2" xfId="51457"/>
    <cellStyle name="Обычный 3 57 6 3" xfId="51458"/>
    <cellStyle name="Обычный 3 57 7" xfId="51459"/>
    <cellStyle name="Обычный 3 57 7 2" xfId="51460"/>
    <cellStyle name="Обычный 3 57 8" xfId="51461"/>
    <cellStyle name="Обычный 3 58" xfId="51462"/>
    <cellStyle name="Обычный 3 58 2" xfId="51463"/>
    <cellStyle name="Обычный 3 58 2 2" xfId="51464"/>
    <cellStyle name="Обычный 3 58 2 2 2" xfId="51465"/>
    <cellStyle name="Обычный 3 58 2 2 2 2" xfId="51466"/>
    <cellStyle name="Обычный 3 58 2 2 2 2 2" xfId="51467"/>
    <cellStyle name="Обычный 3 58 2 2 2 2 2 2" xfId="51468"/>
    <cellStyle name="Обычный 3 58 2 2 2 2 3" xfId="51469"/>
    <cellStyle name="Обычный 3 58 2 2 2 3" xfId="51470"/>
    <cellStyle name="Обычный 3 58 2 2 2 3 2" xfId="51471"/>
    <cellStyle name="Обычный 3 58 2 2 2 4" xfId="51472"/>
    <cellStyle name="Обычный 3 58 2 2 3" xfId="51473"/>
    <cellStyle name="Обычный 3 58 2 2 3 2" xfId="51474"/>
    <cellStyle name="Обычный 3 58 2 2 3 2 2" xfId="51475"/>
    <cellStyle name="Обычный 3 58 2 2 3 3" xfId="51476"/>
    <cellStyle name="Обычный 3 58 2 2 4" xfId="51477"/>
    <cellStyle name="Обычный 3 58 2 2 4 2" xfId="51478"/>
    <cellStyle name="Обычный 3 58 2 2 5" xfId="51479"/>
    <cellStyle name="Обычный 3 58 2 3" xfId="51480"/>
    <cellStyle name="Обычный 3 58 2 3 2" xfId="51481"/>
    <cellStyle name="Обычный 3 58 2 3 2 2" xfId="51482"/>
    <cellStyle name="Обычный 3 58 2 3 2 2 2" xfId="51483"/>
    <cellStyle name="Обычный 3 58 2 3 2 2 2 2" xfId="51484"/>
    <cellStyle name="Обычный 3 58 2 3 2 2 3" xfId="51485"/>
    <cellStyle name="Обычный 3 58 2 3 2 3" xfId="51486"/>
    <cellStyle name="Обычный 3 58 2 3 2 3 2" xfId="51487"/>
    <cellStyle name="Обычный 3 58 2 3 2 4" xfId="51488"/>
    <cellStyle name="Обычный 3 58 2 3 3" xfId="51489"/>
    <cellStyle name="Обычный 3 58 2 3 3 2" xfId="51490"/>
    <cellStyle name="Обычный 3 58 2 3 3 2 2" xfId="51491"/>
    <cellStyle name="Обычный 3 58 2 3 3 3" xfId="51492"/>
    <cellStyle name="Обычный 3 58 2 3 4" xfId="51493"/>
    <cellStyle name="Обычный 3 58 2 3 4 2" xfId="51494"/>
    <cellStyle name="Обычный 3 58 2 3 5" xfId="51495"/>
    <cellStyle name="Обычный 3 58 2 4" xfId="51496"/>
    <cellStyle name="Обычный 3 58 2 4 2" xfId="51497"/>
    <cellStyle name="Обычный 3 58 2 4 2 2" xfId="51498"/>
    <cellStyle name="Обычный 3 58 2 4 2 2 2" xfId="51499"/>
    <cellStyle name="Обычный 3 58 2 4 2 3" xfId="51500"/>
    <cellStyle name="Обычный 3 58 2 4 3" xfId="51501"/>
    <cellStyle name="Обычный 3 58 2 4 3 2" xfId="51502"/>
    <cellStyle name="Обычный 3 58 2 4 4" xfId="51503"/>
    <cellStyle name="Обычный 3 58 2 5" xfId="51504"/>
    <cellStyle name="Обычный 3 58 2 5 2" xfId="51505"/>
    <cellStyle name="Обычный 3 58 2 5 2 2" xfId="51506"/>
    <cellStyle name="Обычный 3 58 2 5 3" xfId="51507"/>
    <cellStyle name="Обычный 3 58 2 6" xfId="51508"/>
    <cellStyle name="Обычный 3 58 2 6 2" xfId="51509"/>
    <cellStyle name="Обычный 3 58 2 7" xfId="51510"/>
    <cellStyle name="Обычный 3 58 3" xfId="51511"/>
    <cellStyle name="Обычный 3 58 3 2" xfId="51512"/>
    <cellStyle name="Обычный 3 58 3 2 2" xfId="51513"/>
    <cellStyle name="Обычный 3 58 3 2 2 2" xfId="51514"/>
    <cellStyle name="Обычный 3 58 3 2 2 2 2" xfId="51515"/>
    <cellStyle name="Обычный 3 58 3 2 2 3" xfId="51516"/>
    <cellStyle name="Обычный 3 58 3 2 3" xfId="51517"/>
    <cellStyle name="Обычный 3 58 3 2 3 2" xfId="51518"/>
    <cellStyle name="Обычный 3 58 3 2 4" xfId="51519"/>
    <cellStyle name="Обычный 3 58 3 3" xfId="51520"/>
    <cellStyle name="Обычный 3 58 3 3 2" xfId="51521"/>
    <cellStyle name="Обычный 3 58 3 3 2 2" xfId="51522"/>
    <cellStyle name="Обычный 3 58 3 3 3" xfId="51523"/>
    <cellStyle name="Обычный 3 58 3 4" xfId="51524"/>
    <cellStyle name="Обычный 3 58 3 4 2" xfId="51525"/>
    <cellStyle name="Обычный 3 58 3 5" xfId="51526"/>
    <cellStyle name="Обычный 3 58 4" xfId="51527"/>
    <cellStyle name="Обычный 3 58 4 2" xfId="51528"/>
    <cellStyle name="Обычный 3 58 4 2 2" xfId="51529"/>
    <cellStyle name="Обычный 3 58 4 2 2 2" xfId="51530"/>
    <cellStyle name="Обычный 3 58 4 2 2 2 2" xfId="51531"/>
    <cellStyle name="Обычный 3 58 4 2 2 3" xfId="51532"/>
    <cellStyle name="Обычный 3 58 4 2 3" xfId="51533"/>
    <cellStyle name="Обычный 3 58 4 2 3 2" xfId="51534"/>
    <cellStyle name="Обычный 3 58 4 2 4" xfId="51535"/>
    <cellStyle name="Обычный 3 58 4 3" xfId="51536"/>
    <cellStyle name="Обычный 3 58 4 3 2" xfId="51537"/>
    <cellStyle name="Обычный 3 58 4 3 2 2" xfId="51538"/>
    <cellStyle name="Обычный 3 58 4 3 3" xfId="51539"/>
    <cellStyle name="Обычный 3 58 4 4" xfId="51540"/>
    <cellStyle name="Обычный 3 58 4 4 2" xfId="51541"/>
    <cellStyle name="Обычный 3 58 4 5" xfId="51542"/>
    <cellStyle name="Обычный 3 58 5" xfId="51543"/>
    <cellStyle name="Обычный 3 58 5 2" xfId="51544"/>
    <cellStyle name="Обычный 3 58 5 2 2" xfId="51545"/>
    <cellStyle name="Обычный 3 58 5 2 2 2" xfId="51546"/>
    <cellStyle name="Обычный 3 58 5 2 3" xfId="51547"/>
    <cellStyle name="Обычный 3 58 5 3" xfId="51548"/>
    <cellStyle name="Обычный 3 58 5 3 2" xfId="51549"/>
    <cellStyle name="Обычный 3 58 5 4" xfId="51550"/>
    <cellStyle name="Обычный 3 58 6" xfId="51551"/>
    <cellStyle name="Обычный 3 58 6 2" xfId="51552"/>
    <cellStyle name="Обычный 3 58 6 2 2" xfId="51553"/>
    <cellStyle name="Обычный 3 58 6 3" xfId="51554"/>
    <cellStyle name="Обычный 3 58 7" xfId="51555"/>
    <cellStyle name="Обычный 3 58 7 2" xfId="51556"/>
    <cellStyle name="Обычный 3 58 8" xfId="51557"/>
    <cellStyle name="Обычный 3 59" xfId="51558"/>
    <cellStyle name="Обычный 3 59 2" xfId="51559"/>
    <cellStyle name="Обычный 3 59 2 2" xfId="51560"/>
    <cellStyle name="Обычный 3 59 2 2 2" xfId="51561"/>
    <cellStyle name="Обычный 3 59 2 2 2 2" xfId="51562"/>
    <cellStyle name="Обычный 3 59 2 2 2 2 2" xfId="51563"/>
    <cellStyle name="Обычный 3 59 2 2 2 2 2 2" xfId="51564"/>
    <cellStyle name="Обычный 3 59 2 2 2 2 3" xfId="51565"/>
    <cellStyle name="Обычный 3 59 2 2 2 3" xfId="51566"/>
    <cellStyle name="Обычный 3 59 2 2 2 3 2" xfId="51567"/>
    <cellStyle name="Обычный 3 59 2 2 2 4" xfId="51568"/>
    <cellStyle name="Обычный 3 59 2 2 3" xfId="51569"/>
    <cellStyle name="Обычный 3 59 2 2 3 2" xfId="51570"/>
    <cellStyle name="Обычный 3 59 2 2 3 2 2" xfId="51571"/>
    <cellStyle name="Обычный 3 59 2 2 3 3" xfId="51572"/>
    <cellStyle name="Обычный 3 59 2 2 4" xfId="51573"/>
    <cellStyle name="Обычный 3 59 2 2 4 2" xfId="51574"/>
    <cellStyle name="Обычный 3 59 2 2 5" xfId="51575"/>
    <cellStyle name="Обычный 3 59 2 3" xfId="51576"/>
    <cellStyle name="Обычный 3 59 2 3 2" xfId="51577"/>
    <cellStyle name="Обычный 3 59 2 3 2 2" xfId="51578"/>
    <cellStyle name="Обычный 3 59 2 3 2 2 2" xfId="51579"/>
    <cellStyle name="Обычный 3 59 2 3 2 2 2 2" xfId="51580"/>
    <cellStyle name="Обычный 3 59 2 3 2 2 3" xfId="51581"/>
    <cellStyle name="Обычный 3 59 2 3 2 3" xfId="51582"/>
    <cellStyle name="Обычный 3 59 2 3 2 3 2" xfId="51583"/>
    <cellStyle name="Обычный 3 59 2 3 2 4" xfId="51584"/>
    <cellStyle name="Обычный 3 59 2 3 3" xfId="51585"/>
    <cellStyle name="Обычный 3 59 2 3 3 2" xfId="51586"/>
    <cellStyle name="Обычный 3 59 2 3 3 2 2" xfId="51587"/>
    <cellStyle name="Обычный 3 59 2 3 3 3" xfId="51588"/>
    <cellStyle name="Обычный 3 59 2 3 4" xfId="51589"/>
    <cellStyle name="Обычный 3 59 2 3 4 2" xfId="51590"/>
    <cellStyle name="Обычный 3 59 2 3 5" xfId="51591"/>
    <cellStyle name="Обычный 3 59 2 4" xfId="51592"/>
    <cellStyle name="Обычный 3 59 2 4 2" xfId="51593"/>
    <cellStyle name="Обычный 3 59 2 4 2 2" xfId="51594"/>
    <cellStyle name="Обычный 3 59 2 4 2 2 2" xfId="51595"/>
    <cellStyle name="Обычный 3 59 2 4 2 3" xfId="51596"/>
    <cellStyle name="Обычный 3 59 2 4 3" xfId="51597"/>
    <cellStyle name="Обычный 3 59 2 4 3 2" xfId="51598"/>
    <cellStyle name="Обычный 3 59 2 4 4" xfId="51599"/>
    <cellStyle name="Обычный 3 59 2 5" xfId="51600"/>
    <cellStyle name="Обычный 3 59 2 5 2" xfId="51601"/>
    <cellStyle name="Обычный 3 59 2 5 2 2" xfId="51602"/>
    <cellStyle name="Обычный 3 59 2 5 3" xfId="51603"/>
    <cellStyle name="Обычный 3 59 2 6" xfId="51604"/>
    <cellStyle name="Обычный 3 59 2 6 2" xfId="51605"/>
    <cellStyle name="Обычный 3 59 2 7" xfId="51606"/>
    <cellStyle name="Обычный 3 59 3" xfId="51607"/>
    <cellStyle name="Обычный 3 59 3 2" xfId="51608"/>
    <cellStyle name="Обычный 3 59 3 2 2" xfId="51609"/>
    <cellStyle name="Обычный 3 59 3 2 2 2" xfId="51610"/>
    <cellStyle name="Обычный 3 59 3 2 2 2 2" xfId="51611"/>
    <cellStyle name="Обычный 3 59 3 2 2 3" xfId="51612"/>
    <cellStyle name="Обычный 3 59 3 2 3" xfId="51613"/>
    <cellStyle name="Обычный 3 59 3 2 3 2" xfId="51614"/>
    <cellStyle name="Обычный 3 59 3 2 4" xfId="51615"/>
    <cellStyle name="Обычный 3 59 3 3" xfId="51616"/>
    <cellStyle name="Обычный 3 59 3 3 2" xfId="51617"/>
    <cellStyle name="Обычный 3 59 3 3 2 2" xfId="51618"/>
    <cellStyle name="Обычный 3 59 3 3 3" xfId="51619"/>
    <cellStyle name="Обычный 3 59 3 4" xfId="51620"/>
    <cellStyle name="Обычный 3 59 3 4 2" xfId="51621"/>
    <cellStyle name="Обычный 3 59 3 5" xfId="51622"/>
    <cellStyle name="Обычный 3 59 4" xfId="51623"/>
    <cellStyle name="Обычный 3 59 4 2" xfId="51624"/>
    <cellStyle name="Обычный 3 59 4 2 2" xfId="51625"/>
    <cellStyle name="Обычный 3 59 4 2 2 2" xfId="51626"/>
    <cellStyle name="Обычный 3 59 4 2 2 2 2" xfId="51627"/>
    <cellStyle name="Обычный 3 59 4 2 2 3" xfId="51628"/>
    <cellStyle name="Обычный 3 59 4 2 3" xfId="51629"/>
    <cellStyle name="Обычный 3 59 4 2 3 2" xfId="51630"/>
    <cellStyle name="Обычный 3 59 4 2 4" xfId="51631"/>
    <cellStyle name="Обычный 3 59 4 3" xfId="51632"/>
    <cellStyle name="Обычный 3 59 4 3 2" xfId="51633"/>
    <cellStyle name="Обычный 3 59 4 3 2 2" xfId="51634"/>
    <cellStyle name="Обычный 3 59 4 3 3" xfId="51635"/>
    <cellStyle name="Обычный 3 59 4 4" xfId="51636"/>
    <cellStyle name="Обычный 3 59 4 4 2" xfId="51637"/>
    <cellStyle name="Обычный 3 59 4 5" xfId="51638"/>
    <cellStyle name="Обычный 3 59 5" xfId="51639"/>
    <cellStyle name="Обычный 3 59 5 2" xfId="51640"/>
    <cellStyle name="Обычный 3 59 5 2 2" xfId="51641"/>
    <cellStyle name="Обычный 3 59 5 2 2 2" xfId="51642"/>
    <cellStyle name="Обычный 3 59 5 2 3" xfId="51643"/>
    <cellStyle name="Обычный 3 59 5 3" xfId="51644"/>
    <cellStyle name="Обычный 3 59 5 3 2" xfId="51645"/>
    <cellStyle name="Обычный 3 59 5 4" xfId="51646"/>
    <cellStyle name="Обычный 3 59 6" xfId="51647"/>
    <cellStyle name="Обычный 3 59 6 2" xfId="51648"/>
    <cellStyle name="Обычный 3 59 6 2 2" xfId="51649"/>
    <cellStyle name="Обычный 3 59 6 3" xfId="51650"/>
    <cellStyle name="Обычный 3 59 7" xfId="51651"/>
    <cellStyle name="Обычный 3 59 7 2" xfId="51652"/>
    <cellStyle name="Обычный 3 59 8" xfId="51653"/>
    <cellStyle name="Обычный 3 6" xfId="51654"/>
    <cellStyle name="Обычный 3 60" xfId="51655"/>
    <cellStyle name="Обычный 3 60 2" xfId="51656"/>
    <cellStyle name="Обычный 3 60 2 2" xfId="51657"/>
    <cellStyle name="Обычный 3 60 2 2 2" xfId="51658"/>
    <cellStyle name="Обычный 3 60 2 2 2 2" xfId="51659"/>
    <cellStyle name="Обычный 3 60 2 2 2 2 2" xfId="51660"/>
    <cellStyle name="Обычный 3 60 2 2 2 2 2 2" xfId="51661"/>
    <cellStyle name="Обычный 3 60 2 2 2 2 3" xfId="51662"/>
    <cellStyle name="Обычный 3 60 2 2 2 3" xfId="51663"/>
    <cellStyle name="Обычный 3 60 2 2 2 3 2" xfId="51664"/>
    <cellStyle name="Обычный 3 60 2 2 2 4" xfId="51665"/>
    <cellStyle name="Обычный 3 60 2 2 3" xfId="51666"/>
    <cellStyle name="Обычный 3 60 2 2 3 2" xfId="51667"/>
    <cellStyle name="Обычный 3 60 2 2 3 2 2" xfId="51668"/>
    <cellStyle name="Обычный 3 60 2 2 3 3" xfId="51669"/>
    <cellStyle name="Обычный 3 60 2 2 4" xfId="51670"/>
    <cellStyle name="Обычный 3 60 2 2 4 2" xfId="51671"/>
    <cellStyle name="Обычный 3 60 2 2 5" xfId="51672"/>
    <cellStyle name="Обычный 3 60 2 3" xfId="51673"/>
    <cellStyle name="Обычный 3 60 2 3 2" xfId="51674"/>
    <cellStyle name="Обычный 3 60 2 3 2 2" xfId="51675"/>
    <cellStyle name="Обычный 3 60 2 3 2 2 2" xfId="51676"/>
    <cellStyle name="Обычный 3 60 2 3 2 2 2 2" xfId="51677"/>
    <cellStyle name="Обычный 3 60 2 3 2 2 3" xfId="51678"/>
    <cellStyle name="Обычный 3 60 2 3 2 3" xfId="51679"/>
    <cellStyle name="Обычный 3 60 2 3 2 3 2" xfId="51680"/>
    <cellStyle name="Обычный 3 60 2 3 2 4" xfId="51681"/>
    <cellStyle name="Обычный 3 60 2 3 3" xfId="51682"/>
    <cellStyle name="Обычный 3 60 2 3 3 2" xfId="51683"/>
    <cellStyle name="Обычный 3 60 2 3 3 2 2" xfId="51684"/>
    <cellStyle name="Обычный 3 60 2 3 3 3" xfId="51685"/>
    <cellStyle name="Обычный 3 60 2 3 4" xfId="51686"/>
    <cellStyle name="Обычный 3 60 2 3 4 2" xfId="51687"/>
    <cellStyle name="Обычный 3 60 2 3 5" xfId="51688"/>
    <cellStyle name="Обычный 3 60 2 4" xfId="51689"/>
    <cellStyle name="Обычный 3 60 2 4 2" xfId="51690"/>
    <cellStyle name="Обычный 3 60 2 4 2 2" xfId="51691"/>
    <cellStyle name="Обычный 3 60 2 4 2 2 2" xfId="51692"/>
    <cellStyle name="Обычный 3 60 2 4 2 3" xfId="51693"/>
    <cellStyle name="Обычный 3 60 2 4 3" xfId="51694"/>
    <cellStyle name="Обычный 3 60 2 4 3 2" xfId="51695"/>
    <cellStyle name="Обычный 3 60 2 4 4" xfId="51696"/>
    <cellStyle name="Обычный 3 60 2 5" xfId="51697"/>
    <cellStyle name="Обычный 3 60 2 5 2" xfId="51698"/>
    <cellStyle name="Обычный 3 60 2 5 2 2" xfId="51699"/>
    <cellStyle name="Обычный 3 60 2 5 3" xfId="51700"/>
    <cellStyle name="Обычный 3 60 2 6" xfId="51701"/>
    <cellStyle name="Обычный 3 60 2 6 2" xfId="51702"/>
    <cellStyle name="Обычный 3 60 2 7" xfId="51703"/>
    <cellStyle name="Обычный 3 60 3" xfId="51704"/>
    <cellStyle name="Обычный 3 60 3 2" xfId="51705"/>
    <cellStyle name="Обычный 3 60 3 2 2" xfId="51706"/>
    <cellStyle name="Обычный 3 60 3 2 2 2" xfId="51707"/>
    <cellStyle name="Обычный 3 60 3 2 2 2 2" xfId="51708"/>
    <cellStyle name="Обычный 3 60 3 2 2 3" xfId="51709"/>
    <cellStyle name="Обычный 3 60 3 2 3" xfId="51710"/>
    <cellStyle name="Обычный 3 60 3 2 3 2" xfId="51711"/>
    <cellStyle name="Обычный 3 60 3 2 4" xfId="51712"/>
    <cellStyle name="Обычный 3 60 3 3" xfId="51713"/>
    <cellStyle name="Обычный 3 60 3 3 2" xfId="51714"/>
    <cellStyle name="Обычный 3 60 3 3 2 2" xfId="51715"/>
    <cellStyle name="Обычный 3 60 3 3 3" xfId="51716"/>
    <cellStyle name="Обычный 3 60 3 4" xfId="51717"/>
    <cellStyle name="Обычный 3 60 3 4 2" xfId="51718"/>
    <cellStyle name="Обычный 3 60 3 5" xfId="51719"/>
    <cellStyle name="Обычный 3 60 4" xfId="51720"/>
    <cellStyle name="Обычный 3 60 4 2" xfId="51721"/>
    <cellStyle name="Обычный 3 60 4 2 2" xfId="51722"/>
    <cellStyle name="Обычный 3 60 4 2 2 2" xfId="51723"/>
    <cellStyle name="Обычный 3 60 4 2 2 2 2" xfId="51724"/>
    <cellStyle name="Обычный 3 60 4 2 2 3" xfId="51725"/>
    <cellStyle name="Обычный 3 60 4 2 3" xfId="51726"/>
    <cellStyle name="Обычный 3 60 4 2 3 2" xfId="51727"/>
    <cellStyle name="Обычный 3 60 4 2 4" xfId="51728"/>
    <cellStyle name="Обычный 3 60 4 3" xfId="51729"/>
    <cellStyle name="Обычный 3 60 4 3 2" xfId="51730"/>
    <cellStyle name="Обычный 3 60 4 3 2 2" xfId="51731"/>
    <cellStyle name="Обычный 3 60 4 3 3" xfId="51732"/>
    <cellStyle name="Обычный 3 60 4 4" xfId="51733"/>
    <cellStyle name="Обычный 3 60 4 4 2" xfId="51734"/>
    <cellStyle name="Обычный 3 60 4 5" xfId="51735"/>
    <cellStyle name="Обычный 3 60 5" xfId="51736"/>
    <cellStyle name="Обычный 3 60 5 2" xfId="51737"/>
    <cellStyle name="Обычный 3 60 5 2 2" xfId="51738"/>
    <cellStyle name="Обычный 3 60 5 2 2 2" xfId="51739"/>
    <cellStyle name="Обычный 3 60 5 2 3" xfId="51740"/>
    <cellStyle name="Обычный 3 60 5 3" xfId="51741"/>
    <cellStyle name="Обычный 3 60 5 3 2" xfId="51742"/>
    <cellStyle name="Обычный 3 60 5 4" xfId="51743"/>
    <cellStyle name="Обычный 3 60 6" xfId="51744"/>
    <cellStyle name="Обычный 3 60 6 2" xfId="51745"/>
    <cellStyle name="Обычный 3 60 6 2 2" xfId="51746"/>
    <cellStyle name="Обычный 3 60 6 3" xfId="51747"/>
    <cellStyle name="Обычный 3 60 7" xfId="51748"/>
    <cellStyle name="Обычный 3 60 7 2" xfId="51749"/>
    <cellStyle name="Обычный 3 60 8" xfId="51750"/>
    <cellStyle name="Обычный 3 61" xfId="51751"/>
    <cellStyle name="Обычный 3 61 2" xfId="51752"/>
    <cellStyle name="Обычный 3 61 2 2" xfId="51753"/>
    <cellStyle name="Обычный 3 61 2 2 2" xfId="51754"/>
    <cellStyle name="Обычный 3 61 2 2 2 2" xfId="51755"/>
    <cellStyle name="Обычный 3 61 2 2 2 2 2" xfId="51756"/>
    <cellStyle name="Обычный 3 61 2 2 2 2 2 2" xfId="51757"/>
    <cellStyle name="Обычный 3 61 2 2 2 2 3" xfId="51758"/>
    <cellStyle name="Обычный 3 61 2 2 2 3" xfId="51759"/>
    <cellStyle name="Обычный 3 61 2 2 2 3 2" xfId="51760"/>
    <cellStyle name="Обычный 3 61 2 2 2 4" xfId="51761"/>
    <cellStyle name="Обычный 3 61 2 2 3" xfId="51762"/>
    <cellStyle name="Обычный 3 61 2 2 3 2" xfId="51763"/>
    <cellStyle name="Обычный 3 61 2 2 3 2 2" xfId="51764"/>
    <cellStyle name="Обычный 3 61 2 2 3 3" xfId="51765"/>
    <cellStyle name="Обычный 3 61 2 2 4" xfId="51766"/>
    <cellStyle name="Обычный 3 61 2 2 4 2" xfId="51767"/>
    <cellStyle name="Обычный 3 61 2 2 5" xfId="51768"/>
    <cellStyle name="Обычный 3 61 2 3" xfId="51769"/>
    <cellStyle name="Обычный 3 61 2 3 2" xfId="51770"/>
    <cellStyle name="Обычный 3 61 2 3 2 2" xfId="51771"/>
    <cellStyle name="Обычный 3 61 2 3 2 2 2" xfId="51772"/>
    <cellStyle name="Обычный 3 61 2 3 2 2 2 2" xfId="51773"/>
    <cellStyle name="Обычный 3 61 2 3 2 2 3" xfId="51774"/>
    <cellStyle name="Обычный 3 61 2 3 2 3" xfId="51775"/>
    <cellStyle name="Обычный 3 61 2 3 2 3 2" xfId="51776"/>
    <cellStyle name="Обычный 3 61 2 3 2 4" xfId="51777"/>
    <cellStyle name="Обычный 3 61 2 3 3" xfId="51778"/>
    <cellStyle name="Обычный 3 61 2 3 3 2" xfId="51779"/>
    <cellStyle name="Обычный 3 61 2 3 3 2 2" xfId="51780"/>
    <cellStyle name="Обычный 3 61 2 3 3 3" xfId="51781"/>
    <cellStyle name="Обычный 3 61 2 3 4" xfId="51782"/>
    <cellStyle name="Обычный 3 61 2 3 4 2" xfId="51783"/>
    <cellStyle name="Обычный 3 61 2 3 5" xfId="51784"/>
    <cellStyle name="Обычный 3 61 2 4" xfId="51785"/>
    <cellStyle name="Обычный 3 61 2 4 2" xfId="51786"/>
    <cellStyle name="Обычный 3 61 2 4 2 2" xfId="51787"/>
    <cellStyle name="Обычный 3 61 2 4 2 2 2" xfId="51788"/>
    <cellStyle name="Обычный 3 61 2 4 2 3" xfId="51789"/>
    <cellStyle name="Обычный 3 61 2 4 3" xfId="51790"/>
    <cellStyle name="Обычный 3 61 2 4 3 2" xfId="51791"/>
    <cellStyle name="Обычный 3 61 2 4 4" xfId="51792"/>
    <cellStyle name="Обычный 3 61 2 5" xfId="51793"/>
    <cellStyle name="Обычный 3 61 2 5 2" xfId="51794"/>
    <cellStyle name="Обычный 3 61 2 5 2 2" xfId="51795"/>
    <cellStyle name="Обычный 3 61 2 5 3" xfId="51796"/>
    <cellStyle name="Обычный 3 61 2 6" xfId="51797"/>
    <cellStyle name="Обычный 3 61 2 6 2" xfId="51798"/>
    <cellStyle name="Обычный 3 61 2 7" xfId="51799"/>
    <cellStyle name="Обычный 3 61 3" xfId="51800"/>
    <cellStyle name="Обычный 3 61 3 2" xfId="51801"/>
    <cellStyle name="Обычный 3 61 3 2 2" xfId="51802"/>
    <cellStyle name="Обычный 3 61 3 2 2 2" xfId="51803"/>
    <cellStyle name="Обычный 3 61 3 2 2 2 2" xfId="51804"/>
    <cellStyle name="Обычный 3 61 3 2 2 3" xfId="51805"/>
    <cellStyle name="Обычный 3 61 3 2 3" xfId="51806"/>
    <cellStyle name="Обычный 3 61 3 2 3 2" xfId="51807"/>
    <cellStyle name="Обычный 3 61 3 2 4" xfId="51808"/>
    <cellStyle name="Обычный 3 61 3 3" xfId="51809"/>
    <cellStyle name="Обычный 3 61 3 3 2" xfId="51810"/>
    <cellStyle name="Обычный 3 61 3 3 2 2" xfId="51811"/>
    <cellStyle name="Обычный 3 61 3 3 3" xfId="51812"/>
    <cellStyle name="Обычный 3 61 3 4" xfId="51813"/>
    <cellStyle name="Обычный 3 61 3 4 2" xfId="51814"/>
    <cellStyle name="Обычный 3 61 3 5" xfId="51815"/>
    <cellStyle name="Обычный 3 61 4" xfId="51816"/>
    <cellStyle name="Обычный 3 61 4 2" xfId="51817"/>
    <cellStyle name="Обычный 3 61 4 2 2" xfId="51818"/>
    <cellStyle name="Обычный 3 61 4 2 2 2" xfId="51819"/>
    <cellStyle name="Обычный 3 61 4 2 2 2 2" xfId="51820"/>
    <cellStyle name="Обычный 3 61 4 2 2 3" xfId="51821"/>
    <cellStyle name="Обычный 3 61 4 2 3" xfId="51822"/>
    <cellStyle name="Обычный 3 61 4 2 3 2" xfId="51823"/>
    <cellStyle name="Обычный 3 61 4 2 4" xfId="51824"/>
    <cellStyle name="Обычный 3 61 4 3" xfId="51825"/>
    <cellStyle name="Обычный 3 61 4 3 2" xfId="51826"/>
    <cellStyle name="Обычный 3 61 4 3 2 2" xfId="51827"/>
    <cellStyle name="Обычный 3 61 4 3 3" xfId="51828"/>
    <cellStyle name="Обычный 3 61 4 4" xfId="51829"/>
    <cellStyle name="Обычный 3 61 4 4 2" xfId="51830"/>
    <cellStyle name="Обычный 3 61 4 5" xfId="51831"/>
    <cellStyle name="Обычный 3 61 5" xfId="51832"/>
    <cellStyle name="Обычный 3 61 5 2" xfId="51833"/>
    <cellStyle name="Обычный 3 61 5 2 2" xfId="51834"/>
    <cellStyle name="Обычный 3 61 5 2 2 2" xfId="51835"/>
    <cellStyle name="Обычный 3 61 5 2 3" xfId="51836"/>
    <cellStyle name="Обычный 3 61 5 3" xfId="51837"/>
    <cellStyle name="Обычный 3 61 5 3 2" xfId="51838"/>
    <cellStyle name="Обычный 3 61 5 4" xfId="51839"/>
    <cellStyle name="Обычный 3 61 6" xfId="51840"/>
    <cellStyle name="Обычный 3 61 6 2" xfId="51841"/>
    <cellStyle name="Обычный 3 61 6 2 2" xfId="51842"/>
    <cellStyle name="Обычный 3 61 6 3" xfId="51843"/>
    <cellStyle name="Обычный 3 61 7" xfId="51844"/>
    <cellStyle name="Обычный 3 61 7 2" xfId="51845"/>
    <cellStyle name="Обычный 3 61 8" xfId="51846"/>
    <cellStyle name="Обычный 3 62" xfId="51847"/>
    <cellStyle name="Обычный 3 62 2" xfId="51848"/>
    <cellStyle name="Обычный 3 62 2 2" xfId="51849"/>
    <cellStyle name="Обычный 3 62 2 2 2" xfId="51850"/>
    <cellStyle name="Обычный 3 62 2 2 2 2" xfId="51851"/>
    <cellStyle name="Обычный 3 62 2 2 2 2 2" xfId="51852"/>
    <cellStyle name="Обычный 3 62 2 2 2 2 2 2" xfId="51853"/>
    <cellStyle name="Обычный 3 62 2 2 2 2 3" xfId="51854"/>
    <cellStyle name="Обычный 3 62 2 2 2 3" xfId="51855"/>
    <cellStyle name="Обычный 3 62 2 2 2 3 2" xfId="51856"/>
    <cellStyle name="Обычный 3 62 2 2 2 4" xfId="51857"/>
    <cellStyle name="Обычный 3 62 2 2 3" xfId="51858"/>
    <cellStyle name="Обычный 3 62 2 2 3 2" xfId="51859"/>
    <cellStyle name="Обычный 3 62 2 2 3 2 2" xfId="51860"/>
    <cellStyle name="Обычный 3 62 2 2 3 3" xfId="51861"/>
    <cellStyle name="Обычный 3 62 2 2 4" xfId="51862"/>
    <cellStyle name="Обычный 3 62 2 2 4 2" xfId="51863"/>
    <cellStyle name="Обычный 3 62 2 2 5" xfId="51864"/>
    <cellStyle name="Обычный 3 62 2 3" xfId="51865"/>
    <cellStyle name="Обычный 3 62 2 3 2" xfId="51866"/>
    <cellStyle name="Обычный 3 62 2 3 2 2" xfId="51867"/>
    <cellStyle name="Обычный 3 62 2 3 2 2 2" xfId="51868"/>
    <cellStyle name="Обычный 3 62 2 3 2 2 2 2" xfId="51869"/>
    <cellStyle name="Обычный 3 62 2 3 2 2 3" xfId="51870"/>
    <cellStyle name="Обычный 3 62 2 3 2 3" xfId="51871"/>
    <cellStyle name="Обычный 3 62 2 3 2 3 2" xfId="51872"/>
    <cellStyle name="Обычный 3 62 2 3 2 4" xfId="51873"/>
    <cellStyle name="Обычный 3 62 2 3 3" xfId="51874"/>
    <cellStyle name="Обычный 3 62 2 3 3 2" xfId="51875"/>
    <cellStyle name="Обычный 3 62 2 3 3 2 2" xfId="51876"/>
    <cellStyle name="Обычный 3 62 2 3 3 3" xfId="51877"/>
    <cellStyle name="Обычный 3 62 2 3 4" xfId="51878"/>
    <cellStyle name="Обычный 3 62 2 3 4 2" xfId="51879"/>
    <cellStyle name="Обычный 3 62 2 3 5" xfId="51880"/>
    <cellStyle name="Обычный 3 62 2 4" xfId="51881"/>
    <cellStyle name="Обычный 3 62 2 4 2" xfId="51882"/>
    <cellStyle name="Обычный 3 62 2 4 2 2" xfId="51883"/>
    <cellStyle name="Обычный 3 62 2 4 2 2 2" xfId="51884"/>
    <cellStyle name="Обычный 3 62 2 4 2 3" xfId="51885"/>
    <cellStyle name="Обычный 3 62 2 4 3" xfId="51886"/>
    <cellStyle name="Обычный 3 62 2 4 3 2" xfId="51887"/>
    <cellStyle name="Обычный 3 62 2 4 4" xfId="51888"/>
    <cellStyle name="Обычный 3 62 2 5" xfId="51889"/>
    <cellStyle name="Обычный 3 62 2 5 2" xfId="51890"/>
    <cellStyle name="Обычный 3 62 2 5 2 2" xfId="51891"/>
    <cellStyle name="Обычный 3 62 2 5 3" xfId="51892"/>
    <cellStyle name="Обычный 3 62 2 6" xfId="51893"/>
    <cellStyle name="Обычный 3 62 2 6 2" xfId="51894"/>
    <cellStyle name="Обычный 3 62 2 7" xfId="51895"/>
    <cellStyle name="Обычный 3 62 3" xfId="51896"/>
    <cellStyle name="Обычный 3 62 3 2" xfId="51897"/>
    <cellStyle name="Обычный 3 62 3 2 2" xfId="51898"/>
    <cellStyle name="Обычный 3 62 3 2 2 2" xfId="51899"/>
    <cellStyle name="Обычный 3 62 3 2 2 2 2" xfId="51900"/>
    <cellStyle name="Обычный 3 62 3 2 2 3" xfId="51901"/>
    <cellStyle name="Обычный 3 62 3 2 3" xfId="51902"/>
    <cellStyle name="Обычный 3 62 3 2 3 2" xfId="51903"/>
    <cellStyle name="Обычный 3 62 3 2 4" xfId="51904"/>
    <cellStyle name="Обычный 3 62 3 3" xfId="51905"/>
    <cellStyle name="Обычный 3 62 3 3 2" xfId="51906"/>
    <cellStyle name="Обычный 3 62 3 3 2 2" xfId="51907"/>
    <cellStyle name="Обычный 3 62 3 3 3" xfId="51908"/>
    <cellStyle name="Обычный 3 62 3 4" xfId="51909"/>
    <cellStyle name="Обычный 3 62 3 4 2" xfId="51910"/>
    <cellStyle name="Обычный 3 62 3 5" xfId="51911"/>
    <cellStyle name="Обычный 3 62 4" xfId="51912"/>
    <cellStyle name="Обычный 3 62 4 2" xfId="51913"/>
    <cellStyle name="Обычный 3 62 4 2 2" xfId="51914"/>
    <cellStyle name="Обычный 3 62 4 2 2 2" xfId="51915"/>
    <cellStyle name="Обычный 3 62 4 2 2 2 2" xfId="51916"/>
    <cellStyle name="Обычный 3 62 4 2 2 3" xfId="51917"/>
    <cellStyle name="Обычный 3 62 4 2 3" xfId="51918"/>
    <cellStyle name="Обычный 3 62 4 2 3 2" xfId="51919"/>
    <cellStyle name="Обычный 3 62 4 2 4" xfId="51920"/>
    <cellStyle name="Обычный 3 62 4 3" xfId="51921"/>
    <cellStyle name="Обычный 3 62 4 3 2" xfId="51922"/>
    <cellStyle name="Обычный 3 62 4 3 2 2" xfId="51923"/>
    <cellStyle name="Обычный 3 62 4 3 3" xfId="51924"/>
    <cellStyle name="Обычный 3 62 4 4" xfId="51925"/>
    <cellStyle name="Обычный 3 62 4 4 2" xfId="51926"/>
    <cellStyle name="Обычный 3 62 4 5" xfId="51927"/>
    <cellStyle name="Обычный 3 62 5" xfId="51928"/>
    <cellStyle name="Обычный 3 62 5 2" xfId="51929"/>
    <cellStyle name="Обычный 3 62 5 2 2" xfId="51930"/>
    <cellStyle name="Обычный 3 62 5 2 2 2" xfId="51931"/>
    <cellStyle name="Обычный 3 62 5 2 3" xfId="51932"/>
    <cellStyle name="Обычный 3 62 5 3" xfId="51933"/>
    <cellStyle name="Обычный 3 62 5 3 2" xfId="51934"/>
    <cellStyle name="Обычный 3 62 5 4" xfId="51935"/>
    <cellStyle name="Обычный 3 62 6" xfId="51936"/>
    <cellStyle name="Обычный 3 62 6 2" xfId="51937"/>
    <cellStyle name="Обычный 3 62 6 2 2" xfId="51938"/>
    <cellStyle name="Обычный 3 62 6 3" xfId="51939"/>
    <cellStyle name="Обычный 3 62 7" xfId="51940"/>
    <cellStyle name="Обычный 3 62 7 2" xfId="51941"/>
    <cellStyle name="Обычный 3 62 8" xfId="51942"/>
    <cellStyle name="Обычный 3 63" xfId="51943"/>
    <cellStyle name="Обычный 3 63 2" xfId="51944"/>
    <cellStyle name="Обычный 3 63 2 2" xfId="51945"/>
    <cellStyle name="Обычный 3 63 2 2 2" xfId="51946"/>
    <cellStyle name="Обычный 3 63 2 2 2 2" xfId="51947"/>
    <cellStyle name="Обычный 3 63 2 2 2 2 2" xfId="51948"/>
    <cellStyle name="Обычный 3 63 2 2 2 2 2 2" xfId="51949"/>
    <cellStyle name="Обычный 3 63 2 2 2 2 3" xfId="51950"/>
    <cellStyle name="Обычный 3 63 2 2 2 3" xfId="51951"/>
    <cellStyle name="Обычный 3 63 2 2 2 3 2" xfId="51952"/>
    <cellStyle name="Обычный 3 63 2 2 2 4" xfId="51953"/>
    <cellStyle name="Обычный 3 63 2 2 3" xfId="51954"/>
    <cellStyle name="Обычный 3 63 2 2 3 2" xfId="51955"/>
    <cellStyle name="Обычный 3 63 2 2 3 2 2" xfId="51956"/>
    <cellStyle name="Обычный 3 63 2 2 3 3" xfId="51957"/>
    <cellStyle name="Обычный 3 63 2 2 4" xfId="51958"/>
    <cellStyle name="Обычный 3 63 2 2 4 2" xfId="51959"/>
    <cellStyle name="Обычный 3 63 2 2 5" xfId="51960"/>
    <cellStyle name="Обычный 3 63 2 3" xfId="51961"/>
    <cellStyle name="Обычный 3 63 2 3 2" xfId="51962"/>
    <cellStyle name="Обычный 3 63 2 3 2 2" xfId="51963"/>
    <cellStyle name="Обычный 3 63 2 3 2 2 2" xfId="51964"/>
    <cellStyle name="Обычный 3 63 2 3 2 2 2 2" xfId="51965"/>
    <cellStyle name="Обычный 3 63 2 3 2 2 3" xfId="51966"/>
    <cellStyle name="Обычный 3 63 2 3 2 3" xfId="51967"/>
    <cellStyle name="Обычный 3 63 2 3 2 3 2" xfId="51968"/>
    <cellStyle name="Обычный 3 63 2 3 2 4" xfId="51969"/>
    <cellStyle name="Обычный 3 63 2 3 3" xfId="51970"/>
    <cellStyle name="Обычный 3 63 2 3 3 2" xfId="51971"/>
    <cellStyle name="Обычный 3 63 2 3 3 2 2" xfId="51972"/>
    <cellStyle name="Обычный 3 63 2 3 3 3" xfId="51973"/>
    <cellStyle name="Обычный 3 63 2 3 4" xfId="51974"/>
    <cellStyle name="Обычный 3 63 2 3 4 2" xfId="51975"/>
    <cellStyle name="Обычный 3 63 2 3 5" xfId="51976"/>
    <cellStyle name="Обычный 3 63 2 4" xfId="51977"/>
    <cellStyle name="Обычный 3 63 2 4 2" xfId="51978"/>
    <cellStyle name="Обычный 3 63 2 4 2 2" xfId="51979"/>
    <cellStyle name="Обычный 3 63 2 4 2 2 2" xfId="51980"/>
    <cellStyle name="Обычный 3 63 2 4 2 3" xfId="51981"/>
    <cellStyle name="Обычный 3 63 2 4 3" xfId="51982"/>
    <cellStyle name="Обычный 3 63 2 4 3 2" xfId="51983"/>
    <cellStyle name="Обычный 3 63 2 4 4" xfId="51984"/>
    <cellStyle name="Обычный 3 63 2 5" xfId="51985"/>
    <cellStyle name="Обычный 3 63 2 5 2" xfId="51986"/>
    <cellStyle name="Обычный 3 63 2 5 2 2" xfId="51987"/>
    <cellStyle name="Обычный 3 63 2 5 3" xfId="51988"/>
    <cellStyle name="Обычный 3 63 2 6" xfId="51989"/>
    <cellStyle name="Обычный 3 63 2 6 2" xfId="51990"/>
    <cellStyle name="Обычный 3 63 2 7" xfId="51991"/>
    <cellStyle name="Обычный 3 63 3" xfId="51992"/>
    <cellStyle name="Обычный 3 63 3 2" xfId="51993"/>
    <cellStyle name="Обычный 3 63 3 2 2" xfId="51994"/>
    <cellStyle name="Обычный 3 63 3 2 2 2" xfId="51995"/>
    <cellStyle name="Обычный 3 63 3 2 2 2 2" xfId="51996"/>
    <cellStyle name="Обычный 3 63 3 2 2 3" xfId="51997"/>
    <cellStyle name="Обычный 3 63 3 2 3" xfId="51998"/>
    <cellStyle name="Обычный 3 63 3 2 3 2" xfId="51999"/>
    <cellStyle name="Обычный 3 63 3 2 4" xfId="52000"/>
    <cellStyle name="Обычный 3 63 3 3" xfId="52001"/>
    <cellStyle name="Обычный 3 63 3 3 2" xfId="52002"/>
    <cellStyle name="Обычный 3 63 3 3 2 2" xfId="52003"/>
    <cellStyle name="Обычный 3 63 3 3 3" xfId="52004"/>
    <cellStyle name="Обычный 3 63 3 4" xfId="52005"/>
    <cellStyle name="Обычный 3 63 3 4 2" xfId="52006"/>
    <cellStyle name="Обычный 3 63 3 5" xfId="52007"/>
    <cellStyle name="Обычный 3 63 4" xfId="52008"/>
    <cellStyle name="Обычный 3 63 4 2" xfId="52009"/>
    <cellStyle name="Обычный 3 63 4 2 2" xfId="52010"/>
    <cellStyle name="Обычный 3 63 4 2 2 2" xfId="52011"/>
    <cellStyle name="Обычный 3 63 4 2 2 2 2" xfId="52012"/>
    <cellStyle name="Обычный 3 63 4 2 2 3" xfId="52013"/>
    <cellStyle name="Обычный 3 63 4 2 3" xfId="52014"/>
    <cellStyle name="Обычный 3 63 4 2 3 2" xfId="52015"/>
    <cellStyle name="Обычный 3 63 4 2 4" xfId="52016"/>
    <cellStyle name="Обычный 3 63 4 3" xfId="52017"/>
    <cellStyle name="Обычный 3 63 4 3 2" xfId="52018"/>
    <cellStyle name="Обычный 3 63 4 3 2 2" xfId="52019"/>
    <cellStyle name="Обычный 3 63 4 3 3" xfId="52020"/>
    <cellStyle name="Обычный 3 63 4 4" xfId="52021"/>
    <cellStyle name="Обычный 3 63 4 4 2" xfId="52022"/>
    <cellStyle name="Обычный 3 63 4 5" xfId="52023"/>
    <cellStyle name="Обычный 3 63 5" xfId="52024"/>
    <cellStyle name="Обычный 3 63 5 2" xfId="52025"/>
    <cellStyle name="Обычный 3 63 5 2 2" xfId="52026"/>
    <cellStyle name="Обычный 3 63 5 2 2 2" xfId="52027"/>
    <cellStyle name="Обычный 3 63 5 2 3" xfId="52028"/>
    <cellStyle name="Обычный 3 63 5 3" xfId="52029"/>
    <cellStyle name="Обычный 3 63 5 3 2" xfId="52030"/>
    <cellStyle name="Обычный 3 63 5 4" xfId="52031"/>
    <cellStyle name="Обычный 3 63 6" xfId="52032"/>
    <cellStyle name="Обычный 3 63 6 2" xfId="52033"/>
    <cellStyle name="Обычный 3 63 6 2 2" xfId="52034"/>
    <cellStyle name="Обычный 3 63 6 3" xfId="52035"/>
    <cellStyle name="Обычный 3 63 7" xfId="52036"/>
    <cellStyle name="Обычный 3 63 7 2" xfId="52037"/>
    <cellStyle name="Обычный 3 63 8" xfId="52038"/>
    <cellStyle name="Обычный 3 64" xfId="52039"/>
    <cellStyle name="Обычный 3 64 2" xfId="52040"/>
    <cellStyle name="Обычный 3 64 2 2" xfId="52041"/>
    <cellStyle name="Обычный 3 64 2 2 2" xfId="52042"/>
    <cellStyle name="Обычный 3 64 2 2 2 2" xfId="52043"/>
    <cellStyle name="Обычный 3 64 2 2 2 2 2" xfId="52044"/>
    <cellStyle name="Обычный 3 64 2 2 2 2 2 2" xfId="52045"/>
    <cellStyle name="Обычный 3 64 2 2 2 2 3" xfId="52046"/>
    <cellStyle name="Обычный 3 64 2 2 2 3" xfId="52047"/>
    <cellStyle name="Обычный 3 64 2 2 2 3 2" xfId="52048"/>
    <cellStyle name="Обычный 3 64 2 2 2 4" xfId="52049"/>
    <cellStyle name="Обычный 3 64 2 2 3" xfId="52050"/>
    <cellStyle name="Обычный 3 64 2 2 3 2" xfId="52051"/>
    <cellStyle name="Обычный 3 64 2 2 3 2 2" xfId="52052"/>
    <cellStyle name="Обычный 3 64 2 2 3 3" xfId="52053"/>
    <cellStyle name="Обычный 3 64 2 2 4" xfId="52054"/>
    <cellStyle name="Обычный 3 64 2 2 4 2" xfId="52055"/>
    <cellStyle name="Обычный 3 64 2 2 5" xfId="52056"/>
    <cellStyle name="Обычный 3 64 2 3" xfId="52057"/>
    <cellStyle name="Обычный 3 64 2 3 2" xfId="52058"/>
    <cellStyle name="Обычный 3 64 2 3 2 2" xfId="52059"/>
    <cellStyle name="Обычный 3 64 2 3 2 2 2" xfId="52060"/>
    <cellStyle name="Обычный 3 64 2 3 2 2 2 2" xfId="52061"/>
    <cellStyle name="Обычный 3 64 2 3 2 2 3" xfId="52062"/>
    <cellStyle name="Обычный 3 64 2 3 2 3" xfId="52063"/>
    <cellStyle name="Обычный 3 64 2 3 2 3 2" xfId="52064"/>
    <cellStyle name="Обычный 3 64 2 3 2 4" xfId="52065"/>
    <cellStyle name="Обычный 3 64 2 3 3" xfId="52066"/>
    <cellStyle name="Обычный 3 64 2 3 3 2" xfId="52067"/>
    <cellStyle name="Обычный 3 64 2 3 3 2 2" xfId="52068"/>
    <cellStyle name="Обычный 3 64 2 3 3 3" xfId="52069"/>
    <cellStyle name="Обычный 3 64 2 3 4" xfId="52070"/>
    <cellStyle name="Обычный 3 64 2 3 4 2" xfId="52071"/>
    <cellStyle name="Обычный 3 64 2 3 5" xfId="52072"/>
    <cellStyle name="Обычный 3 64 2 4" xfId="52073"/>
    <cellStyle name="Обычный 3 64 2 4 2" xfId="52074"/>
    <cellStyle name="Обычный 3 64 2 4 2 2" xfId="52075"/>
    <cellStyle name="Обычный 3 64 2 4 2 2 2" xfId="52076"/>
    <cellStyle name="Обычный 3 64 2 4 2 3" xfId="52077"/>
    <cellStyle name="Обычный 3 64 2 4 3" xfId="52078"/>
    <cellStyle name="Обычный 3 64 2 4 3 2" xfId="52079"/>
    <cellStyle name="Обычный 3 64 2 4 4" xfId="52080"/>
    <cellStyle name="Обычный 3 64 2 5" xfId="52081"/>
    <cellStyle name="Обычный 3 64 2 5 2" xfId="52082"/>
    <cellStyle name="Обычный 3 64 2 5 2 2" xfId="52083"/>
    <cellStyle name="Обычный 3 64 2 5 3" xfId="52084"/>
    <cellStyle name="Обычный 3 64 2 6" xfId="52085"/>
    <cellStyle name="Обычный 3 64 2 6 2" xfId="52086"/>
    <cellStyle name="Обычный 3 64 2 7" xfId="52087"/>
    <cellStyle name="Обычный 3 64 3" xfId="52088"/>
    <cellStyle name="Обычный 3 64 3 2" xfId="52089"/>
    <cellStyle name="Обычный 3 64 3 2 2" xfId="52090"/>
    <cellStyle name="Обычный 3 64 3 2 2 2" xfId="52091"/>
    <cellStyle name="Обычный 3 64 3 2 2 2 2" xfId="52092"/>
    <cellStyle name="Обычный 3 64 3 2 2 3" xfId="52093"/>
    <cellStyle name="Обычный 3 64 3 2 3" xfId="52094"/>
    <cellStyle name="Обычный 3 64 3 2 3 2" xfId="52095"/>
    <cellStyle name="Обычный 3 64 3 2 4" xfId="52096"/>
    <cellStyle name="Обычный 3 64 3 3" xfId="52097"/>
    <cellStyle name="Обычный 3 64 3 3 2" xfId="52098"/>
    <cellStyle name="Обычный 3 64 3 3 2 2" xfId="52099"/>
    <cellStyle name="Обычный 3 64 3 3 3" xfId="52100"/>
    <cellStyle name="Обычный 3 64 3 4" xfId="52101"/>
    <cellStyle name="Обычный 3 64 3 4 2" xfId="52102"/>
    <cellStyle name="Обычный 3 64 3 5" xfId="52103"/>
    <cellStyle name="Обычный 3 64 4" xfId="52104"/>
    <cellStyle name="Обычный 3 64 4 2" xfId="52105"/>
    <cellStyle name="Обычный 3 64 4 2 2" xfId="52106"/>
    <cellStyle name="Обычный 3 64 4 2 2 2" xfId="52107"/>
    <cellStyle name="Обычный 3 64 4 2 2 2 2" xfId="52108"/>
    <cellStyle name="Обычный 3 64 4 2 2 3" xfId="52109"/>
    <cellStyle name="Обычный 3 64 4 2 3" xfId="52110"/>
    <cellStyle name="Обычный 3 64 4 2 3 2" xfId="52111"/>
    <cellStyle name="Обычный 3 64 4 2 4" xfId="52112"/>
    <cellStyle name="Обычный 3 64 4 3" xfId="52113"/>
    <cellStyle name="Обычный 3 64 4 3 2" xfId="52114"/>
    <cellStyle name="Обычный 3 64 4 3 2 2" xfId="52115"/>
    <cellStyle name="Обычный 3 64 4 3 3" xfId="52116"/>
    <cellStyle name="Обычный 3 64 4 4" xfId="52117"/>
    <cellStyle name="Обычный 3 64 4 4 2" xfId="52118"/>
    <cellStyle name="Обычный 3 64 4 5" xfId="52119"/>
    <cellStyle name="Обычный 3 64 5" xfId="52120"/>
    <cellStyle name="Обычный 3 64 5 2" xfId="52121"/>
    <cellStyle name="Обычный 3 64 5 2 2" xfId="52122"/>
    <cellStyle name="Обычный 3 64 5 2 2 2" xfId="52123"/>
    <cellStyle name="Обычный 3 64 5 2 3" xfId="52124"/>
    <cellStyle name="Обычный 3 64 5 3" xfId="52125"/>
    <cellStyle name="Обычный 3 64 5 3 2" xfId="52126"/>
    <cellStyle name="Обычный 3 64 5 4" xfId="52127"/>
    <cellStyle name="Обычный 3 64 6" xfId="52128"/>
    <cellStyle name="Обычный 3 64 6 2" xfId="52129"/>
    <cellStyle name="Обычный 3 64 6 2 2" xfId="52130"/>
    <cellStyle name="Обычный 3 64 6 3" xfId="52131"/>
    <cellStyle name="Обычный 3 64 7" xfId="52132"/>
    <cellStyle name="Обычный 3 64 7 2" xfId="52133"/>
    <cellStyle name="Обычный 3 64 8" xfId="52134"/>
    <cellStyle name="Обычный 3 65" xfId="52135"/>
    <cellStyle name="Обычный 3 65 2" xfId="52136"/>
    <cellStyle name="Обычный 3 65 2 2" xfId="52137"/>
    <cellStyle name="Обычный 3 65 2 2 2" xfId="52138"/>
    <cellStyle name="Обычный 3 65 2 2 2 2" xfId="52139"/>
    <cellStyle name="Обычный 3 65 2 2 2 2 2" xfId="52140"/>
    <cellStyle name="Обычный 3 65 2 2 2 2 2 2" xfId="52141"/>
    <cellStyle name="Обычный 3 65 2 2 2 2 3" xfId="52142"/>
    <cellStyle name="Обычный 3 65 2 2 2 3" xfId="52143"/>
    <cellStyle name="Обычный 3 65 2 2 2 3 2" xfId="52144"/>
    <cellStyle name="Обычный 3 65 2 2 2 4" xfId="52145"/>
    <cellStyle name="Обычный 3 65 2 2 3" xfId="52146"/>
    <cellStyle name="Обычный 3 65 2 2 3 2" xfId="52147"/>
    <cellStyle name="Обычный 3 65 2 2 3 2 2" xfId="52148"/>
    <cellStyle name="Обычный 3 65 2 2 3 3" xfId="52149"/>
    <cellStyle name="Обычный 3 65 2 2 4" xfId="52150"/>
    <cellStyle name="Обычный 3 65 2 2 4 2" xfId="52151"/>
    <cellStyle name="Обычный 3 65 2 2 5" xfId="52152"/>
    <cellStyle name="Обычный 3 65 2 3" xfId="52153"/>
    <cellStyle name="Обычный 3 65 2 3 2" xfId="52154"/>
    <cellStyle name="Обычный 3 65 2 3 2 2" xfId="52155"/>
    <cellStyle name="Обычный 3 65 2 3 2 2 2" xfId="52156"/>
    <cellStyle name="Обычный 3 65 2 3 2 2 2 2" xfId="52157"/>
    <cellStyle name="Обычный 3 65 2 3 2 2 3" xfId="52158"/>
    <cellStyle name="Обычный 3 65 2 3 2 3" xfId="52159"/>
    <cellStyle name="Обычный 3 65 2 3 2 3 2" xfId="52160"/>
    <cellStyle name="Обычный 3 65 2 3 2 4" xfId="52161"/>
    <cellStyle name="Обычный 3 65 2 3 3" xfId="52162"/>
    <cellStyle name="Обычный 3 65 2 3 3 2" xfId="52163"/>
    <cellStyle name="Обычный 3 65 2 3 3 2 2" xfId="52164"/>
    <cellStyle name="Обычный 3 65 2 3 3 3" xfId="52165"/>
    <cellStyle name="Обычный 3 65 2 3 4" xfId="52166"/>
    <cellStyle name="Обычный 3 65 2 3 4 2" xfId="52167"/>
    <cellStyle name="Обычный 3 65 2 3 5" xfId="52168"/>
    <cellStyle name="Обычный 3 65 2 4" xfId="52169"/>
    <cellStyle name="Обычный 3 65 2 4 2" xfId="52170"/>
    <cellStyle name="Обычный 3 65 2 4 2 2" xfId="52171"/>
    <cellStyle name="Обычный 3 65 2 4 2 2 2" xfId="52172"/>
    <cellStyle name="Обычный 3 65 2 4 2 3" xfId="52173"/>
    <cellStyle name="Обычный 3 65 2 4 3" xfId="52174"/>
    <cellStyle name="Обычный 3 65 2 4 3 2" xfId="52175"/>
    <cellStyle name="Обычный 3 65 2 4 4" xfId="52176"/>
    <cellStyle name="Обычный 3 65 2 5" xfId="52177"/>
    <cellStyle name="Обычный 3 65 2 5 2" xfId="52178"/>
    <cellStyle name="Обычный 3 65 2 5 2 2" xfId="52179"/>
    <cellStyle name="Обычный 3 65 2 5 3" xfId="52180"/>
    <cellStyle name="Обычный 3 65 2 6" xfId="52181"/>
    <cellStyle name="Обычный 3 65 2 6 2" xfId="52182"/>
    <cellStyle name="Обычный 3 65 2 7" xfId="52183"/>
    <cellStyle name="Обычный 3 65 3" xfId="52184"/>
    <cellStyle name="Обычный 3 65 3 2" xfId="52185"/>
    <cellStyle name="Обычный 3 65 3 2 2" xfId="52186"/>
    <cellStyle name="Обычный 3 65 3 2 2 2" xfId="52187"/>
    <cellStyle name="Обычный 3 65 3 2 2 2 2" xfId="52188"/>
    <cellStyle name="Обычный 3 65 3 2 2 3" xfId="52189"/>
    <cellStyle name="Обычный 3 65 3 2 3" xfId="52190"/>
    <cellStyle name="Обычный 3 65 3 2 3 2" xfId="52191"/>
    <cellStyle name="Обычный 3 65 3 2 4" xfId="52192"/>
    <cellStyle name="Обычный 3 65 3 3" xfId="52193"/>
    <cellStyle name="Обычный 3 65 3 3 2" xfId="52194"/>
    <cellStyle name="Обычный 3 65 3 3 2 2" xfId="52195"/>
    <cellStyle name="Обычный 3 65 3 3 3" xfId="52196"/>
    <cellStyle name="Обычный 3 65 3 4" xfId="52197"/>
    <cellStyle name="Обычный 3 65 3 4 2" xfId="52198"/>
    <cellStyle name="Обычный 3 65 3 5" xfId="52199"/>
    <cellStyle name="Обычный 3 65 4" xfId="52200"/>
    <cellStyle name="Обычный 3 65 4 2" xfId="52201"/>
    <cellStyle name="Обычный 3 65 4 2 2" xfId="52202"/>
    <cellStyle name="Обычный 3 65 4 2 2 2" xfId="52203"/>
    <cellStyle name="Обычный 3 65 4 2 2 2 2" xfId="52204"/>
    <cellStyle name="Обычный 3 65 4 2 2 3" xfId="52205"/>
    <cellStyle name="Обычный 3 65 4 2 3" xfId="52206"/>
    <cellStyle name="Обычный 3 65 4 2 3 2" xfId="52207"/>
    <cellStyle name="Обычный 3 65 4 2 4" xfId="52208"/>
    <cellStyle name="Обычный 3 65 4 3" xfId="52209"/>
    <cellStyle name="Обычный 3 65 4 3 2" xfId="52210"/>
    <cellStyle name="Обычный 3 65 4 3 2 2" xfId="52211"/>
    <cellStyle name="Обычный 3 65 4 3 3" xfId="52212"/>
    <cellStyle name="Обычный 3 65 4 4" xfId="52213"/>
    <cellStyle name="Обычный 3 65 4 4 2" xfId="52214"/>
    <cellStyle name="Обычный 3 65 4 5" xfId="52215"/>
    <cellStyle name="Обычный 3 65 5" xfId="52216"/>
    <cellStyle name="Обычный 3 65 5 2" xfId="52217"/>
    <cellStyle name="Обычный 3 65 5 2 2" xfId="52218"/>
    <cellStyle name="Обычный 3 65 5 2 2 2" xfId="52219"/>
    <cellStyle name="Обычный 3 65 5 2 3" xfId="52220"/>
    <cellStyle name="Обычный 3 65 5 3" xfId="52221"/>
    <cellStyle name="Обычный 3 65 5 3 2" xfId="52222"/>
    <cellStyle name="Обычный 3 65 5 4" xfId="52223"/>
    <cellStyle name="Обычный 3 65 6" xfId="52224"/>
    <cellStyle name="Обычный 3 65 6 2" xfId="52225"/>
    <cellStyle name="Обычный 3 65 6 2 2" xfId="52226"/>
    <cellStyle name="Обычный 3 65 6 3" xfId="52227"/>
    <cellStyle name="Обычный 3 65 7" xfId="52228"/>
    <cellStyle name="Обычный 3 65 7 2" xfId="52229"/>
    <cellStyle name="Обычный 3 65 8" xfId="52230"/>
    <cellStyle name="Обычный 3 66" xfId="52231"/>
    <cellStyle name="Обычный 3 66 2" xfId="52232"/>
    <cellStyle name="Обычный 3 66 2 2" xfId="52233"/>
    <cellStyle name="Обычный 3 66 2 2 2" xfId="52234"/>
    <cellStyle name="Обычный 3 66 2 2 2 2" xfId="52235"/>
    <cellStyle name="Обычный 3 66 2 2 2 2 2" xfId="52236"/>
    <cellStyle name="Обычный 3 66 2 2 2 2 2 2" xfId="52237"/>
    <cellStyle name="Обычный 3 66 2 2 2 2 3" xfId="52238"/>
    <cellStyle name="Обычный 3 66 2 2 2 3" xfId="52239"/>
    <cellStyle name="Обычный 3 66 2 2 2 3 2" xfId="52240"/>
    <cellStyle name="Обычный 3 66 2 2 2 4" xfId="52241"/>
    <cellStyle name="Обычный 3 66 2 2 3" xfId="52242"/>
    <cellStyle name="Обычный 3 66 2 2 3 2" xfId="52243"/>
    <cellStyle name="Обычный 3 66 2 2 3 2 2" xfId="52244"/>
    <cellStyle name="Обычный 3 66 2 2 3 3" xfId="52245"/>
    <cellStyle name="Обычный 3 66 2 2 4" xfId="52246"/>
    <cellStyle name="Обычный 3 66 2 2 4 2" xfId="52247"/>
    <cellStyle name="Обычный 3 66 2 2 5" xfId="52248"/>
    <cellStyle name="Обычный 3 66 2 3" xfId="52249"/>
    <cellStyle name="Обычный 3 66 2 3 2" xfId="52250"/>
    <cellStyle name="Обычный 3 66 2 3 2 2" xfId="52251"/>
    <cellStyle name="Обычный 3 66 2 3 2 2 2" xfId="52252"/>
    <cellStyle name="Обычный 3 66 2 3 2 2 2 2" xfId="52253"/>
    <cellStyle name="Обычный 3 66 2 3 2 2 3" xfId="52254"/>
    <cellStyle name="Обычный 3 66 2 3 2 3" xfId="52255"/>
    <cellStyle name="Обычный 3 66 2 3 2 3 2" xfId="52256"/>
    <cellStyle name="Обычный 3 66 2 3 2 4" xfId="52257"/>
    <cellStyle name="Обычный 3 66 2 3 3" xfId="52258"/>
    <cellStyle name="Обычный 3 66 2 3 3 2" xfId="52259"/>
    <cellStyle name="Обычный 3 66 2 3 3 2 2" xfId="52260"/>
    <cellStyle name="Обычный 3 66 2 3 3 3" xfId="52261"/>
    <cellStyle name="Обычный 3 66 2 3 4" xfId="52262"/>
    <cellStyle name="Обычный 3 66 2 3 4 2" xfId="52263"/>
    <cellStyle name="Обычный 3 66 2 3 5" xfId="52264"/>
    <cellStyle name="Обычный 3 66 2 4" xfId="52265"/>
    <cellStyle name="Обычный 3 66 2 4 2" xfId="52266"/>
    <cellStyle name="Обычный 3 66 2 4 2 2" xfId="52267"/>
    <cellStyle name="Обычный 3 66 2 4 2 2 2" xfId="52268"/>
    <cellStyle name="Обычный 3 66 2 4 2 3" xfId="52269"/>
    <cellStyle name="Обычный 3 66 2 4 3" xfId="52270"/>
    <cellStyle name="Обычный 3 66 2 4 3 2" xfId="52271"/>
    <cellStyle name="Обычный 3 66 2 4 4" xfId="52272"/>
    <cellStyle name="Обычный 3 66 2 5" xfId="52273"/>
    <cellStyle name="Обычный 3 66 2 5 2" xfId="52274"/>
    <cellStyle name="Обычный 3 66 2 5 2 2" xfId="52275"/>
    <cellStyle name="Обычный 3 66 2 5 3" xfId="52276"/>
    <cellStyle name="Обычный 3 66 2 6" xfId="52277"/>
    <cellStyle name="Обычный 3 66 2 6 2" xfId="52278"/>
    <cellStyle name="Обычный 3 66 2 7" xfId="52279"/>
    <cellStyle name="Обычный 3 66 3" xfId="52280"/>
    <cellStyle name="Обычный 3 66 3 2" xfId="52281"/>
    <cellStyle name="Обычный 3 66 3 2 2" xfId="52282"/>
    <cellStyle name="Обычный 3 66 3 2 2 2" xfId="52283"/>
    <cellStyle name="Обычный 3 66 3 2 2 2 2" xfId="52284"/>
    <cellStyle name="Обычный 3 66 3 2 2 3" xfId="52285"/>
    <cellStyle name="Обычный 3 66 3 2 3" xfId="52286"/>
    <cellStyle name="Обычный 3 66 3 2 3 2" xfId="52287"/>
    <cellStyle name="Обычный 3 66 3 2 4" xfId="52288"/>
    <cellStyle name="Обычный 3 66 3 3" xfId="52289"/>
    <cellStyle name="Обычный 3 66 3 3 2" xfId="52290"/>
    <cellStyle name="Обычный 3 66 3 3 2 2" xfId="52291"/>
    <cellStyle name="Обычный 3 66 3 3 3" xfId="52292"/>
    <cellStyle name="Обычный 3 66 3 4" xfId="52293"/>
    <cellStyle name="Обычный 3 66 3 4 2" xfId="52294"/>
    <cellStyle name="Обычный 3 66 3 5" xfId="52295"/>
    <cellStyle name="Обычный 3 66 4" xfId="52296"/>
    <cellStyle name="Обычный 3 66 4 2" xfId="52297"/>
    <cellStyle name="Обычный 3 66 4 2 2" xfId="52298"/>
    <cellStyle name="Обычный 3 66 4 2 2 2" xfId="52299"/>
    <cellStyle name="Обычный 3 66 4 2 2 2 2" xfId="52300"/>
    <cellStyle name="Обычный 3 66 4 2 2 3" xfId="52301"/>
    <cellStyle name="Обычный 3 66 4 2 3" xfId="52302"/>
    <cellStyle name="Обычный 3 66 4 2 3 2" xfId="52303"/>
    <cellStyle name="Обычный 3 66 4 2 4" xfId="52304"/>
    <cellStyle name="Обычный 3 66 4 3" xfId="52305"/>
    <cellStyle name="Обычный 3 66 4 3 2" xfId="52306"/>
    <cellStyle name="Обычный 3 66 4 3 2 2" xfId="52307"/>
    <cellStyle name="Обычный 3 66 4 3 3" xfId="52308"/>
    <cellStyle name="Обычный 3 66 4 4" xfId="52309"/>
    <cellStyle name="Обычный 3 66 4 4 2" xfId="52310"/>
    <cellStyle name="Обычный 3 66 4 5" xfId="52311"/>
    <cellStyle name="Обычный 3 66 5" xfId="52312"/>
    <cellStyle name="Обычный 3 66 5 2" xfId="52313"/>
    <cellStyle name="Обычный 3 66 5 2 2" xfId="52314"/>
    <cellStyle name="Обычный 3 66 5 2 2 2" xfId="52315"/>
    <cellStyle name="Обычный 3 66 5 2 3" xfId="52316"/>
    <cellStyle name="Обычный 3 66 5 3" xfId="52317"/>
    <cellStyle name="Обычный 3 66 5 3 2" xfId="52318"/>
    <cellStyle name="Обычный 3 66 5 4" xfId="52319"/>
    <cellStyle name="Обычный 3 66 6" xfId="52320"/>
    <cellStyle name="Обычный 3 66 6 2" xfId="52321"/>
    <cellStyle name="Обычный 3 66 6 2 2" xfId="52322"/>
    <cellStyle name="Обычный 3 66 6 3" xfId="52323"/>
    <cellStyle name="Обычный 3 66 7" xfId="52324"/>
    <cellStyle name="Обычный 3 66 7 2" xfId="52325"/>
    <cellStyle name="Обычный 3 66 8" xfId="52326"/>
    <cellStyle name="Обычный 3 67" xfId="52327"/>
    <cellStyle name="Обычный 3 67 2" xfId="52328"/>
    <cellStyle name="Обычный 3 67 2 2" xfId="52329"/>
    <cellStyle name="Обычный 3 67 2 2 2" xfId="52330"/>
    <cellStyle name="Обычный 3 67 2 2 2 2" xfId="52331"/>
    <cellStyle name="Обычный 3 67 2 2 2 2 2" xfId="52332"/>
    <cellStyle name="Обычный 3 67 2 2 2 2 2 2" xfId="52333"/>
    <cellStyle name="Обычный 3 67 2 2 2 2 3" xfId="52334"/>
    <cellStyle name="Обычный 3 67 2 2 2 3" xfId="52335"/>
    <cellStyle name="Обычный 3 67 2 2 2 3 2" xfId="52336"/>
    <cellStyle name="Обычный 3 67 2 2 2 4" xfId="52337"/>
    <cellStyle name="Обычный 3 67 2 2 3" xfId="52338"/>
    <cellStyle name="Обычный 3 67 2 2 3 2" xfId="52339"/>
    <cellStyle name="Обычный 3 67 2 2 3 2 2" xfId="52340"/>
    <cellStyle name="Обычный 3 67 2 2 3 3" xfId="52341"/>
    <cellStyle name="Обычный 3 67 2 2 4" xfId="52342"/>
    <cellStyle name="Обычный 3 67 2 2 4 2" xfId="52343"/>
    <cellStyle name="Обычный 3 67 2 2 5" xfId="52344"/>
    <cellStyle name="Обычный 3 67 2 3" xfId="52345"/>
    <cellStyle name="Обычный 3 67 2 3 2" xfId="52346"/>
    <cellStyle name="Обычный 3 67 2 3 2 2" xfId="52347"/>
    <cellStyle name="Обычный 3 67 2 3 2 2 2" xfId="52348"/>
    <cellStyle name="Обычный 3 67 2 3 2 2 2 2" xfId="52349"/>
    <cellStyle name="Обычный 3 67 2 3 2 2 3" xfId="52350"/>
    <cellStyle name="Обычный 3 67 2 3 2 3" xfId="52351"/>
    <cellStyle name="Обычный 3 67 2 3 2 3 2" xfId="52352"/>
    <cellStyle name="Обычный 3 67 2 3 2 4" xfId="52353"/>
    <cellStyle name="Обычный 3 67 2 3 3" xfId="52354"/>
    <cellStyle name="Обычный 3 67 2 3 3 2" xfId="52355"/>
    <cellStyle name="Обычный 3 67 2 3 3 2 2" xfId="52356"/>
    <cellStyle name="Обычный 3 67 2 3 3 3" xfId="52357"/>
    <cellStyle name="Обычный 3 67 2 3 4" xfId="52358"/>
    <cellStyle name="Обычный 3 67 2 3 4 2" xfId="52359"/>
    <cellStyle name="Обычный 3 67 2 3 5" xfId="52360"/>
    <cellStyle name="Обычный 3 67 2 4" xfId="52361"/>
    <cellStyle name="Обычный 3 67 2 4 2" xfId="52362"/>
    <cellStyle name="Обычный 3 67 2 4 2 2" xfId="52363"/>
    <cellStyle name="Обычный 3 67 2 4 2 2 2" xfId="52364"/>
    <cellStyle name="Обычный 3 67 2 4 2 3" xfId="52365"/>
    <cellStyle name="Обычный 3 67 2 4 3" xfId="52366"/>
    <cellStyle name="Обычный 3 67 2 4 3 2" xfId="52367"/>
    <cellStyle name="Обычный 3 67 2 4 4" xfId="52368"/>
    <cellStyle name="Обычный 3 67 2 5" xfId="52369"/>
    <cellStyle name="Обычный 3 67 2 5 2" xfId="52370"/>
    <cellStyle name="Обычный 3 67 2 5 2 2" xfId="52371"/>
    <cellStyle name="Обычный 3 67 2 5 3" xfId="52372"/>
    <cellStyle name="Обычный 3 67 2 6" xfId="52373"/>
    <cellStyle name="Обычный 3 67 2 6 2" xfId="52374"/>
    <cellStyle name="Обычный 3 67 2 7" xfId="52375"/>
    <cellStyle name="Обычный 3 67 3" xfId="52376"/>
    <cellStyle name="Обычный 3 67 3 2" xfId="52377"/>
    <cellStyle name="Обычный 3 67 3 2 2" xfId="52378"/>
    <cellStyle name="Обычный 3 67 3 2 2 2" xfId="52379"/>
    <cellStyle name="Обычный 3 67 3 2 2 2 2" xfId="52380"/>
    <cellStyle name="Обычный 3 67 3 2 2 3" xfId="52381"/>
    <cellStyle name="Обычный 3 67 3 2 3" xfId="52382"/>
    <cellStyle name="Обычный 3 67 3 2 3 2" xfId="52383"/>
    <cellStyle name="Обычный 3 67 3 2 4" xfId="52384"/>
    <cellStyle name="Обычный 3 67 3 3" xfId="52385"/>
    <cellStyle name="Обычный 3 67 3 3 2" xfId="52386"/>
    <cellStyle name="Обычный 3 67 3 3 2 2" xfId="52387"/>
    <cellStyle name="Обычный 3 67 3 3 3" xfId="52388"/>
    <cellStyle name="Обычный 3 67 3 4" xfId="52389"/>
    <cellStyle name="Обычный 3 67 3 4 2" xfId="52390"/>
    <cellStyle name="Обычный 3 67 3 5" xfId="52391"/>
    <cellStyle name="Обычный 3 67 4" xfId="52392"/>
    <cellStyle name="Обычный 3 67 4 2" xfId="52393"/>
    <cellStyle name="Обычный 3 67 4 2 2" xfId="52394"/>
    <cellStyle name="Обычный 3 67 4 2 2 2" xfId="52395"/>
    <cellStyle name="Обычный 3 67 4 2 2 2 2" xfId="52396"/>
    <cellStyle name="Обычный 3 67 4 2 2 3" xfId="52397"/>
    <cellStyle name="Обычный 3 67 4 2 3" xfId="52398"/>
    <cellStyle name="Обычный 3 67 4 2 3 2" xfId="52399"/>
    <cellStyle name="Обычный 3 67 4 2 4" xfId="52400"/>
    <cellStyle name="Обычный 3 67 4 3" xfId="52401"/>
    <cellStyle name="Обычный 3 67 4 3 2" xfId="52402"/>
    <cellStyle name="Обычный 3 67 4 3 2 2" xfId="52403"/>
    <cellStyle name="Обычный 3 67 4 3 3" xfId="52404"/>
    <cellStyle name="Обычный 3 67 4 4" xfId="52405"/>
    <cellStyle name="Обычный 3 67 4 4 2" xfId="52406"/>
    <cellStyle name="Обычный 3 67 4 5" xfId="52407"/>
    <cellStyle name="Обычный 3 67 5" xfId="52408"/>
    <cellStyle name="Обычный 3 67 5 2" xfId="52409"/>
    <cellStyle name="Обычный 3 67 5 2 2" xfId="52410"/>
    <cellStyle name="Обычный 3 67 5 2 2 2" xfId="52411"/>
    <cellStyle name="Обычный 3 67 5 2 3" xfId="52412"/>
    <cellStyle name="Обычный 3 67 5 3" xfId="52413"/>
    <cellStyle name="Обычный 3 67 5 3 2" xfId="52414"/>
    <cellStyle name="Обычный 3 67 5 4" xfId="52415"/>
    <cellStyle name="Обычный 3 67 6" xfId="52416"/>
    <cellStyle name="Обычный 3 67 6 2" xfId="52417"/>
    <cellStyle name="Обычный 3 67 6 2 2" xfId="52418"/>
    <cellStyle name="Обычный 3 67 6 3" xfId="52419"/>
    <cellStyle name="Обычный 3 67 7" xfId="52420"/>
    <cellStyle name="Обычный 3 67 7 2" xfId="52421"/>
    <cellStyle name="Обычный 3 67 8" xfId="52422"/>
    <cellStyle name="Обычный 3 68" xfId="52423"/>
    <cellStyle name="Обычный 3 68 2" xfId="52424"/>
    <cellStyle name="Обычный 3 68 2 2" xfId="52425"/>
    <cellStyle name="Обычный 3 68 2 2 2" xfId="52426"/>
    <cellStyle name="Обычный 3 68 2 2 2 2" xfId="52427"/>
    <cellStyle name="Обычный 3 68 2 2 2 2 2" xfId="52428"/>
    <cellStyle name="Обычный 3 68 2 2 2 3" xfId="52429"/>
    <cellStyle name="Обычный 3 68 2 2 3" xfId="52430"/>
    <cellStyle name="Обычный 3 68 2 2 3 2" xfId="52431"/>
    <cellStyle name="Обычный 3 68 2 2 4" xfId="52432"/>
    <cellStyle name="Обычный 3 68 2 3" xfId="52433"/>
    <cellStyle name="Обычный 3 68 2 3 2" xfId="52434"/>
    <cellStyle name="Обычный 3 68 2 3 2 2" xfId="52435"/>
    <cellStyle name="Обычный 3 68 2 3 3" xfId="52436"/>
    <cellStyle name="Обычный 3 68 2 4" xfId="52437"/>
    <cellStyle name="Обычный 3 68 2 4 2" xfId="52438"/>
    <cellStyle name="Обычный 3 68 2 5" xfId="52439"/>
    <cellStyle name="Обычный 3 68 3" xfId="52440"/>
    <cellStyle name="Обычный 3 68 3 2" xfId="52441"/>
    <cellStyle name="Обычный 3 68 3 2 2" xfId="52442"/>
    <cellStyle name="Обычный 3 68 3 2 2 2" xfId="52443"/>
    <cellStyle name="Обычный 3 68 3 2 2 2 2" xfId="52444"/>
    <cellStyle name="Обычный 3 68 3 2 2 3" xfId="52445"/>
    <cellStyle name="Обычный 3 68 3 2 3" xfId="52446"/>
    <cellStyle name="Обычный 3 68 3 2 3 2" xfId="52447"/>
    <cellStyle name="Обычный 3 68 3 2 4" xfId="52448"/>
    <cellStyle name="Обычный 3 68 3 3" xfId="52449"/>
    <cellStyle name="Обычный 3 68 3 3 2" xfId="52450"/>
    <cellStyle name="Обычный 3 68 3 3 2 2" xfId="52451"/>
    <cellStyle name="Обычный 3 68 3 3 3" xfId="52452"/>
    <cellStyle name="Обычный 3 68 3 4" xfId="52453"/>
    <cellStyle name="Обычный 3 68 3 4 2" xfId="52454"/>
    <cellStyle name="Обычный 3 68 3 5" xfId="52455"/>
    <cellStyle name="Обычный 3 68 4" xfId="52456"/>
    <cellStyle name="Обычный 3 68 4 2" xfId="52457"/>
    <cellStyle name="Обычный 3 68 4 2 2" xfId="52458"/>
    <cellStyle name="Обычный 3 68 4 2 2 2" xfId="52459"/>
    <cellStyle name="Обычный 3 68 4 2 3" xfId="52460"/>
    <cellStyle name="Обычный 3 68 4 3" xfId="52461"/>
    <cellStyle name="Обычный 3 68 4 3 2" xfId="52462"/>
    <cellStyle name="Обычный 3 68 4 4" xfId="52463"/>
    <cellStyle name="Обычный 3 68 5" xfId="52464"/>
    <cellStyle name="Обычный 3 68 5 2" xfId="52465"/>
    <cellStyle name="Обычный 3 68 5 2 2" xfId="52466"/>
    <cellStyle name="Обычный 3 68 5 3" xfId="52467"/>
    <cellStyle name="Обычный 3 68 6" xfId="52468"/>
    <cellStyle name="Обычный 3 68 6 2" xfId="52469"/>
    <cellStyle name="Обычный 3 68 7" xfId="52470"/>
    <cellStyle name="Обычный 3 69" xfId="52471"/>
    <cellStyle name="Обычный 3 69 2" xfId="52472"/>
    <cellStyle name="Обычный 3 69 2 2" xfId="52473"/>
    <cellStyle name="Обычный 3 69 2 2 2" xfId="52474"/>
    <cellStyle name="Обычный 3 69 2 2 2 2" xfId="52475"/>
    <cellStyle name="Обычный 3 69 2 2 2 2 2" xfId="52476"/>
    <cellStyle name="Обычный 3 69 2 2 2 3" xfId="52477"/>
    <cellStyle name="Обычный 3 69 2 2 3" xfId="52478"/>
    <cellStyle name="Обычный 3 69 2 2 3 2" xfId="52479"/>
    <cellStyle name="Обычный 3 69 2 2 4" xfId="52480"/>
    <cellStyle name="Обычный 3 69 2 3" xfId="52481"/>
    <cellStyle name="Обычный 3 69 2 3 2" xfId="52482"/>
    <cellStyle name="Обычный 3 69 2 3 2 2" xfId="52483"/>
    <cellStyle name="Обычный 3 69 2 3 3" xfId="52484"/>
    <cellStyle name="Обычный 3 69 2 4" xfId="52485"/>
    <cellStyle name="Обычный 3 69 2 4 2" xfId="52486"/>
    <cellStyle name="Обычный 3 69 2 5" xfId="52487"/>
    <cellStyle name="Обычный 3 69 3" xfId="52488"/>
    <cellStyle name="Обычный 3 69 3 2" xfId="52489"/>
    <cellStyle name="Обычный 3 69 3 2 2" xfId="52490"/>
    <cellStyle name="Обычный 3 69 3 2 2 2" xfId="52491"/>
    <cellStyle name="Обычный 3 69 3 2 2 2 2" xfId="52492"/>
    <cellStyle name="Обычный 3 69 3 2 2 3" xfId="52493"/>
    <cellStyle name="Обычный 3 69 3 2 3" xfId="52494"/>
    <cellStyle name="Обычный 3 69 3 2 3 2" xfId="52495"/>
    <cellStyle name="Обычный 3 69 3 2 4" xfId="52496"/>
    <cellStyle name="Обычный 3 69 3 3" xfId="52497"/>
    <cellStyle name="Обычный 3 69 3 3 2" xfId="52498"/>
    <cellStyle name="Обычный 3 69 3 3 2 2" xfId="52499"/>
    <cellStyle name="Обычный 3 69 3 3 3" xfId="52500"/>
    <cellStyle name="Обычный 3 69 3 4" xfId="52501"/>
    <cellStyle name="Обычный 3 69 3 4 2" xfId="52502"/>
    <cellStyle name="Обычный 3 69 3 5" xfId="52503"/>
    <cellStyle name="Обычный 3 69 4" xfId="52504"/>
    <cellStyle name="Обычный 3 69 4 2" xfId="52505"/>
    <cellStyle name="Обычный 3 69 4 2 2" xfId="52506"/>
    <cellStyle name="Обычный 3 69 4 2 2 2" xfId="52507"/>
    <cellStyle name="Обычный 3 69 4 2 3" xfId="52508"/>
    <cellStyle name="Обычный 3 69 4 3" xfId="52509"/>
    <cellStyle name="Обычный 3 69 4 3 2" xfId="52510"/>
    <cellStyle name="Обычный 3 69 4 4" xfId="52511"/>
    <cellStyle name="Обычный 3 69 5" xfId="52512"/>
    <cellStyle name="Обычный 3 69 5 2" xfId="52513"/>
    <cellStyle name="Обычный 3 69 5 2 2" xfId="52514"/>
    <cellStyle name="Обычный 3 69 5 3" xfId="52515"/>
    <cellStyle name="Обычный 3 69 6" xfId="52516"/>
    <cellStyle name="Обычный 3 69 6 2" xfId="52517"/>
    <cellStyle name="Обычный 3 69 7" xfId="52518"/>
    <cellStyle name="Обычный 3 7" xfId="52519"/>
    <cellStyle name="Обычный 3 7 2" xfId="58912"/>
    <cellStyle name="Обычный 3 70" xfId="52520"/>
    <cellStyle name="Обычный 3 70 2" xfId="52521"/>
    <cellStyle name="Обычный 3 70 2 2" xfId="52522"/>
    <cellStyle name="Обычный 3 70 2 2 2" xfId="52523"/>
    <cellStyle name="Обычный 3 70 2 2 2 2" xfId="52524"/>
    <cellStyle name="Обычный 3 70 2 2 3" xfId="52525"/>
    <cellStyle name="Обычный 3 70 2 3" xfId="52526"/>
    <cellStyle name="Обычный 3 70 2 3 2" xfId="52527"/>
    <cellStyle name="Обычный 3 70 2 4" xfId="52528"/>
    <cellStyle name="Обычный 3 70 3" xfId="52529"/>
    <cellStyle name="Обычный 3 70 3 2" xfId="52530"/>
    <cellStyle name="Обычный 3 70 3 2 2" xfId="52531"/>
    <cellStyle name="Обычный 3 70 3 3" xfId="52532"/>
    <cellStyle name="Обычный 3 70 4" xfId="52533"/>
    <cellStyle name="Обычный 3 70 4 2" xfId="52534"/>
    <cellStyle name="Обычный 3 70 5" xfId="52535"/>
    <cellStyle name="Обычный 3 71" xfId="52536"/>
    <cellStyle name="Обычный 3 71 2" xfId="52537"/>
    <cellStyle name="Обычный 3 71 2 2" xfId="52538"/>
    <cellStyle name="Обычный 3 71 2 2 2" xfId="52539"/>
    <cellStyle name="Обычный 3 71 2 2 2 2" xfId="52540"/>
    <cellStyle name="Обычный 3 71 2 2 3" xfId="52541"/>
    <cellStyle name="Обычный 3 71 2 3" xfId="52542"/>
    <cellStyle name="Обычный 3 71 2 3 2" xfId="52543"/>
    <cellStyle name="Обычный 3 71 2 4" xfId="52544"/>
    <cellStyle name="Обычный 3 71 3" xfId="52545"/>
    <cellStyle name="Обычный 3 71 3 2" xfId="52546"/>
    <cellStyle name="Обычный 3 71 3 2 2" xfId="52547"/>
    <cellStyle name="Обычный 3 71 3 3" xfId="52548"/>
    <cellStyle name="Обычный 3 71 4" xfId="52549"/>
    <cellStyle name="Обычный 3 71 4 2" xfId="52550"/>
    <cellStyle name="Обычный 3 71 5" xfId="52551"/>
    <cellStyle name="Обычный 3 72" xfId="52552"/>
    <cellStyle name="Обычный 3 72 2" xfId="52553"/>
    <cellStyle name="Обычный 3 72 2 2" xfId="52554"/>
    <cellStyle name="Обычный 3 72 2 2 2" xfId="52555"/>
    <cellStyle name="Обычный 3 72 2 3" xfId="52556"/>
    <cellStyle name="Обычный 3 72 3" xfId="52557"/>
    <cellStyle name="Обычный 3 72 3 2" xfId="52558"/>
    <cellStyle name="Обычный 3 72 4" xfId="52559"/>
    <cellStyle name="Обычный 3 73" xfId="52560"/>
    <cellStyle name="Обычный 3 73 2" xfId="52561"/>
    <cellStyle name="Обычный 3 73 2 2" xfId="52562"/>
    <cellStyle name="Обычный 3 73 3" xfId="52563"/>
    <cellStyle name="Обычный 3 74" xfId="52564"/>
    <cellStyle name="Обычный 3 74 2" xfId="52565"/>
    <cellStyle name="Обычный 3 75" xfId="52566"/>
    <cellStyle name="Обычный 3 76" xfId="52567"/>
    <cellStyle name="Обычный 3 8" xfId="52568"/>
    <cellStyle name="Обычный 3 9" xfId="52569"/>
    <cellStyle name="Обычный 3 9 10" xfId="52570"/>
    <cellStyle name="Обычный 3 9 10 2" xfId="52571"/>
    <cellStyle name="Обычный 3 9 10 2 2" xfId="52572"/>
    <cellStyle name="Обычный 3 9 10 2 2 2" xfId="52573"/>
    <cellStyle name="Обычный 3 9 10 2 2 2 2" xfId="52574"/>
    <cellStyle name="Обычный 3 9 10 2 2 2 2 2" xfId="52575"/>
    <cellStyle name="Обычный 3 9 10 2 2 2 2 2 2" xfId="52576"/>
    <cellStyle name="Обычный 3 9 10 2 2 2 2 3" xfId="52577"/>
    <cellStyle name="Обычный 3 9 10 2 2 2 3" xfId="52578"/>
    <cellStyle name="Обычный 3 9 10 2 2 2 3 2" xfId="52579"/>
    <cellStyle name="Обычный 3 9 10 2 2 2 4" xfId="52580"/>
    <cellStyle name="Обычный 3 9 10 2 2 3" xfId="52581"/>
    <cellStyle name="Обычный 3 9 10 2 2 3 2" xfId="52582"/>
    <cellStyle name="Обычный 3 9 10 2 2 3 2 2" xfId="52583"/>
    <cellStyle name="Обычный 3 9 10 2 2 3 3" xfId="52584"/>
    <cellStyle name="Обычный 3 9 10 2 2 4" xfId="52585"/>
    <cellStyle name="Обычный 3 9 10 2 2 4 2" xfId="52586"/>
    <cellStyle name="Обычный 3 9 10 2 2 5" xfId="52587"/>
    <cellStyle name="Обычный 3 9 10 2 3" xfId="52588"/>
    <cellStyle name="Обычный 3 9 10 2 3 2" xfId="52589"/>
    <cellStyle name="Обычный 3 9 10 2 3 2 2" xfId="52590"/>
    <cellStyle name="Обычный 3 9 10 2 3 2 2 2" xfId="52591"/>
    <cellStyle name="Обычный 3 9 10 2 3 2 2 2 2" xfId="52592"/>
    <cellStyle name="Обычный 3 9 10 2 3 2 2 3" xfId="52593"/>
    <cellStyle name="Обычный 3 9 10 2 3 2 3" xfId="52594"/>
    <cellStyle name="Обычный 3 9 10 2 3 2 3 2" xfId="52595"/>
    <cellStyle name="Обычный 3 9 10 2 3 2 4" xfId="52596"/>
    <cellStyle name="Обычный 3 9 10 2 3 3" xfId="52597"/>
    <cellStyle name="Обычный 3 9 10 2 3 3 2" xfId="52598"/>
    <cellStyle name="Обычный 3 9 10 2 3 3 2 2" xfId="52599"/>
    <cellStyle name="Обычный 3 9 10 2 3 3 3" xfId="52600"/>
    <cellStyle name="Обычный 3 9 10 2 3 4" xfId="52601"/>
    <cellStyle name="Обычный 3 9 10 2 3 4 2" xfId="52602"/>
    <cellStyle name="Обычный 3 9 10 2 3 5" xfId="52603"/>
    <cellStyle name="Обычный 3 9 10 2 4" xfId="52604"/>
    <cellStyle name="Обычный 3 9 10 2 4 2" xfId="52605"/>
    <cellStyle name="Обычный 3 9 10 2 4 2 2" xfId="52606"/>
    <cellStyle name="Обычный 3 9 10 2 4 2 2 2" xfId="52607"/>
    <cellStyle name="Обычный 3 9 10 2 4 2 3" xfId="52608"/>
    <cellStyle name="Обычный 3 9 10 2 4 3" xfId="52609"/>
    <cellStyle name="Обычный 3 9 10 2 4 3 2" xfId="52610"/>
    <cellStyle name="Обычный 3 9 10 2 4 4" xfId="52611"/>
    <cellStyle name="Обычный 3 9 10 2 5" xfId="52612"/>
    <cellStyle name="Обычный 3 9 10 2 5 2" xfId="52613"/>
    <cellStyle name="Обычный 3 9 10 2 5 2 2" xfId="52614"/>
    <cellStyle name="Обычный 3 9 10 2 5 3" xfId="52615"/>
    <cellStyle name="Обычный 3 9 10 2 6" xfId="52616"/>
    <cellStyle name="Обычный 3 9 10 2 6 2" xfId="52617"/>
    <cellStyle name="Обычный 3 9 10 2 7" xfId="52618"/>
    <cellStyle name="Обычный 3 9 10 3" xfId="52619"/>
    <cellStyle name="Обычный 3 9 10 3 2" xfId="52620"/>
    <cellStyle name="Обычный 3 9 10 3 2 2" xfId="52621"/>
    <cellStyle name="Обычный 3 9 10 3 2 2 2" xfId="52622"/>
    <cellStyle name="Обычный 3 9 10 3 2 2 2 2" xfId="52623"/>
    <cellStyle name="Обычный 3 9 10 3 2 2 3" xfId="52624"/>
    <cellStyle name="Обычный 3 9 10 3 2 3" xfId="52625"/>
    <cellStyle name="Обычный 3 9 10 3 2 3 2" xfId="52626"/>
    <cellStyle name="Обычный 3 9 10 3 2 4" xfId="52627"/>
    <cellStyle name="Обычный 3 9 10 3 3" xfId="52628"/>
    <cellStyle name="Обычный 3 9 10 3 3 2" xfId="52629"/>
    <cellStyle name="Обычный 3 9 10 3 3 2 2" xfId="52630"/>
    <cellStyle name="Обычный 3 9 10 3 3 3" xfId="52631"/>
    <cellStyle name="Обычный 3 9 10 3 4" xfId="52632"/>
    <cellStyle name="Обычный 3 9 10 3 4 2" xfId="52633"/>
    <cellStyle name="Обычный 3 9 10 3 5" xfId="52634"/>
    <cellStyle name="Обычный 3 9 10 4" xfId="52635"/>
    <cellStyle name="Обычный 3 9 10 4 2" xfId="52636"/>
    <cellStyle name="Обычный 3 9 10 4 2 2" xfId="52637"/>
    <cellStyle name="Обычный 3 9 10 4 2 2 2" xfId="52638"/>
    <cellStyle name="Обычный 3 9 10 4 2 2 2 2" xfId="52639"/>
    <cellStyle name="Обычный 3 9 10 4 2 2 3" xfId="52640"/>
    <cellStyle name="Обычный 3 9 10 4 2 3" xfId="52641"/>
    <cellStyle name="Обычный 3 9 10 4 2 3 2" xfId="52642"/>
    <cellStyle name="Обычный 3 9 10 4 2 4" xfId="52643"/>
    <cellStyle name="Обычный 3 9 10 4 3" xfId="52644"/>
    <cellStyle name="Обычный 3 9 10 4 3 2" xfId="52645"/>
    <cellStyle name="Обычный 3 9 10 4 3 2 2" xfId="52646"/>
    <cellStyle name="Обычный 3 9 10 4 3 3" xfId="52647"/>
    <cellStyle name="Обычный 3 9 10 4 4" xfId="52648"/>
    <cellStyle name="Обычный 3 9 10 4 4 2" xfId="52649"/>
    <cellStyle name="Обычный 3 9 10 4 5" xfId="52650"/>
    <cellStyle name="Обычный 3 9 10 5" xfId="52651"/>
    <cellStyle name="Обычный 3 9 10 5 2" xfId="52652"/>
    <cellStyle name="Обычный 3 9 10 5 2 2" xfId="52653"/>
    <cellStyle name="Обычный 3 9 10 5 2 2 2" xfId="52654"/>
    <cellStyle name="Обычный 3 9 10 5 2 3" xfId="52655"/>
    <cellStyle name="Обычный 3 9 10 5 3" xfId="52656"/>
    <cellStyle name="Обычный 3 9 10 5 3 2" xfId="52657"/>
    <cellStyle name="Обычный 3 9 10 5 4" xfId="52658"/>
    <cellStyle name="Обычный 3 9 10 6" xfId="52659"/>
    <cellStyle name="Обычный 3 9 10 6 2" xfId="52660"/>
    <cellStyle name="Обычный 3 9 10 6 2 2" xfId="52661"/>
    <cellStyle name="Обычный 3 9 10 6 3" xfId="52662"/>
    <cellStyle name="Обычный 3 9 10 7" xfId="52663"/>
    <cellStyle name="Обычный 3 9 10 7 2" xfId="52664"/>
    <cellStyle name="Обычный 3 9 10 8" xfId="52665"/>
    <cellStyle name="Обычный 3 9 11" xfId="52666"/>
    <cellStyle name="Обычный 3 9 11 2" xfId="52667"/>
    <cellStyle name="Обычный 3 9 11 2 2" xfId="52668"/>
    <cellStyle name="Обычный 3 9 11 2 2 2" xfId="52669"/>
    <cellStyle name="Обычный 3 9 11 2 2 2 2" xfId="52670"/>
    <cellStyle name="Обычный 3 9 11 2 2 2 2 2" xfId="52671"/>
    <cellStyle name="Обычный 3 9 11 2 2 2 2 2 2" xfId="52672"/>
    <cellStyle name="Обычный 3 9 11 2 2 2 2 3" xfId="52673"/>
    <cellStyle name="Обычный 3 9 11 2 2 2 3" xfId="52674"/>
    <cellStyle name="Обычный 3 9 11 2 2 2 3 2" xfId="52675"/>
    <cellStyle name="Обычный 3 9 11 2 2 2 4" xfId="52676"/>
    <cellStyle name="Обычный 3 9 11 2 2 3" xfId="52677"/>
    <cellStyle name="Обычный 3 9 11 2 2 3 2" xfId="52678"/>
    <cellStyle name="Обычный 3 9 11 2 2 3 2 2" xfId="52679"/>
    <cellStyle name="Обычный 3 9 11 2 2 3 3" xfId="52680"/>
    <cellStyle name="Обычный 3 9 11 2 2 4" xfId="52681"/>
    <cellStyle name="Обычный 3 9 11 2 2 4 2" xfId="52682"/>
    <cellStyle name="Обычный 3 9 11 2 2 5" xfId="52683"/>
    <cellStyle name="Обычный 3 9 11 2 3" xfId="52684"/>
    <cellStyle name="Обычный 3 9 11 2 3 2" xfId="52685"/>
    <cellStyle name="Обычный 3 9 11 2 3 2 2" xfId="52686"/>
    <cellStyle name="Обычный 3 9 11 2 3 2 2 2" xfId="52687"/>
    <cellStyle name="Обычный 3 9 11 2 3 2 2 2 2" xfId="52688"/>
    <cellStyle name="Обычный 3 9 11 2 3 2 2 3" xfId="52689"/>
    <cellStyle name="Обычный 3 9 11 2 3 2 3" xfId="52690"/>
    <cellStyle name="Обычный 3 9 11 2 3 2 3 2" xfId="52691"/>
    <cellStyle name="Обычный 3 9 11 2 3 2 4" xfId="52692"/>
    <cellStyle name="Обычный 3 9 11 2 3 3" xfId="52693"/>
    <cellStyle name="Обычный 3 9 11 2 3 3 2" xfId="52694"/>
    <cellStyle name="Обычный 3 9 11 2 3 3 2 2" xfId="52695"/>
    <cellStyle name="Обычный 3 9 11 2 3 3 3" xfId="52696"/>
    <cellStyle name="Обычный 3 9 11 2 3 4" xfId="52697"/>
    <cellStyle name="Обычный 3 9 11 2 3 4 2" xfId="52698"/>
    <cellStyle name="Обычный 3 9 11 2 3 5" xfId="52699"/>
    <cellStyle name="Обычный 3 9 11 2 4" xfId="52700"/>
    <cellStyle name="Обычный 3 9 11 2 4 2" xfId="52701"/>
    <cellStyle name="Обычный 3 9 11 2 4 2 2" xfId="52702"/>
    <cellStyle name="Обычный 3 9 11 2 4 2 2 2" xfId="52703"/>
    <cellStyle name="Обычный 3 9 11 2 4 2 3" xfId="52704"/>
    <cellStyle name="Обычный 3 9 11 2 4 3" xfId="52705"/>
    <cellStyle name="Обычный 3 9 11 2 4 3 2" xfId="52706"/>
    <cellStyle name="Обычный 3 9 11 2 4 4" xfId="52707"/>
    <cellStyle name="Обычный 3 9 11 2 5" xfId="52708"/>
    <cellStyle name="Обычный 3 9 11 2 5 2" xfId="52709"/>
    <cellStyle name="Обычный 3 9 11 2 5 2 2" xfId="52710"/>
    <cellStyle name="Обычный 3 9 11 2 5 3" xfId="52711"/>
    <cellStyle name="Обычный 3 9 11 2 6" xfId="52712"/>
    <cellStyle name="Обычный 3 9 11 2 6 2" xfId="52713"/>
    <cellStyle name="Обычный 3 9 11 2 7" xfId="52714"/>
    <cellStyle name="Обычный 3 9 11 3" xfId="52715"/>
    <cellStyle name="Обычный 3 9 11 3 2" xfId="52716"/>
    <cellStyle name="Обычный 3 9 11 3 2 2" xfId="52717"/>
    <cellStyle name="Обычный 3 9 11 3 2 2 2" xfId="52718"/>
    <cellStyle name="Обычный 3 9 11 3 2 2 2 2" xfId="52719"/>
    <cellStyle name="Обычный 3 9 11 3 2 2 3" xfId="52720"/>
    <cellStyle name="Обычный 3 9 11 3 2 3" xfId="52721"/>
    <cellStyle name="Обычный 3 9 11 3 2 3 2" xfId="52722"/>
    <cellStyle name="Обычный 3 9 11 3 2 4" xfId="52723"/>
    <cellStyle name="Обычный 3 9 11 3 3" xfId="52724"/>
    <cellStyle name="Обычный 3 9 11 3 3 2" xfId="52725"/>
    <cellStyle name="Обычный 3 9 11 3 3 2 2" xfId="52726"/>
    <cellStyle name="Обычный 3 9 11 3 3 3" xfId="52727"/>
    <cellStyle name="Обычный 3 9 11 3 4" xfId="52728"/>
    <cellStyle name="Обычный 3 9 11 3 4 2" xfId="52729"/>
    <cellStyle name="Обычный 3 9 11 3 5" xfId="52730"/>
    <cellStyle name="Обычный 3 9 11 4" xfId="52731"/>
    <cellStyle name="Обычный 3 9 11 4 2" xfId="52732"/>
    <cellStyle name="Обычный 3 9 11 4 2 2" xfId="52733"/>
    <cellStyle name="Обычный 3 9 11 4 2 2 2" xfId="52734"/>
    <cellStyle name="Обычный 3 9 11 4 2 2 2 2" xfId="52735"/>
    <cellStyle name="Обычный 3 9 11 4 2 2 3" xfId="52736"/>
    <cellStyle name="Обычный 3 9 11 4 2 3" xfId="52737"/>
    <cellStyle name="Обычный 3 9 11 4 2 3 2" xfId="52738"/>
    <cellStyle name="Обычный 3 9 11 4 2 4" xfId="52739"/>
    <cellStyle name="Обычный 3 9 11 4 3" xfId="52740"/>
    <cellStyle name="Обычный 3 9 11 4 3 2" xfId="52741"/>
    <cellStyle name="Обычный 3 9 11 4 3 2 2" xfId="52742"/>
    <cellStyle name="Обычный 3 9 11 4 3 3" xfId="52743"/>
    <cellStyle name="Обычный 3 9 11 4 4" xfId="52744"/>
    <cellStyle name="Обычный 3 9 11 4 4 2" xfId="52745"/>
    <cellStyle name="Обычный 3 9 11 4 5" xfId="52746"/>
    <cellStyle name="Обычный 3 9 11 5" xfId="52747"/>
    <cellStyle name="Обычный 3 9 11 5 2" xfId="52748"/>
    <cellStyle name="Обычный 3 9 11 5 2 2" xfId="52749"/>
    <cellStyle name="Обычный 3 9 11 5 2 2 2" xfId="52750"/>
    <cellStyle name="Обычный 3 9 11 5 2 3" xfId="52751"/>
    <cellStyle name="Обычный 3 9 11 5 3" xfId="52752"/>
    <cellStyle name="Обычный 3 9 11 5 3 2" xfId="52753"/>
    <cellStyle name="Обычный 3 9 11 5 4" xfId="52754"/>
    <cellStyle name="Обычный 3 9 11 6" xfId="52755"/>
    <cellStyle name="Обычный 3 9 11 6 2" xfId="52756"/>
    <cellStyle name="Обычный 3 9 11 6 2 2" xfId="52757"/>
    <cellStyle name="Обычный 3 9 11 6 3" xfId="52758"/>
    <cellStyle name="Обычный 3 9 11 7" xfId="52759"/>
    <cellStyle name="Обычный 3 9 11 7 2" xfId="52760"/>
    <cellStyle name="Обычный 3 9 11 8" xfId="52761"/>
    <cellStyle name="Обычный 3 9 12" xfId="52762"/>
    <cellStyle name="Обычный 3 9 12 2" xfId="52763"/>
    <cellStyle name="Обычный 3 9 12 2 2" xfId="52764"/>
    <cellStyle name="Обычный 3 9 12 2 2 2" xfId="52765"/>
    <cellStyle name="Обычный 3 9 12 2 2 2 2" xfId="52766"/>
    <cellStyle name="Обычный 3 9 12 2 2 2 2 2" xfId="52767"/>
    <cellStyle name="Обычный 3 9 12 2 2 2 2 2 2" xfId="52768"/>
    <cellStyle name="Обычный 3 9 12 2 2 2 2 3" xfId="52769"/>
    <cellStyle name="Обычный 3 9 12 2 2 2 3" xfId="52770"/>
    <cellStyle name="Обычный 3 9 12 2 2 2 3 2" xfId="52771"/>
    <cellStyle name="Обычный 3 9 12 2 2 2 4" xfId="52772"/>
    <cellStyle name="Обычный 3 9 12 2 2 3" xfId="52773"/>
    <cellStyle name="Обычный 3 9 12 2 2 3 2" xfId="52774"/>
    <cellStyle name="Обычный 3 9 12 2 2 3 2 2" xfId="52775"/>
    <cellStyle name="Обычный 3 9 12 2 2 3 3" xfId="52776"/>
    <cellStyle name="Обычный 3 9 12 2 2 4" xfId="52777"/>
    <cellStyle name="Обычный 3 9 12 2 2 4 2" xfId="52778"/>
    <cellStyle name="Обычный 3 9 12 2 2 5" xfId="52779"/>
    <cellStyle name="Обычный 3 9 12 2 3" xfId="52780"/>
    <cellStyle name="Обычный 3 9 12 2 3 2" xfId="52781"/>
    <cellStyle name="Обычный 3 9 12 2 3 2 2" xfId="52782"/>
    <cellStyle name="Обычный 3 9 12 2 3 2 2 2" xfId="52783"/>
    <cellStyle name="Обычный 3 9 12 2 3 2 2 2 2" xfId="52784"/>
    <cellStyle name="Обычный 3 9 12 2 3 2 2 3" xfId="52785"/>
    <cellStyle name="Обычный 3 9 12 2 3 2 3" xfId="52786"/>
    <cellStyle name="Обычный 3 9 12 2 3 2 3 2" xfId="52787"/>
    <cellStyle name="Обычный 3 9 12 2 3 2 4" xfId="52788"/>
    <cellStyle name="Обычный 3 9 12 2 3 3" xfId="52789"/>
    <cellStyle name="Обычный 3 9 12 2 3 3 2" xfId="52790"/>
    <cellStyle name="Обычный 3 9 12 2 3 3 2 2" xfId="52791"/>
    <cellStyle name="Обычный 3 9 12 2 3 3 3" xfId="52792"/>
    <cellStyle name="Обычный 3 9 12 2 3 4" xfId="52793"/>
    <cellStyle name="Обычный 3 9 12 2 3 4 2" xfId="52794"/>
    <cellStyle name="Обычный 3 9 12 2 3 5" xfId="52795"/>
    <cellStyle name="Обычный 3 9 12 2 4" xfId="52796"/>
    <cellStyle name="Обычный 3 9 12 2 4 2" xfId="52797"/>
    <cellStyle name="Обычный 3 9 12 2 4 2 2" xfId="52798"/>
    <cellStyle name="Обычный 3 9 12 2 4 2 2 2" xfId="52799"/>
    <cellStyle name="Обычный 3 9 12 2 4 2 3" xfId="52800"/>
    <cellStyle name="Обычный 3 9 12 2 4 3" xfId="52801"/>
    <cellStyle name="Обычный 3 9 12 2 4 3 2" xfId="52802"/>
    <cellStyle name="Обычный 3 9 12 2 4 4" xfId="52803"/>
    <cellStyle name="Обычный 3 9 12 2 5" xfId="52804"/>
    <cellStyle name="Обычный 3 9 12 2 5 2" xfId="52805"/>
    <cellStyle name="Обычный 3 9 12 2 5 2 2" xfId="52806"/>
    <cellStyle name="Обычный 3 9 12 2 5 3" xfId="52807"/>
    <cellStyle name="Обычный 3 9 12 2 6" xfId="52808"/>
    <cellStyle name="Обычный 3 9 12 2 6 2" xfId="52809"/>
    <cellStyle name="Обычный 3 9 12 2 7" xfId="52810"/>
    <cellStyle name="Обычный 3 9 12 3" xfId="52811"/>
    <cellStyle name="Обычный 3 9 12 3 2" xfId="52812"/>
    <cellStyle name="Обычный 3 9 12 3 2 2" xfId="52813"/>
    <cellStyle name="Обычный 3 9 12 3 2 2 2" xfId="52814"/>
    <cellStyle name="Обычный 3 9 12 3 2 2 2 2" xfId="52815"/>
    <cellStyle name="Обычный 3 9 12 3 2 2 3" xfId="52816"/>
    <cellStyle name="Обычный 3 9 12 3 2 3" xfId="52817"/>
    <cellStyle name="Обычный 3 9 12 3 2 3 2" xfId="52818"/>
    <cellStyle name="Обычный 3 9 12 3 2 4" xfId="52819"/>
    <cellStyle name="Обычный 3 9 12 3 3" xfId="52820"/>
    <cellStyle name="Обычный 3 9 12 3 3 2" xfId="52821"/>
    <cellStyle name="Обычный 3 9 12 3 3 2 2" xfId="52822"/>
    <cellStyle name="Обычный 3 9 12 3 3 3" xfId="52823"/>
    <cellStyle name="Обычный 3 9 12 3 4" xfId="52824"/>
    <cellStyle name="Обычный 3 9 12 3 4 2" xfId="52825"/>
    <cellStyle name="Обычный 3 9 12 3 5" xfId="52826"/>
    <cellStyle name="Обычный 3 9 12 4" xfId="52827"/>
    <cellStyle name="Обычный 3 9 12 4 2" xfId="52828"/>
    <cellStyle name="Обычный 3 9 12 4 2 2" xfId="52829"/>
    <cellStyle name="Обычный 3 9 12 4 2 2 2" xfId="52830"/>
    <cellStyle name="Обычный 3 9 12 4 2 2 2 2" xfId="52831"/>
    <cellStyle name="Обычный 3 9 12 4 2 2 3" xfId="52832"/>
    <cellStyle name="Обычный 3 9 12 4 2 3" xfId="52833"/>
    <cellStyle name="Обычный 3 9 12 4 2 3 2" xfId="52834"/>
    <cellStyle name="Обычный 3 9 12 4 2 4" xfId="52835"/>
    <cellStyle name="Обычный 3 9 12 4 3" xfId="52836"/>
    <cellStyle name="Обычный 3 9 12 4 3 2" xfId="52837"/>
    <cellStyle name="Обычный 3 9 12 4 3 2 2" xfId="52838"/>
    <cellStyle name="Обычный 3 9 12 4 3 3" xfId="52839"/>
    <cellStyle name="Обычный 3 9 12 4 4" xfId="52840"/>
    <cellStyle name="Обычный 3 9 12 4 4 2" xfId="52841"/>
    <cellStyle name="Обычный 3 9 12 4 5" xfId="52842"/>
    <cellStyle name="Обычный 3 9 12 5" xfId="52843"/>
    <cellStyle name="Обычный 3 9 12 5 2" xfId="52844"/>
    <cellStyle name="Обычный 3 9 12 5 2 2" xfId="52845"/>
    <cellStyle name="Обычный 3 9 12 5 2 2 2" xfId="52846"/>
    <cellStyle name="Обычный 3 9 12 5 2 3" xfId="52847"/>
    <cellStyle name="Обычный 3 9 12 5 3" xfId="52848"/>
    <cellStyle name="Обычный 3 9 12 5 3 2" xfId="52849"/>
    <cellStyle name="Обычный 3 9 12 5 4" xfId="52850"/>
    <cellStyle name="Обычный 3 9 12 6" xfId="52851"/>
    <cellStyle name="Обычный 3 9 12 6 2" xfId="52852"/>
    <cellStyle name="Обычный 3 9 12 6 2 2" xfId="52853"/>
    <cellStyle name="Обычный 3 9 12 6 3" xfId="52854"/>
    <cellStyle name="Обычный 3 9 12 7" xfId="52855"/>
    <cellStyle name="Обычный 3 9 12 7 2" xfId="52856"/>
    <cellStyle name="Обычный 3 9 12 8" xfId="52857"/>
    <cellStyle name="Обычный 3 9 13" xfId="52858"/>
    <cellStyle name="Обычный 3 9 13 2" xfId="52859"/>
    <cellStyle name="Обычный 3 9 13 2 2" xfId="52860"/>
    <cellStyle name="Обычный 3 9 13 2 2 2" xfId="52861"/>
    <cellStyle name="Обычный 3 9 13 2 2 2 2" xfId="52862"/>
    <cellStyle name="Обычный 3 9 13 2 2 2 2 2" xfId="52863"/>
    <cellStyle name="Обычный 3 9 13 2 2 2 2 2 2" xfId="52864"/>
    <cellStyle name="Обычный 3 9 13 2 2 2 2 3" xfId="52865"/>
    <cellStyle name="Обычный 3 9 13 2 2 2 3" xfId="52866"/>
    <cellStyle name="Обычный 3 9 13 2 2 2 3 2" xfId="52867"/>
    <cellStyle name="Обычный 3 9 13 2 2 2 4" xfId="52868"/>
    <cellStyle name="Обычный 3 9 13 2 2 3" xfId="52869"/>
    <cellStyle name="Обычный 3 9 13 2 2 3 2" xfId="52870"/>
    <cellStyle name="Обычный 3 9 13 2 2 3 2 2" xfId="52871"/>
    <cellStyle name="Обычный 3 9 13 2 2 3 3" xfId="52872"/>
    <cellStyle name="Обычный 3 9 13 2 2 4" xfId="52873"/>
    <cellStyle name="Обычный 3 9 13 2 2 4 2" xfId="52874"/>
    <cellStyle name="Обычный 3 9 13 2 2 5" xfId="52875"/>
    <cellStyle name="Обычный 3 9 13 2 3" xfId="52876"/>
    <cellStyle name="Обычный 3 9 13 2 3 2" xfId="52877"/>
    <cellStyle name="Обычный 3 9 13 2 3 2 2" xfId="52878"/>
    <cellStyle name="Обычный 3 9 13 2 3 2 2 2" xfId="52879"/>
    <cellStyle name="Обычный 3 9 13 2 3 2 2 2 2" xfId="52880"/>
    <cellStyle name="Обычный 3 9 13 2 3 2 2 3" xfId="52881"/>
    <cellStyle name="Обычный 3 9 13 2 3 2 3" xfId="52882"/>
    <cellStyle name="Обычный 3 9 13 2 3 2 3 2" xfId="52883"/>
    <cellStyle name="Обычный 3 9 13 2 3 2 4" xfId="52884"/>
    <cellStyle name="Обычный 3 9 13 2 3 3" xfId="52885"/>
    <cellStyle name="Обычный 3 9 13 2 3 3 2" xfId="52886"/>
    <cellStyle name="Обычный 3 9 13 2 3 3 2 2" xfId="52887"/>
    <cellStyle name="Обычный 3 9 13 2 3 3 3" xfId="52888"/>
    <cellStyle name="Обычный 3 9 13 2 3 4" xfId="52889"/>
    <cellStyle name="Обычный 3 9 13 2 3 4 2" xfId="52890"/>
    <cellStyle name="Обычный 3 9 13 2 3 5" xfId="52891"/>
    <cellStyle name="Обычный 3 9 13 2 4" xfId="52892"/>
    <cellStyle name="Обычный 3 9 13 2 4 2" xfId="52893"/>
    <cellStyle name="Обычный 3 9 13 2 4 2 2" xfId="52894"/>
    <cellStyle name="Обычный 3 9 13 2 4 2 2 2" xfId="52895"/>
    <cellStyle name="Обычный 3 9 13 2 4 2 3" xfId="52896"/>
    <cellStyle name="Обычный 3 9 13 2 4 3" xfId="52897"/>
    <cellStyle name="Обычный 3 9 13 2 4 3 2" xfId="52898"/>
    <cellStyle name="Обычный 3 9 13 2 4 4" xfId="52899"/>
    <cellStyle name="Обычный 3 9 13 2 5" xfId="52900"/>
    <cellStyle name="Обычный 3 9 13 2 5 2" xfId="52901"/>
    <cellStyle name="Обычный 3 9 13 2 5 2 2" xfId="52902"/>
    <cellStyle name="Обычный 3 9 13 2 5 3" xfId="52903"/>
    <cellStyle name="Обычный 3 9 13 2 6" xfId="52904"/>
    <cellStyle name="Обычный 3 9 13 2 6 2" xfId="52905"/>
    <cellStyle name="Обычный 3 9 13 2 7" xfId="52906"/>
    <cellStyle name="Обычный 3 9 13 3" xfId="52907"/>
    <cellStyle name="Обычный 3 9 13 3 2" xfId="52908"/>
    <cellStyle name="Обычный 3 9 13 3 2 2" xfId="52909"/>
    <cellStyle name="Обычный 3 9 13 3 2 2 2" xfId="52910"/>
    <cellStyle name="Обычный 3 9 13 3 2 2 2 2" xfId="52911"/>
    <cellStyle name="Обычный 3 9 13 3 2 2 3" xfId="52912"/>
    <cellStyle name="Обычный 3 9 13 3 2 3" xfId="52913"/>
    <cellStyle name="Обычный 3 9 13 3 2 3 2" xfId="52914"/>
    <cellStyle name="Обычный 3 9 13 3 2 4" xfId="52915"/>
    <cellStyle name="Обычный 3 9 13 3 3" xfId="52916"/>
    <cellStyle name="Обычный 3 9 13 3 3 2" xfId="52917"/>
    <cellStyle name="Обычный 3 9 13 3 3 2 2" xfId="52918"/>
    <cellStyle name="Обычный 3 9 13 3 3 3" xfId="52919"/>
    <cellStyle name="Обычный 3 9 13 3 4" xfId="52920"/>
    <cellStyle name="Обычный 3 9 13 3 4 2" xfId="52921"/>
    <cellStyle name="Обычный 3 9 13 3 5" xfId="52922"/>
    <cellStyle name="Обычный 3 9 13 4" xfId="52923"/>
    <cellStyle name="Обычный 3 9 13 4 2" xfId="52924"/>
    <cellStyle name="Обычный 3 9 13 4 2 2" xfId="52925"/>
    <cellStyle name="Обычный 3 9 13 4 2 2 2" xfId="52926"/>
    <cellStyle name="Обычный 3 9 13 4 2 2 2 2" xfId="52927"/>
    <cellStyle name="Обычный 3 9 13 4 2 2 3" xfId="52928"/>
    <cellStyle name="Обычный 3 9 13 4 2 3" xfId="52929"/>
    <cellStyle name="Обычный 3 9 13 4 2 3 2" xfId="52930"/>
    <cellStyle name="Обычный 3 9 13 4 2 4" xfId="52931"/>
    <cellStyle name="Обычный 3 9 13 4 3" xfId="52932"/>
    <cellStyle name="Обычный 3 9 13 4 3 2" xfId="52933"/>
    <cellStyle name="Обычный 3 9 13 4 3 2 2" xfId="52934"/>
    <cellStyle name="Обычный 3 9 13 4 3 3" xfId="52935"/>
    <cellStyle name="Обычный 3 9 13 4 4" xfId="52936"/>
    <cellStyle name="Обычный 3 9 13 4 4 2" xfId="52937"/>
    <cellStyle name="Обычный 3 9 13 4 5" xfId="52938"/>
    <cellStyle name="Обычный 3 9 13 5" xfId="52939"/>
    <cellStyle name="Обычный 3 9 13 5 2" xfId="52940"/>
    <cellStyle name="Обычный 3 9 13 5 2 2" xfId="52941"/>
    <cellStyle name="Обычный 3 9 13 5 2 2 2" xfId="52942"/>
    <cellStyle name="Обычный 3 9 13 5 2 3" xfId="52943"/>
    <cellStyle name="Обычный 3 9 13 5 3" xfId="52944"/>
    <cellStyle name="Обычный 3 9 13 5 3 2" xfId="52945"/>
    <cellStyle name="Обычный 3 9 13 5 4" xfId="52946"/>
    <cellStyle name="Обычный 3 9 13 6" xfId="52947"/>
    <cellStyle name="Обычный 3 9 13 6 2" xfId="52948"/>
    <cellStyle name="Обычный 3 9 13 6 2 2" xfId="52949"/>
    <cellStyle name="Обычный 3 9 13 6 3" xfId="52950"/>
    <cellStyle name="Обычный 3 9 13 7" xfId="52951"/>
    <cellStyle name="Обычный 3 9 13 7 2" xfId="52952"/>
    <cellStyle name="Обычный 3 9 13 8" xfId="52953"/>
    <cellStyle name="Обычный 3 9 14" xfId="52954"/>
    <cellStyle name="Обычный 3 9 14 2" xfId="52955"/>
    <cellStyle name="Обычный 3 9 14 2 2" xfId="52956"/>
    <cellStyle name="Обычный 3 9 14 2 2 2" xfId="52957"/>
    <cellStyle name="Обычный 3 9 14 2 2 2 2" xfId="52958"/>
    <cellStyle name="Обычный 3 9 14 2 2 2 2 2" xfId="52959"/>
    <cellStyle name="Обычный 3 9 14 2 2 2 2 2 2" xfId="52960"/>
    <cellStyle name="Обычный 3 9 14 2 2 2 2 3" xfId="52961"/>
    <cellStyle name="Обычный 3 9 14 2 2 2 3" xfId="52962"/>
    <cellStyle name="Обычный 3 9 14 2 2 2 3 2" xfId="52963"/>
    <cellStyle name="Обычный 3 9 14 2 2 2 4" xfId="52964"/>
    <cellStyle name="Обычный 3 9 14 2 2 3" xfId="52965"/>
    <cellStyle name="Обычный 3 9 14 2 2 3 2" xfId="52966"/>
    <cellStyle name="Обычный 3 9 14 2 2 3 2 2" xfId="52967"/>
    <cellStyle name="Обычный 3 9 14 2 2 3 3" xfId="52968"/>
    <cellStyle name="Обычный 3 9 14 2 2 4" xfId="52969"/>
    <cellStyle name="Обычный 3 9 14 2 2 4 2" xfId="52970"/>
    <cellStyle name="Обычный 3 9 14 2 2 5" xfId="52971"/>
    <cellStyle name="Обычный 3 9 14 2 3" xfId="52972"/>
    <cellStyle name="Обычный 3 9 14 2 3 2" xfId="52973"/>
    <cellStyle name="Обычный 3 9 14 2 3 2 2" xfId="52974"/>
    <cellStyle name="Обычный 3 9 14 2 3 2 2 2" xfId="52975"/>
    <cellStyle name="Обычный 3 9 14 2 3 2 2 2 2" xfId="52976"/>
    <cellStyle name="Обычный 3 9 14 2 3 2 2 3" xfId="52977"/>
    <cellStyle name="Обычный 3 9 14 2 3 2 3" xfId="52978"/>
    <cellStyle name="Обычный 3 9 14 2 3 2 3 2" xfId="52979"/>
    <cellStyle name="Обычный 3 9 14 2 3 2 4" xfId="52980"/>
    <cellStyle name="Обычный 3 9 14 2 3 3" xfId="52981"/>
    <cellStyle name="Обычный 3 9 14 2 3 3 2" xfId="52982"/>
    <cellStyle name="Обычный 3 9 14 2 3 3 2 2" xfId="52983"/>
    <cellStyle name="Обычный 3 9 14 2 3 3 3" xfId="52984"/>
    <cellStyle name="Обычный 3 9 14 2 3 4" xfId="52985"/>
    <cellStyle name="Обычный 3 9 14 2 3 4 2" xfId="52986"/>
    <cellStyle name="Обычный 3 9 14 2 3 5" xfId="52987"/>
    <cellStyle name="Обычный 3 9 14 2 4" xfId="52988"/>
    <cellStyle name="Обычный 3 9 14 2 4 2" xfId="52989"/>
    <cellStyle name="Обычный 3 9 14 2 4 2 2" xfId="52990"/>
    <cellStyle name="Обычный 3 9 14 2 4 2 2 2" xfId="52991"/>
    <cellStyle name="Обычный 3 9 14 2 4 2 3" xfId="52992"/>
    <cellStyle name="Обычный 3 9 14 2 4 3" xfId="52993"/>
    <cellStyle name="Обычный 3 9 14 2 4 3 2" xfId="52994"/>
    <cellStyle name="Обычный 3 9 14 2 4 4" xfId="52995"/>
    <cellStyle name="Обычный 3 9 14 2 5" xfId="52996"/>
    <cellStyle name="Обычный 3 9 14 2 5 2" xfId="52997"/>
    <cellStyle name="Обычный 3 9 14 2 5 2 2" xfId="52998"/>
    <cellStyle name="Обычный 3 9 14 2 5 3" xfId="52999"/>
    <cellStyle name="Обычный 3 9 14 2 6" xfId="53000"/>
    <cellStyle name="Обычный 3 9 14 2 6 2" xfId="53001"/>
    <cellStyle name="Обычный 3 9 14 2 7" xfId="53002"/>
    <cellStyle name="Обычный 3 9 14 3" xfId="53003"/>
    <cellStyle name="Обычный 3 9 14 3 2" xfId="53004"/>
    <cellStyle name="Обычный 3 9 14 3 2 2" xfId="53005"/>
    <cellStyle name="Обычный 3 9 14 3 2 2 2" xfId="53006"/>
    <cellStyle name="Обычный 3 9 14 3 2 2 2 2" xfId="53007"/>
    <cellStyle name="Обычный 3 9 14 3 2 2 3" xfId="53008"/>
    <cellStyle name="Обычный 3 9 14 3 2 3" xfId="53009"/>
    <cellStyle name="Обычный 3 9 14 3 2 3 2" xfId="53010"/>
    <cellStyle name="Обычный 3 9 14 3 2 4" xfId="53011"/>
    <cellStyle name="Обычный 3 9 14 3 3" xfId="53012"/>
    <cellStyle name="Обычный 3 9 14 3 3 2" xfId="53013"/>
    <cellStyle name="Обычный 3 9 14 3 3 2 2" xfId="53014"/>
    <cellStyle name="Обычный 3 9 14 3 3 3" xfId="53015"/>
    <cellStyle name="Обычный 3 9 14 3 4" xfId="53016"/>
    <cellStyle name="Обычный 3 9 14 3 4 2" xfId="53017"/>
    <cellStyle name="Обычный 3 9 14 3 5" xfId="53018"/>
    <cellStyle name="Обычный 3 9 14 4" xfId="53019"/>
    <cellStyle name="Обычный 3 9 14 4 2" xfId="53020"/>
    <cellStyle name="Обычный 3 9 14 4 2 2" xfId="53021"/>
    <cellStyle name="Обычный 3 9 14 4 2 2 2" xfId="53022"/>
    <cellStyle name="Обычный 3 9 14 4 2 2 2 2" xfId="53023"/>
    <cellStyle name="Обычный 3 9 14 4 2 2 3" xfId="53024"/>
    <cellStyle name="Обычный 3 9 14 4 2 3" xfId="53025"/>
    <cellStyle name="Обычный 3 9 14 4 2 3 2" xfId="53026"/>
    <cellStyle name="Обычный 3 9 14 4 2 4" xfId="53027"/>
    <cellStyle name="Обычный 3 9 14 4 3" xfId="53028"/>
    <cellStyle name="Обычный 3 9 14 4 3 2" xfId="53029"/>
    <cellStyle name="Обычный 3 9 14 4 3 2 2" xfId="53030"/>
    <cellStyle name="Обычный 3 9 14 4 3 3" xfId="53031"/>
    <cellStyle name="Обычный 3 9 14 4 4" xfId="53032"/>
    <cellStyle name="Обычный 3 9 14 4 4 2" xfId="53033"/>
    <cellStyle name="Обычный 3 9 14 4 5" xfId="53034"/>
    <cellStyle name="Обычный 3 9 14 5" xfId="53035"/>
    <cellStyle name="Обычный 3 9 14 5 2" xfId="53036"/>
    <cellStyle name="Обычный 3 9 14 5 2 2" xfId="53037"/>
    <cellStyle name="Обычный 3 9 14 5 2 2 2" xfId="53038"/>
    <cellStyle name="Обычный 3 9 14 5 2 3" xfId="53039"/>
    <cellStyle name="Обычный 3 9 14 5 3" xfId="53040"/>
    <cellStyle name="Обычный 3 9 14 5 3 2" xfId="53041"/>
    <cellStyle name="Обычный 3 9 14 5 4" xfId="53042"/>
    <cellStyle name="Обычный 3 9 14 6" xfId="53043"/>
    <cellStyle name="Обычный 3 9 14 6 2" xfId="53044"/>
    <cellStyle name="Обычный 3 9 14 6 2 2" xfId="53045"/>
    <cellStyle name="Обычный 3 9 14 6 3" xfId="53046"/>
    <cellStyle name="Обычный 3 9 14 7" xfId="53047"/>
    <cellStyle name="Обычный 3 9 14 7 2" xfId="53048"/>
    <cellStyle name="Обычный 3 9 14 8" xfId="53049"/>
    <cellStyle name="Обычный 3 9 15" xfId="53050"/>
    <cellStyle name="Обычный 3 9 15 2" xfId="53051"/>
    <cellStyle name="Обычный 3 9 15 2 2" xfId="53052"/>
    <cellStyle name="Обычный 3 9 15 2 2 2" xfId="53053"/>
    <cellStyle name="Обычный 3 9 15 2 2 2 2" xfId="53054"/>
    <cellStyle name="Обычный 3 9 15 2 2 2 2 2" xfId="53055"/>
    <cellStyle name="Обычный 3 9 15 2 2 2 2 2 2" xfId="53056"/>
    <cellStyle name="Обычный 3 9 15 2 2 2 2 3" xfId="53057"/>
    <cellStyle name="Обычный 3 9 15 2 2 2 3" xfId="53058"/>
    <cellStyle name="Обычный 3 9 15 2 2 2 3 2" xfId="53059"/>
    <cellStyle name="Обычный 3 9 15 2 2 2 4" xfId="53060"/>
    <cellStyle name="Обычный 3 9 15 2 2 3" xfId="53061"/>
    <cellStyle name="Обычный 3 9 15 2 2 3 2" xfId="53062"/>
    <cellStyle name="Обычный 3 9 15 2 2 3 2 2" xfId="53063"/>
    <cellStyle name="Обычный 3 9 15 2 2 3 3" xfId="53064"/>
    <cellStyle name="Обычный 3 9 15 2 2 4" xfId="53065"/>
    <cellStyle name="Обычный 3 9 15 2 2 4 2" xfId="53066"/>
    <cellStyle name="Обычный 3 9 15 2 2 5" xfId="53067"/>
    <cellStyle name="Обычный 3 9 15 2 3" xfId="53068"/>
    <cellStyle name="Обычный 3 9 15 2 3 2" xfId="53069"/>
    <cellStyle name="Обычный 3 9 15 2 3 2 2" xfId="53070"/>
    <cellStyle name="Обычный 3 9 15 2 3 2 2 2" xfId="53071"/>
    <cellStyle name="Обычный 3 9 15 2 3 2 2 2 2" xfId="53072"/>
    <cellStyle name="Обычный 3 9 15 2 3 2 2 3" xfId="53073"/>
    <cellStyle name="Обычный 3 9 15 2 3 2 3" xfId="53074"/>
    <cellStyle name="Обычный 3 9 15 2 3 2 3 2" xfId="53075"/>
    <cellStyle name="Обычный 3 9 15 2 3 2 4" xfId="53076"/>
    <cellStyle name="Обычный 3 9 15 2 3 3" xfId="53077"/>
    <cellStyle name="Обычный 3 9 15 2 3 3 2" xfId="53078"/>
    <cellStyle name="Обычный 3 9 15 2 3 3 2 2" xfId="53079"/>
    <cellStyle name="Обычный 3 9 15 2 3 3 3" xfId="53080"/>
    <cellStyle name="Обычный 3 9 15 2 3 4" xfId="53081"/>
    <cellStyle name="Обычный 3 9 15 2 3 4 2" xfId="53082"/>
    <cellStyle name="Обычный 3 9 15 2 3 5" xfId="53083"/>
    <cellStyle name="Обычный 3 9 15 2 4" xfId="53084"/>
    <cellStyle name="Обычный 3 9 15 2 4 2" xfId="53085"/>
    <cellStyle name="Обычный 3 9 15 2 4 2 2" xfId="53086"/>
    <cellStyle name="Обычный 3 9 15 2 4 2 2 2" xfId="53087"/>
    <cellStyle name="Обычный 3 9 15 2 4 2 3" xfId="53088"/>
    <cellStyle name="Обычный 3 9 15 2 4 3" xfId="53089"/>
    <cellStyle name="Обычный 3 9 15 2 4 3 2" xfId="53090"/>
    <cellStyle name="Обычный 3 9 15 2 4 4" xfId="53091"/>
    <cellStyle name="Обычный 3 9 15 2 5" xfId="53092"/>
    <cellStyle name="Обычный 3 9 15 2 5 2" xfId="53093"/>
    <cellStyle name="Обычный 3 9 15 2 5 2 2" xfId="53094"/>
    <cellStyle name="Обычный 3 9 15 2 5 3" xfId="53095"/>
    <cellStyle name="Обычный 3 9 15 2 6" xfId="53096"/>
    <cellStyle name="Обычный 3 9 15 2 6 2" xfId="53097"/>
    <cellStyle name="Обычный 3 9 15 2 7" xfId="53098"/>
    <cellStyle name="Обычный 3 9 15 3" xfId="53099"/>
    <cellStyle name="Обычный 3 9 15 3 2" xfId="53100"/>
    <cellStyle name="Обычный 3 9 15 3 2 2" xfId="53101"/>
    <cellStyle name="Обычный 3 9 15 3 2 2 2" xfId="53102"/>
    <cellStyle name="Обычный 3 9 15 3 2 2 2 2" xfId="53103"/>
    <cellStyle name="Обычный 3 9 15 3 2 2 3" xfId="53104"/>
    <cellStyle name="Обычный 3 9 15 3 2 3" xfId="53105"/>
    <cellStyle name="Обычный 3 9 15 3 2 3 2" xfId="53106"/>
    <cellStyle name="Обычный 3 9 15 3 2 4" xfId="53107"/>
    <cellStyle name="Обычный 3 9 15 3 3" xfId="53108"/>
    <cellStyle name="Обычный 3 9 15 3 3 2" xfId="53109"/>
    <cellStyle name="Обычный 3 9 15 3 3 2 2" xfId="53110"/>
    <cellStyle name="Обычный 3 9 15 3 3 3" xfId="53111"/>
    <cellStyle name="Обычный 3 9 15 3 4" xfId="53112"/>
    <cellStyle name="Обычный 3 9 15 3 4 2" xfId="53113"/>
    <cellStyle name="Обычный 3 9 15 3 5" xfId="53114"/>
    <cellStyle name="Обычный 3 9 15 4" xfId="53115"/>
    <cellStyle name="Обычный 3 9 15 4 2" xfId="53116"/>
    <cellStyle name="Обычный 3 9 15 4 2 2" xfId="53117"/>
    <cellStyle name="Обычный 3 9 15 4 2 2 2" xfId="53118"/>
    <cellStyle name="Обычный 3 9 15 4 2 2 2 2" xfId="53119"/>
    <cellStyle name="Обычный 3 9 15 4 2 2 3" xfId="53120"/>
    <cellStyle name="Обычный 3 9 15 4 2 3" xfId="53121"/>
    <cellStyle name="Обычный 3 9 15 4 2 3 2" xfId="53122"/>
    <cellStyle name="Обычный 3 9 15 4 2 4" xfId="53123"/>
    <cellStyle name="Обычный 3 9 15 4 3" xfId="53124"/>
    <cellStyle name="Обычный 3 9 15 4 3 2" xfId="53125"/>
    <cellStyle name="Обычный 3 9 15 4 3 2 2" xfId="53126"/>
    <cellStyle name="Обычный 3 9 15 4 3 3" xfId="53127"/>
    <cellStyle name="Обычный 3 9 15 4 4" xfId="53128"/>
    <cellStyle name="Обычный 3 9 15 4 4 2" xfId="53129"/>
    <cellStyle name="Обычный 3 9 15 4 5" xfId="53130"/>
    <cellStyle name="Обычный 3 9 15 5" xfId="53131"/>
    <cellStyle name="Обычный 3 9 15 5 2" xfId="53132"/>
    <cellStyle name="Обычный 3 9 15 5 2 2" xfId="53133"/>
    <cellStyle name="Обычный 3 9 15 5 2 2 2" xfId="53134"/>
    <cellStyle name="Обычный 3 9 15 5 2 3" xfId="53135"/>
    <cellStyle name="Обычный 3 9 15 5 3" xfId="53136"/>
    <cellStyle name="Обычный 3 9 15 5 3 2" xfId="53137"/>
    <cellStyle name="Обычный 3 9 15 5 4" xfId="53138"/>
    <cellStyle name="Обычный 3 9 15 6" xfId="53139"/>
    <cellStyle name="Обычный 3 9 15 6 2" xfId="53140"/>
    <cellStyle name="Обычный 3 9 15 6 2 2" xfId="53141"/>
    <cellStyle name="Обычный 3 9 15 6 3" xfId="53142"/>
    <cellStyle name="Обычный 3 9 15 7" xfId="53143"/>
    <cellStyle name="Обычный 3 9 15 7 2" xfId="53144"/>
    <cellStyle name="Обычный 3 9 15 8" xfId="53145"/>
    <cellStyle name="Обычный 3 9 16" xfId="53146"/>
    <cellStyle name="Обычный 3 9 16 2" xfId="53147"/>
    <cellStyle name="Обычный 3 9 16 2 2" xfId="53148"/>
    <cellStyle name="Обычный 3 9 16 2 2 2" xfId="53149"/>
    <cellStyle name="Обычный 3 9 16 2 2 2 2" xfId="53150"/>
    <cellStyle name="Обычный 3 9 16 2 2 2 2 2" xfId="53151"/>
    <cellStyle name="Обычный 3 9 16 2 2 2 2 2 2" xfId="53152"/>
    <cellStyle name="Обычный 3 9 16 2 2 2 2 3" xfId="53153"/>
    <cellStyle name="Обычный 3 9 16 2 2 2 3" xfId="53154"/>
    <cellStyle name="Обычный 3 9 16 2 2 2 3 2" xfId="53155"/>
    <cellStyle name="Обычный 3 9 16 2 2 2 4" xfId="53156"/>
    <cellStyle name="Обычный 3 9 16 2 2 3" xfId="53157"/>
    <cellStyle name="Обычный 3 9 16 2 2 3 2" xfId="53158"/>
    <cellStyle name="Обычный 3 9 16 2 2 3 2 2" xfId="53159"/>
    <cellStyle name="Обычный 3 9 16 2 2 3 3" xfId="53160"/>
    <cellStyle name="Обычный 3 9 16 2 2 4" xfId="53161"/>
    <cellStyle name="Обычный 3 9 16 2 2 4 2" xfId="53162"/>
    <cellStyle name="Обычный 3 9 16 2 2 5" xfId="53163"/>
    <cellStyle name="Обычный 3 9 16 2 3" xfId="53164"/>
    <cellStyle name="Обычный 3 9 16 2 3 2" xfId="53165"/>
    <cellStyle name="Обычный 3 9 16 2 3 2 2" xfId="53166"/>
    <cellStyle name="Обычный 3 9 16 2 3 2 2 2" xfId="53167"/>
    <cellStyle name="Обычный 3 9 16 2 3 2 2 2 2" xfId="53168"/>
    <cellStyle name="Обычный 3 9 16 2 3 2 2 3" xfId="53169"/>
    <cellStyle name="Обычный 3 9 16 2 3 2 3" xfId="53170"/>
    <cellStyle name="Обычный 3 9 16 2 3 2 3 2" xfId="53171"/>
    <cellStyle name="Обычный 3 9 16 2 3 2 4" xfId="53172"/>
    <cellStyle name="Обычный 3 9 16 2 3 3" xfId="53173"/>
    <cellStyle name="Обычный 3 9 16 2 3 3 2" xfId="53174"/>
    <cellStyle name="Обычный 3 9 16 2 3 3 2 2" xfId="53175"/>
    <cellStyle name="Обычный 3 9 16 2 3 3 3" xfId="53176"/>
    <cellStyle name="Обычный 3 9 16 2 3 4" xfId="53177"/>
    <cellStyle name="Обычный 3 9 16 2 3 4 2" xfId="53178"/>
    <cellStyle name="Обычный 3 9 16 2 3 5" xfId="53179"/>
    <cellStyle name="Обычный 3 9 16 2 4" xfId="53180"/>
    <cellStyle name="Обычный 3 9 16 2 4 2" xfId="53181"/>
    <cellStyle name="Обычный 3 9 16 2 4 2 2" xfId="53182"/>
    <cellStyle name="Обычный 3 9 16 2 4 2 2 2" xfId="53183"/>
    <cellStyle name="Обычный 3 9 16 2 4 2 3" xfId="53184"/>
    <cellStyle name="Обычный 3 9 16 2 4 3" xfId="53185"/>
    <cellStyle name="Обычный 3 9 16 2 4 3 2" xfId="53186"/>
    <cellStyle name="Обычный 3 9 16 2 4 4" xfId="53187"/>
    <cellStyle name="Обычный 3 9 16 2 5" xfId="53188"/>
    <cellStyle name="Обычный 3 9 16 2 5 2" xfId="53189"/>
    <cellStyle name="Обычный 3 9 16 2 5 2 2" xfId="53190"/>
    <cellStyle name="Обычный 3 9 16 2 5 3" xfId="53191"/>
    <cellStyle name="Обычный 3 9 16 2 6" xfId="53192"/>
    <cellStyle name="Обычный 3 9 16 2 6 2" xfId="53193"/>
    <cellStyle name="Обычный 3 9 16 2 7" xfId="53194"/>
    <cellStyle name="Обычный 3 9 16 3" xfId="53195"/>
    <cellStyle name="Обычный 3 9 16 3 2" xfId="53196"/>
    <cellStyle name="Обычный 3 9 16 3 2 2" xfId="53197"/>
    <cellStyle name="Обычный 3 9 16 3 2 2 2" xfId="53198"/>
    <cellStyle name="Обычный 3 9 16 3 2 2 2 2" xfId="53199"/>
    <cellStyle name="Обычный 3 9 16 3 2 2 3" xfId="53200"/>
    <cellStyle name="Обычный 3 9 16 3 2 3" xfId="53201"/>
    <cellStyle name="Обычный 3 9 16 3 2 3 2" xfId="53202"/>
    <cellStyle name="Обычный 3 9 16 3 2 4" xfId="53203"/>
    <cellStyle name="Обычный 3 9 16 3 3" xfId="53204"/>
    <cellStyle name="Обычный 3 9 16 3 3 2" xfId="53205"/>
    <cellStyle name="Обычный 3 9 16 3 3 2 2" xfId="53206"/>
    <cellStyle name="Обычный 3 9 16 3 3 3" xfId="53207"/>
    <cellStyle name="Обычный 3 9 16 3 4" xfId="53208"/>
    <cellStyle name="Обычный 3 9 16 3 4 2" xfId="53209"/>
    <cellStyle name="Обычный 3 9 16 3 5" xfId="53210"/>
    <cellStyle name="Обычный 3 9 16 4" xfId="53211"/>
    <cellStyle name="Обычный 3 9 16 4 2" xfId="53212"/>
    <cellStyle name="Обычный 3 9 16 4 2 2" xfId="53213"/>
    <cellStyle name="Обычный 3 9 16 4 2 2 2" xfId="53214"/>
    <cellStyle name="Обычный 3 9 16 4 2 2 2 2" xfId="53215"/>
    <cellStyle name="Обычный 3 9 16 4 2 2 3" xfId="53216"/>
    <cellStyle name="Обычный 3 9 16 4 2 3" xfId="53217"/>
    <cellStyle name="Обычный 3 9 16 4 2 3 2" xfId="53218"/>
    <cellStyle name="Обычный 3 9 16 4 2 4" xfId="53219"/>
    <cellStyle name="Обычный 3 9 16 4 3" xfId="53220"/>
    <cellStyle name="Обычный 3 9 16 4 3 2" xfId="53221"/>
    <cellStyle name="Обычный 3 9 16 4 3 2 2" xfId="53222"/>
    <cellStyle name="Обычный 3 9 16 4 3 3" xfId="53223"/>
    <cellStyle name="Обычный 3 9 16 4 4" xfId="53224"/>
    <cellStyle name="Обычный 3 9 16 4 4 2" xfId="53225"/>
    <cellStyle name="Обычный 3 9 16 4 5" xfId="53226"/>
    <cellStyle name="Обычный 3 9 16 5" xfId="53227"/>
    <cellStyle name="Обычный 3 9 16 5 2" xfId="53228"/>
    <cellStyle name="Обычный 3 9 16 5 2 2" xfId="53229"/>
    <cellStyle name="Обычный 3 9 16 5 2 2 2" xfId="53230"/>
    <cellStyle name="Обычный 3 9 16 5 2 3" xfId="53231"/>
    <cellStyle name="Обычный 3 9 16 5 3" xfId="53232"/>
    <cellStyle name="Обычный 3 9 16 5 3 2" xfId="53233"/>
    <cellStyle name="Обычный 3 9 16 5 4" xfId="53234"/>
    <cellStyle name="Обычный 3 9 16 6" xfId="53235"/>
    <cellStyle name="Обычный 3 9 16 6 2" xfId="53236"/>
    <cellStyle name="Обычный 3 9 16 6 2 2" xfId="53237"/>
    <cellStyle name="Обычный 3 9 16 6 3" xfId="53238"/>
    <cellStyle name="Обычный 3 9 16 7" xfId="53239"/>
    <cellStyle name="Обычный 3 9 16 7 2" xfId="53240"/>
    <cellStyle name="Обычный 3 9 16 8" xfId="53241"/>
    <cellStyle name="Обычный 3 9 17" xfId="53242"/>
    <cellStyle name="Обычный 3 9 17 2" xfId="53243"/>
    <cellStyle name="Обычный 3 9 17 2 2" xfId="53244"/>
    <cellStyle name="Обычный 3 9 17 2 2 2" xfId="53245"/>
    <cellStyle name="Обычный 3 9 17 2 2 2 2" xfId="53246"/>
    <cellStyle name="Обычный 3 9 17 2 2 2 2 2" xfId="53247"/>
    <cellStyle name="Обычный 3 9 17 2 2 2 2 2 2" xfId="53248"/>
    <cellStyle name="Обычный 3 9 17 2 2 2 2 3" xfId="53249"/>
    <cellStyle name="Обычный 3 9 17 2 2 2 3" xfId="53250"/>
    <cellStyle name="Обычный 3 9 17 2 2 2 3 2" xfId="53251"/>
    <cellStyle name="Обычный 3 9 17 2 2 2 4" xfId="53252"/>
    <cellStyle name="Обычный 3 9 17 2 2 3" xfId="53253"/>
    <cellStyle name="Обычный 3 9 17 2 2 3 2" xfId="53254"/>
    <cellStyle name="Обычный 3 9 17 2 2 3 2 2" xfId="53255"/>
    <cellStyle name="Обычный 3 9 17 2 2 3 3" xfId="53256"/>
    <cellStyle name="Обычный 3 9 17 2 2 4" xfId="53257"/>
    <cellStyle name="Обычный 3 9 17 2 2 4 2" xfId="53258"/>
    <cellStyle name="Обычный 3 9 17 2 2 5" xfId="53259"/>
    <cellStyle name="Обычный 3 9 17 2 3" xfId="53260"/>
    <cellStyle name="Обычный 3 9 17 2 3 2" xfId="53261"/>
    <cellStyle name="Обычный 3 9 17 2 3 2 2" xfId="53262"/>
    <cellStyle name="Обычный 3 9 17 2 3 2 2 2" xfId="53263"/>
    <cellStyle name="Обычный 3 9 17 2 3 2 2 2 2" xfId="53264"/>
    <cellStyle name="Обычный 3 9 17 2 3 2 2 3" xfId="53265"/>
    <cellStyle name="Обычный 3 9 17 2 3 2 3" xfId="53266"/>
    <cellStyle name="Обычный 3 9 17 2 3 2 3 2" xfId="53267"/>
    <cellStyle name="Обычный 3 9 17 2 3 2 4" xfId="53268"/>
    <cellStyle name="Обычный 3 9 17 2 3 3" xfId="53269"/>
    <cellStyle name="Обычный 3 9 17 2 3 3 2" xfId="53270"/>
    <cellStyle name="Обычный 3 9 17 2 3 3 2 2" xfId="53271"/>
    <cellStyle name="Обычный 3 9 17 2 3 3 3" xfId="53272"/>
    <cellStyle name="Обычный 3 9 17 2 3 4" xfId="53273"/>
    <cellStyle name="Обычный 3 9 17 2 3 4 2" xfId="53274"/>
    <cellStyle name="Обычный 3 9 17 2 3 5" xfId="53275"/>
    <cellStyle name="Обычный 3 9 17 2 4" xfId="53276"/>
    <cellStyle name="Обычный 3 9 17 2 4 2" xfId="53277"/>
    <cellStyle name="Обычный 3 9 17 2 4 2 2" xfId="53278"/>
    <cellStyle name="Обычный 3 9 17 2 4 2 2 2" xfId="53279"/>
    <cellStyle name="Обычный 3 9 17 2 4 2 3" xfId="53280"/>
    <cellStyle name="Обычный 3 9 17 2 4 3" xfId="53281"/>
    <cellStyle name="Обычный 3 9 17 2 4 3 2" xfId="53282"/>
    <cellStyle name="Обычный 3 9 17 2 4 4" xfId="53283"/>
    <cellStyle name="Обычный 3 9 17 2 5" xfId="53284"/>
    <cellStyle name="Обычный 3 9 17 2 5 2" xfId="53285"/>
    <cellStyle name="Обычный 3 9 17 2 5 2 2" xfId="53286"/>
    <cellStyle name="Обычный 3 9 17 2 5 3" xfId="53287"/>
    <cellStyle name="Обычный 3 9 17 2 6" xfId="53288"/>
    <cellStyle name="Обычный 3 9 17 2 6 2" xfId="53289"/>
    <cellStyle name="Обычный 3 9 17 2 7" xfId="53290"/>
    <cellStyle name="Обычный 3 9 17 3" xfId="53291"/>
    <cellStyle name="Обычный 3 9 17 3 2" xfId="53292"/>
    <cellStyle name="Обычный 3 9 17 3 2 2" xfId="53293"/>
    <cellStyle name="Обычный 3 9 17 3 2 2 2" xfId="53294"/>
    <cellStyle name="Обычный 3 9 17 3 2 2 2 2" xfId="53295"/>
    <cellStyle name="Обычный 3 9 17 3 2 2 3" xfId="53296"/>
    <cellStyle name="Обычный 3 9 17 3 2 3" xfId="53297"/>
    <cellStyle name="Обычный 3 9 17 3 2 3 2" xfId="53298"/>
    <cellStyle name="Обычный 3 9 17 3 2 4" xfId="53299"/>
    <cellStyle name="Обычный 3 9 17 3 3" xfId="53300"/>
    <cellStyle name="Обычный 3 9 17 3 3 2" xfId="53301"/>
    <cellStyle name="Обычный 3 9 17 3 3 2 2" xfId="53302"/>
    <cellStyle name="Обычный 3 9 17 3 3 3" xfId="53303"/>
    <cellStyle name="Обычный 3 9 17 3 4" xfId="53304"/>
    <cellStyle name="Обычный 3 9 17 3 4 2" xfId="53305"/>
    <cellStyle name="Обычный 3 9 17 3 5" xfId="53306"/>
    <cellStyle name="Обычный 3 9 17 4" xfId="53307"/>
    <cellStyle name="Обычный 3 9 17 4 2" xfId="53308"/>
    <cellStyle name="Обычный 3 9 17 4 2 2" xfId="53309"/>
    <cellStyle name="Обычный 3 9 17 4 2 2 2" xfId="53310"/>
    <cellStyle name="Обычный 3 9 17 4 2 2 2 2" xfId="53311"/>
    <cellStyle name="Обычный 3 9 17 4 2 2 3" xfId="53312"/>
    <cellStyle name="Обычный 3 9 17 4 2 3" xfId="53313"/>
    <cellStyle name="Обычный 3 9 17 4 2 3 2" xfId="53314"/>
    <cellStyle name="Обычный 3 9 17 4 2 4" xfId="53315"/>
    <cellStyle name="Обычный 3 9 17 4 3" xfId="53316"/>
    <cellStyle name="Обычный 3 9 17 4 3 2" xfId="53317"/>
    <cellStyle name="Обычный 3 9 17 4 3 2 2" xfId="53318"/>
    <cellStyle name="Обычный 3 9 17 4 3 3" xfId="53319"/>
    <cellStyle name="Обычный 3 9 17 4 4" xfId="53320"/>
    <cellStyle name="Обычный 3 9 17 4 4 2" xfId="53321"/>
    <cellStyle name="Обычный 3 9 17 4 5" xfId="53322"/>
    <cellStyle name="Обычный 3 9 17 5" xfId="53323"/>
    <cellStyle name="Обычный 3 9 17 5 2" xfId="53324"/>
    <cellStyle name="Обычный 3 9 17 5 2 2" xfId="53325"/>
    <cellStyle name="Обычный 3 9 17 5 2 2 2" xfId="53326"/>
    <cellStyle name="Обычный 3 9 17 5 2 3" xfId="53327"/>
    <cellStyle name="Обычный 3 9 17 5 3" xfId="53328"/>
    <cellStyle name="Обычный 3 9 17 5 3 2" xfId="53329"/>
    <cellStyle name="Обычный 3 9 17 5 4" xfId="53330"/>
    <cellStyle name="Обычный 3 9 17 6" xfId="53331"/>
    <cellStyle name="Обычный 3 9 17 6 2" xfId="53332"/>
    <cellStyle name="Обычный 3 9 17 6 2 2" xfId="53333"/>
    <cellStyle name="Обычный 3 9 17 6 3" xfId="53334"/>
    <cellStyle name="Обычный 3 9 17 7" xfId="53335"/>
    <cellStyle name="Обычный 3 9 17 7 2" xfId="53336"/>
    <cellStyle name="Обычный 3 9 17 8" xfId="53337"/>
    <cellStyle name="Обычный 3 9 18" xfId="53338"/>
    <cellStyle name="Обычный 3 9 18 2" xfId="53339"/>
    <cellStyle name="Обычный 3 9 18 2 2" xfId="53340"/>
    <cellStyle name="Обычный 3 9 18 2 2 2" xfId="53341"/>
    <cellStyle name="Обычный 3 9 18 2 2 2 2" xfId="53342"/>
    <cellStyle name="Обычный 3 9 18 2 2 2 2 2" xfId="53343"/>
    <cellStyle name="Обычный 3 9 18 2 2 2 2 2 2" xfId="53344"/>
    <cellStyle name="Обычный 3 9 18 2 2 2 2 3" xfId="53345"/>
    <cellStyle name="Обычный 3 9 18 2 2 2 3" xfId="53346"/>
    <cellStyle name="Обычный 3 9 18 2 2 2 3 2" xfId="53347"/>
    <cellStyle name="Обычный 3 9 18 2 2 2 4" xfId="53348"/>
    <cellStyle name="Обычный 3 9 18 2 2 3" xfId="53349"/>
    <cellStyle name="Обычный 3 9 18 2 2 3 2" xfId="53350"/>
    <cellStyle name="Обычный 3 9 18 2 2 3 2 2" xfId="53351"/>
    <cellStyle name="Обычный 3 9 18 2 2 3 3" xfId="53352"/>
    <cellStyle name="Обычный 3 9 18 2 2 4" xfId="53353"/>
    <cellStyle name="Обычный 3 9 18 2 2 4 2" xfId="53354"/>
    <cellStyle name="Обычный 3 9 18 2 2 5" xfId="53355"/>
    <cellStyle name="Обычный 3 9 18 2 3" xfId="53356"/>
    <cellStyle name="Обычный 3 9 18 2 3 2" xfId="53357"/>
    <cellStyle name="Обычный 3 9 18 2 3 2 2" xfId="53358"/>
    <cellStyle name="Обычный 3 9 18 2 3 2 2 2" xfId="53359"/>
    <cellStyle name="Обычный 3 9 18 2 3 2 2 2 2" xfId="53360"/>
    <cellStyle name="Обычный 3 9 18 2 3 2 2 3" xfId="53361"/>
    <cellStyle name="Обычный 3 9 18 2 3 2 3" xfId="53362"/>
    <cellStyle name="Обычный 3 9 18 2 3 2 3 2" xfId="53363"/>
    <cellStyle name="Обычный 3 9 18 2 3 2 4" xfId="53364"/>
    <cellStyle name="Обычный 3 9 18 2 3 3" xfId="53365"/>
    <cellStyle name="Обычный 3 9 18 2 3 3 2" xfId="53366"/>
    <cellStyle name="Обычный 3 9 18 2 3 3 2 2" xfId="53367"/>
    <cellStyle name="Обычный 3 9 18 2 3 3 3" xfId="53368"/>
    <cellStyle name="Обычный 3 9 18 2 3 4" xfId="53369"/>
    <cellStyle name="Обычный 3 9 18 2 3 4 2" xfId="53370"/>
    <cellStyle name="Обычный 3 9 18 2 3 5" xfId="53371"/>
    <cellStyle name="Обычный 3 9 18 2 4" xfId="53372"/>
    <cellStyle name="Обычный 3 9 18 2 4 2" xfId="53373"/>
    <cellStyle name="Обычный 3 9 18 2 4 2 2" xfId="53374"/>
    <cellStyle name="Обычный 3 9 18 2 4 2 2 2" xfId="53375"/>
    <cellStyle name="Обычный 3 9 18 2 4 2 3" xfId="53376"/>
    <cellStyle name="Обычный 3 9 18 2 4 3" xfId="53377"/>
    <cellStyle name="Обычный 3 9 18 2 4 3 2" xfId="53378"/>
    <cellStyle name="Обычный 3 9 18 2 4 4" xfId="53379"/>
    <cellStyle name="Обычный 3 9 18 2 5" xfId="53380"/>
    <cellStyle name="Обычный 3 9 18 2 5 2" xfId="53381"/>
    <cellStyle name="Обычный 3 9 18 2 5 2 2" xfId="53382"/>
    <cellStyle name="Обычный 3 9 18 2 5 3" xfId="53383"/>
    <cellStyle name="Обычный 3 9 18 2 6" xfId="53384"/>
    <cellStyle name="Обычный 3 9 18 2 6 2" xfId="53385"/>
    <cellStyle name="Обычный 3 9 18 2 7" xfId="53386"/>
    <cellStyle name="Обычный 3 9 18 3" xfId="53387"/>
    <cellStyle name="Обычный 3 9 18 3 2" xfId="53388"/>
    <cellStyle name="Обычный 3 9 18 3 2 2" xfId="53389"/>
    <cellStyle name="Обычный 3 9 18 3 2 2 2" xfId="53390"/>
    <cellStyle name="Обычный 3 9 18 3 2 2 2 2" xfId="53391"/>
    <cellStyle name="Обычный 3 9 18 3 2 2 3" xfId="53392"/>
    <cellStyle name="Обычный 3 9 18 3 2 3" xfId="53393"/>
    <cellStyle name="Обычный 3 9 18 3 2 3 2" xfId="53394"/>
    <cellStyle name="Обычный 3 9 18 3 2 4" xfId="53395"/>
    <cellStyle name="Обычный 3 9 18 3 3" xfId="53396"/>
    <cellStyle name="Обычный 3 9 18 3 3 2" xfId="53397"/>
    <cellStyle name="Обычный 3 9 18 3 3 2 2" xfId="53398"/>
    <cellStyle name="Обычный 3 9 18 3 3 3" xfId="53399"/>
    <cellStyle name="Обычный 3 9 18 3 4" xfId="53400"/>
    <cellStyle name="Обычный 3 9 18 3 4 2" xfId="53401"/>
    <cellStyle name="Обычный 3 9 18 3 5" xfId="53402"/>
    <cellStyle name="Обычный 3 9 18 4" xfId="53403"/>
    <cellStyle name="Обычный 3 9 18 4 2" xfId="53404"/>
    <cellStyle name="Обычный 3 9 18 4 2 2" xfId="53405"/>
    <cellStyle name="Обычный 3 9 18 4 2 2 2" xfId="53406"/>
    <cellStyle name="Обычный 3 9 18 4 2 2 2 2" xfId="53407"/>
    <cellStyle name="Обычный 3 9 18 4 2 2 3" xfId="53408"/>
    <cellStyle name="Обычный 3 9 18 4 2 3" xfId="53409"/>
    <cellStyle name="Обычный 3 9 18 4 2 3 2" xfId="53410"/>
    <cellStyle name="Обычный 3 9 18 4 2 4" xfId="53411"/>
    <cellStyle name="Обычный 3 9 18 4 3" xfId="53412"/>
    <cellStyle name="Обычный 3 9 18 4 3 2" xfId="53413"/>
    <cellStyle name="Обычный 3 9 18 4 3 2 2" xfId="53414"/>
    <cellStyle name="Обычный 3 9 18 4 3 3" xfId="53415"/>
    <cellStyle name="Обычный 3 9 18 4 4" xfId="53416"/>
    <cellStyle name="Обычный 3 9 18 4 4 2" xfId="53417"/>
    <cellStyle name="Обычный 3 9 18 4 5" xfId="53418"/>
    <cellStyle name="Обычный 3 9 18 5" xfId="53419"/>
    <cellStyle name="Обычный 3 9 18 5 2" xfId="53420"/>
    <cellStyle name="Обычный 3 9 18 5 2 2" xfId="53421"/>
    <cellStyle name="Обычный 3 9 18 5 2 2 2" xfId="53422"/>
    <cellStyle name="Обычный 3 9 18 5 2 3" xfId="53423"/>
    <cellStyle name="Обычный 3 9 18 5 3" xfId="53424"/>
    <cellStyle name="Обычный 3 9 18 5 3 2" xfId="53425"/>
    <cellStyle name="Обычный 3 9 18 5 4" xfId="53426"/>
    <cellStyle name="Обычный 3 9 18 6" xfId="53427"/>
    <cellStyle name="Обычный 3 9 18 6 2" xfId="53428"/>
    <cellStyle name="Обычный 3 9 18 6 2 2" xfId="53429"/>
    <cellStyle name="Обычный 3 9 18 6 3" xfId="53430"/>
    <cellStyle name="Обычный 3 9 18 7" xfId="53431"/>
    <cellStyle name="Обычный 3 9 18 7 2" xfId="53432"/>
    <cellStyle name="Обычный 3 9 18 8" xfId="53433"/>
    <cellStyle name="Обычный 3 9 19" xfId="53434"/>
    <cellStyle name="Обычный 3 9 19 2" xfId="53435"/>
    <cellStyle name="Обычный 3 9 19 2 2" xfId="53436"/>
    <cellStyle name="Обычный 3 9 19 2 2 2" xfId="53437"/>
    <cellStyle name="Обычный 3 9 19 2 2 2 2" xfId="53438"/>
    <cellStyle name="Обычный 3 9 19 2 2 2 2 2" xfId="53439"/>
    <cellStyle name="Обычный 3 9 19 2 2 2 2 2 2" xfId="53440"/>
    <cellStyle name="Обычный 3 9 19 2 2 2 2 3" xfId="53441"/>
    <cellStyle name="Обычный 3 9 19 2 2 2 3" xfId="53442"/>
    <cellStyle name="Обычный 3 9 19 2 2 2 3 2" xfId="53443"/>
    <cellStyle name="Обычный 3 9 19 2 2 2 4" xfId="53444"/>
    <cellStyle name="Обычный 3 9 19 2 2 3" xfId="53445"/>
    <cellStyle name="Обычный 3 9 19 2 2 3 2" xfId="53446"/>
    <cellStyle name="Обычный 3 9 19 2 2 3 2 2" xfId="53447"/>
    <cellStyle name="Обычный 3 9 19 2 2 3 3" xfId="53448"/>
    <cellStyle name="Обычный 3 9 19 2 2 4" xfId="53449"/>
    <cellStyle name="Обычный 3 9 19 2 2 4 2" xfId="53450"/>
    <cellStyle name="Обычный 3 9 19 2 2 5" xfId="53451"/>
    <cellStyle name="Обычный 3 9 19 2 3" xfId="53452"/>
    <cellStyle name="Обычный 3 9 19 2 3 2" xfId="53453"/>
    <cellStyle name="Обычный 3 9 19 2 3 2 2" xfId="53454"/>
    <cellStyle name="Обычный 3 9 19 2 3 2 2 2" xfId="53455"/>
    <cellStyle name="Обычный 3 9 19 2 3 2 2 2 2" xfId="53456"/>
    <cellStyle name="Обычный 3 9 19 2 3 2 2 3" xfId="53457"/>
    <cellStyle name="Обычный 3 9 19 2 3 2 3" xfId="53458"/>
    <cellStyle name="Обычный 3 9 19 2 3 2 3 2" xfId="53459"/>
    <cellStyle name="Обычный 3 9 19 2 3 2 4" xfId="53460"/>
    <cellStyle name="Обычный 3 9 19 2 3 3" xfId="53461"/>
    <cellStyle name="Обычный 3 9 19 2 3 3 2" xfId="53462"/>
    <cellStyle name="Обычный 3 9 19 2 3 3 2 2" xfId="53463"/>
    <cellStyle name="Обычный 3 9 19 2 3 3 3" xfId="53464"/>
    <cellStyle name="Обычный 3 9 19 2 3 4" xfId="53465"/>
    <cellStyle name="Обычный 3 9 19 2 3 4 2" xfId="53466"/>
    <cellStyle name="Обычный 3 9 19 2 3 5" xfId="53467"/>
    <cellStyle name="Обычный 3 9 19 2 4" xfId="53468"/>
    <cellStyle name="Обычный 3 9 19 2 4 2" xfId="53469"/>
    <cellStyle name="Обычный 3 9 19 2 4 2 2" xfId="53470"/>
    <cellStyle name="Обычный 3 9 19 2 4 2 2 2" xfId="53471"/>
    <cellStyle name="Обычный 3 9 19 2 4 2 3" xfId="53472"/>
    <cellStyle name="Обычный 3 9 19 2 4 3" xfId="53473"/>
    <cellStyle name="Обычный 3 9 19 2 4 3 2" xfId="53474"/>
    <cellStyle name="Обычный 3 9 19 2 4 4" xfId="53475"/>
    <cellStyle name="Обычный 3 9 19 2 5" xfId="53476"/>
    <cellStyle name="Обычный 3 9 19 2 5 2" xfId="53477"/>
    <cellStyle name="Обычный 3 9 19 2 5 2 2" xfId="53478"/>
    <cellStyle name="Обычный 3 9 19 2 5 3" xfId="53479"/>
    <cellStyle name="Обычный 3 9 19 2 6" xfId="53480"/>
    <cellStyle name="Обычный 3 9 19 2 6 2" xfId="53481"/>
    <cellStyle name="Обычный 3 9 19 2 7" xfId="53482"/>
    <cellStyle name="Обычный 3 9 19 3" xfId="53483"/>
    <cellStyle name="Обычный 3 9 19 3 2" xfId="53484"/>
    <cellStyle name="Обычный 3 9 19 3 2 2" xfId="53485"/>
    <cellStyle name="Обычный 3 9 19 3 2 2 2" xfId="53486"/>
    <cellStyle name="Обычный 3 9 19 3 2 2 2 2" xfId="53487"/>
    <cellStyle name="Обычный 3 9 19 3 2 2 3" xfId="53488"/>
    <cellStyle name="Обычный 3 9 19 3 2 3" xfId="53489"/>
    <cellStyle name="Обычный 3 9 19 3 2 3 2" xfId="53490"/>
    <cellStyle name="Обычный 3 9 19 3 2 4" xfId="53491"/>
    <cellStyle name="Обычный 3 9 19 3 3" xfId="53492"/>
    <cellStyle name="Обычный 3 9 19 3 3 2" xfId="53493"/>
    <cellStyle name="Обычный 3 9 19 3 3 2 2" xfId="53494"/>
    <cellStyle name="Обычный 3 9 19 3 3 3" xfId="53495"/>
    <cellStyle name="Обычный 3 9 19 3 4" xfId="53496"/>
    <cellStyle name="Обычный 3 9 19 3 4 2" xfId="53497"/>
    <cellStyle name="Обычный 3 9 19 3 5" xfId="53498"/>
    <cellStyle name="Обычный 3 9 19 4" xfId="53499"/>
    <cellStyle name="Обычный 3 9 19 4 2" xfId="53500"/>
    <cellStyle name="Обычный 3 9 19 4 2 2" xfId="53501"/>
    <cellStyle name="Обычный 3 9 19 4 2 2 2" xfId="53502"/>
    <cellStyle name="Обычный 3 9 19 4 2 2 2 2" xfId="53503"/>
    <cellStyle name="Обычный 3 9 19 4 2 2 3" xfId="53504"/>
    <cellStyle name="Обычный 3 9 19 4 2 3" xfId="53505"/>
    <cellStyle name="Обычный 3 9 19 4 2 3 2" xfId="53506"/>
    <cellStyle name="Обычный 3 9 19 4 2 4" xfId="53507"/>
    <cellStyle name="Обычный 3 9 19 4 3" xfId="53508"/>
    <cellStyle name="Обычный 3 9 19 4 3 2" xfId="53509"/>
    <cellStyle name="Обычный 3 9 19 4 3 2 2" xfId="53510"/>
    <cellStyle name="Обычный 3 9 19 4 3 3" xfId="53511"/>
    <cellStyle name="Обычный 3 9 19 4 4" xfId="53512"/>
    <cellStyle name="Обычный 3 9 19 4 4 2" xfId="53513"/>
    <cellStyle name="Обычный 3 9 19 4 5" xfId="53514"/>
    <cellStyle name="Обычный 3 9 19 5" xfId="53515"/>
    <cellStyle name="Обычный 3 9 19 5 2" xfId="53516"/>
    <cellStyle name="Обычный 3 9 19 5 2 2" xfId="53517"/>
    <cellStyle name="Обычный 3 9 19 5 2 2 2" xfId="53518"/>
    <cellStyle name="Обычный 3 9 19 5 2 3" xfId="53519"/>
    <cellStyle name="Обычный 3 9 19 5 3" xfId="53520"/>
    <cellStyle name="Обычный 3 9 19 5 3 2" xfId="53521"/>
    <cellStyle name="Обычный 3 9 19 5 4" xfId="53522"/>
    <cellStyle name="Обычный 3 9 19 6" xfId="53523"/>
    <cellStyle name="Обычный 3 9 19 6 2" xfId="53524"/>
    <cellStyle name="Обычный 3 9 19 6 2 2" xfId="53525"/>
    <cellStyle name="Обычный 3 9 19 6 3" xfId="53526"/>
    <cellStyle name="Обычный 3 9 19 7" xfId="53527"/>
    <cellStyle name="Обычный 3 9 19 7 2" xfId="53528"/>
    <cellStyle name="Обычный 3 9 19 8" xfId="53529"/>
    <cellStyle name="Обычный 3 9 2" xfId="53530"/>
    <cellStyle name="Обычный 3 9 2 2" xfId="53531"/>
    <cellStyle name="Обычный 3 9 2 2 2" xfId="53532"/>
    <cellStyle name="Обычный 3 9 2 2 2 2" xfId="53533"/>
    <cellStyle name="Обычный 3 9 2 2 2 2 2" xfId="53534"/>
    <cellStyle name="Обычный 3 9 2 2 2 2 2 2" xfId="53535"/>
    <cellStyle name="Обычный 3 9 2 2 2 2 2 2 2" xfId="53536"/>
    <cellStyle name="Обычный 3 9 2 2 2 2 2 3" xfId="53537"/>
    <cellStyle name="Обычный 3 9 2 2 2 2 3" xfId="53538"/>
    <cellStyle name="Обычный 3 9 2 2 2 2 3 2" xfId="53539"/>
    <cellStyle name="Обычный 3 9 2 2 2 2 4" xfId="53540"/>
    <cellStyle name="Обычный 3 9 2 2 2 3" xfId="53541"/>
    <cellStyle name="Обычный 3 9 2 2 2 3 2" xfId="53542"/>
    <cellStyle name="Обычный 3 9 2 2 2 3 2 2" xfId="53543"/>
    <cellStyle name="Обычный 3 9 2 2 2 3 3" xfId="53544"/>
    <cellStyle name="Обычный 3 9 2 2 2 4" xfId="53545"/>
    <cellStyle name="Обычный 3 9 2 2 2 4 2" xfId="53546"/>
    <cellStyle name="Обычный 3 9 2 2 2 5" xfId="53547"/>
    <cellStyle name="Обычный 3 9 2 2 3" xfId="53548"/>
    <cellStyle name="Обычный 3 9 2 2 3 2" xfId="53549"/>
    <cellStyle name="Обычный 3 9 2 2 3 2 2" xfId="53550"/>
    <cellStyle name="Обычный 3 9 2 2 3 2 2 2" xfId="53551"/>
    <cellStyle name="Обычный 3 9 2 2 3 2 2 2 2" xfId="53552"/>
    <cellStyle name="Обычный 3 9 2 2 3 2 2 3" xfId="53553"/>
    <cellStyle name="Обычный 3 9 2 2 3 2 3" xfId="53554"/>
    <cellStyle name="Обычный 3 9 2 2 3 2 3 2" xfId="53555"/>
    <cellStyle name="Обычный 3 9 2 2 3 2 4" xfId="53556"/>
    <cellStyle name="Обычный 3 9 2 2 3 3" xfId="53557"/>
    <cellStyle name="Обычный 3 9 2 2 3 3 2" xfId="53558"/>
    <cellStyle name="Обычный 3 9 2 2 3 3 2 2" xfId="53559"/>
    <cellStyle name="Обычный 3 9 2 2 3 3 3" xfId="53560"/>
    <cellStyle name="Обычный 3 9 2 2 3 4" xfId="53561"/>
    <cellStyle name="Обычный 3 9 2 2 3 4 2" xfId="53562"/>
    <cellStyle name="Обычный 3 9 2 2 3 5" xfId="53563"/>
    <cellStyle name="Обычный 3 9 2 2 4" xfId="53564"/>
    <cellStyle name="Обычный 3 9 2 2 4 2" xfId="53565"/>
    <cellStyle name="Обычный 3 9 2 2 4 2 2" xfId="53566"/>
    <cellStyle name="Обычный 3 9 2 2 4 2 2 2" xfId="53567"/>
    <cellStyle name="Обычный 3 9 2 2 4 2 3" xfId="53568"/>
    <cellStyle name="Обычный 3 9 2 2 4 3" xfId="53569"/>
    <cellStyle name="Обычный 3 9 2 2 4 3 2" xfId="53570"/>
    <cellStyle name="Обычный 3 9 2 2 4 4" xfId="53571"/>
    <cellStyle name="Обычный 3 9 2 2 5" xfId="53572"/>
    <cellStyle name="Обычный 3 9 2 2 5 2" xfId="53573"/>
    <cellStyle name="Обычный 3 9 2 2 5 2 2" xfId="53574"/>
    <cellStyle name="Обычный 3 9 2 2 5 3" xfId="53575"/>
    <cellStyle name="Обычный 3 9 2 2 6" xfId="53576"/>
    <cellStyle name="Обычный 3 9 2 2 6 2" xfId="53577"/>
    <cellStyle name="Обычный 3 9 2 2 7" xfId="53578"/>
    <cellStyle name="Обычный 3 9 2 3" xfId="53579"/>
    <cellStyle name="Обычный 3 9 2 3 2" xfId="53580"/>
    <cellStyle name="Обычный 3 9 2 3 2 2" xfId="53581"/>
    <cellStyle name="Обычный 3 9 2 3 2 2 2" xfId="53582"/>
    <cellStyle name="Обычный 3 9 2 3 2 2 2 2" xfId="53583"/>
    <cellStyle name="Обычный 3 9 2 3 2 2 3" xfId="53584"/>
    <cellStyle name="Обычный 3 9 2 3 2 3" xfId="53585"/>
    <cellStyle name="Обычный 3 9 2 3 2 3 2" xfId="53586"/>
    <cellStyle name="Обычный 3 9 2 3 2 4" xfId="53587"/>
    <cellStyle name="Обычный 3 9 2 3 3" xfId="53588"/>
    <cellStyle name="Обычный 3 9 2 3 3 2" xfId="53589"/>
    <cellStyle name="Обычный 3 9 2 3 3 2 2" xfId="53590"/>
    <cellStyle name="Обычный 3 9 2 3 3 3" xfId="53591"/>
    <cellStyle name="Обычный 3 9 2 3 4" xfId="53592"/>
    <cellStyle name="Обычный 3 9 2 3 4 2" xfId="53593"/>
    <cellStyle name="Обычный 3 9 2 3 5" xfId="53594"/>
    <cellStyle name="Обычный 3 9 2 4" xfId="53595"/>
    <cellStyle name="Обычный 3 9 2 4 2" xfId="53596"/>
    <cellStyle name="Обычный 3 9 2 4 2 2" xfId="53597"/>
    <cellStyle name="Обычный 3 9 2 4 2 2 2" xfId="53598"/>
    <cellStyle name="Обычный 3 9 2 4 2 2 2 2" xfId="53599"/>
    <cellStyle name="Обычный 3 9 2 4 2 2 3" xfId="53600"/>
    <cellStyle name="Обычный 3 9 2 4 2 3" xfId="53601"/>
    <cellStyle name="Обычный 3 9 2 4 2 3 2" xfId="53602"/>
    <cellStyle name="Обычный 3 9 2 4 2 4" xfId="53603"/>
    <cellStyle name="Обычный 3 9 2 4 3" xfId="53604"/>
    <cellStyle name="Обычный 3 9 2 4 3 2" xfId="53605"/>
    <cellStyle name="Обычный 3 9 2 4 3 2 2" xfId="53606"/>
    <cellStyle name="Обычный 3 9 2 4 3 3" xfId="53607"/>
    <cellStyle name="Обычный 3 9 2 4 4" xfId="53608"/>
    <cellStyle name="Обычный 3 9 2 4 4 2" xfId="53609"/>
    <cellStyle name="Обычный 3 9 2 4 5" xfId="53610"/>
    <cellStyle name="Обычный 3 9 2 5" xfId="53611"/>
    <cellStyle name="Обычный 3 9 2 5 2" xfId="53612"/>
    <cellStyle name="Обычный 3 9 2 5 2 2" xfId="53613"/>
    <cellStyle name="Обычный 3 9 2 5 2 2 2" xfId="53614"/>
    <cellStyle name="Обычный 3 9 2 5 2 3" xfId="53615"/>
    <cellStyle name="Обычный 3 9 2 5 3" xfId="53616"/>
    <cellStyle name="Обычный 3 9 2 5 3 2" xfId="53617"/>
    <cellStyle name="Обычный 3 9 2 5 4" xfId="53618"/>
    <cellStyle name="Обычный 3 9 2 6" xfId="53619"/>
    <cellStyle name="Обычный 3 9 2 6 2" xfId="53620"/>
    <cellStyle name="Обычный 3 9 2 6 2 2" xfId="53621"/>
    <cellStyle name="Обычный 3 9 2 6 3" xfId="53622"/>
    <cellStyle name="Обычный 3 9 2 7" xfId="53623"/>
    <cellStyle name="Обычный 3 9 2 7 2" xfId="53624"/>
    <cellStyle name="Обычный 3 9 2 8" xfId="53625"/>
    <cellStyle name="Обычный 3 9 20" xfId="53626"/>
    <cellStyle name="Обычный 3 9 20 2" xfId="53627"/>
    <cellStyle name="Обычный 3 9 20 2 2" xfId="53628"/>
    <cellStyle name="Обычный 3 9 20 2 2 2" xfId="53629"/>
    <cellStyle name="Обычный 3 9 20 2 2 2 2" xfId="53630"/>
    <cellStyle name="Обычный 3 9 20 2 2 2 2 2" xfId="53631"/>
    <cellStyle name="Обычный 3 9 20 2 2 2 2 2 2" xfId="53632"/>
    <cellStyle name="Обычный 3 9 20 2 2 2 2 3" xfId="53633"/>
    <cellStyle name="Обычный 3 9 20 2 2 2 3" xfId="53634"/>
    <cellStyle name="Обычный 3 9 20 2 2 2 3 2" xfId="53635"/>
    <cellStyle name="Обычный 3 9 20 2 2 2 4" xfId="53636"/>
    <cellStyle name="Обычный 3 9 20 2 2 3" xfId="53637"/>
    <cellStyle name="Обычный 3 9 20 2 2 3 2" xfId="53638"/>
    <cellStyle name="Обычный 3 9 20 2 2 3 2 2" xfId="53639"/>
    <cellStyle name="Обычный 3 9 20 2 2 3 3" xfId="53640"/>
    <cellStyle name="Обычный 3 9 20 2 2 4" xfId="53641"/>
    <cellStyle name="Обычный 3 9 20 2 2 4 2" xfId="53642"/>
    <cellStyle name="Обычный 3 9 20 2 2 5" xfId="53643"/>
    <cellStyle name="Обычный 3 9 20 2 3" xfId="53644"/>
    <cellStyle name="Обычный 3 9 20 2 3 2" xfId="53645"/>
    <cellStyle name="Обычный 3 9 20 2 3 2 2" xfId="53646"/>
    <cellStyle name="Обычный 3 9 20 2 3 2 2 2" xfId="53647"/>
    <cellStyle name="Обычный 3 9 20 2 3 2 2 2 2" xfId="53648"/>
    <cellStyle name="Обычный 3 9 20 2 3 2 2 3" xfId="53649"/>
    <cellStyle name="Обычный 3 9 20 2 3 2 3" xfId="53650"/>
    <cellStyle name="Обычный 3 9 20 2 3 2 3 2" xfId="53651"/>
    <cellStyle name="Обычный 3 9 20 2 3 2 4" xfId="53652"/>
    <cellStyle name="Обычный 3 9 20 2 3 3" xfId="53653"/>
    <cellStyle name="Обычный 3 9 20 2 3 3 2" xfId="53654"/>
    <cellStyle name="Обычный 3 9 20 2 3 3 2 2" xfId="53655"/>
    <cellStyle name="Обычный 3 9 20 2 3 3 3" xfId="53656"/>
    <cellStyle name="Обычный 3 9 20 2 3 4" xfId="53657"/>
    <cellStyle name="Обычный 3 9 20 2 3 4 2" xfId="53658"/>
    <cellStyle name="Обычный 3 9 20 2 3 5" xfId="53659"/>
    <cellStyle name="Обычный 3 9 20 2 4" xfId="53660"/>
    <cellStyle name="Обычный 3 9 20 2 4 2" xfId="53661"/>
    <cellStyle name="Обычный 3 9 20 2 4 2 2" xfId="53662"/>
    <cellStyle name="Обычный 3 9 20 2 4 2 2 2" xfId="53663"/>
    <cellStyle name="Обычный 3 9 20 2 4 2 3" xfId="53664"/>
    <cellStyle name="Обычный 3 9 20 2 4 3" xfId="53665"/>
    <cellStyle name="Обычный 3 9 20 2 4 3 2" xfId="53666"/>
    <cellStyle name="Обычный 3 9 20 2 4 4" xfId="53667"/>
    <cellStyle name="Обычный 3 9 20 2 5" xfId="53668"/>
    <cellStyle name="Обычный 3 9 20 2 5 2" xfId="53669"/>
    <cellStyle name="Обычный 3 9 20 2 5 2 2" xfId="53670"/>
    <cellStyle name="Обычный 3 9 20 2 5 3" xfId="53671"/>
    <cellStyle name="Обычный 3 9 20 2 6" xfId="53672"/>
    <cellStyle name="Обычный 3 9 20 2 6 2" xfId="53673"/>
    <cellStyle name="Обычный 3 9 20 2 7" xfId="53674"/>
    <cellStyle name="Обычный 3 9 20 3" xfId="53675"/>
    <cellStyle name="Обычный 3 9 20 3 2" xfId="53676"/>
    <cellStyle name="Обычный 3 9 20 3 2 2" xfId="53677"/>
    <cellStyle name="Обычный 3 9 20 3 2 2 2" xfId="53678"/>
    <cellStyle name="Обычный 3 9 20 3 2 2 2 2" xfId="53679"/>
    <cellStyle name="Обычный 3 9 20 3 2 2 3" xfId="53680"/>
    <cellStyle name="Обычный 3 9 20 3 2 3" xfId="53681"/>
    <cellStyle name="Обычный 3 9 20 3 2 3 2" xfId="53682"/>
    <cellStyle name="Обычный 3 9 20 3 2 4" xfId="53683"/>
    <cellStyle name="Обычный 3 9 20 3 3" xfId="53684"/>
    <cellStyle name="Обычный 3 9 20 3 3 2" xfId="53685"/>
    <cellStyle name="Обычный 3 9 20 3 3 2 2" xfId="53686"/>
    <cellStyle name="Обычный 3 9 20 3 3 3" xfId="53687"/>
    <cellStyle name="Обычный 3 9 20 3 4" xfId="53688"/>
    <cellStyle name="Обычный 3 9 20 3 4 2" xfId="53689"/>
    <cellStyle name="Обычный 3 9 20 3 5" xfId="53690"/>
    <cellStyle name="Обычный 3 9 20 4" xfId="53691"/>
    <cellStyle name="Обычный 3 9 20 4 2" xfId="53692"/>
    <cellStyle name="Обычный 3 9 20 4 2 2" xfId="53693"/>
    <cellStyle name="Обычный 3 9 20 4 2 2 2" xfId="53694"/>
    <cellStyle name="Обычный 3 9 20 4 2 2 2 2" xfId="53695"/>
    <cellStyle name="Обычный 3 9 20 4 2 2 3" xfId="53696"/>
    <cellStyle name="Обычный 3 9 20 4 2 3" xfId="53697"/>
    <cellStyle name="Обычный 3 9 20 4 2 3 2" xfId="53698"/>
    <cellStyle name="Обычный 3 9 20 4 2 4" xfId="53699"/>
    <cellStyle name="Обычный 3 9 20 4 3" xfId="53700"/>
    <cellStyle name="Обычный 3 9 20 4 3 2" xfId="53701"/>
    <cellStyle name="Обычный 3 9 20 4 3 2 2" xfId="53702"/>
    <cellStyle name="Обычный 3 9 20 4 3 3" xfId="53703"/>
    <cellStyle name="Обычный 3 9 20 4 4" xfId="53704"/>
    <cellStyle name="Обычный 3 9 20 4 4 2" xfId="53705"/>
    <cellStyle name="Обычный 3 9 20 4 5" xfId="53706"/>
    <cellStyle name="Обычный 3 9 20 5" xfId="53707"/>
    <cellStyle name="Обычный 3 9 20 5 2" xfId="53708"/>
    <cellStyle name="Обычный 3 9 20 5 2 2" xfId="53709"/>
    <cellStyle name="Обычный 3 9 20 5 2 2 2" xfId="53710"/>
    <cellStyle name="Обычный 3 9 20 5 2 3" xfId="53711"/>
    <cellStyle name="Обычный 3 9 20 5 3" xfId="53712"/>
    <cellStyle name="Обычный 3 9 20 5 3 2" xfId="53713"/>
    <cellStyle name="Обычный 3 9 20 5 4" xfId="53714"/>
    <cellStyle name="Обычный 3 9 20 6" xfId="53715"/>
    <cellStyle name="Обычный 3 9 20 6 2" xfId="53716"/>
    <cellStyle name="Обычный 3 9 20 6 2 2" xfId="53717"/>
    <cellStyle name="Обычный 3 9 20 6 3" xfId="53718"/>
    <cellStyle name="Обычный 3 9 20 7" xfId="53719"/>
    <cellStyle name="Обычный 3 9 20 7 2" xfId="53720"/>
    <cellStyle name="Обычный 3 9 20 8" xfId="53721"/>
    <cellStyle name="Обычный 3 9 21" xfId="53722"/>
    <cellStyle name="Обычный 3 9 21 2" xfId="53723"/>
    <cellStyle name="Обычный 3 9 21 2 2" xfId="53724"/>
    <cellStyle name="Обычный 3 9 21 2 2 2" xfId="53725"/>
    <cellStyle name="Обычный 3 9 21 2 2 2 2" xfId="53726"/>
    <cellStyle name="Обычный 3 9 21 2 2 2 2 2" xfId="53727"/>
    <cellStyle name="Обычный 3 9 21 2 2 2 2 2 2" xfId="53728"/>
    <cellStyle name="Обычный 3 9 21 2 2 2 2 3" xfId="53729"/>
    <cellStyle name="Обычный 3 9 21 2 2 2 3" xfId="53730"/>
    <cellStyle name="Обычный 3 9 21 2 2 2 3 2" xfId="53731"/>
    <cellStyle name="Обычный 3 9 21 2 2 2 4" xfId="53732"/>
    <cellStyle name="Обычный 3 9 21 2 2 3" xfId="53733"/>
    <cellStyle name="Обычный 3 9 21 2 2 3 2" xfId="53734"/>
    <cellStyle name="Обычный 3 9 21 2 2 3 2 2" xfId="53735"/>
    <cellStyle name="Обычный 3 9 21 2 2 3 3" xfId="53736"/>
    <cellStyle name="Обычный 3 9 21 2 2 4" xfId="53737"/>
    <cellStyle name="Обычный 3 9 21 2 2 4 2" xfId="53738"/>
    <cellStyle name="Обычный 3 9 21 2 2 5" xfId="53739"/>
    <cellStyle name="Обычный 3 9 21 2 3" xfId="53740"/>
    <cellStyle name="Обычный 3 9 21 2 3 2" xfId="53741"/>
    <cellStyle name="Обычный 3 9 21 2 3 2 2" xfId="53742"/>
    <cellStyle name="Обычный 3 9 21 2 3 2 2 2" xfId="53743"/>
    <cellStyle name="Обычный 3 9 21 2 3 2 2 2 2" xfId="53744"/>
    <cellStyle name="Обычный 3 9 21 2 3 2 2 3" xfId="53745"/>
    <cellStyle name="Обычный 3 9 21 2 3 2 3" xfId="53746"/>
    <cellStyle name="Обычный 3 9 21 2 3 2 3 2" xfId="53747"/>
    <cellStyle name="Обычный 3 9 21 2 3 2 4" xfId="53748"/>
    <cellStyle name="Обычный 3 9 21 2 3 3" xfId="53749"/>
    <cellStyle name="Обычный 3 9 21 2 3 3 2" xfId="53750"/>
    <cellStyle name="Обычный 3 9 21 2 3 3 2 2" xfId="53751"/>
    <cellStyle name="Обычный 3 9 21 2 3 3 3" xfId="53752"/>
    <cellStyle name="Обычный 3 9 21 2 3 4" xfId="53753"/>
    <cellStyle name="Обычный 3 9 21 2 3 4 2" xfId="53754"/>
    <cellStyle name="Обычный 3 9 21 2 3 5" xfId="53755"/>
    <cellStyle name="Обычный 3 9 21 2 4" xfId="53756"/>
    <cellStyle name="Обычный 3 9 21 2 4 2" xfId="53757"/>
    <cellStyle name="Обычный 3 9 21 2 4 2 2" xfId="53758"/>
    <cellStyle name="Обычный 3 9 21 2 4 2 2 2" xfId="53759"/>
    <cellStyle name="Обычный 3 9 21 2 4 2 3" xfId="53760"/>
    <cellStyle name="Обычный 3 9 21 2 4 3" xfId="53761"/>
    <cellStyle name="Обычный 3 9 21 2 4 3 2" xfId="53762"/>
    <cellStyle name="Обычный 3 9 21 2 4 4" xfId="53763"/>
    <cellStyle name="Обычный 3 9 21 2 5" xfId="53764"/>
    <cellStyle name="Обычный 3 9 21 2 5 2" xfId="53765"/>
    <cellStyle name="Обычный 3 9 21 2 5 2 2" xfId="53766"/>
    <cellStyle name="Обычный 3 9 21 2 5 3" xfId="53767"/>
    <cellStyle name="Обычный 3 9 21 2 6" xfId="53768"/>
    <cellStyle name="Обычный 3 9 21 2 6 2" xfId="53769"/>
    <cellStyle name="Обычный 3 9 21 2 7" xfId="53770"/>
    <cellStyle name="Обычный 3 9 21 3" xfId="53771"/>
    <cellStyle name="Обычный 3 9 21 3 2" xfId="53772"/>
    <cellStyle name="Обычный 3 9 21 3 2 2" xfId="53773"/>
    <cellStyle name="Обычный 3 9 21 3 2 2 2" xfId="53774"/>
    <cellStyle name="Обычный 3 9 21 3 2 2 2 2" xfId="53775"/>
    <cellStyle name="Обычный 3 9 21 3 2 2 3" xfId="53776"/>
    <cellStyle name="Обычный 3 9 21 3 2 3" xfId="53777"/>
    <cellStyle name="Обычный 3 9 21 3 2 3 2" xfId="53778"/>
    <cellStyle name="Обычный 3 9 21 3 2 4" xfId="53779"/>
    <cellStyle name="Обычный 3 9 21 3 3" xfId="53780"/>
    <cellStyle name="Обычный 3 9 21 3 3 2" xfId="53781"/>
    <cellStyle name="Обычный 3 9 21 3 3 2 2" xfId="53782"/>
    <cellStyle name="Обычный 3 9 21 3 3 3" xfId="53783"/>
    <cellStyle name="Обычный 3 9 21 3 4" xfId="53784"/>
    <cellStyle name="Обычный 3 9 21 3 4 2" xfId="53785"/>
    <cellStyle name="Обычный 3 9 21 3 5" xfId="53786"/>
    <cellStyle name="Обычный 3 9 21 4" xfId="53787"/>
    <cellStyle name="Обычный 3 9 21 4 2" xfId="53788"/>
    <cellStyle name="Обычный 3 9 21 4 2 2" xfId="53789"/>
    <cellStyle name="Обычный 3 9 21 4 2 2 2" xfId="53790"/>
    <cellStyle name="Обычный 3 9 21 4 2 2 2 2" xfId="53791"/>
    <cellStyle name="Обычный 3 9 21 4 2 2 3" xfId="53792"/>
    <cellStyle name="Обычный 3 9 21 4 2 3" xfId="53793"/>
    <cellStyle name="Обычный 3 9 21 4 2 3 2" xfId="53794"/>
    <cellStyle name="Обычный 3 9 21 4 2 4" xfId="53795"/>
    <cellStyle name="Обычный 3 9 21 4 3" xfId="53796"/>
    <cellStyle name="Обычный 3 9 21 4 3 2" xfId="53797"/>
    <cellStyle name="Обычный 3 9 21 4 3 2 2" xfId="53798"/>
    <cellStyle name="Обычный 3 9 21 4 3 3" xfId="53799"/>
    <cellStyle name="Обычный 3 9 21 4 4" xfId="53800"/>
    <cellStyle name="Обычный 3 9 21 4 4 2" xfId="53801"/>
    <cellStyle name="Обычный 3 9 21 4 5" xfId="53802"/>
    <cellStyle name="Обычный 3 9 21 5" xfId="53803"/>
    <cellStyle name="Обычный 3 9 21 5 2" xfId="53804"/>
    <cellStyle name="Обычный 3 9 21 5 2 2" xfId="53805"/>
    <cellStyle name="Обычный 3 9 21 5 2 2 2" xfId="53806"/>
    <cellStyle name="Обычный 3 9 21 5 2 3" xfId="53807"/>
    <cellStyle name="Обычный 3 9 21 5 3" xfId="53808"/>
    <cellStyle name="Обычный 3 9 21 5 3 2" xfId="53809"/>
    <cellStyle name="Обычный 3 9 21 5 4" xfId="53810"/>
    <cellStyle name="Обычный 3 9 21 6" xfId="53811"/>
    <cellStyle name="Обычный 3 9 21 6 2" xfId="53812"/>
    <cellStyle name="Обычный 3 9 21 6 2 2" xfId="53813"/>
    <cellStyle name="Обычный 3 9 21 6 3" xfId="53814"/>
    <cellStyle name="Обычный 3 9 21 7" xfId="53815"/>
    <cellStyle name="Обычный 3 9 21 7 2" xfId="53816"/>
    <cellStyle name="Обычный 3 9 21 8" xfId="53817"/>
    <cellStyle name="Обычный 3 9 22" xfId="53818"/>
    <cellStyle name="Обычный 3 9 22 2" xfId="53819"/>
    <cellStyle name="Обычный 3 9 22 2 2" xfId="53820"/>
    <cellStyle name="Обычный 3 9 22 2 2 2" xfId="53821"/>
    <cellStyle name="Обычный 3 9 22 2 2 2 2" xfId="53822"/>
    <cellStyle name="Обычный 3 9 22 2 2 2 2 2" xfId="53823"/>
    <cellStyle name="Обычный 3 9 22 2 2 2 2 2 2" xfId="53824"/>
    <cellStyle name="Обычный 3 9 22 2 2 2 2 3" xfId="53825"/>
    <cellStyle name="Обычный 3 9 22 2 2 2 3" xfId="53826"/>
    <cellStyle name="Обычный 3 9 22 2 2 2 3 2" xfId="53827"/>
    <cellStyle name="Обычный 3 9 22 2 2 2 4" xfId="53828"/>
    <cellStyle name="Обычный 3 9 22 2 2 3" xfId="53829"/>
    <cellStyle name="Обычный 3 9 22 2 2 3 2" xfId="53830"/>
    <cellStyle name="Обычный 3 9 22 2 2 3 2 2" xfId="53831"/>
    <cellStyle name="Обычный 3 9 22 2 2 3 3" xfId="53832"/>
    <cellStyle name="Обычный 3 9 22 2 2 4" xfId="53833"/>
    <cellStyle name="Обычный 3 9 22 2 2 4 2" xfId="53834"/>
    <cellStyle name="Обычный 3 9 22 2 2 5" xfId="53835"/>
    <cellStyle name="Обычный 3 9 22 2 3" xfId="53836"/>
    <cellStyle name="Обычный 3 9 22 2 3 2" xfId="53837"/>
    <cellStyle name="Обычный 3 9 22 2 3 2 2" xfId="53838"/>
    <cellStyle name="Обычный 3 9 22 2 3 2 2 2" xfId="53839"/>
    <cellStyle name="Обычный 3 9 22 2 3 2 2 2 2" xfId="53840"/>
    <cellStyle name="Обычный 3 9 22 2 3 2 2 3" xfId="53841"/>
    <cellStyle name="Обычный 3 9 22 2 3 2 3" xfId="53842"/>
    <cellStyle name="Обычный 3 9 22 2 3 2 3 2" xfId="53843"/>
    <cellStyle name="Обычный 3 9 22 2 3 2 4" xfId="53844"/>
    <cellStyle name="Обычный 3 9 22 2 3 3" xfId="53845"/>
    <cellStyle name="Обычный 3 9 22 2 3 3 2" xfId="53846"/>
    <cellStyle name="Обычный 3 9 22 2 3 3 2 2" xfId="53847"/>
    <cellStyle name="Обычный 3 9 22 2 3 3 3" xfId="53848"/>
    <cellStyle name="Обычный 3 9 22 2 3 4" xfId="53849"/>
    <cellStyle name="Обычный 3 9 22 2 3 4 2" xfId="53850"/>
    <cellStyle name="Обычный 3 9 22 2 3 5" xfId="53851"/>
    <cellStyle name="Обычный 3 9 22 2 4" xfId="53852"/>
    <cellStyle name="Обычный 3 9 22 2 4 2" xfId="53853"/>
    <cellStyle name="Обычный 3 9 22 2 4 2 2" xfId="53854"/>
    <cellStyle name="Обычный 3 9 22 2 4 2 2 2" xfId="53855"/>
    <cellStyle name="Обычный 3 9 22 2 4 2 3" xfId="53856"/>
    <cellStyle name="Обычный 3 9 22 2 4 3" xfId="53857"/>
    <cellStyle name="Обычный 3 9 22 2 4 3 2" xfId="53858"/>
    <cellStyle name="Обычный 3 9 22 2 4 4" xfId="53859"/>
    <cellStyle name="Обычный 3 9 22 2 5" xfId="53860"/>
    <cellStyle name="Обычный 3 9 22 2 5 2" xfId="53861"/>
    <cellStyle name="Обычный 3 9 22 2 5 2 2" xfId="53862"/>
    <cellStyle name="Обычный 3 9 22 2 5 3" xfId="53863"/>
    <cellStyle name="Обычный 3 9 22 2 6" xfId="53864"/>
    <cellStyle name="Обычный 3 9 22 2 6 2" xfId="53865"/>
    <cellStyle name="Обычный 3 9 22 2 7" xfId="53866"/>
    <cellStyle name="Обычный 3 9 22 3" xfId="53867"/>
    <cellStyle name="Обычный 3 9 22 3 2" xfId="53868"/>
    <cellStyle name="Обычный 3 9 22 3 2 2" xfId="53869"/>
    <cellStyle name="Обычный 3 9 22 3 2 2 2" xfId="53870"/>
    <cellStyle name="Обычный 3 9 22 3 2 2 2 2" xfId="53871"/>
    <cellStyle name="Обычный 3 9 22 3 2 2 3" xfId="53872"/>
    <cellStyle name="Обычный 3 9 22 3 2 3" xfId="53873"/>
    <cellStyle name="Обычный 3 9 22 3 2 3 2" xfId="53874"/>
    <cellStyle name="Обычный 3 9 22 3 2 4" xfId="53875"/>
    <cellStyle name="Обычный 3 9 22 3 3" xfId="53876"/>
    <cellStyle name="Обычный 3 9 22 3 3 2" xfId="53877"/>
    <cellStyle name="Обычный 3 9 22 3 3 2 2" xfId="53878"/>
    <cellStyle name="Обычный 3 9 22 3 3 3" xfId="53879"/>
    <cellStyle name="Обычный 3 9 22 3 4" xfId="53880"/>
    <cellStyle name="Обычный 3 9 22 3 4 2" xfId="53881"/>
    <cellStyle name="Обычный 3 9 22 3 5" xfId="53882"/>
    <cellStyle name="Обычный 3 9 22 4" xfId="53883"/>
    <cellStyle name="Обычный 3 9 22 4 2" xfId="53884"/>
    <cellStyle name="Обычный 3 9 22 4 2 2" xfId="53885"/>
    <cellStyle name="Обычный 3 9 22 4 2 2 2" xfId="53886"/>
    <cellStyle name="Обычный 3 9 22 4 2 2 2 2" xfId="53887"/>
    <cellStyle name="Обычный 3 9 22 4 2 2 3" xfId="53888"/>
    <cellStyle name="Обычный 3 9 22 4 2 3" xfId="53889"/>
    <cellStyle name="Обычный 3 9 22 4 2 3 2" xfId="53890"/>
    <cellStyle name="Обычный 3 9 22 4 2 4" xfId="53891"/>
    <cellStyle name="Обычный 3 9 22 4 3" xfId="53892"/>
    <cellStyle name="Обычный 3 9 22 4 3 2" xfId="53893"/>
    <cellStyle name="Обычный 3 9 22 4 3 2 2" xfId="53894"/>
    <cellStyle name="Обычный 3 9 22 4 3 3" xfId="53895"/>
    <cellStyle name="Обычный 3 9 22 4 4" xfId="53896"/>
    <cellStyle name="Обычный 3 9 22 4 4 2" xfId="53897"/>
    <cellStyle name="Обычный 3 9 22 4 5" xfId="53898"/>
    <cellStyle name="Обычный 3 9 22 5" xfId="53899"/>
    <cellStyle name="Обычный 3 9 22 5 2" xfId="53900"/>
    <cellStyle name="Обычный 3 9 22 5 2 2" xfId="53901"/>
    <cellStyle name="Обычный 3 9 22 5 2 2 2" xfId="53902"/>
    <cellStyle name="Обычный 3 9 22 5 2 3" xfId="53903"/>
    <cellStyle name="Обычный 3 9 22 5 3" xfId="53904"/>
    <cellStyle name="Обычный 3 9 22 5 3 2" xfId="53905"/>
    <cellStyle name="Обычный 3 9 22 5 4" xfId="53906"/>
    <cellStyle name="Обычный 3 9 22 6" xfId="53907"/>
    <cellStyle name="Обычный 3 9 22 6 2" xfId="53908"/>
    <cellStyle name="Обычный 3 9 22 6 2 2" xfId="53909"/>
    <cellStyle name="Обычный 3 9 22 6 3" xfId="53910"/>
    <cellStyle name="Обычный 3 9 22 7" xfId="53911"/>
    <cellStyle name="Обычный 3 9 22 7 2" xfId="53912"/>
    <cellStyle name="Обычный 3 9 22 8" xfId="53913"/>
    <cellStyle name="Обычный 3 9 23" xfId="53914"/>
    <cellStyle name="Обычный 3 9 23 2" xfId="53915"/>
    <cellStyle name="Обычный 3 9 23 2 2" xfId="53916"/>
    <cellStyle name="Обычный 3 9 23 2 2 2" xfId="53917"/>
    <cellStyle name="Обычный 3 9 23 2 2 2 2" xfId="53918"/>
    <cellStyle name="Обычный 3 9 23 2 2 2 2 2" xfId="53919"/>
    <cellStyle name="Обычный 3 9 23 2 2 2 2 2 2" xfId="53920"/>
    <cellStyle name="Обычный 3 9 23 2 2 2 2 3" xfId="53921"/>
    <cellStyle name="Обычный 3 9 23 2 2 2 3" xfId="53922"/>
    <cellStyle name="Обычный 3 9 23 2 2 2 3 2" xfId="53923"/>
    <cellStyle name="Обычный 3 9 23 2 2 2 4" xfId="53924"/>
    <cellStyle name="Обычный 3 9 23 2 2 3" xfId="53925"/>
    <cellStyle name="Обычный 3 9 23 2 2 3 2" xfId="53926"/>
    <cellStyle name="Обычный 3 9 23 2 2 3 2 2" xfId="53927"/>
    <cellStyle name="Обычный 3 9 23 2 2 3 3" xfId="53928"/>
    <cellStyle name="Обычный 3 9 23 2 2 4" xfId="53929"/>
    <cellStyle name="Обычный 3 9 23 2 2 4 2" xfId="53930"/>
    <cellStyle name="Обычный 3 9 23 2 2 5" xfId="53931"/>
    <cellStyle name="Обычный 3 9 23 2 3" xfId="53932"/>
    <cellStyle name="Обычный 3 9 23 2 3 2" xfId="53933"/>
    <cellStyle name="Обычный 3 9 23 2 3 2 2" xfId="53934"/>
    <cellStyle name="Обычный 3 9 23 2 3 2 2 2" xfId="53935"/>
    <cellStyle name="Обычный 3 9 23 2 3 2 2 2 2" xfId="53936"/>
    <cellStyle name="Обычный 3 9 23 2 3 2 2 3" xfId="53937"/>
    <cellStyle name="Обычный 3 9 23 2 3 2 3" xfId="53938"/>
    <cellStyle name="Обычный 3 9 23 2 3 2 3 2" xfId="53939"/>
    <cellStyle name="Обычный 3 9 23 2 3 2 4" xfId="53940"/>
    <cellStyle name="Обычный 3 9 23 2 3 3" xfId="53941"/>
    <cellStyle name="Обычный 3 9 23 2 3 3 2" xfId="53942"/>
    <cellStyle name="Обычный 3 9 23 2 3 3 2 2" xfId="53943"/>
    <cellStyle name="Обычный 3 9 23 2 3 3 3" xfId="53944"/>
    <cellStyle name="Обычный 3 9 23 2 3 4" xfId="53945"/>
    <cellStyle name="Обычный 3 9 23 2 3 4 2" xfId="53946"/>
    <cellStyle name="Обычный 3 9 23 2 3 5" xfId="53947"/>
    <cellStyle name="Обычный 3 9 23 2 4" xfId="53948"/>
    <cellStyle name="Обычный 3 9 23 2 4 2" xfId="53949"/>
    <cellStyle name="Обычный 3 9 23 2 4 2 2" xfId="53950"/>
    <cellStyle name="Обычный 3 9 23 2 4 2 2 2" xfId="53951"/>
    <cellStyle name="Обычный 3 9 23 2 4 2 3" xfId="53952"/>
    <cellStyle name="Обычный 3 9 23 2 4 3" xfId="53953"/>
    <cellStyle name="Обычный 3 9 23 2 4 3 2" xfId="53954"/>
    <cellStyle name="Обычный 3 9 23 2 4 4" xfId="53955"/>
    <cellStyle name="Обычный 3 9 23 2 5" xfId="53956"/>
    <cellStyle name="Обычный 3 9 23 2 5 2" xfId="53957"/>
    <cellStyle name="Обычный 3 9 23 2 5 2 2" xfId="53958"/>
    <cellStyle name="Обычный 3 9 23 2 5 3" xfId="53959"/>
    <cellStyle name="Обычный 3 9 23 2 6" xfId="53960"/>
    <cellStyle name="Обычный 3 9 23 2 6 2" xfId="53961"/>
    <cellStyle name="Обычный 3 9 23 2 7" xfId="53962"/>
    <cellStyle name="Обычный 3 9 23 3" xfId="53963"/>
    <cellStyle name="Обычный 3 9 23 3 2" xfId="53964"/>
    <cellStyle name="Обычный 3 9 23 3 2 2" xfId="53965"/>
    <cellStyle name="Обычный 3 9 23 3 2 2 2" xfId="53966"/>
    <cellStyle name="Обычный 3 9 23 3 2 2 2 2" xfId="53967"/>
    <cellStyle name="Обычный 3 9 23 3 2 2 3" xfId="53968"/>
    <cellStyle name="Обычный 3 9 23 3 2 3" xfId="53969"/>
    <cellStyle name="Обычный 3 9 23 3 2 3 2" xfId="53970"/>
    <cellStyle name="Обычный 3 9 23 3 2 4" xfId="53971"/>
    <cellStyle name="Обычный 3 9 23 3 3" xfId="53972"/>
    <cellStyle name="Обычный 3 9 23 3 3 2" xfId="53973"/>
    <cellStyle name="Обычный 3 9 23 3 3 2 2" xfId="53974"/>
    <cellStyle name="Обычный 3 9 23 3 3 3" xfId="53975"/>
    <cellStyle name="Обычный 3 9 23 3 4" xfId="53976"/>
    <cellStyle name="Обычный 3 9 23 3 4 2" xfId="53977"/>
    <cellStyle name="Обычный 3 9 23 3 5" xfId="53978"/>
    <cellStyle name="Обычный 3 9 23 4" xfId="53979"/>
    <cellStyle name="Обычный 3 9 23 4 2" xfId="53980"/>
    <cellStyle name="Обычный 3 9 23 4 2 2" xfId="53981"/>
    <cellStyle name="Обычный 3 9 23 4 2 2 2" xfId="53982"/>
    <cellStyle name="Обычный 3 9 23 4 2 2 2 2" xfId="53983"/>
    <cellStyle name="Обычный 3 9 23 4 2 2 3" xfId="53984"/>
    <cellStyle name="Обычный 3 9 23 4 2 3" xfId="53985"/>
    <cellStyle name="Обычный 3 9 23 4 2 3 2" xfId="53986"/>
    <cellStyle name="Обычный 3 9 23 4 2 4" xfId="53987"/>
    <cellStyle name="Обычный 3 9 23 4 3" xfId="53988"/>
    <cellStyle name="Обычный 3 9 23 4 3 2" xfId="53989"/>
    <cellStyle name="Обычный 3 9 23 4 3 2 2" xfId="53990"/>
    <cellStyle name="Обычный 3 9 23 4 3 3" xfId="53991"/>
    <cellStyle name="Обычный 3 9 23 4 4" xfId="53992"/>
    <cellStyle name="Обычный 3 9 23 4 4 2" xfId="53993"/>
    <cellStyle name="Обычный 3 9 23 4 5" xfId="53994"/>
    <cellStyle name="Обычный 3 9 23 5" xfId="53995"/>
    <cellStyle name="Обычный 3 9 23 5 2" xfId="53996"/>
    <cellStyle name="Обычный 3 9 23 5 2 2" xfId="53997"/>
    <cellStyle name="Обычный 3 9 23 5 2 2 2" xfId="53998"/>
    <cellStyle name="Обычный 3 9 23 5 2 3" xfId="53999"/>
    <cellStyle name="Обычный 3 9 23 5 3" xfId="54000"/>
    <cellStyle name="Обычный 3 9 23 5 3 2" xfId="54001"/>
    <cellStyle name="Обычный 3 9 23 5 4" xfId="54002"/>
    <cellStyle name="Обычный 3 9 23 6" xfId="54003"/>
    <cellStyle name="Обычный 3 9 23 6 2" xfId="54004"/>
    <cellStyle name="Обычный 3 9 23 6 2 2" xfId="54005"/>
    <cellStyle name="Обычный 3 9 23 6 3" xfId="54006"/>
    <cellStyle name="Обычный 3 9 23 7" xfId="54007"/>
    <cellStyle name="Обычный 3 9 23 7 2" xfId="54008"/>
    <cellStyle name="Обычный 3 9 23 8" xfId="54009"/>
    <cellStyle name="Обычный 3 9 24" xfId="54010"/>
    <cellStyle name="Обычный 3 9 24 2" xfId="54011"/>
    <cellStyle name="Обычный 3 9 24 2 2" xfId="54012"/>
    <cellStyle name="Обычный 3 9 24 2 2 2" xfId="54013"/>
    <cellStyle name="Обычный 3 9 24 2 2 2 2" xfId="54014"/>
    <cellStyle name="Обычный 3 9 24 2 2 2 2 2" xfId="54015"/>
    <cellStyle name="Обычный 3 9 24 2 2 2 2 2 2" xfId="54016"/>
    <cellStyle name="Обычный 3 9 24 2 2 2 2 3" xfId="54017"/>
    <cellStyle name="Обычный 3 9 24 2 2 2 3" xfId="54018"/>
    <cellStyle name="Обычный 3 9 24 2 2 2 3 2" xfId="54019"/>
    <cellStyle name="Обычный 3 9 24 2 2 2 4" xfId="54020"/>
    <cellStyle name="Обычный 3 9 24 2 2 3" xfId="54021"/>
    <cellStyle name="Обычный 3 9 24 2 2 3 2" xfId="54022"/>
    <cellStyle name="Обычный 3 9 24 2 2 3 2 2" xfId="54023"/>
    <cellStyle name="Обычный 3 9 24 2 2 3 3" xfId="54024"/>
    <cellStyle name="Обычный 3 9 24 2 2 4" xfId="54025"/>
    <cellStyle name="Обычный 3 9 24 2 2 4 2" xfId="54026"/>
    <cellStyle name="Обычный 3 9 24 2 2 5" xfId="54027"/>
    <cellStyle name="Обычный 3 9 24 2 3" xfId="54028"/>
    <cellStyle name="Обычный 3 9 24 2 3 2" xfId="54029"/>
    <cellStyle name="Обычный 3 9 24 2 3 2 2" xfId="54030"/>
    <cellStyle name="Обычный 3 9 24 2 3 2 2 2" xfId="54031"/>
    <cellStyle name="Обычный 3 9 24 2 3 2 2 2 2" xfId="54032"/>
    <cellStyle name="Обычный 3 9 24 2 3 2 2 3" xfId="54033"/>
    <cellStyle name="Обычный 3 9 24 2 3 2 3" xfId="54034"/>
    <cellStyle name="Обычный 3 9 24 2 3 2 3 2" xfId="54035"/>
    <cellStyle name="Обычный 3 9 24 2 3 2 4" xfId="54036"/>
    <cellStyle name="Обычный 3 9 24 2 3 3" xfId="54037"/>
    <cellStyle name="Обычный 3 9 24 2 3 3 2" xfId="54038"/>
    <cellStyle name="Обычный 3 9 24 2 3 3 2 2" xfId="54039"/>
    <cellStyle name="Обычный 3 9 24 2 3 3 3" xfId="54040"/>
    <cellStyle name="Обычный 3 9 24 2 3 4" xfId="54041"/>
    <cellStyle name="Обычный 3 9 24 2 3 4 2" xfId="54042"/>
    <cellStyle name="Обычный 3 9 24 2 3 5" xfId="54043"/>
    <cellStyle name="Обычный 3 9 24 2 4" xfId="54044"/>
    <cellStyle name="Обычный 3 9 24 2 4 2" xfId="54045"/>
    <cellStyle name="Обычный 3 9 24 2 4 2 2" xfId="54046"/>
    <cellStyle name="Обычный 3 9 24 2 4 2 2 2" xfId="54047"/>
    <cellStyle name="Обычный 3 9 24 2 4 2 3" xfId="54048"/>
    <cellStyle name="Обычный 3 9 24 2 4 3" xfId="54049"/>
    <cellStyle name="Обычный 3 9 24 2 4 3 2" xfId="54050"/>
    <cellStyle name="Обычный 3 9 24 2 4 4" xfId="54051"/>
    <cellStyle name="Обычный 3 9 24 2 5" xfId="54052"/>
    <cellStyle name="Обычный 3 9 24 2 5 2" xfId="54053"/>
    <cellStyle name="Обычный 3 9 24 2 5 2 2" xfId="54054"/>
    <cellStyle name="Обычный 3 9 24 2 5 3" xfId="54055"/>
    <cellStyle name="Обычный 3 9 24 2 6" xfId="54056"/>
    <cellStyle name="Обычный 3 9 24 2 6 2" xfId="54057"/>
    <cellStyle name="Обычный 3 9 24 2 7" xfId="54058"/>
    <cellStyle name="Обычный 3 9 24 3" xfId="54059"/>
    <cellStyle name="Обычный 3 9 24 3 2" xfId="54060"/>
    <cellStyle name="Обычный 3 9 24 3 2 2" xfId="54061"/>
    <cellStyle name="Обычный 3 9 24 3 2 2 2" xfId="54062"/>
    <cellStyle name="Обычный 3 9 24 3 2 2 2 2" xfId="54063"/>
    <cellStyle name="Обычный 3 9 24 3 2 2 3" xfId="54064"/>
    <cellStyle name="Обычный 3 9 24 3 2 3" xfId="54065"/>
    <cellStyle name="Обычный 3 9 24 3 2 3 2" xfId="54066"/>
    <cellStyle name="Обычный 3 9 24 3 2 4" xfId="54067"/>
    <cellStyle name="Обычный 3 9 24 3 3" xfId="54068"/>
    <cellStyle name="Обычный 3 9 24 3 3 2" xfId="54069"/>
    <cellStyle name="Обычный 3 9 24 3 3 2 2" xfId="54070"/>
    <cellStyle name="Обычный 3 9 24 3 3 3" xfId="54071"/>
    <cellStyle name="Обычный 3 9 24 3 4" xfId="54072"/>
    <cellStyle name="Обычный 3 9 24 3 4 2" xfId="54073"/>
    <cellStyle name="Обычный 3 9 24 3 5" xfId="54074"/>
    <cellStyle name="Обычный 3 9 24 4" xfId="54075"/>
    <cellStyle name="Обычный 3 9 24 4 2" xfId="54076"/>
    <cellStyle name="Обычный 3 9 24 4 2 2" xfId="54077"/>
    <cellStyle name="Обычный 3 9 24 4 2 2 2" xfId="54078"/>
    <cellStyle name="Обычный 3 9 24 4 2 2 2 2" xfId="54079"/>
    <cellStyle name="Обычный 3 9 24 4 2 2 3" xfId="54080"/>
    <cellStyle name="Обычный 3 9 24 4 2 3" xfId="54081"/>
    <cellStyle name="Обычный 3 9 24 4 2 3 2" xfId="54082"/>
    <cellStyle name="Обычный 3 9 24 4 2 4" xfId="54083"/>
    <cellStyle name="Обычный 3 9 24 4 3" xfId="54084"/>
    <cellStyle name="Обычный 3 9 24 4 3 2" xfId="54085"/>
    <cellStyle name="Обычный 3 9 24 4 3 2 2" xfId="54086"/>
    <cellStyle name="Обычный 3 9 24 4 3 3" xfId="54087"/>
    <cellStyle name="Обычный 3 9 24 4 4" xfId="54088"/>
    <cellStyle name="Обычный 3 9 24 4 4 2" xfId="54089"/>
    <cellStyle name="Обычный 3 9 24 4 5" xfId="54090"/>
    <cellStyle name="Обычный 3 9 24 5" xfId="54091"/>
    <cellStyle name="Обычный 3 9 24 5 2" xfId="54092"/>
    <cellStyle name="Обычный 3 9 24 5 2 2" xfId="54093"/>
    <cellStyle name="Обычный 3 9 24 5 2 2 2" xfId="54094"/>
    <cellStyle name="Обычный 3 9 24 5 2 3" xfId="54095"/>
    <cellStyle name="Обычный 3 9 24 5 3" xfId="54096"/>
    <cellStyle name="Обычный 3 9 24 5 3 2" xfId="54097"/>
    <cellStyle name="Обычный 3 9 24 5 4" xfId="54098"/>
    <cellStyle name="Обычный 3 9 24 6" xfId="54099"/>
    <cellStyle name="Обычный 3 9 24 6 2" xfId="54100"/>
    <cellStyle name="Обычный 3 9 24 6 2 2" xfId="54101"/>
    <cellStyle name="Обычный 3 9 24 6 3" xfId="54102"/>
    <cellStyle name="Обычный 3 9 24 7" xfId="54103"/>
    <cellStyle name="Обычный 3 9 24 7 2" xfId="54104"/>
    <cellStyle name="Обычный 3 9 24 8" xfId="54105"/>
    <cellStyle name="Обычный 3 9 25" xfId="54106"/>
    <cellStyle name="Обычный 3 9 25 2" xfId="54107"/>
    <cellStyle name="Обычный 3 9 25 2 2" xfId="54108"/>
    <cellStyle name="Обычный 3 9 25 2 2 2" xfId="54109"/>
    <cellStyle name="Обычный 3 9 25 2 2 2 2" xfId="54110"/>
    <cellStyle name="Обычный 3 9 25 2 2 2 2 2" xfId="54111"/>
    <cellStyle name="Обычный 3 9 25 2 2 2 2 2 2" xfId="54112"/>
    <cellStyle name="Обычный 3 9 25 2 2 2 2 3" xfId="54113"/>
    <cellStyle name="Обычный 3 9 25 2 2 2 3" xfId="54114"/>
    <cellStyle name="Обычный 3 9 25 2 2 2 3 2" xfId="54115"/>
    <cellStyle name="Обычный 3 9 25 2 2 2 4" xfId="54116"/>
    <cellStyle name="Обычный 3 9 25 2 2 3" xfId="54117"/>
    <cellStyle name="Обычный 3 9 25 2 2 3 2" xfId="54118"/>
    <cellStyle name="Обычный 3 9 25 2 2 3 2 2" xfId="54119"/>
    <cellStyle name="Обычный 3 9 25 2 2 3 3" xfId="54120"/>
    <cellStyle name="Обычный 3 9 25 2 2 4" xfId="54121"/>
    <cellStyle name="Обычный 3 9 25 2 2 4 2" xfId="54122"/>
    <cellStyle name="Обычный 3 9 25 2 2 5" xfId="54123"/>
    <cellStyle name="Обычный 3 9 25 2 3" xfId="54124"/>
    <cellStyle name="Обычный 3 9 25 2 3 2" xfId="54125"/>
    <cellStyle name="Обычный 3 9 25 2 3 2 2" xfId="54126"/>
    <cellStyle name="Обычный 3 9 25 2 3 2 2 2" xfId="54127"/>
    <cellStyle name="Обычный 3 9 25 2 3 2 2 2 2" xfId="54128"/>
    <cellStyle name="Обычный 3 9 25 2 3 2 2 3" xfId="54129"/>
    <cellStyle name="Обычный 3 9 25 2 3 2 3" xfId="54130"/>
    <cellStyle name="Обычный 3 9 25 2 3 2 3 2" xfId="54131"/>
    <cellStyle name="Обычный 3 9 25 2 3 2 4" xfId="54132"/>
    <cellStyle name="Обычный 3 9 25 2 3 3" xfId="54133"/>
    <cellStyle name="Обычный 3 9 25 2 3 3 2" xfId="54134"/>
    <cellStyle name="Обычный 3 9 25 2 3 3 2 2" xfId="54135"/>
    <cellStyle name="Обычный 3 9 25 2 3 3 3" xfId="54136"/>
    <cellStyle name="Обычный 3 9 25 2 3 4" xfId="54137"/>
    <cellStyle name="Обычный 3 9 25 2 3 4 2" xfId="54138"/>
    <cellStyle name="Обычный 3 9 25 2 3 5" xfId="54139"/>
    <cellStyle name="Обычный 3 9 25 2 4" xfId="54140"/>
    <cellStyle name="Обычный 3 9 25 2 4 2" xfId="54141"/>
    <cellStyle name="Обычный 3 9 25 2 4 2 2" xfId="54142"/>
    <cellStyle name="Обычный 3 9 25 2 4 2 2 2" xfId="54143"/>
    <cellStyle name="Обычный 3 9 25 2 4 2 3" xfId="54144"/>
    <cellStyle name="Обычный 3 9 25 2 4 3" xfId="54145"/>
    <cellStyle name="Обычный 3 9 25 2 4 3 2" xfId="54146"/>
    <cellStyle name="Обычный 3 9 25 2 4 4" xfId="54147"/>
    <cellStyle name="Обычный 3 9 25 2 5" xfId="54148"/>
    <cellStyle name="Обычный 3 9 25 2 5 2" xfId="54149"/>
    <cellStyle name="Обычный 3 9 25 2 5 2 2" xfId="54150"/>
    <cellStyle name="Обычный 3 9 25 2 5 3" xfId="54151"/>
    <cellStyle name="Обычный 3 9 25 2 6" xfId="54152"/>
    <cellStyle name="Обычный 3 9 25 2 6 2" xfId="54153"/>
    <cellStyle name="Обычный 3 9 25 2 7" xfId="54154"/>
    <cellStyle name="Обычный 3 9 25 3" xfId="54155"/>
    <cellStyle name="Обычный 3 9 25 3 2" xfId="54156"/>
    <cellStyle name="Обычный 3 9 25 3 2 2" xfId="54157"/>
    <cellStyle name="Обычный 3 9 25 3 2 2 2" xfId="54158"/>
    <cellStyle name="Обычный 3 9 25 3 2 2 2 2" xfId="54159"/>
    <cellStyle name="Обычный 3 9 25 3 2 2 3" xfId="54160"/>
    <cellStyle name="Обычный 3 9 25 3 2 3" xfId="54161"/>
    <cellStyle name="Обычный 3 9 25 3 2 3 2" xfId="54162"/>
    <cellStyle name="Обычный 3 9 25 3 2 4" xfId="54163"/>
    <cellStyle name="Обычный 3 9 25 3 3" xfId="54164"/>
    <cellStyle name="Обычный 3 9 25 3 3 2" xfId="54165"/>
    <cellStyle name="Обычный 3 9 25 3 3 2 2" xfId="54166"/>
    <cellStyle name="Обычный 3 9 25 3 3 3" xfId="54167"/>
    <cellStyle name="Обычный 3 9 25 3 4" xfId="54168"/>
    <cellStyle name="Обычный 3 9 25 3 4 2" xfId="54169"/>
    <cellStyle name="Обычный 3 9 25 3 5" xfId="54170"/>
    <cellStyle name="Обычный 3 9 25 4" xfId="54171"/>
    <cellStyle name="Обычный 3 9 25 4 2" xfId="54172"/>
    <cellStyle name="Обычный 3 9 25 4 2 2" xfId="54173"/>
    <cellStyle name="Обычный 3 9 25 4 2 2 2" xfId="54174"/>
    <cellStyle name="Обычный 3 9 25 4 2 2 2 2" xfId="54175"/>
    <cellStyle name="Обычный 3 9 25 4 2 2 3" xfId="54176"/>
    <cellStyle name="Обычный 3 9 25 4 2 3" xfId="54177"/>
    <cellStyle name="Обычный 3 9 25 4 2 3 2" xfId="54178"/>
    <cellStyle name="Обычный 3 9 25 4 2 4" xfId="54179"/>
    <cellStyle name="Обычный 3 9 25 4 3" xfId="54180"/>
    <cellStyle name="Обычный 3 9 25 4 3 2" xfId="54181"/>
    <cellStyle name="Обычный 3 9 25 4 3 2 2" xfId="54182"/>
    <cellStyle name="Обычный 3 9 25 4 3 3" xfId="54183"/>
    <cellStyle name="Обычный 3 9 25 4 4" xfId="54184"/>
    <cellStyle name="Обычный 3 9 25 4 4 2" xfId="54185"/>
    <cellStyle name="Обычный 3 9 25 4 5" xfId="54186"/>
    <cellStyle name="Обычный 3 9 25 5" xfId="54187"/>
    <cellStyle name="Обычный 3 9 25 5 2" xfId="54188"/>
    <cellStyle name="Обычный 3 9 25 5 2 2" xfId="54189"/>
    <cellStyle name="Обычный 3 9 25 5 2 2 2" xfId="54190"/>
    <cellStyle name="Обычный 3 9 25 5 2 3" xfId="54191"/>
    <cellStyle name="Обычный 3 9 25 5 3" xfId="54192"/>
    <cellStyle name="Обычный 3 9 25 5 3 2" xfId="54193"/>
    <cellStyle name="Обычный 3 9 25 5 4" xfId="54194"/>
    <cellStyle name="Обычный 3 9 25 6" xfId="54195"/>
    <cellStyle name="Обычный 3 9 25 6 2" xfId="54196"/>
    <cellStyle name="Обычный 3 9 25 6 2 2" xfId="54197"/>
    <cellStyle name="Обычный 3 9 25 6 3" xfId="54198"/>
    <cellStyle name="Обычный 3 9 25 7" xfId="54199"/>
    <cellStyle name="Обычный 3 9 25 7 2" xfId="54200"/>
    <cellStyle name="Обычный 3 9 25 8" xfId="54201"/>
    <cellStyle name="Обычный 3 9 26" xfId="54202"/>
    <cellStyle name="Обычный 3 9 26 2" xfId="54203"/>
    <cellStyle name="Обычный 3 9 26 2 2" xfId="54204"/>
    <cellStyle name="Обычный 3 9 26 2 2 2" xfId="54205"/>
    <cellStyle name="Обычный 3 9 26 2 2 2 2" xfId="54206"/>
    <cellStyle name="Обычный 3 9 26 2 2 2 2 2" xfId="54207"/>
    <cellStyle name="Обычный 3 9 26 2 2 2 2 2 2" xfId="54208"/>
    <cellStyle name="Обычный 3 9 26 2 2 2 2 3" xfId="54209"/>
    <cellStyle name="Обычный 3 9 26 2 2 2 3" xfId="54210"/>
    <cellStyle name="Обычный 3 9 26 2 2 2 3 2" xfId="54211"/>
    <cellStyle name="Обычный 3 9 26 2 2 2 4" xfId="54212"/>
    <cellStyle name="Обычный 3 9 26 2 2 3" xfId="54213"/>
    <cellStyle name="Обычный 3 9 26 2 2 3 2" xfId="54214"/>
    <cellStyle name="Обычный 3 9 26 2 2 3 2 2" xfId="54215"/>
    <cellStyle name="Обычный 3 9 26 2 2 3 3" xfId="54216"/>
    <cellStyle name="Обычный 3 9 26 2 2 4" xfId="54217"/>
    <cellStyle name="Обычный 3 9 26 2 2 4 2" xfId="54218"/>
    <cellStyle name="Обычный 3 9 26 2 2 5" xfId="54219"/>
    <cellStyle name="Обычный 3 9 26 2 3" xfId="54220"/>
    <cellStyle name="Обычный 3 9 26 2 3 2" xfId="54221"/>
    <cellStyle name="Обычный 3 9 26 2 3 2 2" xfId="54222"/>
    <cellStyle name="Обычный 3 9 26 2 3 2 2 2" xfId="54223"/>
    <cellStyle name="Обычный 3 9 26 2 3 2 2 2 2" xfId="54224"/>
    <cellStyle name="Обычный 3 9 26 2 3 2 2 3" xfId="54225"/>
    <cellStyle name="Обычный 3 9 26 2 3 2 3" xfId="54226"/>
    <cellStyle name="Обычный 3 9 26 2 3 2 3 2" xfId="54227"/>
    <cellStyle name="Обычный 3 9 26 2 3 2 4" xfId="54228"/>
    <cellStyle name="Обычный 3 9 26 2 3 3" xfId="54229"/>
    <cellStyle name="Обычный 3 9 26 2 3 3 2" xfId="54230"/>
    <cellStyle name="Обычный 3 9 26 2 3 3 2 2" xfId="54231"/>
    <cellStyle name="Обычный 3 9 26 2 3 3 3" xfId="54232"/>
    <cellStyle name="Обычный 3 9 26 2 3 4" xfId="54233"/>
    <cellStyle name="Обычный 3 9 26 2 3 4 2" xfId="54234"/>
    <cellStyle name="Обычный 3 9 26 2 3 5" xfId="54235"/>
    <cellStyle name="Обычный 3 9 26 2 4" xfId="54236"/>
    <cellStyle name="Обычный 3 9 26 2 4 2" xfId="54237"/>
    <cellStyle name="Обычный 3 9 26 2 4 2 2" xfId="54238"/>
    <cellStyle name="Обычный 3 9 26 2 4 2 2 2" xfId="54239"/>
    <cellStyle name="Обычный 3 9 26 2 4 2 3" xfId="54240"/>
    <cellStyle name="Обычный 3 9 26 2 4 3" xfId="54241"/>
    <cellStyle name="Обычный 3 9 26 2 4 3 2" xfId="54242"/>
    <cellStyle name="Обычный 3 9 26 2 4 4" xfId="54243"/>
    <cellStyle name="Обычный 3 9 26 2 5" xfId="54244"/>
    <cellStyle name="Обычный 3 9 26 2 5 2" xfId="54245"/>
    <cellStyle name="Обычный 3 9 26 2 5 2 2" xfId="54246"/>
    <cellStyle name="Обычный 3 9 26 2 5 3" xfId="54247"/>
    <cellStyle name="Обычный 3 9 26 2 6" xfId="54248"/>
    <cellStyle name="Обычный 3 9 26 2 6 2" xfId="54249"/>
    <cellStyle name="Обычный 3 9 26 2 7" xfId="54250"/>
    <cellStyle name="Обычный 3 9 26 3" xfId="54251"/>
    <cellStyle name="Обычный 3 9 26 3 2" xfId="54252"/>
    <cellStyle name="Обычный 3 9 26 3 2 2" xfId="54253"/>
    <cellStyle name="Обычный 3 9 26 3 2 2 2" xfId="54254"/>
    <cellStyle name="Обычный 3 9 26 3 2 2 2 2" xfId="54255"/>
    <cellStyle name="Обычный 3 9 26 3 2 2 3" xfId="54256"/>
    <cellStyle name="Обычный 3 9 26 3 2 3" xfId="54257"/>
    <cellStyle name="Обычный 3 9 26 3 2 3 2" xfId="54258"/>
    <cellStyle name="Обычный 3 9 26 3 2 4" xfId="54259"/>
    <cellStyle name="Обычный 3 9 26 3 3" xfId="54260"/>
    <cellStyle name="Обычный 3 9 26 3 3 2" xfId="54261"/>
    <cellStyle name="Обычный 3 9 26 3 3 2 2" xfId="54262"/>
    <cellStyle name="Обычный 3 9 26 3 3 3" xfId="54263"/>
    <cellStyle name="Обычный 3 9 26 3 4" xfId="54264"/>
    <cellStyle name="Обычный 3 9 26 3 4 2" xfId="54265"/>
    <cellStyle name="Обычный 3 9 26 3 5" xfId="54266"/>
    <cellStyle name="Обычный 3 9 26 4" xfId="54267"/>
    <cellStyle name="Обычный 3 9 26 4 2" xfId="54268"/>
    <cellStyle name="Обычный 3 9 26 4 2 2" xfId="54269"/>
    <cellStyle name="Обычный 3 9 26 4 2 2 2" xfId="54270"/>
    <cellStyle name="Обычный 3 9 26 4 2 2 2 2" xfId="54271"/>
    <cellStyle name="Обычный 3 9 26 4 2 2 3" xfId="54272"/>
    <cellStyle name="Обычный 3 9 26 4 2 3" xfId="54273"/>
    <cellStyle name="Обычный 3 9 26 4 2 3 2" xfId="54274"/>
    <cellStyle name="Обычный 3 9 26 4 2 4" xfId="54275"/>
    <cellStyle name="Обычный 3 9 26 4 3" xfId="54276"/>
    <cellStyle name="Обычный 3 9 26 4 3 2" xfId="54277"/>
    <cellStyle name="Обычный 3 9 26 4 3 2 2" xfId="54278"/>
    <cellStyle name="Обычный 3 9 26 4 3 3" xfId="54279"/>
    <cellStyle name="Обычный 3 9 26 4 4" xfId="54280"/>
    <cellStyle name="Обычный 3 9 26 4 4 2" xfId="54281"/>
    <cellStyle name="Обычный 3 9 26 4 5" xfId="54282"/>
    <cellStyle name="Обычный 3 9 26 5" xfId="54283"/>
    <cellStyle name="Обычный 3 9 26 5 2" xfId="54284"/>
    <cellStyle name="Обычный 3 9 26 5 2 2" xfId="54285"/>
    <cellStyle name="Обычный 3 9 26 5 2 2 2" xfId="54286"/>
    <cellStyle name="Обычный 3 9 26 5 2 3" xfId="54287"/>
    <cellStyle name="Обычный 3 9 26 5 3" xfId="54288"/>
    <cellStyle name="Обычный 3 9 26 5 3 2" xfId="54289"/>
    <cellStyle name="Обычный 3 9 26 5 4" xfId="54290"/>
    <cellStyle name="Обычный 3 9 26 6" xfId="54291"/>
    <cellStyle name="Обычный 3 9 26 6 2" xfId="54292"/>
    <cellStyle name="Обычный 3 9 26 6 2 2" xfId="54293"/>
    <cellStyle name="Обычный 3 9 26 6 3" xfId="54294"/>
    <cellStyle name="Обычный 3 9 26 7" xfId="54295"/>
    <cellStyle name="Обычный 3 9 26 7 2" xfId="54296"/>
    <cellStyle name="Обычный 3 9 26 8" xfId="54297"/>
    <cellStyle name="Обычный 3 9 27" xfId="54298"/>
    <cellStyle name="Обычный 3 9 27 2" xfId="54299"/>
    <cellStyle name="Обычный 3 9 27 2 2" xfId="54300"/>
    <cellStyle name="Обычный 3 9 27 2 2 2" xfId="54301"/>
    <cellStyle name="Обычный 3 9 27 2 2 2 2" xfId="54302"/>
    <cellStyle name="Обычный 3 9 27 2 2 2 2 2" xfId="54303"/>
    <cellStyle name="Обычный 3 9 27 2 2 2 2 2 2" xfId="54304"/>
    <cellStyle name="Обычный 3 9 27 2 2 2 2 3" xfId="54305"/>
    <cellStyle name="Обычный 3 9 27 2 2 2 3" xfId="54306"/>
    <cellStyle name="Обычный 3 9 27 2 2 2 3 2" xfId="54307"/>
    <cellStyle name="Обычный 3 9 27 2 2 2 4" xfId="54308"/>
    <cellStyle name="Обычный 3 9 27 2 2 3" xfId="54309"/>
    <cellStyle name="Обычный 3 9 27 2 2 3 2" xfId="54310"/>
    <cellStyle name="Обычный 3 9 27 2 2 3 2 2" xfId="54311"/>
    <cellStyle name="Обычный 3 9 27 2 2 3 3" xfId="54312"/>
    <cellStyle name="Обычный 3 9 27 2 2 4" xfId="54313"/>
    <cellStyle name="Обычный 3 9 27 2 2 4 2" xfId="54314"/>
    <cellStyle name="Обычный 3 9 27 2 2 5" xfId="54315"/>
    <cellStyle name="Обычный 3 9 27 2 3" xfId="54316"/>
    <cellStyle name="Обычный 3 9 27 2 3 2" xfId="54317"/>
    <cellStyle name="Обычный 3 9 27 2 3 2 2" xfId="54318"/>
    <cellStyle name="Обычный 3 9 27 2 3 2 2 2" xfId="54319"/>
    <cellStyle name="Обычный 3 9 27 2 3 2 2 2 2" xfId="54320"/>
    <cellStyle name="Обычный 3 9 27 2 3 2 2 3" xfId="54321"/>
    <cellStyle name="Обычный 3 9 27 2 3 2 3" xfId="54322"/>
    <cellStyle name="Обычный 3 9 27 2 3 2 3 2" xfId="54323"/>
    <cellStyle name="Обычный 3 9 27 2 3 2 4" xfId="54324"/>
    <cellStyle name="Обычный 3 9 27 2 3 3" xfId="54325"/>
    <cellStyle name="Обычный 3 9 27 2 3 3 2" xfId="54326"/>
    <cellStyle name="Обычный 3 9 27 2 3 3 2 2" xfId="54327"/>
    <cellStyle name="Обычный 3 9 27 2 3 3 3" xfId="54328"/>
    <cellStyle name="Обычный 3 9 27 2 3 4" xfId="54329"/>
    <cellStyle name="Обычный 3 9 27 2 3 4 2" xfId="54330"/>
    <cellStyle name="Обычный 3 9 27 2 3 5" xfId="54331"/>
    <cellStyle name="Обычный 3 9 27 2 4" xfId="54332"/>
    <cellStyle name="Обычный 3 9 27 2 4 2" xfId="54333"/>
    <cellStyle name="Обычный 3 9 27 2 4 2 2" xfId="54334"/>
    <cellStyle name="Обычный 3 9 27 2 4 2 2 2" xfId="54335"/>
    <cellStyle name="Обычный 3 9 27 2 4 2 3" xfId="54336"/>
    <cellStyle name="Обычный 3 9 27 2 4 3" xfId="54337"/>
    <cellStyle name="Обычный 3 9 27 2 4 3 2" xfId="54338"/>
    <cellStyle name="Обычный 3 9 27 2 4 4" xfId="54339"/>
    <cellStyle name="Обычный 3 9 27 2 5" xfId="54340"/>
    <cellStyle name="Обычный 3 9 27 2 5 2" xfId="54341"/>
    <cellStyle name="Обычный 3 9 27 2 5 2 2" xfId="54342"/>
    <cellStyle name="Обычный 3 9 27 2 5 3" xfId="54343"/>
    <cellStyle name="Обычный 3 9 27 2 6" xfId="54344"/>
    <cellStyle name="Обычный 3 9 27 2 6 2" xfId="54345"/>
    <cellStyle name="Обычный 3 9 27 2 7" xfId="54346"/>
    <cellStyle name="Обычный 3 9 27 3" xfId="54347"/>
    <cellStyle name="Обычный 3 9 27 3 2" xfId="54348"/>
    <cellStyle name="Обычный 3 9 27 3 2 2" xfId="54349"/>
    <cellStyle name="Обычный 3 9 27 3 2 2 2" xfId="54350"/>
    <cellStyle name="Обычный 3 9 27 3 2 2 2 2" xfId="54351"/>
    <cellStyle name="Обычный 3 9 27 3 2 2 3" xfId="54352"/>
    <cellStyle name="Обычный 3 9 27 3 2 3" xfId="54353"/>
    <cellStyle name="Обычный 3 9 27 3 2 3 2" xfId="54354"/>
    <cellStyle name="Обычный 3 9 27 3 2 4" xfId="54355"/>
    <cellStyle name="Обычный 3 9 27 3 3" xfId="54356"/>
    <cellStyle name="Обычный 3 9 27 3 3 2" xfId="54357"/>
    <cellStyle name="Обычный 3 9 27 3 3 2 2" xfId="54358"/>
    <cellStyle name="Обычный 3 9 27 3 3 3" xfId="54359"/>
    <cellStyle name="Обычный 3 9 27 3 4" xfId="54360"/>
    <cellStyle name="Обычный 3 9 27 3 4 2" xfId="54361"/>
    <cellStyle name="Обычный 3 9 27 3 5" xfId="54362"/>
    <cellStyle name="Обычный 3 9 27 4" xfId="54363"/>
    <cellStyle name="Обычный 3 9 27 4 2" xfId="54364"/>
    <cellStyle name="Обычный 3 9 27 4 2 2" xfId="54365"/>
    <cellStyle name="Обычный 3 9 27 4 2 2 2" xfId="54366"/>
    <cellStyle name="Обычный 3 9 27 4 2 2 2 2" xfId="54367"/>
    <cellStyle name="Обычный 3 9 27 4 2 2 3" xfId="54368"/>
    <cellStyle name="Обычный 3 9 27 4 2 3" xfId="54369"/>
    <cellStyle name="Обычный 3 9 27 4 2 3 2" xfId="54370"/>
    <cellStyle name="Обычный 3 9 27 4 2 4" xfId="54371"/>
    <cellStyle name="Обычный 3 9 27 4 3" xfId="54372"/>
    <cellStyle name="Обычный 3 9 27 4 3 2" xfId="54373"/>
    <cellStyle name="Обычный 3 9 27 4 3 2 2" xfId="54374"/>
    <cellStyle name="Обычный 3 9 27 4 3 3" xfId="54375"/>
    <cellStyle name="Обычный 3 9 27 4 4" xfId="54376"/>
    <cellStyle name="Обычный 3 9 27 4 4 2" xfId="54377"/>
    <cellStyle name="Обычный 3 9 27 4 5" xfId="54378"/>
    <cellStyle name="Обычный 3 9 27 5" xfId="54379"/>
    <cellStyle name="Обычный 3 9 27 5 2" xfId="54380"/>
    <cellStyle name="Обычный 3 9 27 5 2 2" xfId="54381"/>
    <cellStyle name="Обычный 3 9 27 5 2 2 2" xfId="54382"/>
    <cellStyle name="Обычный 3 9 27 5 2 3" xfId="54383"/>
    <cellStyle name="Обычный 3 9 27 5 3" xfId="54384"/>
    <cellStyle name="Обычный 3 9 27 5 3 2" xfId="54385"/>
    <cellStyle name="Обычный 3 9 27 5 4" xfId="54386"/>
    <cellStyle name="Обычный 3 9 27 6" xfId="54387"/>
    <cellStyle name="Обычный 3 9 27 6 2" xfId="54388"/>
    <cellStyle name="Обычный 3 9 27 6 2 2" xfId="54389"/>
    <cellStyle name="Обычный 3 9 27 6 3" xfId="54390"/>
    <cellStyle name="Обычный 3 9 27 7" xfId="54391"/>
    <cellStyle name="Обычный 3 9 27 7 2" xfId="54392"/>
    <cellStyle name="Обычный 3 9 27 8" xfId="54393"/>
    <cellStyle name="Обычный 3 9 28" xfId="54394"/>
    <cellStyle name="Обычный 3 9 28 2" xfId="54395"/>
    <cellStyle name="Обычный 3 9 28 2 2" xfId="54396"/>
    <cellStyle name="Обычный 3 9 28 2 2 2" xfId="54397"/>
    <cellStyle name="Обычный 3 9 28 2 2 2 2" xfId="54398"/>
    <cellStyle name="Обычный 3 9 28 2 2 2 2 2" xfId="54399"/>
    <cellStyle name="Обычный 3 9 28 2 2 2 2 2 2" xfId="54400"/>
    <cellStyle name="Обычный 3 9 28 2 2 2 2 3" xfId="54401"/>
    <cellStyle name="Обычный 3 9 28 2 2 2 3" xfId="54402"/>
    <cellStyle name="Обычный 3 9 28 2 2 2 3 2" xfId="54403"/>
    <cellStyle name="Обычный 3 9 28 2 2 2 4" xfId="54404"/>
    <cellStyle name="Обычный 3 9 28 2 2 3" xfId="54405"/>
    <cellStyle name="Обычный 3 9 28 2 2 3 2" xfId="54406"/>
    <cellStyle name="Обычный 3 9 28 2 2 3 2 2" xfId="54407"/>
    <cellStyle name="Обычный 3 9 28 2 2 3 3" xfId="54408"/>
    <cellStyle name="Обычный 3 9 28 2 2 4" xfId="54409"/>
    <cellStyle name="Обычный 3 9 28 2 2 4 2" xfId="54410"/>
    <cellStyle name="Обычный 3 9 28 2 2 5" xfId="54411"/>
    <cellStyle name="Обычный 3 9 28 2 3" xfId="54412"/>
    <cellStyle name="Обычный 3 9 28 2 3 2" xfId="54413"/>
    <cellStyle name="Обычный 3 9 28 2 3 2 2" xfId="54414"/>
    <cellStyle name="Обычный 3 9 28 2 3 2 2 2" xfId="54415"/>
    <cellStyle name="Обычный 3 9 28 2 3 2 2 2 2" xfId="54416"/>
    <cellStyle name="Обычный 3 9 28 2 3 2 2 3" xfId="54417"/>
    <cellStyle name="Обычный 3 9 28 2 3 2 3" xfId="54418"/>
    <cellStyle name="Обычный 3 9 28 2 3 2 3 2" xfId="54419"/>
    <cellStyle name="Обычный 3 9 28 2 3 2 4" xfId="54420"/>
    <cellStyle name="Обычный 3 9 28 2 3 3" xfId="54421"/>
    <cellStyle name="Обычный 3 9 28 2 3 3 2" xfId="54422"/>
    <cellStyle name="Обычный 3 9 28 2 3 3 2 2" xfId="54423"/>
    <cellStyle name="Обычный 3 9 28 2 3 3 3" xfId="54424"/>
    <cellStyle name="Обычный 3 9 28 2 3 4" xfId="54425"/>
    <cellStyle name="Обычный 3 9 28 2 3 4 2" xfId="54426"/>
    <cellStyle name="Обычный 3 9 28 2 3 5" xfId="54427"/>
    <cellStyle name="Обычный 3 9 28 2 4" xfId="54428"/>
    <cellStyle name="Обычный 3 9 28 2 4 2" xfId="54429"/>
    <cellStyle name="Обычный 3 9 28 2 4 2 2" xfId="54430"/>
    <cellStyle name="Обычный 3 9 28 2 4 2 2 2" xfId="54431"/>
    <cellStyle name="Обычный 3 9 28 2 4 2 3" xfId="54432"/>
    <cellStyle name="Обычный 3 9 28 2 4 3" xfId="54433"/>
    <cellStyle name="Обычный 3 9 28 2 4 3 2" xfId="54434"/>
    <cellStyle name="Обычный 3 9 28 2 4 4" xfId="54435"/>
    <cellStyle name="Обычный 3 9 28 2 5" xfId="54436"/>
    <cellStyle name="Обычный 3 9 28 2 5 2" xfId="54437"/>
    <cellStyle name="Обычный 3 9 28 2 5 2 2" xfId="54438"/>
    <cellStyle name="Обычный 3 9 28 2 5 3" xfId="54439"/>
    <cellStyle name="Обычный 3 9 28 2 6" xfId="54440"/>
    <cellStyle name="Обычный 3 9 28 2 6 2" xfId="54441"/>
    <cellStyle name="Обычный 3 9 28 2 7" xfId="54442"/>
    <cellStyle name="Обычный 3 9 28 3" xfId="54443"/>
    <cellStyle name="Обычный 3 9 28 3 2" xfId="54444"/>
    <cellStyle name="Обычный 3 9 28 3 2 2" xfId="54445"/>
    <cellStyle name="Обычный 3 9 28 3 2 2 2" xfId="54446"/>
    <cellStyle name="Обычный 3 9 28 3 2 2 2 2" xfId="54447"/>
    <cellStyle name="Обычный 3 9 28 3 2 2 3" xfId="54448"/>
    <cellStyle name="Обычный 3 9 28 3 2 3" xfId="54449"/>
    <cellStyle name="Обычный 3 9 28 3 2 3 2" xfId="54450"/>
    <cellStyle name="Обычный 3 9 28 3 2 4" xfId="54451"/>
    <cellStyle name="Обычный 3 9 28 3 3" xfId="54452"/>
    <cellStyle name="Обычный 3 9 28 3 3 2" xfId="54453"/>
    <cellStyle name="Обычный 3 9 28 3 3 2 2" xfId="54454"/>
    <cellStyle name="Обычный 3 9 28 3 3 3" xfId="54455"/>
    <cellStyle name="Обычный 3 9 28 3 4" xfId="54456"/>
    <cellStyle name="Обычный 3 9 28 3 4 2" xfId="54457"/>
    <cellStyle name="Обычный 3 9 28 3 5" xfId="54458"/>
    <cellStyle name="Обычный 3 9 28 4" xfId="54459"/>
    <cellStyle name="Обычный 3 9 28 4 2" xfId="54460"/>
    <cellStyle name="Обычный 3 9 28 4 2 2" xfId="54461"/>
    <cellStyle name="Обычный 3 9 28 4 2 2 2" xfId="54462"/>
    <cellStyle name="Обычный 3 9 28 4 2 2 2 2" xfId="54463"/>
    <cellStyle name="Обычный 3 9 28 4 2 2 3" xfId="54464"/>
    <cellStyle name="Обычный 3 9 28 4 2 3" xfId="54465"/>
    <cellStyle name="Обычный 3 9 28 4 2 3 2" xfId="54466"/>
    <cellStyle name="Обычный 3 9 28 4 2 4" xfId="54467"/>
    <cellStyle name="Обычный 3 9 28 4 3" xfId="54468"/>
    <cellStyle name="Обычный 3 9 28 4 3 2" xfId="54469"/>
    <cellStyle name="Обычный 3 9 28 4 3 2 2" xfId="54470"/>
    <cellStyle name="Обычный 3 9 28 4 3 3" xfId="54471"/>
    <cellStyle name="Обычный 3 9 28 4 4" xfId="54472"/>
    <cellStyle name="Обычный 3 9 28 4 4 2" xfId="54473"/>
    <cellStyle name="Обычный 3 9 28 4 5" xfId="54474"/>
    <cellStyle name="Обычный 3 9 28 5" xfId="54475"/>
    <cellStyle name="Обычный 3 9 28 5 2" xfId="54476"/>
    <cellStyle name="Обычный 3 9 28 5 2 2" xfId="54477"/>
    <cellStyle name="Обычный 3 9 28 5 2 2 2" xfId="54478"/>
    <cellStyle name="Обычный 3 9 28 5 2 3" xfId="54479"/>
    <cellStyle name="Обычный 3 9 28 5 3" xfId="54480"/>
    <cellStyle name="Обычный 3 9 28 5 3 2" xfId="54481"/>
    <cellStyle name="Обычный 3 9 28 5 4" xfId="54482"/>
    <cellStyle name="Обычный 3 9 28 6" xfId="54483"/>
    <cellStyle name="Обычный 3 9 28 6 2" xfId="54484"/>
    <cellStyle name="Обычный 3 9 28 6 2 2" xfId="54485"/>
    <cellStyle name="Обычный 3 9 28 6 3" xfId="54486"/>
    <cellStyle name="Обычный 3 9 28 7" xfId="54487"/>
    <cellStyle name="Обычный 3 9 28 7 2" xfId="54488"/>
    <cellStyle name="Обычный 3 9 28 8" xfId="54489"/>
    <cellStyle name="Обычный 3 9 29" xfId="54490"/>
    <cellStyle name="Обычный 3 9 29 2" xfId="54491"/>
    <cellStyle name="Обычный 3 9 29 2 2" xfId="54492"/>
    <cellStyle name="Обычный 3 9 29 2 2 2" xfId="54493"/>
    <cellStyle name="Обычный 3 9 29 2 2 2 2" xfId="54494"/>
    <cellStyle name="Обычный 3 9 29 2 2 2 2 2" xfId="54495"/>
    <cellStyle name="Обычный 3 9 29 2 2 2 2 2 2" xfId="54496"/>
    <cellStyle name="Обычный 3 9 29 2 2 2 2 3" xfId="54497"/>
    <cellStyle name="Обычный 3 9 29 2 2 2 3" xfId="54498"/>
    <cellStyle name="Обычный 3 9 29 2 2 2 3 2" xfId="54499"/>
    <cellStyle name="Обычный 3 9 29 2 2 2 4" xfId="54500"/>
    <cellStyle name="Обычный 3 9 29 2 2 3" xfId="54501"/>
    <cellStyle name="Обычный 3 9 29 2 2 3 2" xfId="54502"/>
    <cellStyle name="Обычный 3 9 29 2 2 3 2 2" xfId="54503"/>
    <cellStyle name="Обычный 3 9 29 2 2 3 3" xfId="54504"/>
    <cellStyle name="Обычный 3 9 29 2 2 4" xfId="54505"/>
    <cellStyle name="Обычный 3 9 29 2 2 4 2" xfId="54506"/>
    <cellStyle name="Обычный 3 9 29 2 2 5" xfId="54507"/>
    <cellStyle name="Обычный 3 9 29 2 3" xfId="54508"/>
    <cellStyle name="Обычный 3 9 29 2 3 2" xfId="54509"/>
    <cellStyle name="Обычный 3 9 29 2 3 2 2" xfId="54510"/>
    <cellStyle name="Обычный 3 9 29 2 3 2 2 2" xfId="54511"/>
    <cellStyle name="Обычный 3 9 29 2 3 2 2 2 2" xfId="54512"/>
    <cellStyle name="Обычный 3 9 29 2 3 2 2 3" xfId="54513"/>
    <cellStyle name="Обычный 3 9 29 2 3 2 3" xfId="54514"/>
    <cellStyle name="Обычный 3 9 29 2 3 2 3 2" xfId="54515"/>
    <cellStyle name="Обычный 3 9 29 2 3 2 4" xfId="54516"/>
    <cellStyle name="Обычный 3 9 29 2 3 3" xfId="54517"/>
    <cellStyle name="Обычный 3 9 29 2 3 3 2" xfId="54518"/>
    <cellStyle name="Обычный 3 9 29 2 3 3 2 2" xfId="54519"/>
    <cellStyle name="Обычный 3 9 29 2 3 3 3" xfId="54520"/>
    <cellStyle name="Обычный 3 9 29 2 3 4" xfId="54521"/>
    <cellStyle name="Обычный 3 9 29 2 3 4 2" xfId="54522"/>
    <cellStyle name="Обычный 3 9 29 2 3 5" xfId="54523"/>
    <cellStyle name="Обычный 3 9 29 2 4" xfId="54524"/>
    <cellStyle name="Обычный 3 9 29 2 4 2" xfId="54525"/>
    <cellStyle name="Обычный 3 9 29 2 4 2 2" xfId="54526"/>
    <cellStyle name="Обычный 3 9 29 2 4 2 2 2" xfId="54527"/>
    <cellStyle name="Обычный 3 9 29 2 4 2 3" xfId="54528"/>
    <cellStyle name="Обычный 3 9 29 2 4 3" xfId="54529"/>
    <cellStyle name="Обычный 3 9 29 2 4 3 2" xfId="54530"/>
    <cellStyle name="Обычный 3 9 29 2 4 4" xfId="54531"/>
    <cellStyle name="Обычный 3 9 29 2 5" xfId="54532"/>
    <cellStyle name="Обычный 3 9 29 2 5 2" xfId="54533"/>
    <cellStyle name="Обычный 3 9 29 2 5 2 2" xfId="54534"/>
    <cellStyle name="Обычный 3 9 29 2 5 3" xfId="54535"/>
    <cellStyle name="Обычный 3 9 29 2 6" xfId="54536"/>
    <cellStyle name="Обычный 3 9 29 2 6 2" xfId="54537"/>
    <cellStyle name="Обычный 3 9 29 2 7" xfId="54538"/>
    <cellStyle name="Обычный 3 9 29 3" xfId="54539"/>
    <cellStyle name="Обычный 3 9 29 3 2" xfId="54540"/>
    <cellStyle name="Обычный 3 9 29 3 2 2" xfId="54541"/>
    <cellStyle name="Обычный 3 9 29 3 2 2 2" xfId="54542"/>
    <cellStyle name="Обычный 3 9 29 3 2 2 2 2" xfId="54543"/>
    <cellStyle name="Обычный 3 9 29 3 2 2 3" xfId="54544"/>
    <cellStyle name="Обычный 3 9 29 3 2 3" xfId="54545"/>
    <cellStyle name="Обычный 3 9 29 3 2 3 2" xfId="54546"/>
    <cellStyle name="Обычный 3 9 29 3 2 4" xfId="54547"/>
    <cellStyle name="Обычный 3 9 29 3 3" xfId="54548"/>
    <cellStyle name="Обычный 3 9 29 3 3 2" xfId="54549"/>
    <cellStyle name="Обычный 3 9 29 3 3 2 2" xfId="54550"/>
    <cellStyle name="Обычный 3 9 29 3 3 3" xfId="54551"/>
    <cellStyle name="Обычный 3 9 29 3 4" xfId="54552"/>
    <cellStyle name="Обычный 3 9 29 3 4 2" xfId="54553"/>
    <cellStyle name="Обычный 3 9 29 3 5" xfId="54554"/>
    <cellStyle name="Обычный 3 9 29 4" xfId="54555"/>
    <cellStyle name="Обычный 3 9 29 4 2" xfId="54556"/>
    <cellStyle name="Обычный 3 9 29 4 2 2" xfId="54557"/>
    <cellStyle name="Обычный 3 9 29 4 2 2 2" xfId="54558"/>
    <cellStyle name="Обычный 3 9 29 4 2 2 2 2" xfId="54559"/>
    <cellStyle name="Обычный 3 9 29 4 2 2 3" xfId="54560"/>
    <cellStyle name="Обычный 3 9 29 4 2 3" xfId="54561"/>
    <cellStyle name="Обычный 3 9 29 4 2 3 2" xfId="54562"/>
    <cellStyle name="Обычный 3 9 29 4 2 4" xfId="54563"/>
    <cellStyle name="Обычный 3 9 29 4 3" xfId="54564"/>
    <cellStyle name="Обычный 3 9 29 4 3 2" xfId="54565"/>
    <cellStyle name="Обычный 3 9 29 4 3 2 2" xfId="54566"/>
    <cellStyle name="Обычный 3 9 29 4 3 3" xfId="54567"/>
    <cellStyle name="Обычный 3 9 29 4 4" xfId="54568"/>
    <cellStyle name="Обычный 3 9 29 4 4 2" xfId="54569"/>
    <cellStyle name="Обычный 3 9 29 4 5" xfId="54570"/>
    <cellStyle name="Обычный 3 9 29 5" xfId="54571"/>
    <cellStyle name="Обычный 3 9 29 5 2" xfId="54572"/>
    <cellStyle name="Обычный 3 9 29 5 2 2" xfId="54573"/>
    <cellStyle name="Обычный 3 9 29 5 2 2 2" xfId="54574"/>
    <cellStyle name="Обычный 3 9 29 5 2 3" xfId="54575"/>
    <cellStyle name="Обычный 3 9 29 5 3" xfId="54576"/>
    <cellStyle name="Обычный 3 9 29 5 3 2" xfId="54577"/>
    <cellStyle name="Обычный 3 9 29 5 4" xfId="54578"/>
    <cellStyle name="Обычный 3 9 29 6" xfId="54579"/>
    <cellStyle name="Обычный 3 9 29 6 2" xfId="54580"/>
    <cellStyle name="Обычный 3 9 29 6 2 2" xfId="54581"/>
    <cellStyle name="Обычный 3 9 29 6 3" xfId="54582"/>
    <cellStyle name="Обычный 3 9 29 7" xfId="54583"/>
    <cellStyle name="Обычный 3 9 29 7 2" xfId="54584"/>
    <cellStyle name="Обычный 3 9 29 8" xfId="54585"/>
    <cellStyle name="Обычный 3 9 3" xfId="54586"/>
    <cellStyle name="Обычный 3 9 3 2" xfId="54587"/>
    <cellStyle name="Обычный 3 9 3 2 2" xfId="54588"/>
    <cellStyle name="Обычный 3 9 3 2 2 2" xfId="54589"/>
    <cellStyle name="Обычный 3 9 3 2 2 2 2" xfId="54590"/>
    <cellStyle name="Обычный 3 9 3 2 2 2 2 2" xfId="54591"/>
    <cellStyle name="Обычный 3 9 3 2 2 2 2 2 2" xfId="54592"/>
    <cellStyle name="Обычный 3 9 3 2 2 2 2 3" xfId="54593"/>
    <cellStyle name="Обычный 3 9 3 2 2 2 3" xfId="54594"/>
    <cellStyle name="Обычный 3 9 3 2 2 2 3 2" xfId="54595"/>
    <cellStyle name="Обычный 3 9 3 2 2 2 4" xfId="54596"/>
    <cellStyle name="Обычный 3 9 3 2 2 3" xfId="54597"/>
    <cellStyle name="Обычный 3 9 3 2 2 3 2" xfId="54598"/>
    <cellStyle name="Обычный 3 9 3 2 2 3 2 2" xfId="54599"/>
    <cellStyle name="Обычный 3 9 3 2 2 3 3" xfId="54600"/>
    <cellStyle name="Обычный 3 9 3 2 2 4" xfId="54601"/>
    <cellStyle name="Обычный 3 9 3 2 2 4 2" xfId="54602"/>
    <cellStyle name="Обычный 3 9 3 2 2 5" xfId="54603"/>
    <cellStyle name="Обычный 3 9 3 2 3" xfId="54604"/>
    <cellStyle name="Обычный 3 9 3 2 3 2" xfId="54605"/>
    <cellStyle name="Обычный 3 9 3 2 3 2 2" xfId="54606"/>
    <cellStyle name="Обычный 3 9 3 2 3 2 2 2" xfId="54607"/>
    <cellStyle name="Обычный 3 9 3 2 3 2 2 2 2" xfId="54608"/>
    <cellStyle name="Обычный 3 9 3 2 3 2 2 3" xfId="54609"/>
    <cellStyle name="Обычный 3 9 3 2 3 2 3" xfId="54610"/>
    <cellStyle name="Обычный 3 9 3 2 3 2 3 2" xfId="54611"/>
    <cellStyle name="Обычный 3 9 3 2 3 2 4" xfId="54612"/>
    <cellStyle name="Обычный 3 9 3 2 3 3" xfId="54613"/>
    <cellStyle name="Обычный 3 9 3 2 3 3 2" xfId="54614"/>
    <cellStyle name="Обычный 3 9 3 2 3 3 2 2" xfId="54615"/>
    <cellStyle name="Обычный 3 9 3 2 3 3 3" xfId="54616"/>
    <cellStyle name="Обычный 3 9 3 2 3 4" xfId="54617"/>
    <cellStyle name="Обычный 3 9 3 2 3 4 2" xfId="54618"/>
    <cellStyle name="Обычный 3 9 3 2 3 5" xfId="54619"/>
    <cellStyle name="Обычный 3 9 3 2 4" xfId="54620"/>
    <cellStyle name="Обычный 3 9 3 2 4 2" xfId="54621"/>
    <cellStyle name="Обычный 3 9 3 2 4 2 2" xfId="54622"/>
    <cellStyle name="Обычный 3 9 3 2 4 2 2 2" xfId="54623"/>
    <cellStyle name="Обычный 3 9 3 2 4 2 3" xfId="54624"/>
    <cellStyle name="Обычный 3 9 3 2 4 3" xfId="54625"/>
    <cellStyle name="Обычный 3 9 3 2 4 3 2" xfId="54626"/>
    <cellStyle name="Обычный 3 9 3 2 4 4" xfId="54627"/>
    <cellStyle name="Обычный 3 9 3 2 5" xfId="54628"/>
    <cellStyle name="Обычный 3 9 3 2 5 2" xfId="54629"/>
    <cellStyle name="Обычный 3 9 3 2 5 2 2" xfId="54630"/>
    <cellStyle name="Обычный 3 9 3 2 5 3" xfId="54631"/>
    <cellStyle name="Обычный 3 9 3 2 6" xfId="54632"/>
    <cellStyle name="Обычный 3 9 3 2 6 2" xfId="54633"/>
    <cellStyle name="Обычный 3 9 3 2 7" xfId="54634"/>
    <cellStyle name="Обычный 3 9 3 3" xfId="54635"/>
    <cellStyle name="Обычный 3 9 3 3 2" xfId="54636"/>
    <cellStyle name="Обычный 3 9 3 3 2 2" xfId="54637"/>
    <cellStyle name="Обычный 3 9 3 3 2 2 2" xfId="54638"/>
    <cellStyle name="Обычный 3 9 3 3 2 2 2 2" xfId="54639"/>
    <cellStyle name="Обычный 3 9 3 3 2 2 3" xfId="54640"/>
    <cellStyle name="Обычный 3 9 3 3 2 3" xfId="54641"/>
    <cellStyle name="Обычный 3 9 3 3 2 3 2" xfId="54642"/>
    <cellStyle name="Обычный 3 9 3 3 2 4" xfId="54643"/>
    <cellStyle name="Обычный 3 9 3 3 3" xfId="54644"/>
    <cellStyle name="Обычный 3 9 3 3 3 2" xfId="54645"/>
    <cellStyle name="Обычный 3 9 3 3 3 2 2" xfId="54646"/>
    <cellStyle name="Обычный 3 9 3 3 3 3" xfId="54647"/>
    <cellStyle name="Обычный 3 9 3 3 4" xfId="54648"/>
    <cellStyle name="Обычный 3 9 3 3 4 2" xfId="54649"/>
    <cellStyle name="Обычный 3 9 3 3 5" xfId="54650"/>
    <cellStyle name="Обычный 3 9 3 4" xfId="54651"/>
    <cellStyle name="Обычный 3 9 3 4 2" xfId="54652"/>
    <cellStyle name="Обычный 3 9 3 4 2 2" xfId="54653"/>
    <cellStyle name="Обычный 3 9 3 4 2 2 2" xfId="54654"/>
    <cellStyle name="Обычный 3 9 3 4 2 2 2 2" xfId="54655"/>
    <cellStyle name="Обычный 3 9 3 4 2 2 3" xfId="54656"/>
    <cellStyle name="Обычный 3 9 3 4 2 3" xfId="54657"/>
    <cellStyle name="Обычный 3 9 3 4 2 3 2" xfId="54658"/>
    <cellStyle name="Обычный 3 9 3 4 2 4" xfId="54659"/>
    <cellStyle name="Обычный 3 9 3 4 3" xfId="54660"/>
    <cellStyle name="Обычный 3 9 3 4 3 2" xfId="54661"/>
    <cellStyle name="Обычный 3 9 3 4 3 2 2" xfId="54662"/>
    <cellStyle name="Обычный 3 9 3 4 3 3" xfId="54663"/>
    <cellStyle name="Обычный 3 9 3 4 4" xfId="54664"/>
    <cellStyle name="Обычный 3 9 3 4 4 2" xfId="54665"/>
    <cellStyle name="Обычный 3 9 3 4 5" xfId="54666"/>
    <cellStyle name="Обычный 3 9 3 5" xfId="54667"/>
    <cellStyle name="Обычный 3 9 3 5 2" xfId="54668"/>
    <cellStyle name="Обычный 3 9 3 5 2 2" xfId="54669"/>
    <cellStyle name="Обычный 3 9 3 5 2 2 2" xfId="54670"/>
    <cellStyle name="Обычный 3 9 3 5 2 3" xfId="54671"/>
    <cellStyle name="Обычный 3 9 3 5 3" xfId="54672"/>
    <cellStyle name="Обычный 3 9 3 5 3 2" xfId="54673"/>
    <cellStyle name="Обычный 3 9 3 5 4" xfId="54674"/>
    <cellStyle name="Обычный 3 9 3 6" xfId="54675"/>
    <cellStyle name="Обычный 3 9 3 6 2" xfId="54676"/>
    <cellStyle name="Обычный 3 9 3 6 2 2" xfId="54677"/>
    <cellStyle name="Обычный 3 9 3 6 3" xfId="54678"/>
    <cellStyle name="Обычный 3 9 3 7" xfId="54679"/>
    <cellStyle name="Обычный 3 9 3 7 2" xfId="54680"/>
    <cellStyle name="Обычный 3 9 3 8" xfId="54681"/>
    <cellStyle name="Обычный 3 9 30" xfId="54682"/>
    <cellStyle name="Обычный 3 9 30 2" xfId="54683"/>
    <cellStyle name="Обычный 3 9 30 2 2" xfId="54684"/>
    <cellStyle name="Обычный 3 9 30 2 2 2" xfId="54685"/>
    <cellStyle name="Обычный 3 9 30 2 2 2 2" xfId="54686"/>
    <cellStyle name="Обычный 3 9 30 2 2 2 2 2" xfId="54687"/>
    <cellStyle name="Обычный 3 9 30 2 2 2 2 2 2" xfId="54688"/>
    <cellStyle name="Обычный 3 9 30 2 2 2 2 3" xfId="54689"/>
    <cellStyle name="Обычный 3 9 30 2 2 2 3" xfId="54690"/>
    <cellStyle name="Обычный 3 9 30 2 2 2 3 2" xfId="54691"/>
    <cellStyle name="Обычный 3 9 30 2 2 2 4" xfId="54692"/>
    <cellStyle name="Обычный 3 9 30 2 2 3" xfId="54693"/>
    <cellStyle name="Обычный 3 9 30 2 2 3 2" xfId="54694"/>
    <cellStyle name="Обычный 3 9 30 2 2 3 2 2" xfId="54695"/>
    <cellStyle name="Обычный 3 9 30 2 2 3 3" xfId="54696"/>
    <cellStyle name="Обычный 3 9 30 2 2 4" xfId="54697"/>
    <cellStyle name="Обычный 3 9 30 2 2 4 2" xfId="54698"/>
    <cellStyle name="Обычный 3 9 30 2 2 5" xfId="54699"/>
    <cellStyle name="Обычный 3 9 30 2 3" xfId="54700"/>
    <cellStyle name="Обычный 3 9 30 2 3 2" xfId="54701"/>
    <cellStyle name="Обычный 3 9 30 2 3 2 2" xfId="54702"/>
    <cellStyle name="Обычный 3 9 30 2 3 2 2 2" xfId="54703"/>
    <cellStyle name="Обычный 3 9 30 2 3 2 2 2 2" xfId="54704"/>
    <cellStyle name="Обычный 3 9 30 2 3 2 2 3" xfId="54705"/>
    <cellStyle name="Обычный 3 9 30 2 3 2 3" xfId="54706"/>
    <cellStyle name="Обычный 3 9 30 2 3 2 3 2" xfId="54707"/>
    <cellStyle name="Обычный 3 9 30 2 3 2 4" xfId="54708"/>
    <cellStyle name="Обычный 3 9 30 2 3 3" xfId="54709"/>
    <cellStyle name="Обычный 3 9 30 2 3 3 2" xfId="54710"/>
    <cellStyle name="Обычный 3 9 30 2 3 3 2 2" xfId="54711"/>
    <cellStyle name="Обычный 3 9 30 2 3 3 3" xfId="54712"/>
    <cellStyle name="Обычный 3 9 30 2 3 4" xfId="54713"/>
    <cellStyle name="Обычный 3 9 30 2 3 4 2" xfId="54714"/>
    <cellStyle name="Обычный 3 9 30 2 3 5" xfId="54715"/>
    <cellStyle name="Обычный 3 9 30 2 4" xfId="54716"/>
    <cellStyle name="Обычный 3 9 30 2 4 2" xfId="54717"/>
    <cellStyle name="Обычный 3 9 30 2 4 2 2" xfId="54718"/>
    <cellStyle name="Обычный 3 9 30 2 4 2 2 2" xfId="54719"/>
    <cellStyle name="Обычный 3 9 30 2 4 2 3" xfId="54720"/>
    <cellStyle name="Обычный 3 9 30 2 4 3" xfId="54721"/>
    <cellStyle name="Обычный 3 9 30 2 4 3 2" xfId="54722"/>
    <cellStyle name="Обычный 3 9 30 2 4 4" xfId="54723"/>
    <cellStyle name="Обычный 3 9 30 2 5" xfId="54724"/>
    <cellStyle name="Обычный 3 9 30 2 5 2" xfId="54725"/>
    <cellStyle name="Обычный 3 9 30 2 5 2 2" xfId="54726"/>
    <cellStyle name="Обычный 3 9 30 2 5 3" xfId="54727"/>
    <cellStyle name="Обычный 3 9 30 2 6" xfId="54728"/>
    <cellStyle name="Обычный 3 9 30 2 6 2" xfId="54729"/>
    <cellStyle name="Обычный 3 9 30 2 7" xfId="54730"/>
    <cellStyle name="Обычный 3 9 30 3" xfId="54731"/>
    <cellStyle name="Обычный 3 9 30 3 2" xfId="54732"/>
    <cellStyle name="Обычный 3 9 30 3 2 2" xfId="54733"/>
    <cellStyle name="Обычный 3 9 30 3 2 2 2" xfId="54734"/>
    <cellStyle name="Обычный 3 9 30 3 2 2 2 2" xfId="54735"/>
    <cellStyle name="Обычный 3 9 30 3 2 2 3" xfId="54736"/>
    <cellStyle name="Обычный 3 9 30 3 2 3" xfId="54737"/>
    <cellStyle name="Обычный 3 9 30 3 2 3 2" xfId="54738"/>
    <cellStyle name="Обычный 3 9 30 3 2 4" xfId="54739"/>
    <cellStyle name="Обычный 3 9 30 3 3" xfId="54740"/>
    <cellStyle name="Обычный 3 9 30 3 3 2" xfId="54741"/>
    <cellStyle name="Обычный 3 9 30 3 3 2 2" xfId="54742"/>
    <cellStyle name="Обычный 3 9 30 3 3 3" xfId="54743"/>
    <cellStyle name="Обычный 3 9 30 3 4" xfId="54744"/>
    <cellStyle name="Обычный 3 9 30 3 4 2" xfId="54745"/>
    <cellStyle name="Обычный 3 9 30 3 5" xfId="54746"/>
    <cellStyle name="Обычный 3 9 30 4" xfId="54747"/>
    <cellStyle name="Обычный 3 9 30 4 2" xfId="54748"/>
    <cellStyle name="Обычный 3 9 30 4 2 2" xfId="54749"/>
    <cellStyle name="Обычный 3 9 30 4 2 2 2" xfId="54750"/>
    <cellStyle name="Обычный 3 9 30 4 2 2 2 2" xfId="54751"/>
    <cellStyle name="Обычный 3 9 30 4 2 2 3" xfId="54752"/>
    <cellStyle name="Обычный 3 9 30 4 2 3" xfId="54753"/>
    <cellStyle name="Обычный 3 9 30 4 2 3 2" xfId="54754"/>
    <cellStyle name="Обычный 3 9 30 4 2 4" xfId="54755"/>
    <cellStyle name="Обычный 3 9 30 4 3" xfId="54756"/>
    <cellStyle name="Обычный 3 9 30 4 3 2" xfId="54757"/>
    <cellStyle name="Обычный 3 9 30 4 3 2 2" xfId="54758"/>
    <cellStyle name="Обычный 3 9 30 4 3 3" xfId="54759"/>
    <cellStyle name="Обычный 3 9 30 4 4" xfId="54760"/>
    <cellStyle name="Обычный 3 9 30 4 4 2" xfId="54761"/>
    <cellStyle name="Обычный 3 9 30 4 5" xfId="54762"/>
    <cellStyle name="Обычный 3 9 30 5" xfId="54763"/>
    <cellStyle name="Обычный 3 9 30 5 2" xfId="54764"/>
    <cellStyle name="Обычный 3 9 30 5 2 2" xfId="54765"/>
    <cellStyle name="Обычный 3 9 30 5 2 2 2" xfId="54766"/>
    <cellStyle name="Обычный 3 9 30 5 2 3" xfId="54767"/>
    <cellStyle name="Обычный 3 9 30 5 3" xfId="54768"/>
    <cellStyle name="Обычный 3 9 30 5 3 2" xfId="54769"/>
    <cellStyle name="Обычный 3 9 30 5 4" xfId="54770"/>
    <cellStyle name="Обычный 3 9 30 6" xfId="54771"/>
    <cellStyle name="Обычный 3 9 30 6 2" xfId="54772"/>
    <cellStyle name="Обычный 3 9 30 6 2 2" xfId="54773"/>
    <cellStyle name="Обычный 3 9 30 6 3" xfId="54774"/>
    <cellStyle name="Обычный 3 9 30 7" xfId="54775"/>
    <cellStyle name="Обычный 3 9 30 7 2" xfId="54776"/>
    <cellStyle name="Обычный 3 9 30 8" xfId="54777"/>
    <cellStyle name="Обычный 3 9 31" xfId="54778"/>
    <cellStyle name="Обычный 3 9 31 2" xfId="54779"/>
    <cellStyle name="Обычный 3 9 31 2 2" xfId="54780"/>
    <cellStyle name="Обычный 3 9 31 2 2 2" xfId="54781"/>
    <cellStyle name="Обычный 3 9 31 2 2 2 2" xfId="54782"/>
    <cellStyle name="Обычный 3 9 31 2 2 2 2 2" xfId="54783"/>
    <cellStyle name="Обычный 3 9 31 2 2 2 2 2 2" xfId="54784"/>
    <cellStyle name="Обычный 3 9 31 2 2 2 2 3" xfId="54785"/>
    <cellStyle name="Обычный 3 9 31 2 2 2 3" xfId="54786"/>
    <cellStyle name="Обычный 3 9 31 2 2 2 3 2" xfId="54787"/>
    <cellStyle name="Обычный 3 9 31 2 2 2 4" xfId="54788"/>
    <cellStyle name="Обычный 3 9 31 2 2 3" xfId="54789"/>
    <cellStyle name="Обычный 3 9 31 2 2 3 2" xfId="54790"/>
    <cellStyle name="Обычный 3 9 31 2 2 3 2 2" xfId="54791"/>
    <cellStyle name="Обычный 3 9 31 2 2 3 3" xfId="54792"/>
    <cellStyle name="Обычный 3 9 31 2 2 4" xfId="54793"/>
    <cellStyle name="Обычный 3 9 31 2 2 4 2" xfId="54794"/>
    <cellStyle name="Обычный 3 9 31 2 2 5" xfId="54795"/>
    <cellStyle name="Обычный 3 9 31 2 3" xfId="54796"/>
    <cellStyle name="Обычный 3 9 31 2 3 2" xfId="54797"/>
    <cellStyle name="Обычный 3 9 31 2 3 2 2" xfId="54798"/>
    <cellStyle name="Обычный 3 9 31 2 3 2 2 2" xfId="54799"/>
    <cellStyle name="Обычный 3 9 31 2 3 2 2 2 2" xfId="54800"/>
    <cellStyle name="Обычный 3 9 31 2 3 2 2 3" xfId="54801"/>
    <cellStyle name="Обычный 3 9 31 2 3 2 3" xfId="54802"/>
    <cellStyle name="Обычный 3 9 31 2 3 2 3 2" xfId="54803"/>
    <cellStyle name="Обычный 3 9 31 2 3 2 4" xfId="54804"/>
    <cellStyle name="Обычный 3 9 31 2 3 3" xfId="54805"/>
    <cellStyle name="Обычный 3 9 31 2 3 3 2" xfId="54806"/>
    <cellStyle name="Обычный 3 9 31 2 3 3 2 2" xfId="54807"/>
    <cellStyle name="Обычный 3 9 31 2 3 3 3" xfId="54808"/>
    <cellStyle name="Обычный 3 9 31 2 3 4" xfId="54809"/>
    <cellStyle name="Обычный 3 9 31 2 3 4 2" xfId="54810"/>
    <cellStyle name="Обычный 3 9 31 2 3 5" xfId="54811"/>
    <cellStyle name="Обычный 3 9 31 2 4" xfId="54812"/>
    <cellStyle name="Обычный 3 9 31 2 4 2" xfId="54813"/>
    <cellStyle name="Обычный 3 9 31 2 4 2 2" xfId="54814"/>
    <cellStyle name="Обычный 3 9 31 2 4 2 2 2" xfId="54815"/>
    <cellStyle name="Обычный 3 9 31 2 4 2 3" xfId="54816"/>
    <cellStyle name="Обычный 3 9 31 2 4 3" xfId="54817"/>
    <cellStyle name="Обычный 3 9 31 2 4 3 2" xfId="54818"/>
    <cellStyle name="Обычный 3 9 31 2 4 4" xfId="54819"/>
    <cellStyle name="Обычный 3 9 31 2 5" xfId="54820"/>
    <cellStyle name="Обычный 3 9 31 2 5 2" xfId="54821"/>
    <cellStyle name="Обычный 3 9 31 2 5 2 2" xfId="54822"/>
    <cellStyle name="Обычный 3 9 31 2 5 3" xfId="54823"/>
    <cellStyle name="Обычный 3 9 31 2 6" xfId="54824"/>
    <cellStyle name="Обычный 3 9 31 2 6 2" xfId="54825"/>
    <cellStyle name="Обычный 3 9 31 2 7" xfId="54826"/>
    <cellStyle name="Обычный 3 9 31 3" xfId="54827"/>
    <cellStyle name="Обычный 3 9 31 3 2" xfId="54828"/>
    <cellStyle name="Обычный 3 9 31 3 2 2" xfId="54829"/>
    <cellStyle name="Обычный 3 9 31 3 2 2 2" xfId="54830"/>
    <cellStyle name="Обычный 3 9 31 3 2 2 2 2" xfId="54831"/>
    <cellStyle name="Обычный 3 9 31 3 2 2 3" xfId="54832"/>
    <cellStyle name="Обычный 3 9 31 3 2 3" xfId="54833"/>
    <cellStyle name="Обычный 3 9 31 3 2 3 2" xfId="54834"/>
    <cellStyle name="Обычный 3 9 31 3 2 4" xfId="54835"/>
    <cellStyle name="Обычный 3 9 31 3 3" xfId="54836"/>
    <cellStyle name="Обычный 3 9 31 3 3 2" xfId="54837"/>
    <cellStyle name="Обычный 3 9 31 3 3 2 2" xfId="54838"/>
    <cellStyle name="Обычный 3 9 31 3 3 3" xfId="54839"/>
    <cellStyle name="Обычный 3 9 31 3 4" xfId="54840"/>
    <cellStyle name="Обычный 3 9 31 3 4 2" xfId="54841"/>
    <cellStyle name="Обычный 3 9 31 3 5" xfId="54842"/>
    <cellStyle name="Обычный 3 9 31 4" xfId="54843"/>
    <cellStyle name="Обычный 3 9 31 4 2" xfId="54844"/>
    <cellStyle name="Обычный 3 9 31 4 2 2" xfId="54845"/>
    <cellStyle name="Обычный 3 9 31 4 2 2 2" xfId="54846"/>
    <cellStyle name="Обычный 3 9 31 4 2 2 2 2" xfId="54847"/>
    <cellStyle name="Обычный 3 9 31 4 2 2 3" xfId="54848"/>
    <cellStyle name="Обычный 3 9 31 4 2 3" xfId="54849"/>
    <cellStyle name="Обычный 3 9 31 4 2 3 2" xfId="54850"/>
    <cellStyle name="Обычный 3 9 31 4 2 4" xfId="54851"/>
    <cellStyle name="Обычный 3 9 31 4 3" xfId="54852"/>
    <cellStyle name="Обычный 3 9 31 4 3 2" xfId="54853"/>
    <cellStyle name="Обычный 3 9 31 4 3 2 2" xfId="54854"/>
    <cellStyle name="Обычный 3 9 31 4 3 3" xfId="54855"/>
    <cellStyle name="Обычный 3 9 31 4 4" xfId="54856"/>
    <cellStyle name="Обычный 3 9 31 4 4 2" xfId="54857"/>
    <cellStyle name="Обычный 3 9 31 4 5" xfId="54858"/>
    <cellStyle name="Обычный 3 9 31 5" xfId="54859"/>
    <cellStyle name="Обычный 3 9 31 5 2" xfId="54860"/>
    <cellStyle name="Обычный 3 9 31 5 2 2" xfId="54861"/>
    <cellStyle name="Обычный 3 9 31 5 2 2 2" xfId="54862"/>
    <cellStyle name="Обычный 3 9 31 5 2 3" xfId="54863"/>
    <cellStyle name="Обычный 3 9 31 5 3" xfId="54864"/>
    <cellStyle name="Обычный 3 9 31 5 3 2" xfId="54865"/>
    <cellStyle name="Обычный 3 9 31 5 4" xfId="54866"/>
    <cellStyle name="Обычный 3 9 31 6" xfId="54867"/>
    <cellStyle name="Обычный 3 9 31 6 2" xfId="54868"/>
    <cellStyle name="Обычный 3 9 31 6 2 2" xfId="54869"/>
    <cellStyle name="Обычный 3 9 31 6 3" xfId="54870"/>
    <cellStyle name="Обычный 3 9 31 7" xfId="54871"/>
    <cellStyle name="Обычный 3 9 31 7 2" xfId="54872"/>
    <cellStyle name="Обычный 3 9 31 8" xfId="54873"/>
    <cellStyle name="Обычный 3 9 32" xfId="54874"/>
    <cellStyle name="Обычный 3 9 32 2" xfId="54875"/>
    <cellStyle name="Обычный 3 9 32 2 2" xfId="54876"/>
    <cellStyle name="Обычный 3 9 32 2 2 2" xfId="54877"/>
    <cellStyle name="Обычный 3 9 32 2 2 2 2" xfId="54878"/>
    <cellStyle name="Обычный 3 9 32 2 2 2 2 2" xfId="54879"/>
    <cellStyle name="Обычный 3 9 32 2 2 2 2 2 2" xfId="54880"/>
    <cellStyle name="Обычный 3 9 32 2 2 2 2 3" xfId="54881"/>
    <cellStyle name="Обычный 3 9 32 2 2 2 3" xfId="54882"/>
    <cellStyle name="Обычный 3 9 32 2 2 2 3 2" xfId="54883"/>
    <cellStyle name="Обычный 3 9 32 2 2 2 4" xfId="54884"/>
    <cellStyle name="Обычный 3 9 32 2 2 3" xfId="54885"/>
    <cellStyle name="Обычный 3 9 32 2 2 3 2" xfId="54886"/>
    <cellStyle name="Обычный 3 9 32 2 2 3 2 2" xfId="54887"/>
    <cellStyle name="Обычный 3 9 32 2 2 3 3" xfId="54888"/>
    <cellStyle name="Обычный 3 9 32 2 2 4" xfId="54889"/>
    <cellStyle name="Обычный 3 9 32 2 2 4 2" xfId="54890"/>
    <cellStyle name="Обычный 3 9 32 2 2 5" xfId="54891"/>
    <cellStyle name="Обычный 3 9 32 2 3" xfId="54892"/>
    <cellStyle name="Обычный 3 9 32 2 3 2" xfId="54893"/>
    <cellStyle name="Обычный 3 9 32 2 3 2 2" xfId="54894"/>
    <cellStyle name="Обычный 3 9 32 2 3 2 2 2" xfId="54895"/>
    <cellStyle name="Обычный 3 9 32 2 3 2 2 2 2" xfId="54896"/>
    <cellStyle name="Обычный 3 9 32 2 3 2 2 3" xfId="54897"/>
    <cellStyle name="Обычный 3 9 32 2 3 2 3" xfId="54898"/>
    <cellStyle name="Обычный 3 9 32 2 3 2 3 2" xfId="54899"/>
    <cellStyle name="Обычный 3 9 32 2 3 2 4" xfId="54900"/>
    <cellStyle name="Обычный 3 9 32 2 3 3" xfId="54901"/>
    <cellStyle name="Обычный 3 9 32 2 3 3 2" xfId="54902"/>
    <cellStyle name="Обычный 3 9 32 2 3 3 2 2" xfId="54903"/>
    <cellStyle name="Обычный 3 9 32 2 3 3 3" xfId="54904"/>
    <cellStyle name="Обычный 3 9 32 2 3 4" xfId="54905"/>
    <cellStyle name="Обычный 3 9 32 2 3 4 2" xfId="54906"/>
    <cellStyle name="Обычный 3 9 32 2 3 5" xfId="54907"/>
    <cellStyle name="Обычный 3 9 32 2 4" xfId="54908"/>
    <cellStyle name="Обычный 3 9 32 2 4 2" xfId="54909"/>
    <cellStyle name="Обычный 3 9 32 2 4 2 2" xfId="54910"/>
    <cellStyle name="Обычный 3 9 32 2 4 2 2 2" xfId="54911"/>
    <cellStyle name="Обычный 3 9 32 2 4 2 3" xfId="54912"/>
    <cellStyle name="Обычный 3 9 32 2 4 3" xfId="54913"/>
    <cellStyle name="Обычный 3 9 32 2 4 3 2" xfId="54914"/>
    <cellStyle name="Обычный 3 9 32 2 4 4" xfId="54915"/>
    <cellStyle name="Обычный 3 9 32 2 5" xfId="54916"/>
    <cellStyle name="Обычный 3 9 32 2 5 2" xfId="54917"/>
    <cellStyle name="Обычный 3 9 32 2 5 2 2" xfId="54918"/>
    <cellStyle name="Обычный 3 9 32 2 5 3" xfId="54919"/>
    <cellStyle name="Обычный 3 9 32 2 6" xfId="54920"/>
    <cellStyle name="Обычный 3 9 32 2 6 2" xfId="54921"/>
    <cellStyle name="Обычный 3 9 32 2 7" xfId="54922"/>
    <cellStyle name="Обычный 3 9 32 3" xfId="54923"/>
    <cellStyle name="Обычный 3 9 32 3 2" xfId="54924"/>
    <cellStyle name="Обычный 3 9 32 3 2 2" xfId="54925"/>
    <cellStyle name="Обычный 3 9 32 3 2 2 2" xfId="54926"/>
    <cellStyle name="Обычный 3 9 32 3 2 2 2 2" xfId="54927"/>
    <cellStyle name="Обычный 3 9 32 3 2 2 3" xfId="54928"/>
    <cellStyle name="Обычный 3 9 32 3 2 3" xfId="54929"/>
    <cellStyle name="Обычный 3 9 32 3 2 3 2" xfId="54930"/>
    <cellStyle name="Обычный 3 9 32 3 2 4" xfId="54931"/>
    <cellStyle name="Обычный 3 9 32 3 3" xfId="54932"/>
    <cellStyle name="Обычный 3 9 32 3 3 2" xfId="54933"/>
    <cellStyle name="Обычный 3 9 32 3 3 2 2" xfId="54934"/>
    <cellStyle name="Обычный 3 9 32 3 3 3" xfId="54935"/>
    <cellStyle name="Обычный 3 9 32 3 4" xfId="54936"/>
    <cellStyle name="Обычный 3 9 32 3 4 2" xfId="54937"/>
    <cellStyle name="Обычный 3 9 32 3 5" xfId="54938"/>
    <cellStyle name="Обычный 3 9 32 4" xfId="54939"/>
    <cellStyle name="Обычный 3 9 32 4 2" xfId="54940"/>
    <cellStyle name="Обычный 3 9 32 4 2 2" xfId="54941"/>
    <cellStyle name="Обычный 3 9 32 4 2 2 2" xfId="54942"/>
    <cellStyle name="Обычный 3 9 32 4 2 2 2 2" xfId="54943"/>
    <cellStyle name="Обычный 3 9 32 4 2 2 3" xfId="54944"/>
    <cellStyle name="Обычный 3 9 32 4 2 3" xfId="54945"/>
    <cellStyle name="Обычный 3 9 32 4 2 3 2" xfId="54946"/>
    <cellStyle name="Обычный 3 9 32 4 2 4" xfId="54947"/>
    <cellStyle name="Обычный 3 9 32 4 3" xfId="54948"/>
    <cellStyle name="Обычный 3 9 32 4 3 2" xfId="54949"/>
    <cellStyle name="Обычный 3 9 32 4 3 2 2" xfId="54950"/>
    <cellStyle name="Обычный 3 9 32 4 3 3" xfId="54951"/>
    <cellStyle name="Обычный 3 9 32 4 4" xfId="54952"/>
    <cellStyle name="Обычный 3 9 32 4 4 2" xfId="54953"/>
    <cellStyle name="Обычный 3 9 32 4 5" xfId="54954"/>
    <cellStyle name="Обычный 3 9 32 5" xfId="54955"/>
    <cellStyle name="Обычный 3 9 32 5 2" xfId="54956"/>
    <cellStyle name="Обычный 3 9 32 5 2 2" xfId="54957"/>
    <cellStyle name="Обычный 3 9 32 5 2 2 2" xfId="54958"/>
    <cellStyle name="Обычный 3 9 32 5 2 3" xfId="54959"/>
    <cellStyle name="Обычный 3 9 32 5 3" xfId="54960"/>
    <cellStyle name="Обычный 3 9 32 5 3 2" xfId="54961"/>
    <cellStyle name="Обычный 3 9 32 5 4" xfId="54962"/>
    <cellStyle name="Обычный 3 9 32 6" xfId="54963"/>
    <cellStyle name="Обычный 3 9 32 6 2" xfId="54964"/>
    <cellStyle name="Обычный 3 9 32 6 2 2" xfId="54965"/>
    <cellStyle name="Обычный 3 9 32 6 3" xfId="54966"/>
    <cellStyle name="Обычный 3 9 32 7" xfId="54967"/>
    <cellStyle name="Обычный 3 9 32 7 2" xfId="54968"/>
    <cellStyle name="Обычный 3 9 32 8" xfId="54969"/>
    <cellStyle name="Обычный 3 9 33" xfId="54970"/>
    <cellStyle name="Обычный 3 9 33 2" xfId="54971"/>
    <cellStyle name="Обычный 3 9 33 2 2" xfId="54972"/>
    <cellStyle name="Обычный 3 9 33 2 2 2" xfId="54973"/>
    <cellStyle name="Обычный 3 9 33 2 2 2 2" xfId="54974"/>
    <cellStyle name="Обычный 3 9 33 2 2 2 2 2" xfId="54975"/>
    <cellStyle name="Обычный 3 9 33 2 2 2 2 2 2" xfId="54976"/>
    <cellStyle name="Обычный 3 9 33 2 2 2 2 3" xfId="54977"/>
    <cellStyle name="Обычный 3 9 33 2 2 2 3" xfId="54978"/>
    <cellStyle name="Обычный 3 9 33 2 2 2 3 2" xfId="54979"/>
    <cellStyle name="Обычный 3 9 33 2 2 2 4" xfId="54980"/>
    <cellStyle name="Обычный 3 9 33 2 2 3" xfId="54981"/>
    <cellStyle name="Обычный 3 9 33 2 2 3 2" xfId="54982"/>
    <cellStyle name="Обычный 3 9 33 2 2 3 2 2" xfId="54983"/>
    <cellStyle name="Обычный 3 9 33 2 2 3 3" xfId="54984"/>
    <cellStyle name="Обычный 3 9 33 2 2 4" xfId="54985"/>
    <cellStyle name="Обычный 3 9 33 2 2 4 2" xfId="54986"/>
    <cellStyle name="Обычный 3 9 33 2 2 5" xfId="54987"/>
    <cellStyle name="Обычный 3 9 33 2 3" xfId="54988"/>
    <cellStyle name="Обычный 3 9 33 2 3 2" xfId="54989"/>
    <cellStyle name="Обычный 3 9 33 2 3 2 2" xfId="54990"/>
    <cellStyle name="Обычный 3 9 33 2 3 2 2 2" xfId="54991"/>
    <cellStyle name="Обычный 3 9 33 2 3 2 2 2 2" xfId="54992"/>
    <cellStyle name="Обычный 3 9 33 2 3 2 2 3" xfId="54993"/>
    <cellStyle name="Обычный 3 9 33 2 3 2 3" xfId="54994"/>
    <cellStyle name="Обычный 3 9 33 2 3 2 3 2" xfId="54995"/>
    <cellStyle name="Обычный 3 9 33 2 3 2 4" xfId="54996"/>
    <cellStyle name="Обычный 3 9 33 2 3 3" xfId="54997"/>
    <cellStyle name="Обычный 3 9 33 2 3 3 2" xfId="54998"/>
    <cellStyle name="Обычный 3 9 33 2 3 3 2 2" xfId="54999"/>
    <cellStyle name="Обычный 3 9 33 2 3 3 3" xfId="55000"/>
    <cellStyle name="Обычный 3 9 33 2 3 4" xfId="55001"/>
    <cellStyle name="Обычный 3 9 33 2 3 4 2" xfId="55002"/>
    <cellStyle name="Обычный 3 9 33 2 3 5" xfId="55003"/>
    <cellStyle name="Обычный 3 9 33 2 4" xfId="55004"/>
    <cellStyle name="Обычный 3 9 33 2 4 2" xfId="55005"/>
    <cellStyle name="Обычный 3 9 33 2 4 2 2" xfId="55006"/>
    <cellStyle name="Обычный 3 9 33 2 4 2 2 2" xfId="55007"/>
    <cellStyle name="Обычный 3 9 33 2 4 2 3" xfId="55008"/>
    <cellStyle name="Обычный 3 9 33 2 4 3" xfId="55009"/>
    <cellStyle name="Обычный 3 9 33 2 4 3 2" xfId="55010"/>
    <cellStyle name="Обычный 3 9 33 2 4 4" xfId="55011"/>
    <cellStyle name="Обычный 3 9 33 2 5" xfId="55012"/>
    <cellStyle name="Обычный 3 9 33 2 5 2" xfId="55013"/>
    <cellStyle name="Обычный 3 9 33 2 5 2 2" xfId="55014"/>
    <cellStyle name="Обычный 3 9 33 2 5 3" xfId="55015"/>
    <cellStyle name="Обычный 3 9 33 2 6" xfId="55016"/>
    <cellStyle name="Обычный 3 9 33 2 6 2" xfId="55017"/>
    <cellStyle name="Обычный 3 9 33 2 7" xfId="55018"/>
    <cellStyle name="Обычный 3 9 33 3" xfId="55019"/>
    <cellStyle name="Обычный 3 9 33 3 2" xfId="55020"/>
    <cellStyle name="Обычный 3 9 33 3 2 2" xfId="55021"/>
    <cellStyle name="Обычный 3 9 33 3 2 2 2" xfId="55022"/>
    <cellStyle name="Обычный 3 9 33 3 2 2 2 2" xfId="55023"/>
    <cellStyle name="Обычный 3 9 33 3 2 2 3" xfId="55024"/>
    <cellStyle name="Обычный 3 9 33 3 2 3" xfId="55025"/>
    <cellStyle name="Обычный 3 9 33 3 2 3 2" xfId="55026"/>
    <cellStyle name="Обычный 3 9 33 3 2 4" xfId="55027"/>
    <cellStyle name="Обычный 3 9 33 3 3" xfId="55028"/>
    <cellStyle name="Обычный 3 9 33 3 3 2" xfId="55029"/>
    <cellStyle name="Обычный 3 9 33 3 3 2 2" xfId="55030"/>
    <cellStyle name="Обычный 3 9 33 3 3 3" xfId="55031"/>
    <cellStyle name="Обычный 3 9 33 3 4" xfId="55032"/>
    <cellStyle name="Обычный 3 9 33 3 4 2" xfId="55033"/>
    <cellStyle name="Обычный 3 9 33 3 5" xfId="55034"/>
    <cellStyle name="Обычный 3 9 33 4" xfId="55035"/>
    <cellStyle name="Обычный 3 9 33 4 2" xfId="55036"/>
    <cellStyle name="Обычный 3 9 33 4 2 2" xfId="55037"/>
    <cellStyle name="Обычный 3 9 33 4 2 2 2" xfId="55038"/>
    <cellStyle name="Обычный 3 9 33 4 2 2 2 2" xfId="55039"/>
    <cellStyle name="Обычный 3 9 33 4 2 2 3" xfId="55040"/>
    <cellStyle name="Обычный 3 9 33 4 2 3" xfId="55041"/>
    <cellStyle name="Обычный 3 9 33 4 2 3 2" xfId="55042"/>
    <cellStyle name="Обычный 3 9 33 4 2 4" xfId="55043"/>
    <cellStyle name="Обычный 3 9 33 4 3" xfId="55044"/>
    <cellStyle name="Обычный 3 9 33 4 3 2" xfId="55045"/>
    <cellStyle name="Обычный 3 9 33 4 3 2 2" xfId="55046"/>
    <cellStyle name="Обычный 3 9 33 4 3 3" xfId="55047"/>
    <cellStyle name="Обычный 3 9 33 4 4" xfId="55048"/>
    <cellStyle name="Обычный 3 9 33 4 4 2" xfId="55049"/>
    <cellStyle name="Обычный 3 9 33 4 5" xfId="55050"/>
    <cellStyle name="Обычный 3 9 33 5" xfId="55051"/>
    <cellStyle name="Обычный 3 9 33 5 2" xfId="55052"/>
    <cellStyle name="Обычный 3 9 33 5 2 2" xfId="55053"/>
    <cellStyle name="Обычный 3 9 33 5 2 2 2" xfId="55054"/>
    <cellStyle name="Обычный 3 9 33 5 2 3" xfId="55055"/>
    <cellStyle name="Обычный 3 9 33 5 3" xfId="55056"/>
    <cellStyle name="Обычный 3 9 33 5 3 2" xfId="55057"/>
    <cellStyle name="Обычный 3 9 33 5 4" xfId="55058"/>
    <cellStyle name="Обычный 3 9 33 6" xfId="55059"/>
    <cellStyle name="Обычный 3 9 33 6 2" xfId="55060"/>
    <cellStyle name="Обычный 3 9 33 6 2 2" xfId="55061"/>
    <cellStyle name="Обычный 3 9 33 6 3" xfId="55062"/>
    <cellStyle name="Обычный 3 9 33 7" xfId="55063"/>
    <cellStyle name="Обычный 3 9 33 7 2" xfId="55064"/>
    <cellStyle name="Обычный 3 9 33 8" xfId="55065"/>
    <cellStyle name="Обычный 3 9 34" xfId="55066"/>
    <cellStyle name="Обычный 3 9 34 2" xfId="55067"/>
    <cellStyle name="Обычный 3 9 34 2 2" xfId="55068"/>
    <cellStyle name="Обычный 3 9 34 2 2 2" xfId="55069"/>
    <cellStyle name="Обычный 3 9 34 2 2 2 2" xfId="55070"/>
    <cellStyle name="Обычный 3 9 34 2 2 2 2 2" xfId="55071"/>
    <cellStyle name="Обычный 3 9 34 2 2 2 2 2 2" xfId="55072"/>
    <cellStyle name="Обычный 3 9 34 2 2 2 2 3" xfId="55073"/>
    <cellStyle name="Обычный 3 9 34 2 2 2 3" xfId="55074"/>
    <cellStyle name="Обычный 3 9 34 2 2 2 3 2" xfId="55075"/>
    <cellStyle name="Обычный 3 9 34 2 2 2 4" xfId="55076"/>
    <cellStyle name="Обычный 3 9 34 2 2 3" xfId="55077"/>
    <cellStyle name="Обычный 3 9 34 2 2 3 2" xfId="55078"/>
    <cellStyle name="Обычный 3 9 34 2 2 3 2 2" xfId="55079"/>
    <cellStyle name="Обычный 3 9 34 2 2 3 3" xfId="55080"/>
    <cellStyle name="Обычный 3 9 34 2 2 4" xfId="55081"/>
    <cellStyle name="Обычный 3 9 34 2 2 4 2" xfId="55082"/>
    <cellStyle name="Обычный 3 9 34 2 2 5" xfId="55083"/>
    <cellStyle name="Обычный 3 9 34 2 3" xfId="55084"/>
    <cellStyle name="Обычный 3 9 34 2 3 2" xfId="55085"/>
    <cellStyle name="Обычный 3 9 34 2 3 2 2" xfId="55086"/>
    <cellStyle name="Обычный 3 9 34 2 3 2 2 2" xfId="55087"/>
    <cellStyle name="Обычный 3 9 34 2 3 2 2 2 2" xfId="55088"/>
    <cellStyle name="Обычный 3 9 34 2 3 2 2 3" xfId="55089"/>
    <cellStyle name="Обычный 3 9 34 2 3 2 3" xfId="55090"/>
    <cellStyle name="Обычный 3 9 34 2 3 2 3 2" xfId="55091"/>
    <cellStyle name="Обычный 3 9 34 2 3 2 4" xfId="55092"/>
    <cellStyle name="Обычный 3 9 34 2 3 3" xfId="55093"/>
    <cellStyle name="Обычный 3 9 34 2 3 3 2" xfId="55094"/>
    <cellStyle name="Обычный 3 9 34 2 3 3 2 2" xfId="55095"/>
    <cellStyle name="Обычный 3 9 34 2 3 3 3" xfId="55096"/>
    <cellStyle name="Обычный 3 9 34 2 3 4" xfId="55097"/>
    <cellStyle name="Обычный 3 9 34 2 3 4 2" xfId="55098"/>
    <cellStyle name="Обычный 3 9 34 2 3 5" xfId="55099"/>
    <cellStyle name="Обычный 3 9 34 2 4" xfId="55100"/>
    <cellStyle name="Обычный 3 9 34 2 4 2" xfId="55101"/>
    <cellStyle name="Обычный 3 9 34 2 4 2 2" xfId="55102"/>
    <cellStyle name="Обычный 3 9 34 2 4 2 2 2" xfId="55103"/>
    <cellStyle name="Обычный 3 9 34 2 4 2 3" xfId="55104"/>
    <cellStyle name="Обычный 3 9 34 2 4 3" xfId="55105"/>
    <cellStyle name="Обычный 3 9 34 2 4 3 2" xfId="55106"/>
    <cellStyle name="Обычный 3 9 34 2 4 4" xfId="55107"/>
    <cellStyle name="Обычный 3 9 34 2 5" xfId="55108"/>
    <cellStyle name="Обычный 3 9 34 2 5 2" xfId="55109"/>
    <cellStyle name="Обычный 3 9 34 2 5 2 2" xfId="55110"/>
    <cellStyle name="Обычный 3 9 34 2 5 3" xfId="55111"/>
    <cellStyle name="Обычный 3 9 34 2 6" xfId="55112"/>
    <cellStyle name="Обычный 3 9 34 2 6 2" xfId="55113"/>
    <cellStyle name="Обычный 3 9 34 2 7" xfId="55114"/>
    <cellStyle name="Обычный 3 9 34 3" xfId="55115"/>
    <cellStyle name="Обычный 3 9 34 3 2" xfId="55116"/>
    <cellStyle name="Обычный 3 9 34 3 2 2" xfId="55117"/>
    <cellStyle name="Обычный 3 9 34 3 2 2 2" xfId="55118"/>
    <cellStyle name="Обычный 3 9 34 3 2 2 2 2" xfId="55119"/>
    <cellStyle name="Обычный 3 9 34 3 2 2 3" xfId="55120"/>
    <cellStyle name="Обычный 3 9 34 3 2 3" xfId="55121"/>
    <cellStyle name="Обычный 3 9 34 3 2 3 2" xfId="55122"/>
    <cellStyle name="Обычный 3 9 34 3 2 4" xfId="55123"/>
    <cellStyle name="Обычный 3 9 34 3 3" xfId="55124"/>
    <cellStyle name="Обычный 3 9 34 3 3 2" xfId="55125"/>
    <cellStyle name="Обычный 3 9 34 3 3 2 2" xfId="55126"/>
    <cellStyle name="Обычный 3 9 34 3 3 3" xfId="55127"/>
    <cellStyle name="Обычный 3 9 34 3 4" xfId="55128"/>
    <cellStyle name="Обычный 3 9 34 3 4 2" xfId="55129"/>
    <cellStyle name="Обычный 3 9 34 3 5" xfId="55130"/>
    <cellStyle name="Обычный 3 9 34 4" xfId="55131"/>
    <cellStyle name="Обычный 3 9 34 4 2" xfId="55132"/>
    <cellStyle name="Обычный 3 9 34 4 2 2" xfId="55133"/>
    <cellStyle name="Обычный 3 9 34 4 2 2 2" xfId="55134"/>
    <cellStyle name="Обычный 3 9 34 4 2 2 2 2" xfId="55135"/>
    <cellStyle name="Обычный 3 9 34 4 2 2 3" xfId="55136"/>
    <cellStyle name="Обычный 3 9 34 4 2 3" xfId="55137"/>
    <cellStyle name="Обычный 3 9 34 4 2 3 2" xfId="55138"/>
    <cellStyle name="Обычный 3 9 34 4 2 4" xfId="55139"/>
    <cellStyle name="Обычный 3 9 34 4 3" xfId="55140"/>
    <cellStyle name="Обычный 3 9 34 4 3 2" xfId="55141"/>
    <cellStyle name="Обычный 3 9 34 4 3 2 2" xfId="55142"/>
    <cellStyle name="Обычный 3 9 34 4 3 3" xfId="55143"/>
    <cellStyle name="Обычный 3 9 34 4 4" xfId="55144"/>
    <cellStyle name="Обычный 3 9 34 4 4 2" xfId="55145"/>
    <cellStyle name="Обычный 3 9 34 4 5" xfId="55146"/>
    <cellStyle name="Обычный 3 9 34 5" xfId="55147"/>
    <cellStyle name="Обычный 3 9 34 5 2" xfId="55148"/>
    <cellStyle name="Обычный 3 9 34 5 2 2" xfId="55149"/>
    <cellStyle name="Обычный 3 9 34 5 2 2 2" xfId="55150"/>
    <cellStyle name="Обычный 3 9 34 5 2 3" xfId="55151"/>
    <cellStyle name="Обычный 3 9 34 5 3" xfId="55152"/>
    <cellStyle name="Обычный 3 9 34 5 3 2" xfId="55153"/>
    <cellStyle name="Обычный 3 9 34 5 4" xfId="55154"/>
    <cellStyle name="Обычный 3 9 34 6" xfId="55155"/>
    <cellStyle name="Обычный 3 9 34 6 2" xfId="55156"/>
    <cellStyle name="Обычный 3 9 34 6 2 2" xfId="55157"/>
    <cellStyle name="Обычный 3 9 34 6 3" xfId="55158"/>
    <cellStyle name="Обычный 3 9 34 7" xfId="55159"/>
    <cellStyle name="Обычный 3 9 34 7 2" xfId="55160"/>
    <cellStyle name="Обычный 3 9 34 8" xfId="55161"/>
    <cellStyle name="Обычный 3 9 35" xfId="55162"/>
    <cellStyle name="Обычный 3 9 35 2" xfId="55163"/>
    <cellStyle name="Обычный 3 9 35 2 2" xfId="55164"/>
    <cellStyle name="Обычный 3 9 35 2 2 2" xfId="55165"/>
    <cellStyle name="Обычный 3 9 35 2 2 2 2" xfId="55166"/>
    <cellStyle name="Обычный 3 9 35 2 2 2 2 2" xfId="55167"/>
    <cellStyle name="Обычный 3 9 35 2 2 2 2 2 2" xfId="55168"/>
    <cellStyle name="Обычный 3 9 35 2 2 2 2 3" xfId="55169"/>
    <cellStyle name="Обычный 3 9 35 2 2 2 3" xfId="55170"/>
    <cellStyle name="Обычный 3 9 35 2 2 2 3 2" xfId="55171"/>
    <cellStyle name="Обычный 3 9 35 2 2 2 4" xfId="55172"/>
    <cellStyle name="Обычный 3 9 35 2 2 3" xfId="55173"/>
    <cellStyle name="Обычный 3 9 35 2 2 3 2" xfId="55174"/>
    <cellStyle name="Обычный 3 9 35 2 2 3 2 2" xfId="55175"/>
    <cellStyle name="Обычный 3 9 35 2 2 3 3" xfId="55176"/>
    <cellStyle name="Обычный 3 9 35 2 2 4" xfId="55177"/>
    <cellStyle name="Обычный 3 9 35 2 2 4 2" xfId="55178"/>
    <cellStyle name="Обычный 3 9 35 2 2 5" xfId="55179"/>
    <cellStyle name="Обычный 3 9 35 2 3" xfId="55180"/>
    <cellStyle name="Обычный 3 9 35 2 3 2" xfId="55181"/>
    <cellStyle name="Обычный 3 9 35 2 3 2 2" xfId="55182"/>
    <cellStyle name="Обычный 3 9 35 2 3 2 2 2" xfId="55183"/>
    <cellStyle name="Обычный 3 9 35 2 3 2 2 2 2" xfId="55184"/>
    <cellStyle name="Обычный 3 9 35 2 3 2 2 3" xfId="55185"/>
    <cellStyle name="Обычный 3 9 35 2 3 2 3" xfId="55186"/>
    <cellStyle name="Обычный 3 9 35 2 3 2 3 2" xfId="55187"/>
    <cellStyle name="Обычный 3 9 35 2 3 2 4" xfId="55188"/>
    <cellStyle name="Обычный 3 9 35 2 3 3" xfId="55189"/>
    <cellStyle name="Обычный 3 9 35 2 3 3 2" xfId="55190"/>
    <cellStyle name="Обычный 3 9 35 2 3 3 2 2" xfId="55191"/>
    <cellStyle name="Обычный 3 9 35 2 3 3 3" xfId="55192"/>
    <cellStyle name="Обычный 3 9 35 2 3 4" xfId="55193"/>
    <cellStyle name="Обычный 3 9 35 2 3 4 2" xfId="55194"/>
    <cellStyle name="Обычный 3 9 35 2 3 5" xfId="55195"/>
    <cellStyle name="Обычный 3 9 35 2 4" xfId="55196"/>
    <cellStyle name="Обычный 3 9 35 2 4 2" xfId="55197"/>
    <cellStyle name="Обычный 3 9 35 2 4 2 2" xfId="55198"/>
    <cellStyle name="Обычный 3 9 35 2 4 2 2 2" xfId="55199"/>
    <cellStyle name="Обычный 3 9 35 2 4 2 3" xfId="55200"/>
    <cellStyle name="Обычный 3 9 35 2 4 3" xfId="55201"/>
    <cellStyle name="Обычный 3 9 35 2 4 3 2" xfId="55202"/>
    <cellStyle name="Обычный 3 9 35 2 4 4" xfId="55203"/>
    <cellStyle name="Обычный 3 9 35 2 5" xfId="55204"/>
    <cellStyle name="Обычный 3 9 35 2 5 2" xfId="55205"/>
    <cellStyle name="Обычный 3 9 35 2 5 2 2" xfId="55206"/>
    <cellStyle name="Обычный 3 9 35 2 5 3" xfId="55207"/>
    <cellStyle name="Обычный 3 9 35 2 6" xfId="55208"/>
    <cellStyle name="Обычный 3 9 35 2 6 2" xfId="55209"/>
    <cellStyle name="Обычный 3 9 35 2 7" xfId="55210"/>
    <cellStyle name="Обычный 3 9 35 3" xfId="55211"/>
    <cellStyle name="Обычный 3 9 35 3 2" xfId="55212"/>
    <cellStyle name="Обычный 3 9 35 3 2 2" xfId="55213"/>
    <cellStyle name="Обычный 3 9 35 3 2 2 2" xfId="55214"/>
    <cellStyle name="Обычный 3 9 35 3 2 2 2 2" xfId="55215"/>
    <cellStyle name="Обычный 3 9 35 3 2 2 3" xfId="55216"/>
    <cellStyle name="Обычный 3 9 35 3 2 3" xfId="55217"/>
    <cellStyle name="Обычный 3 9 35 3 2 3 2" xfId="55218"/>
    <cellStyle name="Обычный 3 9 35 3 2 4" xfId="55219"/>
    <cellStyle name="Обычный 3 9 35 3 3" xfId="55220"/>
    <cellStyle name="Обычный 3 9 35 3 3 2" xfId="55221"/>
    <cellStyle name="Обычный 3 9 35 3 3 2 2" xfId="55222"/>
    <cellStyle name="Обычный 3 9 35 3 3 3" xfId="55223"/>
    <cellStyle name="Обычный 3 9 35 3 4" xfId="55224"/>
    <cellStyle name="Обычный 3 9 35 3 4 2" xfId="55225"/>
    <cellStyle name="Обычный 3 9 35 3 5" xfId="55226"/>
    <cellStyle name="Обычный 3 9 35 4" xfId="55227"/>
    <cellStyle name="Обычный 3 9 35 4 2" xfId="55228"/>
    <cellStyle name="Обычный 3 9 35 4 2 2" xfId="55229"/>
    <cellStyle name="Обычный 3 9 35 4 2 2 2" xfId="55230"/>
    <cellStyle name="Обычный 3 9 35 4 2 2 2 2" xfId="55231"/>
    <cellStyle name="Обычный 3 9 35 4 2 2 3" xfId="55232"/>
    <cellStyle name="Обычный 3 9 35 4 2 3" xfId="55233"/>
    <cellStyle name="Обычный 3 9 35 4 2 3 2" xfId="55234"/>
    <cellStyle name="Обычный 3 9 35 4 2 4" xfId="55235"/>
    <cellStyle name="Обычный 3 9 35 4 3" xfId="55236"/>
    <cellStyle name="Обычный 3 9 35 4 3 2" xfId="55237"/>
    <cellStyle name="Обычный 3 9 35 4 3 2 2" xfId="55238"/>
    <cellStyle name="Обычный 3 9 35 4 3 3" xfId="55239"/>
    <cellStyle name="Обычный 3 9 35 4 4" xfId="55240"/>
    <cellStyle name="Обычный 3 9 35 4 4 2" xfId="55241"/>
    <cellStyle name="Обычный 3 9 35 4 5" xfId="55242"/>
    <cellStyle name="Обычный 3 9 35 5" xfId="55243"/>
    <cellStyle name="Обычный 3 9 35 5 2" xfId="55244"/>
    <cellStyle name="Обычный 3 9 35 5 2 2" xfId="55245"/>
    <cellStyle name="Обычный 3 9 35 5 2 2 2" xfId="55246"/>
    <cellStyle name="Обычный 3 9 35 5 2 3" xfId="55247"/>
    <cellStyle name="Обычный 3 9 35 5 3" xfId="55248"/>
    <cellStyle name="Обычный 3 9 35 5 3 2" xfId="55249"/>
    <cellStyle name="Обычный 3 9 35 5 4" xfId="55250"/>
    <cellStyle name="Обычный 3 9 35 6" xfId="55251"/>
    <cellStyle name="Обычный 3 9 35 6 2" xfId="55252"/>
    <cellStyle name="Обычный 3 9 35 6 2 2" xfId="55253"/>
    <cellStyle name="Обычный 3 9 35 6 3" xfId="55254"/>
    <cellStyle name="Обычный 3 9 35 7" xfId="55255"/>
    <cellStyle name="Обычный 3 9 35 7 2" xfId="55256"/>
    <cellStyle name="Обычный 3 9 35 8" xfId="55257"/>
    <cellStyle name="Обычный 3 9 36" xfId="55258"/>
    <cellStyle name="Обычный 3 9 36 2" xfId="55259"/>
    <cellStyle name="Обычный 3 9 36 2 2" xfId="55260"/>
    <cellStyle name="Обычный 3 9 36 2 2 2" xfId="55261"/>
    <cellStyle name="Обычный 3 9 36 2 2 2 2" xfId="55262"/>
    <cellStyle name="Обычный 3 9 36 2 2 2 2 2" xfId="55263"/>
    <cellStyle name="Обычный 3 9 36 2 2 2 2 2 2" xfId="55264"/>
    <cellStyle name="Обычный 3 9 36 2 2 2 2 3" xfId="55265"/>
    <cellStyle name="Обычный 3 9 36 2 2 2 3" xfId="55266"/>
    <cellStyle name="Обычный 3 9 36 2 2 2 3 2" xfId="55267"/>
    <cellStyle name="Обычный 3 9 36 2 2 2 4" xfId="55268"/>
    <cellStyle name="Обычный 3 9 36 2 2 3" xfId="55269"/>
    <cellStyle name="Обычный 3 9 36 2 2 3 2" xfId="55270"/>
    <cellStyle name="Обычный 3 9 36 2 2 3 2 2" xfId="55271"/>
    <cellStyle name="Обычный 3 9 36 2 2 3 3" xfId="55272"/>
    <cellStyle name="Обычный 3 9 36 2 2 4" xfId="55273"/>
    <cellStyle name="Обычный 3 9 36 2 2 4 2" xfId="55274"/>
    <cellStyle name="Обычный 3 9 36 2 2 5" xfId="55275"/>
    <cellStyle name="Обычный 3 9 36 2 3" xfId="55276"/>
    <cellStyle name="Обычный 3 9 36 2 3 2" xfId="55277"/>
    <cellStyle name="Обычный 3 9 36 2 3 2 2" xfId="55278"/>
    <cellStyle name="Обычный 3 9 36 2 3 2 2 2" xfId="55279"/>
    <cellStyle name="Обычный 3 9 36 2 3 2 2 2 2" xfId="55280"/>
    <cellStyle name="Обычный 3 9 36 2 3 2 2 3" xfId="55281"/>
    <cellStyle name="Обычный 3 9 36 2 3 2 3" xfId="55282"/>
    <cellStyle name="Обычный 3 9 36 2 3 2 3 2" xfId="55283"/>
    <cellStyle name="Обычный 3 9 36 2 3 2 4" xfId="55284"/>
    <cellStyle name="Обычный 3 9 36 2 3 3" xfId="55285"/>
    <cellStyle name="Обычный 3 9 36 2 3 3 2" xfId="55286"/>
    <cellStyle name="Обычный 3 9 36 2 3 3 2 2" xfId="55287"/>
    <cellStyle name="Обычный 3 9 36 2 3 3 3" xfId="55288"/>
    <cellStyle name="Обычный 3 9 36 2 3 4" xfId="55289"/>
    <cellStyle name="Обычный 3 9 36 2 3 4 2" xfId="55290"/>
    <cellStyle name="Обычный 3 9 36 2 3 5" xfId="55291"/>
    <cellStyle name="Обычный 3 9 36 2 4" xfId="55292"/>
    <cellStyle name="Обычный 3 9 36 2 4 2" xfId="55293"/>
    <cellStyle name="Обычный 3 9 36 2 4 2 2" xfId="55294"/>
    <cellStyle name="Обычный 3 9 36 2 4 2 2 2" xfId="55295"/>
    <cellStyle name="Обычный 3 9 36 2 4 2 3" xfId="55296"/>
    <cellStyle name="Обычный 3 9 36 2 4 3" xfId="55297"/>
    <cellStyle name="Обычный 3 9 36 2 4 3 2" xfId="55298"/>
    <cellStyle name="Обычный 3 9 36 2 4 4" xfId="55299"/>
    <cellStyle name="Обычный 3 9 36 2 5" xfId="55300"/>
    <cellStyle name="Обычный 3 9 36 2 5 2" xfId="55301"/>
    <cellStyle name="Обычный 3 9 36 2 5 2 2" xfId="55302"/>
    <cellStyle name="Обычный 3 9 36 2 5 3" xfId="55303"/>
    <cellStyle name="Обычный 3 9 36 2 6" xfId="55304"/>
    <cellStyle name="Обычный 3 9 36 2 6 2" xfId="55305"/>
    <cellStyle name="Обычный 3 9 36 2 7" xfId="55306"/>
    <cellStyle name="Обычный 3 9 36 3" xfId="55307"/>
    <cellStyle name="Обычный 3 9 36 3 2" xfId="55308"/>
    <cellStyle name="Обычный 3 9 36 3 2 2" xfId="55309"/>
    <cellStyle name="Обычный 3 9 36 3 2 2 2" xfId="55310"/>
    <cellStyle name="Обычный 3 9 36 3 2 2 2 2" xfId="55311"/>
    <cellStyle name="Обычный 3 9 36 3 2 2 3" xfId="55312"/>
    <cellStyle name="Обычный 3 9 36 3 2 3" xfId="55313"/>
    <cellStyle name="Обычный 3 9 36 3 2 3 2" xfId="55314"/>
    <cellStyle name="Обычный 3 9 36 3 2 4" xfId="55315"/>
    <cellStyle name="Обычный 3 9 36 3 3" xfId="55316"/>
    <cellStyle name="Обычный 3 9 36 3 3 2" xfId="55317"/>
    <cellStyle name="Обычный 3 9 36 3 3 2 2" xfId="55318"/>
    <cellStyle name="Обычный 3 9 36 3 3 3" xfId="55319"/>
    <cellStyle name="Обычный 3 9 36 3 4" xfId="55320"/>
    <cellStyle name="Обычный 3 9 36 3 4 2" xfId="55321"/>
    <cellStyle name="Обычный 3 9 36 3 5" xfId="55322"/>
    <cellStyle name="Обычный 3 9 36 4" xfId="55323"/>
    <cellStyle name="Обычный 3 9 36 4 2" xfId="55324"/>
    <cellStyle name="Обычный 3 9 36 4 2 2" xfId="55325"/>
    <cellStyle name="Обычный 3 9 36 4 2 2 2" xfId="55326"/>
    <cellStyle name="Обычный 3 9 36 4 2 2 2 2" xfId="55327"/>
    <cellStyle name="Обычный 3 9 36 4 2 2 3" xfId="55328"/>
    <cellStyle name="Обычный 3 9 36 4 2 3" xfId="55329"/>
    <cellStyle name="Обычный 3 9 36 4 2 3 2" xfId="55330"/>
    <cellStyle name="Обычный 3 9 36 4 2 4" xfId="55331"/>
    <cellStyle name="Обычный 3 9 36 4 3" xfId="55332"/>
    <cellStyle name="Обычный 3 9 36 4 3 2" xfId="55333"/>
    <cellStyle name="Обычный 3 9 36 4 3 2 2" xfId="55334"/>
    <cellStyle name="Обычный 3 9 36 4 3 3" xfId="55335"/>
    <cellStyle name="Обычный 3 9 36 4 4" xfId="55336"/>
    <cellStyle name="Обычный 3 9 36 4 4 2" xfId="55337"/>
    <cellStyle name="Обычный 3 9 36 4 5" xfId="55338"/>
    <cellStyle name="Обычный 3 9 36 5" xfId="55339"/>
    <cellStyle name="Обычный 3 9 36 5 2" xfId="55340"/>
    <cellStyle name="Обычный 3 9 36 5 2 2" xfId="55341"/>
    <cellStyle name="Обычный 3 9 36 5 2 2 2" xfId="55342"/>
    <cellStyle name="Обычный 3 9 36 5 2 3" xfId="55343"/>
    <cellStyle name="Обычный 3 9 36 5 3" xfId="55344"/>
    <cellStyle name="Обычный 3 9 36 5 3 2" xfId="55345"/>
    <cellStyle name="Обычный 3 9 36 5 4" xfId="55346"/>
    <cellStyle name="Обычный 3 9 36 6" xfId="55347"/>
    <cellStyle name="Обычный 3 9 36 6 2" xfId="55348"/>
    <cellStyle name="Обычный 3 9 36 6 2 2" xfId="55349"/>
    <cellStyle name="Обычный 3 9 36 6 3" xfId="55350"/>
    <cellStyle name="Обычный 3 9 36 7" xfId="55351"/>
    <cellStyle name="Обычный 3 9 36 7 2" xfId="55352"/>
    <cellStyle name="Обычный 3 9 36 8" xfId="55353"/>
    <cellStyle name="Обычный 3 9 37" xfId="55354"/>
    <cellStyle name="Обычный 3 9 37 2" xfId="55355"/>
    <cellStyle name="Обычный 3 9 37 2 2" xfId="55356"/>
    <cellStyle name="Обычный 3 9 37 2 2 2" xfId="55357"/>
    <cellStyle name="Обычный 3 9 37 2 2 2 2" xfId="55358"/>
    <cellStyle name="Обычный 3 9 37 2 2 2 2 2" xfId="55359"/>
    <cellStyle name="Обычный 3 9 37 2 2 2 2 2 2" xfId="55360"/>
    <cellStyle name="Обычный 3 9 37 2 2 2 2 3" xfId="55361"/>
    <cellStyle name="Обычный 3 9 37 2 2 2 3" xfId="55362"/>
    <cellStyle name="Обычный 3 9 37 2 2 2 3 2" xfId="55363"/>
    <cellStyle name="Обычный 3 9 37 2 2 2 4" xfId="55364"/>
    <cellStyle name="Обычный 3 9 37 2 2 3" xfId="55365"/>
    <cellStyle name="Обычный 3 9 37 2 2 3 2" xfId="55366"/>
    <cellStyle name="Обычный 3 9 37 2 2 3 2 2" xfId="55367"/>
    <cellStyle name="Обычный 3 9 37 2 2 3 3" xfId="55368"/>
    <cellStyle name="Обычный 3 9 37 2 2 4" xfId="55369"/>
    <cellStyle name="Обычный 3 9 37 2 2 4 2" xfId="55370"/>
    <cellStyle name="Обычный 3 9 37 2 2 5" xfId="55371"/>
    <cellStyle name="Обычный 3 9 37 2 3" xfId="55372"/>
    <cellStyle name="Обычный 3 9 37 2 3 2" xfId="55373"/>
    <cellStyle name="Обычный 3 9 37 2 3 2 2" xfId="55374"/>
    <cellStyle name="Обычный 3 9 37 2 3 2 2 2" xfId="55375"/>
    <cellStyle name="Обычный 3 9 37 2 3 2 2 2 2" xfId="55376"/>
    <cellStyle name="Обычный 3 9 37 2 3 2 2 3" xfId="55377"/>
    <cellStyle name="Обычный 3 9 37 2 3 2 3" xfId="55378"/>
    <cellStyle name="Обычный 3 9 37 2 3 2 3 2" xfId="55379"/>
    <cellStyle name="Обычный 3 9 37 2 3 2 4" xfId="55380"/>
    <cellStyle name="Обычный 3 9 37 2 3 3" xfId="55381"/>
    <cellStyle name="Обычный 3 9 37 2 3 3 2" xfId="55382"/>
    <cellStyle name="Обычный 3 9 37 2 3 3 2 2" xfId="55383"/>
    <cellStyle name="Обычный 3 9 37 2 3 3 3" xfId="55384"/>
    <cellStyle name="Обычный 3 9 37 2 3 4" xfId="55385"/>
    <cellStyle name="Обычный 3 9 37 2 3 4 2" xfId="55386"/>
    <cellStyle name="Обычный 3 9 37 2 3 5" xfId="55387"/>
    <cellStyle name="Обычный 3 9 37 2 4" xfId="55388"/>
    <cellStyle name="Обычный 3 9 37 2 4 2" xfId="55389"/>
    <cellStyle name="Обычный 3 9 37 2 4 2 2" xfId="55390"/>
    <cellStyle name="Обычный 3 9 37 2 4 2 2 2" xfId="55391"/>
    <cellStyle name="Обычный 3 9 37 2 4 2 3" xfId="55392"/>
    <cellStyle name="Обычный 3 9 37 2 4 3" xfId="55393"/>
    <cellStyle name="Обычный 3 9 37 2 4 3 2" xfId="55394"/>
    <cellStyle name="Обычный 3 9 37 2 4 4" xfId="55395"/>
    <cellStyle name="Обычный 3 9 37 2 5" xfId="55396"/>
    <cellStyle name="Обычный 3 9 37 2 5 2" xfId="55397"/>
    <cellStyle name="Обычный 3 9 37 2 5 2 2" xfId="55398"/>
    <cellStyle name="Обычный 3 9 37 2 5 3" xfId="55399"/>
    <cellStyle name="Обычный 3 9 37 2 6" xfId="55400"/>
    <cellStyle name="Обычный 3 9 37 2 6 2" xfId="55401"/>
    <cellStyle name="Обычный 3 9 37 2 7" xfId="55402"/>
    <cellStyle name="Обычный 3 9 37 3" xfId="55403"/>
    <cellStyle name="Обычный 3 9 37 3 2" xfId="55404"/>
    <cellStyle name="Обычный 3 9 37 3 2 2" xfId="55405"/>
    <cellStyle name="Обычный 3 9 37 3 2 2 2" xfId="55406"/>
    <cellStyle name="Обычный 3 9 37 3 2 2 2 2" xfId="55407"/>
    <cellStyle name="Обычный 3 9 37 3 2 2 3" xfId="55408"/>
    <cellStyle name="Обычный 3 9 37 3 2 3" xfId="55409"/>
    <cellStyle name="Обычный 3 9 37 3 2 3 2" xfId="55410"/>
    <cellStyle name="Обычный 3 9 37 3 2 4" xfId="55411"/>
    <cellStyle name="Обычный 3 9 37 3 3" xfId="55412"/>
    <cellStyle name="Обычный 3 9 37 3 3 2" xfId="55413"/>
    <cellStyle name="Обычный 3 9 37 3 3 2 2" xfId="55414"/>
    <cellStyle name="Обычный 3 9 37 3 3 3" xfId="55415"/>
    <cellStyle name="Обычный 3 9 37 3 4" xfId="55416"/>
    <cellStyle name="Обычный 3 9 37 3 4 2" xfId="55417"/>
    <cellStyle name="Обычный 3 9 37 3 5" xfId="55418"/>
    <cellStyle name="Обычный 3 9 37 4" xfId="55419"/>
    <cellStyle name="Обычный 3 9 37 4 2" xfId="55420"/>
    <cellStyle name="Обычный 3 9 37 4 2 2" xfId="55421"/>
    <cellStyle name="Обычный 3 9 37 4 2 2 2" xfId="55422"/>
    <cellStyle name="Обычный 3 9 37 4 2 2 2 2" xfId="55423"/>
    <cellStyle name="Обычный 3 9 37 4 2 2 3" xfId="55424"/>
    <cellStyle name="Обычный 3 9 37 4 2 3" xfId="55425"/>
    <cellStyle name="Обычный 3 9 37 4 2 3 2" xfId="55426"/>
    <cellStyle name="Обычный 3 9 37 4 2 4" xfId="55427"/>
    <cellStyle name="Обычный 3 9 37 4 3" xfId="55428"/>
    <cellStyle name="Обычный 3 9 37 4 3 2" xfId="55429"/>
    <cellStyle name="Обычный 3 9 37 4 3 2 2" xfId="55430"/>
    <cellStyle name="Обычный 3 9 37 4 3 3" xfId="55431"/>
    <cellStyle name="Обычный 3 9 37 4 4" xfId="55432"/>
    <cellStyle name="Обычный 3 9 37 4 4 2" xfId="55433"/>
    <cellStyle name="Обычный 3 9 37 4 5" xfId="55434"/>
    <cellStyle name="Обычный 3 9 37 5" xfId="55435"/>
    <cellStyle name="Обычный 3 9 37 5 2" xfId="55436"/>
    <cellStyle name="Обычный 3 9 37 5 2 2" xfId="55437"/>
    <cellStyle name="Обычный 3 9 37 5 2 2 2" xfId="55438"/>
    <cellStyle name="Обычный 3 9 37 5 2 3" xfId="55439"/>
    <cellStyle name="Обычный 3 9 37 5 3" xfId="55440"/>
    <cellStyle name="Обычный 3 9 37 5 3 2" xfId="55441"/>
    <cellStyle name="Обычный 3 9 37 5 4" xfId="55442"/>
    <cellStyle name="Обычный 3 9 37 6" xfId="55443"/>
    <cellStyle name="Обычный 3 9 37 6 2" xfId="55444"/>
    <cellStyle name="Обычный 3 9 37 6 2 2" xfId="55445"/>
    <cellStyle name="Обычный 3 9 37 6 3" xfId="55446"/>
    <cellStyle name="Обычный 3 9 37 7" xfId="55447"/>
    <cellStyle name="Обычный 3 9 37 7 2" xfId="55448"/>
    <cellStyle name="Обычный 3 9 37 8" xfId="55449"/>
    <cellStyle name="Обычный 3 9 38" xfId="55450"/>
    <cellStyle name="Обычный 3 9 38 2" xfId="55451"/>
    <cellStyle name="Обычный 3 9 38 2 2" xfId="55452"/>
    <cellStyle name="Обычный 3 9 38 2 2 2" xfId="55453"/>
    <cellStyle name="Обычный 3 9 38 2 2 2 2" xfId="55454"/>
    <cellStyle name="Обычный 3 9 38 2 2 2 2 2" xfId="55455"/>
    <cellStyle name="Обычный 3 9 38 2 2 2 2 2 2" xfId="55456"/>
    <cellStyle name="Обычный 3 9 38 2 2 2 2 3" xfId="55457"/>
    <cellStyle name="Обычный 3 9 38 2 2 2 3" xfId="55458"/>
    <cellStyle name="Обычный 3 9 38 2 2 2 3 2" xfId="55459"/>
    <cellStyle name="Обычный 3 9 38 2 2 2 4" xfId="55460"/>
    <cellStyle name="Обычный 3 9 38 2 2 3" xfId="55461"/>
    <cellStyle name="Обычный 3 9 38 2 2 3 2" xfId="55462"/>
    <cellStyle name="Обычный 3 9 38 2 2 3 2 2" xfId="55463"/>
    <cellStyle name="Обычный 3 9 38 2 2 3 3" xfId="55464"/>
    <cellStyle name="Обычный 3 9 38 2 2 4" xfId="55465"/>
    <cellStyle name="Обычный 3 9 38 2 2 4 2" xfId="55466"/>
    <cellStyle name="Обычный 3 9 38 2 2 5" xfId="55467"/>
    <cellStyle name="Обычный 3 9 38 2 3" xfId="55468"/>
    <cellStyle name="Обычный 3 9 38 2 3 2" xfId="55469"/>
    <cellStyle name="Обычный 3 9 38 2 3 2 2" xfId="55470"/>
    <cellStyle name="Обычный 3 9 38 2 3 2 2 2" xfId="55471"/>
    <cellStyle name="Обычный 3 9 38 2 3 2 2 2 2" xfId="55472"/>
    <cellStyle name="Обычный 3 9 38 2 3 2 2 3" xfId="55473"/>
    <cellStyle name="Обычный 3 9 38 2 3 2 3" xfId="55474"/>
    <cellStyle name="Обычный 3 9 38 2 3 2 3 2" xfId="55475"/>
    <cellStyle name="Обычный 3 9 38 2 3 2 4" xfId="55476"/>
    <cellStyle name="Обычный 3 9 38 2 3 3" xfId="55477"/>
    <cellStyle name="Обычный 3 9 38 2 3 3 2" xfId="55478"/>
    <cellStyle name="Обычный 3 9 38 2 3 3 2 2" xfId="55479"/>
    <cellStyle name="Обычный 3 9 38 2 3 3 3" xfId="55480"/>
    <cellStyle name="Обычный 3 9 38 2 3 4" xfId="55481"/>
    <cellStyle name="Обычный 3 9 38 2 3 4 2" xfId="55482"/>
    <cellStyle name="Обычный 3 9 38 2 3 5" xfId="55483"/>
    <cellStyle name="Обычный 3 9 38 2 4" xfId="55484"/>
    <cellStyle name="Обычный 3 9 38 2 4 2" xfId="55485"/>
    <cellStyle name="Обычный 3 9 38 2 4 2 2" xfId="55486"/>
    <cellStyle name="Обычный 3 9 38 2 4 2 2 2" xfId="55487"/>
    <cellStyle name="Обычный 3 9 38 2 4 2 3" xfId="55488"/>
    <cellStyle name="Обычный 3 9 38 2 4 3" xfId="55489"/>
    <cellStyle name="Обычный 3 9 38 2 4 3 2" xfId="55490"/>
    <cellStyle name="Обычный 3 9 38 2 4 4" xfId="55491"/>
    <cellStyle name="Обычный 3 9 38 2 5" xfId="55492"/>
    <cellStyle name="Обычный 3 9 38 2 5 2" xfId="55493"/>
    <cellStyle name="Обычный 3 9 38 2 5 2 2" xfId="55494"/>
    <cellStyle name="Обычный 3 9 38 2 5 3" xfId="55495"/>
    <cellStyle name="Обычный 3 9 38 2 6" xfId="55496"/>
    <cellStyle name="Обычный 3 9 38 2 6 2" xfId="55497"/>
    <cellStyle name="Обычный 3 9 38 2 7" xfId="55498"/>
    <cellStyle name="Обычный 3 9 38 3" xfId="55499"/>
    <cellStyle name="Обычный 3 9 38 3 2" xfId="55500"/>
    <cellStyle name="Обычный 3 9 38 3 2 2" xfId="55501"/>
    <cellStyle name="Обычный 3 9 38 3 2 2 2" xfId="55502"/>
    <cellStyle name="Обычный 3 9 38 3 2 2 2 2" xfId="55503"/>
    <cellStyle name="Обычный 3 9 38 3 2 2 3" xfId="55504"/>
    <cellStyle name="Обычный 3 9 38 3 2 3" xfId="55505"/>
    <cellStyle name="Обычный 3 9 38 3 2 3 2" xfId="55506"/>
    <cellStyle name="Обычный 3 9 38 3 2 4" xfId="55507"/>
    <cellStyle name="Обычный 3 9 38 3 3" xfId="55508"/>
    <cellStyle name="Обычный 3 9 38 3 3 2" xfId="55509"/>
    <cellStyle name="Обычный 3 9 38 3 3 2 2" xfId="55510"/>
    <cellStyle name="Обычный 3 9 38 3 3 3" xfId="55511"/>
    <cellStyle name="Обычный 3 9 38 3 4" xfId="55512"/>
    <cellStyle name="Обычный 3 9 38 3 4 2" xfId="55513"/>
    <cellStyle name="Обычный 3 9 38 3 5" xfId="55514"/>
    <cellStyle name="Обычный 3 9 38 4" xfId="55515"/>
    <cellStyle name="Обычный 3 9 38 4 2" xfId="55516"/>
    <cellStyle name="Обычный 3 9 38 4 2 2" xfId="55517"/>
    <cellStyle name="Обычный 3 9 38 4 2 2 2" xfId="55518"/>
    <cellStyle name="Обычный 3 9 38 4 2 2 2 2" xfId="55519"/>
    <cellStyle name="Обычный 3 9 38 4 2 2 3" xfId="55520"/>
    <cellStyle name="Обычный 3 9 38 4 2 3" xfId="55521"/>
    <cellStyle name="Обычный 3 9 38 4 2 3 2" xfId="55522"/>
    <cellStyle name="Обычный 3 9 38 4 2 4" xfId="55523"/>
    <cellStyle name="Обычный 3 9 38 4 3" xfId="55524"/>
    <cellStyle name="Обычный 3 9 38 4 3 2" xfId="55525"/>
    <cellStyle name="Обычный 3 9 38 4 3 2 2" xfId="55526"/>
    <cellStyle name="Обычный 3 9 38 4 3 3" xfId="55527"/>
    <cellStyle name="Обычный 3 9 38 4 4" xfId="55528"/>
    <cellStyle name="Обычный 3 9 38 4 4 2" xfId="55529"/>
    <cellStyle name="Обычный 3 9 38 4 5" xfId="55530"/>
    <cellStyle name="Обычный 3 9 38 5" xfId="55531"/>
    <cellStyle name="Обычный 3 9 38 5 2" xfId="55532"/>
    <cellStyle name="Обычный 3 9 38 5 2 2" xfId="55533"/>
    <cellStyle name="Обычный 3 9 38 5 2 2 2" xfId="55534"/>
    <cellStyle name="Обычный 3 9 38 5 2 3" xfId="55535"/>
    <cellStyle name="Обычный 3 9 38 5 3" xfId="55536"/>
    <cellStyle name="Обычный 3 9 38 5 3 2" xfId="55537"/>
    <cellStyle name="Обычный 3 9 38 5 4" xfId="55538"/>
    <cellStyle name="Обычный 3 9 38 6" xfId="55539"/>
    <cellStyle name="Обычный 3 9 38 6 2" xfId="55540"/>
    <cellStyle name="Обычный 3 9 38 6 2 2" xfId="55541"/>
    <cellStyle name="Обычный 3 9 38 6 3" xfId="55542"/>
    <cellStyle name="Обычный 3 9 38 7" xfId="55543"/>
    <cellStyle name="Обычный 3 9 38 7 2" xfId="55544"/>
    <cellStyle name="Обычный 3 9 38 8" xfId="55545"/>
    <cellStyle name="Обычный 3 9 39" xfId="55546"/>
    <cellStyle name="Обычный 3 9 39 2" xfId="55547"/>
    <cellStyle name="Обычный 3 9 39 2 2" xfId="55548"/>
    <cellStyle name="Обычный 3 9 39 2 2 2" xfId="55549"/>
    <cellStyle name="Обычный 3 9 39 2 2 2 2" xfId="55550"/>
    <cellStyle name="Обычный 3 9 39 2 2 2 2 2" xfId="55551"/>
    <cellStyle name="Обычный 3 9 39 2 2 2 2 2 2" xfId="55552"/>
    <cellStyle name="Обычный 3 9 39 2 2 2 2 3" xfId="55553"/>
    <cellStyle name="Обычный 3 9 39 2 2 2 3" xfId="55554"/>
    <cellStyle name="Обычный 3 9 39 2 2 2 3 2" xfId="55555"/>
    <cellStyle name="Обычный 3 9 39 2 2 2 4" xfId="55556"/>
    <cellStyle name="Обычный 3 9 39 2 2 3" xfId="55557"/>
    <cellStyle name="Обычный 3 9 39 2 2 3 2" xfId="55558"/>
    <cellStyle name="Обычный 3 9 39 2 2 3 2 2" xfId="55559"/>
    <cellStyle name="Обычный 3 9 39 2 2 3 3" xfId="55560"/>
    <cellStyle name="Обычный 3 9 39 2 2 4" xfId="55561"/>
    <cellStyle name="Обычный 3 9 39 2 2 4 2" xfId="55562"/>
    <cellStyle name="Обычный 3 9 39 2 2 5" xfId="55563"/>
    <cellStyle name="Обычный 3 9 39 2 3" xfId="55564"/>
    <cellStyle name="Обычный 3 9 39 2 3 2" xfId="55565"/>
    <cellStyle name="Обычный 3 9 39 2 3 2 2" xfId="55566"/>
    <cellStyle name="Обычный 3 9 39 2 3 2 2 2" xfId="55567"/>
    <cellStyle name="Обычный 3 9 39 2 3 2 2 2 2" xfId="55568"/>
    <cellStyle name="Обычный 3 9 39 2 3 2 2 3" xfId="55569"/>
    <cellStyle name="Обычный 3 9 39 2 3 2 3" xfId="55570"/>
    <cellStyle name="Обычный 3 9 39 2 3 2 3 2" xfId="55571"/>
    <cellStyle name="Обычный 3 9 39 2 3 2 4" xfId="55572"/>
    <cellStyle name="Обычный 3 9 39 2 3 3" xfId="55573"/>
    <cellStyle name="Обычный 3 9 39 2 3 3 2" xfId="55574"/>
    <cellStyle name="Обычный 3 9 39 2 3 3 2 2" xfId="55575"/>
    <cellStyle name="Обычный 3 9 39 2 3 3 3" xfId="55576"/>
    <cellStyle name="Обычный 3 9 39 2 3 4" xfId="55577"/>
    <cellStyle name="Обычный 3 9 39 2 3 4 2" xfId="55578"/>
    <cellStyle name="Обычный 3 9 39 2 3 5" xfId="55579"/>
    <cellStyle name="Обычный 3 9 39 2 4" xfId="55580"/>
    <cellStyle name="Обычный 3 9 39 2 4 2" xfId="55581"/>
    <cellStyle name="Обычный 3 9 39 2 4 2 2" xfId="55582"/>
    <cellStyle name="Обычный 3 9 39 2 4 2 2 2" xfId="55583"/>
    <cellStyle name="Обычный 3 9 39 2 4 2 3" xfId="55584"/>
    <cellStyle name="Обычный 3 9 39 2 4 3" xfId="55585"/>
    <cellStyle name="Обычный 3 9 39 2 4 3 2" xfId="55586"/>
    <cellStyle name="Обычный 3 9 39 2 4 4" xfId="55587"/>
    <cellStyle name="Обычный 3 9 39 2 5" xfId="55588"/>
    <cellStyle name="Обычный 3 9 39 2 5 2" xfId="55589"/>
    <cellStyle name="Обычный 3 9 39 2 5 2 2" xfId="55590"/>
    <cellStyle name="Обычный 3 9 39 2 5 3" xfId="55591"/>
    <cellStyle name="Обычный 3 9 39 2 6" xfId="55592"/>
    <cellStyle name="Обычный 3 9 39 2 6 2" xfId="55593"/>
    <cellStyle name="Обычный 3 9 39 2 7" xfId="55594"/>
    <cellStyle name="Обычный 3 9 39 3" xfId="55595"/>
    <cellStyle name="Обычный 3 9 39 3 2" xfId="55596"/>
    <cellStyle name="Обычный 3 9 39 3 2 2" xfId="55597"/>
    <cellStyle name="Обычный 3 9 39 3 2 2 2" xfId="55598"/>
    <cellStyle name="Обычный 3 9 39 3 2 2 2 2" xfId="55599"/>
    <cellStyle name="Обычный 3 9 39 3 2 2 3" xfId="55600"/>
    <cellStyle name="Обычный 3 9 39 3 2 3" xfId="55601"/>
    <cellStyle name="Обычный 3 9 39 3 2 3 2" xfId="55602"/>
    <cellStyle name="Обычный 3 9 39 3 2 4" xfId="55603"/>
    <cellStyle name="Обычный 3 9 39 3 3" xfId="55604"/>
    <cellStyle name="Обычный 3 9 39 3 3 2" xfId="55605"/>
    <cellStyle name="Обычный 3 9 39 3 3 2 2" xfId="55606"/>
    <cellStyle name="Обычный 3 9 39 3 3 3" xfId="55607"/>
    <cellStyle name="Обычный 3 9 39 3 4" xfId="55608"/>
    <cellStyle name="Обычный 3 9 39 3 4 2" xfId="55609"/>
    <cellStyle name="Обычный 3 9 39 3 5" xfId="55610"/>
    <cellStyle name="Обычный 3 9 39 4" xfId="55611"/>
    <cellStyle name="Обычный 3 9 39 4 2" xfId="55612"/>
    <cellStyle name="Обычный 3 9 39 4 2 2" xfId="55613"/>
    <cellStyle name="Обычный 3 9 39 4 2 2 2" xfId="55614"/>
    <cellStyle name="Обычный 3 9 39 4 2 2 2 2" xfId="55615"/>
    <cellStyle name="Обычный 3 9 39 4 2 2 3" xfId="55616"/>
    <cellStyle name="Обычный 3 9 39 4 2 3" xfId="55617"/>
    <cellStyle name="Обычный 3 9 39 4 2 3 2" xfId="55618"/>
    <cellStyle name="Обычный 3 9 39 4 2 4" xfId="55619"/>
    <cellStyle name="Обычный 3 9 39 4 3" xfId="55620"/>
    <cellStyle name="Обычный 3 9 39 4 3 2" xfId="55621"/>
    <cellStyle name="Обычный 3 9 39 4 3 2 2" xfId="55622"/>
    <cellStyle name="Обычный 3 9 39 4 3 3" xfId="55623"/>
    <cellStyle name="Обычный 3 9 39 4 4" xfId="55624"/>
    <cellStyle name="Обычный 3 9 39 4 4 2" xfId="55625"/>
    <cellStyle name="Обычный 3 9 39 4 5" xfId="55626"/>
    <cellStyle name="Обычный 3 9 39 5" xfId="55627"/>
    <cellStyle name="Обычный 3 9 39 5 2" xfId="55628"/>
    <cellStyle name="Обычный 3 9 39 5 2 2" xfId="55629"/>
    <cellStyle name="Обычный 3 9 39 5 2 2 2" xfId="55630"/>
    <cellStyle name="Обычный 3 9 39 5 2 3" xfId="55631"/>
    <cellStyle name="Обычный 3 9 39 5 3" xfId="55632"/>
    <cellStyle name="Обычный 3 9 39 5 3 2" xfId="55633"/>
    <cellStyle name="Обычный 3 9 39 5 4" xfId="55634"/>
    <cellStyle name="Обычный 3 9 39 6" xfId="55635"/>
    <cellStyle name="Обычный 3 9 39 6 2" xfId="55636"/>
    <cellStyle name="Обычный 3 9 39 6 2 2" xfId="55637"/>
    <cellStyle name="Обычный 3 9 39 6 3" xfId="55638"/>
    <cellStyle name="Обычный 3 9 39 7" xfId="55639"/>
    <cellStyle name="Обычный 3 9 39 7 2" xfId="55640"/>
    <cellStyle name="Обычный 3 9 39 8" xfId="55641"/>
    <cellStyle name="Обычный 3 9 4" xfId="55642"/>
    <cellStyle name="Обычный 3 9 4 2" xfId="55643"/>
    <cellStyle name="Обычный 3 9 4 2 2" xfId="55644"/>
    <cellStyle name="Обычный 3 9 4 2 2 2" xfId="55645"/>
    <cellStyle name="Обычный 3 9 4 2 2 2 2" xfId="55646"/>
    <cellStyle name="Обычный 3 9 4 2 2 2 2 2" xfId="55647"/>
    <cellStyle name="Обычный 3 9 4 2 2 2 2 2 2" xfId="55648"/>
    <cellStyle name="Обычный 3 9 4 2 2 2 2 3" xfId="55649"/>
    <cellStyle name="Обычный 3 9 4 2 2 2 3" xfId="55650"/>
    <cellStyle name="Обычный 3 9 4 2 2 2 3 2" xfId="55651"/>
    <cellStyle name="Обычный 3 9 4 2 2 2 4" xfId="55652"/>
    <cellStyle name="Обычный 3 9 4 2 2 3" xfId="55653"/>
    <cellStyle name="Обычный 3 9 4 2 2 3 2" xfId="55654"/>
    <cellStyle name="Обычный 3 9 4 2 2 3 2 2" xfId="55655"/>
    <cellStyle name="Обычный 3 9 4 2 2 3 3" xfId="55656"/>
    <cellStyle name="Обычный 3 9 4 2 2 4" xfId="55657"/>
    <cellStyle name="Обычный 3 9 4 2 2 4 2" xfId="55658"/>
    <cellStyle name="Обычный 3 9 4 2 2 5" xfId="55659"/>
    <cellStyle name="Обычный 3 9 4 2 3" xfId="55660"/>
    <cellStyle name="Обычный 3 9 4 2 3 2" xfId="55661"/>
    <cellStyle name="Обычный 3 9 4 2 3 2 2" xfId="55662"/>
    <cellStyle name="Обычный 3 9 4 2 3 2 2 2" xfId="55663"/>
    <cellStyle name="Обычный 3 9 4 2 3 2 2 2 2" xfId="55664"/>
    <cellStyle name="Обычный 3 9 4 2 3 2 2 3" xfId="55665"/>
    <cellStyle name="Обычный 3 9 4 2 3 2 3" xfId="55666"/>
    <cellStyle name="Обычный 3 9 4 2 3 2 3 2" xfId="55667"/>
    <cellStyle name="Обычный 3 9 4 2 3 2 4" xfId="55668"/>
    <cellStyle name="Обычный 3 9 4 2 3 3" xfId="55669"/>
    <cellStyle name="Обычный 3 9 4 2 3 3 2" xfId="55670"/>
    <cellStyle name="Обычный 3 9 4 2 3 3 2 2" xfId="55671"/>
    <cellStyle name="Обычный 3 9 4 2 3 3 3" xfId="55672"/>
    <cellStyle name="Обычный 3 9 4 2 3 4" xfId="55673"/>
    <cellStyle name="Обычный 3 9 4 2 3 4 2" xfId="55674"/>
    <cellStyle name="Обычный 3 9 4 2 3 5" xfId="55675"/>
    <cellStyle name="Обычный 3 9 4 2 4" xfId="55676"/>
    <cellStyle name="Обычный 3 9 4 2 4 2" xfId="55677"/>
    <cellStyle name="Обычный 3 9 4 2 4 2 2" xfId="55678"/>
    <cellStyle name="Обычный 3 9 4 2 4 2 2 2" xfId="55679"/>
    <cellStyle name="Обычный 3 9 4 2 4 2 3" xfId="55680"/>
    <cellStyle name="Обычный 3 9 4 2 4 3" xfId="55681"/>
    <cellStyle name="Обычный 3 9 4 2 4 3 2" xfId="55682"/>
    <cellStyle name="Обычный 3 9 4 2 4 4" xfId="55683"/>
    <cellStyle name="Обычный 3 9 4 2 5" xfId="55684"/>
    <cellStyle name="Обычный 3 9 4 2 5 2" xfId="55685"/>
    <cellStyle name="Обычный 3 9 4 2 5 2 2" xfId="55686"/>
    <cellStyle name="Обычный 3 9 4 2 5 3" xfId="55687"/>
    <cellStyle name="Обычный 3 9 4 2 6" xfId="55688"/>
    <cellStyle name="Обычный 3 9 4 2 6 2" xfId="55689"/>
    <cellStyle name="Обычный 3 9 4 2 7" xfId="55690"/>
    <cellStyle name="Обычный 3 9 4 3" xfId="55691"/>
    <cellStyle name="Обычный 3 9 4 3 2" xfId="55692"/>
    <cellStyle name="Обычный 3 9 4 3 2 2" xfId="55693"/>
    <cellStyle name="Обычный 3 9 4 3 2 2 2" xfId="55694"/>
    <cellStyle name="Обычный 3 9 4 3 2 2 2 2" xfId="55695"/>
    <cellStyle name="Обычный 3 9 4 3 2 2 3" xfId="55696"/>
    <cellStyle name="Обычный 3 9 4 3 2 3" xfId="55697"/>
    <cellStyle name="Обычный 3 9 4 3 2 3 2" xfId="55698"/>
    <cellStyle name="Обычный 3 9 4 3 2 4" xfId="55699"/>
    <cellStyle name="Обычный 3 9 4 3 3" xfId="55700"/>
    <cellStyle name="Обычный 3 9 4 3 3 2" xfId="55701"/>
    <cellStyle name="Обычный 3 9 4 3 3 2 2" xfId="55702"/>
    <cellStyle name="Обычный 3 9 4 3 3 3" xfId="55703"/>
    <cellStyle name="Обычный 3 9 4 3 4" xfId="55704"/>
    <cellStyle name="Обычный 3 9 4 3 4 2" xfId="55705"/>
    <cellStyle name="Обычный 3 9 4 3 5" xfId="55706"/>
    <cellStyle name="Обычный 3 9 4 4" xfId="55707"/>
    <cellStyle name="Обычный 3 9 4 4 2" xfId="55708"/>
    <cellStyle name="Обычный 3 9 4 4 2 2" xfId="55709"/>
    <cellStyle name="Обычный 3 9 4 4 2 2 2" xfId="55710"/>
    <cellStyle name="Обычный 3 9 4 4 2 2 2 2" xfId="55711"/>
    <cellStyle name="Обычный 3 9 4 4 2 2 3" xfId="55712"/>
    <cellStyle name="Обычный 3 9 4 4 2 3" xfId="55713"/>
    <cellStyle name="Обычный 3 9 4 4 2 3 2" xfId="55714"/>
    <cellStyle name="Обычный 3 9 4 4 2 4" xfId="55715"/>
    <cellStyle name="Обычный 3 9 4 4 3" xfId="55716"/>
    <cellStyle name="Обычный 3 9 4 4 3 2" xfId="55717"/>
    <cellStyle name="Обычный 3 9 4 4 3 2 2" xfId="55718"/>
    <cellStyle name="Обычный 3 9 4 4 3 3" xfId="55719"/>
    <cellStyle name="Обычный 3 9 4 4 4" xfId="55720"/>
    <cellStyle name="Обычный 3 9 4 4 4 2" xfId="55721"/>
    <cellStyle name="Обычный 3 9 4 4 5" xfId="55722"/>
    <cellStyle name="Обычный 3 9 4 5" xfId="55723"/>
    <cellStyle name="Обычный 3 9 4 5 2" xfId="55724"/>
    <cellStyle name="Обычный 3 9 4 5 2 2" xfId="55725"/>
    <cellStyle name="Обычный 3 9 4 5 2 2 2" xfId="55726"/>
    <cellStyle name="Обычный 3 9 4 5 2 3" xfId="55727"/>
    <cellStyle name="Обычный 3 9 4 5 3" xfId="55728"/>
    <cellStyle name="Обычный 3 9 4 5 3 2" xfId="55729"/>
    <cellStyle name="Обычный 3 9 4 5 4" xfId="55730"/>
    <cellStyle name="Обычный 3 9 4 6" xfId="55731"/>
    <cellStyle name="Обычный 3 9 4 6 2" xfId="55732"/>
    <cellStyle name="Обычный 3 9 4 6 2 2" xfId="55733"/>
    <cellStyle name="Обычный 3 9 4 6 3" xfId="55734"/>
    <cellStyle name="Обычный 3 9 4 7" xfId="55735"/>
    <cellStyle name="Обычный 3 9 4 7 2" xfId="55736"/>
    <cellStyle name="Обычный 3 9 4 8" xfId="55737"/>
    <cellStyle name="Обычный 3 9 40" xfId="55738"/>
    <cellStyle name="Обычный 3 9 40 2" xfId="55739"/>
    <cellStyle name="Обычный 3 9 40 2 2" xfId="55740"/>
    <cellStyle name="Обычный 3 9 40 2 2 2" xfId="55741"/>
    <cellStyle name="Обычный 3 9 40 2 2 2 2" xfId="55742"/>
    <cellStyle name="Обычный 3 9 40 2 2 2 2 2" xfId="55743"/>
    <cellStyle name="Обычный 3 9 40 2 2 2 2 2 2" xfId="55744"/>
    <cellStyle name="Обычный 3 9 40 2 2 2 2 3" xfId="55745"/>
    <cellStyle name="Обычный 3 9 40 2 2 2 3" xfId="55746"/>
    <cellStyle name="Обычный 3 9 40 2 2 2 3 2" xfId="55747"/>
    <cellStyle name="Обычный 3 9 40 2 2 2 4" xfId="55748"/>
    <cellStyle name="Обычный 3 9 40 2 2 3" xfId="55749"/>
    <cellStyle name="Обычный 3 9 40 2 2 3 2" xfId="55750"/>
    <cellStyle name="Обычный 3 9 40 2 2 3 2 2" xfId="55751"/>
    <cellStyle name="Обычный 3 9 40 2 2 3 3" xfId="55752"/>
    <cellStyle name="Обычный 3 9 40 2 2 4" xfId="55753"/>
    <cellStyle name="Обычный 3 9 40 2 2 4 2" xfId="55754"/>
    <cellStyle name="Обычный 3 9 40 2 2 5" xfId="55755"/>
    <cellStyle name="Обычный 3 9 40 2 3" xfId="55756"/>
    <cellStyle name="Обычный 3 9 40 2 3 2" xfId="55757"/>
    <cellStyle name="Обычный 3 9 40 2 3 2 2" xfId="55758"/>
    <cellStyle name="Обычный 3 9 40 2 3 2 2 2" xfId="55759"/>
    <cellStyle name="Обычный 3 9 40 2 3 2 2 2 2" xfId="55760"/>
    <cellStyle name="Обычный 3 9 40 2 3 2 2 3" xfId="55761"/>
    <cellStyle name="Обычный 3 9 40 2 3 2 3" xfId="55762"/>
    <cellStyle name="Обычный 3 9 40 2 3 2 3 2" xfId="55763"/>
    <cellStyle name="Обычный 3 9 40 2 3 2 4" xfId="55764"/>
    <cellStyle name="Обычный 3 9 40 2 3 3" xfId="55765"/>
    <cellStyle name="Обычный 3 9 40 2 3 3 2" xfId="55766"/>
    <cellStyle name="Обычный 3 9 40 2 3 3 2 2" xfId="55767"/>
    <cellStyle name="Обычный 3 9 40 2 3 3 3" xfId="55768"/>
    <cellStyle name="Обычный 3 9 40 2 3 4" xfId="55769"/>
    <cellStyle name="Обычный 3 9 40 2 3 4 2" xfId="55770"/>
    <cellStyle name="Обычный 3 9 40 2 3 5" xfId="55771"/>
    <cellStyle name="Обычный 3 9 40 2 4" xfId="55772"/>
    <cellStyle name="Обычный 3 9 40 2 4 2" xfId="55773"/>
    <cellStyle name="Обычный 3 9 40 2 4 2 2" xfId="55774"/>
    <cellStyle name="Обычный 3 9 40 2 4 2 2 2" xfId="55775"/>
    <cellStyle name="Обычный 3 9 40 2 4 2 3" xfId="55776"/>
    <cellStyle name="Обычный 3 9 40 2 4 3" xfId="55777"/>
    <cellStyle name="Обычный 3 9 40 2 4 3 2" xfId="55778"/>
    <cellStyle name="Обычный 3 9 40 2 4 4" xfId="55779"/>
    <cellStyle name="Обычный 3 9 40 2 5" xfId="55780"/>
    <cellStyle name="Обычный 3 9 40 2 5 2" xfId="55781"/>
    <cellStyle name="Обычный 3 9 40 2 5 2 2" xfId="55782"/>
    <cellStyle name="Обычный 3 9 40 2 5 3" xfId="55783"/>
    <cellStyle name="Обычный 3 9 40 2 6" xfId="55784"/>
    <cellStyle name="Обычный 3 9 40 2 6 2" xfId="55785"/>
    <cellStyle name="Обычный 3 9 40 2 7" xfId="55786"/>
    <cellStyle name="Обычный 3 9 40 3" xfId="55787"/>
    <cellStyle name="Обычный 3 9 40 3 2" xfId="55788"/>
    <cellStyle name="Обычный 3 9 40 3 2 2" xfId="55789"/>
    <cellStyle name="Обычный 3 9 40 3 2 2 2" xfId="55790"/>
    <cellStyle name="Обычный 3 9 40 3 2 2 2 2" xfId="55791"/>
    <cellStyle name="Обычный 3 9 40 3 2 2 3" xfId="55792"/>
    <cellStyle name="Обычный 3 9 40 3 2 3" xfId="55793"/>
    <cellStyle name="Обычный 3 9 40 3 2 3 2" xfId="55794"/>
    <cellStyle name="Обычный 3 9 40 3 2 4" xfId="55795"/>
    <cellStyle name="Обычный 3 9 40 3 3" xfId="55796"/>
    <cellStyle name="Обычный 3 9 40 3 3 2" xfId="55797"/>
    <cellStyle name="Обычный 3 9 40 3 3 2 2" xfId="55798"/>
    <cellStyle name="Обычный 3 9 40 3 3 3" xfId="55799"/>
    <cellStyle name="Обычный 3 9 40 3 4" xfId="55800"/>
    <cellStyle name="Обычный 3 9 40 3 4 2" xfId="55801"/>
    <cellStyle name="Обычный 3 9 40 3 5" xfId="55802"/>
    <cellStyle name="Обычный 3 9 40 4" xfId="55803"/>
    <cellStyle name="Обычный 3 9 40 4 2" xfId="55804"/>
    <cellStyle name="Обычный 3 9 40 4 2 2" xfId="55805"/>
    <cellStyle name="Обычный 3 9 40 4 2 2 2" xfId="55806"/>
    <cellStyle name="Обычный 3 9 40 4 2 2 2 2" xfId="55807"/>
    <cellStyle name="Обычный 3 9 40 4 2 2 3" xfId="55808"/>
    <cellStyle name="Обычный 3 9 40 4 2 3" xfId="55809"/>
    <cellStyle name="Обычный 3 9 40 4 2 3 2" xfId="55810"/>
    <cellStyle name="Обычный 3 9 40 4 2 4" xfId="55811"/>
    <cellStyle name="Обычный 3 9 40 4 3" xfId="55812"/>
    <cellStyle name="Обычный 3 9 40 4 3 2" xfId="55813"/>
    <cellStyle name="Обычный 3 9 40 4 3 2 2" xfId="55814"/>
    <cellStyle name="Обычный 3 9 40 4 3 3" xfId="55815"/>
    <cellStyle name="Обычный 3 9 40 4 4" xfId="55816"/>
    <cellStyle name="Обычный 3 9 40 4 4 2" xfId="55817"/>
    <cellStyle name="Обычный 3 9 40 4 5" xfId="55818"/>
    <cellStyle name="Обычный 3 9 40 5" xfId="55819"/>
    <cellStyle name="Обычный 3 9 40 5 2" xfId="55820"/>
    <cellStyle name="Обычный 3 9 40 5 2 2" xfId="55821"/>
    <cellStyle name="Обычный 3 9 40 5 2 2 2" xfId="55822"/>
    <cellStyle name="Обычный 3 9 40 5 2 3" xfId="55823"/>
    <cellStyle name="Обычный 3 9 40 5 3" xfId="55824"/>
    <cellStyle name="Обычный 3 9 40 5 3 2" xfId="55825"/>
    <cellStyle name="Обычный 3 9 40 5 4" xfId="55826"/>
    <cellStyle name="Обычный 3 9 40 6" xfId="55827"/>
    <cellStyle name="Обычный 3 9 40 6 2" xfId="55828"/>
    <cellStyle name="Обычный 3 9 40 6 2 2" xfId="55829"/>
    <cellStyle name="Обычный 3 9 40 6 3" xfId="55830"/>
    <cellStyle name="Обычный 3 9 40 7" xfId="55831"/>
    <cellStyle name="Обычный 3 9 40 7 2" xfId="55832"/>
    <cellStyle name="Обычный 3 9 40 8" xfId="55833"/>
    <cellStyle name="Обычный 3 9 41" xfId="55834"/>
    <cellStyle name="Обычный 3 9 41 2" xfId="55835"/>
    <cellStyle name="Обычный 3 9 41 2 2" xfId="55836"/>
    <cellStyle name="Обычный 3 9 41 2 2 2" xfId="55837"/>
    <cellStyle name="Обычный 3 9 41 2 2 2 2" xfId="55838"/>
    <cellStyle name="Обычный 3 9 41 2 2 2 2 2" xfId="55839"/>
    <cellStyle name="Обычный 3 9 41 2 2 2 2 2 2" xfId="55840"/>
    <cellStyle name="Обычный 3 9 41 2 2 2 2 3" xfId="55841"/>
    <cellStyle name="Обычный 3 9 41 2 2 2 3" xfId="55842"/>
    <cellStyle name="Обычный 3 9 41 2 2 2 3 2" xfId="55843"/>
    <cellStyle name="Обычный 3 9 41 2 2 2 4" xfId="55844"/>
    <cellStyle name="Обычный 3 9 41 2 2 3" xfId="55845"/>
    <cellStyle name="Обычный 3 9 41 2 2 3 2" xfId="55846"/>
    <cellStyle name="Обычный 3 9 41 2 2 3 2 2" xfId="55847"/>
    <cellStyle name="Обычный 3 9 41 2 2 3 3" xfId="55848"/>
    <cellStyle name="Обычный 3 9 41 2 2 4" xfId="55849"/>
    <cellStyle name="Обычный 3 9 41 2 2 4 2" xfId="55850"/>
    <cellStyle name="Обычный 3 9 41 2 2 5" xfId="55851"/>
    <cellStyle name="Обычный 3 9 41 2 3" xfId="55852"/>
    <cellStyle name="Обычный 3 9 41 2 3 2" xfId="55853"/>
    <cellStyle name="Обычный 3 9 41 2 3 2 2" xfId="55854"/>
    <cellStyle name="Обычный 3 9 41 2 3 2 2 2" xfId="55855"/>
    <cellStyle name="Обычный 3 9 41 2 3 2 2 2 2" xfId="55856"/>
    <cellStyle name="Обычный 3 9 41 2 3 2 2 3" xfId="55857"/>
    <cellStyle name="Обычный 3 9 41 2 3 2 3" xfId="55858"/>
    <cellStyle name="Обычный 3 9 41 2 3 2 3 2" xfId="55859"/>
    <cellStyle name="Обычный 3 9 41 2 3 2 4" xfId="55860"/>
    <cellStyle name="Обычный 3 9 41 2 3 3" xfId="55861"/>
    <cellStyle name="Обычный 3 9 41 2 3 3 2" xfId="55862"/>
    <cellStyle name="Обычный 3 9 41 2 3 3 2 2" xfId="55863"/>
    <cellStyle name="Обычный 3 9 41 2 3 3 3" xfId="55864"/>
    <cellStyle name="Обычный 3 9 41 2 3 4" xfId="55865"/>
    <cellStyle name="Обычный 3 9 41 2 3 4 2" xfId="55866"/>
    <cellStyle name="Обычный 3 9 41 2 3 5" xfId="55867"/>
    <cellStyle name="Обычный 3 9 41 2 4" xfId="55868"/>
    <cellStyle name="Обычный 3 9 41 2 4 2" xfId="55869"/>
    <cellStyle name="Обычный 3 9 41 2 4 2 2" xfId="55870"/>
    <cellStyle name="Обычный 3 9 41 2 4 2 2 2" xfId="55871"/>
    <cellStyle name="Обычный 3 9 41 2 4 2 3" xfId="55872"/>
    <cellStyle name="Обычный 3 9 41 2 4 3" xfId="55873"/>
    <cellStyle name="Обычный 3 9 41 2 4 3 2" xfId="55874"/>
    <cellStyle name="Обычный 3 9 41 2 4 4" xfId="55875"/>
    <cellStyle name="Обычный 3 9 41 2 5" xfId="55876"/>
    <cellStyle name="Обычный 3 9 41 2 5 2" xfId="55877"/>
    <cellStyle name="Обычный 3 9 41 2 5 2 2" xfId="55878"/>
    <cellStyle name="Обычный 3 9 41 2 5 3" xfId="55879"/>
    <cellStyle name="Обычный 3 9 41 2 6" xfId="55880"/>
    <cellStyle name="Обычный 3 9 41 2 6 2" xfId="55881"/>
    <cellStyle name="Обычный 3 9 41 2 7" xfId="55882"/>
    <cellStyle name="Обычный 3 9 41 3" xfId="55883"/>
    <cellStyle name="Обычный 3 9 41 3 2" xfId="55884"/>
    <cellStyle name="Обычный 3 9 41 3 2 2" xfId="55885"/>
    <cellStyle name="Обычный 3 9 41 3 2 2 2" xfId="55886"/>
    <cellStyle name="Обычный 3 9 41 3 2 2 2 2" xfId="55887"/>
    <cellStyle name="Обычный 3 9 41 3 2 2 3" xfId="55888"/>
    <cellStyle name="Обычный 3 9 41 3 2 3" xfId="55889"/>
    <cellStyle name="Обычный 3 9 41 3 2 3 2" xfId="55890"/>
    <cellStyle name="Обычный 3 9 41 3 2 4" xfId="55891"/>
    <cellStyle name="Обычный 3 9 41 3 3" xfId="55892"/>
    <cellStyle name="Обычный 3 9 41 3 3 2" xfId="55893"/>
    <cellStyle name="Обычный 3 9 41 3 3 2 2" xfId="55894"/>
    <cellStyle name="Обычный 3 9 41 3 3 3" xfId="55895"/>
    <cellStyle name="Обычный 3 9 41 3 4" xfId="55896"/>
    <cellStyle name="Обычный 3 9 41 3 4 2" xfId="55897"/>
    <cellStyle name="Обычный 3 9 41 3 5" xfId="55898"/>
    <cellStyle name="Обычный 3 9 41 4" xfId="55899"/>
    <cellStyle name="Обычный 3 9 41 4 2" xfId="55900"/>
    <cellStyle name="Обычный 3 9 41 4 2 2" xfId="55901"/>
    <cellStyle name="Обычный 3 9 41 4 2 2 2" xfId="55902"/>
    <cellStyle name="Обычный 3 9 41 4 2 2 2 2" xfId="55903"/>
    <cellStyle name="Обычный 3 9 41 4 2 2 3" xfId="55904"/>
    <cellStyle name="Обычный 3 9 41 4 2 3" xfId="55905"/>
    <cellStyle name="Обычный 3 9 41 4 2 3 2" xfId="55906"/>
    <cellStyle name="Обычный 3 9 41 4 2 4" xfId="55907"/>
    <cellStyle name="Обычный 3 9 41 4 3" xfId="55908"/>
    <cellStyle name="Обычный 3 9 41 4 3 2" xfId="55909"/>
    <cellStyle name="Обычный 3 9 41 4 3 2 2" xfId="55910"/>
    <cellStyle name="Обычный 3 9 41 4 3 3" xfId="55911"/>
    <cellStyle name="Обычный 3 9 41 4 4" xfId="55912"/>
    <cellStyle name="Обычный 3 9 41 4 4 2" xfId="55913"/>
    <cellStyle name="Обычный 3 9 41 4 5" xfId="55914"/>
    <cellStyle name="Обычный 3 9 41 5" xfId="55915"/>
    <cellStyle name="Обычный 3 9 41 5 2" xfId="55916"/>
    <cellStyle name="Обычный 3 9 41 5 2 2" xfId="55917"/>
    <cellStyle name="Обычный 3 9 41 5 2 2 2" xfId="55918"/>
    <cellStyle name="Обычный 3 9 41 5 2 3" xfId="55919"/>
    <cellStyle name="Обычный 3 9 41 5 3" xfId="55920"/>
    <cellStyle name="Обычный 3 9 41 5 3 2" xfId="55921"/>
    <cellStyle name="Обычный 3 9 41 5 4" xfId="55922"/>
    <cellStyle name="Обычный 3 9 41 6" xfId="55923"/>
    <cellStyle name="Обычный 3 9 41 6 2" xfId="55924"/>
    <cellStyle name="Обычный 3 9 41 6 2 2" xfId="55925"/>
    <cellStyle name="Обычный 3 9 41 6 3" xfId="55926"/>
    <cellStyle name="Обычный 3 9 41 7" xfId="55927"/>
    <cellStyle name="Обычный 3 9 41 7 2" xfId="55928"/>
    <cellStyle name="Обычный 3 9 41 8" xfId="55929"/>
    <cellStyle name="Обычный 3 9 42" xfId="55930"/>
    <cellStyle name="Обычный 3 9 42 2" xfId="55931"/>
    <cellStyle name="Обычный 3 9 42 2 2" xfId="55932"/>
    <cellStyle name="Обычный 3 9 42 2 2 2" xfId="55933"/>
    <cellStyle name="Обычный 3 9 42 2 2 2 2" xfId="55934"/>
    <cellStyle name="Обычный 3 9 42 2 2 2 2 2" xfId="55935"/>
    <cellStyle name="Обычный 3 9 42 2 2 2 2 2 2" xfId="55936"/>
    <cellStyle name="Обычный 3 9 42 2 2 2 2 3" xfId="55937"/>
    <cellStyle name="Обычный 3 9 42 2 2 2 3" xfId="55938"/>
    <cellStyle name="Обычный 3 9 42 2 2 2 3 2" xfId="55939"/>
    <cellStyle name="Обычный 3 9 42 2 2 2 4" xfId="55940"/>
    <cellStyle name="Обычный 3 9 42 2 2 3" xfId="55941"/>
    <cellStyle name="Обычный 3 9 42 2 2 3 2" xfId="55942"/>
    <cellStyle name="Обычный 3 9 42 2 2 3 2 2" xfId="55943"/>
    <cellStyle name="Обычный 3 9 42 2 2 3 3" xfId="55944"/>
    <cellStyle name="Обычный 3 9 42 2 2 4" xfId="55945"/>
    <cellStyle name="Обычный 3 9 42 2 2 4 2" xfId="55946"/>
    <cellStyle name="Обычный 3 9 42 2 2 5" xfId="55947"/>
    <cellStyle name="Обычный 3 9 42 2 3" xfId="55948"/>
    <cellStyle name="Обычный 3 9 42 2 3 2" xfId="55949"/>
    <cellStyle name="Обычный 3 9 42 2 3 2 2" xfId="55950"/>
    <cellStyle name="Обычный 3 9 42 2 3 2 2 2" xfId="55951"/>
    <cellStyle name="Обычный 3 9 42 2 3 2 2 2 2" xfId="55952"/>
    <cellStyle name="Обычный 3 9 42 2 3 2 2 3" xfId="55953"/>
    <cellStyle name="Обычный 3 9 42 2 3 2 3" xfId="55954"/>
    <cellStyle name="Обычный 3 9 42 2 3 2 3 2" xfId="55955"/>
    <cellStyle name="Обычный 3 9 42 2 3 2 4" xfId="55956"/>
    <cellStyle name="Обычный 3 9 42 2 3 3" xfId="55957"/>
    <cellStyle name="Обычный 3 9 42 2 3 3 2" xfId="55958"/>
    <cellStyle name="Обычный 3 9 42 2 3 3 2 2" xfId="55959"/>
    <cellStyle name="Обычный 3 9 42 2 3 3 3" xfId="55960"/>
    <cellStyle name="Обычный 3 9 42 2 3 4" xfId="55961"/>
    <cellStyle name="Обычный 3 9 42 2 3 4 2" xfId="55962"/>
    <cellStyle name="Обычный 3 9 42 2 3 5" xfId="55963"/>
    <cellStyle name="Обычный 3 9 42 2 4" xfId="55964"/>
    <cellStyle name="Обычный 3 9 42 2 4 2" xfId="55965"/>
    <cellStyle name="Обычный 3 9 42 2 4 2 2" xfId="55966"/>
    <cellStyle name="Обычный 3 9 42 2 4 2 2 2" xfId="55967"/>
    <cellStyle name="Обычный 3 9 42 2 4 2 3" xfId="55968"/>
    <cellStyle name="Обычный 3 9 42 2 4 3" xfId="55969"/>
    <cellStyle name="Обычный 3 9 42 2 4 3 2" xfId="55970"/>
    <cellStyle name="Обычный 3 9 42 2 4 4" xfId="55971"/>
    <cellStyle name="Обычный 3 9 42 2 5" xfId="55972"/>
    <cellStyle name="Обычный 3 9 42 2 5 2" xfId="55973"/>
    <cellStyle name="Обычный 3 9 42 2 5 2 2" xfId="55974"/>
    <cellStyle name="Обычный 3 9 42 2 5 3" xfId="55975"/>
    <cellStyle name="Обычный 3 9 42 2 6" xfId="55976"/>
    <cellStyle name="Обычный 3 9 42 2 6 2" xfId="55977"/>
    <cellStyle name="Обычный 3 9 42 2 7" xfId="55978"/>
    <cellStyle name="Обычный 3 9 42 3" xfId="55979"/>
    <cellStyle name="Обычный 3 9 42 3 2" xfId="55980"/>
    <cellStyle name="Обычный 3 9 42 3 2 2" xfId="55981"/>
    <cellStyle name="Обычный 3 9 42 3 2 2 2" xfId="55982"/>
    <cellStyle name="Обычный 3 9 42 3 2 2 2 2" xfId="55983"/>
    <cellStyle name="Обычный 3 9 42 3 2 2 3" xfId="55984"/>
    <cellStyle name="Обычный 3 9 42 3 2 3" xfId="55985"/>
    <cellStyle name="Обычный 3 9 42 3 2 3 2" xfId="55986"/>
    <cellStyle name="Обычный 3 9 42 3 2 4" xfId="55987"/>
    <cellStyle name="Обычный 3 9 42 3 3" xfId="55988"/>
    <cellStyle name="Обычный 3 9 42 3 3 2" xfId="55989"/>
    <cellStyle name="Обычный 3 9 42 3 3 2 2" xfId="55990"/>
    <cellStyle name="Обычный 3 9 42 3 3 3" xfId="55991"/>
    <cellStyle name="Обычный 3 9 42 3 4" xfId="55992"/>
    <cellStyle name="Обычный 3 9 42 3 4 2" xfId="55993"/>
    <cellStyle name="Обычный 3 9 42 3 5" xfId="55994"/>
    <cellStyle name="Обычный 3 9 42 4" xfId="55995"/>
    <cellStyle name="Обычный 3 9 42 4 2" xfId="55996"/>
    <cellStyle name="Обычный 3 9 42 4 2 2" xfId="55997"/>
    <cellStyle name="Обычный 3 9 42 4 2 2 2" xfId="55998"/>
    <cellStyle name="Обычный 3 9 42 4 2 2 2 2" xfId="55999"/>
    <cellStyle name="Обычный 3 9 42 4 2 2 3" xfId="56000"/>
    <cellStyle name="Обычный 3 9 42 4 2 3" xfId="56001"/>
    <cellStyle name="Обычный 3 9 42 4 2 3 2" xfId="56002"/>
    <cellStyle name="Обычный 3 9 42 4 2 4" xfId="56003"/>
    <cellStyle name="Обычный 3 9 42 4 3" xfId="56004"/>
    <cellStyle name="Обычный 3 9 42 4 3 2" xfId="56005"/>
    <cellStyle name="Обычный 3 9 42 4 3 2 2" xfId="56006"/>
    <cellStyle name="Обычный 3 9 42 4 3 3" xfId="56007"/>
    <cellStyle name="Обычный 3 9 42 4 4" xfId="56008"/>
    <cellStyle name="Обычный 3 9 42 4 4 2" xfId="56009"/>
    <cellStyle name="Обычный 3 9 42 4 5" xfId="56010"/>
    <cellStyle name="Обычный 3 9 42 5" xfId="56011"/>
    <cellStyle name="Обычный 3 9 42 5 2" xfId="56012"/>
    <cellStyle name="Обычный 3 9 42 5 2 2" xfId="56013"/>
    <cellStyle name="Обычный 3 9 42 5 2 2 2" xfId="56014"/>
    <cellStyle name="Обычный 3 9 42 5 2 3" xfId="56015"/>
    <cellStyle name="Обычный 3 9 42 5 3" xfId="56016"/>
    <cellStyle name="Обычный 3 9 42 5 3 2" xfId="56017"/>
    <cellStyle name="Обычный 3 9 42 5 4" xfId="56018"/>
    <cellStyle name="Обычный 3 9 42 6" xfId="56019"/>
    <cellStyle name="Обычный 3 9 42 6 2" xfId="56020"/>
    <cellStyle name="Обычный 3 9 42 6 2 2" xfId="56021"/>
    <cellStyle name="Обычный 3 9 42 6 3" xfId="56022"/>
    <cellStyle name="Обычный 3 9 42 7" xfId="56023"/>
    <cellStyle name="Обычный 3 9 42 7 2" xfId="56024"/>
    <cellStyle name="Обычный 3 9 42 8" xfId="56025"/>
    <cellStyle name="Обычный 3 9 43" xfId="56026"/>
    <cellStyle name="Обычный 3 9 43 2" xfId="56027"/>
    <cellStyle name="Обычный 3 9 43 2 2" xfId="56028"/>
    <cellStyle name="Обычный 3 9 43 2 2 2" xfId="56029"/>
    <cellStyle name="Обычный 3 9 43 2 2 2 2" xfId="56030"/>
    <cellStyle name="Обычный 3 9 43 2 2 2 2 2" xfId="56031"/>
    <cellStyle name="Обычный 3 9 43 2 2 2 2 2 2" xfId="56032"/>
    <cellStyle name="Обычный 3 9 43 2 2 2 2 3" xfId="56033"/>
    <cellStyle name="Обычный 3 9 43 2 2 2 3" xfId="56034"/>
    <cellStyle name="Обычный 3 9 43 2 2 2 3 2" xfId="56035"/>
    <cellStyle name="Обычный 3 9 43 2 2 2 4" xfId="56036"/>
    <cellStyle name="Обычный 3 9 43 2 2 3" xfId="56037"/>
    <cellStyle name="Обычный 3 9 43 2 2 3 2" xfId="56038"/>
    <cellStyle name="Обычный 3 9 43 2 2 3 2 2" xfId="56039"/>
    <cellStyle name="Обычный 3 9 43 2 2 3 3" xfId="56040"/>
    <cellStyle name="Обычный 3 9 43 2 2 4" xfId="56041"/>
    <cellStyle name="Обычный 3 9 43 2 2 4 2" xfId="56042"/>
    <cellStyle name="Обычный 3 9 43 2 2 5" xfId="56043"/>
    <cellStyle name="Обычный 3 9 43 2 3" xfId="56044"/>
    <cellStyle name="Обычный 3 9 43 2 3 2" xfId="56045"/>
    <cellStyle name="Обычный 3 9 43 2 3 2 2" xfId="56046"/>
    <cellStyle name="Обычный 3 9 43 2 3 2 2 2" xfId="56047"/>
    <cellStyle name="Обычный 3 9 43 2 3 2 2 2 2" xfId="56048"/>
    <cellStyle name="Обычный 3 9 43 2 3 2 2 3" xfId="56049"/>
    <cellStyle name="Обычный 3 9 43 2 3 2 3" xfId="56050"/>
    <cellStyle name="Обычный 3 9 43 2 3 2 3 2" xfId="56051"/>
    <cellStyle name="Обычный 3 9 43 2 3 2 4" xfId="56052"/>
    <cellStyle name="Обычный 3 9 43 2 3 3" xfId="56053"/>
    <cellStyle name="Обычный 3 9 43 2 3 3 2" xfId="56054"/>
    <cellStyle name="Обычный 3 9 43 2 3 3 2 2" xfId="56055"/>
    <cellStyle name="Обычный 3 9 43 2 3 3 3" xfId="56056"/>
    <cellStyle name="Обычный 3 9 43 2 3 4" xfId="56057"/>
    <cellStyle name="Обычный 3 9 43 2 3 4 2" xfId="56058"/>
    <cellStyle name="Обычный 3 9 43 2 3 5" xfId="56059"/>
    <cellStyle name="Обычный 3 9 43 2 4" xfId="56060"/>
    <cellStyle name="Обычный 3 9 43 2 4 2" xfId="56061"/>
    <cellStyle name="Обычный 3 9 43 2 4 2 2" xfId="56062"/>
    <cellStyle name="Обычный 3 9 43 2 4 2 2 2" xfId="56063"/>
    <cellStyle name="Обычный 3 9 43 2 4 2 3" xfId="56064"/>
    <cellStyle name="Обычный 3 9 43 2 4 3" xfId="56065"/>
    <cellStyle name="Обычный 3 9 43 2 4 3 2" xfId="56066"/>
    <cellStyle name="Обычный 3 9 43 2 4 4" xfId="56067"/>
    <cellStyle name="Обычный 3 9 43 2 5" xfId="56068"/>
    <cellStyle name="Обычный 3 9 43 2 5 2" xfId="56069"/>
    <cellStyle name="Обычный 3 9 43 2 5 2 2" xfId="56070"/>
    <cellStyle name="Обычный 3 9 43 2 5 3" xfId="56071"/>
    <cellStyle name="Обычный 3 9 43 2 6" xfId="56072"/>
    <cellStyle name="Обычный 3 9 43 2 6 2" xfId="56073"/>
    <cellStyle name="Обычный 3 9 43 2 7" xfId="56074"/>
    <cellStyle name="Обычный 3 9 43 3" xfId="56075"/>
    <cellStyle name="Обычный 3 9 43 3 2" xfId="56076"/>
    <cellStyle name="Обычный 3 9 43 3 2 2" xfId="56077"/>
    <cellStyle name="Обычный 3 9 43 3 2 2 2" xfId="56078"/>
    <cellStyle name="Обычный 3 9 43 3 2 2 2 2" xfId="56079"/>
    <cellStyle name="Обычный 3 9 43 3 2 2 3" xfId="56080"/>
    <cellStyle name="Обычный 3 9 43 3 2 3" xfId="56081"/>
    <cellStyle name="Обычный 3 9 43 3 2 3 2" xfId="56082"/>
    <cellStyle name="Обычный 3 9 43 3 2 4" xfId="56083"/>
    <cellStyle name="Обычный 3 9 43 3 3" xfId="56084"/>
    <cellStyle name="Обычный 3 9 43 3 3 2" xfId="56085"/>
    <cellStyle name="Обычный 3 9 43 3 3 2 2" xfId="56086"/>
    <cellStyle name="Обычный 3 9 43 3 3 3" xfId="56087"/>
    <cellStyle name="Обычный 3 9 43 3 4" xfId="56088"/>
    <cellStyle name="Обычный 3 9 43 3 4 2" xfId="56089"/>
    <cellStyle name="Обычный 3 9 43 3 5" xfId="56090"/>
    <cellStyle name="Обычный 3 9 43 4" xfId="56091"/>
    <cellStyle name="Обычный 3 9 43 4 2" xfId="56092"/>
    <cellStyle name="Обычный 3 9 43 4 2 2" xfId="56093"/>
    <cellStyle name="Обычный 3 9 43 4 2 2 2" xfId="56094"/>
    <cellStyle name="Обычный 3 9 43 4 2 2 2 2" xfId="56095"/>
    <cellStyle name="Обычный 3 9 43 4 2 2 3" xfId="56096"/>
    <cellStyle name="Обычный 3 9 43 4 2 3" xfId="56097"/>
    <cellStyle name="Обычный 3 9 43 4 2 3 2" xfId="56098"/>
    <cellStyle name="Обычный 3 9 43 4 2 4" xfId="56099"/>
    <cellStyle name="Обычный 3 9 43 4 3" xfId="56100"/>
    <cellStyle name="Обычный 3 9 43 4 3 2" xfId="56101"/>
    <cellStyle name="Обычный 3 9 43 4 3 2 2" xfId="56102"/>
    <cellStyle name="Обычный 3 9 43 4 3 3" xfId="56103"/>
    <cellStyle name="Обычный 3 9 43 4 4" xfId="56104"/>
    <cellStyle name="Обычный 3 9 43 4 4 2" xfId="56105"/>
    <cellStyle name="Обычный 3 9 43 4 5" xfId="56106"/>
    <cellStyle name="Обычный 3 9 43 5" xfId="56107"/>
    <cellStyle name="Обычный 3 9 43 5 2" xfId="56108"/>
    <cellStyle name="Обычный 3 9 43 5 2 2" xfId="56109"/>
    <cellStyle name="Обычный 3 9 43 5 2 2 2" xfId="56110"/>
    <cellStyle name="Обычный 3 9 43 5 2 3" xfId="56111"/>
    <cellStyle name="Обычный 3 9 43 5 3" xfId="56112"/>
    <cellStyle name="Обычный 3 9 43 5 3 2" xfId="56113"/>
    <cellStyle name="Обычный 3 9 43 5 4" xfId="56114"/>
    <cellStyle name="Обычный 3 9 43 6" xfId="56115"/>
    <cellStyle name="Обычный 3 9 43 6 2" xfId="56116"/>
    <cellStyle name="Обычный 3 9 43 6 2 2" xfId="56117"/>
    <cellStyle name="Обычный 3 9 43 6 3" xfId="56118"/>
    <cellStyle name="Обычный 3 9 43 7" xfId="56119"/>
    <cellStyle name="Обычный 3 9 43 7 2" xfId="56120"/>
    <cellStyle name="Обычный 3 9 43 8" xfId="56121"/>
    <cellStyle name="Обычный 3 9 44" xfId="56122"/>
    <cellStyle name="Обычный 3 9 44 2" xfId="56123"/>
    <cellStyle name="Обычный 3 9 44 2 2" xfId="56124"/>
    <cellStyle name="Обычный 3 9 44 2 2 2" xfId="56125"/>
    <cellStyle name="Обычный 3 9 44 2 2 2 2" xfId="56126"/>
    <cellStyle name="Обычный 3 9 44 2 2 2 2 2" xfId="56127"/>
    <cellStyle name="Обычный 3 9 44 2 2 2 2 2 2" xfId="56128"/>
    <cellStyle name="Обычный 3 9 44 2 2 2 2 3" xfId="56129"/>
    <cellStyle name="Обычный 3 9 44 2 2 2 3" xfId="56130"/>
    <cellStyle name="Обычный 3 9 44 2 2 2 3 2" xfId="56131"/>
    <cellStyle name="Обычный 3 9 44 2 2 2 4" xfId="56132"/>
    <cellStyle name="Обычный 3 9 44 2 2 3" xfId="56133"/>
    <cellStyle name="Обычный 3 9 44 2 2 3 2" xfId="56134"/>
    <cellStyle name="Обычный 3 9 44 2 2 3 2 2" xfId="56135"/>
    <cellStyle name="Обычный 3 9 44 2 2 3 3" xfId="56136"/>
    <cellStyle name="Обычный 3 9 44 2 2 4" xfId="56137"/>
    <cellStyle name="Обычный 3 9 44 2 2 4 2" xfId="56138"/>
    <cellStyle name="Обычный 3 9 44 2 2 5" xfId="56139"/>
    <cellStyle name="Обычный 3 9 44 2 3" xfId="56140"/>
    <cellStyle name="Обычный 3 9 44 2 3 2" xfId="56141"/>
    <cellStyle name="Обычный 3 9 44 2 3 2 2" xfId="56142"/>
    <cellStyle name="Обычный 3 9 44 2 3 2 2 2" xfId="56143"/>
    <cellStyle name="Обычный 3 9 44 2 3 2 2 2 2" xfId="56144"/>
    <cellStyle name="Обычный 3 9 44 2 3 2 2 3" xfId="56145"/>
    <cellStyle name="Обычный 3 9 44 2 3 2 3" xfId="56146"/>
    <cellStyle name="Обычный 3 9 44 2 3 2 3 2" xfId="56147"/>
    <cellStyle name="Обычный 3 9 44 2 3 2 4" xfId="56148"/>
    <cellStyle name="Обычный 3 9 44 2 3 3" xfId="56149"/>
    <cellStyle name="Обычный 3 9 44 2 3 3 2" xfId="56150"/>
    <cellStyle name="Обычный 3 9 44 2 3 3 2 2" xfId="56151"/>
    <cellStyle name="Обычный 3 9 44 2 3 3 3" xfId="56152"/>
    <cellStyle name="Обычный 3 9 44 2 3 4" xfId="56153"/>
    <cellStyle name="Обычный 3 9 44 2 3 4 2" xfId="56154"/>
    <cellStyle name="Обычный 3 9 44 2 3 5" xfId="56155"/>
    <cellStyle name="Обычный 3 9 44 2 4" xfId="56156"/>
    <cellStyle name="Обычный 3 9 44 2 4 2" xfId="56157"/>
    <cellStyle name="Обычный 3 9 44 2 4 2 2" xfId="56158"/>
    <cellStyle name="Обычный 3 9 44 2 4 2 2 2" xfId="56159"/>
    <cellStyle name="Обычный 3 9 44 2 4 2 3" xfId="56160"/>
    <cellStyle name="Обычный 3 9 44 2 4 3" xfId="56161"/>
    <cellStyle name="Обычный 3 9 44 2 4 3 2" xfId="56162"/>
    <cellStyle name="Обычный 3 9 44 2 4 4" xfId="56163"/>
    <cellStyle name="Обычный 3 9 44 2 5" xfId="56164"/>
    <cellStyle name="Обычный 3 9 44 2 5 2" xfId="56165"/>
    <cellStyle name="Обычный 3 9 44 2 5 2 2" xfId="56166"/>
    <cellStyle name="Обычный 3 9 44 2 5 3" xfId="56167"/>
    <cellStyle name="Обычный 3 9 44 2 6" xfId="56168"/>
    <cellStyle name="Обычный 3 9 44 2 6 2" xfId="56169"/>
    <cellStyle name="Обычный 3 9 44 2 7" xfId="56170"/>
    <cellStyle name="Обычный 3 9 44 3" xfId="56171"/>
    <cellStyle name="Обычный 3 9 44 3 2" xfId="56172"/>
    <cellStyle name="Обычный 3 9 44 3 2 2" xfId="56173"/>
    <cellStyle name="Обычный 3 9 44 3 2 2 2" xfId="56174"/>
    <cellStyle name="Обычный 3 9 44 3 2 2 2 2" xfId="56175"/>
    <cellStyle name="Обычный 3 9 44 3 2 2 3" xfId="56176"/>
    <cellStyle name="Обычный 3 9 44 3 2 3" xfId="56177"/>
    <cellStyle name="Обычный 3 9 44 3 2 3 2" xfId="56178"/>
    <cellStyle name="Обычный 3 9 44 3 2 4" xfId="56179"/>
    <cellStyle name="Обычный 3 9 44 3 3" xfId="56180"/>
    <cellStyle name="Обычный 3 9 44 3 3 2" xfId="56181"/>
    <cellStyle name="Обычный 3 9 44 3 3 2 2" xfId="56182"/>
    <cellStyle name="Обычный 3 9 44 3 3 3" xfId="56183"/>
    <cellStyle name="Обычный 3 9 44 3 4" xfId="56184"/>
    <cellStyle name="Обычный 3 9 44 3 4 2" xfId="56185"/>
    <cellStyle name="Обычный 3 9 44 3 5" xfId="56186"/>
    <cellStyle name="Обычный 3 9 44 4" xfId="56187"/>
    <cellStyle name="Обычный 3 9 44 4 2" xfId="56188"/>
    <cellStyle name="Обычный 3 9 44 4 2 2" xfId="56189"/>
    <cellStyle name="Обычный 3 9 44 4 2 2 2" xfId="56190"/>
    <cellStyle name="Обычный 3 9 44 4 2 2 2 2" xfId="56191"/>
    <cellStyle name="Обычный 3 9 44 4 2 2 3" xfId="56192"/>
    <cellStyle name="Обычный 3 9 44 4 2 3" xfId="56193"/>
    <cellStyle name="Обычный 3 9 44 4 2 3 2" xfId="56194"/>
    <cellStyle name="Обычный 3 9 44 4 2 4" xfId="56195"/>
    <cellStyle name="Обычный 3 9 44 4 3" xfId="56196"/>
    <cellStyle name="Обычный 3 9 44 4 3 2" xfId="56197"/>
    <cellStyle name="Обычный 3 9 44 4 3 2 2" xfId="56198"/>
    <cellStyle name="Обычный 3 9 44 4 3 3" xfId="56199"/>
    <cellStyle name="Обычный 3 9 44 4 4" xfId="56200"/>
    <cellStyle name="Обычный 3 9 44 4 4 2" xfId="56201"/>
    <cellStyle name="Обычный 3 9 44 4 5" xfId="56202"/>
    <cellStyle name="Обычный 3 9 44 5" xfId="56203"/>
    <cellStyle name="Обычный 3 9 44 5 2" xfId="56204"/>
    <cellStyle name="Обычный 3 9 44 5 2 2" xfId="56205"/>
    <cellStyle name="Обычный 3 9 44 5 2 2 2" xfId="56206"/>
    <cellStyle name="Обычный 3 9 44 5 2 3" xfId="56207"/>
    <cellStyle name="Обычный 3 9 44 5 3" xfId="56208"/>
    <cellStyle name="Обычный 3 9 44 5 3 2" xfId="56209"/>
    <cellStyle name="Обычный 3 9 44 5 4" xfId="56210"/>
    <cellStyle name="Обычный 3 9 44 6" xfId="56211"/>
    <cellStyle name="Обычный 3 9 44 6 2" xfId="56212"/>
    <cellStyle name="Обычный 3 9 44 6 2 2" xfId="56213"/>
    <cellStyle name="Обычный 3 9 44 6 3" xfId="56214"/>
    <cellStyle name="Обычный 3 9 44 7" xfId="56215"/>
    <cellStyle name="Обычный 3 9 44 7 2" xfId="56216"/>
    <cellStyle name="Обычный 3 9 44 8" xfId="56217"/>
    <cellStyle name="Обычный 3 9 45" xfId="56218"/>
    <cellStyle name="Обычный 3 9 45 2" xfId="56219"/>
    <cellStyle name="Обычный 3 9 45 2 2" xfId="56220"/>
    <cellStyle name="Обычный 3 9 45 2 2 2" xfId="56221"/>
    <cellStyle name="Обычный 3 9 45 2 2 2 2" xfId="56222"/>
    <cellStyle name="Обычный 3 9 45 2 2 2 2 2" xfId="56223"/>
    <cellStyle name="Обычный 3 9 45 2 2 2 2 2 2" xfId="56224"/>
    <cellStyle name="Обычный 3 9 45 2 2 2 2 3" xfId="56225"/>
    <cellStyle name="Обычный 3 9 45 2 2 2 3" xfId="56226"/>
    <cellStyle name="Обычный 3 9 45 2 2 2 3 2" xfId="56227"/>
    <cellStyle name="Обычный 3 9 45 2 2 2 4" xfId="56228"/>
    <cellStyle name="Обычный 3 9 45 2 2 3" xfId="56229"/>
    <cellStyle name="Обычный 3 9 45 2 2 3 2" xfId="56230"/>
    <cellStyle name="Обычный 3 9 45 2 2 3 2 2" xfId="56231"/>
    <cellStyle name="Обычный 3 9 45 2 2 3 3" xfId="56232"/>
    <cellStyle name="Обычный 3 9 45 2 2 4" xfId="56233"/>
    <cellStyle name="Обычный 3 9 45 2 2 4 2" xfId="56234"/>
    <cellStyle name="Обычный 3 9 45 2 2 5" xfId="56235"/>
    <cellStyle name="Обычный 3 9 45 2 3" xfId="56236"/>
    <cellStyle name="Обычный 3 9 45 2 3 2" xfId="56237"/>
    <cellStyle name="Обычный 3 9 45 2 3 2 2" xfId="56238"/>
    <cellStyle name="Обычный 3 9 45 2 3 2 2 2" xfId="56239"/>
    <cellStyle name="Обычный 3 9 45 2 3 2 2 2 2" xfId="56240"/>
    <cellStyle name="Обычный 3 9 45 2 3 2 2 3" xfId="56241"/>
    <cellStyle name="Обычный 3 9 45 2 3 2 3" xfId="56242"/>
    <cellStyle name="Обычный 3 9 45 2 3 2 3 2" xfId="56243"/>
    <cellStyle name="Обычный 3 9 45 2 3 2 4" xfId="56244"/>
    <cellStyle name="Обычный 3 9 45 2 3 3" xfId="56245"/>
    <cellStyle name="Обычный 3 9 45 2 3 3 2" xfId="56246"/>
    <cellStyle name="Обычный 3 9 45 2 3 3 2 2" xfId="56247"/>
    <cellStyle name="Обычный 3 9 45 2 3 3 3" xfId="56248"/>
    <cellStyle name="Обычный 3 9 45 2 3 4" xfId="56249"/>
    <cellStyle name="Обычный 3 9 45 2 3 4 2" xfId="56250"/>
    <cellStyle name="Обычный 3 9 45 2 3 5" xfId="56251"/>
    <cellStyle name="Обычный 3 9 45 2 4" xfId="56252"/>
    <cellStyle name="Обычный 3 9 45 2 4 2" xfId="56253"/>
    <cellStyle name="Обычный 3 9 45 2 4 2 2" xfId="56254"/>
    <cellStyle name="Обычный 3 9 45 2 4 2 2 2" xfId="56255"/>
    <cellStyle name="Обычный 3 9 45 2 4 2 3" xfId="56256"/>
    <cellStyle name="Обычный 3 9 45 2 4 3" xfId="56257"/>
    <cellStyle name="Обычный 3 9 45 2 4 3 2" xfId="56258"/>
    <cellStyle name="Обычный 3 9 45 2 4 4" xfId="56259"/>
    <cellStyle name="Обычный 3 9 45 2 5" xfId="56260"/>
    <cellStyle name="Обычный 3 9 45 2 5 2" xfId="56261"/>
    <cellStyle name="Обычный 3 9 45 2 5 2 2" xfId="56262"/>
    <cellStyle name="Обычный 3 9 45 2 5 3" xfId="56263"/>
    <cellStyle name="Обычный 3 9 45 2 6" xfId="56264"/>
    <cellStyle name="Обычный 3 9 45 2 6 2" xfId="56265"/>
    <cellStyle name="Обычный 3 9 45 2 7" xfId="56266"/>
    <cellStyle name="Обычный 3 9 45 3" xfId="56267"/>
    <cellStyle name="Обычный 3 9 45 3 2" xfId="56268"/>
    <cellStyle name="Обычный 3 9 45 3 2 2" xfId="56269"/>
    <cellStyle name="Обычный 3 9 45 3 2 2 2" xfId="56270"/>
    <cellStyle name="Обычный 3 9 45 3 2 2 2 2" xfId="56271"/>
    <cellStyle name="Обычный 3 9 45 3 2 2 3" xfId="56272"/>
    <cellStyle name="Обычный 3 9 45 3 2 3" xfId="56273"/>
    <cellStyle name="Обычный 3 9 45 3 2 3 2" xfId="56274"/>
    <cellStyle name="Обычный 3 9 45 3 2 4" xfId="56275"/>
    <cellStyle name="Обычный 3 9 45 3 3" xfId="56276"/>
    <cellStyle name="Обычный 3 9 45 3 3 2" xfId="56277"/>
    <cellStyle name="Обычный 3 9 45 3 3 2 2" xfId="56278"/>
    <cellStyle name="Обычный 3 9 45 3 3 3" xfId="56279"/>
    <cellStyle name="Обычный 3 9 45 3 4" xfId="56280"/>
    <cellStyle name="Обычный 3 9 45 3 4 2" xfId="56281"/>
    <cellStyle name="Обычный 3 9 45 3 5" xfId="56282"/>
    <cellStyle name="Обычный 3 9 45 4" xfId="56283"/>
    <cellStyle name="Обычный 3 9 45 4 2" xfId="56284"/>
    <cellStyle name="Обычный 3 9 45 4 2 2" xfId="56285"/>
    <cellStyle name="Обычный 3 9 45 4 2 2 2" xfId="56286"/>
    <cellStyle name="Обычный 3 9 45 4 2 2 2 2" xfId="56287"/>
    <cellStyle name="Обычный 3 9 45 4 2 2 3" xfId="56288"/>
    <cellStyle name="Обычный 3 9 45 4 2 3" xfId="56289"/>
    <cellStyle name="Обычный 3 9 45 4 2 3 2" xfId="56290"/>
    <cellStyle name="Обычный 3 9 45 4 2 4" xfId="56291"/>
    <cellStyle name="Обычный 3 9 45 4 3" xfId="56292"/>
    <cellStyle name="Обычный 3 9 45 4 3 2" xfId="56293"/>
    <cellStyle name="Обычный 3 9 45 4 3 2 2" xfId="56294"/>
    <cellStyle name="Обычный 3 9 45 4 3 3" xfId="56295"/>
    <cellStyle name="Обычный 3 9 45 4 4" xfId="56296"/>
    <cellStyle name="Обычный 3 9 45 4 4 2" xfId="56297"/>
    <cellStyle name="Обычный 3 9 45 4 5" xfId="56298"/>
    <cellStyle name="Обычный 3 9 45 5" xfId="56299"/>
    <cellStyle name="Обычный 3 9 45 5 2" xfId="56300"/>
    <cellStyle name="Обычный 3 9 45 5 2 2" xfId="56301"/>
    <cellStyle name="Обычный 3 9 45 5 2 2 2" xfId="56302"/>
    <cellStyle name="Обычный 3 9 45 5 2 3" xfId="56303"/>
    <cellStyle name="Обычный 3 9 45 5 3" xfId="56304"/>
    <cellStyle name="Обычный 3 9 45 5 3 2" xfId="56305"/>
    <cellStyle name="Обычный 3 9 45 5 4" xfId="56306"/>
    <cellStyle name="Обычный 3 9 45 6" xfId="56307"/>
    <cellStyle name="Обычный 3 9 45 6 2" xfId="56308"/>
    <cellStyle name="Обычный 3 9 45 6 2 2" xfId="56309"/>
    <cellStyle name="Обычный 3 9 45 6 3" xfId="56310"/>
    <cellStyle name="Обычный 3 9 45 7" xfId="56311"/>
    <cellStyle name="Обычный 3 9 45 7 2" xfId="56312"/>
    <cellStyle name="Обычный 3 9 45 8" xfId="56313"/>
    <cellStyle name="Обычный 3 9 46" xfId="56314"/>
    <cellStyle name="Обычный 3 9 46 2" xfId="56315"/>
    <cellStyle name="Обычный 3 9 46 2 2" xfId="56316"/>
    <cellStyle name="Обычный 3 9 46 2 2 2" xfId="56317"/>
    <cellStyle name="Обычный 3 9 46 2 2 2 2" xfId="56318"/>
    <cellStyle name="Обычный 3 9 46 2 2 2 2 2" xfId="56319"/>
    <cellStyle name="Обычный 3 9 46 2 2 2 2 2 2" xfId="56320"/>
    <cellStyle name="Обычный 3 9 46 2 2 2 2 3" xfId="56321"/>
    <cellStyle name="Обычный 3 9 46 2 2 2 3" xfId="56322"/>
    <cellStyle name="Обычный 3 9 46 2 2 2 3 2" xfId="56323"/>
    <cellStyle name="Обычный 3 9 46 2 2 2 4" xfId="56324"/>
    <cellStyle name="Обычный 3 9 46 2 2 3" xfId="56325"/>
    <cellStyle name="Обычный 3 9 46 2 2 3 2" xfId="56326"/>
    <cellStyle name="Обычный 3 9 46 2 2 3 2 2" xfId="56327"/>
    <cellStyle name="Обычный 3 9 46 2 2 3 3" xfId="56328"/>
    <cellStyle name="Обычный 3 9 46 2 2 4" xfId="56329"/>
    <cellStyle name="Обычный 3 9 46 2 2 4 2" xfId="56330"/>
    <cellStyle name="Обычный 3 9 46 2 2 5" xfId="56331"/>
    <cellStyle name="Обычный 3 9 46 2 3" xfId="56332"/>
    <cellStyle name="Обычный 3 9 46 2 3 2" xfId="56333"/>
    <cellStyle name="Обычный 3 9 46 2 3 2 2" xfId="56334"/>
    <cellStyle name="Обычный 3 9 46 2 3 2 2 2" xfId="56335"/>
    <cellStyle name="Обычный 3 9 46 2 3 2 2 2 2" xfId="56336"/>
    <cellStyle name="Обычный 3 9 46 2 3 2 2 3" xfId="56337"/>
    <cellStyle name="Обычный 3 9 46 2 3 2 3" xfId="56338"/>
    <cellStyle name="Обычный 3 9 46 2 3 2 3 2" xfId="56339"/>
    <cellStyle name="Обычный 3 9 46 2 3 2 4" xfId="56340"/>
    <cellStyle name="Обычный 3 9 46 2 3 3" xfId="56341"/>
    <cellStyle name="Обычный 3 9 46 2 3 3 2" xfId="56342"/>
    <cellStyle name="Обычный 3 9 46 2 3 3 2 2" xfId="56343"/>
    <cellStyle name="Обычный 3 9 46 2 3 3 3" xfId="56344"/>
    <cellStyle name="Обычный 3 9 46 2 3 4" xfId="56345"/>
    <cellStyle name="Обычный 3 9 46 2 3 4 2" xfId="56346"/>
    <cellStyle name="Обычный 3 9 46 2 3 5" xfId="56347"/>
    <cellStyle name="Обычный 3 9 46 2 4" xfId="56348"/>
    <cellStyle name="Обычный 3 9 46 2 4 2" xfId="56349"/>
    <cellStyle name="Обычный 3 9 46 2 4 2 2" xfId="56350"/>
    <cellStyle name="Обычный 3 9 46 2 4 2 2 2" xfId="56351"/>
    <cellStyle name="Обычный 3 9 46 2 4 2 3" xfId="56352"/>
    <cellStyle name="Обычный 3 9 46 2 4 3" xfId="56353"/>
    <cellStyle name="Обычный 3 9 46 2 4 3 2" xfId="56354"/>
    <cellStyle name="Обычный 3 9 46 2 4 4" xfId="56355"/>
    <cellStyle name="Обычный 3 9 46 2 5" xfId="56356"/>
    <cellStyle name="Обычный 3 9 46 2 5 2" xfId="56357"/>
    <cellStyle name="Обычный 3 9 46 2 5 2 2" xfId="56358"/>
    <cellStyle name="Обычный 3 9 46 2 5 3" xfId="56359"/>
    <cellStyle name="Обычный 3 9 46 2 6" xfId="56360"/>
    <cellStyle name="Обычный 3 9 46 2 6 2" xfId="56361"/>
    <cellStyle name="Обычный 3 9 46 2 7" xfId="56362"/>
    <cellStyle name="Обычный 3 9 46 3" xfId="56363"/>
    <cellStyle name="Обычный 3 9 46 3 2" xfId="56364"/>
    <cellStyle name="Обычный 3 9 46 3 2 2" xfId="56365"/>
    <cellStyle name="Обычный 3 9 46 3 2 2 2" xfId="56366"/>
    <cellStyle name="Обычный 3 9 46 3 2 2 2 2" xfId="56367"/>
    <cellStyle name="Обычный 3 9 46 3 2 2 3" xfId="56368"/>
    <cellStyle name="Обычный 3 9 46 3 2 3" xfId="56369"/>
    <cellStyle name="Обычный 3 9 46 3 2 3 2" xfId="56370"/>
    <cellStyle name="Обычный 3 9 46 3 2 4" xfId="56371"/>
    <cellStyle name="Обычный 3 9 46 3 3" xfId="56372"/>
    <cellStyle name="Обычный 3 9 46 3 3 2" xfId="56373"/>
    <cellStyle name="Обычный 3 9 46 3 3 2 2" xfId="56374"/>
    <cellStyle name="Обычный 3 9 46 3 3 3" xfId="56375"/>
    <cellStyle name="Обычный 3 9 46 3 4" xfId="56376"/>
    <cellStyle name="Обычный 3 9 46 3 4 2" xfId="56377"/>
    <cellStyle name="Обычный 3 9 46 3 5" xfId="56378"/>
    <cellStyle name="Обычный 3 9 46 4" xfId="56379"/>
    <cellStyle name="Обычный 3 9 46 4 2" xfId="56380"/>
    <cellStyle name="Обычный 3 9 46 4 2 2" xfId="56381"/>
    <cellStyle name="Обычный 3 9 46 4 2 2 2" xfId="56382"/>
    <cellStyle name="Обычный 3 9 46 4 2 2 2 2" xfId="56383"/>
    <cellStyle name="Обычный 3 9 46 4 2 2 3" xfId="56384"/>
    <cellStyle name="Обычный 3 9 46 4 2 3" xfId="56385"/>
    <cellStyle name="Обычный 3 9 46 4 2 3 2" xfId="56386"/>
    <cellStyle name="Обычный 3 9 46 4 2 4" xfId="56387"/>
    <cellStyle name="Обычный 3 9 46 4 3" xfId="56388"/>
    <cellStyle name="Обычный 3 9 46 4 3 2" xfId="56389"/>
    <cellStyle name="Обычный 3 9 46 4 3 2 2" xfId="56390"/>
    <cellStyle name="Обычный 3 9 46 4 3 3" xfId="56391"/>
    <cellStyle name="Обычный 3 9 46 4 4" xfId="56392"/>
    <cellStyle name="Обычный 3 9 46 4 4 2" xfId="56393"/>
    <cellStyle name="Обычный 3 9 46 4 5" xfId="56394"/>
    <cellStyle name="Обычный 3 9 46 5" xfId="56395"/>
    <cellStyle name="Обычный 3 9 46 5 2" xfId="56396"/>
    <cellStyle name="Обычный 3 9 46 5 2 2" xfId="56397"/>
    <cellStyle name="Обычный 3 9 46 5 2 2 2" xfId="56398"/>
    <cellStyle name="Обычный 3 9 46 5 2 3" xfId="56399"/>
    <cellStyle name="Обычный 3 9 46 5 3" xfId="56400"/>
    <cellStyle name="Обычный 3 9 46 5 3 2" xfId="56401"/>
    <cellStyle name="Обычный 3 9 46 5 4" xfId="56402"/>
    <cellStyle name="Обычный 3 9 46 6" xfId="56403"/>
    <cellStyle name="Обычный 3 9 46 6 2" xfId="56404"/>
    <cellStyle name="Обычный 3 9 46 6 2 2" xfId="56405"/>
    <cellStyle name="Обычный 3 9 46 6 3" xfId="56406"/>
    <cellStyle name="Обычный 3 9 46 7" xfId="56407"/>
    <cellStyle name="Обычный 3 9 46 7 2" xfId="56408"/>
    <cellStyle name="Обычный 3 9 46 8" xfId="56409"/>
    <cellStyle name="Обычный 3 9 47" xfId="56410"/>
    <cellStyle name="Обычный 3 9 47 2" xfId="56411"/>
    <cellStyle name="Обычный 3 9 47 2 2" xfId="56412"/>
    <cellStyle name="Обычный 3 9 47 2 2 2" xfId="56413"/>
    <cellStyle name="Обычный 3 9 47 2 2 2 2" xfId="56414"/>
    <cellStyle name="Обычный 3 9 47 2 2 2 2 2" xfId="56415"/>
    <cellStyle name="Обычный 3 9 47 2 2 2 2 2 2" xfId="56416"/>
    <cellStyle name="Обычный 3 9 47 2 2 2 2 3" xfId="56417"/>
    <cellStyle name="Обычный 3 9 47 2 2 2 3" xfId="56418"/>
    <cellStyle name="Обычный 3 9 47 2 2 2 3 2" xfId="56419"/>
    <cellStyle name="Обычный 3 9 47 2 2 2 4" xfId="56420"/>
    <cellStyle name="Обычный 3 9 47 2 2 3" xfId="56421"/>
    <cellStyle name="Обычный 3 9 47 2 2 3 2" xfId="56422"/>
    <cellStyle name="Обычный 3 9 47 2 2 3 2 2" xfId="56423"/>
    <cellStyle name="Обычный 3 9 47 2 2 3 3" xfId="56424"/>
    <cellStyle name="Обычный 3 9 47 2 2 4" xfId="56425"/>
    <cellStyle name="Обычный 3 9 47 2 2 4 2" xfId="56426"/>
    <cellStyle name="Обычный 3 9 47 2 2 5" xfId="56427"/>
    <cellStyle name="Обычный 3 9 47 2 3" xfId="56428"/>
    <cellStyle name="Обычный 3 9 47 2 3 2" xfId="56429"/>
    <cellStyle name="Обычный 3 9 47 2 3 2 2" xfId="56430"/>
    <cellStyle name="Обычный 3 9 47 2 3 2 2 2" xfId="56431"/>
    <cellStyle name="Обычный 3 9 47 2 3 2 2 2 2" xfId="56432"/>
    <cellStyle name="Обычный 3 9 47 2 3 2 2 3" xfId="56433"/>
    <cellStyle name="Обычный 3 9 47 2 3 2 3" xfId="56434"/>
    <cellStyle name="Обычный 3 9 47 2 3 2 3 2" xfId="56435"/>
    <cellStyle name="Обычный 3 9 47 2 3 2 4" xfId="56436"/>
    <cellStyle name="Обычный 3 9 47 2 3 3" xfId="56437"/>
    <cellStyle name="Обычный 3 9 47 2 3 3 2" xfId="56438"/>
    <cellStyle name="Обычный 3 9 47 2 3 3 2 2" xfId="56439"/>
    <cellStyle name="Обычный 3 9 47 2 3 3 3" xfId="56440"/>
    <cellStyle name="Обычный 3 9 47 2 3 4" xfId="56441"/>
    <cellStyle name="Обычный 3 9 47 2 3 4 2" xfId="56442"/>
    <cellStyle name="Обычный 3 9 47 2 3 5" xfId="56443"/>
    <cellStyle name="Обычный 3 9 47 2 4" xfId="56444"/>
    <cellStyle name="Обычный 3 9 47 2 4 2" xfId="56445"/>
    <cellStyle name="Обычный 3 9 47 2 4 2 2" xfId="56446"/>
    <cellStyle name="Обычный 3 9 47 2 4 2 2 2" xfId="56447"/>
    <cellStyle name="Обычный 3 9 47 2 4 2 3" xfId="56448"/>
    <cellStyle name="Обычный 3 9 47 2 4 3" xfId="56449"/>
    <cellStyle name="Обычный 3 9 47 2 4 3 2" xfId="56450"/>
    <cellStyle name="Обычный 3 9 47 2 4 4" xfId="56451"/>
    <cellStyle name="Обычный 3 9 47 2 5" xfId="56452"/>
    <cellStyle name="Обычный 3 9 47 2 5 2" xfId="56453"/>
    <cellStyle name="Обычный 3 9 47 2 5 2 2" xfId="56454"/>
    <cellStyle name="Обычный 3 9 47 2 5 3" xfId="56455"/>
    <cellStyle name="Обычный 3 9 47 2 6" xfId="56456"/>
    <cellStyle name="Обычный 3 9 47 2 6 2" xfId="56457"/>
    <cellStyle name="Обычный 3 9 47 2 7" xfId="56458"/>
    <cellStyle name="Обычный 3 9 47 3" xfId="56459"/>
    <cellStyle name="Обычный 3 9 47 3 2" xfId="56460"/>
    <cellStyle name="Обычный 3 9 47 3 2 2" xfId="56461"/>
    <cellStyle name="Обычный 3 9 47 3 2 2 2" xfId="56462"/>
    <cellStyle name="Обычный 3 9 47 3 2 2 2 2" xfId="56463"/>
    <cellStyle name="Обычный 3 9 47 3 2 2 3" xfId="56464"/>
    <cellStyle name="Обычный 3 9 47 3 2 3" xfId="56465"/>
    <cellStyle name="Обычный 3 9 47 3 2 3 2" xfId="56466"/>
    <cellStyle name="Обычный 3 9 47 3 2 4" xfId="56467"/>
    <cellStyle name="Обычный 3 9 47 3 3" xfId="56468"/>
    <cellStyle name="Обычный 3 9 47 3 3 2" xfId="56469"/>
    <cellStyle name="Обычный 3 9 47 3 3 2 2" xfId="56470"/>
    <cellStyle name="Обычный 3 9 47 3 3 3" xfId="56471"/>
    <cellStyle name="Обычный 3 9 47 3 4" xfId="56472"/>
    <cellStyle name="Обычный 3 9 47 3 4 2" xfId="56473"/>
    <cellStyle name="Обычный 3 9 47 3 5" xfId="56474"/>
    <cellStyle name="Обычный 3 9 47 4" xfId="56475"/>
    <cellStyle name="Обычный 3 9 47 4 2" xfId="56476"/>
    <cellStyle name="Обычный 3 9 47 4 2 2" xfId="56477"/>
    <cellStyle name="Обычный 3 9 47 4 2 2 2" xfId="56478"/>
    <cellStyle name="Обычный 3 9 47 4 2 2 2 2" xfId="56479"/>
    <cellStyle name="Обычный 3 9 47 4 2 2 3" xfId="56480"/>
    <cellStyle name="Обычный 3 9 47 4 2 3" xfId="56481"/>
    <cellStyle name="Обычный 3 9 47 4 2 3 2" xfId="56482"/>
    <cellStyle name="Обычный 3 9 47 4 2 4" xfId="56483"/>
    <cellStyle name="Обычный 3 9 47 4 3" xfId="56484"/>
    <cellStyle name="Обычный 3 9 47 4 3 2" xfId="56485"/>
    <cellStyle name="Обычный 3 9 47 4 3 2 2" xfId="56486"/>
    <cellStyle name="Обычный 3 9 47 4 3 3" xfId="56487"/>
    <cellStyle name="Обычный 3 9 47 4 4" xfId="56488"/>
    <cellStyle name="Обычный 3 9 47 4 4 2" xfId="56489"/>
    <cellStyle name="Обычный 3 9 47 4 5" xfId="56490"/>
    <cellStyle name="Обычный 3 9 47 5" xfId="56491"/>
    <cellStyle name="Обычный 3 9 47 5 2" xfId="56492"/>
    <cellStyle name="Обычный 3 9 47 5 2 2" xfId="56493"/>
    <cellStyle name="Обычный 3 9 47 5 2 2 2" xfId="56494"/>
    <cellStyle name="Обычный 3 9 47 5 2 3" xfId="56495"/>
    <cellStyle name="Обычный 3 9 47 5 3" xfId="56496"/>
    <cellStyle name="Обычный 3 9 47 5 3 2" xfId="56497"/>
    <cellStyle name="Обычный 3 9 47 5 4" xfId="56498"/>
    <cellStyle name="Обычный 3 9 47 6" xfId="56499"/>
    <cellStyle name="Обычный 3 9 47 6 2" xfId="56500"/>
    <cellStyle name="Обычный 3 9 47 6 2 2" xfId="56501"/>
    <cellStyle name="Обычный 3 9 47 6 3" xfId="56502"/>
    <cellStyle name="Обычный 3 9 47 7" xfId="56503"/>
    <cellStyle name="Обычный 3 9 47 7 2" xfId="56504"/>
    <cellStyle name="Обычный 3 9 47 8" xfId="56505"/>
    <cellStyle name="Обычный 3 9 48" xfId="56506"/>
    <cellStyle name="Обычный 3 9 48 2" xfId="56507"/>
    <cellStyle name="Обычный 3 9 48 2 2" xfId="56508"/>
    <cellStyle name="Обычный 3 9 48 2 2 2" xfId="56509"/>
    <cellStyle name="Обычный 3 9 48 2 2 2 2" xfId="56510"/>
    <cellStyle name="Обычный 3 9 48 2 2 2 2 2" xfId="56511"/>
    <cellStyle name="Обычный 3 9 48 2 2 2 3" xfId="56512"/>
    <cellStyle name="Обычный 3 9 48 2 2 3" xfId="56513"/>
    <cellStyle name="Обычный 3 9 48 2 2 3 2" xfId="56514"/>
    <cellStyle name="Обычный 3 9 48 2 2 4" xfId="56515"/>
    <cellStyle name="Обычный 3 9 48 2 3" xfId="56516"/>
    <cellStyle name="Обычный 3 9 48 2 3 2" xfId="56517"/>
    <cellStyle name="Обычный 3 9 48 2 3 2 2" xfId="56518"/>
    <cellStyle name="Обычный 3 9 48 2 3 3" xfId="56519"/>
    <cellStyle name="Обычный 3 9 48 2 4" xfId="56520"/>
    <cellStyle name="Обычный 3 9 48 2 4 2" xfId="56521"/>
    <cellStyle name="Обычный 3 9 48 2 5" xfId="56522"/>
    <cellStyle name="Обычный 3 9 48 3" xfId="56523"/>
    <cellStyle name="Обычный 3 9 48 3 2" xfId="56524"/>
    <cellStyle name="Обычный 3 9 48 3 2 2" xfId="56525"/>
    <cellStyle name="Обычный 3 9 48 3 2 2 2" xfId="56526"/>
    <cellStyle name="Обычный 3 9 48 3 2 2 2 2" xfId="56527"/>
    <cellStyle name="Обычный 3 9 48 3 2 2 3" xfId="56528"/>
    <cellStyle name="Обычный 3 9 48 3 2 3" xfId="56529"/>
    <cellStyle name="Обычный 3 9 48 3 2 3 2" xfId="56530"/>
    <cellStyle name="Обычный 3 9 48 3 2 4" xfId="56531"/>
    <cellStyle name="Обычный 3 9 48 3 3" xfId="56532"/>
    <cellStyle name="Обычный 3 9 48 3 3 2" xfId="56533"/>
    <cellStyle name="Обычный 3 9 48 3 3 2 2" xfId="56534"/>
    <cellStyle name="Обычный 3 9 48 3 3 3" xfId="56535"/>
    <cellStyle name="Обычный 3 9 48 3 4" xfId="56536"/>
    <cellStyle name="Обычный 3 9 48 3 4 2" xfId="56537"/>
    <cellStyle name="Обычный 3 9 48 3 5" xfId="56538"/>
    <cellStyle name="Обычный 3 9 48 4" xfId="56539"/>
    <cellStyle name="Обычный 3 9 48 4 2" xfId="56540"/>
    <cellStyle name="Обычный 3 9 48 4 2 2" xfId="56541"/>
    <cellStyle name="Обычный 3 9 48 4 2 2 2" xfId="56542"/>
    <cellStyle name="Обычный 3 9 48 4 2 3" xfId="56543"/>
    <cellStyle name="Обычный 3 9 48 4 3" xfId="56544"/>
    <cellStyle name="Обычный 3 9 48 4 3 2" xfId="56545"/>
    <cellStyle name="Обычный 3 9 48 4 4" xfId="56546"/>
    <cellStyle name="Обычный 3 9 48 5" xfId="56547"/>
    <cellStyle name="Обычный 3 9 48 5 2" xfId="56548"/>
    <cellStyle name="Обычный 3 9 48 5 2 2" xfId="56549"/>
    <cellStyle name="Обычный 3 9 48 5 3" xfId="56550"/>
    <cellStyle name="Обычный 3 9 48 6" xfId="56551"/>
    <cellStyle name="Обычный 3 9 48 6 2" xfId="56552"/>
    <cellStyle name="Обычный 3 9 48 7" xfId="56553"/>
    <cellStyle name="Обычный 3 9 49" xfId="56554"/>
    <cellStyle name="Обычный 3 9 49 2" xfId="56555"/>
    <cellStyle name="Обычный 3 9 49 2 2" xfId="56556"/>
    <cellStyle name="Обычный 3 9 49 2 2 2" xfId="56557"/>
    <cellStyle name="Обычный 3 9 49 2 2 2 2" xfId="56558"/>
    <cellStyle name="Обычный 3 9 49 2 2 3" xfId="56559"/>
    <cellStyle name="Обычный 3 9 49 2 3" xfId="56560"/>
    <cellStyle name="Обычный 3 9 49 2 3 2" xfId="56561"/>
    <cellStyle name="Обычный 3 9 49 2 4" xfId="56562"/>
    <cellStyle name="Обычный 3 9 49 3" xfId="56563"/>
    <cellStyle name="Обычный 3 9 49 3 2" xfId="56564"/>
    <cellStyle name="Обычный 3 9 49 3 2 2" xfId="56565"/>
    <cellStyle name="Обычный 3 9 49 3 3" xfId="56566"/>
    <cellStyle name="Обычный 3 9 49 4" xfId="56567"/>
    <cellStyle name="Обычный 3 9 49 4 2" xfId="56568"/>
    <cellStyle name="Обычный 3 9 49 5" xfId="56569"/>
    <cellStyle name="Обычный 3 9 5" xfId="56570"/>
    <cellStyle name="Обычный 3 9 5 2" xfId="56571"/>
    <cellStyle name="Обычный 3 9 5 2 2" xfId="56572"/>
    <cellStyle name="Обычный 3 9 5 2 2 2" xfId="56573"/>
    <cellStyle name="Обычный 3 9 5 2 2 2 2" xfId="56574"/>
    <cellStyle name="Обычный 3 9 5 2 2 2 2 2" xfId="56575"/>
    <cellStyle name="Обычный 3 9 5 2 2 2 2 2 2" xfId="56576"/>
    <cellStyle name="Обычный 3 9 5 2 2 2 2 3" xfId="56577"/>
    <cellStyle name="Обычный 3 9 5 2 2 2 3" xfId="56578"/>
    <cellStyle name="Обычный 3 9 5 2 2 2 3 2" xfId="56579"/>
    <cellStyle name="Обычный 3 9 5 2 2 2 4" xfId="56580"/>
    <cellStyle name="Обычный 3 9 5 2 2 3" xfId="56581"/>
    <cellStyle name="Обычный 3 9 5 2 2 3 2" xfId="56582"/>
    <cellStyle name="Обычный 3 9 5 2 2 3 2 2" xfId="56583"/>
    <cellStyle name="Обычный 3 9 5 2 2 3 3" xfId="56584"/>
    <cellStyle name="Обычный 3 9 5 2 2 4" xfId="56585"/>
    <cellStyle name="Обычный 3 9 5 2 2 4 2" xfId="56586"/>
    <cellStyle name="Обычный 3 9 5 2 2 5" xfId="56587"/>
    <cellStyle name="Обычный 3 9 5 2 3" xfId="56588"/>
    <cellStyle name="Обычный 3 9 5 2 3 2" xfId="56589"/>
    <cellStyle name="Обычный 3 9 5 2 3 2 2" xfId="56590"/>
    <cellStyle name="Обычный 3 9 5 2 3 2 2 2" xfId="56591"/>
    <cellStyle name="Обычный 3 9 5 2 3 2 2 2 2" xfId="56592"/>
    <cellStyle name="Обычный 3 9 5 2 3 2 2 3" xfId="56593"/>
    <cellStyle name="Обычный 3 9 5 2 3 2 3" xfId="56594"/>
    <cellStyle name="Обычный 3 9 5 2 3 2 3 2" xfId="56595"/>
    <cellStyle name="Обычный 3 9 5 2 3 2 4" xfId="56596"/>
    <cellStyle name="Обычный 3 9 5 2 3 3" xfId="56597"/>
    <cellStyle name="Обычный 3 9 5 2 3 3 2" xfId="56598"/>
    <cellStyle name="Обычный 3 9 5 2 3 3 2 2" xfId="56599"/>
    <cellStyle name="Обычный 3 9 5 2 3 3 3" xfId="56600"/>
    <cellStyle name="Обычный 3 9 5 2 3 4" xfId="56601"/>
    <cellStyle name="Обычный 3 9 5 2 3 4 2" xfId="56602"/>
    <cellStyle name="Обычный 3 9 5 2 3 5" xfId="56603"/>
    <cellStyle name="Обычный 3 9 5 2 4" xfId="56604"/>
    <cellStyle name="Обычный 3 9 5 2 4 2" xfId="56605"/>
    <cellStyle name="Обычный 3 9 5 2 4 2 2" xfId="56606"/>
    <cellStyle name="Обычный 3 9 5 2 4 2 2 2" xfId="56607"/>
    <cellStyle name="Обычный 3 9 5 2 4 2 3" xfId="56608"/>
    <cellStyle name="Обычный 3 9 5 2 4 3" xfId="56609"/>
    <cellStyle name="Обычный 3 9 5 2 4 3 2" xfId="56610"/>
    <cellStyle name="Обычный 3 9 5 2 4 4" xfId="56611"/>
    <cellStyle name="Обычный 3 9 5 2 5" xfId="56612"/>
    <cellStyle name="Обычный 3 9 5 2 5 2" xfId="56613"/>
    <cellStyle name="Обычный 3 9 5 2 5 2 2" xfId="56614"/>
    <cellStyle name="Обычный 3 9 5 2 5 3" xfId="56615"/>
    <cellStyle name="Обычный 3 9 5 2 6" xfId="56616"/>
    <cellStyle name="Обычный 3 9 5 2 6 2" xfId="56617"/>
    <cellStyle name="Обычный 3 9 5 2 7" xfId="56618"/>
    <cellStyle name="Обычный 3 9 5 3" xfId="56619"/>
    <cellStyle name="Обычный 3 9 5 3 2" xfId="56620"/>
    <cellStyle name="Обычный 3 9 5 3 2 2" xfId="56621"/>
    <cellStyle name="Обычный 3 9 5 3 2 2 2" xfId="56622"/>
    <cellStyle name="Обычный 3 9 5 3 2 2 2 2" xfId="56623"/>
    <cellStyle name="Обычный 3 9 5 3 2 2 3" xfId="56624"/>
    <cellStyle name="Обычный 3 9 5 3 2 3" xfId="56625"/>
    <cellStyle name="Обычный 3 9 5 3 2 3 2" xfId="56626"/>
    <cellStyle name="Обычный 3 9 5 3 2 4" xfId="56627"/>
    <cellStyle name="Обычный 3 9 5 3 3" xfId="56628"/>
    <cellStyle name="Обычный 3 9 5 3 3 2" xfId="56629"/>
    <cellStyle name="Обычный 3 9 5 3 3 2 2" xfId="56630"/>
    <cellStyle name="Обычный 3 9 5 3 3 3" xfId="56631"/>
    <cellStyle name="Обычный 3 9 5 3 4" xfId="56632"/>
    <cellStyle name="Обычный 3 9 5 3 4 2" xfId="56633"/>
    <cellStyle name="Обычный 3 9 5 3 5" xfId="56634"/>
    <cellStyle name="Обычный 3 9 5 4" xfId="56635"/>
    <cellStyle name="Обычный 3 9 5 4 2" xfId="56636"/>
    <cellStyle name="Обычный 3 9 5 4 2 2" xfId="56637"/>
    <cellStyle name="Обычный 3 9 5 4 2 2 2" xfId="56638"/>
    <cellStyle name="Обычный 3 9 5 4 2 2 2 2" xfId="56639"/>
    <cellStyle name="Обычный 3 9 5 4 2 2 3" xfId="56640"/>
    <cellStyle name="Обычный 3 9 5 4 2 3" xfId="56641"/>
    <cellStyle name="Обычный 3 9 5 4 2 3 2" xfId="56642"/>
    <cellStyle name="Обычный 3 9 5 4 2 4" xfId="56643"/>
    <cellStyle name="Обычный 3 9 5 4 3" xfId="56644"/>
    <cellStyle name="Обычный 3 9 5 4 3 2" xfId="56645"/>
    <cellStyle name="Обычный 3 9 5 4 3 2 2" xfId="56646"/>
    <cellStyle name="Обычный 3 9 5 4 3 3" xfId="56647"/>
    <cellStyle name="Обычный 3 9 5 4 4" xfId="56648"/>
    <cellStyle name="Обычный 3 9 5 4 4 2" xfId="56649"/>
    <cellStyle name="Обычный 3 9 5 4 5" xfId="56650"/>
    <cellStyle name="Обычный 3 9 5 5" xfId="56651"/>
    <cellStyle name="Обычный 3 9 5 5 2" xfId="56652"/>
    <cellStyle name="Обычный 3 9 5 5 2 2" xfId="56653"/>
    <cellStyle name="Обычный 3 9 5 5 2 2 2" xfId="56654"/>
    <cellStyle name="Обычный 3 9 5 5 2 3" xfId="56655"/>
    <cellStyle name="Обычный 3 9 5 5 3" xfId="56656"/>
    <cellStyle name="Обычный 3 9 5 5 3 2" xfId="56657"/>
    <cellStyle name="Обычный 3 9 5 5 4" xfId="56658"/>
    <cellStyle name="Обычный 3 9 5 6" xfId="56659"/>
    <cellStyle name="Обычный 3 9 5 6 2" xfId="56660"/>
    <cellStyle name="Обычный 3 9 5 6 2 2" xfId="56661"/>
    <cellStyle name="Обычный 3 9 5 6 3" xfId="56662"/>
    <cellStyle name="Обычный 3 9 5 7" xfId="56663"/>
    <cellStyle name="Обычный 3 9 5 7 2" xfId="56664"/>
    <cellStyle name="Обычный 3 9 5 8" xfId="56665"/>
    <cellStyle name="Обычный 3 9 50" xfId="56666"/>
    <cellStyle name="Обычный 3 9 50 2" xfId="56667"/>
    <cellStyle name="Обычный 3 9 50 2 2" xfId="56668"/>
    <cellStyle name="Обычный 3 9 50 2 2 2" xfId="56669"/>
    <cellStyle name="Обычный 3 9 50 2 2 2 2" xfId="56670"/>
    <cellStyle name="Обычный 3 9 50 2 2 3" xfId="56671"/>
    <cellStyle name="Обычный 3 9 50 2 3" xfId="56672"/>
    <cellStyle name="Обычный 3 9 50 2 3 2" xfId="56673"/>
    <cellStyle name="Обычный 3 9 50 2 4" xfId="56674"/>
    <cellStyle name="Обычный 3 9 50 3" xfId="56675"/>
    <cellStyle name="Обычный 3 9 50 3 2" xfId="56676"/>
    <cellStyle name="Обычный 3 9 50 3 2 2" xfId="56677"/>
    <cellStyle name="Обычный 3 9 50 3 3" xfId="56678"/>
    <cellStyle name="Обычный 3 9 50 4" xfId="56679"/>
    <cellStyle name="Обычный 3 9 50 4 2" xfId="56680"/>
    <cellStyle name="Обычный 3 9 50 5" xfId="56681"/>
    <cellStyle name="Обычный 3 9 51" xfId="56682"/>
    <cellStyle name="Обычный 3 9 51 2" xfId="56683"/>
    <cellStyle name="Обычный 3 9 51 2 2" xfId="56684"/>
    <cellStyle name="Обычный 3 9 51 2 2 2" xfId="56685"/>
    <cellStyle name="Обычный 3 9 51 2 3" xfId="56686"/>
    <cellStyle name="Обычный 3 9 51 3" xfId="56687"/>
    <cellStyle name="Обычный 3 9 51 3 2" xfId="56688"/>
    <cellStyle name="Обычный 3 9 51 4" xfId="56689"/>
    <cellStyle name="Обычный 3 9 52" xfId="56690"/>
    <cellStyle name="Обычный 3 9 52 2" xfId="56691"/>
    <cellStyle name="Обычный 3 9 52 2 2" xfId="56692"/>
    <cellStyle name="Обычный 3 9 52 3" xfId="56693"/>
    <cellStyle name="Обычный 3 9 53" xfId="56694"/>
    <cellStyle name="Обычный 3 9 53 2" xfId="56695"/>
    <cellStyle name="Обычный 3 9 54" xfId="56696"/>
    <cellStyle name="Обычный 3 9 6" xfId="56697"/>
    <cellStyle name="Обычный 3 9 6 2" xfId="56698"/>
    <cellStyle name="Обычный 3 9 6 2 2" xfId="56699"/>
    <cellStyle name="Обычный 3 9 6 2 2 2" xfId="56700"/>
    <cellStyle name="Обычный 3 9 6 2 2 2 2" xfId="56701"/>
    <cellStyle name="Обычный 3 9 6 2 2 2 2 2" xfId="56702"/>
    <cellStyle name="Обычный 3 9 6 2 2 2 2 2 2" xfId="56703"/>
    <cellStyle name="Обычный 3 9 6 2 2 2 2 3" xfId="56704"/>
    <cellStyle name="Обычный 3 9 6 2 2 2 3" xfId="56705"/>
    <cellStyle name="Обычный 3 9 6 2 2 2 3 2" xfId="56706"/>
    <cellStyle name="Обычный 3 9 6 2 2 2 4" xfId="56707"/>
    <cellStyle name="Обычный 3 9 6 2 2 3" xfId="56708"/>
    <cellStyle name="Обычный 3 9 6 2 2 3 2" xfId="56709"/>
    <cellStyle name="Обычный 3 9 6 2 2 3 2 2" xfId="56710"/>
    <cellStyle name="Обычный 3 9 6 2 2 3 3" xfId="56711"/>
    <cellStyle name="Обычный 3 9 6 2 2 4" xfId="56712"/>
    <cellStyle name="Обычный 3 9 6 2 2 4 2" xfId="56713"/>
    <cellStyle name="Обычный 3 9 6 2 2 5" xfId="56714"/>
    <cellStyle name="Обычный 3 9 6 2 3" xfId="56715"/>
    <cellStyle name="Обычный 3 9 6 2 3 2" xfId="56716"/>
    <cellStyle name="Обычный 3 9 6 2 3 2 2" xfId="56717"/>
    <cellStyle name="Обычный 3 9 6 2 3 2 2 2" xfId="56718"/>
    <cellStyle name="Обычный 3 9 6 2 3 2 2 2 2" xfId="56719"/>
    <cellStyle name="Обычный 3 9 6 2 3 2 2 3" xfId="56720"/>
    <cellStyle name="Обычный 3 9 6 2 3 2 3" xfId="56721"/>
    <cellStyle name="Обычный 3 9 6 2 3 2 3 2" xfId="56722"/>
    <cellStyle name="Обычный 3 9 6 2 3 2 4" xfId="56723"/>
    <cellStyle name="Обычный 3 9 6 2 3 3" xfId="56724"/>
    <cellStyle name="Обычный 3 9 6 2 3 3 2" xfId="56725"/>
    <cellStyle name="Обычный 3 9 6 2 3 3 2 2" xfId="56726"/>
    <cellStyle name="Обычный 3 9 6 2 3 3 3" xfId="56727"/>
    <cellStyle name="Обычный 3 9 6 2 3 4" xfId="56728"/>
    <cellStyle name="Обычный 3 9 6 2 3 4 2" xfId="56729"/>
    <cellStyle name="Обычный 3 9 6 2 3 5" xfId="56730"/>
    <cellStyle name="Обычный 3 9 6 2 4" xfId="56731"/>
    <cellStyle name="Обычный 3 9 6 2 4 2" xfId="56732"/>
    <cellStyle name="Обычный 3 9 6 2 4 2 2" xfId="56733"/>
    <cellStyle name="Обычный 3 9 6 2 4 2 2 2" xfId="56734"/>
    <cellStyle name="Обычный 3 9 6 2 4 2 3" xfId="56735"/>
    <cellStyle name="Обычный 3 9 6 2 4 3" xfId="56736"/>
    <cellStyle name="Обычный 3 9 6 2 4 3 2" xfId="56737"/>
    <cellStyle name="Обычный 3 9 6 2 4 4" xfId="56738"/>
    <cellStyle name="Обычный 3 9 6 2 5" xfId="56739"/>
    <cellStyle name="Обычный 3 9 6 2 5 2" xfId="56740"/>
    <cellStyle name="Обычный 3 9 6 2 5 2 2" xfId="56741"/>
    <cellStyle name="Обычный 3 9 6 2 5 3" xfId="56742"/>
    <cellStyle name="Обычный 3 9 6 2 6" xfId="56743"/>
    <cellStyle name="Обычный 3 9 6 2 6 2" xfId="56744"/>
    <cellStyle name="Обычный 3 9 6 2 7" xfId="56745"/>
    <cellStyle name="Обычный 3 9 6 3" xfId="56746"/>
    <cellStyle name="Обычный 3 9 6 3 2" xfId="56747"/>
    <cellStyle name="Обычный 3 9 6 3 2 2" xfId="56748"/>
    <cellStyle name="Обычный 3 9 6 3 2 2 2" xfId="56749"/>
    <cellStyle name="Обычный 3 9 6 3 2 2 2 2" xfId="56750"/>
    <cellStyle name="Обычный 3 9 6 3 2 2 3" xfId="56751"/>
    <cellStyle name="Обычный 3 9 6 3 2 3" xfId="56752"/>
    <cellStyle name="Обычный 3 9 6 3 2 3 2" xfId="56753"/>
    <cellStyle name="Обычный 3 9 6 3 2 4" xfId="56754"/>
    <cellStyle name="Обычный 3 9 6 3 3" xfId="56755"/>
    <cellStyle name="Обычный 3 9 6 3 3 2" xfId="56756"/>
    <cellStyle name="Обычный 3 9 6 3 3 2 2" xfId="56757"/>
    <cellStyle name="Обычный 3 9 6 3 3 3" xfId="56758"/>
    <cellStyle name="Обычный 3 9 6 3 4" xfId="56759"/>
    <cellStyle name="Обычный 3 9 6 3 4 2" xfId="56760"/>
    <cellStyle name="Обычный 3 9 6 3 5" xfId="56761"/>
    <cellStyle name="Обычный 3 9 6 4" xfId="56762"/>
    <cellStyle name="Обычный 3 9 6 4 2" xfId="56763"/>
    <cellStyle name="Обычный 3 9 6 4 2 2" xfId="56764"/>
    <cellStyle name="Обычный 3 9 6 4 2 2 2" xfId="56765"/>
    <cellStyle name="Обычный 3 9 6 4 2 2 2 2" xfId="56766"/>
    <cellStyle name="Обычный 3 9 6 4 2 2 3" xfId="56767"/>
    <cellStyle name="Обычный 3 9 6 4 2 3" xfId="56768"/>
    <cellStyle name="Обычный 3 9 6 4 2 3 2" xfId="56769"/>
    <cellStyle name="Обычный 3 9 6 4 2 4" xfId="56770"/>
    <cellStyle name="Обычный 3 9 6 4 3" xfId="56771"/>
    <cellStyle name="Обычный 3 9 6 4 3 2" xfId="56772"/>
    <cellStyle name="Обычный 3 9 6 4 3 2 2" xfId="56773"/>
    <cellStyle name="Обычный 3 9 6 4 3 3" xfId="56774"/>
    <cellStyle name="Обычный 3 9 6 4 4" xfId="56775"/>
    <cellStyle name="Обычный 3 9 6 4 4 2" xfId="56776"/>
    <cellStyle name="Обычный 3 9 6 4 5" xfId="56777"/>
    <cellStyle name="Обычный 3 9 6 5" xfId="56778"/>
    <cellStyle name="Обычный 3 9 6 5 2" xfId="56779"/>
    <cellStyle name="Обычный 3 9 6 5 2 2" xfId="56780"/>
    <cellStyle name="Обычный 3 9 6 5 2 2 2" xfId="56781"/>
    <cellStyle name="Обычный 3 9 6 5 2 3" xfId="56782"/>
    <cellStyle name="Обычный 3 9 6 5 3" xfId="56783"/>
    <cellStyle name="Обычный 3 9 6 5 3 2" xfId="56784"/>
    <cellStyle name="Обычный 3 9 6 5 4" xfId="56785"/>
    <cellStyle name="Обычный 3 9 6 6" xfId="56786"/>
    <cellStyle name="Обычный 3 9 6 6 2" xfId="56787"/>
    <cellStyle name="Обычный 3 9 6 6 2 2" xfId="56788"/>
    <cellStyle name="Обычный 3 9 6 6 3" xfId="56789"/>
    <cellStyle name="Обычный 3 9 6 7" xfId="56790"/>
    <cellStyle name="Обычный 3 9 6 7 2" xfId="56791"/>
    <cellStyle name="Обычный 3 9 6 8" xfId="56792"/>
    <cellStyle name="Обычный 3 9 7" xfId="56793"/>
    <cellStyle name="Обычный 3 9 7 2" xfId="56794"/>
    <cellStyle name="Обычный 3 9 7 2 2" xfId="56795"/>
    <cellStyle name="Обычный 3 9 7 2 2 2" xfId="56796"/>
    <cellStyle name="Обычный 3 9 7 2 2 2 2" xfId="56797"/>
    <cellStyle name="Обычный 3 9 7 2 2 2 2 2" xfId="56798"/>
    <cellStyle name="Обычный 3 9 7 2 2 2 2 2 2" xfId="56799"/>
    <cellStyle name="Обычный 3 9 7 2 2 2 2 3" xfId="56800"/>
    <cellStyle name="Обычный 3 9 7 2 2 2 3" xfId="56801"/>
    <cellStyle name="Обычный 3 9 7 2 2 2 3 2" xfId="56802"/>
    <cellStyle name="Обычный 3 9 7 2 2 2 4" xfId="56803"/>
    <cellStyle name="Обычный 3 9 7 2 2 3" xfId="56804"/>
    <cellStyle name="Обычный 3 9 7 2 2 3 2" xfId="56805"/>
    <cellStyle name="Обычный 3 9 7 2 2 3 2 2" xfId="56806"/>
    <cellStyle name="Обычный 3 9 7 2 2 3 3" xfId="56807"/>
    <cellStyle name="Обычный 3 9 7 2 2 4" xfId="56808"/>
    <cellStyle name="Обычный 3 9 7 2 2 4 2" xfId="56809"/>
    <cellStyle name="Обычный 3 9 7 2 2 5" xfId="56810"/>
    <cellStyle name="Обычный 3 9 7 2 3" xfId="56811"/>
    <cellStyle name="Обычный 3 9 7 2 3 2" xfId="56812"/>
    <cellStyle name="Обычный 3 9 7 2 3 2 2" xfId="56813"/>
    <cellStyle name="Обычный 3 9 7 2 3 2 2 2" xfId="56814"/>
    <cellStyle name="Обычный 3 9 7 2 3 2 2 2 2" xfId="56815"/>
    <cellStyle name="Обычный 3 9 7 2 3 2 2 3" xfId="56816"/>
    <cellStyle name="Обычный 3 9 7 2 3 2 3" xfId="56817"/>
    <cellStyle name="Обычный 3 9 7 2 3 2 3 2" xfId="56818"/>
    <cellStyle name="Обычный 3 9 7 2 3 2 4" xfId="56819"/>
    <cellStyle name="Обычный 3 9 7 2 3 3" xfId="56820"/>
    <cellStyle name="Обычный 3 9 7 2 3 3 2" xfId="56821"/>
    <cellStyle name="Обычный 3 9 7 2 3 3 2 2" xfId="56822"/>
    <cellStyle name="Обычный 3 9 7 2 3 3 3" xfId="56823"/>
    <cellStyle name="Обычный 3 9 7 2 3 4" xfId="56824"/>
    <cellStyle name="Обычный 3 9 7 2 3 4 2" xfId="56825"/>
    <cellStyle name="Обычный 3 9 7 2 3 5" xfId="56826"/>
    <cellStyle name="Обычный 3 9 7 2 4" xfId="56827"/>
    <cellStyle name="Обычный 3 9 7 2 4 2" xfId="56828"/>
    <cellStyle name="Обычный 3 9 7 2 4 2 2" xfId="56829"/>
    <cellStyle name="Обычный 3 9 7 2 4 2 2 2" xfId="56830"/>
    <cellStyle name="Обычный 3 9 7 2 4 2 3" xfId="56831"/>
    <cellStyle name="Обычный 3 9 7 2 4 3" xfId="56832"/>
    <cellStyle name="Обычный 3 9 7 2 4 3 2" xfId="56833"/>
    <cellStyle name="Обычный 3 9 7 2 4 4" xfId="56834"/>
    <cellStyle name="Обычный 3 9 7 2 5" xfId="56835"/>
    <cellStyle name="Обычный 3 9 7 2 5 2" xfId="56836"/>
    <cellStyle name="Обычный 3 9 7 2 5 2 2" xfId="56837"/>
    <cellStyle name="Обычный 3 9 7 2 5 3" xfId="56838"/>
    <cellStyle name="Обычный 3 9 7 2 6" xfId="56839"/>
    <cellStyle name="Обычный 3 9 7 2 6 2" xfId="56840"/>
    <cellStyle name="Обычный 3 9 7 2 7" xfId="56841"/>
    <cellStyle name="Обычный 3 9 7 3" xfId="56842"/>
    <cellStyle name="Обычный 3 9 7 3 2" xfId="56843"/>
    <cellStyle name="Обычный 3 9 7 3 2 2" xfId="56844"/>
    <cellStyle name="Обычный 3 9 7 3 2 2 2" xfId="56845"/>
    <cellStyle name="Обычный 3 9 7 3 2 2 2 2" xfId="56846"/>
    <cellStyle name="Обычный 3 9 7 3 2 2 3" xfId="56847"/>
    <cellStyle name="Обычный 3 9 7 3 2 3" xfId="56848"/>
    <cellStyle name="Обычный 3 9 7 3 2 3 2" xfId="56849"/>
    <cellStyle name="Обычный 3 9 7 3 2 4" xfId="56850"/>
    <cellStyle name="Обычный 3 9 7 3 3" xfId="56851"/>
    <cellStyle name="Обычный 3 9 7 3 3 2" xfId="56852"/>
    <cellStyle name="Обычный 3 9 7 3 3 2 2" xfId="56853"/>
    <cellStyle name="Обычный 3 9 7 3 3 3" xfId="56854"/>
    <cellStyle name="Обычный 3 9 7 3 4" xfId="56855"/>
    <cellStyle name="Обычный 3 9 7 3 4 2" xfId="56856"/>
    <cellStyle name="Обычный 3 9 7 3 5" xfId="56857"/>
    <cellStyle name="Обычный 3 9 7 4" xfId="56858"/>
    <cellStyle name="Обычный 3 9 7 4 2" xfId="56859"/>
    <cellStyle name="Обычный 3 9 7 4 2 2" xfId="56860"/>
    <cellStyle name="Обычный 3 9 7 4 2 2 2" xfId="56861"/>
    <cellStyle name="Обычный 3 9 7 4 2 2 2 2" xfId="56862"/>
    <cellStyle name="Обычный 3 9 7 4 2 2 3" xfId="56863"/>
    <cellStyle name="Обычный 3 9 7 4 2 3" xfId="56864"/>
    <cellStyle name="Обычный 3 9 7 4 2 3 2" xfId="56865"/>
    <cellStyle name="Обычный 3 9 7 4 2 4" xfId="56866"/>
    <cellStyle name="Обычный 3 9 7 4 3" xfId="56867"/>
    <cellStyle name="Обычный 3 9 7 4 3 2" xfId="56868"/>
    <cellStyle name="Обычный 3 9 7 4 3 2 2" xfId="56869"/>
    <cellStyle name="Обычный 3 9 7 4 3 3" xfId="56870"/>
    <cellStyle name="Обычный 3 9 7 4 4" xfId="56871"/>
    <cellStyle name="Обычный 3 9 7 4 4 2" xfId="56872"/>
    <cellStyle name="Обычный 3 9 7 4 5" xfId="56873"/>
    <cellStyle name="Обычный 3 9 7 5" xfId="56874"/>
    <cellStyle name="Обычный 3 9 7 5 2" xfId="56875"/>
    <cellStyle name="Обычный 3 9 7 5 2 2" xfId="56876"/>
    <cellStyle name="Обычный 3 9 7 5 2 2 2" xfId="56877"/>
    <cellStyle name="Обычный 3 9 7 5 2 3" xfId="56878"/>
    <cellStyle name="Обычный 3 9 7 5 3" xfId="56879"/>
    <cellStyle name="Обычный 3 9 7 5 3 2" xfId="56880"/>
    <cellStyle name="Обычный 3 9 7 5 4" xfId="56881"/>
    <cellStyle name="Обычный 3 9 7 6" xfId="56882"/>
    <cellStyle name="Обычный 3 9 7 6 2" xfId="56883"/>
    <cellStyle name="Обычный 3 9 7 6 2 2" xfId="56884"/>
    <cellStyle name="Обычный 3 9 7 6 3" xfId="56885"/>
    <cellStyle name="Обычный 3 9 7 7" xfId="56886"/>
    <cellStyle name="Обычный 3 9 7 7 2" xfId="56887"/>
    <cellStyle name="Обычный 3 9 7 8" xfId="56888"/>
    <cellStyle name="Обычный 3 9 8" xfId="56889"/>
    <cellStyle name="Обычный 3 9 8 2" xfId="56890"/>
    <cellStyle name="Обычный 3 9 8 2 2" xfId="56891"/>
    <cellStyle name="Обычный 3 9 8 2 2 2" xfId="56892"/>
    <cellStyle name="Обычный 3 9 8 2 2 2 2" xfId="56893"/>
    <cellStyle name="Обычный 3 9 8 2 2 2 2 2" xfId="56894"/>
    <cellStyle name="Обычный 3 9 8 2 2 2 2 2 2" xfId="56895"/>
    <cellStyle name="Обычный 3 9 8 2 2 2 2 3" xfId="56896"/>
    <cellStyle name="Обычный 3 9 8 2 2 2 3" xfId="56897"/>
    <cellStyle name="Обычный 3 9 8 2 2 2 3 2" xfId="56898"/>
    <cellStyle name="Обычный 3 9 8 2 2 2 4" xfId="56899"/>
    <cellStyle name="Обычный 3 9 8 2 2 3" xfId="56900"/>
    <cellStyle name="Обычный 3 9 8 2 2 3 2" xfId="56901"/>
    <cellStyle name="Обычный 3 9 8 2 2 3 2 2" xfId="56902"/>
    <cellStyle name="Обычный 3 9 8 2 2 3 3" xfId="56903"/>
    <cellStyle name="Обычный 3 9 8 2 2 4" xfId="56904"/>
    <cellStyle name="Обычный 3 9 8 2 2 4 2" xfId="56905"/>
    <cellStyle name="Обычный 3 9 8 2 2 5" xfId="56906"/>
    <cellStyle name="Обычный 3 9 8 2 3" xfId="56907"/>
    <cellStyle name="Обычный 3 9 8 2 3 2" xfId="56908"/>
    <cellStyle name="Обычный 3 9 8 2 3 2 2" xfId="56909"/>
    <cellStyle name="Обычный 3 9 8 2 3 2 2 2" xfId="56910"/>
    <cellStyle name="Обычный 3 9 8 2 3 2 2 2 2" xfId="56911"/>
    <cellStyle name="Обычный 3 9 8 2 3 2 2 3" xfId="56912"/>
    <cellStyle name="Обычный 3 9 8 2 3 2 3" xfId="56913"/>
    <cellStyle name="Обычный 3 9 8 2 3 2 3 2" xfId="56914"/>
    <cellStyle name="Обычный 3 9 8 2 3 2 4" xfId="56915"/>
    <cellStyle name="Обычный 3 9 8 2 3 3" xfId="56916"/>
    <cellStyle name="Обычный 3 9 8 2 3 3 2" xfId="56917"/>
    <cellStyle name="Обычный 3 9 8 2 3 3 2 2" xfId="56918"/>
    <cellStyle name="Обычный 3 9 8 2 3 3 3" xfId="56919"/>
    <cellStyle name="Обычный 3 9 8 2 3 4" xfId="56920"/>
    <cellStyle name="Обычный 3 9 8 2 3 4 2" xfId="56921"/>
    <cellStyle name="Обычный 3 9 8 2 3 5" xfId="56922"/>
    <cellStyle name="Обычный 3 9 8 2 4" xfId="56923"/>
    <cellStyle name="Обычный 3 9 8 2 4 2" xfId="56924"/>
    <cellStyle name="Обычный 3 9 8 2 4 2 2" xfId="56925"/>
    <cellStyle name="Обычный 3 9 8 2 4 2 2 2" xfId="56926"/>
    <cellStyle name="Обычный 3 9 8 2 4 2 3" xfId="56927"/>
    <cellStyle name="Обычный 3 9 8 2 4 3" xfId="56928"/>
    <cellStyle name="Обычный 3 9 8 2 4 3 2" xfId="56929"/>
    <cellStyle name="Обычный 3 9 8 2 4 4" xfId="56930"/>
    <cellStyle name="Обычный 3 9 8 2 5" xfId="56931"/>
    <cellStyle name="Обычный 3 9 8 2 5 2" xfId="56932"/>
    <cellStyle name="Обычный 3 9 8 2 5 2 2" xfId="56933"/>
    <cellStyle name="Обычный 3 9 8 2 5 3" xfId="56934"/>
    <cellStyle name="Обычный 3 9 8 2 6" xfId="56935"/>
    <cellStyle name="Обычный 3 9 8 2 6 2" xfId="56936"/>
    <cellStyle name="Обычный 3 9 8 2 7" xfId="56937"/>
    <cellStyle name="Обычный 3 9 8 3" xfId="56938"/>
    <cellStyle name="Обычный 3 9 8 3 2" xfId="56939"/>
    <cellStyle name="Обычный 3 9 8 3 2 2" xfId="56940"/>
    <cellStyle name="Обычный 3 9 8 3 2 2 2" xfId="56941"/>
    <cellStyle name="Обычный 3 9 8 3 2 2 2 2" xfId="56942"/>
    <cellStyle name="Обычный 3 9 8 3 2 2 3" xfId="56943"/>
    <cellStyle name="Обычный 3 9 8 3 2 3" xfId="56944"/>
    <cellStyle name="Обычный 3 9 8 3 2 3 2" xfId="56945"/>
    <cellStyle name="Обычный 3 9 8 3 2 4" xfId="56946"/>
    <cellStyle name="Обычный 3 9 8 3 3" xfId="56947"/>
    <cellStyle name="Обычный 3 9 8 3 3 2" xfId="56948"/>
    <cellStyle name="Обычный 3 9 8 3 3 2 2" xfId="56949"/>
    <cellStyle name="Обычный 3 9 8 3 3 3" xfId="56950"/>
    <cellStyle name="Обычный 3 9 8 3 4" xfId="56951"/>
    <cellStyle name="Обычный 3 9 8 3 4 2" xfId="56952"/>
    <cellStyle name="Обычный 3 9 8 3 5" xfId="56953"/>
    <cellStyle name="Обычный 3 9 8 4" xfId="56954"/>
    <cellStyle name="Обычный 3 9 8 4 2" xfId="56955"/>
    <cellStyle name="Обычный 3 9 8 4 2 2" xfId="56956"/>
    <cellStyle name="Обычный 3 9 8 4 2 2 2" xfId="56957"/>
    <cellStyle name="Обычный 3 9 8 4 2 2 2 2" xfId="56958"/>
    <cellStyle name="Обычный 3 9 8 4 2 2 3" xfId="56959"/>
    <cellStyle name="Обычный 3 9 8 4 2 3" xfId="56960"/>
    <cellStyle name="Обычный 3 9 8 4 2 3 2" xfId="56961"/>
    <cellStyle name="Обычный 3 9 8 4 2 4" xfId="56962"/>
    <cellStyle name="Обычный 3 9 8 4 3" xfId="56963"/>
    <cellStyle name="Обычный 3 9 8 4 3 2" xfId="56964"/>
    <cellStyle name="Обычный 3 9 8 4 3 2 2" xfId="56965"/>
    <cellStyle name="Обычный 3 9 8 4 3 3" xfId="56966"/>
    <cellStyle name="Обычный 3 9 8 4 4" xfId="56967"/>
    <cellStyle name="Обычный 3 9 8 4 4 2" xfId="56968"/>
    <cellStyle name="Обычный 3 9 8 4 5" xfId="56969"/>
    <cellStyle name="Обычный 3 9 8 5" xfId="56970"/>
    <cellStyle name="Обычный 3 9 8 5 2" xfId="56971"/>
    <cellStyle name="Обычный 3 9 8 5 2 2" xfId="56972"/>
    <cellStyle name="Обычный 3 9 8 5 2 2 2" xfId="56973"/>
    <cellStyle name="Обычный 3 9 8 5 2 3" xfId="56974"/>
    <cellStyle name="Обычный 3 9 8 5 3" xfId="56975"/>
    <cellStyle name="Обычный 3 9 8 5 3 2" xfId="56976"/>
    <cellStyle name="Обычный 3 9 8 5 4" xfId="56977"/>
    <cellStyle name="Обычный 3 9 8 6" xfId="56978"/>
    <cellStyle name="Обычный 3 9 8 6 2" xfId="56979"/>
    <cellStyle name="Обычный 3 9 8 6 2 2" xfId="56980"/>
    <cellStyle name="Обычный 3 9 8 6 3" xfId="56981"/>
    <cellStyle name="Обычный 3 9 8 7" xfId="56982"/>
    <cellStyle name="Обычный 3 9 8 7 2" xfId="56983"/>
    <cellStyle name="Обычный 3 9 8 8" xfId="56984"/>
    <cellStyle name="Обычный 3 9 9" xfId="56985"/>
    <cellStyle name="Обычный 3 9 9 2" xfId="56986"/>
    <cellStyle name="Обычный 3 9 9 2 2" xfId="56987"/>
    <cellStyle name="Обычный 3 9 9 2 2 2" xfId="56988"/>
    <cellStyle name="Обычный 3 9 9 2 2 2 2" xfId="56989"/>
    <cellStyle name="Обычный 3 9 9 2 2 2 2 2" xfId="56990"/>
    <cellStyle name="Обычный 3 9 9 2 2 2 2 2 2" xfId="56991"/>
    <cellStyle name="Обычный 3 9 9 2 2 2 2 3" xfId="56992"/>
    <cellStyle name="Обычный 3 9 9 2 2 2 3" xfId="56993"/>
    <cellStyle name="Обычный 3 9 9 2 2 2 3 2" xfId="56994"/>
    <cellStyle name="Обычный 3 9 9 2 2 2 4" xfId="56995"/>
    <cellStyle name="Обычный 3 9 9 2 2 3" xfId="56996"/>
    <cellStyle name="Обычный 3 9 9 2 2 3 2" xfId="56997"/>
    <cellStyle name="Обычный 3 9 9 2 2 3 2 2" xfId="56998"/>
    <cellStyle name="Обычный 3 9 9 2 2 3 3" xfId="56999"/>
    <cellStyle name="Обычный 3 9 9 2 2 4" xfId="57000"/>
    <cellStyle name="Обычный 3 9 9 2 2 4 2" xfId="57001"/>
    <cellStyle name="Обычный 3 9 9 2 2 5" xfId="57002"/>
    <cellStyle name="Обычный 3 9 9 2 3" xfId="57003"/>
    <cellStyle name="Обычный 3 9 9 2 3 2" xfId="57004"/>
    <cellStyle name="Обычный 3 9 9 2 3 2 2" xfId="57005"/>
    <cellStyle name="Обычный 3 9 9 2 3 2 2 2" xfId="57006"/>
    <cellStyle name="Обычный 3 9 9 2 3 2 2 2 2" xfId="57007"/>
    <cellStyle name="Обычный 3 9 9 2 3 2 2 3" xfId="57008"/>
    <cellStyle name="Обычный 3 9 9 2 3 2 3" xfId="57009"/>
    <cellStyle name="Обычный 3 9 9 2 3 2 3 2" xfId="57010"/>
    <cellStyle name="Обычный 3 9 9 2 3 2 4" xfId="57011"/>
    <cellStyle name="Обычный 3 9 9 2 3 3" xfId="57012"/>
    <cellStyle name="Обычный 3 9 9 2 3 3 2" xfId="57013"/>
    <cellStyle name="Обычный 3 9 9 2 3 3 2 2" xfId="57014"/>
    <cellStyle name="Обычный 3 9 9 2 3 3 3" xfId="57015"/>
    <cellStyle name="Обычный 3 9 9 2 3 4" xfId="57016"/>
    <cellStyle name="Обычный 3 9 9 2 3 4 2" xfId="57017"/>
    <cellStyle name="Обычный 3 9 9 2 3 5" xfId="57018"/>
    <cellStyle name="Обычный 3 9 9 2 4" xfId="57019"/>
    <cellStyle name="Обычный 3 9 9 2 4 2" xfId="57020"/>
    <cellStyle name="Обычный 3 9 9 2 4 2 2" xfId="57021"/>
    <cellStyle name="Обычный 3 9 9 2 4 2 2 2" xfId="57022"/>
    <cellStyle name="Обычный 3 9 9 2 4 2 3" xfId="57023"/>
    <cellStyle name="Обычный 3 9 9 2 4 3" xfId="57024"/>
    <cellStyle name="Обычный 3 9 9 2 4 3 2" xfId="57025"/>
    <cellStyle name="Обычный 3 9 9 2 4 4" xfId="57026"/>
    <cellStyle name="Обычный 3 9 9 2 5" xfId="57027"/>
    <cellStyle name="Обычный 3 9 9 2 5 2" xfId="57028"/>
    <cellStyle name="Обычный 3 9 9 2 5 2 2" xfId="57029"/>
    <cellStyle name="Обычный 3 9 9 2 5 3" xfId="57030"/>
    <cellStyle name="Обычный 3 9 9 2 6" xfId="57031"/>
    <cellStyle name="Обычный 3 9 9 2 6 2" xfId="57032"/>
    <cellStyle name="Обычный 3 9 9 2 7" xfId="57033"/>
    <cellStyle name="Обычный 3 9 9 3" xfId="57034"/>
    <cellStyle name="Обычный 3 9 9 3 2" xfId="57035"/>
    <cellStyle name="Обычный 3 9 9 3 2 2" xfId="57036"/>
    <cellStyle name="Обычный 3 9 9 3 2 2 2" xfId="57037"/>
    <cellStyle name="Обычный 3 9 9 3 2 2 2 2" xfId="57038"/>
    <cellStyle name="Обычный 3 9 9 3 2 2 3" xfId="57039"/>
    <cellStyle name="Обычный 3 9 9 3 2 3" xfId="57040"/>
    <cellStyle name="Обычный 3 9 9 3 2 3 2" xfId="57041"/>
    <cellStyle name="Обычный 3 9 9 3 2 4" xfId="57042"/>
    <cellStyle name="Обычный 3 9 9 3 3" xfId="57043"/>
    <cellStyle name="Обычный 3 9 9 3 3 2" xfId="57044"/>
    <cellStyle name="Обычный 3 9 9 3 3 2 2" xfId="57045"/>
    <cellStyle name="Обычный 3 9 9 3 3 3" xfId="57046"/>
    <cellStyle name="Обычный 3 9 9 3 4" xfId="57047"/>
    <cellStyle name="Обычный 3 9 9 3 4 2" xfId="57048"/>
    <cellStyle name="Обычный 3 9 9 3 5" xfId="57049"/>
    <cellStyle name="Обычный 3 9 9 4" xfId="57050"/>
    <cellStyle name="Обычный 3 9 9 4 2" xfId="57051"/>
    <cellStyle name="Обычный 3 9 9 4 2 2" xfId="57052"/>
    <cellStyle name="Обычный 3 9 9 4 2 2 2" xfId="57053"/>
    <cellStyle name="Обычный 3 9 9 4 2 2 2 2" xfId="57054"/>
    <cellStyle name="Обычный 3 9 9 4 2 2 3" xfId="57055"/>
    <cellStyle name="Обычный 3 9 9 4 2 3" xfId="57056"/>
    <cellStyle name="Обычный 3 9 9 4 2 3 2" xfId="57057"/>
    <cellStyle name="Обычный 3 9 9 4 2 4" xfId="57058"/>
    <cellStyle name="Обычный 3 9 9 4 3" xfId="57059"/>
    <cellStyle name="Обычный 3 9 9 4 3 2" xfId="57060"/>
    <cellStyle name="Обычный 3 9 9 4 3 2 2" xfId="57061"/>
    <cellStyle name="Обычный 3 9 9 4 3 3" xfId="57062"/>
    <cellStyle name="Обычный 3 9 9 4 4" xfId="57063"/>
    <cellStyle name="Обычный 3 9 9 4 4 2" xfId="57064"/>
    <cellStyle name="Обычный 3 9 9 4 5" xfId="57065"/>
    <cellStyle name="Обычный 3 9 9 5" xfId="57066"/>
    <cellStyle name="Обычный 3 9 9 5 2" xfId="57067"/>
    <cellStyle name="Обычный 3 9 9 5 2 2" xfId="57068"/>
    <cellStyle name="Обычный 3 9 9 5 2 2 2" xfId="57069"/>
    <cellStyle name="Обычный 3 9 9 5 2 3" xfId="57070"/>
    <cellStyle name="Обычный 3 9 9 5 3" xfId="57071"/>
    <cellStyle name="Обычный 3 9 9 5 3 2" xfId="57072"/>
    <cellStyle name="Обычный 3 9 9 5 4" xfId="57073"/>
    <cellStyle name="Обычный 3 9 9 6" xfId="57074"/>
    <cellStyle name="Обычный 3 9 9 6 2" xfId="57075"/>
    <cellStyle name="Обычный 3 9 9 6 2 2" xfId="57076"/>
    <cellStyle name="Обычный 3 9 9 6 3" xfId="57077"/>
    <cellStyle name="Обычный 3 9 9 7" xfId="57078"/>
    <cellStyle name="Обычный 3 9 9 7 2" xfId="57079"/>
    <cellStyle name="Обычный 3 9 9 8" xfId="57080"/>
    <cellStyle name="Обычный 4" xfId="57081"/>
    <cellStyle name="Обычный 4 10" xfId="58910"/>
    <cellStyle name="Обычный 4 11" xfId="59370"/>
    <cellStyle name="Обычный 4 12" xfId="59371"/>
    <cellStyle name="Обычный 4 13" xfId="59372"/>
    <cellStyle name="Обычный 4 14" xfId="59373"/>
    <cellStyle name="Обычный 4 15" xfId="59374"/>
    <cellStyle name="Обычный 4 16" xfId="59375"/>
    <cellStyle name="Обычный 4 17" xfId="59376"/>
    <cellStyle name="Обычный 4 18" xfId="59377"/>
    <cellStyle name="Обычный 4 19" xfId="59378"/>
    <cellStyle name="Обычный 4 2" xfId="57082"/>
    <cellStyle name="Обычный 4 2 2" xfId="59379"/>
    <cellStyle name="Обычный 4 2 3" xfId="59380"/>
    <cellStyle name="Обычный 4 2 4" xfId="59381"/>
    <cellStyle name="Обычный 4 2 5" xfId="59382"/>
    <cellStyle name="Обычный 4 20" xfId="59383"/>
    <cellStyle name="Обычный 4 21" xfId="58911"/>
    <cellStyle name="Обычный 4 3" xfId="58908"/>
    <cellStyle name="Обычный 4 4" xfId="59384"/>
    <cellStyle name="Обычный 4 5" xfId="59385"/>
    <cellStyle name="Обычный 4 6" xfId="59386"/>
    <cellStyle name="Обычный 4 7" xfId="59387"/>
    <cellStyle name="Обычный 4 8" xfId="59388"/>
    <cellStyle name="Обычный 4 9" xfId="59389"/>
    <cellStyle name="Обычный 5" xfId="57083"/>
    <cellStyle name="Обычный 5 10" xfId="59390"/>
    <cellStyle name="Обычный 5 11" xfId="59391"/>
    <cellStyle name="Обычный 5 12" xfId="59392"/>
    <cellStyle name="Обычный 5 13" xfId="59393"/>
    <cellStyle name="Обычный 5 14" xfId="59394"/>
    <cellStyle name="Обычный 5 15" xfId="59395"/>
    <cellStyle name="Обычный 5 16" xfId="59396"/>
    <cellStyle name="Обычный 5 17" xfId="59397"/>
    <cellStyle name="Обычный 5 18" xfId="59398"/>
    <cellStyle name="Обычный 5 19" xfId="59399"/>
    <cellStyle name="Обычный 5 2" xfId="57084"/>
    <cellStyle name="Обычный 5 2 2" xfId="58916"/>
    <cellStyle name="Обычный 5 20" xfId="59400"/>
    <cellStyle name="Обычный 5 3" xfId="58902"/>
    <cellStyle name="Обычный 5 4" xfId="58913"/>
    <cellStyle name="Обычный 5 5" xfId="59401"/>
    <cellStyle name="Обычный 5 6" xfId="59402"/>
    <cellStyle name="Обычный 5 7" xfId="59403"/>
    <cellStyle name="Обычный 5 8" xfId="59404"/>
    <cellStyle name="Обычный 5 9" xfId="59405"/>
    <cellStyle name="Обычный 6" xfId="57085"/>
    <cellStyle name="Обычный 6 10" xfId="59406"/>
    <cellStyle name="Обычный 6 11" xfId="59407"/>
    <cellStyle name="Обычный 6 12" xfId="59408"/>
    <cellStyle name="Обычный 6 13" xfId="59409"/>
    <cellStyle name="Обычный 6 14" xfId="59410"/>
    <cellStyle name="Обычный 6 15" xfId="59411"/>
    <cellStyle name="Обычный 6 2" xfId="57086"/>
    <cellStyle name="Обычный 6 3" xfId="58915"/>
    <cellStyle name="Обычный 6 4" xfId="59412"/>
    <cellStyle name="Обычный 6 5" xfId="59413"/>
    <cellStyle name="Обычный 6 6" xfId="59414"/>
    <cellStyle name="Обычный 6 7" xfId="59415"/>
    <cellStyle name="Обычный 6 8" xfId="59416"/>
    <cellStyle name="Обычный 6 9" xfId="59417"/>
    <cellStyle name="Обычный 7" xfId="57087"/>
    <cellStyle name="Обычный 7 10" xfId="57088"/>
    <cellStyle name="Обычный 7 11" xfId="57089"/>
    <cellStyle name="Обычный 7 12" xfId="57090"/>
    <cellStyle name="Обычный 7 13" xfId="57091"/>
    <cellStyle name="Обычный 7 14" xfId="57092"/>
    <cellStyle name="Обычный 7 15" xfId="57093"/>
    <cellStyle name="Обычный 7 16" xfId="57094"/>
    <cellStyle name="Обычный 7 17" xfId="57095"/>
    <cellStyle name="Обычный 7 18" xfId="57096"/>
    <cellStyle name="Обычный 7 19" xfId="57097"/>
    <cellStyle name="Обычный 7 2" xfId="57098"/>
    <cellStyle name="Обычный 7 20" xfId="57099"/>
    <cellStyle name="Обычный 7 21" xfId="57100"/>
    <cellStyle name="Обычный 7 22" xfId="57101"/>
    <cellStyle name="Обычный 7 23" xfId="57102"/>
    <cellStyle name="Обычный 7 24" xfId="57103"/>
    <cellStyle name="Обычный 7 25" xfId="57104"/>
    <cellStyle name="Обычный 7 26" xfId="57105"/>
    <cellStyle name="Обычный 7 27" xfId="57106"/>
    <cellStyle name="Обычный 7 28" xfId="57107"/>
    <cellStyle name="Обычный 7 29" xfId="57108"/>
    <cellStyle name="Обычный 7 3" xfId="57109"/>
    <cellStyle name="Обычный 7 30" xfId="57110"/>
    <cellStyle name="Обычный 7 31" xfId="57111"/>
    <cellStyle name="Обычный 7 32" xfId="57112"/>
    <cellStyle name="Обычный 7 33" xfId="57113"/>
    <cellStyle name="Обычный 7 34" xfId="57114"/>
    <cellStyle name="Обычный 7 35" xfId="57115"/>
    <cellStyle name="Обычный 7 36" xfId="57116"/>
    <cellStyle name="Обычный 7 37" xfId="57117"/>
    <cellStyle name="Обычный 7 38" xfId="57118"/>
    <cellStyle name="Обычный 7 39" xfId="57119"/>
    <cellStyle name="Обычный 7 4" xfId="57120"/>
    <cellStyle name="Обычный 7 40" xfId="57121"/>
    <cellStyle name="Обычный 7 41" xfId="57122"/>
    <cellStyle name="Обычный 7 42" xfId="57123"/>
    <cellStyle name="Обычный 7 43" xfId="57124"/>
    <cellStyle name="Обычный 7 44" xfId="57125"/>
    <cellStyle name="Обычный 7 44 2" xfId="57126"/>
    <cellStyle name="Обычный 7 44 2 2" xfId="57127"/>
    <cellStyle name="Обычный 7 44 2 2 2" xfId="57128"/>
    <cellStyle name="Обычный 7 44 2 2 2 2" xfId="57129"/>
    <cellStyle name="Обычный 7 44 2 2 2 2 2" xfId="57130"/>
    <cellStyle name="Обычный 7 44 2 2 2 2 2 2" xfId="57131"/>
    <cellStyle name="Обычный 7 44 2 2 2 2 3" xfId="57132"/>
    <cellStyle name="Обычный 7 44 2 2 2 3" xfId="57133"/>
    <cellStyle name="Обычный 7 44 2 2 2 3 2" xfId="57134"/>
    <cellStyle name="Обычный 7 44 2 2 2 4" xfId="57135"/>
    <cellStyle name="Обычный 7 44 2 2 3" xfId="57136"/>
    <cellStyle name="Обычный 7 44 2 2 3 2" xfId="57137"/>
    <cellStyle name="Обычный 7 44 2 2 3 2 2" xfId="57138"/>
    <cellStyle name="Обычный 7 44 2 2 3 3" xfId="57139"/>
    <cellStyle name="Обычный 7 44 2 2 4" xfId="57140"/>
    <cellStyle name="Обычный 7 44 2 2 4 2" xfId="57141"/>
    <cellStyle name="Обычный 7 44 2 2 5" xfId="57142"/>
    <cellStyle name="Обычный 7 44 2 3" xfId="57143"/>
    <cellStyle name="Обычный 7 44 2 3 2" xfId="57144"/>
    <cellStyle name="Обычный 7 44 2 3 2 2" xfId="57145"/>
    <cellStyle name="Обычный 7 44 2 3 2 2 2" xfId="57146"/>
    <cellStyle name="Обычный 7 44 2 3 2 2 2 2" xfId="57147"/>
    <cellStyle name="Обычный 7 44 2 3 2 2 3" xfId="57148"/>
    <cellStyle name="Обычный 7 44 2 3 2 3" xfId="57149"/>
    <cellStyle name="Обычный 7 44 2 3 2 3 2" xfId="57150"/>
    <cellStyle name="Обычный 7 44 2 3 2 4" xfId="57151"/>
    <cellStyle name="Обычный 7 44 2 3 3" xfId="57152"/>
    <cellStyle name="Обычный 7 44 2 3 3 2" xfId="57153"/>
    <cellStyle name="Обычный 7 44 2 3 3 2 2" xfId="57154"/>
    <cellStyle name="Обычный 7 44 2 3 3 3" xfId="57155"/>
    <cellStyle name="Обычный 7 44 2 3 4" xfId="57156"/>
    <cellStyle name="Обычный 7 44 2 3 4 2" xfId="57157"/>
    <cellStyle name="Обычный 7 44 2 3 5" xfId="57158"/>
    <cellStyle name="Обычный 7 44 2 4" xfId="57159"/>
    <cellStyle name="Обычный 7 44 2 4 2" xfId="57160"/>
    <cellStyle name="Обычный 7 44 2 4 2 2" xfId="57161"/>
    <cellStyle name="Обычный 7 44 2 4 2 2 2" xfId="57162"/>
    <cellStyle name="Обычный 7 44 2 4 2 3" xfId="57163"/>
    <cellStyle name="Обычный 7 44 2 4 3" xfId="57164"/>
    <cellStyle name="Обычный 7 44 2 4 3 2" xfId="57165"/>
    <cellStyle name="Обычный 7 44 2 4 4" xfId="57166"/>
    <cellStyle name="Обычный 7 44 2 5" xfId="57167"/>
    <cellStyle name="Обычный 7 44 2 5 2" xfId="57168"/>
    <cellStyle name="Обычный 7 44 2 5 2 2" xfId="57169"/>
    <cellStyle name="Обычный 7 44 2 5 3" xfId="57170"/>
    <cellStyle name="Обычный 7 44 2 6" xfId="57171"/>
    <cellStyle name="Обычный 7 44 2 6 2" xfId="57172"/>
    <cellStyle name="Обычный 7 44 2 7" xfId="57173"/>
    <cellStyle name="Обычный 7 44 3" xfId="57174"/>
    <cellStyle name="Обычный 7 44 3 2" xfId="57175"/>
    <cellStyle name="Обычный 7 44 3 2 2" xfId="57176"/>
    <cellStyle name="Обычный 7 44 3 2 2 2" xfId="57177"/>
    <cellStyle name="Обычный 7 44 3 2 2 2 2" xfId="57178"/>
    <cellStyle name="Обычный 7 44 3 2 2 3" xfId="57179"/>
    <cellStyle name="Обычный 7 44 3 2 3" xfId="57180"/>
    <cellStyle name="Обычный 7 44 3 2 3 2" xfId="57181"/>
    <cellStyle name="Обычный 7 44 3 2 4" xfId="57182"/>
    <cellStyle name="Обычный 7 44 3 3" xfId="57183"/>
    <cellStyle name="Обычный 7 44 3 3 2" xfId="57184"/>
    <cellStyle name="Обычный 7 44 3 3 2 2" xfId="57185"/>
    <cellStyle name="Обычный 7 44 3 3 3" xfId="57186"/>
    <cellStyle name="Обычный 7 44 3 4" xfId="57187"/>
    <cellStyle name="Обычный 7 44 3 4 2" xfId="57188"/>
    <cellStyle name="Обычный 7 44 3 5" xfId="57189"/>
    <cellStyle name="Обычный 7 44 4" xfId="57190"/>
    <cellStyle name="Обычный 7 44 4 2" xfId="57191"/>
    <cellStyle name="Обычный 7 44 4 2 2" xfId="57192"/>
    <cellStyle name="Обычный 7 44 4 2 2 2" xfId="57193"/>
    <cellStyle name="Обычный 7 44 4 2 2 2 2" xfId="57194"/>
    <cellStyle name="Обычный 7 44 4 2 2 3" xfId="57195"/>
    <cellStyle name="Обычный 7 44 4 2 3" xfId="57196"/>
    <cellStyle name="Обычный 7 44 4 2 3 2" xfId="57197"/>
    <cellStyle name="Обычный 7 44 4 2 4" xfId="57198"/>
    <cellStyle name="Обычный 7 44 4 3" xfId="57199"/>
    <cellStyle name="Обычный 7 44 4 3 2" xfId="57200"/>
    <cellStyle name="Обычный 7 44 4 3 2 2" xfId="57201"/>
    <cellStyle name="Обычный 7 44 4 3 3" xfId="57202"/>
    <cellStyle name="Обычный 7 44 4 4" xfId="57203"/>
    <cellStyle name="Обычный 7 44 4 4 2" xfId="57204"/>
    <cellStyle name="Обычный 7 44 4 5" xfId="57205"/>
    <cellStyle name="Обычный 7 44 5" xfId="57206"/>
    <cellStyle name="Обычный 7 44 5 2" xfId="57207"/>
    <cellStyle name="Обычный 7 44 5 2 2" xfId="57208"/>
    <cellStyle name="Обычный 7 44 5 2 2 2" xfId="57209"/>
    <cellStyle name="Обычный 7 44 5 2 3" xfId="57210"/>
    <cellStyle name="Обычный 7 44 5 3" xfId="57211"/>
    <cellStyle name="Обычный 7 44 5 3 2" xfId="57212"/>
    <cellStyle name="Обычный 7 44 5 4" xfId="57213"/>
    <cellStyle name="Обычный 7 44 6" xfId="57214"/>
    <cellStyle name="Обычный 7 44 6 2" xfId="57215"/>
    <cellStyle name="Обычный 7 44 6 2 2" xfId="57216"/>
    <cellStyle name="Обычный 7 44 6 3" xfId="57217"/>
    <cellStyle name="Обычный 7 44 7" xfId="57218"/>
    <cellStyle name="Обычный 7 44 7 2" xfId="57219"/>
    <cellStyle name="Обычный 7 44 8" xfId="57220"/>
    <cellStyle name="Обычный 7 45" xfId="57221"/>
    <cellStyle name="Обычный 7 45 2" xfId="57222"/>
    <cellStyle name="Обычный 7 45 2 2" xfId="57223"/>
    <cellStyle name="Обычный 7 45 2 2 2" xfId="57224"/>
    <cellStyle name="Обычный 7 45 2 2 2 2" xfId="57225"/>
    <cellStyle name="Обычный 7 45 2 2 2 2 2" xfId="57226"/>
    <cellStyle name="Обычный 7 45 2 2 2 2 2 2" xfId="57227"/>
    <cellStyle name="Обычный 7 45 2 2 2 2 3" xfId="57228"/>
    <cellStyle name="Обычный 7 45 2 2 2 3" xfId="57229"/>
    <cellStyle name="Обычный 7 45 2 2 2 3 2" xfId="57230"/>
    <cellStyle name="Обычный 7 45 2 2 2 4" xfId="57231"/>
    <cellStyle name="Обычный 7 45 2 2 3" xfId="57232"/>
    <cellStyle name="Обычный 7 45 2 2 3 2" xfId="57233"/>
    <cellStyle name="Обычный 7 45 2 2 3 2 2" xfId="57234"/>
    <cellStyle name="Обычный 7 45 2 2 3 3" xfId="57235"/>
    <cellStyle name="Обычный 7 45 2 2 4" xfId="57236"/>
    <cellStyle name="Обычный 7 45 2 2 4 2" xfId="57237"/>
    <cellStyle name="Обычный 7 45 2 2 5" xfId="57238"/>
    <cellStyle name="Обычный 7 45 2 3" xfId="57239"/>
    <cellStyle name="Обычный 7 45 2 3 2" xfId="57240"/>
    <cellStyle name="Обычный 7 45 2 3 2 2" xfId="57241"/>
    <cellStyle name="Обычный 7 45 2 3 2 2 2" xfId="57242"/>
    <cellStyle name="Обычный 7 45 2 3 2 2 2 2" xfId="57243"/>
    <cellStyle name="Обычный 7 45 2 3 2 2 3" xfId="57244"/>
    <cellStyle name="Обычный 7 45 2 3 2 3" xfId="57245"/>
    <cellStyle name="Обычный 7 45 2 3 2 3 2" xfId="57246"/>
    <cellStyle name="Обычный 7 45 2 3 2 4" xfId="57247"/>
    <cellStyle name="Обычный 7 45 2 3 3" xfId="57248"/>
    <cellStyle name="Обычный 7 45 2 3 3 2" xfId="57249"/>
    <cellStyle name="Обычный 7 45 2 3 3 2 2" xfId="57250"/>
    <cellStyle name="Обычный 7 45 2 3 3 3" xfId="57251"/>
    <cellStyle name="Обычный 7 45 2 3 4" xfId="57252"/>
    <cellStyle name="Обычный 7 45 2 3 4 2" xfId="57253"/>
    <cellStyle name="Обычный 7 45 2 3 5" xfId="57254"/>
    <cellStyle name="Обычный 7 45 2 4" xfId="57255"/>
    <cellStyle name="Обычный 7 45 2 4 2" xfId="57256"/>
    <cellStyle name="Обычный 7 45 2 4 2 2" xfId="57257"/>
    <cellStyle name="Обычный 7 45 2 4 2 2 2" xfId="57258"/>
    <cellStyle name="Обычный 7 45 2 4 2 3" xfId="57259"/>
    <cellStyle name="Обычный 7 45 2 4 3" xfId="57260"/>
    <cellStyle name="Обычный 7 45 2 4 3 2" xfId="57261"/>
    <cellStyle name="Обычный 7 45 2 4 4" xfId="57262"/>
    <cellStyle name="Обычный 7 45 2 5" xfId="57263"/>
    <cellStyle name="Обычный 7 45 2 5 2" xfId="57264"/>
    <cellStyle name="Обычный 7 45 2 5 2 2" xfId="57265"/>
    <cellStyle name="Обычный 7 45 2 5 3" xfId="57266"/>
    <cellStyle name="Обычный 7 45 2 6" xfId="57267"/>
    <cellStyle name="Обычный 7 45 2 6 2" xfId="57268"/>
    <cellStyle name="Обычный 7 45 2 7" xfId="57269"/>
    <cellStyle name="Обычный 7 45 3" xfId="57270"/>
    <cellStyle name="Обычный 7 45 3 2" xfId="57271"/>
    <cellStyle name="Обычный 7 45 3 2 2" xfId="57272"/>
    <cellStyle name="Обычный 7 45 3 2 2 2" xfId="57273"/>
    <cellStyle name="Обычный 7 45 3 2 2 2 2" xfId="57274"/>
    <cellStyle name="Обычный 7 45 3 2 2 3" xfId="57275"/>
    <cellStyle name="Обычный 7 45 3 2 3" xfId="57276"/>
    <cellStyle name="Обычный 7 45 3 2 3 2" xfId="57277"/>
    <cellStyle name="Обычный 7 45 3 2 4" xfId="57278"/>
    <cellStyle name="Обычный 7 45 3 3" xfId="57279"/>
    <cellStyle name="Обычный 7 45 3 3 2" xfId="57280"/>
    <cellStyle name="Обычный 7 45 3 3 2 2" xfId="57281"/>
    <cellStyle name="Обычный 7 45 3 3 3" xfId="57282"/>
    <cellStyle name="Обычный 7 45 3 4" xfId="57283"/>
    <cellStyle name="Обычный 7 45 3 4 2" xfId="57284"/>
    <cellStyle name="Обычный 7 45 3 5" xfId="57285"/>
    <cellStyle name="Обычный 7 45 4" xfId="57286"/>
    <cellStyle name="Обычный 7 45 4 2" xfId="57287"/>
    <cellStyle name="Обычный 7 45 4 2 2" xfId="57288"/>
    <cellStyle name="Обычный 7 45 4 2 2 2" xfId="57289"/>
    <cellStyle name="Обычный 7 45 4 2 2 2 2" xfId="57290"/>
    <cellStyle name="Обычный 7 45 4 2 2 3" xfId="57291"/>
    <cellStyle name="Обычный 7 45 4 2 3" xfId="57292"/>
    <cellStyle name="Обычный 7 45 4 2 3 2" xfId="57293"/>
    <cellStyle name="Обычный 7 45 4 2 4" xfId="57294"/>
    <cellStyle name="Обычный 7 45 4 3" xfId="57295"/>
    <cellStyle name="Обычный 7 45 4 3 2" xfId="57296"/>
    <cellStyle name="Обычный 7 45 4 3 2 2" xfId="57297"/>
    <cellStyle name="Обычный 7 45 4 3 3" xfId="57298"/>
    <cellStyle name="Обычный 7 45 4 4" xfId="57299"/>
    <cellStyle name="Обычный 7 45 4 4 2" xfId="57300"/>
    <cellStyle name="Обычный 7 45 4 5" xfId="57301"/>
    <cellStyle name="Обычный 7 45 5" xfId="57302"/>
    <cellStyle name="Обычный 7 45 5 2" xfId="57303"/>
    <cellStyle name="Обычный 7 45 5 2 2" xfId="57304"/>
    <cellStyle name="Обычный 7 45 5 2 2 2" xfId="57305"/>
    <cellStyle name="Обычный 7 45 5 2 3" xfId="57306"/>
    <cellStyle name="Обычный 7 45 5 3" xfId="57307"/>
    <cellStyle name="Обычный 7 45 5 3 2" xfId="57308"/>
    <cellStyle name="Обычный 7 45 5 4" xfId="57309"/>
    <cellStyle name="Обычный 7 45 6" xfId="57310"/>
    <cellStyle name="Обычный 7 45 6 2" xfId="57311"/>
    <cellStyle name="Обычный 7 45 6 2 2" xfId="57312"/>
    <cellStyle name="Обычный 7 45 6 3" xfId="57313"/>
    <cellStyle name="Обычный 7 45 7" xfId="57314"/>
    <cellStyle name="Обычный 7 45 7 2" xfId="57315"/>
    <cellStyle name="Обычный 7 45 8" xfId="57316"/>
    <cellStyle name="Обычный 7 46" xfId="57317"/>
    <cellStyle name="Обычный 7 46 2" xfId="57318"/>
    <cellStyle name="Обычный 7 46 2 2" xfId="57319"/>
    <cellStyle name="Обычный 7 46 2 2 2" xfId="57320"/>
    <cellStyle name="Обычный 7 46 2 2 2 2" xfId="57321"/>
    <cellStyle name="Обычный 7 46 2 2 2 2 2" xfId="57322"/>
    <cellStyle name="Обычный 7 46 2 2 2 3" xfId="57323"/>
    <cellStyle name="Обычный 7 46 2 2 3" xfId="57324"/>
    <cellStyle name="Обычный 7 46 2 2 3 2" xfId="57325"/>
    <cellStyle name="Обычный 7 46 2 2 4" xfId="57326"/>
    <cellStyle name="Обычный 7 46 2 3" xfId="57327"/>
    <cellStyle name="Обычный 7 46 2 3 2" xfId="57328"/>
    <cellStyle name="Обычный 7 46 2 3 2 2" xfId="57329"/>
    <cellStyle name="Обычный 7 46 2 3 3" xfId="57330"/>
    <cellStyle name="Обычный 7 46 2 4" xfId="57331"/>
    <cellStyle name="Обычный 7 46 2 4 2" xfId="57332"/>
    <cellStyle name="Обычный 7 46 2 5" xfId="57333"/>
    <cellStyle name="Обычный 7 46 3" xfId="57334"/>
    <cellStyle name="Обычный 7 46 3 2" xfId="57335"/>
    <cellStyle name="Обычный 7 46 3 2 2" xfId="57336"/>
    <cellStyle name="Обычный 7 46 3 2 2 2" xfId="57337"/>
    <cellStyle name="Обычный 7 46 3 2 2 2 2" xfId="57338"/>
    <cellStyle name="Обычный 7 46 3 2 2 3" xfId="57339"/>
    <cellStyle name="Обычный 7 46 3 2 3" xfId="57340"/>
    <cellStyle name="Обычный 7 46 3 2 3 2" xfId="57341"/>
    <cellStyle name="Обычный 7 46 3 2 4" xfId="57342"/>
    <cellStyle name="Обычный 7 46 3 3" xfId="57343"/>
    <cellStyle name="Обычный 7 46 3 3 2" xfId="57344"/>
    <cellStyle name="Обычный 7 46 3 3 2 2" xfId="57345"/>
    <cellStyle name="Обычный 7 46 3 3 3" xfId="57346"/>
    <cellStyle name="Обычный 7 46 3 4" xfId="57347"/>
    <cellStyle name="Обычный 7 46 3 4 2" xfId="57348"/>
    <cellStyle name="Обычный 7 46 3 5" xfId="57349"/>
    <cellStyle name="Обычный 7 46 4" xfId="57350"/>
    <cellStyle name="Обычный 7 46 4 2" xfId="57351"/>
    <cellStyle name="Обычный 7 46 4 2 2" xfId="57352"/>
    <cellStyle name="Обычный 7 46 4 2 2 2" xfId="57353"/>
    <cellStyle name="Обычный 7 46 4 2 3" xfId="57354"/>
    <cellStyle name="Обычный 7 46 4 3" xfId="57355"/>
    <cellStyle name="Обычный 7 46 4 3 2" xfId="57356"/>
    <cellStyle name="Обычный 7 46 4 4" xfId="57357"/>
    <cellStyle name="Обычный 7 46 5" xfId="57358"/>
    <cellStyle name="Обычный 7 46 5 2" xfId="57359"/>
    <cellStyle name="Обычный 7 46 5 2 2" xfId="57360"/>
    <cellStyle name="Обычный 7 46 5 3" xfId="57361"/>
    <cellStyle name="Обычный 7 46 6" xfId="57362"/>
    <cellStyle name="Обычный 7 46 6 2" xfId="57363"/>
    <cellStyle name="Обычный 7 46 7" xfId="57364"/>
    <cellStyle name="Обычный 7 47" xfId="57365"/>
    <cellStyle name="Обычный 7 47 2" xfId="57366"/>
    <cellStyle name="Обычный 7 47 2 2" xfId="57367"/>
    <cellStyle name="Обычный 7 47 2 2 2" xfId="57368"/>
    <cellStyle name="Обычный 7 47 2 2 2 2" xfId="57369"/>
    <cellStyle name="Обычный 7 47 2 2 3" xfId="57370"/>
    <cellStyle name="Обычный 7 47 2 3" xfId="57371"/>
    <cellStyle name="Обычный 7 47 2 3 2" xfId="57372"/>
    <cellStyle name="Обычный 7 47 2 4" xfId="57373"/>
    <cellStyle name="Обычный 7 47 3" xfId="57374"/>
    <cellStyle name="Обычный 7 47 3 2" xfId="57375"/>
    <cellStyle name="Обычный 7 47 3 2 2" xfId="57376"/>
    <cellStyle name="Обычный 7 47 3 3" xfId="57377"/>
    <cellStyle name="Обычный 7 47 4" xfId="57378"/>
    <cellStyle name="Обычный 7 47 4 2" xfId="57379"/>
    <cellStyle name="Обычный 7 47 5" xfId="57380"/>
    <cellStyle name="Обычный 7 48" xfId="57381"/>
    <cellStyle name="Обычный 7 48 2" xfId="57382"/>
    <cellStyle name="Обычный 7 48 2 2" xfId="57383"/>
    <cellStyle name="Обычный 7 48 2 2 2" xfId="57384"/>
    <cellStyle name="Обычный 7 48 2 2 2 2" xfId="57385"/>
    <cellStyle name="Обычный 7 48 2 2 3" xfId="57386"/>
    <cellStyle name="Обычный 7 48 2 3" xfId="57387"/>
    <cellStyle name="Обычный 7 48 2 3 2" xfId="57388"/>
    <cellStyle name="Обычный 7 48 2 4" xfId="57389"/>
    <cellStyle name="Обычный 7 48 3" xfId="57390"/>
    <cellStyle name="Обычный 7 48 3 2" xfId="57391"/>
    <cellStyle name="Обычный 7 48 3 2 2" xfId="57392"/>
    <cellStyle name="Обычный 7 48 3 3" xfId="57393"/>
    <cellStyle name="Обычный 7 48 4" xfId="57394"/>
    <cellStyle name="Обычный 7 48 4 2" xfId="57395"/>
    <cellStyle name="Обычный 7 48 5" xfId="57396"/>
    <cellStyle name="Обычный 7 49" xfId="57397"/>
    <cellStyle name="Обычный 7 49 2" xfId="57398"/>
    <cellStyle name="Обычный 7 49 2 2" xfId="57399"/>
    <cellStyle name="Обычный 7 49 2 2 2" xfId="57400"/>
    <cellStyle name="Обычный 7 49 2 3" xfId="57401"/>
    <cellStyle name="Обычный 7 49 3" xfId="57402"/>
    <cellStyle name="Обычный 7 49 3 2" xfId="57403"/>
    <cellStyle name="Обычный 7 49 4" xfId="57404"/>
    <cellStyle name="Обычный 7 5" xfId="57405"/>
    <cellStyle name="Обычный 7 50" xfId="57406"/>
    <cellStyle name="Обычный 7 50 2" xfId="57407"/>
    <cellStyle name="Обычный 7 50 2 2" xfId="57408"/>
    <cellStyle name="Обычный 7 50 3" xfId="57409"/>
    <cellStyle name="Обычный 7 51" xfId="57410"/>
    <cellStyle name="Обычный 7 51 2" xfId="57411"/>
    <cellStyle name="Обычный 7 52" xfId="57412"/>
    <cellStyle name="Обычный 7 6" xfId="57413"/>
    <cellStyle name="Обычный 7 7" xfId="57414"/>
    <cellStyle name="Обычный 7 8" xfId="57415"/>
    <cellStyle name="Обычный 7 8 2" xfId="57416"/>
    <cellStyle name="Обычный 7 8 2 10" xfId="57417"/>
    <cellStyle name="Обычный 7 8 2 10 2" xfId="57418"/>
    <cellStyle name="Обычный 7 8 2 10 2 2" xfId="57419"/>
    <cellStyle name="Обычный 7 8 2 10 3" xfId="57420"/>
    <cellStyle name="Обычный 7 8 2 11" xfId="57421"/>
    <cellStyle name="Обычный 7 8 2 11 2" xfId="57422"/>
    <cellStyle name="Обычный 7 8 2 12" xfId="57423"/>
    <cellStyle name="Обычный 7 8 2 2" xfId="57424"/>
    <cellStyle name="Обычный 7 8 2 2 2" xfId="57425"/>
    <cellStyle name="Обычный 7 8 2 2 2 10" xfId="57426"/>
    <cellStyle name="Обычный 7 8 2 2 2 2" xfId="57427"/>
    <cellStyle name="Обычный 7 8 2 2 2 2 2" xfId="57428"/>
    <cellStyle name="Обычный 7 8 2 2 2 2 2 2" xfId="57429"/>
    <cellStyle name="Обычный 7 8 2 2 2 2 2 3" xfId="57430"/>
    <cellStyle name="Обычный 7 8 2 2 2 2 2 3 2" xfId="57431"/>
    <cellStyle name="Обычный 7 8 2 2 2 2 2 3 2 2" xfId="57432"/>
    <cellStyle name="Обычный 7 8 2 2 2 2 2 3 2 2 2" xfId="57433"/>
    <cellStyle name="Обычный 7 8 2 2 2 2 2 3 2 2 2 2" xfId="57434"/>
    <cellStyle name="Обычный 7 8 2 2 2 2 2 3 2 2 2 2 2" xfId="57435"/>
    <cellStyle name="Обычный 7 8 2 2 2 2 2 3 2 2 2 3" xfId="57436"/>
    <cellStyle name="Обычный 7 8 2 2 2 2 2 3 2 2 3" xfId="57437"/>
    <cellStyle name="Обычный 7 8 2 2 2 2 2 3 2 2 3 2" xfId="57438"/>
    <cellStyle name="Обычный 7 8 2 2 2 2 2 3 2 2 4" xfId="57439"/>
    <cellStyle name="Обычный 7 8 2 2 2 2 2 3 2 3" xfId="57440"/>
    <cellStyle name="Обычный 7 8 2 2 2 2 2 3 2 3 2" xfId="57441"/>
    <cellStyle name="Обычный 7 8 2 2 2 2 2 3 2 3 2 2" xfId="57442"/>
    <cellStyle name="Обычный 7 8 2 2 2 2 2 3 2 3 3" xfId="57443"/>
    <cellStyle name="Обычный 7 8 2 2 2 2 2 3 2 4" xfId="57444"/>
    <cellStyle name="Обычный 7 8 2 2 2 2 2 3 2 4 2" xfId="57445"/>
    <cellStyle name="Обычный 7 8 2 2 2 2 2 3 2 5" xfId="57446"/>
    <cellStyle name="Обычный 7 8 2 2 2 2 2 3 3" xfId="57447"/>
    <cellStyle name="Обычный 7 8 2 2 2 2 2 3 3 2" xfId="57448"/>
    <cellStyle name="Обычный 7 8 2 2 2 2 2 3 3 2 2" xfId="57449"/>
    <cellStyle name="Обычный 7 8 2 2 2 2 2 3 3 2 2 2" xfId="57450"/>
    <cellStyle name="Обычный 7 8 2 2 2 2 2 3 3 2 2 2 2" xfId="57451"/>
    <cellStyle name="Обычный 7 8 2 2 2 2 2 3 3 2 2 3" xfId="57452"/>
    <cellStyle name="Обычный 7 8 2 2 2 2 2 3 3 2 3" xfId="57453"/>
    <cellStyle name="Обычный 7 8 2 2 2 2 2 3 3 2 3 2" xfId="57454"/>
    <cellStyle name="Обычный 7 8 2 2 2 2 2 3 3 2 4" xfId="57455"/>
    <cellStyle name="Обычный 7 8 2 2 2 2 2 3 3 3" xfId="57456"/>
    <cellStyle name="Обычный 7 8 2 2 2 2 2 3 3 3 2" xfId="57457"/>
    <cellStyle name="Обычный 7 8 2 2 2 2 2 3 3 3 2 2" xfId="57458"/>
    <cellStyle name="Обычный 7 8 2 2 2 2 2 3 3 3 3" xfId="57459"/>
    <cellStyle name="Обычный 7 8 2 2 2 2 2 3 3 4" xfId="57460"/>
    <cellStyle name="Обычный 7 8 2 2 2 2 2 3 3 4 2" xfId="57461"/>
    <cellStyle name="Обычный 7 8 2 2 2 2 2 3 3 5" xfId="57462"/>
    <cellStyle name="Обычный 7 8 2 2 2 2 2 3 4" xfId="57463"/>
    <cellStyle name="Обычный 7 8 2 2 2 2 2 3 4 2" xfId="57464"/>
    <cellStyle name="Обычный 7 8 2 2 2 2 2 3 4 2 2" xfId="57465"/>
    <cellStyle name="Обычный 7 8 2 2 2 2 2 3 4 2 2 2" xfId="57466"/>
    <cellStyle name="Обычный 7 8 2 2 2 2 2 3 4 2 3" xfId="57467"/>
    <cellStyle name="Обычный 7 8 2 2 2 2 2 3 4 3" xfId="57468"/>
    <cellStyle name="Обычный 7 8 2 2 2 2 2 3 4 3 2" xfId="57469"/>
    <cellStyle name="Обычный 7 8 2 2 2 2 2 3 4 4" xfId="57470"/>
    <cellStyle name="Обычный 7 8 2 2 2 2 2 3 5" xfId="57471"/>
    <cellStyle name="Обычный 7 8 2 2 2 2 2 3 5 2" xfId="57472"/>
    <cellStyle name="Обычный 7 8 2 2 2 2 2 3 5 2 2" xfId="57473"/>
    <cellStyle name="Обычный 7 8 2 2 2 2 2 3 5 3" xfId="57474"/>
    <cellStyle name="Обычный 7 8 2 2 2 2 2 3 6" xfId="57475"/>
    <cellStyle name="Обычный 7 8 2 2 2 2 2 3 6 2" xfId="57476"/>
    <cellStyle name="Обычный 7 8 2 2 2 2 2 3 7" xfId="57477"/>
    <cellStyle name="Обычный 7 8 2 2 2 2 2 4" xfId="57478"/>
    <cellStyle name="Обычный 7 8 2 2 2 2 2 4 2" xfId="57479"/>
    <cellStyle name="Обычный 7 8 2 2 2 2 2 4 2 2" xfId="57480"/>
    <cellStyle name="Обычный 7 8 2 2 2 2 2 4 2 2 2" xfId="57481"/>
    <cellStyle name="Обычный 7 8 2 2 2 2 2 4 2 2 2 2" xfId="57482"/>
    <cellStyle name="Обычный 7 8 2 2 2 2 2 4 2 2 3" xfId="57483"/>
    <cellStyle name="Обычный 7 8 2 2 2 2 2 4 2 3" xfId="57484"/>
    <cellStyle name="Обычный 7 8 2 2 2 2 2 4 2 3 2" xfId="57485"/>
    <cellStyle name="Обычный 7 8 2 2 2 2 2 4 2 4" xfId="57486"/>
    <cellStyle name="Обычный 7 8 2 2 2 2 2 4 3" xfId="57487"/>
    <cellStyle name="Обычный 7 8 2 2 2 2 2 4 3 2" xfId="57488"/>
    <cellStyle name="Обычный 7 8 2 2 2 2 2 4 3 2 2" xfId="57489"/>
    <cellStyle name="Обычный 7 8 2 2 2 2 2 4 3 3" xfId="57490"/>
    <cellStyle name="Обычный 7 8 2 2 2 2 2 4 4" xfId="57491"/>
    <cellStyle name="Обычный 7 8 2 2 2 2 2 4 4 2" xfId="57492"/>
    <cellStyle name="Обычный 7 8 2 2 2 2 2 4 5" xfId="57493"/>
    <cellStyle name="Обычный 7 8 2 2 2 2 2 5" xfId="57494"/>
    <cellStyle name="Обычный 7 8 2 2 2 2 2 5 2" xfId="57495"/>
    <cellStyle name="Обычный 7 8 2 2 2 2 2 5 2 2" xfId="57496"/>
    <cellStyle name="Обычный 7 8 2 2 2 2 2 5 2 2 2" xfId="57497"/>
    <cellStyle name="Обычный 7 8 2 2 2 2 2 5 2 2 2 2" xfId="57498"/>
    <cellStyle name="Обычный 7 8 2 2 2 2 2 5 2 2 3" xfId="57499"/>
    <cellStyle name="Обычный 7 8 2 2 2 2 2 5 2 3" xfId="57500"/>
    <cellStyle name="Обычный 7 8 2 2 2 2 2 5 2 3 2" xfId="57501"/>
    <cellStyle name="Обычный 7 8 2 2 2 2 2 5 2 4" xfId="57502"/>
    <cellStyle name="Обычный 7 8 2 2 2 2 2 5 3" xfId="57503"/>
    <cellStyle name="Обычный 7 8 2 2 2 2 2 5 3 2" xfId="57504"/>
    <cellStyle name="Обычный 7 8 2 2 2 2 2 5 3 2 2" xfId="57505"/>
    <cellStyle name="Обычный 7 8 2 2 2 2 2 5 3 3" xfId="57506"/>
    <cellStyle name="Обычный 7 8 2 2 2 2 2 5 4" xfId="57507"/>
    <cellStyle name="Обычный 7 8 2 2 2 2 2 5 4 2" xfId="57508"/>
    <cellStyle name="Обычный 7 8 2 2 2 2 2 5 5" xfId="57509"/>
    <cellStyle name="Обычный 7 8 2 2 2 2 2 6" xfId="57510"/>
    <cellStyle name="Обычный 7 8 2 2 2 2 2 6 2" xfId="57511"/>
    <cellStyle name="Обычный 7 8 2 2 2 2 2 6 2 2" xfId="57512"/>
    <cellStyle name="Обычный 7 8 2 2 2 2 2 6 2 2 2" xfId="57513"/>
    <cellStyle name="Обычный 7 8 2 2 2 2 2 6 2 3" xfId="57514"/>
    <cellStyle name="Обычный 7 8 2 2 2 2 2 6 3" xfId="57515"/>
    <cellStyle name="Обычный 7 8 2 2 2 2 2 6 3 2" xfId="57516"/>
    <cellStyle name="Обычный 7 8 2 2 2 2 2 6 4" xfId="57517"/>
    <cellStyle name="Обычный 7 8 2 2 2 2 2 7" xfId="57518"/>
    <cellStyle name="Обычный 7 8 2 2 2 2 2 7 2" xfId="57519"/>
    <cellStyle name="Обычный 7 8 2 2 2 2 2 7 2 2" xfId="57520"/>
    <cellStyle name="Обычный 7 8 2 2 2 2 2 7 3" xfId="57521"/>
    <cellStyle name="Обычный 7 8 2 2 2 2 2 8" xfId="57522"/>
    <cellStyle name="Обычный 7 8 2 2 2 2 2 8 2" xfId="57523"/>
    <cellStyle name="Обычный 7 8 2 2 2 2 2 9" xfId="57524"/>
    <cellStyle name="Обычный 7 8 2 2 2 3" xfId="57525"/>
    <cellStyle name="Обычный 7 8 2 2 2 4" xfId="57526"/>
    <cellStyle name="Обычный 7 8 2 2 2 4 2" xfId="57527"/>
    <cellStyle name="Обычный 7 8 2 2 2 4 2 2" xfId="57528"/>
    <cellStyle name="Обычный 7 8 2 2 2 4 2 2 2" xfId="57529"/>
    <cellStyle name="Обычный 7 8 2 2 2 4 2 2 2 2" xfId="57530"/>
    <cellStyle name="Обычный 7 8 2 2 2 4 2 2 2 2 2" xfId="57531"/>
    <cellStyle name="Обычный 7 8 2 2 2 4 2 2 2 3" xfId="57532"/>
    <cellStyle name="Обычный 7 8 2 2 2 4 2 2 3" xfId="57533"/>
    <cellStyle name="Обычный 7 8 2 2 2 4 2 2 3 2" xfId="57534"/>
    <cellStyle name="Обычный 7 8 2 2 2 4 2 2 4" xfId="57535"/>
    <cellStyle name="Обычный 7 8 2 2 2 4 2 3" xfId="57536"/>
    <cellStyle name="Обычный 7 8 2 2 2 4 2 3 2" xfId="57537"/>
    <cellStyle name="Обычный 7 8 2 2 2 4 2 3 2 2" xfId="57538"/>
    <cellStyle name="Обычный 7 8 2 2 2 4 2 3 3" xfId="57539"/>
    <cellStyle name="Обычный 7 8 2 2 2 4 2 4" xfId="57540"/>
    <cellStyle name="Обычный 7 8 2 2 2 4 2 4 2" xfId="57541"/>
    <cellStyle name="Обычный 7 8 2 2 2 4 2 5" xfId="57542"/>
    <cellStyle name="Обычный 7 8 2 2 2 4 3" xfId="57543"/>
    <cellStyle name="Обычный 7 8 2 2 2 4 3 2" xfId="57544"/>
    <cellStyle name="Обычный 7 8 2 2 2 4 3 2 2" xfId="57545"/>
    <cellStyle name="Обычный 7 8 2 2 2 4 3 2 2 2" xfId="57546"/>
    <cellStyle name="Обычный 7 8 2 2 2 4 3 2 2 2 2" xfId="57547"/>
    <cellStyle name="Обычный 7 8 2 2 2 4 3 2 2 3" xfId="57548"/>
    <cellStyle name="Обычный 7 8 2 2 2 4 3 2 3" xfId="57549"/>
    <cellStyle name="Обычный 7 8 2 2 2 4 3 2 3 2" xfId="57550"/>
    <cellStyle name="Обычный 7 8 2 2 2 4 3 2 4" xfId="57551"/>
    <cellStyle name="Обычный 7 8 2 2 2 4 3 3" xfId="57552"/>
    <cellStyle name="Обычный 7 8 2 2 2 4 3 3 2" xfId="57553"/>
    <cellStyle name="Обычный 7 8 2 2 2 4 3 3 2 2" xfId="57554"/>
    <cellStyle name="Обычный 7 8 2 2 2 4 3 3 3" xfId="57555"/>
    <cellStyle name="Обычный 7 8 2 2 2 4 3 4" xfId="57556"/>
    <cellStyle name="Обычный 7 8 2 2 2 4 3 4 2" xfId="57557"/>
    <cellStyle name="Обычный 7 8 2 2 2 4 3 5" xfId="57558"/>
    <cellStyle name="Обычный 7 8 2 2 2 4 4" xfId="57559"/>
    <cellStyle name="Обычный 7 8 2 2 2 4 4 2" xfId="57560"/>
    <cellStyle name="Обычный 7 8 2 2 2 4 4 2 2" xfId="57561"/>
    <cellStyle name="Обычный 7 8 2 2 2 4 4 2 2 2" xfId="57562"/>
    <cellStyle name="Обычный 7 8 2 2 2 4 4 2 3" xfId="57563"/>
    <cellStyle name="Обычный 7 8 2 2 2 4 4 3" xfId="57564"/>
    <cellStyle name="Обычный 7 8 2 2 2 4 4 3 2" xfId="57565"/>
    <cellStyle name="Обычный 7 8 2 2 2 4 4 4" xfId="57566"/>
    <cellStyle name="Обычный 7 8 2 2 2 4 5" xfId="57567"/>
    <cellStyle name="Обычный 7 8 2 2 2 4 5 2" xfId="57568"/>
    <cellStyle name="Обычный 7 8 2 2 2 4 5 2 2" xfId="57569"/>
    <cellStyle name="Обычный 7 8 2 2 2 4 5 3" xfId="57570"/>
    <cellStyle name="Обычный 7 8 2 2 2 4 6" xfId="57571"/>
    <cellStyle name="Обычный 7 8 2 2 2 4 6 2" xfId="57572"/>
    <cellStyle name="Обычный 7 8 2 2 2 4 7" xfId="57573"/>
    <cellStyle name="Обычный 7 8 2 2 2 5" xfId="57574"/>
    <cellStyle name="Обычный 7 8 2 2 2 5 2" xfId="57575"/>
    <cellStyle name="Обычный 7 8 2 2 2 5 2 2" xfId="57576"/>
    <cellStyle name="Обычный 7 8 2 2 2 5 2 2 2" xfId="57577"/>
    <cellStyle name="Обычный 7 8 2 2 2 5 2 2 2 2" xfId="57578"/>
    <cellStyle name="Обычный 7 8 2 2 2 5 2 2 3" xfId="57579"/>
    <cellStyle name="Обычный 7 8 2 2 2 5 2 3" xfId="57580"/>
    <cellStyle name="Обычный 7 8 2 2 2 5 2 3 2" xfId="57581"/>
    <cellStyle name="Обычный 7 8 2 2 2 5 2 4" xfId="57582"/>
    <cellStyle name="Обычный 7 8 2 2 2 5 3" xfId="57583"/>
    <cellStyle name="Обычный 7 8 2 2 2 5 3 2" xfId="57584"/>
    <cellStyle name="Обычный 7 8 2 2 2 5 3 2 2" xfId="57585"/>
    <cellStyle name="Обычный 7 8 2 2 2 5 3 3" xfId="57586"/>
    <cellStyle name="Обычный 7 8 2 2 2 5 4" xfId="57587"/>
    <cellStyle name="Обычный 7 8 2 2 2 5 4 2" xfId="57588"/>
    <cellStyle name="Обычный 7 8 2 2 2 5 5" xfId="57589"/>
    <cellStyle name="Обычный 7 8 2 2 2 6" xfId="57590"/>
    <cellStyle name="Обычный 7 8 2 2 2 6 2" xfId="57591"/>
    <cellStyle name="Обычный 7 8 2 2 2 6 2 2" xfId="57592"/>
    <cellStyle name="Обычный 7 8 2 2 2 6 2 2 2" xfId="57593"/>
    <cellStyle name="Обычный 7 8 2 2 2 6 2 2 2 2" xfId="57594"/>
    <cellStyle name="Обычный 7 8 2 2 2 6 2 2 3" xfId="57595"/>
    <cellStyle name="Обычный 7 8 2 2 2 6 2 3" xfId="57596"/>
    <cellStyle name="Обычный 7 8 2 2 2 6 2 3 2" xfId="57597"/>
    <cellStyle name="Обычный 7 8 2 2 2 6 2 4" xfId="57598"/>
    <cellStyle name="Обычный 7 8 2 2 2 6 3" xfId="57599"/>
    <cellStyle name="Обычный 7 8 2 2 2 6 3 2" xfId="57600"/>
    <cellStyle name="Обычный 7 8 2 2 2 6 3 2 2" xfId="57601"/>
    <cellStyle name="Обычный 7 8 2 2 2 6 3 3" xfId="57602"/>
    <cellStyle name="Обычный 7 8 2 2 2 6 4" xfId="57603"/>
    <cellStyle name="Обычный 7 8 2 2 2 6 4 2" xfId="57604"/>
    <cellStyle name="Обычный 7 8 2 2 2 6 5" xfId="57605"/>
    <cellStyle name="Обычный 7 8 2 2 2 7" xfId="57606"/>
    <cellStyle name="Обычный 7 8 2 2 2 7 2" xfId="57607"/>
    <cellStyle name="Обычный 7 8 2 2 2 7 2 2" xfId="57608"/>
    <cellStyle name="Обычный 7 8 2 2 2 7 2 2 2" xfId="57609"/>
    <cellStyle name="Обычный 7 8 2 2 2 7 2 3" xfId="57610"/>
    <cellStyle name="Обычный 7 8 2 2 2 7 3" xfId="57611"/>
    <cellStyle name="Обычный 7 8 2 2 2 7 3 2" xfId="57612"/>
    <cellStyle name="Обычный 7 8 2 2 2 7 4" xfId="57613"/>
    <cellStyle name="Обычный 7 8 2 2 2 8" xfId="57614"/>
    <cellStyle name="Обычный 7 8 2 2 2 8 2" xfId="57615"/>
    <cellStyle name="Обычный 7 8 2 2 2 8 2 2" xfId="57616"/>
    <cellStyle name="Обычный 7 8 2 2 2 8 3" xfId="57617"/>
    <cellStyle name="Обычный 7 8 2 2 2 9" xfId="57618"/>
    <cellStyle name="Обычный 7 8 2 2 2 9 2" xfId="57619"/>
    <cellStyle name="Обычный 7 8 2 2 3" xfId="57620"/>
    <cellStyle name="Обычный 7 8 2 2 3 2" xfId="57621"/>
    <cellStyle name="Обычный 7 8 2 2 3 3" xfId="57622"/>
    <cellStyle name="Обычный 7 8 2 2 3 3 2" xfId="57623"/>
    <cellStyle name="Обычный 7 8 2 2 3 3 2 2" xfId="57624"/>
    <cellStyle name="Обычный 7 8 2 2 3 3 2 2 2" xfId="57625"/>
    <cellStyle name="Обычный 7 8 2 2 3 3 2 2 2 2" xfId="57626"/>
    <cellStyle name="Обычный 7 8 2 2 3 3 2 2 2 2 2" xfId="57627"/>
    <cellStyle name="Обычный 7 8 2 2 3 3 2 2 2 3" xfId="57628"/>
    <cellStyle name="Обычный 7 8 2 2 3 3 2 2 3" xfId="57629"/>
    <cellStyle name="Обычный 7 8 2 2 3 3 2 2 3 2" xfId="57630"/>
    <cellStyle name="Обычный 7 8 2 2 3 3 2 2 4" xfId="57631"/>
    <cellStyle name="Обычный 7 8 2 2 3 3 2 3" xfId="57632"/>
    <cellStyle name="Обычный 7 8 2 2 3 3 2 3 2" xfId="57633"/>
    <cellStyle name="Обычный 7 8 2 2 3 3 2 3 2 2" xfId="57634"/>
    <cellStyle name="Обычный 7 8 2 2 3 3 2 3 3" xfId="57635"/>
    <cellStyle name="Обычный 7 8 2 2 3 3 2 4" xfId="57636"/>
    <cellStyle name="Обычный 7 8 2 2 3 3 2 4 2" xfId="57637"/>
    <cellStyle name="Обычный 7 8 2 2 3 3 2 5" xfId="57638"/>
    <cellStyle name="Обычный 7 8 2 2 3 3 3" xfId="57639"/>
    <cellStyle name="Обычный 7 8 2 2 3 3 3 2" xfId="57640"/>
    <cellStyle name="Обычный 7 8 2 2 3 3 3 2 2" xfId="57641"/>
    <cellStyle name="Обычный 7 8 2 2 3 3 3 2 2 2" xfId="57642"/>
    <cellStyle name="Обычный 7 8 2 2 3 3 3 2 2 2 2" xfId="57643"/>
    <cellStyle name="Обычный 7 8 2 2 3 3 3 2 2 3" xfId="57644"/>
    <cellStyle name="Обычный 7 8 2 2 3 3 3 2 3" xfId="57645"/>
    <cellStyle name="Обычный 7 8 2 2 3 3 3 2 3 2" xfId="57646"/>
    <cellStyle name="Обычный 7 8 2 2 3 3 3 2 4" xfId="57647"/>
    <cellStyle name="Обычный 7 8 2 2 3 3 3 3" xfId="57648"/>
    <cellStyle name="Обычный 7 8 2 2 3 3 3 3 2" xfId="57649"/>
    <cellStyle name="Обычный 7 8 2 2 3 3 3 3 2 2" xfId="57650"/>
    <cellStyle name="Обычный 7 8 2 2 3 3 3 3 3" xfId="57651"/>
    <cellStyle name="Обычный 7 8 2 2 3 3 3 4" xfId="57652"/>
    <cellStyle name="Обычный 7 8 2 2 3 3 3 4 2" xfId="57653"/>
    <cellStyle name="Обычный 7 8 2 2 3 3 3 5" xfId="57654"/>
    <cellStyle name="Обычный 7 8 2 2 3 3 4" xfId="57655"/>
    <cellStyle name="Обычный 7 8 2 2 3 3 4 2" xfId="57656"/>
    <cellStyle name="Обычный 7 8 2 2 3 3 4 2 2" xfId="57657"/>
    <cellStyle name="Обычный 7 8 2 2 3 3 4 2 2 2" xfId="57658"/>
    <cellStyle name="Обычный 7 8 2 2 3 3 4 2 3" xfId="57659"/>
    <cellStyle name="Обычный 7 8 2 2 3 3 4 3" xfId="57660"/>
    <cellStyle name="Обычный 7 8 2 2 3 3 4 3 2" xfId="57661"/>
    <cellStyle name="Обычный 7 8 2 2 3 3 4 4" xfId="57662"/>
    <cellStyle name="Обычный 7 8 2 2 3 3 5" xfId="57663"/>
    <cellStyle name="Обычный 7 8 2 2 3 3 5 2" xfId="57664"/>
    <cellStyle name="Обычный 7 8 2 2 3 3 5 2 2" xfId="57665"/>
    <cellStyle name="Обычный 7 8 2 2 3 3 5 3" xfId="57666"/>
    <cellStyle name="Обычный 7 8 2 2 3 3 6" xfId="57667"/>
    <cellStyle name="Обычный 7 8 2 2 3 3 6 2" xfId="57668"/>
    <cellStyle name="Обычный 7 8 2 2 3 3 7" xfId="57669"/>
    <cellStyle name="Обычный 7 8 2 2 3 4" xfId="57670"/>
    <cellStyle name="Обычный 7 8 2 2 3 4 2" xfId="57671"/>
    <cellStyle name="Обычный 7 8 2 2 3 4 2 2" xfId="57672"/>
    <cellStyle name="Обычный 7 8 2 2 3 4 2 2 2" xfId="57673"/>
    <cellStyle name="Обычный 7 8 2 2 3 4 2 2 2 2" xfId="57674"/>
    <cellStyle name="Обычный 7 8 2 2 3 4 2 2 3" xfId="57675"/>
    <cellStyle name="Обычный 7 8 2 2 3 4 2 3" xfId="57676"/>
    <cellStyle name="Обычный 7 8 2 2 3 4 2 3 2" xfId="57677"/>
    <cellStyle name="Обычный 7 8 2 2 3 4 2 4" xfId="57678"/>
    <cellStyle name="Обычный 7 8 2 2 3 4 3" xfId="57679"/>
    <cellStyle name="Обычный 7 8 2 2 3 4 3 2" xfId="57680"/>
    <cellStyle name="Обычный 7 8 2 2 3 4 3 2 2" xfId="57681"/>
    <cellStyle name="Обычный 7 8 2 2 3 4 3 3" xfId="57682"/>
    <cellStyle name="Обычный 7 8 2 2 3 4 4" xfId="57683"/>
    <cellStyle name="Обычный 7 8 2 2 3 4 4 2" xfId="57684"/>
    <cellStyle name="Обычный 7 8 2 2 3 4 5" xfId="57685"/>
    <cellStyle name="Обычный 7 8 2 2 3 5" xfId="57686"/>
    <cellStyle name="Обычный 7 8 2 2 3 5 2" xfId="57687"/>
    <cellStyle name="Обычный 7 8 2 2 3 5 2 2" xfId="57688"/>
    <cellStyle name="Обычный 7 8 2 2 3 5 2 2 2" xfId="57689"/>
    <cellStyle name="Обычный 7 8 2 2 3 5 2 2 2 2" xfId="57690"/>
    <cellStyle name="Обычный 7 8 2 2 3 5 2 2 3" xfId="57691"/>
    <cellStyle name="Обычный 7 8 2 2 3 5 2 3" xfId="57692"/>
    <cellStyle name="Обычный 7 8 2 2 3 5 2 3 2" xfId="57693"/>
    <cellStyle name="Обычный 7 8 2 2 3 5 2 4" xfId="57694"/>
    <cellStyle name="Обычный 7 8 2 2 3 5 3" xfId="57695"/>
    <cellStyle name="Обычный 7 8 2 2 3 5 3 2" xfId="57696"/>
    <cellStyle name="Обычный 7 8 2 2 3 5 3 2 2" xfId="57697"/>
    <cellStyle name="Обычный 7 8 2 2 3 5 3 3" xfId="57698"/>
    <cellStyle name="Обычный 7 8 2 2 3 5 4" xfId="57699"/>
    <cellStyle name="Обычный 7 8 2 2 3 5 4 2" xfId="57700"/>
    <cellStyle name="Обычный 7 8 2 2 3 5 5" xfId="57701"/>
    <cellStyle name="Обычный 7 8 2 2 3 6" xfId="57702"/>
    <cellStyle name="Обычный 7 8 2 2 3 6 2" xfId="57703"/>
    <cellStyle name="Обычный 7 8 2 2 3 6 2 2" xfId="57704"/>
    <cellStyle name="Обычный 7 8 2 2 3 6 2 2 2" xfId="57705"/>
    <cellStyle name="Обычный 7 8 2 2 3 6 2 3" xfId="57706"/>
    <cellStyle name="Обычный 7 8 2 2 3 6 3" xfId="57707"/>
    <cellStyle name="Обычный 7 8 2 2 3 6 3 2" xfId="57708"/>
    <cellStyle name="Обычный 7 8 2 2 3 6 4" xfId="57709"/>
    <cellStyle name="Обычный 7 8 2 2 3 7" xfId="57710"/>
    <cellStyle name="Обычный 7 8 2 2 3 7 2" xfId="57711"/>
    <cellStyle name="Обычный 7 8 2 2 3 7 2 2" xfId="57712"/>
    <cellStyle name="Обычный 7 8 2 2 3 7 3" xfId="57713"/>
    <cellStyle name="Обычный 7 8 2 2 3 8" xfId="57714"/>
    <cellStyle name="Обычный 7 8 2 2 3 8 2" xfId="57715"/>
    <cellStyle name="Обычный 7 8 2 2 3 9" xfId="57716"/>
    <cellStyle name="Обычный 7 8 2 3" xfId="57717"/>
    <cellStyle name="Обычный 7 8 2 4" xfId="57718"/>
    <cellStyle name="Обычный 7 8 2 4 2" xfId="57719"/>
    <cellStyle name="Обычный 7 8 2 4 2 2" xfId="57720"/>
    <cellStyle name="Обычный 7 8 2 4 2 3" xfId="57721"/>
    <cellStyle name="Обычный 7 8 2 4 2 3 2" xfId="57722"/>
    <cellStyle name="Обычный 7 8 2 4 2 3 2 2" xfId="57723"/>
    <cellStyle name="Обычный 7 8 2 4 2 3 2 2 2" xfId="57724"/>
    <cellStyle name="Обычный 7 8 2 4 2 3 2 2 2 2" xfId="57725"/>
    <cellStyle name="Обычный 7 8 2 4 2 3 2 2 2 2 2" xfId="57726"/>
    <cellStyle name="Обычный 7 8 2 4 2 3 2 2 2 3" xfId="57727"/>
    <cellStyle name="Обычный 7 8 2 4 2 3 2 2 3" xfId="57728"/>
    <cellStyle name="Обычный 7 8 2 4 2 3 2 2 3 2" xfId="57729"/>
    <cellStyle name="Обычный 7 8 2 4 2 3 2 2 4" xfId="57730"/>
    <cellStyle name="Обычный 7 8 2 4 2 3 2 3" xfId="57731"/>
    <cellStyle name="Обычный 7 8 2 4 2 3 2 3 2" xfId="57732"/>
    <cellStyle name="Обычный 7 8 2 4 2 3 2 3 2 2" xfId="57733"/>
    <cellStyle name="Обычный 7 8 2 4 2 3 2 3 3" xfId="57734"/>
    <cellStyle name="Обычный 7 8 2 4 2 3 2 4" xfId="57735"/>
    <cellStyle name="Обычный 7 8 2 4 2 3 2 4 2" xfId="57736"/>
    <cellStyle name="Обычный 7 8 2 4 2 3 2 5" xfId="57737"/>
    <cellStyle name="Обычный 7 8 2 4 2 3 3" xfId="57738"/>
    <cellStyle name="Обычный 7 8 2 4 2 3 3 2" xfId="57739"/>
    <cellStyle name="Обычный 7 8 2 4 2 3 3 2 2" xfId="57740"/>
    <cellStyle name="Обычный 7 8 2 4 2 3 3 2 2 2" xfId="57741"/>
    <cellStyle name="Обычный 7 8 2 4 2 3 3 2 2 2 2" xfId="57742"/>
    <cellStyle name="Обычный 7 8 2 4 2 3 3 2 2 3" xfId="57743"/>
    <cellStyle name="Обычный 7 8 2 4 2 3 3 2 3" xfId="57744"/>
    <cellStyle name="Обычный 7 8 2 4 2 3 3 2 3 2" xfId="57745"/>
    <cellStyle name="Обычный 7 8 2 4 2 3 3 2 4" xfId="57746"/>
    <cellStyle name="Обычный 7 8 2 4 2 3 3 3" xfId="57747"/>
    <cellStyle name="Обычный 7 8 2 4 2 3 3 3 2" xfId="57748"/>
    <cellStyle name="Обычный 7 8 2 4 2 3 3 3 2 2" xfId="57749"/>
    <cellStyle name="Обычный 7 8 2 4 2 3 3 3 3" xfId="57750"/>
    <cellStyle name="Обычный 7 8 2 4 2 3 3 4" xfId="57751"/>
    <cellStyle name="Обычный 7 8 2 4 2 3 3 4 2" xfId="57752"/>
    <cellStyle name="Обычный 7 8 2 4 2 3 3 5" xfId="57753"/>
    <cellStyle name="Обычный 7 8 2 4 2 3 4" xfId="57754"/>
    <cellStyle name="Обычный 7 8 2 4 2 3 4 2" xfId="57755"/>
    <cellStyle name="Обычный 7 8 2 4 2 3 4 2 2" xfId="57756"/>
    <cellStyle name="Обычный 7 8 2 4 2 3 4 2 2 2" xfId="57757"/>
    <cellStyle name="Обычный 7 8 2 4 2 3 4 2 3" xfId="57758"/>
    <cellStyle name="Обычный 7 8 2 4 2 3 4 3" xfId="57759"/>
    <cellStyle name="Обычный 7 8 2 4 2 3 4 3 2" xfId="57760"/>
    <cellStyle name="Обычный 7 8 2 4 2 3 4 4" xfId="57761"/>
    <cellStyle name="Обычный 7 8 2 4 2 3 5" xfId="57762"/>
    <cellStyle name="Обычный 7 8 2 4 2 3 5 2" xfId="57763"/>
    <cellStyle name="Обычный 7 8 2 4 2 3 5 2 2" xfId="57764"/>
    <cellStyle name="Обычный 7 8 2 4 2 3 5 3" xfId="57765"/>
    <cellStyle name="Обычный 7 8 2 4 2 3 6" xfId="57766"/>
    <cellStyle name="Обычный 7 8 2 4 2 3 6 2" xfId="57767"/>
    <cellStyle name="Обычный 7 8 2 4 2 3 7" xfId="57768"/>
    <cellStyle name="Обычный 7 8 2 4 2 4" xfId="57769"/>
    <cellStyle name="Обычный 7 8 2 4 2 4 2" xfId="57770"/>
    <cellStyle name="Обычный 7 8 2 4 2 4 2 2" xfId="57771"/>
    <cellStyle name="Обычный 7 8 2 4 2 4 2 2 2" xfId="57772"/>
    <cellStyle name="Обычный 7 8 2 4 2 4 2 2 2 2" xfId="57773"/>
    <cellStyle name="Обычный 7 8 2 4 2 4 2 2 3" xfId="57774"/>
    <cellStyle name="Обычный 7 8 2 4 2 4 2 3" xfId="57775"/>
    <cellStyle name="Обычный 7 8 2 4 2 4 2 3 2" xfId="57776"/>
    <cellStyle name="Обычный 7 8 2 4 2 4 2 4" xfId="57777"/>
    <cellStyle name="Обычный 7 8 2 4 2 4 3" xfId="57778"/>
    <cellStyle name="Обычный 7 8 2 4 2 4 3 2" xfId="57779"/>
    <cellStyle name="Обычный 7 8 2 4 2 4 3 2 2" xfId="57780"/>
    <cellStyle name="Обычный 7 8 2 4 2 4 3 3" xfId="57781"/>
    <cellStyle name="Обычный 7 8 2 4 2 4 4" xfId="57782"/>
    <cellStyle name="Обычный 7 8 2 4 2 4 4 2" xfId="57783"/>
    <cellStyle name="Обычный 7 8 2 4 2 4 5" xfId="57784"/>
    <cellStyle name="Обычный 7 8 2 4 2 5" xfId="57785"/>
    <cellStyle name="Обычный 7 8 2 4 2 5 2" xfId="57786"/>
    <cellStyle name="Обычный 7 8 2 4 2 5 2 2" xfId="57787"/>
    <cellStyle name="Обычный 7 8 2 4 2 5 2 2 2" xfId="57788"/>
    <cellStyle name="Обычный 7 8 2 4 2 5 2 2 2 2" xfId="57789"/>
    <cellStyle name="Обычный 7 8 2 4 2 5 2 2 3" xfId="57790"/>
    <cellStyle name="Обычный 7 8 2 4 2 5 2 3" xfId="57791"/>
    <cellStyle name="Обычный 7 8 2 4 2 5 2 3 2" xfId="57792"/>
    <cellStyle name="Обычный 7 8 2 4 2 5 2 4" xfId="57793"/>
    <cellStyle name="Обычный 7 8 2 4 2 5 3" xfId="57794"/>
    <cellStyle name="Обычный 7 8 2 4 2 5 3 2" xfId="57795"/>
    <cellStyle name="Обычный 7 8 2 4 2 5 3 2 2" xfId="57796"/>
    <cellStyle name="Обычный 7 8 2 4 2 5 3 3" xfId="57797"/>
    <cellStyle name="Обычный 7 8 2 4 2 5 4" xfId="57798"/>
    <cellStyle name="Обычный 7 8 2 4 2 5 4 2" xfId="57799"/>
    <cellStyle name="Обычный 7 8 2 4 2 5 5" xfId="57800"/>
    <cellStyle name="Обычный 7 8 2 4 2 6" xfId="57801"/>
    <cellStyle name="Обычный 7 8 2 4 2 6 2" xfId="57802"/>
    <cellStyle name="Обычный 7 8 2 4 2 6 2 2" xfId="57803"/>
    <cellStyle name="Обычный 7 8 2 4 2 6 2 2 2" xfId="57804"/>
    <cellStyle name="Обычный 7 8 2 4 2 6 2 3" xfId="57805"/>
    <cellStyle name="Обычный 7 8 2 4 2 6 3" xfId="57806"/>
    <cellStyle name="Обычный 7 8 2 4 2 6 3 2" xfId="57807"/>
    <cellStyle name="Обычный 7 8 2 4 2 6 4" xfId="57808"/>
    <cellStyle name="Обычный 7 8 2 4 2 7" xfId="57809"/>
    <cellStyle name="Обычный 7 8 2 4 2 7 2" xfId="57810"/>
    <cellStyle name="Обычный 7 8 2 4 2 7 2 2" xfId="57811"/>
    <cellStyle name="Обычный 7 8 2 4 2 7 3" xfId="57812"/>
    <cellStyle name="Обычный 7 8 2 4 2 8" xfId="57813"/>
    <cellStyle name="Обычный 7 8 2 4 2 8 2" xfId="57814"/>
    <cellStyle name="Обычный 7 8 2 4 2 9" xfId="57815"/>
    <cellStyle name="Обычный 7 8 2 5" xfId="57816"/>
    <cellStyle name="Обычный 7 8 2 6" xfId="57817"/>
    <cellStyle name="Обычный 7 8 2 6 2" xfId="57818"/>
    <cellStyle name="Обычный 7 8 2 6 2 2" xfId="57819"/>
    <cellStyle name="Обычный 7 8 2 6 2 2 2" xfId="57820"/>
    <cellStyle name="Обычный 7 8 2 6 2 2 2 2" xfId="57821"/>
    <cellStyle name="Обычный 7 8 2 6 2 2 2 2 2" xfId="57822"/>
    <cellStyle name="Обычный 7 8 2 6 2 2 2 3" xfId="57823"/>
    <cellStyle name="Обычный 7 8 2 6 2 2 3" xfId="57824"/>
    <cellStyle name="Обычный 7 8 2 6 2 2 3 2" xfId="57825"/>
    <cellStyle name="Обычный 7 8 2 6 2 2 4" xfId="57826"/>
    <cellStyle name="Обычный 7 8 2 6 2 3" xfId="57827"/>
    <cellStyle name="Обычный 7 8 2 6 2 3 2" xfId="57828"/>
    <cellStyle name="Обычный 7 8 2 6 2 3 2 2" xfId="57829"/>
    <cellStyle name="Обычный 7 8 2 6 2 3 3" xfId="57830"/>
    <cellStyle name="Обычный 7 8 2 6 2 4" xfId="57831"/>
    <cellStyle name="Обычный 7 8 2 6 2 4 2" xfId="57832"/>
    <cellStyle name="Обычный 7 8 2 6 2 5" xfId="57833"/>
    <cellStyle name="Обычный 7 8 2 6 3" xfId="57834"/>
    <cellStyle name="Обычный 7 8 2 6 3 2" xfId="57835"/>
    <cellStyle name="Обычный 7 8 2 6 3 2 2" xfId="57836"/>
    <cellStyle name="Обычный 7 8 2 6 3 2 2 2" xfId="57837"/>
    <cellStyle name="Обычный 7 8 2 6 3 2 2 2 2" xfId="57838"/>
    <cellStyle name="Обычный 7 8 2 6 3 2 2 3" xfId="57839"/>
    <cellStyle name="Обычный 7 8 2 6 3 2 3" xfId="57840"/>
    <cellStyle name="Обычный 7 8 2 6 3 2 3 2" xfId="57841"/>
    <cellStyle name="Обычный 7 8 2 6 3 2 4" xfId="57842"/>
    <cellStyle name="Обычный 7 8 2 6 3 3" xfId="57843"/>
    <cellStyle name="Обычный 7 8 2 6 3 3 2" xfId="57844"/>
    <cellStyle name="Обычный 7 8 2 6 3 3 2 2" xfId="57845"/>
    <cellStyle name="Обычный 7 8 2 6 3 3 3" xfId="57846"/>
    <cellStyle name="Обычный 7 8 2 6 3 4" xfId="57847"/>
    <cellStyle name="Обычный 7 8 2 6 3 4 2" xfId="57848"/>
    <cellStyle name="Обычный 7 8 2 6 3 5" xfId="57849"/>
    <cellStyle name="Обычный 7 8 2 6 4" xfId="57850"/>
    <cellStyle name="Обычный 7 8 2 6 4 2" xfId="57851"/>
    <cellStyle name="Обычный 7 8 2 6 4 2 2" xfId="57852"/>
    <cellStyle name="Обычный 7 8 2 6 4 2 2 2" xfId="57853"/>
    <cellStyle name="Обычный 7 8 2 6 4 2 3" xfId="57854"/>
    <cellStyle name="Обычный 7 8 2 6 4 3" xfId="57855"/>
    <cellStyle name="Обычный 7 8 2 6 4 3 2" xfId="57856"/>
    <cellStyle name="Обычный 7 8 2 6 4 4" xfId="57857"/>
    <cellStyle name="Обычный 7 8 2 6 5" xfId="57858"/>
    <cellStyle name="Обычный 7 8 2 6 5 2" xfId="57859"/>
    <cellStyle name="Обычный 7 8 2 6 5 2 2" xfId="57860"/>
    <cellStyle name="Обычный 7 8 2 6 5 3" xfId="57861"/>
    <cellStyle name="Обычный 7 8 2 6 6" xfId="57862"/>
    <cellStyle name="Обычный 7 8 2 6 6 2" xfId="57863"/>
    <cellStyle name="Обычный 7 8 2 6 7" xfId="57864"/>
    <cellStyle name="Обычный 7 8 2 7" xfId="57865"/>
    <cellStyle name="Обычный 7 8 2 7 2" xfId="57866"/>
    <cellStyle name="Обычный 7 8 2 7 2 2" xfId="57867"/>
    <cellStyle name="Обычный 7 8 2 7 2 2 2" xfId="57868"/>
    <cellStyle name="Обычный 7 8 2 7 2 2 2 2" xfId="57869"/>
    <cellStyle name="Обычный 7 8 2 7 2 2 3" xfId="57870"/>
    <cellStyle name="Обычный 7 8 2 7 2 3" xfId="57871"/>
    <cellStyle name="Обычный 7 8 2 7 2 3 2" xfId="57872"/>
    <cellStyle name="Обычный 7 8 2 7 2 4" xfId="57873"/>
    <cellStyle name="Обычный 7 8 2 7 3" xfId="57874"/>
    <cellStyle name="Обычный 7 8 2 7 3 2" xfId="57875"/>
    <cellStyle name="Обычный 7 8 2 7 3 2 2" xfId="57876"/>
    <cellStyle name="Обычный 7 8 2 7 3 3" xfId="57877"/>
    <cellStyle name="Обычный 7 8 2 7 4" xfId="57878"/>
    <cellStyle name="Обычный 7 8 2 7 4 2" xfId="57879"/>
    <cellStyle name="Обычный 7 8 2 7 5" xfId="57880"/>
    <cellStyle name="Обычный 7 8 2 8" xfId="57881"/>
    <cellStyle name="Обычный 7 8 2 8 2" xfId="57882"/>
    <cellStyle name="Обычный 7 8 2 8 2 2" xfId="57883"/>
    <cellStyle name="Обычный 7 8 2 8 2 2 2" xfId="57884"/>
    <cellStyle name="Обычный 7 8 2 8 2 2 2 2" xfId="57885"/>
    <cellStyle name="Обычный 7 8 2 8 2 2 3" xfId="57886"/>
    <cellStyle name="Обычный 7 8 2 8 2 3" xfId="57887"/>
    <cellStyle name="Обычный 7 8 2 8 2 3 2" xfId="57888"/>
    <cellStyle name="Обычный 7 8 2 8 2 4" xfId="57889"/>
    <cellStyle name="Обычный 7 8 2 8 3" xfId="57890"/>
    <cellStyle name="Обычный 7 8 2 8 3 2" xfId="57891"/>
    <cellStyle name="Обычный 7 8 2 8 3 2 2" xfId="57892"/>
    <cellStyle name="Обычный 7 8 2 8 3 3" xfId="57893"/>
    <cellStyle name="Обычный 7 8 2 8 4" xfId="57894"/>
    <cellStyle name="Обычный 7 8 2 8 4 2" xfId="57895"/>
    <cellStyle name="Обычный 7 8 2 8 5" xfId="57896"/>
    <cellStyle name="Обычный 7 8 2 9" xfId="57897"/>
    <cellStyle name="Обычный 7 8 2 9 2" xfId="57898"/>
    <cellStyle name="Обычный 7 8 2 9 2 2" xfId="57899"/>
    <cellStyle name="Обычный 7 8 2 9 2 2 2" xfId="57900"/>
    <cellStyle name="Обычный 7 8 2 9 2 3" xfId="57901"/>
    <cellStyle name="Обычный 7 8 2 9 3" xfId="57902"/>
    <cellStyle name="Обычный 7 8 2 9 3 2" xfId="57903"/>
    <cellStyle name="Обычный 7 8 2 9 4" xfId="57904"/>
    <cellStyle name="Обычный 7 8 3" xfId="57905"/>
    <cellStyle name="Обычный 7 8 3 10" xfId="57906"/>
    <cellStyle name="Обычный 7 8 3 2" xfId="57907"/>
    <cellStyle name="Обычный 7 8 3 2 2" xfId="57908"/>
    <cellStyle name="Обычный 7 8 3 2 2 2" xfId="57909"/>
    <cellStyle name="Обычный 7 8 3 2 2 2 2" xfId="57910"/>
    <cellStyle name="Обычный 7 8 3 2 2 2 2 2" xfId="57911"/>
    <cellStyle name="Обычный 7 8 3 2 2 2 2 2 2" xfId="57912"/>
    <cellStyle name="Обычный 7 8 3 2 2 2 2 2 2 2" xfId="57913"/>
    <cellStyle name="Обычный 7 8 3 2 2 2 2 2 2 2 2" xfId="57914"/>
    <cellStyle name="Обычный 7 8 3 2 2 2 2 2 2 2 2 2" xfId="57915"/>
    <cellStyle name="Обычный 7 8 3 2 2 2 2 2 2 2 2 2 2" xfId="57916"/>
    <cellStyle name="Обычный 7 8 3 2 2 2 2 2 2 2 2 3" xfId="57917"/>
    <cellStyle name="Обычный 7 8 3 2 2 2 2 2 2 2 3" xfId="57918"/>
    <cellStyle name="Обычный 7 8 3 2 2 2 2 2 2 2 3 2" xfId="57919"/>
    <cellStyle name="Обычный 7 8 3 2 2 2 2 2 2 2 4" xfId="57920"/>
    <cellStyle name="Обычный 7 8 3 2 2 2 2 2 2 3" xfId="57921"/>
    <cellStyle name="Обычный 7 8 3 2 2 2 2 2 2 3 2" xfId="57922"/>
    <cellStyle name="Обычный 7 8 3 2 2 2 2 2 2 3 2 2" xfId="57923"/>
    <cellStyle name="Обычный 7 8 3 2 2 2 2 2 2 3 3" xfId="57924"/>
    <cellStyle name="Обычный 7 8 3 2 2 2 2 2 2 4" xfId="57925"/>
    <cellStyle name="Обычный 7 8 3 2 2 2 2 2 2 4 2" xfId="57926"/>
    <cellStyle name="Обычный 7 8 3 2 2 2 2 2 2 5" xfId="57927"/>
    <cellStyle name="Обычный 7 8 3 2 2 2 2 2 3" xfId="57928"/>
    <cellStyle name="Обычный 7 8 3 2 2 2 2 2 3 2" xfId="57929"/>
    <cellStyle name="Обычный 7 8 3 2 2 2 2 2 3 2 2" xfId="57930"/>
    <cellStyle name="Обычный 7 8 3 2 2 2 2 2 3 2 2 2" xfId="57931"/>
    <cellStyle name="Обычный 7 8 3 2 2 2 2 2 3 2 2 2 2" xfId="57932"/>
    <cellStyle name="Обычный 7 8 3 2 2 2 2 2 3 2 2 3" xfId="57933"/>
    <cellStyle name="Обычный 7 8 3 2 2 2 2 2 3 2 3" xfId="57934"/>
    <cellStyle name="Обычный 7 8 3 2 2 2 2 2 3 2 3 2" xfId="57935"/>
    <cellStyle name="Обычный 7 8 3 2 2 2 2 2 3 2 4" xfId="57936"/>
    <cellStyle name="Обычный 7 8 3 2 2 2 2 2 3 3" xfId="57937"/>
    <cellStyle name="Обычный 7 8 3 2 2 2 2 2 3 3 2" xfId="57938"/>
    <cellStyle name="Обычный 7 8 3 2 2 2 2 2 3 3 2 2" xfId="57939"/>
    <cellStyle name="Обычный 7 8 3 2 2 2 2 2 3 3 3" xfId="57940"/>
    <cellStyle name="Обычный 7 8 3 2 2 2 2 2 3 4" xfId="57941"/>
    <cellStyle name="Обычный 7 8 3 2 2 2 2 2 3 4 2" xfId="57942"/>
    <cellStyle name="Обычный 7 8 3 2 2 2 2 2 3 5" xfId="57943"/>
    <cellStyle name="Обычный 7 8 3 2 2 2 2 2 4" xfId="57944"/>
    <cellStyle name="Обычный 7 8 3 2 2 2 2 2 4 2" xfId="57945"/>
    <cellStyle name="Обычный 7 8 3 2 2 2 2 2 4 2 2" xfId="57946"/>
    <cellStyle name="Обычный 7 8 3 2 2 2 2 2 4 2 2 2" xfId="57947"/>
    <cellStyle name="Обычный 7 8 3 2 2 2 2 2 4 2 3" xfId="57948"/>
    <cellStyle name="Обычный 7 8 3 2 2 2 2 2 4 3" xfId="57949"/>
    <cellStyle name="Обычный 7 8 3 2 2 2 2 2 4 3 2" xfId="57950"/>
    <cellStyle name="Обычный 7 8 3 2 2 2 2 2 4 4" xfId="57951"/>
    <cellStyle name="Обычный 7 8 3 2 2 2 2 2 5" xfId="57952"/>
    <cellStyle name="Обычный 7 8 3 2 2 2 2 2 5 2" xfId="57953"/>
    <cellStyle name="Обычный 7 8 3 2 2 2 2 2 5 2 2" xfId="57954"/>
    <cellStyle name="Обычный 7 8 3 2 2 2 2 2 5 3" xfId="57955"/>
    <cellStyle name="Обычный 7 8 3 2 2 2 2 2 6" xfId="57956"/>
    <cellStyle name="Обычный 7 8 3 2 2 2 2 2 6 2" xfId="57957"/>
    <cellStyle name="Обычный 7 8 3 2 2 2 2 2 7" xfId="57958"/>
    <cellStyle name="Обычный 7 8 3 2 2 2 2 3" xfId="57959"/>
    <cellStyle name="Обычный 7 8 3 2 2 2 2 3 2" xfId="57960"/>
    <cellStyle name="Обычный 7 8 3 2 2 2 2 3 2 2" xfId="57961"/>
    <cellStyle name="Обычный 7 8 3 2 2 2 2 3 2 2 2" xfId="57962"/>
    <cellStyle name="Обычный 7 8 3 2 2 2 2 3 2 2 2 2" xfId="57963"/>
    <cellStyle name="Обычный 7 8 3 2 2 2 2 3 2 2 3" xfId="57964"/>
    <cellStyle name="Обычный 7 8 3 2 2 2 2 3 2 3" xfId="57965"/>
    <cellStyle name="Обычный 7 8 3 2 2 2 2 3 2 3 2" xfId="57966"/>
    <cellStyle name="Обычный 7 8 3 2 2 2 2 3 2 4" xfId="57967"/>
    <cellStyle name="Обычный 7 8 3 2 2 2 2 3 3" xfId="57968"/>
    <cellStyle name="Обычный 7 8 3 2 2 2 2 3 3 2" xfId="57969"/>
    <cellStyle name="Обычный 7 8 3 2 2 2 2 3 3 2 2" xfId="57970"/>
    <cellStyle name="Обычный 7 8 3 2 2 2 2 3 3 3" xfId="57971"/>
    <cellStyle name="Обычный 7 8 3 2 2 2 2 3 4" xfId="57972"/>
    <cellStyle name="Обычный 7 8 3 2 2 2 2 3 4 2" xfId="57973"/>
    <cellStyle name="Обычный 7 8 3 2 2 2 2 3 5" xfId="57974"/>
    <cellStyle name="Обычный 7 8 3 2 2 2 2 4" xfId="57975"/>
    <cellStyle name="Обычный 7 8 3 2 2 2 2 4 2" xfId="57976"/>
    <cellStyle name="Обычный 7 8 3 2 2 2 2 4 2 2" xfId="57977"/>
    <cellStyle name="Обычный 7 8 3 2 2 2 2 4 2 2 2" xfId="57978"/>
    <cellStyle name="Обычный 7 8 3 2 2 2 2 4 2 2 2 2" xfId="57979"/>
    <cellStyle name="Обычный 7 8 3 2 2 2 2 4 2 2 3" xfId="57980"/>
    <cellStyle name="Обычный 7 8 3 2 2 2 2 4 2 3" xfId="57981"/>
    <cellStyle name="Обычный 7 8 3 2 2 2 2 4 2 3 2" xfId="57982"/>
    <cellStyle name="Обычный 7 8 3 2 2 2 2 4 2 4" xfId="57983"/>
    <cellStyle name="Обычный 7 8 3 2 2 2 2 4 3" xfId="57984"/>
    <cellStyle name="Обычный 7 8 3 2 2 2 2 4 3 2" xfId="57985"/>
    <cellStyle name="Обычный 7 8 3 2 2 2 2 4 3 2 2" xfId="57986"/>
    <cellStyle name="Обычный 7 8 3 2 2 2 2 4 3 3" xfId="57987"/>
    <cellStyle name="Обычный 7 8 3 2 2 2 2 4 4" xfId="57988"/>
    <cellStyle name="Обычный 7 8 3 2 2 2 2 4 4 2" xfId="57989"/>
    <cellStyle name="Обычный 7 8 3 2 2 2 2 4 5" xfId="57990"/>
    <cellStyle name="Обычный 7 8 3 2 2 2 2 5" xfId="57991"/>
    <cellStyle name="Обычный 7 8 3 2 2 2 2 5 2" xfId="57992"/>
    <cellStyle name="Обычный 7 8 3 2 2 2 2 5 2 2" xfId="57993"/>
    <cellStyle name="Обычный 7 8 3 2 2 2 2 5 2 2 2" xfId="57994"/>
    <cellStyle name="Обычный 7 8 3 2 2 2 2 5 2 3" xfId="57995"/>
    <cellStyle name="Обычный 7 8 3 2 2 2 2 5 3" xfId="57996"/>
    <cellStyle name="Обычный 7 8 3 2 2 2 2 5 3 2" xfId="57997"/>
    <cellStyle name="Обычный 7 8 3 2 2 2 2 5 4" xfId="57998"/>
    <cellStyle name="Обычный 7 8 3 2 2 2 2 6" xfId="57999"/>
    <cellStyle name="Обычный 7 8 3 2 2 2 2 6 2" xfId="58000"/>
    <cellStyle name="Обычный 7 8 3 2 2 2 2 6 2 2" xfId="58001"/>
    <cellStyle name="Обычный 7 8 3 2 2 2 2 6 3" xfId="58002"/>
    <cellStyle name="Обычный 7 8 3 2 2 2 2 7" xfId="58003"/>
    <cellStyle name="Обычный 7 8 3 2 2 2 2 7 2" xfId="58004"/>
    <cellStyle name="Обычный 7 8 3 2 2 2 2 8" xfId="58005"/>
    <cellStyle name="Обычный 7 8 3 2 2 3" xfId="58006"/>
    <cellStyle name="Обычный 7 8 3 2 2 3 2" xfId="58007"/>
    <cellStyle name="Обычный 7 8 3 2 2 3 2 2" xfId="58008"/>
    <cellStyle name="Обычный 7 8 3 2 2 3 2 2 2" xfId="58009"/>
    <cellStyle name="Обычный 7 8 3 2 2 3 2 2 2 2" xfId="58010"/>
    <cellStyle name="Обычный 7 8 3 2 2 3 2 2 2 2 2" xfId="58011"/>
    <cellStyle name="Обычный 7 8 3 2 2 3 2 2 2 3" xfId="58012"/>
    <cellStyle name="Обычный 7 8 3 2 2 3 2 2 3" xfId="58013"/>
    <cellStyle name="Обычный 7 8 3 2 2 3 2 2 3 2" xfId="58014"/>
    <cellStyle name="Обычный 7 8 3 2 2 3 2 2 4" xfId="58015"/>
    <cellStyle name="Обычный 7 8 3 2 2 3 2 3" xfId="58016"/>
    <cellStyle name="Обычный 7 8 3 2 2 3 2 3 2" xfId="58017"/>
    <cellStyle name="Обычный 7 8 3 2 2 3 2 3 2 2" xfId="58018"/>
    <cellStyle name="Обычный 7 8 3 2 2 3 2 3 3" xfId="58019"/>
    <cellStyle name="Обычный 7 8 3 2 2 3 2 4" xfId="58020"/>
    <cellStyle name="Обычный 7 8 3 2 2 3 2 4 2" xfId="58021"/>
    <cellStyle name="Обычный 7 8 3 2 2 3 2 5" xfId="58022"/>
    <cellStyle name="Обычный 7 8 3 2 2 3 3" xfId="58023"/>
    <cellStyle name="Обычный 7 8 3 2 2 3 3 2" xfId="58024"/>
    <cellStyle name="Обычный 7 8 3 2 2 3 3 2 2" xfId="58025"/>
    <cellStyle name="Обычный 7 8 3 2 2 3 3 2 2 2" xfId="58026"/>
    <cellStyle name="Обычный 7 8 3 2 2 3 3 2 2 2 2" xfId="58027"/>
    <cellStyle name="Обычный 7 8 3 2 2 3 3 2 2 3" xfId="58028"/>
    <cellStyle name="Обычный 7 8 3 2 2 3 3 2 3" xfId="58029"/>
    <cellStyle name="Обычный 7 8 3 2 2 3 3 2 3 2" xfId="58030"/>
    <cellStyle name="Обычный 7 8 3 2 2 3 3 2 4" xfId="58031"/>
    <cellStyle name="Обычный 7 8 3 2 2 3 3 3" xfId="58032"/>
    <cellStyle name="Обычный 7 8 3 2 2 3 3 3 2" xfId="58033"/>
    <cellStyle name="Обычный 7 8 3 2 2 3 3 3 2 2" xfId="58034"/>
    <cellStyle name="Обычный 7 8 3 2 2 3 3 3 3" xfId="58035"/>
    <cellStyle name="Обычный 7 8 3 2 2 3 3 4" xfId="58036"/>
    <cellStyle name="Обычный 7 8 3 2 2 3 3 4 2" xfId="58037"/>
    <cellStyle name="Обычный 7 8 3 2 2 3 3 5" xfId="58038"/>
    <cellStyle name="Обычный 7 8 3 2 2 3 4" xfId="58039"/>
    <cellStyle name="Обычный 7 8 3 2 2 3 4 2" xfId="58040"/>
    <cellStyle name="Обычный 7 8 3 2 2 3 4 2 2" xfId="58041"/>
    <cellStyle name="Обычный 7 8 3 2 2 3 4 2 2 2" xfId="58042"/>
    <cellStyle name="Обычный 7 8 3 2 2 3 4 2 3" xfId="58043"/>
    <cellStyle name="Обычный 7 8 3 2 2 3 4 3" xfId="58044"/>
    <cellStyle name="Обычный 7 8 3 2 2 3 4 3 2" xfId="58045"/>
    <cellStyle name="Обычный 7 8 3 2 2 3 4 4" xfId="58046"/>
    <cellStyle name="Обычный 7 8 3 2 2 3 5" xfId="58047"/>
    <cellStyle name="Обычный 7 8 3 2 2 3 5 2" xfId="58048"/>
    <cellStyle name="Обычный 7 8 3 2 2 3 5 2 2" xfId="58049"/>
    <cellStyle name="Обычный 7 8 3 2 2 3 5 3" xfId="58050"/>
    <cellStyle name="Обычный 7 8 3 2 2 3 6" xfId="58051"/>
    <cellStyle name="Обычный 7 8 3 2 2 3 6 2" xfId="58052"/>
    <cellStyle name="Обычный 7 8 3 2 2 3 7" xfId="58053"/>
    <cellStyle name="Обычный 7 8 3 2 2 4" xfId="58054"/>
    <cellStyle name="Обычный 7 8 3 2 2 4 2" xfId="58055"/>
    <cellStyle name="Обычный 7 8 3 2 2 4 2 2" xfId="58056"/>
    <cellStyle name="Обычный 7 8 3 2 2 4 2 2 2" xfId="58057"/>
    <cellStyle name="Обычный 7 8 3 2 2 4 2 2 2 2" xfId="58058"/>
    <cellStyle name="Обычный 7 8 3 2 2 4 2 2 3" xfId="58059"/>
    <cellStyle name="Обычный 7 8 3 2 2 4 2 3" xfId="58060"/>
    <cellStyle name="Обычный 7 8 3 2 2 4 2 3 2" xfId="58061"/>
    <cellStyle name="Обычный 7 8 3 2 2 4 2 4" xfId="58062"/>
    <cellStyle name="Обычный 7 8 3 2 2 4 3" xfId="58063"/>
    <cellStyle name="Обычный 7 8 3 2 2 4 3 2" xfId="58064"/>
    <cellStyle name="Обычный 7 8 3 2 2 4 3 2 2" xfId="58065"/>
    <cellStyle name="Обычный 7 8 3 2 2 4 3 3" xfId="58066"/>
    <cellStyle name="Обычный 7 8 3 2 2 4 4" xfId="58067"/>
    <cellStyle name="Обычный 7 8 3 2 2 4 4 2" xfId="58068"/>
    <cellStyle name="Обычный 7 8 3 2 2 4 5" xfId="58069"/>
    <cellStyle name="Обычный 7 8 3 2 2 5" xfId="58070"/>
    <cellStyle name="Обычный 7 8 3 2 2 5 2" xfId="58071"/>
    <cellStyle name="Обычный 7 8 3 2 2 5 2 2" xfId="58072"/>
    <cellStyle name="Обычный 7 8 3 2 2 5 2 2 2" xfId="58073"/>
    <cellStyle name="Обычный 7 8 3 2 2 5 2 2 2 2" xfId="58074"/>
    <cellStyle name="Обычный 7 8 3 2 2 5 2 2 3" xfId="58075"/>
    <cellStyle name="Обычный 7 8 3 2 2 5 2 3" xfId="58076"/>
    <cellStyle name="Обычный 7 8 3 2 2 5 2 3 2" xfId="58077"/>
    <cellStyle name="Обычный 7 8 3 2 2 5 2 4" xfId="58078"/>
    <cellStyle name="Обычный 7 8 3 2 2 5 3" xfId="58079"/>
    <cellStyle name="Обычный 7 8 3 2 2 5 3 2" xfId="58080"/>
    <cellStyle name="Обычный 7 8 3 2 2 5 3 2 2" xfId="58081"/>
    <cellStyle name="Обычный 7 8 3 2 2 5 3 3" xfId="58082"/>
    <cellStyle name="Обычный 7 8 3 2 2 5 4" xfId="58083"/>
    <cellStyle name="Обычный 7 8 3 2 2 5 4 2" xfId="58084"/>
    <cellStyle name="Обычный 7 8 3 2 2 5 5" xfId="58085"/>
    <cellStyle name="Обычный 7 8 3 2 2 6" xfId="58086"/>
    <cellStyle name="Обычный 7 8 3 2 2 6 2" xfId="58087"/>
    <cellStyle name="Обычный 7 8 3 2 2 6 2 2" xfId="58088"/>
    <cellStyle name="Обычный 7 8 3 2 2 6 2 2 2" xfId="58089"/>
    <cellStyle name="Обычный 7 8 3 2 2 6 2 3" xfId="58090"/>
    <cellStyle name="Обычный 7 8 3 2 2 6 3" xfId="58091"/>
    <cellStyle name="Обычный 7 8 3 2 2 6 3 2" xfId="58092"/>
    <cellStyle name="Обычный 7 8 3 2 2 6 4" xfId="58093"/>
    <cellStyle name="Обычный 7 8 3 2 2 7" xfId="58094"/>
    <cellStyle name="Обычный 7 8 3 2 2 7 2" xfId="58095"/>
    <cellStyle name="Обычный 7 8 3 2 2 7 2 2" xfId="58096"/>
    <cellStyle name="Обычный 7 8 3 2 2 7 3" xfId="58097"/>
    <cellStyle name="Обычный 7 8 3 2 2 8" xfId="58098"/>
    <cellStyle name="Обычный 7 8 3 2 2 8 2" xfId="58099"/>
    <cellStyle name="Обычный 7 8 3 2 2 9" xfId="58100"/>
    <cellStyle name="Обычный 7 8 3 2 3" xfId="58101"/>
    <cellStyle name="Обычный 7 8 3 2 3 2" xfId="58102"/>
    <cellStyle name="Обычный 7 8 3 2 3 2 2" xfId="58103"/>
    <cellStyle name="Обычный 7 8 3 2 3 2 2 2" xfId="58104"/>
    <cellStyle name="Обычный 7 8 3 2 3 2 2 2 2" xfId="58105"/>
    <cellStyle name="Обычный 7 8 3 2 3 2 2 2 2 2" xfId="58106"/>
    <cellStyle name="Обычный 7 8 3 2 3 2 2 2 2 2 2" xfId="58107"/>
    <cellStyle name="Обычный 7 8 3 2 3 2 2 2 2 3" xfId="58108"/>
    <cellStyle name="Обычный 7 8 3 2 3 2 2 2 3" xfId="58109"/>
    <cellStyle name="Обычный 7 8 3 2 3 2 2 2 3 2" xfId="58110"/>
    <cellStyle name="Обычный 7 8 3 2 3 2 2 2 4" xfId="58111"/>
    <cellStyle name="Обычный 7 8 3 2 3 2 2 3" xfId="58112"/>
    <cellStyle name="Обычный 7 8 3 2 3 2 2 3 2" xfId="58113"/>
    <cellStyle name="Обычный 7 8 3 2 3 2 2 3 2 2" xfId="58114"/>
    <cellStyle name="Обычный 7 8 3 2 3 2 2 3 3" xfId="58115"/>
    <cellStyle name="Обычный 7 8 3 2 3 2 2 4" xfId="58116"/>
    <cellStyle name="Обычный 7 8 3 2 3 2 2 4 2" xfId="58117"/>
    <cellStyle name="Обычный 7 8 3 2 3 2 2 5" xfId="58118"/>
    <cellStyle name="Обычный 7 8 3 2 3 2 3" xfId="58119"/>
    <cellStyle name="Обычный 7 8 3 2 3 2 3 2" xfId="58120"/>
    <cellStyle name="Обычный 7 8 3 2 3 2 3 2 2" xfId="58121"/>
    <cellStyle name="Обычный 7 8 3 2 3 2 3 2 2 2" xfId="58122"/>
    <cellStyle name="Обычный 7 8 3 2 3 2 3 2 2 2 2" xfId="58123"/>
    <cellStyle name="Обычный 7 8 3 2 3 2 3 2 2 3" xfId="58124"/>
    <cellStyle name="Обычный 7 8 3 2 3 2 3 2 3" xfId="58125"/>
    <cellStyle name="Обычный 7 8 3 2 3 2 3 2 3 2" xfId="58126"/>
    <cellStyle name="Обычный 7 8 3 2 3 2 3 2 4" xfId="58127"/>
    <cellStyle name="Обычный 7 8 3 2 3 2 3 3" xfId="58128"/>
    <cellStyle name="Обычный 7 8 3 2 3 2 3 3 2" xfId="58129"/>
    <cellStyle name="Обычный 7 8 3 2 3 2 3 3 2 2" xfId="58130"/>
    <cellStyle name="Обычный 7 8 3 2 3 2 3 3 3" xfId="58131"/>
    <cellStyle name="Обычный 7 8 3 2 3 2 3 4" xfId="58132"/>
    <cellStyle name="Обычный 7 8 3 2 3 2 3 4 2" xfId="58133"/>
    <cellStyle name="Обычный 7 8 3 2 3 2 3 5" xfId="58134"/>
    <cellStyle name="Обычный 7 8 3 2 3 2 4" xfId="58135"/>
    <cellStyle name="Обычный 7 8 3 2 3 2 4 2" xfId="58136"/>
    <cellStyle name="Обычный 7 8 3 2 3 2 4 2 2" xfId="58137"/>
    <cellStyle name="Обычный 7 8 3 2 3 2 4 2 2 2" xfId="58138"/>
    <cellStyle name="Обычный 7 8 3 2 3 2 4 2 3" xfId="58139"/>
    <cellStyle name="Обычный 7 8 3 2 3 2 4 3" xfId="58140"/>
    <cellStyle name="Обычный 7 8 3 2 3 2 4 3 2" xfId="58141"/>
    <cellStyle name="Обычный 7 8 3 2 3 2 4 4" xfId="58142"/>
    <cellStyle name="Обычный 7 8 3 2 3 2 5" xfId="58143"/>
    <cellStyle name="Обычный 7 8 3 2 3 2 5 2" xfId="58144"/>
    <cellStyle name="Обычный 7 8 3 2 3 2 5 2 2" xfId="58145"/>
    <cellStyle name="Обычный 7 8 3 2 3 2 5 3" xfId="58146"/>
    <cellStyle name="Обычный 7 8 3 2 3 2 6" xfId="58147"/>
    <cellStyle name="Обычный 7 8 3 2 3 2 6 2" xfId="58148"/>
    <cellStyle name="Обычный 7 8 3 2 3 2 7" xfId="58149"/>
    <cellStyle name="Обычный 7 8 3 2 3 3" xfId="58150"/>
    <cellStyle name="Обычный 7 8 3 2 3 3 2" xfId="58151"/>
    <cellStyle name="Обычный 7 8 3 2 3 3 2 2" xfId="58152"/>
    <cellStyle name="Обычный 7 8 3 2 3 3 2 2 2" xfId="58153"/>
    <cellStyle name="Обычный 7 8 3 2 3 3 2 2 2 2" xfId="58154"/>
    <cellStyle name="Обычный 7 8 3 2 3 3 2 2 3" xfId="58155"/>
    <cellStyle name="Обычный 7 8 3 2 3 3 2 3" xfId="58156"/>
    <cellStyle name="Обычный 7 8 3 2 3 3 2 3 2" xfId="58157"/>
    <cellStyle name="Обычный 7 8 3 2 3 3 2 4" xfId="58158"/>
    <cellStyle name="Обычный 7 8 3 2 3 3 3" xfId="58159"/>
    <cellStyle name="Обычный 7 8 3 2 3 3 3 2" xfId="58160"/>
    <cellStyle name="Обычный 7 8 3 2 3 3 3 2 2" xfId="58161"/>
    <cellStyle name="Обычный 7 8 3 2 3 3 3 3" xfId="58162"/>
    <cellStyle name="Обычный 7 8 3 2 3 3 4" xfId="58163"/>
    <cellStyle name="Обычный 7 8 3 2 3 3 4 2" xfId="58164"/>
    <cellStyle name="Обычный 7 8 3 2 3 3 5" xfId="58165"/>
    <cellStyle name="Обычный 7 8 3 2 3 4" xfId="58166"/>
    <cellStyle name="Обычный 7 8 3 2 3 4 2" xfId="58167"/>
    <cellStyle name="Обычный 7 8 3 2 3 4 2 2" xfId="58168"/>
    <cellStyle name="Обычный 7 8 3 2 3 4 2 2 2" xfId="58169"/>
    <cellStyle name="Обычный 7 8 3 2 3 4 2 2 2 2" xfId="58170"/>
    <cellStyle name="Обычный 7 8 3 2 3 4 2 2 3" xfId="58171"/>
    <cellStyle name="Обычный 7 8 3 2 3 4 2 3" xfId="58172"/>
    <cellStyle name="Обычный 7 8 3 2 3 4 2 3 2" xfId="58173"/>
    <cellStyle name="Обычный 7 8 3 2 3 4 2 4" xfId="58174"/>
    <cellStyle name="Обычный 7 8 3 2 3 4 3" xfId="58175"/>
    <cellStyle name="Обычный 7 8 3 2 3 4 3 2" xfId="58176"/>
    <cellStyle name="Обычный 7 8 3 2 3 4 3 2 2" xfId="58177"/>
    <cellStyle name="Обычный 7 8 3 2 3 4 3 3" xfId="58178"/>
    <cellStyle name="Обычный 7 8 3 2 3 4 4" xfId="58179"/>
    <cellStyle name="Обычный 7 8 3 2 3 4 4 2" xfId="58180"/>
    <cellStyle name="Обычный 7 8 3 2 3 4 5" xfId="58181"/>
    <cellStyle name="Обычный 7 8 3 2 3 5" xfId="58182"/>
    <cellStyle name="Обычный 7 8 3 2 3 5 2" xfId="58183"/>
    <cellStyle name="Обычный 7 8 3 2 3 5 2 2" xfId="58184"/>
    <cellStyle name="Обычный 7 8 3 2 3 5 2 2 2" xfId="58185"/>
    <cellStyle name="Обычный 7 8 3 2 3 5 2 3" xfId="58186"/>
    <cellStyle name="Обычный 7 8 3 2 3 5 3" xfId="58187"/>
    <cellStyle name="Обычный 7 8 3 2 3 5 3 2" xfId="58188"/>
    <cellStyle name="Обычный 7 8 3 2 3 5 4" xfId="58189"/>
    <cellStyle name="Обычный 7 8 3 2 3 6" xfId="58190"/>
    <cellStyle name="Обычный 7 8 3 2 3 6 2" xfId="58191"/>
    <cellStyle name="Обычный 7 8 3 2 3 6 2 2" xfId="58192"/>
    <cellStyle name="Обычный 7 8 3 2 3 6 3" xfId="58193"/>
    <cellStyle name="Обычный 7 8 3 2 3 7" xfId="58194"/>
    <cellStyle name="Обычный 7 8 3 2 3 7 2" xfId="58195"/>
    <cellStyle name="Обычный 7 8 3 2 3 8" xfId="58196"/>
    <cellStyle name="Обычный 7 8 3 3" xfId="58197"/>
    <cellStyle name="Обычный 7 8 3 3 2" xfId="58198"/>
    <cellStyle name="Обычный 7 8 3 3 2 2" xfId="58199"/>
    <cellStyle name="Обычный 7 8 3 3 2 2 2" xfId="58200"/>
    <cellStyle name="Обычный 7 8 3 3 2 2 2 2" xfId="58201"/>
    <cellStyle name="Обычный 7 8 3 3 2 2 2 2 2" xfId="58202"/>
    <cellStyle name="Обычный 7 8 3 3 2 2 2 2 2 2" xfId="58203"/>
    <cellStyle name="Обычный 7 8 3 3 2 2 2 2 2 2 2" xfId="58204"/>
    <cellStyle name="Обычный 7 8 3 3 2 2 2 2 2 3" xfId="58205"/>
    <cellStyle name="Обычный 7 8 3 3 2 2 2 2 3" xfId="58206"/>
    <cellStyle name="Обычный 7 8 3 3 2 2 2 2 3 2" xfId="58207"/>
    <cellStyle name="Обычный 7 8 3 3 2 2 2 2 4" xfId="58208"/>
    <cellStyle name="Обычный 7 8 3 3 2 2 2 3" xfId="58209"/>
    <cellStyle name="Обычный 7 8 3 3 2 2 2 3 2" xfId="58210"/>
    <cellStyle name="Обычный 7 8 3 3 2 2 2 3 2 2" xfId="58211"/>
    <cellStyle name="Обычный 7 8 3 3 2 2 2 3 3" xfId="58212"/>
    <cellStyle name="Обычный 7 8 3 3 2 2 2 4" xfId="58213"/>
    <cellStyle name="Обычный 7 8 3 3 2 2 2 4 2" xfId="58214"/>
    <cellStyle name="Обычный 7 8 3 3 2 2 2 5" xfId="58215"/>
    <cellStyle name="Обычный 7 8 3 3 2 2 3" xfId="58216"/>
    <cellStyle name="Обычный 7 8 3 3 2 2 3 2" xfId="58217"/>
    <cellStyle name="Обычный 7 8 3 3 2 2 3 2 2" xfId="58218"/>
    <cellStyle name="Обычный 7 8 3 3 2 2 3 2 2 2" xfId="58219"/>
    <cellStyle name="Обычный 7 8 3 3 2 2 3 2 2 2 2" xfId="58220"/>
    <cellStyle name="Обычный 7 8 3 3 2 2 3 2 2 3" xfId="58221"/>
    <cellStyle name="Обычный 7 8 3 3 2 2 3 2 3" xfId="58222"/>
    <cellStyle name="Обычный 7 8 3 3 2 2 3 2 3 2" xfId="58223"/>
    <cellStyle name="Обычный 7 8 3 3 2 2 3 2 4" xfId="58224"/>
    <cellStyle name="Обычный 7 8 3 3 2 2 3 3" xfId="58225"/>
    <cellStyle name="Обычный 7 8 3 3 2 2 3 3 2" xfId="58226"/>
    <cellStyle name="Обычный 7 8 3 3 2 2 3 3 2 2" xfId="58227"/>
    <cellStyle name="Обычный 7 8 3 3 2 2 3 3 3" xfId="58228"/>
    <cellStyle name="Обычный 7 8 3 3 2 2 3 4" xfId="58229"/>
    <cellStyle name="Обычный 7 8 3 3 2 2 3 4 2" xfId="58230"/>
    <cellStyle name="Обычный 7 8 3 3 2 2 3 5" xfId="58231"/>
    <cellStyle name="Обычный 7 8 3 3 2 2 4" xfId="58232"/>
    <cellStyle name="Обычный 7 8 3 3 2 2 4 2" xfId="58233"/>
    <cellStyle name="Обычный 7 8 3 3 2 2 4 2 2" xfId="58234"/>
    <cellStyle name="Обычный 7 8 3 3 2 2 4 2 2 2" xfId="58235"/>
    <cellStyle name="Обычный 7 8 3 3 2 2 4 2 3" xfId="58236"/>
    <cellStyle name="Обычный 7 8 3 3 2 2 4 3" xfId="58237"/>
    <cellStyle name="Обычный 7 8 3 3 2 2 4 3 2" xfId="58238"/>
    <cellStyle name="Обычный 7 8 3 3 2 2 4 4" xfId="58239"/>
    <cellStyle name="Обычный 7 8 3 3 2 2 5" xfId="58240"/>
    <cellStyle name="Обычный 7 8 3 3 2 2 5 2" xfId="58241"/>
    <cellStyle name="Обычный 7 8 3 3 2 2 5 2 2" xfId="58242"/>
    <cellStyle name="Обычный 7 8 3 3 2 2 5 3" xfId="58243"/>
    <cellStyle name="Обычный 7 8 3 3 2 2 6" xfId="58244"/>
    <cellStyle name="Обычный 7 8 3 3 2 2 6 2" xfId="58245"/>
    <cellStyle name="Обычный 7 8 3 3 2 2 7" xfId="58246"/>
    <cellStyle name="Обычный 7 8 3 3 2 3" xfId="58247"/>
    <cellStyle name="Обычный 7 8 3 3 2 3 2" xfId="58248"/>
    <cellStyle name="Обычный 7 8 3 3 2 3 2 2" xfId="58249"/>
    <cellStyle name="Обычный 7 8 3 3 2 3 2 2 2" xfId="58250"/>
    <cellStyle name="Обычный 7 8 3 3 2 3 2 2 2 2" xfId="58251"/>
    <cellStyle name="Обычный 7 8 3 3 2 3 2 2 3" xfId="58252"/>
    <cellStyle name="Обычный 7 8 3 3 2 3 2 3" xfId="58253"/>
    <cellStyle name="Обычный 7 8 3 3 2 3 2 3 2" xfId="58254"/>
    <cellStyle name="Обычный 7 8 3 3 2 3 2 4" xfId="58255"/>
    <cellStyle name="Обычный 7 8 3 3 2 3 3" xfId="58256"/>
    <cellStyle name="Обычный 7 8 3 3 2 3 3 2" xfId="58257"/>
    <cellStyle name="Обычный 7 8 3 3 2 3 3 2 2" xfId="58258"/>
    <cellStyle name="Обычный 7 8 3 3 2 3 3 3" xfId="58259"/>
    <cellStyle name="Обычный 7 8 3 3 2 3 4" xfId="58260"/>
    <cellStyle name="Обычный 7 8 3 3 2 3 4 2" xfId="58261"/>
    <cellStyle name="Обычный 7 8 3 3 2 3 5" xfId="58262"/>
    <cellStyle name="Обычный 7 8 3 3 2 4" xfId="58263"/>
    <cellStyle name="Обычный 7 8 3 3 2 4 2" xfId="58264"/>
    <cellStyle name="Обычный 7 8 3 3 2 4 2 2" xfId="58265"/>
    <cellStyle name="Обычный 7 8 3 3 2 4 2 2 2" xfId="58266"/>
    <cellStyle name="Обычный 7 8 3 3 2 4 2 2 2 2" xfId="58267"/>
    <cellStyle name="Обычный 7 8 3 3 2 4 2 2 3" xfId="58268"/>
    <cellStyle name="Обычный 7 8 3 3 2 4 2 3" xfId="58269"/>
    <cellStyle name="Обычный 7 8 3 3 2 4 2 3 2" xfId="58270"/>
    <cellStyle name="Обычный 7 8 3 3 2 4 2 4" xfId="58271"/>
    <cellStyle name="Обычный 7 8 3 3 2 4 3" xfId="58272"/>
    <cellStyle name="Обычный 7 8 3 3 2 4 3 2" xfId="58273"/>
    <cellStyle name="Обычный 7 8 3 3 2 4 3 2 2" xfId="58274"/>
    <cellStyle name="Обычный 7 8 3 3 2 4 3 3" xfId="58275"/>
    <cellStyle name="Обычный 7 8 3 3 2 4 4" xfId="58276"/>
    <cellStyle name="Обычный 7 8 3 3 2 4 4 2" xfId="58277"/>
    <cellStyle name="Обычный 7 8 3 3 2 4 5" xfId="58278"/>
    <cellStyle name="Обычный 7 8 3 3 2 5" xfId="58279"/>
    <cellStyle name="Обычный 7 8 3 3 2 5 2" xfId="58280"/>
    <cellStyle name="Обычный 7 8 3 3 2 5 2 2" xfId="58281"/>
    <cellStyle name="Обычный 7 8 3 3 2 5 2 2 2" xfId="58282"/>
    <cellStyle name="Обычный 7 8 3 3 2 5 2 3" xfId="58283"/>
    <cellStyle name="Обычный 7 8 3 3 2 5 3" xfId="58284"/>
    <cellStyle name="Обычный 7 8 3 3 2 5 3 2" xfId="58285"/>
    <cellStyle name="Обычный 7 8 3 3 2 5 4" xfId="58286"/>
    <cellStyle name="Обычный 7 8 3 3 2 6" xfId="58287"/>
    <cellStyle name="Обычный 7 8 3 3 2 6 2" xfId="58288"/>
    <cellStyle name="Обычный 7 8 3 3 2 6 2 2" xfId="58289"/>
    <cellStyle name="Обычный 7 8 3 3 2 6 3" xfId="58290"/>
    <cellStyle name="Обычный 7 8 3 3 2 7" xfId="58291"/>
    <cellStyle name="Обычный 7 8 3 3 2 7 2" xfId="58292"/>
    <cellStyle name="Обычный 7 8 3 3 2 8" xfId="58293"/>
    <cellStyle name="Обычный 7 8 3 4" xfId="58294"/>
    <cellStyle name="Обычный 7 8 3 4 2" xfId="58295"/>
    <cellStyle name="Обычный 7 8 3 4 2 2" xfId="58296"/>
    <cellStyle name="Обычный 7 8 3 4 2 2 2" xfId="58297"/>
    <cellStyle name="Обычный 7 8 3 4 2 2 2 2" xfId="58298"/>
    <cellStyle name="Обычный 7 8 3 4 2 2 2 2 2" xfId="58299"/>
    <cellStyle name="Обычный 7 8 3 4 2 2 2 3" xfId="58300"/>
    <cellStyle name="Обычный 7 8 3 4 2 2 3" xfId="58301"/>
    <cellStyle name="Обычный 7 8 3 4 2 2 3 2" xfId="58302"/>
    <cellStyle name="Обычный 7 8 3 4 2 2 4" xfId="58303"/>
    <cellStyle name="Обычный 7 8 3 4 2 3" xfId="58304"/>
    <cellStyle name="Обычный 7 8 3 4 2 3 2" xfId="58305"/>
    <cellStyle name="Обычный 7 8 3 4 2 3 2 2" xfId="58306"/>
    <cellStyle name="Обычный 7 8 3 4 2 3 3" xfId="58307"/>
    <cellStyle name="Обычный 7 8 3 4 2 4" xfId="58308"/>
    <cellStyle name="Обычный 7 8 3 4 2 4 2" xfId="58309"/>
    <cellStyle name="Обычный 7 8 3 4 2 5" xfId="58310"/>
    <cellStyle name="Обычный 7 8 3 4 3" xfId="58311"/>
    <cellStyle name="Обычный 7 8 3 4 3 2" xfId="58312"/>
    <cellStyle name="Обычный 7 8 3 4 3 2 2" xfId="58313"/>
    <cellStyle name="Обычный 7 8 3 4 3 2 2 2" xfId="58314"/>
    <cellStyle name="Обычный 7 8 3 4 3 2 2 2 2" xfId="58315"/>
    <cellStyle name="Обычный 7 8 3 4 3 2 2 3" xfId="58316"/>
    <cellStyle name="Обычный 7 8 3 4 3 2 3" xfId="58317"/>
    <cellStyle name="Обычный 7 8 3 4 3 2 3 2" xfId="58318"/>
    <cellStyle name="Обычный 7 8 3 4 3 2 4" xfId="58319"/>
    <cellStyle name="Обычный 7 8 3 4 3 3" xfId="58320"/>
    <cellStyle name="Обычный 7 8 3 4 3 3 2" xfId="58321"/>
    <cellStyle name="Обычный 7 8 3 4 3 3 2 2" xfId="58322"/>
    <cellStyle name="Обычный 7 8 3 4 3 3 3" xfId="58323"/>
    <cellStyle name="Обычный 7 8 3 4 3 4" xfId="58324"/>
    <cellStyle name="Обычный 7 8 3 4 3 4 2" xfId="58325"/>
    <cellStyle name="Обычный 7 8 3 4 3 5" xfId="58326"/>
    <cellStyle name="Обычный 7 8 3 4 4" xfId="58327"/>
    <cellStyle name="Обычный 7 8 3 4 4 2" xfId="58328"/>
    <cellStyle name="Обычный 7 8 3 4 4 2 2" xfId="58329"/>
    <cellStyle name="Обычный 7 8 3 4 4 2 2 2" xfId="58330"/>
    <cellStyle name="Обычный 7 8 3 4 4 2 3" xfId="58331"/>
    <cellStyle name="Обычный 7 8 3 4 4 3" xfId="58332"/>
    <cellStyle name="Обычный 7 8 3 4 4 3 2" xfId="58333"/>
    <cellStyle name="Обычный 7 8 3 4 4 4" xfId="58334"/>
    <cellStyle name="Обычный 7 8 3 4 5" xfId="58335"/>
    <cellStyle name="Обычный 7 8 3 4 5 2" xfId="58336"/>
    <cellStyle name="Обычный 7 8 3 4 5 2 2" xfId="58337"/>
    <cellStyle name="Обычный 7 8 3 4 5 3" xfId="58338"/>
    <cellStyle name="Обычный 7 8 3 4 6" xfId="58339"/>
    <cellStyle name="Обычный 7 8 3 4 6 2" xfId="58340"/>
    <cellStyle name="Обычный 7 8 3 4 7" xfId="58341"/>
    <cellStyle name="Обычный 7 8 3 5" xfId="58342"/>
    <cellStyle name="Обычный 7 8 3 5 2" xfId="58343"/>
    <cellStyle name="Обычный 7 8 3 5 2 2" xfId="58344"/>
    <cellStyle name="Обычный 7 8 3 5 2 2 2" xfId="58345"/>
    <cellStyle name="Обычный 7 8 3 5 2 2 2 2" xfId="58346"/>
    <cellStyle name="Обычный 7 8 3 5 2 2 3" xfId="58347"/>
    <cellStyle name="Обычный 7 8 3 5 2 3" xfId="58348"/>
    <cellStyle name="Обычный 7 8 3 5 2 3 2" xfId="58349"/>
    <cellStyle name="Обычный 7 8 3 5 2 4" xfId="58350"/>
    <cellStyle name="Обычный 7 8 3 5 3" xfId="58351"/>
    <cellStyle name="Обычный 7 8 3 5 3 2" xfId="58352"/>
    <cellStyle name="Обычный 7 8 3 5 3 2 2" xfId="58353"/>
    <cellStyle name="Обычный 7 8 3 5 3 3" xfId="58354"/>
    <cellStyle name="Обычный 7 8 3 5 4" xfId="58355"/>
    <cellStyle name="Обычный 7 8 3 5 4 2" xfId="58356"/>
    <cellStyle name="Обычный 7 8 3 5 5" xfId="58357"/>
    <cellStyle name="Обычный 7 8 3 6" xfId="58358"/>
    <cellStyle name="Обычный 7 8 3 6 2" xfId="58359"/>
    <cellStyle name="Обычный 7 8 3 6 2 2" xfId="58360"/>
    <cellStyle name="Обычный 7 8 3 6 2 2 2" xfId="58361"/>
    <cellStyle name="Обычный 7 8 3 6 2 2 2 2" xfId="58362"/>
    <cellStyle name="Обычный 7 8 3 6 2 2 3" xfId="58363"/>
    <cellStyle name="Обычный 7 8 3 6 2 3" xfId="58364"/>
    <cellStyle name="Обычный 7 8 3 6 2 3 2" xfId="58365"/>
    <cellStyle name="Обычный 7 8 3 6 2 4" xfId="58366"/>
    <cellStyle name="Обычный 7 8 3 6 3" xfId="58367"/>
    <cellStyle name="Обычный 7 8 3 6 3 2" xfId="58368"/>
    <cellStyle name="Обычный 7 8 3 6 3 2 2" xfId="58369"/>
    <cellStyle name="Обычный 7 8 3 6 3 3" xfId="58370"/>
    <cellStyle name="Обычный 7 8 3 6 4" xfId="58371"/>
    <cellStyle name="Обычный 7 8 3 6 4 2" xfId="58372"/>
    <cellStyle name="Обычный 7 8 3 6 5" xfId="58373"/>
    <cellStyle name="Обычный 7 8 3 7" xfId="58374"/>
    <cellStyle name="Обычный 7 8 3 7 2" xfId="58375"/>
    <cellStyle name="Обычный 7 8 3 7 2 2" xfId="58376"/>
    <cellStyle name="Обычный 7 8 3 7 2 2 2" xfId="58377"/>
    <cellStyle name="Обычный 7 8 3 7 2 3" xfId="58378"/>
    <cellStyle name="Обычный 7 8 3 7 3" xfId="58379"/>
    <cellStyle name="Обычный 7 8 3 7 3 2" xfId="58380"/>
    <cellStyle name="Обычный 7 8 3 7 4" xfId="58381"/>
    <cellStyle name="Обычный 7 8 3 8" xfId="58382"/>
    <cellStyle name="Обычный 7 8 3 8 2" xfId="58383"/>
    <cellStyle name="Обычный 7 8 3 8 2 2" xfId="58384"/>
    <cellStyle name="Обычный 7 8 3 8 3" xfId="58385"/>
    <cellStyle name="Обычный 7 8 3 9" xfId="58386"/>
    <cellStyle name="Обычный 7 8 3 9 2" xfId="58387"/>
    <cellStyle name="Обычный 7 8 4" xfId="58388"/>
    <cellStyle name="Обычный 7 8 4 2" xfId="58389"/>
    <cellStyle name="Обычный 7 8 4 2 2" xfId="58390"/>
    <cellStyle name="Обычный 7 8 4 2 2 2" xfId="58391"/>
    <cellStyle name="Обычный 7 8 4 2 2 2 2" xfId="58392"/>
    <cellStyle name="Обычный 7 8 4 2 2 2 2 2" xfId="58393"/>
    <cellStyle name="Обычный 7 8 4 2 2 2 2 2 2" xfId="58394"/>
    <cellStyle name="Обычный 7 8 4 2 2 2 2 2 2 2" xfId="58395"/>
    <cellStyle name="Обычный 7 8 4 2 2 2 2 2 2 2 2" xfId="58396"/>
    <cellStyle name="Обычный 7 8 4 2 2 2 2 2 2 3" xfId="58397"/>
    <cellStyle name="Обычный 7 8 4 2 2 2 2 2 3" xfId="58398"/>
    <cellStyle name="Обычный 7 8 4 2 2 2 2 2 3 2" xfId="58399"/>
    <cellStyle name="Обычный 7 8 4 2 2 2 2 2 4" xfId="58400"/>
    <cellStyle name="Обычный 7 8 4 2 2 2 2 3" xfId="58401"/>
    <cellStyle name="Обычный 7 8 4 2 2 2 2 3 2" xfId="58402"/>
    <cellStyle name="Обычный 7 8 4 2 2 2 2 3 2 2" xfId="58403"/>
    <cellStyle name="Обычный 7 8 4 2 2 2 2 3 3" xfId="58404"/>
    <cellStyle name="Обычный 7 8 4 2 2 2 2 4" xfId="58405"/>
    <cellStyle name="Обычный 7 8 4 2 2 2 2 4 2" xfId="58406"/>
    <cellStyle name="Обычный 7 8 4 2 2 2 2 5" xfId="58407"/>
    <cellStyle name="Обычный 7 8 4 2 2 2 3" xfId="58408"/>
    <cellStyle name="Обычный 7 8 4 2 2 2 3 2" xfId="58409"/>
    <cellStyle name="Обычный 7 8 4 2 2 2 3 2 2" xfId="58410"/>
    <cellStyle name="Обычный 7 8 4 2 2 2 3 2 2 2" xfId="58411"/>
    <cellStyle name="Обычный 7 8 4 2 2 2 3 2 2 2 2" xfId="58412"/>
    <cellStyle name="Обычный 7 8 4 2 2 2 3 2 2 3" xfId="58413"/>
    <cellStyle name="Обычный 7 8 4 2 2 2 3 2 3" xfId="58414"/>
    <cellStyle name="Обычный 7 8 4 2 2 2 3 2 3 2" xfId="58415"/>
    <cellStyle name="Обычный 7 8 4 2 2 2 3 2 4" xfId="58416"/>
    <cellStyle name="Обычный 7 8 4 2 2 2 3 3" xfId="58417"/>
    <cellStyle name="Обычный 7 8 4 2 2 2 3 3 2" xfId="58418"/>
    <cellStyle name="Обычный 7 8 4 2 2 2 3 3 2 2" xfId="58419"/>
    <cellStyle name="Обычный 7 8 4 2 2 2 3 3 3" xfId="58420"/>
    <cellStyle name="Обычный 7 8 4 2 2 2 3 4" xfId="58421"/>
    <cellStyle name="Обычный 7 8 4 2 2 2 3 4 2" xfId="58422"/>
    <cellStyle name="Обычный 7 8 4 2 2 2 3 5" xfId="58423"/>
    <cellStyle name="Обычный 7 8 4 2 2 2 4" xfId="58424"/>
    <cellStyle name="Обычный 7 8 4 2 2 2 4 2" xfId="58425"/>
    <cellStyle name="Обычный 7 8 4 2 2 2 4 2 2" xfId="58426"/>
    <cellStyle name="Обычный 7 8 4 2 2 2 4 2 2 2" xfId="58427"/>
    <cellStyle name="Обычный 7 8 4 2 2 2 4 2 3" xfId="58428"/>
    <cellStyle name="Обычный 7 8 4 2 2 2 4 3" xfId="58429"/>
    <cellStyle name="Обычный 7 8 4 2 2 2 4 3 2" xfId="58430"/>
    <cellStyle name="Обычный 7 8 4 2 2 2 4 4" xfId="58431"/>
    <cellStyle name="Обычный 7 8 4 2 2 2 5" xfId="58432"/>
    <cellStyle name="Обычный 7 8 4 2 2 2 5 2" xfId="58433"/>
    <cellStyle name="Обычный 7 8 4 2 2 2 5 2 2" xfId="58434"/>
    <cellStyle name="Обычный 7 8 4 2 2 2 5 3" xfId="58435"/>
    <cellStyle name="Обычный 7 8 4 2 2 2 6" xfId="58436"/>
    <cellStyle name="Обычный 7 8 4 2 2 2 6 2" xfId="58437"/>
    <cellStyle name="Обычный 7 8 4 2 2 2 7" xfId="58438"/>
    <cellStyle name="Обычный 7 8 4 2 2 3" xfId="58439"/>
    <cellStyle name="Обычный 7 8 4 2 2 3 2" xfId="58440"/>
    <cellStyle name="Обычный 7 8 4 2 2 3 2 2" xfId="58441"/>
    <cellStyle name="Обычный 7 8 4 2 2 3 2 2 2" xfId="58442"/>
    <cellStyle name="Обычный 7 8 4 2 2 3 2 2 2 2" xfId="58443"/>
    <cellStyle name="Обычный 7 8 4 2 2 3 2 2 3" xfId="58444"/>
    <cellStyle name="Обычный 7 8 4 2 2 3 2 3" xfId="58445"/>
    <cellStyle name="Обычный 7 8 4 2 2 3 2 3 2" xfId="58446"/>
    <cellStyle name="Обычный 7 8 4 2 2 3 2 4" xfId="58447"/>
    <cellStyle name="Обычный 7 8 4 2 2 3 3" xfId="58448"/>
    <cellStyle name="Обычный 7 8 4 2 2 3 3 2" xfId="58449"/>
    <cellStyle name="Обычный 7 8 4 2 2 3 3 2 2" xfId="58450"/>
    <cellStyle name="Обычный 7 8 4 2 2 3 3 3" xfId="58451"/>
    <cellStyle name="Обычный 7 8 4 2 2 3 4" xfId="58452"/>
    <cellStyle name="Обычный 7 8 4 2 2 3 4 2" xfId="58453"/>
    <cellStyle name="Обычный 7 8 4 2 2 3 5" xfId="58454"/>
    <cellStyle name="Обычный 7 8 4 2 2 4" xfId="58455"/>
    <cellStyle name="Обычный 7 8 4 2 2 4 2" xfId="58456"/>
    <cellStyle name="Обычный 7 8 4 2 2 4 2 2" xfId="58457"/>
    <cellStyle name="Обычный 7 8 4 2 2 4 2 2 2" xfId="58458"/>
    <cellStyle name="Обычный 7 8 4 2 2 4 2 2 2 2" xfId="58459"/>
    <cellStyle name="Обычный 7 8 4 2 2 4 2 2 3" xfId="58460"/>
    <cellStyle name="Обычный 7 8 4 2 2 4 2 3" xfId="58461"/>
    <cellStyle name="Обычный 7 8 4 2 2 4 2 3 2" xfId="58462"/>
    <cellStyle name="Обычный 7 8 4 2 2 4 2 4" xfId="58463"/>
    <cellStyle name="Обычный 7 8 4 2 2 4 3" xfId="58464"/>
    <cellStyle name="Обычный 7 8 4 2 2 4 3 2" xfId="58465"/>
    <cellStyle name="Обычный 7 8 4 2 2 4 3 2 2" xfId="58466"/>
    <cellStyle name="Обычный 7 8 4 2 2 4 3 3" xfId="58467"/>
    <cellStyle name="Обычный 7 8 4 2 2 4 4" xfId="58468"/>
    <cellStyle name="Обычный 7 8 4 2 2 4 4 2" xfId="58469"/>
    <cellStyle name="Обычный 7 8 4 2 2 4 5" xfId="58470"/>
    <cellStyle name="Обычный 7 8 4 2 2 5" xfId="58471"/>
    <cellStyle name="Обычный 7 8 4 2 2 5 2" xfId="58472"/>
    <cellStyle name="Обычный 7 8 4 2 2 5 2 2" xfId="58473"/>
    <cellStyle name="Обычный 7 8 4 2 2 5 2 2 2" xfId="58474"/>
    <cellStyle name="Обычный 7 8 4 2 2 5 2 3" xfId="58475"/>
    <cellStyle name="Обычный 7 8 4 2 2 5 3" xfId="58476"/>
    <cellStyle name="Обычный 7 8 4 2 2 5 3 2" xfId="58477"/>
    <cellStyle name="Обычный 7 8 4 2 2 5 4" xfId="58478"/>
    <cellStyle name="Обычный 7 8 4 2 2 6" xfId="58479"/>
    <cellStyle name="Обычный 7 8 4 2 2 6 2" xfId="58480"/>
    <cellStyle name="Обычный 7 8 4 2 2 6 2 2" xfId="58481"/>
    <cellStyle name="Обычный 7 8 4 2 2 6 3" xfId="58482"/>
    <cellStyle name="Обычный 7 8 4 2 2 7" xfId="58483"/>
    <cellStyle name="Обычный 7 8 4 2 2 7 2" xfId="58484"/>
    <cellStyle name="Обычный 7 8 4 2 2 8" xfId="58485"/>
    <cellStyle name="Обычный 7 8 4 3" xfId="58486"/>
    <cellStyle name="Обычный 7 8 4 3 2" xfId="58487"/>
    <cellStyle name="Обычный 7 8 4 3 2 2" xfId="58488"/>
    <cellStyle name="Обычный 7 8 4 3 2 2 2" xfId="58489"/>
    <cellStyle name="Обычный 7 8 4 3 2 2 2 2" xfId="58490"/>
    <cellStyle name="Обычный 7 8 4 3 2 2 2 2 2" xfId="58491"/>
    <cellStyle name="Обычный 7 8 4 3 2 2 2 3" xfId="58492"/>
    <cellStyle name="Обычный 7 8 4 3 2 2 3" xfId="58493"/>
    <cellStyle name="Обычный 7 8 4 3 2 2 3 2" xfId="58494"/>
    <cellStyle name="Обычный 7 8 4 3 2 2 4" xfId="58495"/>
    <cellStyle name="Обычный 7 8 4 3 2 3" xfId="58496"/>
    <cellStyle name="Обычный 7 8 4 3 2 3 2" xfId="58497"/>
    <cellStyle name="Обычный 7 8 4 3 2 3 2 2" xfId="58498"/>
    <cellStyle name="Обычный 7 8 4 3 2 3 3" xfId="58499"/>
    <cellStyle name="Обычный 7 8 4 3 2 4" xfId="58500"/>
    <cellStyle name="Обычный 7 8 4 3 2 4 2" xfId="58501"/>
    <cellStyle name="Обычный 7 8 4 3 2 5" xfId="58502"/>
    <cellStyle name="Обычный 7 8 4 3 3" xfId="58503"/>
    <cellStyle name="Обычный 7 8 4 3 3 2" xfId="58504"/>
    <cellStyle name="Обычный 7 8 4 3 3 2 2" xfId="58505"/>
    <cellStyle name="Обычный 7 8 4 3 3 2 2 2" xfId="58506"/>
    <cellStyle name="Обычный 7 8 4 3 3 2 2 2 2" xfId="58507"/>
    <cellStyle name="Обычный 7 8 4 3 3 2 2 3" xfId="58508"/>
    <cellStyle name="Обычный 7 8 4 3 3 2 3" xfId="58509"/>
    <cellStyle name="Обычный 7 8 4 3 3 2 3 2" xfId="58510"/>
    <cellStyle name="Обычный 7 8 4 3 3 2 4" xfId="58511"/>
    <cellStyle name="Обычный 7 8 4 3 3 3" xfId="58512"/>
    <cellStyle name="Обычный 7 8 4 3 3 3 2" xfId="58513"/>
    <cellStyle name="Обычный 7 8 4 3 3 3 2 2" xfId="58514"/>
    <cellStyle name="Обычный 7 8 4 3 3 3 3" xfId="58515"/>
    <cellStyle name="Обычный 7 8 4 3 3 4" xfId="58516"/>
    <cellStyle name="Обычный 7 8 4 3 3 4 2" xfId="58517"/>
    <cellStyle name="Обычный 7 8 4 3 3 5" xfId="58518"/>
    <cellStyle name="Обычный 7 8 4 3 4" xfId="58519"/>
    <cellStyle name="Обычный 7 8 4 3 4 2" xfId="58520"/>
    <cellStyle name="Обычный 7 8 4 3 4 2 2" xfId="58521"/>
    <cellStyle name="Обычный 7 8 4 3 4 2 2 2" xfId="58522"/>
    <cellStyle name="Обычный 7 8 4 3 4 2 3" xfId="58523"/>
    <cellStyle name="Обычный 7 8 4 3 4 3" xfId="58524"/>
    <cellStyle name="Обычный 7 8 4 3 4 3 2" xfId="58525"/>
    <cellStyle name="Обычный 7 8 4 3 4 4" xfId="58526"/>
    <cellStyle name="Обычный 7 8 4 3 5" xfId="58527"/>
    <cellStyle name="Обычный 7 8 4 3 5 2" xfId="58528"/>
    <cellStyle name="Обычный 7 8 4 3 5 2 2" xfId="58529"/>
    <cellStyle name="Обычный 7 8 4 3 5 3" xfId="58530"/>
    <cellStyle name="Обычный 7 8 4 3 6" xfId="58531"/>
    <cellStyle name="Обычный 7 8 4 3 6 2" xfId="58532"/>
    <cellStyle name="Обычный 7 8 4 3 7" xfId="58533"/>
    <cellStyle name="Обычный 7 8 4 4" xfId="58534"/>
    <cellStyle name="Обычный 7 8 4 4 2" xfId="58535"/>
    <cellStyle name="Обычный 7 8 4 4 2 2" xfId="58536"/>
    <cellStyle name="Обычный 7 8 4 4 2 2 2" xfId="58537"/>
    <cellStyle name="Обычный 7 8 4 4 2 2 2 2" xfId="58538"/>
    <cellStyle name="Обычный 7 8 4 4 2 2 3" xfId="58539"/>
    <cellStyle name="Обычный 7 8 4 4 2 3" xfId="58540"/>
    <cellStyle name="Обычный 7 8 4 4 2 3 2" xfId="58541"/>
    <cellStyle name="Обычный 7 8 4 4 2 4" xfId="58542"/>
    <cellStyle name="Обычный 7 8 4 4 3" xfId="58543"/>
    <cellStyle name="Обычный 7 8 4 4 3 2" xfId="58544"/>
    <cellStyle name="Обычный 7 8 4 4 3 2 2" xfId="58545"/>
    <cellStyle name="Обычный 7 8 4 4 3 3" xfId="58546"/>
    <cellStyle name="Обычный 7 8 4 4 4" xfId="58547"/>
    <cellStyle name="Обычный 7 8 4 4 4 2" xfId="58548"/>
    <cellStyle name="Обычный 7 8 4 4 5" xfId="58549"/>
    <cellStyle name="Обычный 7 8 4 5" xfId="58550"/>
    <cellStyle name="Обычный 7 8 4 5 2" xfId="58551"/>
    <cellStyle name="Обычный 7 8 4 5 2 2" xfId="58552"/>
    <cellStyle name="Обычный 7 8 4 5 2 2 2" xfId="58553"/>
    <cellStyle name="Обычный 7 8 4 5 2 2 2 2" xfId="58554"/>
    <cellStyle name="Обычный 7 8 4 5 2 2 3" xfId="58555"/>
    <cellStyle name="Обычный 7 8 4 5 2 3" xfId="58556"/>
    <cellStyle name="Обычный 7 8 4 5 2 3 2" xfId="58557"/>
    <cellStyle name="Обычный 7 8 4 5 2 4" xfId="58558"/>
    <cellStyle name="Обычный 7 8 4 5 3" xfId="58559"/>
    <cellStyle name="Обычный 7 8 4 5 3 2" xfId="58560"/>
    <cellStyle name="Обычный 7 8 4 5 3 2 2" xfId="58561"/>
    <cellStyle name="Обычный 7 8 4 5 3 3" xfId="58562"/>
    <cellStyle name="Обычный 7 8 4 5 4" xfId="58563"/>
    <cellStyle name="Обычный 7 8 4 5 4 2" xfId="58564"/>
    <cellStyle name="Обычный 7 8 4 5 5" xfId="58565"/>
    <cellStyle name="Обычный 7 8 4 6" xfId="58566"/>
    <cellStyle name="Обычный 7 8 4 6 2" xfId="58567"/>
    <cellStyle name="Обычный 7 8 4 6 2 2" xfId="58568"/>
    <cellStyle name="Обычный 7 8 4 6 2 2 2" xfId="58569"/>
    <cellStyle name="Обычный 7 8 4 6 2 3" xfId="58570"/>
    <cellStyle name="Обычный 7 8 4 6 3" xfId="58571"/>
    <cellStyle name="Обычный 7 8 4 6 3 2" xfId="58572"/>
    <cellStyle name="Обычный 7 8 4 6 4" xfId="58573"/>
    <cellStyle name="Обычный 7 8 4 7" xfId="58574"/>
    <cellStyle name="Обычный 7 8 4 7 2" xfId="58575"/>
    <cellStyle name="Обычный 7 8 4 7 2 2" xfId="58576"/>
    <cellStyle name="Обычный 7 8 4 7 3" xfId="58577"/>
    <cellStyle name="Обычный 7 8 4 8" xfId="58578"/>
    <cellStyle name="Обычный 7 8 4 8 2" xfId="58579"/>
    <cellStyle name="Обычный 7 8 4 9" xfId="58580"/>
    <cellStyle name="Обычный 7 8 5" xfId="58581"/>
    <cellStyle name="Обычный 7 8 5 2" xfId="58582"/>
    <cellStyle name="Обычный 7 8 5 2 2" xfId="58583"/>
    <cellStyle name="Обычный 7 8 5 2 2 2" xfId="58584"/>
    <cellStyle name="Обычный 7 8 5 2 2 2 2" xfId="58585"/>
    <cellStyle name="Обычный 7 8 5 2 2 2 2 2" xfId="58586"/>
    <cellStyle name="Обычный 7 8 5 2 2 2 2 2 2" xfId="58587"/>
    <cellStyle name="Обычный 7 8 5 2 2 2 2 3" xfId="58588"/>
    <cellStyle name="Обычный 7 8 5 2 2 2 3" xfId="58589"/>
    <cellStyle name="Обычный 7 8 5 2 2 2 3 2" xfId="58590"/>
    <cellStyle name="Обычный 7 8 5 2 2 2 4" xfId="58591"/>
    <cellStyle name="Обычный 7 8 5 2 2 3" xfId="58592"/>
    <cellStyle name="Обычный 7 8 5 2 2 3 2" xfId="58593"/>
    <cellStyle name="Обычный 7 8 5 2 2 3 2 2" xfId="58594"/>
    <cellStyle name="Обычный 7 8 5 2 2 3 3" xfId="58595"/>
    <cellStyle name="Обычный 7 8 5 2 2 4" xfId="58596"/>
    <cellStyle name="Обычный 7 8 5 2 2 4 2" xfId="58597"/>
    <cellStyle name="Обычный 7 8 5 2 2 5" xfId="58598"/>
    <cellStyle name="Обычный 7 8 5 2 3" xfId="58599"/>
    <cellStyle name="Обычный 7 8 5 2 3 2" xfId="58600"/>
    <cellStyle name="Обычный 7 8 5 2 3 2 2" xfId="58601"/>
    <cellStyle name="Обычный 7 8 5 2 3 2 2 2" xfId="58602"/>
    <cellStyle name="Обычный 7 8 5 2 3 2 2 2 2" xfId="58603"/>
    <cellStyle name="Обычный 7 8 5 2 3 2 2 3" xfId="58604"/>
    <cellStyle name="Обычный 7 8 5 2 3 2 3" xfId="58605"/>
    <cellStyle name="Обычный 7 8 5 2 3 2 3 2" xfId="58606"/>
    <cellStyle name="Обычный 7 8 5 2 3 2 4" xfId="58607"/>
    <cellStyle name="Обычный 7 8 5 2 3 3" xfId="58608"/>
    <cellStyle name="Обычный 7 8 5 2 3 3 2" xfId="58609"/>
    <cellStyle name="Обычный 7 8 5 2 3 3 2 2" xfId="58610"/>
    <cellStyle name="Обычный 7 8 5 2 3 3 3" xfId="58611"/>
    <cellStyle name="Обычный 7 8 5 2 3 4" xfId="58612"/>
    <cellStyle name="Обычный 7 8 5 2 3 4 2" xfId="58613"/>
    <cellStyle name="Обычный 7 8 5 2 3 5" xfId="58614"/>
    <cellStyle name="Обычный 7 8 5 2 4" xfId="58615"/>
    <cellStyle name="Обычный 7 8 5 2 4 2" xfId="58616"/>
    <cellStyle name="Обычный 7 8 5 2 4 2 2" xfId="58617"/>
    <cellStyle name="Обычный 7 8 5 2 4 2 2 2" xfId="58618"/>
    <cellStyle name="Обычный 7 8 5 2 4 2 3" xfId="58619"/>
    <cellStyle name="Обычный 7 8 5 2 4 3" xfId="58620"/>
    <cellStyle name="Обычный 7 8 5 2 4 3 2" xfId="58621"/>
    <cellStyle name="Обычный 7 8 5 2 4 4" xfId="58622"/>
    <cellStyle name="Обычный 7 8 5 2 5" xfId="58623"/>
    <cellStyle name="Обычный 7 8 5 2 5 2" xfId="58624"/>
    <cellStyle name="Обычный 7 8 5 2 5 2 2" xfId="58625"/>
    <cellStyle name="Обычный 7 8 5 2 5 3" xfId="58626"/>
    <cellStyle name="Обычный 7 8 5 2 6" xfId="58627"/>
    <cellStyle name="Обычный 7 8 5 2 6 2" xfId="58628"/>
    <cellStyle name="Обычный 7 8 5 2 7" xfId="58629"/>
    <cellStyle name="Обычный 7 8 5 3" xfId="58630"/>
    <cellStyle name="Обычный 7 8 5 3 2" xfId="58631"/>
    <cellStyle name="Обычный 7 8 5 3 2 2" xfId="58632"/>
    <cellStyle name="Обычный 7 8 5 3 2 2 2" xfId="58633"/>
    <cellStyle name="Обычный 7 8 5 3 2 2 2 2" xfId="58634"/>
    <cellStyle name="Обычный 7 8 5 3 2 2 3" xfId="58635"/>
    <cellStyle name="Обычный 7 8 5 3 2 3" xfId="58636"/>
    <cellStyle name="Обычный 7 8 5 3 2 3 2" xfId="58637"/>
    <cellStyle name="Обычный 7 8 5 3 2 4" xfId="58638"/>
    <cellStyle name="Обычный 7 8 5 3 3" xfId="58639"/>
    <cellStyle name="Обычный 7 8 5 3 3 2" xfId="58640"/>
    <cellStyle name="Обычный 7 8 5 3 3 2 2" xfId="58641"/>
    <cellStyle name="Обычный 7 8 5 3 3 3" xfId="58642"/>
    <cellStyle name="Обычный 7 8 5 3 4" xfId="58643"/>
    <cellStyle name="Обычный 7 8 5 3 4 2" xfId="58644"/>
    <cellStyle name="Обычный 7 8 5 3 5" xfId="58645"/>
    <cellStyle name="Обычный 7 8 5 4" xfId="58646"/>
    <cellStyle name="Обычный 7 8 5 4 2" xfId="58647"/>
    <cellStyle name="Обычный 7 8 5 4 2 2" xfId="58648"/>
    <cellStyle name="Обычный 7 8 5 4 2 2 2" xfId="58649"/>
    <cellStyle name="Обычный 7 8 5 4 2 2 2 2" xfId="58650"/>
    <cellStyle name="Обычный 7 8 5 4 2 2 3" xfId="58651"/>
    <cellStyle name="Обычный 7 8 5 4 2 3" xfId="58652"/>
    <cellStyle name="Обычный 7 8 5 4 2 3 2" xfId="58653"/>
    <cellStyle name="Обычный 7 8 5 4 2 4" xfId="58654"/>
    <cellStyle name="Обычный 7 8 5 4 3" xfId="58655"/>
    <cellStyle name="Обычный 7 8 5 4 3 2" xfId="58656"/>
    <cellStyle name="Обычный 7 8 5 4 3 2 2" xfId="58657"/>
    <cellStyle name="Обычный 7 8 5 4 3 3" xfId="58658"/>
    <cellStyle name="Обычный 7 8 5 4 4" xfId="58659"/>
    <cellStyle name="Обычный 7 8 5 4 4 2" xfId="58660"/>
    <cellStyle name="Обычный 7 8 5 4 5" xfId="58661"/>
    <cellStyle name="Обычный 7 8 5 5" xfId="58662"/>
    <cellStyle name="Обычный 7 8 5 5 2" xfId="58663"/>
    <cellStyle name="Обычный 7 8 5 5 2 2" xfId="58664"/>
    <cellStyle name="Обычный 7 8 5 5 2 2 2" xfId="58665"/>
    <cellStyle name="Обычный 7 8 5 5 2 3" xfId="58666"/>
    <cellStyle name="Обычный 7 8 5 5 3" xfId="58667"/>
    <cellStyle name="Обычный 7 8 5 5 3 2" xfId="58668"/>
    <cellStyle name="Обычный 7 8 5 5 4" xfId="58669"/>
    <cellStyle name="Обычный 7 8 5 6" xfId="58670"/>
    <cellStyle name="Обычный 7 8 5 6 2" xfId="58671"/>
    <cellStyle name="Обычный 7 8 5 6 2 2" xfId="58672"/>
    <cellStyle name="Обычный 7 8 5 6 3" xfId="58673"/>
    <cellStyle name="Обычный 7 8 5 7" xfId="58674"/>
    <cellStyle name="Обычный 7 8 5 7 2" xfId="58675"/>
    <cellStyle name="Обычный 7 8 5 8" xfId="58676"/>
    <cellStyle name="Обычный 7 9" xfId="58677"/>
    <cellStyle name="Обычный 8" xfId="58678"/>
    <cellStyle name="Обычный 8 10" xfId="58679"/>
    <cellStyle name="Обычный 8 11" xfId="58680"/>
    <cellStyle name="Обычный 8 12" xfId="58681"/>
    <cellStyle name="Обычный 8 13" xfId="58682"/>
    <cellStyle name="Обычный 8 14" xfId="58683"/>
    <cellStyle name="Обычный 8 15" xfId="58684"/>
    <cellStyle name="Обычный 8 16" xfId="58685"/>
    <cellStyle name="Обычный 8 17" xfId="58686"/>
    <cellStyle name="Обычный 8 18" xfId="58687"/>
    <cellStyle name="Обычный 8 19" xfId="58688"/>
    <cellStyle name="Обычный 8 2" xfId="58689"/>
    <cellStyle name="Обычный 8 20" xfId="58690"/>
    <cellStyle name="Обычный 8 20 2" xfId="58691"/>
    <cellStyle name="Обычный 8 20 2 2" xfId="58692"/>
    <cellStyle name="Обычный 8 20 2 2 2" xfId="58693"/>
    <cellStyle name="Обычный 8 20 2 2 2 2" xfId="58694"/>
    <cellStyle name="Обычный 8 20 2 2 2 2 2" xfId="58695"/>
    <cellStyle name="Обычный 8 20 2 2 2 3" xfId="58696"/>
    <cellStyle name="Обычный 8 20 2 2 3" xfId="58697"/>
    <cellStyle name="Обычный 8 20 2 2 3 2" xfId="58698"/>
    <cellStyle name="Обычный 8 20 2 2 4" xfId="58699"/>
    <cellStyle name="Обычный 8 20 2 3" xfId="58700"/>
    <cellStyle name="Обычный 8 20 2 3 2" xfId="58701"/>
    <cellStyle name="Обычный 8 20 2 3 2 2" xfId="58702"/>
    <cellStyle name="Обычный 8 20 2 3 3" xfId="58703"/>
    <cellStyle name="Обычный 8 20 2 4" xfId="58704"/>
    <cellStyle name="Обычный 8 20 2 4 2" xfId="58705"/>
    <cellStyle name="Обычный 8 20 2 5" xfId="58706"/>
    <cellStyle name="Обычный 8 20 3" xfId="58707"/>
    <cellStyle name="Обычный 8 20 3 2" xfId="58708"/>
    <cellStyle name="Обычный 8 20 3 2 2" xfId="58709"/>
    <cellStyle name="Обычный 8 20 3 2 2 2" xfId="58710"/>
    <cellStyle name="Обычный 8 20 3 2 2 2 2" xfId="58711"/>
    <cellStyle name="Обычный 8 20 3 2 2 3" xfId="58712"/>
    <cellStyle name="Обычный 8 20 3 2 3" xfId="58713"/>
    <cellStyle name="Обычный 8 20 3 2 3 2" xfId="58714"/>
    <cellStyle name="Обычный 8 20 3 2 4" xfId="58715"/>
    <cellStyle name="Обычный 8 20 3 3" xfId="58716"/>
    <cellStyle name="Обычный 8 20 3 3 2" xfId="58717"/>
    <cellStyle name="Обычный 8 20 3 3 2 2" xfId="58718"/>
    <cellStyle name="Обычный 8 20 3 3 3" xfId="58719"/>
    <cellStyle name="Обычный 8 20 3 4" xfId="58720"/>
    <cellStyle name="Обычный 8 20 3 4 2" xfId="58721"/>
    <cellStyle name="Обычный 8 20 3 5" xfId="58722"/>
    <cellStyle name="Обычный 8 20 4" xfId="58723"/>
    <cellStyle name="Обычный 8 20 4 2" xfId="58724"/>
    <cellStyle name="Обычный 8 20 4 2 2" xfId="58725"/>
    <cellStyle name="Обычный 8 20 4 2 2 2" xfId="58726"/>
    <cellStyle name="Обычный 8 20 4 2 3" xfId="58727"/>
    <cellStyle name="Обычный 8 20 4 3" xfId="58728"/>
    <cellStyle name="Обычный 8 20 4 3 2" xfId="58729"/>
    <cellStyle name="Обычный 8 20 4 4" xfId="58730"/>
    <cellStyle name="Обычный 8 20 5" xfId="58731"/>
    <cellStyle name="Обычный 8 20 5 2" xfId="58732"/>
    <cellStyle name="Обычный 8 20 5 2 2" xfId="58733"/>
    <cellStyle name="Обычный 8 20 5 3" xfId="58734"/>
    <cellStyle name="Обычный 8 20 6" xfId="58735"/>
    <cellStyle name="Обычный 8 20 6 2" xfId="58736"/>
    <cellStyle name="Обычный 8 20 7" xfId="58737"/>
    <cellStyle name="Обычный 8 21" xfId="58738"/>
    <cellStyle name="Обычный 8 21 2" xfId="58739"/>
    <cellStyle name="Обычный 8 21 2 2" xfId="58740"/>
    <cellStyle name="Обычный 8 21 2 2 2" xfId="58741"/>
    <cellStyle name="Обычный 8 21 2 2 2 2" xfId="58742"/>
    <cellStyle name="Обычный 8 21 2 2 3" xfId="58743"/>
    <cellStyle name="Обычный 8 21 2 3" xfId="58744"/>
    <cellStyle name="Обычный 8 21 2 3 2" xfId="58745"/>
    <cellStyle name="Обычный 8 21 2 4" xfId="58746"/>
    <cellStyle name="Обычный 8 21 3" xfId="58747"/>
    <cellStyle name="Обычный 8 21 3 2" xfId="58748"/>
    <cellStyle name="Обычный 8 21 3 2 2" xfId="58749"/>
    <cellStyle name="Обычный 8 21 3 3" xfId="58750"/>
    <cellStyle name="Обычный 8 21 4" xfId="58751"/>
    <cellStyle name="Обычный 8 21 4 2" xfId="58752"/>
    <cellStyle name="Обычный 8 21 5" xfId="58753"/>
    <cellStyle name="Обычный 8 22" xfId="58754"/>
    <cellStyle name="Обычный 8 22 2" xfId="58755"/>
    <cellStyle name="Обычный 8 22 2 2" xfId="58756"/>
    <cellStyle name="Обычный 8 22 2 2 2" xfId="58757"/>
    <cellStyle name="Обычный 8 22 2 2 2 2" xfId="58758"/>
    <cellStyle name="Обычный 8 22 2 2 3" xfId="58759"/>
    <cellStyle name="Обычный 8 22 2 3" xfId="58760"/>
    <cellStyle name="Обычный 8 22 2 3 2" xfId="58761"/>
    <cellStyle name="Обычный 8 22 2 4" xfId="58762"/>
    <cellStyle name="Обычный 8 22 3" xfId="58763"/>
    <cellStyle name="Обычный 8 22 3 2" xfId="58764"/>
    <cellStyle name="Обычный 8 22 3 2 2" xfId="58765"/>
    <cellStyle name="Обычный 8 22 3 3" xfId="58766"/>
    <cellStyle name="Обычный 8 22 4" xfId="58767"/>
    <cellStyle name="Обычный 8 22 4 2" xfId="58768"/>
    <cellStyle name="Обычный 8 22 5" xfId="58769"/>
    <cellStyle name="Обычный 8 23" xfId="58770"/>
    <cellStyle name="Обычный 8 23 2" xfId="58771"/>
    <cellStyle name="Обычный 8 23 2 2" xfId="58772"/>
    <cellStyle name="Обычный 8 23 2 2 2" xfId="58773"/>
    <cellStyle name="Обычный 8 23 2 3" xfId="58774"/>
    <cellStyle name="Обычный 8 23 3" xfId="58775"/>
    <cellStyle name="Обычный 8 23 3 2" xfId="58776"/>
    <cellStyle name="Обычный 8 23 4" xfId="58777"/>
    <cellStyle name="Обычный 8 24" xfId="58778"/>
    <cellStyle name="Обычный 8 24 2" xfId="58779"/>
    <cellStyle name="Обычный 8 24 2 2" xfId="58780"/>
    <cellStyle name="Обычный 8 24 3" xfId="58781"/>
    <cellStyle name="Обычный 8 25" xfId="58782"/>
    <cellStyle name="Обычный 8 25 2" xfId="58783"/>
    <cellStyle name="Обычный 8 26" xfId="58784"/>
    <cellStyle name="Обычный 8 27" xfId="58914"/>
    <cellStyle name="Обычный 8 3" xfId="58785"/>
    <cellStyle name="Обычный 8 4" xfId="58786"/>
    <cellStyle name="Обычный 8 5" xfId="58787"/>
    <cellStyle name="Обычный 8 6" xfId="58788"/>
    <cellStyle name="Обычный 8 7" xfId="58789"/>
    <cellStyle name="Обычный 8 8" xfId="58790"/>
    <cellStyle name="Обычный 8 9" xfId="58791"/>
    <cellStyle name="Обычный 9" xfId="58792"/>
    <cellStyle name="Обычный 9 10" xfId="58793"/>
    <cellStyle name="Обычный 9 11" xfId="58794"/>
    <cellStyle name="Обычный 9 12" xfId="58795"/>
    <cellStyle name="Обычный 9 13" xfId="58796"/>
    <cellStyle name="Обычный 9 14" xfId="58797"/>
    <cellStyle name="Обычный 9 15" xfId="58798"/>
    <cellStyle name="Обычный 9 16" xfId="58799"/>
    <cellStyle name="Обычный 9 17" xfId="58800"/>
    <cellStyle name="Обычный 9 18" xfId="58801"/>
    <cellStyle name="Обычный 9 19" xfId="58802"/>
    <cellStyle name="Обычный 9 2" xfId="58803"/>
    <cellStyle name="Обычный 9 20" xfId="58804"/>
    <cellStyle name="Обычный 9 21" xfId="58805"/>
    <cellStyle name="Обычный 9 22" xfId="58806"/>
    <cellStyle name="Обычный 9 3" xfId="58807"/>
    <cellStyle name="Обычный 9 4" xfId="58808"/>
    <cellStyle name="Обычный 9 5" xfId="58809"/>
    <cellStyle name="Обычный 9 6" xfId="58810"/>
    <cellStyle name="Обычный 9 7" xfId="58811"/>
    <cellStyle name="Обычный 9 8" xfId="58812"/>
    <cellStyle name="Обычный 9 9" xfId="58813"/>
    <cellStyle name="Обычный_ИПР 2008 ПЭ корр_прил 1.1" xfId="58901"/>
    <cellStyle name="Обычный_ИПР 2008 ПЭ корр_прил 1.4 2" xfId="58903"/>
    <cellStyle name="Обычный_Лист1" xfId="58906"/>
    <cellStyle name="Обычный_прил 7.1" xfId="58904"/>
    <cellStyle name="Плохой 2" xfId="59418"/>
    <cellStyle name="Плохой 2 10" xfId="59419"/>
    <cellStyle name="Плохой 2 11" xfId="59420"/>
    <cellStyle name="Плохой 2 2" xfId="59421"/>
    <cellStyle name="Плохой 2 3" xfId="59422"/>
    <cellStyle name="Плохой 2 4" xfId="59423"/>
    <cellStyle name="Плохой 2 5" xfId="59424"/>
    <cellStyle name="Плохой 2 6" xfId="59425"/>
    <cellStyle name="Плохой 2 7" xfId="59426"/>
    <cellStyle name="Плохой 2 8" xfId="59427"/>
    <cellStyle name="Плохой 2 9" xfId="59428"/>
    <cellStyle name="Пояснение 2" xfId="59429"/>
    <cellStyle name="Пояснение 2 10" xfId="59430"/>
    <cellStyle name="Пояснение 2 11" xfId="59431"/>
    <cellStyle name="Пояснение 2 2" xfId="59432"/>
    <cellStyle name="Пояснение 2 3" xfId="59433"/>
    <cellStyle name="Пояснение 2 4" xfId="59434"/>
    <cellStyle name="Пояснение 2 5" xfId="59435"/>
    <cellStyle name="Пояснение 2 6" xfId="59436"/>
    <cellStyle name="Пояснение 2 7" xfId="59437"/>
    <cellStyle name="Пояснение 2 8" xfId="59438"/>
    <cellStyle name="Пояснение 2 9" xfId="59439"/>
    <cellStyle name="Примечание 2" xfId="59440"/>
    <cellStyle name="Примечание 2 10" xfId="59441"/>
    <cellStyle name="Примечание 2 11" xfId="59442"/>
    <cellStyle name="Примечание 2 2" xfId="59443"/>
    <cellStyle name="Примечание 2 3" xfId="59444"/>
    <cellStyle name="Примечание 2 4" xfId="59445"/>
    <cellStyle name="Примечание 2 5" xfId="59446"/>
    <cellStyle name="Примечание 2 6" xfId="59447"/>
    <cellStyle name="Примечание 2 7" xfId="59448"/>
    <cellStyle name="Примечание 2 8" xfId="59449"/>
    <cellStyle name="Примечание 2 9" xfId="59450"/>
    <cellStyle name="Примечание 3" xfId="59451"/>
    <cellStyle name="Процентный 10" xfId="59452"/>
    <cellStyle name="Процентный 10 10" xfId="59453"/>
    <cellStyle name="Процентный 10 2" xfId="59454"/>
    <cellStyle name="Процентный 11" xfId="59455"/>
    <cellStyle name="Процентный 2" xfId="58814"/>
    <cellStyle name="Процентный 2 10" xfId="59456"/>
    <cellStyle name="Процентный 2 11" xfId="59457"/>
    <cellStyle name="Процентный 2 2" xfId="58815"/>
    <cellStyle name="Процентный 2 3" xfId="59458"/>
    <cellStyle name="Процентный 2 4" xfId="59459"/>
    <cellStyle name="Процентный 2 5" xfId="59460"/>
    <cellStyle name="Процентный 2 6" xfId="59461"/>
    <cellStyle name="Процентный 2 7" xfId="59462"/>
    <cellStyle name="Процентный 2 8" xfId="59463"/>
    <cellStyle name="Процентный 2 9" xfId="59464"/>
    <cellStyle name="Процентный 3" xfId="59465"/>
    <cellStyle name="Процентный 4" xfId="59466"/>
    <cellStyle name="Процентный 5" xfId="59467"/>
    <cellStyle name="Процентный 6" xfId="59468"/>
    <cellStyle name="Процентный 7" xfId="59469"/>
    <cellStyle name="Процентный 8" xfId="59470"/>
    <cellStyle name="Процентный 9" xfId="59471"/>
    <cellStyle name="Связанная ячейка 2" xfId="59472"/>
    <cellStyle name="Связанная ячейка 2 10" xfId="59473"/>
    <cellStyle name="Связанная ячейка 2 11" xfId="59474"/>
    <cellStyle name="Связанная ячейка 2 2" xfId="59475"/>
    <cellStyle name="Связанная ячейка 2 3" xfId="59476"/>
    <cellStyle name="Связанная ячейка 2 4" xfId="59477"/>
    <cellStyle name="Связанная ячейка 2 5" xfId="59478"/>
    <cellStyle name="Связанная ячейка 2 6" xfId="59479"/>
    <cellStyle name="Связанная ячейка 2 7" xfId="59480"/>
    <cellStyle name="Связанная ячейка 2 8" xfId="59481"/>
    <cellStyle name="Связанная ячейка 2 9" xfId="59482"/>
    <cellStyle name="Стиль 1" xfId="58816"/>
    <cellStyle name="Стиль 1 10" xfId="58817"/>
    <cellStyle name="Стиль 1 11" xfId="58818"/>
    <cellStyle name="Стиль 1 11 2" xfId="59483"/>
    <cellStyle name="Стиль 1 12" xfId="58819"/>
    <cellStyle name="Стиль 1 12 2" xfId="59484"/>
    <cellStyle name="Стиль 1 12 3" xfId="59485"/>
    <cellStyle name="Стиль 1 12 4" xfId="59486"/>
    <cellStyle name="Стиль 1 12 5" xfId="59487"/>
    <cellStyle name="Стиль 1 12 6" xfId="59488"/>
    <cellStyle name="Стиль 1 12 7" xfId="59489"/>
    <cellStyle name="Стиль 1 12 8" xfId="59490"/>
    <cellStyle name="Стиль 1 12 9" xfId="59491"/>
    <cellStyle name="Стиль 1 13" xfId="58820"/>
    <cellStyle name="Стиль 1 14" xfId="58821"/>
    <cellStyle name="Стиль 1 15" xfId="58822"/>
    <cellStyle name="Стиль 1 16" xfId="58823"/>
    <cellStyle name="Стиль 1 17" xfId="58824"/>
    <cellStyle name="Стиль 1 18" xfId="58825"/>
    <cellStyle name="Стиль 1 19" xfId="58826"/>
    <cellStyle name="Стиль 1 2" xfId="58827"/>
    <cellStyle name="Стиль 1 2 10" xfId="59492"/>
    <cellStyle name="Стиль 1 2 11" xfId="59493"/>
    <cellStyle name="Стиль 1 2 12" xfId="59494"/>
    <cellStyle name="Стиль 1 2 13" xfId="59495"/>
    <cellStyle name="Стиль 1 2 14" xfId="59496"/>
    <cellStyle name="Стиль 1 2 15" xfId="59497"/>
    <cellStyle name="Стиль 1 2 16" xfId="59498"/>
    <cellStyle name="Стиль 1 2 17" xfId="59499"/>
    <cellStyle name="Стиль 1 2 18" xfId="59500"/>
    <cellStyle name="Стиль 1 2 19" xfId="59501"/>
    <cellStyle name="Стиль 1 2 2" xfId="58828"/>
    <cellStyle name="Стиль 1 2 2 10" xfId="59502"/>
    <cellStyle name="Стиль 1 2 2 11" xfId="59503"/>
    <cellStyle name="Стиль 1 2 2 12" xfId="59504"/>
    <cellStyle name="Стиль 1 2 2 13" xfId="59505"/>
    <cellStyle name="Стиль 1 2 2 14" xfId="59506"/>
    <cellStyle name="Стиль 1 2 2 15" xfId="59507"/>
    <cellStyle name="Стиль 1 2 2 16" xfId="59508"/>
    <cellStyle name="Стиль 1 2 2 17" xfId="59509"/>
    <cellStyle name="Стиль 1 2 2 18" xfId="59510"/>
    <cellStyle name="Стиль 1 2 2 19" xfId="59511"/>
    <cellStyle name="Стиль 1 2 2 2" xfId="58829"/>
    <cellStyle name="Стиль 1 2 2 2 10" xfId="59512"/>
    <cellStyle name="Стиль 1 2 2 2 11" xfId="59513"/>
    <cellStyle name="Стиль 1 2 2 2 12" xfId="59514"/>
    <cellStyle name="Стиль 1 2 2 2 13" xfId="59515"/>
    <cellStyle name="Стиль 1 2 2 2 14" xfId="59516"/>
    <cellStyle name="Стиль 1 2 2 2 15" xfId="59517"/>
    <cellStyle name="Стиль 1 2 2 2 16" xfId="59518"/>
    <cellStyle name="Стиль 1 2 2 2 17" xfId="59519"/>
    <cellStyle name="Стиль 1 2 2 2 18" xfId="59520"/>
    <cellStyle name="Стиль 1 2 2 2 19" xfId="59521"/>
    <cellStyle name="Стиль 1 2 2 2 2" xfId="58830"/>
    <cellStyle name="Стиль 1 2 2 2 2 10" xfId="59522"/>
    <cellStyle name="Стиль 1 2 2 2 2 11" xfId="59523"/>
    <cellStyle name="Стиль 1 2 2 2 2 12" xfId="59524"/>
    <cellStyle name="Стиль 1 2 2 2 2 13" xfId="59525"/>
    <cellStyle name="Стиль 1 2 2 2 2 14" xfId="59526"/>
    <cellStyle name="Стиль 1 2 2 2 2 15" xfId="59527"/>
    <cellStyle name="Стиль 1 2 2 2 2 16" xfId="59528"/>
    <cellStyle name="Стиль 1 2 2 2 2 17" xfId="59529"/>
    <cellStyle name="Стиль 1 2 2 2 2 18" xfId="59530"/>
    <cellStyle name="Стиль 1 2 2 2 2 19" xfId="59531"/>
    <cellStyle name="Стиль 1 2 2 2 2 2" xfId="58831"/>
    <cellStyle name="Стиль 1 2 2 2 2 2 10" xfId="59532"/>
    <cellStyle name="Стиль 1 2 2 2 2 2 10 2" xfId="59533"/>
    <cellStyle name="Стиль 1 2 2 2 2 2 10 2 2" xfId="59534"/>
    <cellStyle name="Стиль 1 2 2 2 2 2 10 2 2 2" xfId="59535"/>
    <cellStyle name="Стиль 1 2 2 2 2 2 10 2 2 2 2" xfId="59536"/>
    <cellStyle name="Стиль 1 2 2 2 2 2 10 2 2 2 2 2" xfId="59537"/>
    <cellStyle name="Стиль 1 2 2 2 2 2 10 2 2 2 2 2 2" xfId="59538"/>
    <cellStyle name="Стиль 1 2 2 2 2 2 10 2 2 2 3" xfId="59539"/>
    <cellStyle name="Стиль 1 2 2 2 2 2 10 2 2 2 4" xfId="59540"/>
    <cellStyle name="Стиль 1 2 2 2 2 2 10 2 2 3" xfId="59541"/>
    <cellStyle name="Стиль 1 2 2 2 2 2 10 2 2 3 2" xfId="59542"/>
    <cellStyle name="Стиль 1 2 2 2 2 2 10 2 2 3 2 2" xfId="59543"/>
    <cellStyle name="Стиль 1 2 2 2 2 2 10 2 2 4" xfId="59544"/>
    <cellStyle name="Стиль 1 2 2 2 2 2 10 2 3" xfId="59545"/>
    <cellStyle name="Стиль 1 2 2 2 2 2 10 2 3 2" xfId="59546"/>
    <cellStyle name="Стиль 1 2 2 2 2 2 10 2 3 2 2" xfId="59547"/>
    <cellStyle name="Стиль 1 2 2 2 2 2 10 2 4" xfId="59548"/>
    <cellStyle name="Стиль 1 2 2 2 2 2 10 2 5" xfId="59549"/>
    <cellStyle name="Стиль 1 2 2 2 2 2 10 3" xfId="59550"/>
    <cellStyle name="Стиль 1 2 2 2 2 2 10 4" xfId="59551"/>
    <cellStyle name="Стиль 1 2 2 2 2 2 10 4 2" xfId="59552"/>
    <cellStyle name="Стиль 1 2 2 2 2 2 10 4 2 2" xfId="59553"/>
    <cellStyle name="Стиль 1 2 2 2 2 2 10 4 2 2 2" xfId="59554"/>
    <cellStyle name="Стиль 1 2 2 2 2 2 10 4 3" xfId="59555"/>
    <cellStyle name="Стиль 1 2 2 2 2 2 10 4 4" xfId="59556"/>
    <cellStyle name="Стиль 1 2 2 2 2 2 10 5" xfId="59557"/>
    <cellStyle name="Стиль 1 2 2 2 2 2 10 5 2" xfId="59558"/>
    <cellStyle name="Стиль 1 2 2 2 2 2 10 5 2 2" xfId="59559"/>
    <cellStyle name="Стиль 1 2 2 2 2 2 10 6" xfId="59560"/>
    <cellStyle name="Стиль 1 2 2 2 2 2 11" xfId="59561"/>
    <cellStyle name="Стиль 1 2 2 2 2 2 12" xfId="59562"/>
    <cellStyle name="Стиль 1 2 2 2 2 2 12 2" xfId="59563"/>
    <cellStyle name="Стиль 1 2 2 2 2 2 12 2 2" xfId="59564"/>
    <cellStyle name="Стиль 1 2 2 2 2 2 12 2 2 2" xfId="59565"/>
    <cellStyle name="Стиль 1 2 2 2 2 2 12 2 2 2 2" xfId="59566"/>
    <cellStyle name="Стиль 1 2 2 2 2 2 12 2 2 2 2 2" xfId="59567"/>
    <cellStyle name="Стиль 1 2 2 2 2 2 12 2 2 3" xfId="59568"/>
    <cellStyle name="Стиль 1 2 2 2 2 2 12 2 2 4" xfId="59569"/>
    <cellStyle name="Стиль 1 2 2 2 2 2 12 2 3" xfId="59570"/>
    <cellStyle name="Стиль 1 2 2 2 2 2 12 2 3 2" xfId="59571"/>
    <cellStyle name="Стиль 1 2 2 2 2 2 12 2 3 2 2" xfId="59572"/>
    <cellStyle name="Стиль 1 2 2 2 2 2 12 2 4" xfId="59573"/>
    <cellStyle name="Стиль 1 2 2 2 2 2 12 3" xfId="59574"/>
    <cellStyle name="Стиль 1 2 2 2 2 2 12 3 2" xfId="59575"/>
    <cellStyle name="Стиль 1 2 2 2 2 2 12 3 2 2" xfId="59576"/>
    <cellStyle name="Стиль 1 2 2 2 2 2 12 4" xfId="59577"/>
    <cellStyle name="Стиль 1 2 2 2 2 2 12 5" xfId="59578"/>
    <cellStyle name="Стиль 1 2 2 2 2 2 13" xfId="59579"/>
    <cellStyle name="Стиль 1 2 2 2 2 2 13 2" xfId="59580"/>
    <cellStyle name="Стиль 1 2 2 2 2 2 13 2 2" xfId="59581"/>
    <cellStyle name="Стиль 1 2 2 2 2 2 13 2 2 2" xfId="59582"/>
    <cellStyle name="Стиль 1 2 2 2 2 2 13 3" xfId="59583"/>
    <cellStyle name="Стиль 1 2 2 2 2 2 13 4" xfId="59584"/>
    <cellStyle name="Стиль 1 2 2 2 2 2 14" xfId="59585"/>
    <cellStyle name="Стиль 1 2 2 2 2 2 14 2" xfId="59586"/>
    <cellStyle name="Стиль 1 2 2 2 2 2 14 2 2" xfId="59587"/>
    <cellStyle name="Стиль 1 2 2 2 2 2 15" xfId="59588"/>
    <cellStyle name="Стиль 1 2 2 2 2 2 16" xfId="59589"/>
    <cellStyle name="Стиль 1 2 2 2 2 2 16 10" xfId="59590"/>
    <cellStyle name="Стиль 1 2 2 2 2 2 16 11" xfId="59591"/>
    <cellStyle name="Стиль 1 2 2 2 2 2 16 12" xfId="59592"/>
    <cellStyle name="Стиль 1 2 2 2 2 2 16 13" xfId="59593"/>
    <cellStyle name="Стиль 1 2 2 2 2 2 16 14" xfId="59594"/>
    <cellStyle name="Стиль 1 2 2 2 2 2 16 2" xfId="59595"/>
    <cellStyle name="Стиль 1 2 2 2 2 2 16 2 10" xfId="59596"/>
    <cellStyle name="Стиль 1 2 2 2 2 2 16 2 11" xfId="59597"/>
    <cellStyle name="Стиль 1 2 2 2 2 2 16 2 2" xfId="59598"/>
    <cellStyle name="Стиль 1 2 2 2 2 2 16 2 2 10" xfId="59599"/>
    <cellStyle name="Стиль 1 2 2 2 2 2 16 2 2 11" xfId="59600"/>
    <cellStyle name="Стиль 1 2 2 2 2 2 16 2 2 2" xfId="59601"/>
    <cellStyle name="Стиль 1 2 2 2 2 2 16 2 2 2 10" xfId="59602"/>
    <cellStyle name="Стиль 1 2 2 2 2 2 16 2 2 2 2" xfId="59603"/>
    <cellStyle name="Стиль 1 2 2 2 2 2 16 2 2 2 2 10" xfId="59604"/>
    <cellStyle name="Стиль 1 2 2 2 2 2 16 2 2 2 2 2" xfId="59605"/>
    <cellStyle name="Стиль 1 2 2 2 2 2 16 2 2 2 2 3" xfId="59606"/>
    <cellStyle name="Стиль 1 2 2 2 2 2 16 2 2 2 2 4" xfId="59607"/>
    <cellStyle name="Стиль 1 2 2 2 2 2 16 2 2 2 2 5" xfId="59608"/>
    <cellStyle name="Стиль 1 2 2 2 2 2 16 2 2 2 2 6" xfId="59609"/>
    <cellStyle name="Стиль 1 2 2 2 2 2 16 2 2 2 2 7" xfId="59610"/>
    <cellStyle name="Стиль 1 2 2 2 2 2 16 2 2 2 2 8" xfId="59611"/>
    <cellStyle name="Стиль 1 2 2 2 2 2 16 2 2 2 2 9" xfId="59612"/>
    <cellStyle name="Стиль 1 2 2 2 2 2 16 2 2 2 3" xfId="59613"/>
    <cellStyle name="Стиль 1 2 2 2 2 2 16 2 2 2 4" xfId="59614"/>
    <cellStyle name="Стиль 1 2 2 2 2 2 16 2 2 2 5" xfId="59615"/>
    <cellStyle name="Стиль 1 2 2 2 2 2 16 2 2 2 6" xfId="59616"/>
    <cellStyle name="Стиль 1 2 2 2 2 2 16 2 2 2 7" xfId="59617"/>
    <cellStyle name="Стиль 1 2 2 2 2 2 16 2 2 2 8" xfId="59618"/>
    <cellStyle name="Стиль 1 2 2 2 2 2 16 2 2 2 9" xfId="59619"/>
    <cellStyle name="Стиль 1 2 2 2 2 2 16 2 2 3" xfId="59620"/>
    <cellStyle name="Стиль 1 2 2 2 2 2 16 2 2 4" xfId="59621"/>
    <cellStyle name="Стиль 1 2 2 2 2 2 16 2 2 5" xfId="59622"/>
    <cellStyle name="Стиль 1 2 2 2 2 2 16 2 2 6" xfId="59623"/>
    <cellStyle name="Стиль 1 2 2 2 2 2 16 2 2 7" xfId="59624"/>
    <cellStyle name="Стиль 1 2 2 2 2 2 16 2 2 8" xfId="59625"/>
    <cellStyle name="Стиль 1 2 2 2 2 2 16 2 2 9" xfId="59626"/>
    <cellStyle name="Стиль 1 2 2 2 2 2 16 2 3" xfId="59627"/>
    <cellStyle name="Стиль 1 2 2 2 2 2 16 2 3 10" xfId="59628"/>
    <cellStyle name="Стиль 1 2 2 2 2 2 16 2 3 2" xfId="59629"/>
    <cellStyle name="Стиль 1 2 2 2 2 2 16 2 3 3" xfId="59630"/>
    <cellStyle name="Стиль 1 2 2 2 2 2 16 2 3 4" xfId="59631"/>
    <cellStyle name="Стиль 1 2 2 2 2 2 16 2 3 5" xfId="59632"/>
    <cellStyle name="Стиль 1 2 2 2 2 2 16 2 3 6" xfId="59633"/>
    <cellStyle name="Стиль 1 2 2 2 2 2 16 2 3 7" xfId="59634"/>
    <cellStyle name="Стиль 1 2 2 2 2 2 16 2 3 8" xfId="59635"/>
    <cellStyle name="Стиль 1 2 2 2 2 2 16 2 3 9" xfId="59636"/>
    <cellStyle name="Стиль 1 2 2 2 2 2 16 2 4" xfId="59637"/>
    <cellStyle name="Стиль 1 2 2 2 2 2 16 2 5" xfId="59638"/>
    <cellStyle name="Стиль 1 2 2 2 2 2 16 2 6" xfId="59639"/>
    <cellStyle name="Стиль 1 2 2 2 2 2 16 2 7" xfId="59640"/>
    <cellStyle name="Стиль 1 2 2 2 2 2 16 2 8" xfId="59641"/>
    <cellStyle name="Стиль 1 2 2 2 2 2 16 2 9" xfId="59642"/>
    <cellStyle name="Стиль 1 2 2 2 2 2 16 3" xfId="59643"/>
    <cellStyle name="Стиль 1 2 2 2 2 2 16 4" xfId="59644"/>
    <cellStyle name="Стиль 1 2 2 2 2 2 16 5" xfId="59645"/>
    <cellStyle name="Стиль 1 2 2 2 2 2 16 5 10" xfId="59646"/>
    <cellStyle name="Стиль 1 2 2 2 2 2 16 5 2" xfId="59647"/>
    <cellStyle name="Стиль 1 2 2 2 2 2 16 5 2 10" xfId="59648"/>
    <cellStyle name="Стиль 1 2 2 2 2 2 16 5 2 2" xfId="59649"/>
    <cellStyle name="Стиль 1 2 2 2 2 2 16 5 2 3" xfId="59650"/>
    <cellStyle name="Стиль 1 2 2 2 2 2 16 5 2 4" xfId="59651"/>
    <cellStyle name="Стиль 1 2 2 2 2 2 16 5 2 5" xfId="59652"/>
    <cellStyle name="Стиль 1 2 2 2 2 2 16 5 2 6" xfId="59653"/>
    <cellStyle name="Стиль 1 2 2 2 2 2 16 5 2 7" xfId="59654"/>
    <cellStyle name="Стиль 1 2 2 2 2 2 16 5 2 8" xfId="59655"/>
    <cellStyle name="Стиль 1 2 2 2 2 2 16 5 2 9" xfId="59656"/>
    <cellStyle name="Стиль 1 2 2 2 2 2 16 5 3" xfId="59657"/>
    <cellStyle name="Стиль 1 2 2 2 2 2 16 5 4" xfId="59658"/>
    <cellStyle name="Стиль 1 2 2 2 2 2 16 5 5" xfId="59659"/>
    <cellStyle name="Стиль 1 2 2 2 2 2 16 5 6" xfId="59660"/>
    <cellStyle name="Стиль 1 2 2 2 2 2 16 5 7" xfId="59661"/>
    <cellStyle name="Стиль 1 2 2 2 2 2 16 5 8" xfId="59662"/>
    <cellStyle name="Стиль 1 2 2 2 2 2 16 5 9" xfId="59663"/>
    <cellStyle name="Стиль 1 2 2 2 2 2 16 6" xfId="59664"/>
    <cellStyle name="Стиль 1 2 2 2 2 2 16 7" xfId="59665"/>
    <cellStyle name="Стиль 1 2 2 2 2 2 16 8" xfId="59666"/>
    <cellStyle name="Стиль 1 2 2 2 2 2 16 9" xfId="59667"/>
    <cellStyle name="Стиль 1 2 2 2 2 2 17" xfId="59668"/>
    <cellStyle name="Стиль 1 2 2 2 2 2 17 10" xfId="59669"/>
    <cellStyle name="Стиль 1 2 2 2 2 2 17 11" xfId="59670"/>
    <cellStyle name="Стиль 1 2 2 2 2 2 17 2" xfId="59671"/>
    <cellStyle name="Стиль 1 2 2 2 2 2 17 2 10" xfId="59672"/>
    <cellStyle name="Стиль 1 2 2 2 2 2 17 2 11" xfId="59673"/>
    <cellStyle name="Стиль 1 2 2 2 2 2 17 2 2" xfId="59674"/>
    <cellStyle name="Стиль 1 2 2 2 2 2 17 2 2 10" xfId="59675"/>
    <cellStyle name="Стиль 1 2 2 2 2 2 17 2 2 2" xfId="59676"/>
    <cellStyle name="Стиль 1 2 2 2 2 2 17 2 2 2 10" xfId="59677"/>
    <cellStyle name="Стиль 1 2 2 2 2 2 17 2 2 2 2" xfId="59678"/>
    <cellStyle name="Стиль 1 2 2 2 2 2 17 2 2 2 3" xfId="59679"/>
    <cellStyle name="Стиль 1 2 2 2 2 2 17 2 2 2 4" xfId="59680"/>
    <cellStyle name="Стиль 1 2 2 2 2 2 17 2 2 2 5" xfId="59681"/>
    <cellStyle name="Стиль 1 2 2 2 2 2 17 2 2 2 6" xfId="59682"/>
    <cellStyle name="Стиль 1 2 2 2 2 2 17 2 2 2 7" xfId="59683"/>
    <cellStyle name="Стиль 1 2 2 2 2 2 17 2 2 2 8" xfId="59684"/>
    <cellStyle name="Стиль 1 2 2 2 2 2 17 2 2 2 9" xfId="59685"/>
    <cellStyle name="Стиль 1 2 2 2 2 2 17 2 2 3" xfId="59686"/>
    <cellStyle name="Стиль 1 2 2 2 2 2 17 2 2 4" xfId="59687"/>
    <cellStyle name="Стиль 1 2 2 2 2 2 17 2 2 5" xfId="59688"/>
    <cellStyle name="Стиль 1 2 2 2 2 2 17 2 2 6" xfId="59689"/>
    <cellStyle name="Стиль 1 2 2 2 2 2 17 2 2 7" xfId="59690"/>
    <cellStyle name="Стиль 1 2 2 2 2 2 17 2 2 8" xfId="59691"/>
    <cellStyle name="Стиль 1 2 2 2 2 2 17 2 2 9" xfId="59692"/>
    <cellStyle name="Стиль 1 2 2 2 2 2 17 2 3" xfId="59693"/>
    <cellStyle name="Стиль 1 2 2 2 2 2 17 2 4" xfId="59694"/>
    <cellStyle name="Стиль 1 2 2 2 2 2 17 2 5" xfId="59695"/>
    <cellStyle name="Стиль 1 2 2 2 2 2 17 2 6" xfId="59696"/>
    <cellStyle name="Стиль 1 2 2 2 2 2 17 2 7" xfId="59697"/>
    <cellStyle name="Стиль 1 2 2 2 2 2 17 2 8" xfId="59698"/>
    <cellStyle name="Стиль 1 2 2 2 2 2 17 2 9" xfId="59699"/>
    <cellStyle name="Стиль 1 2 2 2 2 2 17 3" xfId="59700"/>
    <cellStyle name="Стиль 1 2 2 2 2 2 17 3 10" xfId="59701"/>
    <cellStyle name="Стиль 1 2 2 2 2 2 17 3 2" xfId="59702"/>
    <cellStyle name="Стиль 1 2 2 2 2 2 17 3 3" xfId="59703"/>
    <cellStyle name="Стиль 1 2 2 2 2 2 17 3 4" xfId="59704"/>
    <cellStyle name="Стиль 1 2 2 2 2 2 17 3 5" xfId="59705"/>
    <cellStyle name="Стиль 1 2 2 2 2 2 17 3 6" xfId="59706"/>
    <cellStyle name="Стиль 1 2 2 2 2 2 17 3 7" xfId="59707"/>
    <cellStyle name="Стиль 1 2 2 2 2 2 17 3 8" xfId="59708"/>
    <cellStyle name="Стиль 1 2 2 2 2 2 17 3 9" xfId="59709"/>
    <cellStyle name="Стиль 1 2 2 2 2 2 17 4" xfId="59710"/>
    <cellStyle name="Стиль 1 2 2 2 2 2 17 5" xfId="59711"/>
    <cellStyle name="Стиль 1 2 2 2 2 2 17 6" xfId="59712"/>
    <cellStyle name="Стиль 1 2 2 2 2 2 17 7" xfId="59713"/>
    <cellStyle name="Стиль 1 2 2 2 2 2 17 8" xfId="59714"/>
    <cellStyle name="Стиль 1 2 2 2 2 2 17 9" xfId="59715"/>
    <cellStyle name="Стиль 1 2 2 2 2 2 18" xfId="59716"/>
    <cellStyle name="Стиль 1 2 2 2 2 2 19" xfId="59717"/>
    <cellStyle name="Стиль 1 2 2 2 2 2 19 10" xfId="59718"/>
    <cellStyle name="Стиль 1 2 2 2 2 2 19 2" xfId="59719"/>
    <cellStyle name="Стиль 1 2 2 2 2 2 19 2 10" xfId="59720"/>
    <cellStyle name="Стиль 1 2 2 2 2 2 19 2 2" xfId="59721"/>
    <cellStyle name="Стиль 1 2 2 2 2 2 19 2 3" xfId="59722"/>
    <cellStyle name="Стиль 1 2 2 2 2 2 19 2 4" xfId="59723"/>
    <cellStyle name="Стиль 1 2 2 2 2 2 19 2 5" xfId="59724"/>
    <cellStyle name="Стиль 1 2 2 2 2 2 19 2 6" xfId="59725"/>
    <cellStyle name="Стиль 1 2 2 2 2 2 19 2 7" xfId="59726"/>
    <cellStyle name="Стиль 1 2 2 2 2 2 19 2 8" xfId="59727"/>
    <cellStyle name="Стиль 1 2 2 2 2 2 19 2 9" xfId="59728"/>
    <cellStyle name="Стиль 1 2 2 2 2 2 19 3" xfId="59729"/>
    <cellStyle name="Стиль 1 2 2 2 2 2 19 4" xfId="59730"/>
    <cellStyle name="Стиль 1 2 2 2 2 2 19 5" xfId="59731"/>
    <cellStyle name="Стиль 1 2 2 2 2 2 19 6" xfId="59732"/>
    <cellStyle name="Стиль 1 2 2 2 2 2 19 7" xfId="59733"/>
    <cellStyle name="Стиль 1 2 2 2 2 2 19 8" xfId="59734"/>
    <cellStyle name="Стиль 1 2 2 2 2 2 19 9" xfId="59735"/>
    <cellStyle name="Стиль 1 2 2 2 2 2 2" xfId="58832"/>
    <cellStyle name="Стиль 1 2 2 2 2 2 2 10" xfId="59736"/>
    <cellStyle name="Стиль 1 2 2 2 2 2 2 10 10" xfId="59737"/>
    <cellStyle name="Стиль 1 2 2 2 2 2 2 10 11" xfId="59738"/>
    <cellStyle name="Стиль 1 2 2 2 2 2 2 10 2" xfId="59739"/>
    <cellStyle name="Стиль 1 2 2 2 2 2 2 10 2 10" xfId="59740"/>
    <cellStyle name="Стиль 1 2 2 2 2 2 2 10 2 11" xfId="59741"/>
    <cellStyle name="Стиль 1 2 2 2 2 2 2 10 2 2" xfId="59742"/>
    <cellStyle name="Стиль 1 2 2 2 2 2 2 10 2 2 10" xfId="59743"/>
    <cellStyle name="Стиль 1 2 2 2 2 2 2 10 2 2 2" xfId="59744"/>
    <cellStyle name="Стиль 1 2 2 2 2 2 2 10 2 2 2 10" xfId="59745"/>
    <cellStyle name="Стиль 1 2 2 2 2 2 2 10 2 2 2 2" xfId="59746"/>
    <cellStyle name="Стиль 1 2 2 2 2 2 2 10 2 2 2 3" xfId="59747"/>
    <cellStyle name="Стиль 1 2 2 2 2 2 2 10 2 2 2 4" xfId="59748"/>
    <cellStyle name="Стиль 1 2 2 2 2 2 2 10 2 2 2 5" xfId="59749"/>
    <cellStyle name="Стиль 1 2 2 2 2 2 2 10 2 2 2 6" xfId="59750"/>
    <cellStyle name="Стиль 1 2 2 2 2 2 2 10 2 2 2 7" xfId="59751"/>
    <cellStyle name="Стиль 1 2 2 2 2 2 2 10 2 2 2 8" xfId="59752"/>
    <cellStyle name="Стиль 1 2 2 2 2 2 2 10 2 2 2 9" xfId="59753"/>
    <cellStyle name="Стиль 1 2 2 2 2 2 2 10 2 2 3" xfId="59754"/>
    <cellStyle name="Стиль 1 2 2 2 2 2 2 10 2 2 4" xfId="59755"/>
    <cellStyle name="Стиль 1 2 2 2 2 2 2 10 2 2 5" xfId="59756"/>
    <cellStyle name="Стиль 1 2 2 2 2 2 2 10 2 2 6" xfId="59757"/>
    <cellStyle name="Стиль 1 2 2 2 2 2 2 10 2 2 7" xfId="59758"/>
    <cellStyle name="Стиль 1 2 2 2 2 2 2 10 2 2 8" xfId="59759"/>
    <cellStyle name="Стиль 1 2 2 2 2 2 2 10 2 2 9" xfId="59760"/>
    <cellStyle name="Стиль 1 2 2 2 2 2 2 10 2 3" xfId="59761"/>
    <cellStyle name="Стиль 1 2 2 2 2 2 2 10 2 4" xfId="59762"/>
    <cellStyle name="Стиль 1 2 2 2 2 2 2 10 2 5" xfId="59763"/>
    <cellStyle name="Стиль 1 2 2 2 2 2 2 10 2 6" xfId="59764"/>
    <cellStyle name="Стиль 1 2 2 2 2 2 2 10 2 7" xfId="59765"/>
    <cellStyle name="Стиль 1 2 2 2 2 2 2 10 2 8" xfId="59766"/>
    <cellStyle name="Стиль 1 2 2 2 2 2 2 10 2 9" xfId="59767"/>
    <cellStyle name="Стиль 1 2 2 2 2 2 2 10 3" xfId="59768"/>
    <cellStyle name="Стиль 1 2 2 2 2 2 2 10 3 10" xfId="59769"/>
    <cellStyle name="Стиль 1 2 2 2 2 2 2 10 3 2" xfId="59770"/>
    <cellStyle name="Стиль 1 2 2 2 2 2 2 10 3 3" xfId="59771"/>
    <cellStyle name="Стиль 1 2 2 2 2 2 2 10 3 4" xfId="59772"/>
    <cellStyle name="Стиль 1 2 2 2 2 2 2 10 3 5" xfId="59773"/>
    <cellStyle name="Стиль 1 2 2 2 2 2 2 10 3 6" xfId="59774"/>
    <cellStyle name="Стиль 1 2 2 2 2 2 2 10 3 7" xfId="59775"/>
    <cellStyle name="Стиль 1 2 2 2 2 2 2 10 3 8" xfId="59776"/>
    <cellStyle name="Стиль 1 2 2 2 2 2 2 10 3 9" xfId="59777"/>
    <cellStyle name="Стиль 1 2 2 2 2 2 2 10 4" xfId="59778"/>
    <cellStyle name="Стиль 1 2 2 2 2 2 2 10 5" xfId="59779"/>
    <cellStyle name="Стиль 1 2 2 2 2 2 2 10 6" xfId="59780"/>
    <cellStyle name="Стиль 1 2 2 2 2 2 2 10 7" xfId="59781"/>
    <cellStyle name="Стиль 1 2 2 2 2 2 2 10 8" xfId="59782"/>
    <cellStyle name="Стиль 1 2 2 2 2 2 2 10 9" xfId="59783"/>
    <cellStyle name="Стиль 1 2 2 2 2 2 2 11" xfId="59784"/>
    <cellStyle name="Стиль 1 2 2 2 2 2 2 12" xfId="59785"/>
    <cellStyle name="Стиль 1 2 2 2 2 2 2 12 10" xfId="59786"/>
    <cellStyle name="Стиль 1 2 2 2 2 2 2 12 2" xfId="59787"/>
    <cellStyle name="Стиль 1 2 2 2 2 2 2 12 2 10" xfId="59788"/>
    <cellStyle name="Стиль 1 2 2 2 2 2 2 12 2 2" xfId="59789"/>
    <cellStyle name="Стиль 1 2 2 2 2 2 2 12 2 3" xfId="59790"/>
    <cellStyle name="Стиль 1 2 2 2 2 2 2 12 2 4" xfId="59791"/>
    <cellStyle name="Стиль 1 2 2 2 2 2 2 12 2 5" xfId="59792"/>
    <cellStyle name="Стиль 1 2 2 2 2 2 2 12 2 6" xfId="59793"/>
    <cellStyle name="Стиль 1 2 2 2 2 2 2 12 2 7" xfId="59794"/>
    <cellStyle name="Стиль 1 2 2 2 2 2 2 12 2 8" xfId="59795"/>
    <cellStyle name="Стиль 1 2 2 2 2 2 2 12 2 9" xfId="59796"/>
    <cellStyle name="Стиль 1 2 2 2 2 2 2 12 3" xfId="59797"/>
    <cellStyle name="Стиль 1 2 2 2 2 2 2 12 4" xfId="59798"/>
    <cellStyle name="Стиль 1 2 2 2 2 2 2 12 5" xfId="59799"/>
    <cellStyle name="Стиль 1 2 2 2 2 2 2 12 6" xfId="59800"/>
    <cellStyle name="Стиль 1 2 2 2 2 2 2 12 7" xfId="59801"/>
    <cellStyle name="Стиль 1 2 2 2 2 2 2 12 8" xfId="59802"/>
    <cellStyle name="Стиль 1 2 2 2 2 2 2 12 9" xfId="59803"/>
    <cellStyle name="Стиль 1 2 2 2 2 2 2 13" xfId="59804"/>
    <cellStyle name="Стиль 1 2 2 2 2 2 2 14" xfId="59805"/>
    <cellStyle name="Стиль 1 2 2 2 2 2 2 15" xfId="59806"/>
    <cellStyle name="Стиль 1 2 2 2 2 2 2 16" xfId="59807"/>
    <cellStyle name="Стиль 1 2 2 2 2 2 2 17" xfId="59808"/>
    <cellStyle name="Стиль 1 2 2 2 2 2 2 18" xfId="59809"/>
    <cellStyle name="Стиль 1 2 2 2 2 2 2 19" xfId="59810"/>
    <cellStyle name="Стиль 1 2 2 2 2 2 2 2" xfId="58833"/>
    <cellStyle name="Стиль 1 2 2 2 2 2 2 2 10" xfId="59811"/>
    <cellStyle name="Стиль 1 2 2 2 2 2 2 2 10 10" xfId="59812"/>
    <cellStyle name="Стиль 1 2 2 2 2 2 2 2 10 2" xfId="59813"/>
    <cellStyle name="Стиль 1 2 2 2 2 2 2 2 10 2 10" xfId="59814"/>
    <cellStyle name="Стиль 1 2 2 2 2 2 2 2 10 2 2" xfId="59815"/>
    <cellStyle name="Стиль 1 2 2 2 2 2 2 2 10 2 3" xfId="59816"/>
    <cellStyle name="Стиль 1 2 2 2 2 2 2 2 10 2 4" xfId="59817"/>
    <cellStyle name="Стиль 1 2 2 2 2 2 2 2 10 2 5" xfId="59818"/>
    <cellStyle name="Стиль 1 2 2 2 2 2 2 2 10 2 6" xfId="59819"/>
    <cellStyle name="Стиль 1 2 2 2 2 2 2 2 10 2 7" xfId="59820"/>
    <cellStyle name="Стиль 1 2 2 2 2 2 2 2 10 2 8" xfId="59821"/>
    <cellStyle name="Стиль 1 2 2 2 2 2 2 2 10 2 9" xfId="59822"/>
    <cellStyle name="Стиль 1 2 2 2 2 2 2 2 10 3" xfId="59823"/>
    <cellStyle name="Стиль 1 2 2 2 2 2 2 2 10 4" xfId="59824"/>
    <cellStyle name="Стиль 1 2 2 2 2 2 2 2 10 5" xfId="59825"/>
    <cellStyle name="Стиль 1 2 2 2 2 2 2 2 10 6" xfId="59826"/>
    <cellStyle name="Стиль 1 2 2 2 2 2 2 2 10 7" xfId="59827"/>
    <cellStyle name="Стиль 1 2 2 2 2 2 2 2 10 8" xfId="59828"/>
    <cellStyle name="Стиль 1 2 2 2 2 2 2 2 10 9" xfId="59829"/>
    <cellStyle name="Стиль 1 2 2 2 2 2 2 2 11" xfId="59830"/>
    <cellStyle name="Стиль 1 2 2 2 2 2 2 2 12" xfId="59831"/>
    <cellStyle name="Стиль 1 2 2 2 2 2 2 2 13" xfId="59832"/>
    <cellStyle name="Стиль 1 2 2 2 2 2 2 2 14" xfId="59833"/>
    <cellStyle name="Стиль 1 2 2 2 2 2 2 2 15" xfId="59834"/>
    <cellStyle name="Стиль 1 2 2 2 2 2 2 2 16" xfId="59835"/>
    <cellStyle name="Стиль 1 2 2 2 2 2 2 2 17" xfId="59836"/>
    <cellStyle name="Стиль 1 2 2 2 2 2 2 2 18" xfId="59837"/>
    <cellStyle name="Стиль 1 2 2 2 2 2 2 2 19" xfId="59838"/>
    <cellStyle name="Стиль 1 2 2 2 2 2 2 2 2" xfId="59839"/>
    <cellStyle name="Стиль 1 2 2 2 2 2 2 2 2 10" xfId="59840"/>
    <cellStyle name="Стиль 1 2 2 2 2 2 2 2 2 11" xfId="59841"/>
    <cellStyle name="Стиль 1 2 2 2 2 2 2 2 2 12" xfId="59842"/>
    <cellStyle name="Стиль 1 2 2 2 2 2 2 2 2 13" xfId="59843"/>
    <cellStyle name="Стиль 1 2 2 2 2 2 2 2 2 14" xfId="59844"/>
    <cellStyle name="Стиль 1 2 2 2 2 2 2 2 2 15" xfId="59845"/>
    <cellStyle name="Стиль 1 2 2 2 2 2 2 2 2 16" xfId="59846"/>
    <cellStyle name="Стиль 1 2 2 2 2 2 2 2 2 17" xfId="59847"/>
    <cellStyle name="Стиль 1 2 2 2 2 2 2 2 2 18" xfId="59848"/>
    <cellStyle name="Стиль 1 2 2 2 2 2 2 2 2 19" xfId="59849"/>
    <cellStyle name="Стиль 1 2 2 2 2 2 2 2 2 19 2" xfId="59850"/>
    <cellStyle name="Стиль 1 2 2 2 2 2 2 2 2 19 2 2" xfId="59851"/>
    <cellStyle name="Стиль 1 2 2 2 2 2 2 2 2 19 2 2 2" xfId="59852"/>
    <cellStyle name="Стиль 1 2 2 2 2 2 2 2 2 19 2 2 2 2" xfId="59853"/>
    <cellStyle name="Стиль 1 2 2 2 2 2 2 2 2 19 2 2 2 2 2" xfId="59854"/>
    <cellStyle name="Стиль 1 2 2 2 2 2 2 2 2 19 2 2 2 2 2 2" xfId="59855"/>
    <cellStyle name="Стиль 1 2 2 2 2 2 2 2 2 19 2 2 2 2 3" xfId="59856"/>
    <cellStyle name="Стиль 1 2 2 2 2 2 2 2 2 19 2 2 2 2 4" xfId="59857"/>
    <cellStyle name="Стиль 1 2 2 2 2 2 2 2 2 19 2 2 2 3" xfId="59858"/>
    <cellStyle name="Стиль 1 2 2 2 2 2 2 2 2 19 2 2 2 3 2" xfId="59859"/>
    <cellStyle name="Стиль 1 2 2 2 2 2 2 2 2 19 2 2 2 4" xfId="59860"/>
    <cellStyle name="Стиль 1 2 2 2 2 2 2 2 2 19 2 2 3" xfId="59861"/>
    <cellStyle name="Стиль 1 2 2 2 2 2 2 2 2 19 2 2 3 2" xfId="59862"/>
    <cellStyle name="Стиль 1 2 2 2 2 2 2 2 2 19 2 2 4" xfId="59863"/>
    <cellStyle name="Стиль 1 2 2 2 2 2 2 2 2 19 2 2 5" xfId="59864"/>
    <cellStyle name="Стиль 1 2 2 2 2 2 2 2 2 19 2 3" xfId="59865"/>
    <cellStyle name="Стиль 1 2 2 2 2 2 2 2 2 19 2 3 2" xfId="59866"/>
    <cellStyle name="Стиль 1 2 2 2 2 2 2 2 2 19 2 3 2 2" xfId="59867"/>
    <cellStyle name="Стиль 1 2 2 2 2 2 2 2 2 19 2 3 3" xfId="59868"/>
    <cellStyle name="Стиль 1 2 2 2 2 2 2 2 2 19 2 3 4" xfId="59869"/>
    <cellStyle name="Стиль 1 2 2 2 2 2 2 2 2 19 2 4" xfId="59870"/>
    <cellStyle name="Стиль 1 2 2 2 2 2 2 2 2 19 2 4 2" xfId="59871"/>
    <cellStyle name="Стиль 1 2 2 2 2 2 2 2 2 19 2 5" xfId="59872"/>
    <cellStyle name="Стиль 1 2 2 2 2 2 2 2 2 19 3" xfId="59873"/>
    <cellStyle name="Стиль 1 2 2 2 2 2 2 2 2 19 3 2" xfId="59874"/>
    <cellStyle name="Стиль 1 2 2 2 2 2 2 2 2 19 3 2 2" xfId="59875"/>
    <cellStyle name="Стиль 1 2 2 2 2 2 2 2 2 19 3 2 2 2" xfId="59876"/>
    <cellStyle name="Стиль 1 2 2 2 2 2 2 2 2 19 3 2 3" xfId="59877"/>
    <cellStyle name="Стиль 1 2 2 2 2 2 2 2 2 19 3 2 4" xfId="59878"/>
    <cellStyle name="Стиль 1 2 2 2 2 2 2 2 2 19 3 3" xfId="59879"/>
    <cellStyle name="Стиль 1 2 2 2 2 2 2 2 2 19 3 3 2" xfId="59880"/>
    <cellStyle name="Стиль 1 2 2 2 2 2 2 2 2 19 3 4" xfId="59881"/>
    <cellStyle name="Стиль 1 2 2 2 2 2 2 2 2 19 4" xfId="59882"/>
    <cellStyle name="Стиль 1 2 2 2 2 2 2 2 2 19 4 2" xfId="59883"/>
    <cellStyle name="Стиль 1 2 2 2 2 2 2 2 2 19 5" xfId="59884"/>
    <cellStyle name="Стиль 1 2 2 2 2 2 2 2 2 19 6" xfId="59885"/>
    <cellStyle name="Стиль 1 2 2 2 2 2 2 2 2 2" xfId="59886"/>
    <cellStyle name="Стиль 1 2 2 2 2 2 2 2 2 2 10" xfId="59887"/>
    <cellStyle name="Стиль 1 2 2 2 2 2 2 2 2 2 11" xfId="59888"/>
    <cellStyle name="Стиль 1 2 2 2 2 2 2 2 2 2 12" xfId="59889"/>
    <cellStyle name="Стиль 1 2 2 2 2 2 2 2 2 2 13" xfId="59890"/>
    <cellStyle name="Стиль 1 2 2 2 2 2 2 2 2 2 14" xfId="59891"/>
    <cellStyle name="Стиль 1 2 2 2 2 2 2 2 2 2 15" xfId="59892"/>
    <cellStyle name="Стиль 1 2 2 2 2 2 2 2 2 2 16" xfId="59893"/>
    <cellStyle name="Стиль 1 2 2 2 2 2 2 2 2 2 17" xfId="59894"/>
    <cellStyle name="Стиль 1 2 2 2 2 2 2 2 2 2 18" xfId="59895"/>
    <cellStyle name="Стиль 1 2 2 2 2 2 2 2 2 2 18 2" xfId="59896"/>
    <cellStyle name="Стиль 1 2 2 2 2 2 2 2 2 2 18 2 2" xfId="59897"/>
    <cellStyle name="Стиль 1 2 2 2 2 2 2 2 2 2 18 2 2 2" xfId="59898"/>
    <cellStyle name="Стиль 1 2 2 2 2 2 2 2 2 2 18 2 2 2 2" xfId="59899"/>
    <cellStyle name="Стиль 1 2 2 2 2 2 2 2 2 2 18 2 2 2 2 2" xfId="59900"/>
    <cellStyle name="Стиль 1 2 2 2 2 2 2 2 2 2 18 2 2 2 2 2 2" xfId="59901"/>
    <cellStyle name="Стиль 1 2 2 2 2 2 2 2 2 2 18 2 2 2 2 3" xfId="59902"/>
    <cellStyle name="Стиль 1 2 2 2 2 2 2 2 2 2 18 2 2 2 2 4" xfId="59903"/>
    <cellStyle name="Стиль 1 2 2 2 2 2 2 2 2 2 18 2 2 2 3" xfId="59904"/>
    <cellStyle name="Стиль 1 2 2 2 2 2 2 2 2 2 18 2 2 2 3 2" xfId="59905"/>
    <cellStyle name="Стиль 1 2 2 2 2 2 2 2 2 2 18 2 2 2 4" xfId="59906"/>
    <cellStyle name="Стиль 1 2 2 2 2 2 2 2 2 2 18 2 2 3" xfId="59907"/>
    <cellStyle name="Стиль 1 2 2 2 2 2 2 2 2 2 18 2 2 3 2" xfId="59908"/>
    <cellStyle name="Стиль 1 2 2 2 2 2 2 2 2 2 18 2 2 4" xfId="59909"/>
    <cellStyle name="Стиль 1 2 2 2 2 2 2 2 2 2 18 2 2 5" xfId="59910"/>
    <cellStyle name="Стиль 1 2 2 2 2 2 2 2 2 2 18 2 3" xfId="59911"/>
    <cellStyle name="Стиль 1 2 2 2 2 2 2 2 2 2 18 2 3 2" xfId="59912"/>
    <cellStyle name="Стиль 1 2 2 2 2 2 2 2 2 2 18 2 3 2 2" xfId="59913"/>
    <cellStyle name="Стиль 1 2 2 2 2 2 2 2 2 2 18 2 3 3" xfId="59914"/>
    <cellStyle name="Стиль 1 2 2 2 2 2 2 2 2 2 18 2 3 4" xfId="59915"/>
    <cellStyle name="Стиль 1 2 2 2 2 2 2 2 2 2 18 2 4" xfId="59916"/>
    <cellStyle name="Стиль 1 2 2 2 2 2 2 2 2 2 18 2 4 2" xfId="59917"/>
    <cellStyle name="Стиль 1 2 2 2 2 2 2 2 2 2 18 2 5" xfId="59918"/>
    <cellStyle name="Стиль 1 2 2 2 2 2 2 2 2 2 18 3" xfId="59919"/>
    <cellStyle name="Стиль 1 2 2 2 2 2 2 2 2 2 18 3 2" xfId="59920"/>
    <cellStyle name="Стиль 1 2 2 2 2 2 2 2 2 2 18 3 2 2" xfId="59921"/>
    <cellStyle name="Стиль 1 2 2 2 2 2 2 2 2 2 18 3 2 2 2" xfId="59922"/>
    <cellStyle name="Стиль 1 2 2 2 2 2 2 2 2 2 18 3 2 3" xfId="59923"/>
    <cellStyle name="Стиль 1 2 2 2 2 2 2 2 2 2 18 3 2 4" xfId="59924"/>
    <cellStyle name="Стиль 1 2 2 2 2 2 2 2 2 2 18 3 3" xfId="59925"/>
    <cellStyle name="Стиль 1 2 2 2 2 2 2 2 2 2 18 3 3 2" xfId="59926"/>
    <cellStyle name="Стиль 1 2 2 2 2 2 2 2 2 2 18 3 4" xfId="59927"/>
    <cellStyle name="Стиль 1 2 2 2 2 2 2 2 2 2 18 4" xfId="59928"/>
    <cellStyle name="Стиль 1 2 2 2 2 2 2 2 2 2 18 4 2" xfId="59929"/>
    <cellStyle name="Стиль 1 2 2 2 2 2 2 2 2 2 18 5" xfId="59930"/>
    <cellStyle name="Стиль 1 2 2 2 2 2 2 2 2 2 18 6" xfId="59931"/>
    <cellStyle name="Стиль 1 2 2 2 2 2 2 2 2 2 19" xfId="59932"/>
    <cellStyle name="Стиль 1 2 2 2 2 2 2 2 2 2 19 2" xfId="59933"/>
    <cellStyle name="Стиль 1 2 2 2 2 2 2 2 2 2 19 2 2" xfId="59934"/>
    <cellStyle name="Стиль 1 2 2 2 2 2 2 2 2 2 19 2 2 2" xfId="59935"/>
    <cellStyle name="Стиль 1 2 2 2 2 2 2 2 2 2 19 2 2 2 2" xfId="59936"/>
    <cellStyle name="Стиль 1 2 2 2 2 2 2 2 2 2 19 2 2 3" xfId="59937"/>
    <cellStyle name="Стиль 1 2 2 2 2 2 2 2 2 2 19 2 2 4" xfId="59938"/>
    <cellStyle name="Стиль 1 2 2 2 2 2 2 2 2 2 19 2 3" xfId="59939"/>
    <cellStyle name="Стиль 1 2 2 2 2 2 2 2 2 2 19 2 3 2" xfId="59940"/>
    <cellStyle name="Стиль 1 2 2 2 2 2 2 2 2 2 19 2 4" xfId="59941"/>
    <cellStyle name="Стиль 1 2 2 2 2 2 2 2 2 2 19 3" xfId="59942"/>
    <cellStyle name="Стиль 1 2 2 2 2 2 2 2 2 2 19 3 2" xfId="59943"/>
    <cellStyle name="Стиль 1 2 2 2 2 2 2 2 2 2 19 4" xfId="59944"/>
    <cellStyle name="Стиль 1 2 2 2 2 2 2 2 2 2 19 5" xfId="59945"/>
    <cellStyle name="Стиль 1 2 2 2 2 2 2 2 2 2 2" xfId="59946"/>
    <cellStyle name="Стиль 1 2 2 2 2 2 2 2 2 2 2 10" xfId="59947"/>
    <cellStyle name="Стиль 1 2 2 2 2 2 2 2 2 2 2 11" xfId="59948"/>
    <cellStyle name="Стиль 1 2 2 2 2 2 2 2 2 2 2 12" xfId="59949"/>
    <cellStyle name="Стиль 1 2 2 2 2 2 2 2 2 2 2 13" xfId="59950"/>
    <cellStyle name="Стиль 1 2 2 2 2 2 2 2 2 2 2 14" xfId="59951"/>
    <cellStyle name="Стиль 1 2 2 2 2 2 2 2 2 2 2 15" xfId="59952"/>
    <cellStyle name="Стиль 1 2 2 2 2 2 2 2 2 2 2 16" xfId="59953"/>
    <cellStyle name="Стиль 1 2 2 2 2 2 2 2 2 2 2 17" xfId="59954"/>
    <cellStyle name="Стиль 1 2 2 2 2 2 2 2 2 2 2 18" xfId="59955"/>
    <cellStyle name="Стиль 1 2 2 2 2 2 2 2 2 2 2 18 2" xfId="59956"/>
    <cellStyle name="Стиль 1 2 2 2 2 2 2 2 2 2 2 18 2 2" xfId="59957"/>
    <cellStyle name="Стиль 1 2 2 2 2 2 2 2 2 2 2 18 2 2 2" xfId="59958"/>
    <cellStyle name="Стиль 1 2 2 2 2 2 2 2 2 2 2 18 2 2 2 2" xfId="59959"/>
    <cellStyle name="Стиль 1 2 2 2 2 2 2 2 2 2 2 18 2 2 2 2 2" xfId="59960"/>
    <cellStyle name="Стиль 1 2 2 2 2 2 2 2 2 2 2 18 2 2 2 2 2 2" xfId="59961"/>
    <cellStyle name="Стиль 1 2 2 2 2 2 2 2 2 2 2 18 2 2 2 2 3" xfId="59962"/>
    <cellStyle name="Стиль 1 2 2 2 2 2 2 2 2 2 2 18 2 2 2 2 4" xfId="59963"/>
    <cellStyle name="Стиль 1 2 2 2 2 2 2 2 2 2 2 18 2 2 2 3" xfId="59964"/>
    <cellStyle name="Стиль 1 2 2 2 2 2 2 2 2 2 2 18 2 2 2 3 2" xfId="59965"/>
    <cellStyle name="Стиль 1 2 2 2 2 2 2 2 2 2 2 18 2 2 2 4" xfId="59966"/>
    <cellStyle name="Стиль 1 2 2 2 2 2 2 2 2 2 2 18 2 2 3" xfId="59967"/>
    <cellStyle name="Стиль 1 2 2 2 2 2 2 2 2 2 2 18 2 2 3 2" xfId="59968"/>
    <cellStyle name="Стиль 1 2 2 2 2 2 2 2 2 2 2 18 2 2 4" xfId="59969"/>
    <cellStyle name="Стиль 1 2 2 2 2 2 2 2 2 2 2 18 2 2 5" xfId="59970"/>
    <cellStyle name="Стиль 1 2 2 2 2 2 2 2 2 2 2 18 2 3" xfId="59971"/>
    <cellStyle name="Стиль 1 2 2 2 2 2 2 2 2 2 2 18 2 3 2" xfId="59972"/>
    <cellStyle name="Стиль 1 2 2 2 2 2 2 2 2 2 2 18 2 3 2 2" xfId="59973"/>
    <cellStyle name="Стиль 1 2 2 2 2 2 2 2 2 2 2 18 2 3 3" xfId="59974"/>
    <cellStyle name="Стиль 1 2 2 2 2 2 2 2 2 2 2 18 2 3 4" xfId="59975"/>
    <cellStyle name="Стиль 1 2 2 2 2 2 2 2 2 2 2 18 2 4" xfId="59976"/>
    <cellStyle name="Стиль 1 2 2 2 2 2 2 2 2 2 2 18 2 4 2" xfId="59977"/>
    <cellStyle name="Стиль 1 2 2 2 2 2 2 2 2 2 2 18 2 5" xfId="59978"/>
    <cellStyle name="Стиль 1 2 2 2 2 2 2 2 2 2 2 18 3" xfId="59979"/>
    <cellStyle name="Стиль 1 2 2 2 2 2 2 2 2 2 2 18 3 2" xfId="59980"/>
    <cellStyle name="Стиль 1 2 2 2 2 2 2 2 2 2 2 18 3 2 2" xfId="59981"/>
    <cellStyle name="Стиль 1 2 2 2 2 2 2 2 2 2 2 18 3 2 2 2" xfId="59982"/>
    <cellStyle name="Стиль 1 2 2 2 2 2 2 2 2 2 2 18 3 2 3" xfId="59983"/>
    <cellStyle name="Стиль 1 2 2 2 2 2 2 2 2 2 2 18 3 2 4" xfId="59984"/>
    <cellStyle name="Стиль 1 2 2 2 2 2 2 2 2 2 2 18 3 3" xfId="59985"/>
    <cellStyle name="Стиль 1 2 2 2 2 2 2 2 2 2 2 18 3 3 2" xfId="59986"/>
    <cellStyle name="Стиль 1 2 2 2 2 2 2 2 2 2 2 18 3 4" xfId="59987"/>
    <cellStyle name="Стиль 1 2 2 2 2 2 2 2 2 2 2 18 4" xfId="59988"/>
    <cellStyle name="Стиль 1 2 2 2 2 2 2 2 2 2 2 18 4 2" xfId="59989"/>
    <cellStyle name="Стиль 1 2 2 2 2 2 2 2 2 2 2 18 5" xfId="59990"/>
    <cellStyle name="Стиль 1 2 2 2 2 2 2 2 2 2 2 18 6" xfId="59991"/>
    <cellStyle name="Стиль 1 2 2 2 2 2 2 2 2 2 2 19" xfId="59992"/>
    <cellStyle name="Стиль 1 2 2 2 2 2 2 2 2 2 2 19 2" xfId="59993"/>
    <cellStyle name="Стиль 1 2 2 2 2 2 2 2 2 2 2 19 2 2" xfId="59994"/>
    <cellStyle name="Стиль 1 2 2 2 2 2 2 2 2 2 2 19 2 2 2" xfId="59995"/>
    <cellStyle name="Стиль 1 2 2 2 2 2 2 2 2 2 2 19 2 2 2 2" xfId="59996"/>
    <cellStyle name="Стиль 1 2 2 2 2 2 2 2 2 2 2 19 2 2 3" xfId="59997"/>
    <cellStyle name="Стиль 1 2 2 2 2 2 2 2 2 2 2 19 2 2 4" xfId="59998"/>
    <cellStyle name="Стиль 1 2 2 2 2 2 2 2 2 2 2 19 2 3" xfId="59999"/>
    <cellStyle name="Стиль 1 2 2 2 2 2 2 2 2 2 2 19 2 3 2" xfId="60000"/>
    <cellStyle name="Стиль 1 2 2 2 2 2 2 2 2 2 2 19 2 4" xfId="60001"/>
    <cellStyle name="Стиль 1 2 2 2 2 2 2 2 2 2 2 19 3" xfId="60002"/>
    <cellStyle name="Стиль 1 2 2 2 2 2 2 2 2 2 2 19 3 2" xfId="60003"/>
    <cellStyle name="Стиль 1 2 2 2 2 2 2 2 2 2 2 19 4" xfId="60004"/>
    <cellStyle name="Стиль 1 2 2 2 2 2 2 2 2 2 2 19 5" xfId="60005"/>
    <cellStyle name="Стиль 1 2 2 2 2 2 2 2 2 2 2 2" xfId="60006"/>
    <cellStyle name="Стиль 1 2 2 2 2 2 2 2 2 2 2 2 10" xfId="60007"/>
    <cellStyle name="Стиль 1 2 2 2 2 2 2 2 2 2 2 2 11" xfId="60008"/>
    <cellStyle name="Стиль 1 2 2 2 2 2 2 2 2 2 2 2 12" xfId="60009"/>
    <cellStyle name="Стиль 1 2 2 2 2 2 2 2 2 2 2 2 13" xfId="60010"/>
    <cellStyle name="Стиль 1 2 2 2 2 2 2 2 2 2 2 2 14" xfId="60011"/>
    <cellStyle name="Стиль 1 2 2 2 2 2 2 2 2 2 2 2 15" xfId="60012"/>
    <cellStyle name="Стиль 1 2 2 2 2 2 2 2 2 2 2 2 16" xfId="60013"/>
    <cellStyle name="Стиль 1 2 2 2 2 2 2 2 2 2 2 2 16 2" xfId="60014"/>
    <cellStyle name="Стиль 1 2 2 2 2 2 2 2 2 2 2 2 16 2 2" xfId="60015"/>
    <cellStyle name="Стиль 1 2 2 2 2 2 2 2 2 2 2 2 16 2 2 2" xfId="60016"/>
    <cellStyle name="Стиль 1 2 2 2 2 2 2 2 2 2 2 2 16 2 2 2 2" xfId="60017"/>
    <cellStyle name="Стиль 1 2 2 2 2 2 2 2 2 2 2 2 16 2 2 2 2 2" xfId="60018"/>
    <cellStyle name="Стиль 1 2 2 2 2 2 2 2 2 2 2 2 16 2 2 2 2 2 2" xfId="60019"/>
    <cellStyle name="Стиль 1 2 2 2 2 2 2 2 2 2 2 2 16 2 2 2 2 3" xfId="60020"/>
    <cellStyle name="Стиль 1 2 2 2 2 2 2 2 2 2 2 2 16 2 2 2 2 4" xfId="60021"/>
    <cellStyle name="Стиль 1 2 2 2 2 2 2 2 2 2 2 2 16 2 2 2 3" xfId="60022"/>
    <cellStyle name="Стиль 1 2 2 2 2 2 2 2 2 2 2 2 16 2 2 2 3 2" xfId="60023"/>
    <cellStyle name="Стиль 1 2 2 2 2 2 2 2 2 2 2 2 16 2 2 2 4" xfId="60024"/>
    <cellStyle name="Стиль 1 2 2 2 2 2 2 2 2 2 2 2 16 2 2 3" xfId="60025"/>
    <cellStyle name="Стиль 1 2 2 2 2 2 2 2 2 2 2 2 16 2 2 3 2" xfId="60026"/>
    <cellStyle name="Стиль 1 2 2 2 2 2 2 2 2 2 2 2 16 2 2 4" xfId="60027"/>
    <cellStyle name="Стиль 1 2 2 2 2 2 2 2 2 2 2 2 16 2 2 5" xfId="60028"/>
    <cellStyle name="Стиль 1 2 2 2 2 2 2 2 2 2 2 2 16 2 3" xfId="60029"/>
    <cellStyle name="Стиль 1 2 2 2 2 2 2 2 2 2 2 2 16 2 3 2" xfId="60030"/>
    <cellStyle name="Стиль 1 2 2 2 2 2 2 2 2 2 2 2 16 2 3 2 2" xfId="60031"/>
    <cellStyle name="Стиль 1 2 2 2 2 2 2 2 2 2 2 2 16 2 3 3" xfId="60032"/>
    <cellStyle name="Стиль 1 2 2 2 2 2 2 2 2 2 2 2 16 2 3 4" xfId="60033"/>
    <cellStyle name="Стиль 1 2 2 2 2 2 2 2 2 2 2 2 16 2 4" xfId="60034"/>
    <cellStyle name="Стиль 1 2 2 2 2 2 2 2 2 2 2 2 16 2 4 2" xfId="60035"/>
    <cellStyle name="Стиль 1 2 2 2 2 2 2 2 2 2 2 2 16 2 5" xfId="60036"/>
    <cellStyle name="Стиль 1 2 2 2 2 2 2 2 2 2 2 2 16 3" xfId="60037"/>
    <cellStyle name="Стиль 1 2 2 2 2 2 2 2 2 2 2 2 16 3 2" xfId="60038"/>
    <cellStyle name="Стиль 1 2 2 2 2 2 2 2 2 2 2 2 16 3 2 2" xfId="60039"/>
    <cellStyle name="Стиль 1 2 2 2 2 2 2 2 2 2 2 2 16 3 2 2 2" xfId="60040"/>
    <cellStyle name="Стиль 1 2 2 2 2 2 2 2 2 2 2 2 16 3 2 3" xfId="60041"/>
    <cellStyle name="Стиль 1 2 2 2 2 2 2 2 2 2 2 2 16 3 2 4" xfId="60042"/>
    <cellStyle name="Стиль 1 2 2 2 2 2 2 2 2 2 2 2 16 3 3" xfId="60043"/>
    <cellStyle name="Стиль 1 2 2 2 2 2 2 2 2 2 2 2 16 3 3 2" xfId="60044"/>
    <cellStyle name="Стиль 1 2 2 2 2 2 2 2 2 2 2 2 16 3 4" xfId="60045"/>
    <cellStyle name="Стиль 1 2 2 2 2 2 2 2 2 2 2 2 16 4" xfId="60046"/>
    <cellStyle name="Стиль 1 2 2 2 2 2 2 2 2 2 2 2 16 4 2" xfId="60047"/>
    <cellStyle name="Стиль 1 2 2 2 2 2 2 2 2 2 2 2 16 5" xfId="60048"/>
    <cellStyle name="Стиль 1 2 2 2 2 2 2 2 2 2 2 2 16 6" xfId="60049"/>
    <cellStyle name="Стиль 1 2 2 2 2 2 2 2 2 2 2 2 17" xfId="60050"/>
    <cellStyle name="Стиль 1 2 2 2 2 2 2 2 2 2 2 2 17 2" xfId="60051"/>
    <cellStyle name="Стиль 1 2 2 2 2 2 2 2 2 2 2 2 17 2 2" xfId="60052"/>
    <cellStyle name="Стиль 1 2 2 2 2 2 2 2 2 2 2 2 17 2 2 2" xfId="60053"/>
    <cellStyle name="Стиль 1 2 2 2 2 2 2 2 2 2 2 2 17 2 2 2 2" xfId="60054"/>
    <cellStyle name="Стиль 1 2 2 2 2 2 2 2 2 2 2 2 17 2 2 3" xfId="60055"/>
    <cellStyle name="Стиль 1 2 2 2 2 2 2 2 2 2 2 2 17 2 2 4" xfId="60056"/>
    <cellStyle name="Стиль 1 2 2 2 2 2 2 2 2 2 2 2 17 2 3" xfId="60057"/>
    <cellStyle name="Стиль 1 2 2 2 2 2 2 2 2 2 2 2 17 2 3 2" xfId="60058"/>
    <cellStyle name="Стиль 1 2 2 2 2 2 2 2 2 2 2 2 17 2 4" xfId="60059"/>
    <cellStyle name="Стиль 1 2 2 2 2 2 2 2 2 2 2 2 17 3" xfId="60060"/>
    <cellStyle name="Стиль 1 2 2 2 2 2 2 2 2 2 2 2 17 3 2" xfId="60061"/>
    <cellStyle name="Стиль 1 2 2 2 2 2 2 2 2 2 2 2 17 4" xfId="60062"/>
    <cellStyle name="Стиль 1 2 2 2 2 2 2 2 2 2 2 2 17 5" xfId="60063"/>
    <cellStyle name="Стиль 1 2 2 2 2 2 2 2 2 2 2 2 18" xfId="60064"/>
    <cellStyle name="Стиль 1 2 2 2 2 2 2 2 2 2 2 2 18 2" xfId="60065"/>
    <cellStyle name="Стиль 1 2 2 2 2 2 2 2 2 2 2 2 18 2 2" xfId="60066"/>
    <cellStyle name="Стиль 1 2 2 2 2 2 2 2 2 2 2 2 18 3" xfId="60067"/>
    <cellStyle name="Стиль 1 2 2 2 2 2 2 2 2 2 2 2 18 4" xfId="60068"/>
    <cellStyle name="Стиль 1 2 2 2 2 2 2 2 2 2 2 2 19" xfId="60069"/>
    <cellStyle name="Стиль 1 2 2 2 2 2 2 2 2 2 2 2 19 2" xfId="60070"/>
    <cellStyle name="Стиль 1 2 2 2 2 2 2 2 2 2 2 2 2" xfId="60071"/>
    <cellStyle name="Стиль 1 2 2 2 2 2 2 2 2 2 2 2 2 10" xfId="60072"/>
    <cellStyle name="Стиль 1 2 2 2 2 2 2 2 2 2 2 2 2 11" xfId="60073"/>
    <cellStyle name="Стиль 1 2 2 2 2 2 2 2 2 2 2 2 2 12" xfId="60074"/>
    <cellStyle name="Стиль 1 2 2 2 2 2 2 2 2 2 2 2 2 13" xfId="60075"/>
    <cellStyle name="Стиль 1 2 2 2 2 2 2 2 2 2 2 2 2 14" xfId="60076"/>
    <cellStyle name="Стиль 1 2 2 2 2 2 2 2 2 2 2 2 2 15" xfId="60077"/>
    <cellStyle name="Стиль 1 2 2 2 2 2 2 2 2 2 2 2 2 16" xfId="60078"/>
    <cellStyle name="Стиль 1 2 2 2 2 2 2 2 2 2 2 2 2 16 2" xfId="60079"/>
    <cellStyle name="Стиль 1 2 2 2 2 2 2 2 2 2 2 2 2 16 2 2" xfId="60080"/>
    <cellStyle name="Стиль 1 2 2 2 2 2 2 2 2 2 2 2 2 16 2 2 2" xfId="60081"/>
    <cellStyle name="Стиль 1 2 2 2 2 2 2 2 2 2 2 2 2 16 2 2 2 2" xfId="60082"/>
    <cellStyle name="Стиль 1 2 2 2 2 2 2 2 2 2 2 2 2 16 2 2 2 2 2" xfId="60083"/>
    <cellStyle name="Стиль 1 2 2 2 2 2 2 2 2 2 2 2 2 16 2 2 2 2 2 2" xfId="60084"/>
    <cellStyle name="Стиль 1 2 2 2 2 2 2 2 2 2 2 2 2 16 2 2 2 2 3" xfId="60085"/>
    <cellStyle name="Стиль 1 2 2 2 2 2 2 2 2 2 2 2 2 16 2 2 2 2 4" xfId="60086"/>
    <cellStyle name="Стиль 1 2 2 2 2 2 2 2 2 2 2 2 2 16 2 2 2 3" xfId="60087"/>
    <cellStyle name="Стиль 1 2 2 2 2 2 2 2 2 2 2 2 2 16 2 2 2 3 2" xfId="60088"/>
    <cellStyle name="Стиль 1 2 2 2 2 2 2 2 2 2 2 2 2 16 2 2 2 4" xfId="60089"/>
    <cellStyle name="Стиль 1 2 2 2 2 2 2 2 2 2 2 2 2 16 2 2 3" xfId="60090"/>
    <cellStyle name="Стиль 1 2 2 2 2 2 2 2 2 2 2 2 2 16 2 2 3 2" xfId="60091"/>
    <cellStyle name="Стиль 1 2 2 2 2 2 2 2 2 2 2 2 2 16 2 2 4" xfId="60092"/>
    <cellStyle name="Стиль 1 2 2 2 2 2 2 2 2 2 2 2 2 16 2 2 5" xfId="60093"/>
    <cellStyle name="Стиль 1 2 2 2 2 2 2 2 2 2 2 2 2 16 2 3" xfId="60094"/>
    <cellStyle name="Стиль 1 2 2 2 2 2 2 2 2 2 2 2 2 16 2 3 2" xfId="60095"/>
    <cellStyle name="Стиль 1 2 2 2 2 2 2 2 2 2 2 2 2 16 2 3 2 2" xfId="60096"/>
    <cellStyle name="Стиль 1 2 2 2 2 2 2 2 2 2 2 2 2 16 2 3 3" xfId="60097"/>
    <cellStyle name="Стиль 1 2 2 2 2 2 2 2 2 2 2 2 2 16 2 3 4" xfId="60098"/>
    <cellStyle name="Стиль 1 2 2 2 2 2 2 2 2 2 2 2 2 16 2 4" xfId="60099"/>
    <cellStyle name="Стиль 1 2 2 2 2 2 2 2 2 2 2 2 2 16 2 4 2" xfId="60100"/>
    <cellStyle name="Стиль 1 2 2 2 2 2 2 2 2 2 2 2 2 16 2 5" xfId="60101"/>
    <cellStyle name="Стиль 1 2 2 2 2 2 2 2 2 2 2 2 2 16 3" xfId="60102"/>
    <cellStyle name="Стиль 1 2 2 2 2 2 2 2 2 2 2 2 2 16 3 2" xfId="60103"/>
    <cellStyle name="Стиль 1 2 2 2 2 2 2 2 2 2 2 2 2 16 3 2 2" xfId="60104"/>
    <cellStyle name="Стиль 1 2 2 2 2 2 2 2 2 2 2 2 2 16 3 2 2 2" xfId="60105"/>
    <cellStyle name="Стиль 1 2 2 2 2 2 2 2 2 2 2 2 2 16 3 2 3" xfId="60106"/>
    <cellStyle name="Стиль 1 2 2 2 2 2 2 2 2 2 2 2 2 16 3 2 4" xfId="60107"/>
    <cellStyle name="Стиль 1 2 2 2 2 2 2 2 2 2 2 2 2 16 3 3" xfId="60108"/>
    <cellStyle name="Стиль 1 2 2 2 2 2 2 2 2 2 2 2 2 16 3 3 2" xfId="60109"/>
    <cellStyle name="Стиль 1 2 2 2 2 2 2 2 2 2 2 2 2 16 3 4" xfId="60110"/>
    <cellStyle name="Стиль 1 2 2 2 2 2 2 2 2 2 2 2 2 16 4" xfId="60111"/>
    <cellStyle name="Стиль 1 2 2 2 2 2 2 2 2 2 2 2 2 16 4 2" xfId="60112"/>
    <cellStyle name="Стиль 1 2 2 2 2 2 2 2 2 2 2 2 2 16 5" xfId="60113"/>
    <cellStyle name="Стиль 1 2 2 2 2 2 2 2 2 2 2 2 2 16 6" xfId="60114"/>
    <cellStyle name="Стиль 1 2 2 2 2 2 2 2 2 2 2 2 2 17" xfId="60115"/>
    <cellStyle name="Стиль 1 2 2 2 2 2 2 2 2 2 2 2 2 17 2" xfId="60116"/>
    <cellStyle name="Стиль 1 2 2 2 2 2 2 2 2 2 2 2 2 17 2 2" xfId="60117"/>
    <cellStyle name="Стиль 1 2 2 2 2 2 2 2 2 2 2 2 2 17 2 2 2" xfId="60118"/>
    <cellStyle name="Стиль 1 2 2 2 2 2 2 2 2 2 2 2 2 17 2 2 2 2" xfId="60119"/>
    <cellStyle name="Стиль 1 2 2 2 2 2 2 2 2 2 2 2 2 17 2 2 3" xfId="60120"/>
    <cellStyle name="Стиль 1 2 2 2 2 2 2 2 2 2 2 2 2 17 2 2 4" xfId="60121"/>
    <cellStyle name="Стиль 1 2 2 2 2 2 2 2 2 2 2 2 2 17 2 3" xfId="60122"/>
    <cellStyle name="Стиль 1 2 2 2 2 2 2 2 2 2 2 2 2 17 2 3 2" xfId="60123"/>
    <cellStyle name="Стиль 1 2 2 2 2 2 2 2 2 2 2 2 2 17 2 4" xfId="60124"/>
    <cellStyle name="Стиль 1 2 2 2 2 2 2 2 2 2 2 2 2 17 3" xfId="60125"/>
    <cellStyle name="Стиль 1 2 2 2 2 2 2 2 2 2 2 2 2 17 3 2" xfId="60126"/>
    <cellStyle name="Стиль 1 2 2 2 2 2 2 2 2 2 2 2 2 17 4" xfId="60127"/>
    <cellStyle name="Стиль 1 2 2 2 2 2 2 2 2 2 2 2 2 17 5" xfId="60128"/>
    <cellStyle name="Стиль 1 2 2 2 2 2 2 2 2 2 2 2 2 18" xfId="60129"/>
    <cellStyle name="Стиль 1 2 2 2 2 2 2 2 2 2 2 2 2 18 2" xfId="60130"/>
    <cellStyle name="Стиль 1 2 2 2 2 2 2 2 2 2 2 2 2 18 2 2" xfId="60131"/>
    <cellStyle name="Стиль 1 2 2 2 2 2 2 2 2 2 2 2 2 18 3" xfId="60132"/>
    <cellStyle name="Стиль 1 2 2 2 2 2 2 2 2 2 2 2 2 18 4" xfId="60133"/>
    <cellStyle name="Стиль 1 2 2 2 2 2 2 2 2 2 2 2 2 19" xfId="60134"/>
    <cellStyle name="Стиль 1 2 2 2 2 2 2 2 2 2 2 2 2 19 2" xfId="60135"/>
    <cellStyle name="Стиль 1 2 2 2 2 2 2 2 2 2 2 2 2 2" xfId="60136"/>
    <cellStyle name="Стиль 1 2 2 2 2 2 2 2 2 2 2 2 2 2 10" xfId="60137"/>
    <cellStyle name="Стиль 1 2 2 2 2 2 2 2 2 2 2 2 2 2 11" xfId="60138"/>
    <cellStyle name="Стиль 1 2 2 2 2 2 2 2 2 2 2 2 2 2 12" xfId="60139"/>
    <cellStyle name="Стиль 1 2 2 2 2 2 2 2 2 2 2 2 2 2 13" xfId="60140"/>
    <cellStyle name="Стиль 1 2 2 2 2 2 2 2 2 2 2 2 2 2 14" xfId="60141"/>
    <cellStyle name="Стиль 1 2 2 2 2 2 2 2 2 2 2 2 2 2 15" xfId="60142"/>
    <cellStyle name="Стиль 1 2 2 2 2 2 2 2 2 2 2 2 2 2 16" xfId="60143"/>
    <cellStyle name="Стиль 1 2 2 2 2 2 2 2 2 2 2 2 2 2 16 2" xfId="60144"/>
    <cellStyle name="Стиль 1 2 2 2 2 2 2 2 2 2 2 2 2 2 16 2 2" xfId="60145"/>
    <cellStyle name="Стиль 1 2 2 2 2 2 2 2 2 2 2 2 2 2 16 2 2 2" xfId="60146"/>
    <cellStyle name="Стиль 1 2 2 2 2 2 2 2 2 2 2 2 2 2 16 2 2 2 2" xfId="60147"/>
    <cellStyle name="Стиль 1 2 2 2 2 2 2 2 2 2 2 2 2 2 16 2 2 2 2 2" xfId="60148"/>
    <cellStyle name="Стиль 1 2 2 2 2 2 2 2 2 2 2 2 2 2 16 2 2 2 2 2 2" xfId="60149"/>
    <cellStyle name="Стиль 1 2 2 2 2 2 2 2 2 2 2 2 2 2 16 2 2 2 2 3" xfId="60150"/>
    <cellStyle name="Стиль 1 2 2 2 2 2 2 2 2 2 2 2 2 2 16 2 2 2 2 4" xfId="60151"/>
    <cellStyle name="Стиль 1 2 2 2 2 2 2 2 2 2 2 2 2 2 16 2 2 2 3" xfId="60152"/>
    <cellStyle name="Стиль 1 2 2 2 2 2 2 2 2 2 2 2 2 2 16 2 2 2 3 2" xfId="60153"/>
    <cellStyle name="Стиль 1 2 2 2 2 2 2 2 2 2 2 2 2 2 16 2 2 2 4" xfId="60154"/>
    <cellStyle name="Стиль 1 2 2 2 2 2 2 2 2 2 2 2 2 2 16 2 2 3" xfId="60155"/>
    <cellStyle name="Стиль 1 2 2 2 2 2 2 2 2 2 2 2 2 2 16 2 2 3 2" xfId="60156"/>
    <cellStyle name="Стиль 1 2 2 2 2 2 2 2 2 2 2 2 2 2 16 2 2 4" xfId="60157"/>
    <cellStyle name="Стиль 1 2 2 2 2 2 2 2 2 2 2 2 2 2 16 2 2 5" xfId="60158"/>
    <cellStyle name="Стиль 1 2 2 2 2 2 2 2 2 2 2 2 2 2 16 2 3" xfId="60159"/>
    <cellStyle name="Стиль 1 2 2 2 2 2 2 2 2 2 2 2 2 2 16 2 3 2" xfId="60160"/>
    <cellStyle name="Стиль 1 2 2 2 2 2 2 2 2 2 2 2 2 2 16 2 3 2 2" xfId="60161"/>
    <cellStyle name="Стиль 1 2 2 2 2 2 2 2 2 2 2 2 2 2 16 2 3 3" xfId="60162"/>
    <cellStyle name="Стиль 1 2 2 2 2 2 2 2 2 2 2 2 2 2 16 2 3 4" xfId="60163"/>
    <cellStyle name="Стиль 1 2 2 2 2 2 2 2 2 2 2 2 2 2 16 2 4" xfId="60164"/>
    <cellStyle name="Стиль 1 2 2 2 2 2 2 2 2 2 2 2 2 2 16 2 4 2" xfId="60165"/>
    <cellStyle name="Стиль 1 2 2 2 2 2 2 2 2 2 2 2 2 2 16 2 5" xfId="60166"/>
    <cellStyle name="Стиль 1 2 2 2 2 2 2 2 2 2 2 2 2 2 16 3" xfId="60167"/>
    <cellStyle name="Стиль 1 2 2 2 2 2 2 2 2 2 2 2 2 2 16 3 2" xfId="60168"/>
    <cellStyle name="Стиль 1 2 2 2 2 2 2 2 2 2 2 2 2 2 16 3 2 2" xfId="60169"/>
    <cellStyle name="Стиль 1 2 2 2 2 2 2 2 2 2 2 2 2 2 16 3 2 2 2" xfId="60170"/>
    <cellStyle name="Стиль 1 2 2 2 2 2 2 2 2 2 2 2 2 2 16 3 2 3" xfId="60171"/>
    <cellStyle name="Стиль 1 2 2 2 2 2 2 2 2 2 2 2 2 2 16 3 2 4" xfId="60172"/>
    <cellStyle name="Стиль 1 2 2 2 2 2 2 2 2 2 2 2 2 2 16 3 3" xfId="60173"/>
    <cellStyle name="Стиль 1 2 2 2 2 2 2 2 2 2 2 2 2 2 16 3 3 2" xfId="60174"/>
    <cellStyle name="Стиль 1 2 2 2 2 2 2 2 2 2 2 2 2 2 16 3 4" xfId="60175"/>
    <cellStyle name="Стиль 1 2 2 2 2 2 2 2 2 2 2 2 2 2 16 4" xfId="60176"/>
    <cellStyle name="Стиль 1 2 2 2 2 2 2 2 2 2 2 2 2 2 16 4 2" xfId="60177"/>
    <cellStyle name="Стиль 1 2 2 2 2 2 2 2 2 2 2 2 2 2 16 5" xfId="60178"/>
    <cellStyle name="Стиль 1 2 2 2 2 2 2 2 2 2 2 2 2 2 16 6" xfId="60179"/>
    <cellStyle name="Стиль 1 2 2 2 2 2 2 2 2 2 2 2 2 2 17" xfId="60180"/>
    <cellStyle name="Стиль 1 2 2 2 2 2 2 2 2 2 2 2 2 2 17 2" xfId="60181"/>
    <cellStyle name="Стиль 1 2 2 2 2 2 2 2 2 2 2 2 2 2 17 2 2" xfId="60182"/>
    <cellStyle name="Стиль 1 2 2 2 2 2 2 2 2 2 2 2 2 2 17 2 2 2" xfId="60183"/>
    <cellStyle name="Стиль 1 2 2 2 2 2 2 2 2 2 2 2 2 2 17 2 2 2 2" xfId="60184"/>
    <cellStyle name="Стиль 1 2 2 2 2 2 2 2 2 2 2 2 2 2 17 2 2 3" xfId="60185"/>
    <cellStyle name="Стиль 1 2 2 2 2 2 2 2 2 2 2 2 2 2 17 2 2 4" xfId="60186"/>
    <cellStyle name="Стиль 1 2 2 2 2 2 2 2 2 2 2 2 2 2 17 2 3" xfId="60187"/>
    <cellStyle name="Стиль 1 2 2 2 2 2 2 2 2 2 2 2 2 2 17 2 3 2" xfId="60188"/>
    <cellStyle name="Стиль 1 2 2 2 2 2 2 2 2 2 2 2 2 2 17 2 4" xfId="60189"/>
    <cellStyle name="Стиль 1 2 2 2 2 2 2 2 2 2 2 2 2 2 17 3" xfId="60190"/>
    <cellStyle name="Стиль 1 2 2 2 2 2 2 2 2 2 2 2 2 2 17 3 2" xfId="60191"/>
    <cellStyle name="Стиль 1 2 2 2 2 2 2 2 2 2 2 2 2 2 17 4" xfId="60192"/>
    <cellStyle name="Стиль 1 2 2 2 2 2 2 2 2 2 2 2 2 2 17 5" xfId="60193"/>
    <cellStyle name="Стиль 1 2 2 2 2 2 2 2 2 2 2 2 2 2 18" xfId="60194"/>
    <cellStyle name="Стиль 1 2 2 2 2 2 2 2 2 2 2 2 2 2 18 2" xfId="60195"/>
    <cellStyle name="Стиль 1 2 2 2 2 2 2 2 2 2 2 2 2 2 18 2 2" xfId="60196"/>
    <cellStyle name="Стиль 1 2 2 2 2 2 2 2 2 2 2 2 2 2 18 3" xfId="60197"/>
    <cellStyle name="Стиль 1 2 2 2 2 2 2 2 2 2 2 2 2 2 18 4" xfId="60198"/>
    <cellStyle name="Стиль 1 2 2 2 2 2 2 2 2 2 2 2 2 2 19" xfId="60199"/>
    <cellStyle name="Стиль 1 2 2 2 2 2 2 2 2 2 2 2 2 2 19 2" xfId="60200"/>
    <cellStyle name="Стиль 1 2 2 2 2 2 2 2 2 2 2 2 2 2 2" xfId="60201"/>
    <cellStyle name="Стиль 1 2 2 2 2 2 2 2 2 2 2 2 2 2 2 10" xfId="60202"/>
    <cellStyle name="Стиль 1 2 2 2 2 2 2 2 2 2 2 2 2 2 2 11" xfId="60203"/>
    <cellStyle name="Стиль 1 2 2 2 2 2 2 2 2 2 2 2 2 2 2 12" xfId="60204"/>
    <cellStyle name="Стиль 1 2 2 2 2 2 2 2 2 2 2 2 2 2 2 13" xfId="60205"/>
    <cellStyle name="Стиль 1 2 2 2 2 2 2 2 2 2 2 2 2 2 2 14" xfId="60206"/>
    <cellStyle name="Стиль 1 2 2 2 2 2 2 2 2 2 2 2 2 2 2 15" xfId="60207"/>
    <cellStyle name="Стиль 1 2 2 2 2 2 2 2 2 2 2 2 2 2 2 15 2" xfId="60208"/>
    <cellStyle name="Стиль 1 2 2 2 2 2 2 2 2 2 2 2 2 2 2 15 2 2" xfId="60209"/>
    <cellStyle name="Стиль 1 2 2 2 2 2 2 2 2 2 2 2 2 2 2 15 2 2 2" xfId="60210"/>
    <cellStyle name="Стиль 1 2 2 2 2 2 2 2 2 2 2 2 2 2 2 15 2 2 2 2" xfId="60211"/>
    <cellStyle name="Стиль 1 2 2 2 2 2 2 2 2 2 2 2 2 2 2 15 2 2 2 2 2" xfId="60212"/>
    <cellStyle name="Стиль 1 2 2 2 2 2 2 2 2 2 2 2 2 2 2 15 2 2 2 2 2 2" xfId="60213"/>
    <cellStyle name="Стиль 1 2 2 2 2 2 2 2 2 2 2 2 2 2 2 15 2 2 2 2 3" xfId="60214"/>
    <cellStyle name="Стиль 1 2 2 2 2 2 2 2 2 2 2 2 2 2 2 15 2 2 2 2 4" xfId="60215"/>
    <cellStyle name="Стиль 1 2 2 2 2 2 2 2 2 2 2 2 2 2 2 15 2 2 2 3" xfId="60216"/>
    <cellStyle name="Стиль 1 2 2 2 2 2 2 2 2 2 2 2 2 2 2 15 2 2 2 3 2" xfId="60217"/>
    <cellStyle name="Стиль 1 2 2 2 2 2 2 2 2 2 2 2 2 2 2 15 2 2 2 4" xfId="60218"/>
    <cellStyle name="Стиль 1 2 2 2 2 2 2 2 2 2 2 2 2 2 2 15 2 2 3" xfId="60219"/>
    <cellStyle name="Стиль 1 2 2 2 2 2 2 2 2 2 2 2 2 2 2 15 2 2 3 2" xfId="60220"/>
    <cellStyle name="Стиль 1 2 2 2 2 2 2 2 2 2 2 2 2 2 2 15 2 2 4" xfId="60221"/>
    <cellStyle name="Стиль 1 2 2 2 2 2 2 2 2 2 2 2 2 2 2 15 2 2 5" xfId="60222"/>
    <cellStyle name="Стиль 1 2 2 2 2 2 2 2 2 2 2 2 2 2 2 15 2 3" xfId="60223"/>
    <cellStyle name="Стиль 1 2 2 2 2 2 2 2 2 2 2 2 2 2 2 15 2 3 2" xfId="60224"/>
    <cellStyle name="Стиль 1 2 2 2 2 2 2 2 2 2 2 2 2 2 2 15 2 3 2 2" xfId="60225"/>
    <cellStyle name="Стиль 1 2 2 2 2 2 2 2 2 2 2 2 2 2 2 15 2 3 3" xfId="60226"/>
    <cellStyle name="Стиль 1 2 2 2 2 2 2 2 2 2 2 2 2 2 2 15 2 3 4" xfId="60227"/>
    <cellStyle name="Стиль 1 2 2 2 2 2 2 2 2 2 2 2 2 2 2 15 2 4" xfId="60228"/>
    <cellStyle name="Стиль 1 2 2 2 2 2 2 2 2 2 2 2 2 2 2 15 2 4 2" xfId="60229"/>
    <cellStyle name="Стиль 1 2 2 2 2 2 2 2 2 2 2 2 2 2 2 15 2 5" xfId="60230"/>
    <cellStyle name="Стиль 1 2 2 2 2 2 2 2 2 2 2 2 2 2 2 15 3" xfId="60231"/>
    <cellStyle name="Стиль 1 2 2 2 2 2 2 2 2 2 2 2 2 2 2 15 3 2" xfId="60232"/>
    <cellStyle name="Стиль 1 2 2 2 2 2 2 2 2 2 2 2 2 2 2 15 3 2 2" xfId="60233"/>
    <cellStyle name="Стиль 1 2 2 2 2 2 2 2 2 2 2 2 2 2 2 15 3 2 2 2" xfId="60234"/>
    <cellStyle name="Стиль 1 2 2 2 2 2 2 2 2 2 2 2 2 2 2 15 3 2 3" xfId="60235"/>
    <cellStyle name="Стиль 1 2 2 2 2 2 2 2 2 2 2 2 2 2 2 15 3 2 4" xfId="60236"/>
    <cellStyle name="Стиль 1 2 2 2 2 2 2 2 2 2 2 2 2 2 2 15 3 3" xfId="60237"/>
    <cellStyle name="Стиль 1 2 2 2 2 2 2 2 2 2 2 2 2 2 2 15 3 3 2" xfId="60238"/>
    <cellStyle name="Стиль 1 2 2 2 2 2 2 2 2 2 2 2 2 2 2 15 3 4" xfId="60239"/>
    <cellStyle name="Стиль 1 2 2 2 2 2 2 2 2 2 2 2 2 2 2 15 4" xfId="60240"/>
    <cellStyle name="Стиль 1 2 2 2 2 2 2 2 2 2 2 2 2 2 2 15 4 2" xfId="60241"/>
    <cellStyle name="Стиль 1 2 2 2 2 2 2 2 2 2 2 2 2 2 2 15 5" xfId="60242"/>
    <cellStyle name="Стиль 1 2 2 2 2 2 2 2 2 2 2 2 2 2 2 15 6" xfId="60243"/>
    <cellStyle name="Стиль 1 2 2 2 2 2 2 2 2 2 2 2 2 2 2 16" xfId="60244"/>
    <cellStyle name="Стиль 1 2 2 2 2 2 2 2 2 2 2 2 2 2 2 16 2" xfId="60245"/>
    <cellStyle name="Стиль 1 2 2 2 2 2 2 2 2 2 2 2 2 2 2 16 2 2" xfId="60246"/>
    <cellStyle name="Стиль 1 2 2 2 2 2 2 2 2 2 2 2 2 2 2 16 2 2 2" xfId="60247"/>
    <cellStyle name="Стиль 1 2 2 2 2 2 2 2 2 2 2 2 2 2 2 16 2 2 2 2" xfId="60248"/>
    <cellStyle name="Стиль 1 2 2 2 2 2 2 2 2 2 2 2 2 2 2 16 2 2 3" xfId="60249"/>
    <cellStyle name="Стиль 1 2 2 2 2 2 2 2 2 2 2 2 2 2 2 16 2 2 4" xfId="60250"/>
    <cellStyle name="Стиль 1 2 2 2 2 2 2 2 2 2 2 2 2 2 2 16 2 3" xfId="60251"/>
    <cellStyle name="Стиль 1 2 2 2 2 2 2 2 2 2 2 2 2 2 2 16 2 3 2" xfId="60252"/>
    <cellStyle name="Стиль 1 2 2 2 2 2 2 2 2 2 2 2 2 2 2 16 2 4" xfId="60253"/>
    <cellStyle name="Стиль 1 2 2 2 2 2 2 2 2 2 2 2 2 2 2 16 3" xfId="60254"/>
    <cellStyle name="Стиль 1 2 2 2 2 2 2 2 2 2 2 2 2 2 2 16 3 2" xfId="60255"/>
    <cellStyle name="Стиль 1 2 2 2 2 2 2 2 2 2 2 2 2 2 2 16 4" xfId="60256"/>
    <cellStyle name="Стиль 1 2 2 2 2 2 2 2 2 2 2 2 2 2 2 16 5" xfId="60257"/>
    <cellStyle name="Стиль 1 2 2 2 2 2 2 2 2 2 2 2 2 2 2 17" xfId="60258"/>
    <cellStyle name="Стиль 1 2 2 2 2 2 2 2 2 2 2 2 2 2 2 17 2" xfId="60259"/>
    <cellStyle name="Стиль 1 2 2 2 2 2 2 2 2 2 2 2 2 2 2 17 2 2" xfId="60260"/>
    <cellStyle name="Стиль 1 2 2 2 2 2 2 2 2 2 2 2 2 2 2 17 3" xfId="60261"/>
    <cellStyle name="Стиль 1 2 2 2 2 2 2 2 2 2 2 2 2 2 2 17 4" xfId="60262"/>
    <cellStyle name="Стиль 1 2 2 2 2 2 2 2 2 2 2 2 2 2 2 18" xfId="60263"/>
    <cellStyle name="Стиль 1 2 2 2 2 2 2 2 2 2 2 2 2 2 2 18 2" xfId="60264"/>
    <cellStyle name="Стиль 1 2 2 2 2 2 2 2 2 2 2 2 2 2 2 19" xfId="60265"/>
    <cellStyle name="Стиль 1 2 2 2 2 2 2 2 2 2 2 2 2 2 2 2" xfId="60266"/>
    <cellStyle name="Стиль 1 2 2 2 2 2 2 2 2 2 2 2 2 2 2 2 10" xfId="60267"/>
    <cellStyle name="Стиль 1 2 2 2 2 2 2 2 2 2 2 2 2 2 2 2 11" xfId="60268"/>
    <cellStyle name="Стиль 1 2 2 2 2 2 2 2 2 2 2 2 2 2 2 2 12" xfId="60269"/>
    <cellStyle name="Стиль 1 2 2 2 2 2 2 2 2 2 2 2 2 2 2 2 13" xfId="60270"/>
    <cellStyle name="Стиль 1 2 2 2 2 2 2 2 2 2 2 2 2 2 2 2 14" xfId="60271"/>
    <cellStyle name="Стиль 1 2 2 2 2 2 2 2 2 2 2 2 2 2 2 2 15" xfId="60272"/>
    <cellStyle name="Стиль 1 2 2 2 2 2 2 2 2 2 2 2 2 2 2 2 15 2" xfId="60273"/>
    <cellStyle name="Стиль 1 2 2 2 2 2 2 2 2 2 2 2 2 2 2 2 15 2 2" xfId="60274"/>
    <cellStyle name="Стиль 1 2 2 2 2 2 2 2 2 2 2 2 2 2 2 2 15 2 2 2" xfId="60275"/>
    <cellStyle name="Стиль 1 2 2 2 2 2 2 2 2 2 2 2 2 2 2 2 15 2 2 2 2" xfId="60276"/>
    <cellStyle name="Стиль 1 2 2 2 2 2 2 2 2 2 2 2 2 2 2 2 15 2 2 2 2 2" xfId="60277"/>
    <cellStyle name="Стиль 1 2 2 2 2 2 2 2 2 2 2 2 2 2 2 2 15 2 2 2 2 2 2" xfId="60278"/>
    <cellStyle name="Стиль 1 2 2 2 2 2 2 2 2 2 2 2 2 2 2 2 15 2 2 2 2 3" xfId="60279"/>
    <cellStyle name="Стиль 1 2 2 2 2 2 2 2 2 2 2 2 2 2 2 2 15 2 2 2 2 4" xfId="60280"/>
    <cellStyle name="Стиль 1 2 2 2 2 2 2 2 2 2 2 2 2 2 2 2 15 2 2 2 3" xfId="60281"/>
    <cellStyle name="Стиль 1 2 2 2 2 2 2 2 2 2 2 2 2 2 2 2 15 2 2 2 3 2" xfId="60282"/>
    <cellStyle name="Стиль 1 2 2 2 2 2 2 2 2 2 2 2 2 2 2 2 15 2 2 2 4" xfId="60283"/>
    <cellStyle name="Стиль 1 2 2 2 2 2 2 2 2 2 2 2 2 2 2 2 15 2 2 3" xfId="60284"/>
    <cellStyle name="Стиль 1 2 2 2 2 2 2 2 2 2 2 2 2 2 2 2 15 2 2 3 2" xfId="60285"/>
    <cellStyle name="Стиль 1 2 2 2 2 2 2 2 2 2 2 2 2 2 2 2 15 2 2 4" xfId="60286"/>
    <cellStyle name="Стиль 1 2 2 2 2 2 2 2 2 2 2 2 2 2 2 2 15 2 2 5" xfId="60287"/>
    <cellStyle name="Стиль 1 2 2 2 2 2 2 2 2 2 2 2 2 2 2 2 15 2 3" xfId="60288"/>
    <cellStyle name="Стиль 1 2 2 2 2 2 2 2 2 2 2 2 2 2 2 2 15 2 3 2" xfId="60289"/>
    <cellStyle name="Стиль 1 2 2 2 2 2 2 2 2 2 2 2 2 2 2 2 15 2 3 2 2" xfId="60290"/>
    <cellStyle name="Стиль 1 2 2 2 2 2 2 2 2 2 2 2 2 2 2 2 15 2 3 3" xfId="60291"/>
    <cellStyle name="Стиль 1 2 2 2 2 2 2 2 2 2 2 2 2 2 2 2 15 2 3 4" xfId="60292"/>
    <cellStyle name="Стиль 1 2 2 2 2 2 2 2 2 2 2 2 2 2 2 2 15 2 4" xfId="60293"/>
    <cellStyle name="Стиль 1 2 2 2 2 2 2 2 2 2 2 2 2 2 2 2 15 2 4 2" xfId="60294"/>
    <cellStyle name="Стиль 1 2 2 2 2 2 2 2 2 2 2 2 2 2 2 2 15 2 5" xfId="60295"/>
    <cellStyle name="Стиль 1 2 2 2 2 2 2 2 2 2 2 2 2 2 2 2 15 3" xfId="60296"/>
    <cellStyle name="Стиль 1 2 2 2 2 2 2 2 2 2 2 2 2 2 2 2 15 3 2" xfId="60297"/>
    <cellStyle name="Стиль 1 2 2 2 2 2 2 2 2 2 2 2 2 2 2 2 15 3 2 2" xfId="60298"/>
    <cellStyle name="Стиль 1 2 2 2 2 2 2 2 2 2 2 2 2 2 2 2 15 3 2 2 2" xfId="60299"/>
    <cellStyle name="Стиль 1 2 2 2 2 2 2 2 2 2 2 2 2 2 2 2 15 3 2 3" xfId="60300"/>
    <cellStyle name="Стиль 1 2 2 2 2 2 2 2 2 2 2 2 2 2 2 2 15 3 2 4" xfId="60301"/>
    <cellStyle name="Стиль 1 2 2 2 2 2 2 2 2 2 2 2 2 2 2 2 15 3 3" xfId="60302"/>
    <cellStyle name="Стиль 1 2 2 2 2 2 2 2 2 2 2 2 2 2 2 2 15 3 3 2" xfId="60303"/>
    <cellStyle name="Стиль 1 2 2 2 2 2 2 2 2 2 2 2 2 2 2 2 15 3 4" xfId="60304"/>
    <cellStyle name="Стиль 1 2 2 2 2 2 2 2 2 2 2 2 2 2 2 2 15 4" xfId="60305"/>
    <cellStyle name="Стиль 1 2 2 2 2 2 2 2 2 2 2 2 2 2 2 2 15 4 2" xfId="60306"/>
    <cellStyle name="Стиль 1 2 2 2 2 2 2 2 2 2 2 2 2 2 2 2 15 5" xfId="60307"/>
    <cellStyle name="Стиль 1 2 2 2 2 2 2 2 2 2 2 2 2 2 2 2 15 6" xfId="60308"/>
    <cellStyle name="Стиль 1 2 2 2 2 2 2 2 2 2 2 2 2 2 2 2 16" xfId="60309"/>
    <cellStyle name="Стиль 1 2 2 2 2 2 2 2 2 2 2 2 2 2 2 2 16 2" xfId="60310"/>
    <cellStyle name="Стиль 1 2 2 2 2 2 2 2 2 2 2 2 2 2 2 2 16 2 2" xfId="60311"/>
    <cellStyle name="Стиль 1 2 2 2 2 2 2 2 2 2 2 2 2 2 2 2 16 2 2 2" xfId="60312"/>
    <cellStyle name="Стиль 1 2 2 2 2 2 2 2 2 2 2 2 2 2 2 2 16 2 2 2 2" xfId="60313"/>
    <cellStyle name="Стиль 1 2 2 2 2 2 2 2 2 2 2 2 2 2 2 2 16 2 2 3" xfId="60314"/>
    <cellStyle name="Стиль 1 2 2 2 2 2 2 2 2 2 2 2 2 2 2 2 16 2 2 4" xfId="60315"/>
    <cellStyle name="Стиль 1 2 2 2 2 2 2 2 2 2 2 2 2 2 2 2 16 2 3" xfId="60316"/>
    <cellStyle name="Стиль 1 2 2 2 2 2 2 2 2 2 2 2 2 2 2 2 16 2 3 2" xfId="60317"/>
    <cellStyle name="Стиль 1 2 2 2 2 2 2 2 2 2 2 2 2 2 2 2 16 2 4" xfId="60318"/>
    <cellStyle name="Стиль 1 2 2 2 2 2 2 2 2 2 2 2 2 2 2 2 16 3" xfId="60319"/>
    <cellStyle name="Стиль 1 2 2 2 2 2 2 2 2 2 2 2 2 2 2 2 16 3 2" xfId="60320"/>
    <cellStyle name="Стиль 1 2 2 2 2 2 2 2 2 2 2 2 2 2 2 2 16 4" xfId="60321"/>
    <cellStyle name="Стиль 1 2 2 2 2 2 2 2 2 2 2 2 2 2 2 2 16 5" xfId="60322"/>
    <cellStyle name="Стиль 1 2 2 2 2 2 2 2 2 2 2 2 2 2 2 2 17" xfId="60323"/>
    <cellStyle name="Стиль 1 2 2 2 2 2 2 2 2 2 2 2 2 2 2 2 17 2" xfId="60324"/>
    <cellStyle name="Стиль 1 2 2 2 2 2 2 2 2 2 2 2 2 2 2 2 17 2 2" xfId="60325"/>
    <cellStyle name="Стиль 1 2 2 2 2 2 2 2 2 2 2 2 2 2 2 2 17 3" xfId="60326"/>
    <cellStyle name="Стиль 1 2 2 2 2 2 2 2 2 2 2 2 2 2 2 2 17 4" xfId="60327"/>
    <cellStyle name="Стиль 1 2 2 2 2 2 2 2 2 2 2 2 2 2 2 2 18" xfId="60328"/>
    <cellStyle name="Стиль 1 2 2 2 2 2 2 2 2 2 2 2 2 2 2 2 18 2" xfId="60329"/>
    <cellStyle name="Стиль 1 2 2 2 2 2 2 2 2 2 2 2 2 2 2 2 19" xfId="60330"/>
    <cellStyle name="Стиль 1 2 2 2 2 2 2 2 2 2 2 2 2 2 2 2 2" xfId="60331"/>
    <cellStyle name="Стиль 1 2 2 2 2 2 2 2 2 2 2 2 2 2 2 2 2 10" xfId="60332"/>
    <cellStyle name="Стиль 1 2 2 2 2 2 2 2 2 2 2 2 2 2 2 2 2 11" xfId="60333"/>
    <cellStyle name="Стиль 1 2 2 2 2 2 2 2 2 2 2 2 2 2 2 2 2 12" xfId="60334"/>
    <cellStyle name="Стиль 1 2 2 2 2 2 2 2 2 2 2 2 2 2 2 2 2 12 2" xfId="60335"/>
    <cellStyle name="Стиль 1 2 2 2 2 2 2 2 2 2 2 2 2 2 2 2 2 12 2 2" xfId="60336"/>
    <cellStyle name="Стиль 1 2 2 2 2 2 2 2 2 2 2 2 2 2 2 2 2 12 2 2 2" xfId="60337"/>
    <cellStyle name="Стиль 1 2 2 2 2 2 2 2 2 2 2 2 2 2 2 2 2 12 2 2 2 2" xfId="60338"/>
    <cellStyle name="Стиль 1 2 2 2 2 2 2 2 2 2 2 2 2 2 2 2 2 12 2 2 2 2 2" xfId="60339"/>
    <cellStyle name="Стиль 1 2 2 2 2 2 2 2 2 2 2 2 2 2 2 2 2 12 2 2 2 2 2 2" xfId="60340"/>
    <cellStyle name="Стиль 1 2 2 2 2 2 2 2 2 2 2 2 2 2 2 2 2 12 2 2 2 2 3" xfId="60341"/>
    <cellStyle name="Стиль 1 2 2 2 2 2 2 2 2 2 2 2 2 2 2 2 2 12 2 2 2 2 4" xfId="60342"/>
    <cellStyle name="Стиль 1 2 2 2 2 2 2 2 2 2 2 2 2 2 2 2 2 12 2 2 2 3" xfId="60343"/>
    <cellStyle name="Стиль 1 2 2 2 2 2 2 2 2 2 2 2 2 2 2 2 2 12 2 2 2 3 2" xfId="60344"/>
    <cellStyle name="Стиль 1 2 2 2 2 2 2 2 2 2 2 2 2 2 2 2 2 12 2 2 2 4" xfId="60345"/>
    <cellStyle name="Стиль 1 2 2 2 2 2 2 2 2 2 2 2 2 2 2 2 2 12 2 2 3" xfId="60346"/>
    <cellStyle name="Стиль 1 2 2 2 2 2 2 2 2 2 2 2 2 2 2 2 2 12 2 2 3 2" xfId="60347"/>
    <cellStyle name="Стиль 1 2 2 2 2 2 2 2 2 2 2 2 2 2 2 2 2 12 2 2 4" xfId="60348"/>
    <cellStyle name="Стиль 1 2 2 2 2 2 2 2 2 2 2 2 2 2 2 2 2 12 2 2 5" xfId="60349"/>
    <cellStyle name="Стиль 1 2 2 2 2 2 2 2 2 2 2 2 2 2 2 2 2 12 2 3" xfId="60350"/>
    <cellStyle name="Стиль 1 2 2 2 2 2 2 2 2 2 2 2 2 2 2 2 2 12 2 3 2" xfId="60351"/>
    <cellStyle name="Стиль 1 2 2 2 2 2 2 2 2 2 2 2 2 2 2 2 2 12 2 3 2 2" xfId="60352"/>
    <cellStyle name="Стиль 1 2 2 2 2 2 2 2 2 2 2 2 2 2 2 2 2 12 2 3 3" xfId="60353"/>
    <cellStyle name="Стиль 1 2 2 2 2 2 2 2 2 2 2 2 2 2 2 2 2 12 2 3 4" xfId="60354"/>
    <cellStyle name="Стиль 1 2 2 2 2 2 2 2 2 2 2 2 2 2 2 2 2 12 2 4" xfId="60355"/>
    <cellStyle name="Стиль 1 2 2 2 2 2 2 2 2 2 2 2 2 2 2 2 2 12 2 4 2" xfId="60356"/>
    <cellStyle name="Стиль 1 2 2 2 2 2 2 2 2 2 2 2 2 2 2 2 2 12 2 5" xfId="60357"/>
    <cellStyle name="Стиль 1 2 2 2 2 2 2 2 2 2 2 2 2 2 2 2 2 12 3" xfId="60358"/>
    <cellStyle name="Стиль 1 2 2 2 2 2 2 2 2 2 2 2 2 2 2 2 2 12 3 2" xfId="60359"/>
    <cellStyle name="Стиль 1 2 2 2 2 2 2 2 2 2 2 2 2 2 2 2 2 12 3 2 2" xfId="60360"/>
    <cellStyle name="Стиль 1 2 2 2 2 2 2 2 2 2 2 2 2 2 2 2 2 12 3 2 2 2" xfId="60361"/>
    <cellStyle name="Стиль 1 2 2 2 2 2 2 2 2 2 2 2 2 2 2 2 2 12 3 2 3" xfId="60362"/>
    <cellStyle name="Стиль 1 2 2 2 2 2 2 2 2 2 2 2 2 2 2 2 2 12 3 2 4" xfId="60363"/>
    <cellStyle name="Стиль 1 2 2 2 2 2 2 2 2 2 2 2 2 2 2 2 2 12 3 3" xfId="60364"/>
    <cellStyle name="Стиль 1 2 2 2 2 2 2 2 2 2 2 2 2 2 2 2 2 12 3 3 2" xfId="60365"/>
    <cellStyle name="Стиль 1 2 2 2 2 2 2 2 2 2 2 2 2 2 2 2 2 12 3 4" xfId="60366"/>
    <cellStyle name="Стиль 1 2 2 2 2 2 2 2 2 2 2 2 2 2 2 2 2 12 4" xfId="60367"/>
    <cellStyle name="Стиль 1 2 2 2 2 2 2 2 2 2 2 2 2 2 2 2 2 12 4 2" xfId="60368"/>
    <cellStyle name="Стиль 1 2 2 2 2 2 2 2 2 2 2 2 2 2 2 2 2 12 5" xfId="60369"/>
    <cellStyle name="Стиль 1 2 2 2 2 2 2 2 2 2 2 2 2 2 2 2 2 12 6" xfId="60370"/>
    <cellStyle name="Стиль 1 2 2 2 2 2 2 2 2 2 2 2 2 2 2 2 2 13" xfId="60371"/>
    <cellStyle name="Стиль 1 2 2 2 2 2 2 2 2 2 2 2 2 2 2 2 2 13 2" xfId="60372"/>
    <cellStyle name="Стиль 1 2 2 2 2 2 2 2 2 2 2 2 2 2 2 2 2 13 2 2" xfId="60373"/>
    <cellStyle name="Стиль 1 2 2 2 2 2 2 2 2 2 2 2 2 2 2 2 2 13 2 2 2" xfId="60374"/>
    <cellStyle name="Стиль 1 2 2 2 2 2 2 2 2 2 2 2 2 2 2 2 2 13 2 2 2 2" xfId="60375"/>
    <cellStyle name="Стиль 1 2 2 2 2 2 2 2 2 2 2 2 2 2 2 2 2 13 2 2 3" xfId="60376"/>
    <cellStyle name="Стиль 1 2 2 2 2 2 2 2 2 2 2 2 2 2 2 2 2 13 2 2 4" xfId="60377"/>
    <cellStyle name="Стиль 1 2 2 2 2 2 2 2 2 2 2 2 2 2 2 2 2 13 2 3" xfId="60378"/>
    <cellStyle name="Стиль 1 2 2 2 2 2 2 2 2 2 2 2 2 2 2 2 2 13 2 3 2" xfId="60379"/>
    <cellStyle name="Стиль 1 2 2 2 2 2 2 2 2 2 2 2 2 2 2 2 2 13 2 4" xfId="60380"/>
    <cellStyle name="Стиль 1 2 2 2 2 2 2 2 2 2 2 2 2 2 2 2 2 13 3" xfId="60381"/>
    <cellStyle name="Стиль 1 2 2 2 2 2 2 2 2 2 2 2 2 2 2 2 2 13 3 2" xfId="60382"/>
    <cellStyle name="Стиль 1 2 2 2 2 2 2 2 2 2 2 2 2 2 2 2 2 13 4" xfId="60383"/>
    <cellStyle name="Стиль 1 2 2 2 2 2 2 2 2 2 2 2 2 2 2 2 2 13 5" xfId="60384"/>
    <cellStyle name="Стиль 1 2 2 2 2 2 2 2 2 2 2 2 2 2 2 2 2 14" xfId="60385"/>
    <cellStyle name="Стиль 1 2 2 2 2 2 2 2 2 2 2 2 2 2 2 2 2 14 2" xfId="60386"/>
    <cellStyle name="Стиль 1 2 2 2 2 2 2 2 2 2 2 2 2 2 2 2 2 14 2 2" xfId="60387"/>
    <cellStyle name="Стиль 1 2 2 2 2 2 2 2 2 2 2 2 2 2 2 2 2 14 3" xfId="60388"/>
    <cellStyle name="Стиль 1 2 2 2 2 2 2 2 2 2 2 2 2 2 2 2 2 14 4" xfId="60389"/>
    <cellStyle name="Стиль 1 2 2 2 2 2 2 2 2 2 2 2 2 2 2 2 2 15" xfId="60390"/>
    <cellStyle name="Стиль 1 2 2 2 2 2 2 2 2 2 2 2 2 2 2 2 2 15 2" xfId="60391"/>
    <cellStyle name="Стиль 1 2 2 2 2 2 2 2 2 2 2 2 2 2 2 2 2 16" xfId="60392"/>
    <cellStyle name="Стиль 1 2 2 2 2 2 2 2 2 2 2 2 2 2 2 2 2 2" xfId="60393"/>
    <cellStyle name="Стиль 1 2 2 2 2 2 2 2 2 2 2 2 2 2 2 2 2 2 10" xfId="60394"/>
    <cellStyle name="Стиль 1 2 2 2 2 2 2 2 2 2 2 2 2 2 2 2 2 2 11" xfId="60395"/>
    <cellStyle name="Стиль 1 2 2 2 2 2 2 2 2 2 2 2 2 2 2 2 2 2 12" xfId="60396"/>
    <cellStyle name="Стиль 1 2 2 2 2 2 2 2 2 2 2 2 2 2 2 2 2 2 12 2" xfId="60397"/>
    <cellStyle name="Стиль 1 2 2 2 2 2 2 2 2 2 2 2 2 2 2 2 2 2 12 2 2" xfId="60398"/>
    <cellStyle name="Стиль 1 2 2 2 2 2 2 2 2 2 2 2 2 2 2 2 2 2 12 2 2 2" xfId="60399"/>
    <cellStyle name="Стиль 1 2 2 2 2 2 2 2 2 2 2 2 2 2 2 2 2 2 12 2 2 2 2" xfId="60400"/>
    <cellStyle name="Стиль 1 2 2 2 2 2 2 2 2 2 2 2 2 2 2 2 2 2 12 2 2 2 2 2" xfId="60401"/>
    <cellStyle name="Стиль 1 2 2 2 2 2 2 2 2 2 2 2 2 2 2 2 2 2 12 2 2 2 2 2 2" xfId="60402"/>
    <cellStyle name="Стиль 1 2 2 2 2 2 2 2 2 2 2 2 2 2 2 2 2 2 12 2 2 2 2 3" xfId="60403"/>
    <cellStyle name="Стиль 1 2 2 2 2 2 2 2 2 2 2 2 2 2 2 2 2 2 12 2 2 2 2 4" xfId="60404"/>
    <cellStyle name="Стиль 1 2 2 2 2 2 2 2 2 2 2 2 2 2 2 2 2 2 12 2 2 2 3" xfId="60405"/>
    <cellStyle name="Стиль 1 2 2 2 2 2 2 2 2 2 2 2 2 2 2 2 2 2 12 2 2 2 3 2" xfId="60406"/>
    <cellStyle name="Стиль 1 2 2 2 2 2 2 2 2 2 2 2 2 2 2 2 2 2 12 2 2 2 4" xfId="60407"/>
    <cellStyle name="Стиль 1 2 2 2 2 2 2 2 2 2 2 2 2 2 2 2 2 2 12 2 2 3" xfId="60408"/>
    <cellStyle name="Стиль 1 2 2 2 2 2 2 2 2 2 2 2 2 2 2 2 2 2 12 2 2 3 2" xfId="60409"/>
    <cellStyle name="Стиль 1 2 2 2 2 2 2 2 2 2 2 2 2 2 2 2 2 2 12 2 2 4" xfId="60410"/>
    <cellStyle name="Стиль 1 2 2 2 2 2 2 2 2 2 2 2 2 2 2 2 2 2 12 2 2 5" xfId="60411"/>
    <cellStyle name="Стиль 1 2 2 2 2 2 2 2 2 2 2 2 2 2 2 2 2 2 12 2 3" xfId="60412"/>
    <cellStyle name="Стиль 1 2 2 2 2 2 2 2 2 2 2 2 2 2 2 2 2 2 12 2 3 2" xfId="60413"/>
    <cellStyle name="Стиль 1 2 2 2 2 2 2 2 2 2 2 2 2 2 2 2 2 2 12 2 3 2 2" xfId="60414"/>
    <cellStyle name="Стиль 1 2 2 2 2 2 2 2 2 2 2 2 2 2 2 2 2 2 12 2 3 3" xfId="60415"/>
    <cellStyle name="Стиль 1 2 2 2 2 2 2 2 2 2 2 2 2 2 2 2 2 2 12 2 3 4" xfId="60416"/>
    <cellStyle name="Стиль 1 2 2 2 2 2 2 2 2 2 2 2 2 2 2 2 2 2 12 2 4" xfId="60417"/>
    <cellStyle name="Стиль 1 2 2 2 2 2 2 2 2 2 2 2 2 2 2 2 2 2 12 2 4 2" xfId="60418"/>
    <cellStyle name="Стиль 1 2 2 2 2 2 2 2 2 2 2 2 2 2 2 2 2 2 12 2 5" xfId="60419"/>
    <cellStyle name="Стиль 1 2 2 2 2 2 2 2 2 2 2 2 2 2 2 2 2 2 12 3" xfId="60420"/>
    <cellStyle name="Стиль 1 2 2 2 2 2 2 2 2 2 2 2 2 2 2 2 2 2 12 3 2" xfId="60421"/>
    <cellStyle name="Стиль 1 2 2 2 2 2 2 2 2 2 2 2 2 2 2 2 2 2 12 3 2 2" xfId="60422"/>
    <cellStyle name="Стиль 1 2 2 2 2 2 2 2 2 2 2 2 2 2 2 2 2 2 12 3 2 2 2" xfId="60423"/>
    <cellStyle name="Стиль 1 2 2 2 2 2 2 2 2 2 2 2 2 2 2 2 2 2 12 3 2 3" xfId="60424"/>
    <cellStyle name="Стиль 1 2 2 2 2 2 2 2 2 2 2 2 2 2 2 2 2 2 12 3 2 4" xfId="60425"/>
    <cellStyle name="Стиль 1 2 2 2 2 2 2 2 2 2 2 2 2 2 2 2 2 2 12 3 3" xfId="60426"/>
    <cellStyle name="Стиль 1 2 2 2 2 2 2 2 2 2 2 2 2 2 2 2 2 2 12 3 3 2" xfId="60427"/>
    <cellStyle name="Стиль 1 2 2 2 2 2 2 2 2 2 2 2 2 2 2 2 2 2 12 3 4" xfId="60428"/>
    <cellStyle name="Стиль 1 2 2 2 2 2 2 2 2 2 2 2 2 2 2 2 2 2 12 4" xfId="60429"/>
    <cellStyle name="Стиль 1 2 2 2 2 2 2 2 2 2 2 2 2 2 2 2 2 2 12 4 2" xfId="60430"/>
    <cellStyle name="Стиль 1 2 2 2 2 2 2 2 2 2 2 2 2 2 2 2 2 2 12 5" xfId="60431"/>
    <cellStyle name="Стиль 1 2 2 2 2 2 2 2 2 2 2 2 2 2 2 2 2 2 12 6" xfId="60432"/>
    <cellStyle name="Стиль 1 2 2 2 2 2 2 2 2 2 2 2 2 2 2 2 2 2 13" xfId="60433"/>
    <cellStyle name="Стиль 1 2 2 2 2 2 2 2 2 2 2 2 2 2 2 2 2 2 13 2" xfId="60434"/>
    <cellStyle name="Стиль 1 2 2 2 2 2 2 2 2 2 2 2 2 2 2 2 2 2 13 2 2" xfId="60435"/>
    <cellStyle name="Стиль 1 2 2 2 2 2 2 2 2 2 2 2 2 2 2 2 2 2 13 2 2 2" xfId="60436"/>
    <cellStyle name="Стиль 1 2 2 2 2 2 2 2 2 2 2 2 2 2 2 2 2 2 13 2 2 2 2" xfId="60437"/>
    <cellStyle name="Стиль 1 2 2 2 2 2 2 2 2 2 2 2 2 2 2 2 2 2 13 2 2 3" xfId="60438"/>
    <cellStyle name="Стиль 1 2 2 2 2 2 2 2 2 2 2 2 2 2 2 2 2 2 13 2 2 4" xfId="60439"/>
    <cellStyle name="Стиль 1 2 2 2 2 2 2 2 2 2 2 2 2 2 2 2 2 2 13 2 3" xfId="60440"/>
    <cellStyle name="Стиль 1 2 2 2 2 2 2 2 2 2 2 2 2 2 2 2 2 2 13 2 3 2" xfId="60441"/>
    <cellStyle name="Стиль 1 2 2 2 2 2 2 2 2 2 2 2 2 2 2 2 2 2 13 2 4" xfId="60442"/>
    <cellStyle name="Стиль 1 2 2 2 2 2 2 2 2 2 2 2 2 2 2 2 2 2 13 3" xfId="60443"/>
    <cellStyle name="Стиль 1 2 2 2 2 2 2 2 2 2 2 2 2 2 2 2 2 2 13 3 2" xfId="60444"/>
    <cellStyle name="Стиль 1 2 2 2 2 2 2 2 2 2 2 2 2 2 2 2 2 2 13 4" xfId="60445"/>
    <cellStyle name="Стиль 1 2 2 2 2 2 2 2 2 2 2 2 2 2 2 2 2 2 13 5" xfId="60446"/>
    <cellStyle name="Стиль 1 2 2 2 2 2 2 2 2 2 2 2 2 2 2 2 2 2 14" xfId="60447"/>
    <cellStyle name="Стиль 1 2 2 2 2 2 2 2 2 2 2 2 2 2 2 2 2 2 14 2" xfId="60448"/>
    <cellStyle name="Стиль 1 2 2 2 2 2 2 2 2 2 2 2 2 2 2 2 2 2 14 2 2" xfId="60449"/>
    <cellStyle name="Стиль 1 2 2 2 2 2 2 2 2 2 2 2 2 2 2 2 2 2 14 3" xfId="60450"/>
    <cellStyle name="Стиль 1 2 2 2 2 2 2 2 2 2 2 2 2 2 2 2 2 2 14 4" xfId="60451"/>
    <cellStyle name="Стиль 1 2 2 2 2 2 2 2 2 2 2 2 2 2 2 2 2 2 15" xfId="60452"/>
    <cellStyle name="Стиль 1 2 2 2 2 2 2 2 2 2 2 2 2 2 2 2 2 2 15 2" xfId="60453"/>
    <cellStyle name="Стиль 1 2 2 2 2 2 2 2 2 2 2 2 2 2 2 2 2 2 16" xfId="60454"/>
    <cellStyle name="Стиль 1 2 2 2 2 2 2 2 2 2 2 2 2 2 2 2 2 2 2" xfId="60455"/>
    <cellStyle name="Стиль 1 2 2 2 2 2 2 2 2 2 2 2 2 2 2 2 2 2 2 10" xfId="60456"/>
    <cellStyle name="Стиль 1 2 2 2 2 2 2 2 2 2 2 2 2 2 2 2 2 2 2 11" xfId="60457"/>
    <cellStyle name="Стиль 1 2 2 2 2 2 2 2 2 2 2 2 2 2 2 2 2 2 2 11 2" xfId="60458"/>
    <cellStyle name="Стиль 1 2 2 2 2 2 2 2 2 2 2 2 2 2 2 2 2 2 2 11 2 2" xfId="60459"/>
    <cellStyle name="Стиль 1 2 2 2 2 2 2 2 2 2 2 2 2 2 2 2 2 2 2 11 2 2 2" xfId="60460"/>
    <cellStyle name="Стиль 1 2 2 2 2 2 2 2 2 2 2 2 2 2 2 2 2 2 2 11 2 2 2 2" xfId="60461"/>
    <cellStyle name="Стиль 1 2 2 2 2 2 2 2 2 2 2 2 2 2 2 2 2 2 2 11 2 2 2 2 2" xfId="60462"/>
    <cellStyle name="Стиль 1 2 2 2 2 2 2 2 2 2 2 2 2 2 2 2 2 2 2 11 2 2 2 2 2 2" xfId="60463"/>
    <cellStyle name="Стиль 1 2 2 2 2 2 2 2 2 2 2 2 2 2 2 2 2 2 2 11 2 2 2 2 3" xfId="60464"/>
    <cellStyle name="Стиль 1 2 2 2 2 2 2 2 2 2 2 2 2 2 2 2 2 2 2 11 2 2 2 2 4" xfId="60465"/>
    <cellStyle name="Стиль 1 2 2 2 2 2 2 2 2 2 2 2 2 2 2 2 2 2 2 11 2 2 2 3" xfId="60466"/>
    <cellStyle name="Стиль 1 2 2 2 2 2 2 2 2 2 2 2 2 2 2 2 2 2 2 11 2 2 2 3 2" xfId="60467"/>
    <cellStyle name="Стиль 1 2 2 2 2 2 2 2 2 2 2 2 2 2 2 2 2 2 2 11 2 2 2 4" xfId="60468"/>
    <cellStyle name="Стиль 1 2 2 2 2 2 2 2 2 2 2 2 2 2 2 2 2 2 2 11 2 2 3" xfId="60469"/>
    <cellStyle name="Стиль 1 2 2 2 2 2 2 2 2 2 2 2 2 2 2 2 2 2 2 11 2 2 3 2" xfId="60470"/>
    <cellStyle name="Стиль 1 2 2 2 2 2 2 2 2 2 2 2 2 2 2 2 2 2 2 11 2 2 4" xfId="60471"/>
    <cellStyle name="Стиль 1 2 2 2 2 2 2 2 2 2 2 2 2 2 2 2 2 2 2 11 2 2 5" xfId="60472"/>
    <cellStyle name="Стиль 1 2 2 2 2 2 2 2 2 2 2 2 2 2 2 2 2 2 2 11 2 3" xfId="60473"/>
    <cellStyle name="Стиль 1 2 2 2 2 2 2 2 2 2 2 2 2 2 2 2 2 2 2 11 2 3 2" xfId="60474"/>
    <cellStyle name="Стиль 1 2 2 2 2 2 2 2 2 2 2 2 2 2 2 2 2 2 2 11 2 3 2 2" xfId="60475"/>
    <cellStyle name="Стиль 1 2 2 2 2 2 2 2 2 2 2 2 2 2 2 2 2 2 2 11 2 3 3" xfId="60476"/>
    <cellStyle name="Стиль 1 2 2 2 2 2 2 2 2 2 2 2 2 2 2 2 2 2 2 11 2 3 4" xfId="60477"/>
    <cellStyle name="Стиль 1 2 2 2 2 2 2 2 2 2 2 2 2 2 2 2 2 2 2 11 2 4" xfId="60478"/>
    <cellStyle name="Стиль 1 2 2 2 2 2 2 2 2 2 2 2 2 2 2 2 2 2 2 11 2 4 2" xfId="60479"/>
    <cellStyle name="Стиль 1 2 2 2 2 2 2 2 2 2 2 2 2 2 2 2 2 2 2 11 2 5" xfId="60480"/>
    <cellStyle name="Стиль 1 2 2 2 2 2 2 2 2 2 2 2 2 2 2 2 2 2 2 11 3" xfId="60481"/>
    <cellStyle name="Стиль 1 2 2 2 2 2 2 2 2 2 2 2 2 2 2 2 2 2 2 11 3 2" xfId="60482"/>
    <cellStyle name="Стиль 1 2 2 2 2 2 2 2 2 2 2 2 2 2 2 2 2 2 2 11 3 2 2" xfId="60483"/>
    <cellStyle name="Стиль 1 2 2 2 2 2 2 2 2 2 2 2 2 2 2 2 2 2 2 11 3 2 2 2" xfId="60484"/>
    <cellStyle name="Стиль 1 2 2 2 2 2 2 2 2 2 2 2 2 2 2 2 2 2 2 11 3 2 3" xfId="60485"/>
    <cellStyle name="Стиль 1 2 2 2 2 2 2 2 2 2 2 2 2 2 2 2 2 2 2 11 3 2 4" xfId="60486"/>
    <cellStyle name="Стиль 1 2 2 2 2 2 2 2 2 2 2 2 2 2 2 2 2 2 2 11 3 3" xfId="60487"/>
    <cellStyle name="Стиль 1 2 2 2 2 2 2 2 2 2 2 2 2 2 2 2 2 2 2 11 3 3 2" xfId="60488"/>
    <cellStyle name="Стиль 1 2 2 2 2 2 2 2 2 2 2 2 2 2 2 2 2 2 2 11 3 4" xfId="60489"/>
    <cellStyle name="Стиль 1 2 2 2 2 2 2 2 2 2 2 2 2 2 2 2 2 2 2 11 4" xfId="60490"/>
    <cellStyle name="Стиль 1 2 2 2 2 2 2 2 2 2 2 2 2 2 2 2 2 2 2 11 4 2" xfId="60491"/>
    <cellStyle name="Стиль 1 2 2 2 2 2 2 2 2 2 2 2 2 2 2 2 2 2 2 11 5" xfId="60492"/>
    <cellStyle name="Стиль 1 2 2 2 2 2 2 2 2 2 2 2 2 2 2 2 2 2 2 11 6" xfId="60493"/>
    <cellStyle name="Стиль 1 2 2 2 2 2 2 2 2 2 2 2 2 2 2 2 2 2 2 12" xfId="60494"/>
    <cellStyle name="Стиль 1 2 2 2 2 2 2 2 2 2 2 2 2 2 2 2 2 2 2 12 2" xfId="60495"/>
    <cellStyle name="Стиль 1 2 2 2 2 2 2 2 2 2 2 2 2 2 2 2 2 2 2 12 2 2" xfId="60496"/>
    <cellStyle name="Стиль 1 2 2 2 2 2 2 2 2 2 2 2 2 2 2 2 2 2 2 12 2 2 2" xfId="60497"/>
    <cellStyle name="Стиль 1 2 2 2 2 2 2 2 2 2 2 2 2 2 2 2 2 2 2 12 2 2 2 2" xfId="60498"/>
    <cellStyle name="Стиль 1 2 2 2 2 2 2 2 2 2 2 2 2 2 2 2 2 2 2 12 2 2 3" xfId="60499"/>
    <cellStyle name="Стиль 1 2 2 2 2 2 2 2 2 2 2 2 2 2 2 2 2 2 2 12 2 2 4" xfId="60500"/>
    <cellStyle name="Стиль 1 2 2 2 2 2 2 2 2 2 2 2 2 2 2 2 2 2 2 12 2 3" xfId="60501"/>
    <cellStyle name="Стиль 1 2 2 2 2 2 2 2 2 2 2 2 2 2 2 2 2 2 2 12 2 3 2" xfId="60502"/>
    <cellStyle name="Стиль 1 2 2 2 2 2 2 2 2 2 2 2 2 2 2 2 2 2 2 12 2 4" xfId="60503"/>
    <cellStyle name="Стиль 1 2 2 2 2 2 2 2 2 2 2 2 2 2 2 2 2 2 2 12 3" xfId="60504"/>
    <cellStyle name="Стиль 1 2 2 2 2 2 2 2 2 2 2 2 2 2 2 2 2 2 2 12 3 2" xfId="60505"/>
    <cellStyle name="Стиль 1 2 2 2 2 2 2 2 2 2 2 2 2 2 2 2 2 2 2 12 4" xfId="60506"/>
    <cellStyle name="Стиль 1 2 2 2 2 2 2 2 2 2 2 2 2 2 2 2 2 2 2 12 5" xfId="60507"/>
    <cellStyle name="Стиль 1 2 2 2 2 2 2 2 2 2 2 2 2 2 2 2 2 2 2 13" xfId="60508"/>
    <cellStyle name="Стиль 1 2 2 2 2 2 2 2 2 2 2 2 2 2 2 2 2 2 2 13 2" xfId="60509"/>
    <cellStyle name="Стиль 1 2 2 2 2 2 2 2 2 2 2 2 2 2 2 2 2 2 2 13 2 2" xfId="60510"/>
    <cellStyle name="Стиль 1 2 2 2 2 2 2 2 2 2 2 2 2 2 2 2 2 2 2 13 3" xfId="60511"/>
    <cellStyle name="Стиль 1 2 2 2 2 2 2 2 2 2 2 2 2 2 2 2 2 2 2 13 4" xfId="60512"/>
    <cellStyle name="Стиль 1 2 2 2 2 2 2 2 2 2 2 2 2 2 2 2 2 2 2 14" xfId="60513"/>
    <cellStyle name="Стиль 1 2 2 2 2 2 2 2 2 2 2 2 2 2 2 2 2 2 2 14 2" xfId="60514"/>
    <cellStyle name="Стиль 1 2 2 2 2 2 2 2 2 2 2 2 2 2 2 2 2 2 2 15" xfId="60515"/>
    <cellStyle name="Стиль 1 2 2 2 2 2 2 2 2 2 2 2 2 2 2 2 2 2 2 2" xfId="60516"/>
    <cellStyle name="Стиль 1 2 2 2 2 2 2 2 2 2 2 2 2 2 2 2 2 2 2 2 10" xfId="60517"/>
    <cellStyle name="Стиль 1 2 2 2 2 2 2 2 2 2 2 2 2 2 2 2 2 2 2 2 11" xfId="60518"/>
    <cellStyle name="Стиль 1 2 2 2 2 2 2 2 2 2 2 2 2 2 2 2 2 2 2 2 11 2" xfId="60519"/>
    <cellStyle name="Стиль 1 2 2 2 2 2 2 2 2 2 2 2 2 2 2 2 2 2 2 2 11 2 2" xfId="60520"/>
    <cellStyle name="Стиль 1 2 2 2 2 2 2 2 2 2 2 2 2 2 2 2 2 2 2 2 11 2 2 2" xfId="60521"/>
    <cellStyle name="Стиль 1 2 2 2 2 2 2 2 2 2 2 2 2 2 2 2 2 2 2 2 11 2 2 2 2" xfId="60522"/>
    <cellStyle name="Стиль 1 2 2 2 2 2 2 2 2 2 2 2 2 2 2 2 2 2 2 2 11 2 2 2 2 2" xfId="60523"/>
    <cellStyle name="Стиль 1 2 2 2 2 2 2 2 2 2 2 2 2 2 2 2 2 2 2 2 11 2 2 2 2 2 2" xfId="60524"/>
    <cellStyle name="Стиль 1 2 2 2 2 2 2 2 2 2 2 2 2 2 2 2 2 2 2 2 11 2 2 2 2 3" xfId="60525"/>
    <cellStyle name="Стиль 1 2 2 2 2 2 2 2 2 2 2 2 2 2 2 2 2 2 2 2 11 2 2 2 2 4" xfId="60526"/>
    <cellStyle name="Стиль 1 2 2 2 2 2 2 2 2 2 2 2 2 2 2 2 2 2 2 2 11 2 2 2 3" xfId="60527"/>
    <cellStyle name="Стиль 1 2 2 2 2 2 2 2 2 2 2 2 2 2 2 2 2 2 2 2 11 2 2 2 3 2" xfId="60528"/>
    <cellStyle name="Стиль 1 2 2 2 2 2 2 2 2 2 2 2 2 2 2 2 2 2 2 2 11 2 2 2 4" xfId="60529"/>
    <cellStyle name="Стиль 1 2 2 2 2 2 2 2 2 2 2 2 2 2 2 2 2 2 2 2 11 2 2 3" xfId="60530"/>
    <cellStyle name="Стиль 1 2 2 2 2 2 2 2 2 2 2 2 2 2 2 2 2 2 2 2 11 2 2 3 2" xfId="60531"/>
    <cellStyle name="Стиль 1 2 2 2 2 2 2 2 2 2 2 2 2 2 2 2 2 2 2 2 11 2 2 4" xfId="60532"/>
    <cellStyle name="Стиль 1 2 2 2 2 2 2 2 2 2 2 2 2 2 2 2 2 2 2 2 11 2 2 5" xfId="60533"/>
    <cellStyle name="Стиль 1 2 2 2 2 2 2 2 2 2 2 2 2 2 2 2 2 2 2 2 11 2 3" xfId="60534"/>
    <cellStyle name="Стиль 1 2 2 2 2 2 2 2 2 2 2 2 2 2 2 2 2 2 2 2 11 2 3 2" xfId="60535"/>
    <cellStyle name="Стиль 1 2 2 2 2 2 2 2 2 2 2 2 2 2 2 2 2 2 2 2 11 2 3 2 2" xfId="60536"/>
    <cellStyle name="Стиль 1 2 2 2 2 2 2 2 2 2 2 2 2 2 2 2 2 2 2 2 11 2 3 3" xfId="60537"/>
    <cellStyle name="Стиль 1 2 2 2 2 2 2 2 2 2 2 2 2 2 2 2 2 2 2 2 11 2 3 4" xfId="60538"/>
    <cellStyle name="Стиль 1 2 2 2 2 2 2 2 2 2 2 2 2 2 2 2 2 2 2 2 11 2 4" xfId="60539"/>
    <cellStyle name="Стиль 1 2 2 2 2 2 2 2 2 2 2 2 2 2 2 2 2 2 2 2 11 2 4 2" xfId="60540"/>
    <cellStyle name="Стиль 1 2 2 2 2 2 2 2 2 2 2 2 2 2 2 2 2 2 2 2 11 2 5" xfId="60541"/>
    <cellStyle name="Стиль 1 2 2 2 2 2 2 2 2 2 2 2 2 2 2 2 2 2 2 2 11 3" xfId="60542"/>
    <cellStyle name="Стиль 1 2 2 2 2 2 2 2 2 2 2 2 2 2 2 2 2 2 2 2 11 3 2" xfId="60543"/>
    <cellStyle name="Стиль 1 2 2 2 2 2 2 2 2 2 2 2 2 2 2 2 2 2 2 2 11 3 2 2" xfId="60544"/>
    <cellStyle name="Стиль 1 2 2 2 2 2 2 2 2 2 2 2 2 2 2 2 2 2 2 2 11 3 2 2 2" xfId="60545"/>
    <cellStyle name="Стиль 1 2 2 2 2 2 2 2 2 2 2 2 2 2 2 2 2 2 2 2 11 3 2 3" xfId="60546"/>
    <cellStyle name="Стиль 1 2 2 2 2 2 2 2 2 2 2 2 2 2 2 2 2 2 2 2 11 3 2 4" xfId="60547"/>
    <cellStyle name="Стиль 1 2 2 2 2 2 2 2 2 2 2 2 2 2 2 2 2 2 2 2 11 3 3" xfId="60548"/>
    <cellStyle name="Стиль 1 2 2 2 2 2 2 2 2 2 2 2 2 2 2 2 2 2 2 2 11 3 3 2" xfId="60549"/>
    <cellStyle name="Стиль 1 2 2 2 2 2 2 2 2 2 2 2 2 2 2 2 2 2 2 2 11 3 4" xfId="60550"/>
    <cellStyle name="Стиль 1 2 2 2 2 2 2 2 2 2 2 2 2 2 2 2 2 2 2 2 11 4" xfId="60551"/>
    <cellStyle name="Стиль 1 2 2 2 2 2 2 2 2 2 2 2 2 2 2 2 2 2 2 2 11 4 2" xfId="60552"/>
    <cellStyle name="Стиль 1 2 2 2 2 2 2 2 2 2 2 2 2 2 2 2 2 2 2 2 11 5" xfId="60553"/>
    <cellStyle name="Стиль 1 2 2 2 2 2 2 2 2 2 2 2 2 2 2 2 2 2 2 2 11 6" xfId="60554"/>
    <cellStyle name="Стиль 1 2 2 2 2 2 2 2 2 2 2 2 2 2 2 2 2 2 2 2 12" xfId="60555"/>
    <cellStyle name="Стиль 1 2 2 2 2 2 2 2 2 2 2 2 2 2 2 2 2 2 2 2 12 2" xfId="60556"/>
    <cellStyle name="Стиль 1 2 2 2 2 2 2 2 2 2 2 2 2 2 2 2 2 2 2 2 12 2 2" xfId="60557"/>
    <cellStyle name="Стиль 1 2 2 2 2 2 2 2 2 2 2 2 2 2 2 2 2 2 2 2 12 2 2 2" xfId="60558"/>
    <cellStyle name="Стиль 1 2 2 2 2 2 2 2 2 2 2 2 2 2 2 2 2 2 2 2 12 2 2 2 2" xfId="60559"/>
    <cellStyle name="Стиль 1 2 2 2 2 2 2 2 2 2 2 2 2 2 2 2 2 2 2 2 12 2 2 3" xfId="60560"/>
    <cellStyle name="Стиль 1 2 2 2 2 2 2 2 2 2 2 2 2 2 2 2 2 2 2 2 12 2 2 4" xfId="60561"/>
    <cellStyle name="Стиль 1 2 2 2 2 2 2 2 2 2 2 2 2 2 2 2 2 2 2 2 12 2 3" xfId="60562"/>
    <cellStyle name="Стиль 1 2 2 2 2 2 2 2 2 2 2 2 2 2 2 2 2 2 2 2 12 2 3 2" xfId="60563"/>
    <cellStyle name="Стиль 1 2 2 2 2 2 2 2 2 2 2 2 2 2 2 2 2 2 2 2 12 2 4" xfId="60564"/>
    <cellStyle name="Стиль 1 2 2 2 2 2 2 2 2 2 2 2 2 2 2 2 2 2 2 2 12 3" xfId="60565"/>
    <cellStyle name="Стиль 1 2 2 2 2 2 2 2 2 2 2 2 2 2 2 2 2 2 2 2 12 3 2" xfId="60566"/>
    <cellStyle name="Стиль 1 2 2 2 2 2 2 2 2 2 2 2 2 2 2 2 2 2 2 2 12 4" xfId="60567"/>
    <cellStyle name="Стиль 1 2 2 2 2 2 2 2 2 2 2 2 2 2 2 2 2 2 2 2 12 5" xfId="60568"/>
    <cellStyle name="Стиль 1 2 2 2 2 2 2 2 2 2 2 2 2 2 2 2 2 2 2 2 13" xfId="60569"/>
    <cellStyle name="Стиль 1 2 2 2 2 2 2 2 2 2 2 2 2 2 2 2 2 2 2 2 13 2" xfId="60570"/>
    <cellStyle name="Стиль 1 2 2 2 2 2 2 2 2 2 2 2 2 2 2 2 2 2 2 2 13 2 2" xfId="60571"/>
    <cellStyle name="Стиль 1 2 2 2 2 2 2 2 2 2 2 2 2 2 2 2 2 2 2 2 13 3" xfId="60572"/>
    <cellStyle name="Стиль 1 2 2 2 2 2 2 2 2 2 2 2 2 2 2 2 2 2 2 2 13 4" xfId="60573"/>
    <cellStyle name="Стиль 1 2 2 2 2 2 2 2 2 2 2 2 2 2 2 2 2 2 2 2 14" xfId="60574"/>
    <cellStyle name="Стиль 1 2 2 2 2 2 2 2 2 2 2 2 2 2 2 2 2 2 2 2 14 2" xfId="60575"/>
    <cellStyle name="Стиль 1 2 2 2 2 2 2 2 2 2 2 2 2 2 2 2 2 2 2 2 15" xfId="60576"/>
    <cellStyle name="Стиль 1 2 2 2 2 2 2 2 2 2 2 2 2 2 2 2 2 2 2 2 2" xfId="60577"/>
    <cellStyle name="Стиль 1 2 2 2 2 2 2 2 2 2 2 2 2 2 2 2 2 2 2 2 2 2" xfId="60578"/>
    <cellStyle name="Стиль 1 2 2 2 2 2 2 2 2 2 2 2 2 2 2 2 2 2 2 2 2 2 2" xfId="60579"/>
    <cellStyle name="Стиль 1 2 2 2 2 2 2 2 2 2 2 2 2 2 2 2 2 2 2 2 2 2 2 2" xfId="60580"/>
    <cellStyle name="Стиль 1 2 2 2 2 2 2 2 2 2 2 2 2 2 2 2 2 2 2 2 2 2 2 2 2" xfId="60581"/>
    <cellStyle name="Стиль 1 2 2 2 2 2 2 2 2 2 2 2 2 2 2 2 2 2 2 2 2 2 2 2 2 2" xfId="60582"/>
    <cellStyle name="Стиль 1 2 2 2 2 2 2 2 2 2 2 2 2 2 2 2 2 2 2 2 2 2 2 2 2 2 2" xfId="60583"/>
    <cellStyle name="Стиль 1 2 2 2 2 2 2 2 2 2 2 2 2 2 2 2 2 2 2 2 2 2 2 2 2 2 2 2" xfId="60584"/>
    <cellStyle name="Стиль 1 2 2 2 2 2 2 2 2 2 2 2 2 2 2 2 2 2 2 2 2 2 2 2 2 2 2 2 2" xfId="60585"/>
    <cellStyle name="Стиль 1 2 2 2 2 2 2 2 2 2 2 2 2 2 2 2 2 2 2 2 2 2 2 2 2 2 2 3" xfId="60586"/>
    <cellStyle name="Стиль 1 2 2 2 2 2 2 2 2 2 2 2 2 2 2 2 2 2 2 2 2 2 2 2 2 2 2 4" xfId="60587"/>
    <cellStyle name="Стиль 1 2 2 2 2 2 2 2 2 2 2 2 2 2 2 2 2 2 2 2 2 2 2 2 2 2 3" xfId="60588"/>
    <cellStyle name="Стиль 1 2 2 2 2 2 2 2 2 2 2 2 2 2 2 2 2 2 2 2 2 2 2 2 2 2 3 2" xfId="60589"/>
    <cellStyle name="Стиль 1 2 2 2 2 2 2 2 2 2 2 2 2 2 2 2 2 2 2 2 2 2 2 2 2 2 4" xfId="60590"/>
    <cellStyle name="Стиль 1 2 2 2 2 2 2 2 2 2 2 2 2 2 2 2 2 2 2 2 2 2 2 2 2 3" xfId="60591"/>
    <cellStyle name="Стиль 1 2 2 2 2 2 2 2 2 2 2 2 2 2 2 2 2 2 2 2 2 2 2 2 2 3 2" xfId="60592"/>
    <cellStyle name="Стиль 1 2 2 2 2 2 2 2 2 2 2 2 2 2 2 2 2 2 2 2 2 2 2 2 2 4" xfId="60593"/>
    <cellStyle name="Стиль 1 2 2 2 2 2 2 2 2 2 2 2 2 2 2 2 2 2 2 2 2 2 2 2 2 5" xfId="60594"/>
    <cellStyle name="Стиль 1 2 2 2 2 2 2 2 2 2 2 2 2 2 2 2 2 2 2 2 2 2 2 2 3" xfId="60595"/>
    <cellStyle name="Стиль 1 2 2 2 2 2 2 2 2 2 2 2 2 2 2 2 2 2 2 2 2 2 2 2 3 2" xfId="60596"/>
    <cellStyle name="Стиль 1 2 2 2 2 2 2 2 2 2 2 2 2 2 2 2 2 2 2 2 2 2 2 2 3 2 2" xfId="60597"/>
    <cellStyle name="Стиль 1 2 2 2 2 2 2 2 2 2 2 2 2 2 2 2 2 2 2 2 2 2 2 2 3 3" xfId="60598"/>
    <cellStyle name="Стиль 1 2 2 2 2 2 2 2 2 2 2 2 2 2 2 2 2 2 2 2 2 2 2 2 3 4" xfId="60599"/>
    <cellStyle name="Стиль 1 2 2 2 2 2 2 2 2 2 2 2 2 2 2 2 2 2 2 2 2 2 2 2 4" xfId="60600"/>
    <cellStyle name="Стиль 1 2 2 2 2 2 2 2 2 2 2 2 2 2 2 2 2 2 2 2 2 2 2 2 4 2" xfId="60601"/>
    <cellStyle name="Стиль 1 2 2 2 2 2 2 2 2 2 2 2 2 2 2 2 2 2 2 2 2 2 2 2 5" xfId="60602"/>
    <cellStyle name="Стиль 1 2 2 2 2 2 2 2 2 2 2 2 2 2 2 2 2 2 2 2 2 2 2 3" xfId="60603"/>
    <cellStyle name="Стиль 1 2 2 2 2 2 2 2 2 2 2 2 2 2 2 2 2 2 2 2 2 2 2 3 2" xfId="60604"/>
    <cellStyle name="Стиль 1 2 2 2 2 2 2 2 2 2 2 2 2 2 2 2 2 2 2 2 2 2 2 3 2 2" xfId="60605"/>
    <cellStyle name="Стиль 1 2 2 2 2 2 2 2 2 2 2 2 2 2 2 2 2 2 2 2 2 2 2 3 2 2 2" xfId="60606"/>
    <cellStyle name="Стиль 1 2 2 2 2 2 2 2 2 2 2 2 2 2 2 2 2 2 2 2 2 2 2 3 2 3" xfId="60607"/>
    <cellStyle name="Стиль 1 2 2 2 2 2 2 2 2 2 2 2 2 2 2 2 2 2 2 2 2 2 2 3 2 4" xfId="60608"/>
    <cellStyle name="Стиль 1 2 2 2 2 2 2 2 2 2 2 2 2 2 2 2 2 2 2 2 2 2 2 3 3" xfId="60609"/>
    <cellStyle name="Стиль 1 2 2 2 2 2 2 2 2 2 2 2 2 2 2 2 2 2 2 2 2 2 2 3 3 2" xfId="60610"/>
    <cellStyle name="Стиль 1 2 2 2 2 2 2 2 2 2 2 2 2 2 2 2 2 2 2 2 2 2 2 3 4" xfId="60611"/>
    <cellStyle name="Стиль 1 2 2 2 2 2 2 2 2 2 2 2 2 2 2 2 2 2 2 2 2 2 2 4" xfId="60612"/>
    <cellStyle name="Стиль 1 2 2 2 2 2 2 2 2 2 2 2 2 2 2 2 2 2 2 2 2 2 2 4 2" xfId="60613"/>
    <cellStyle name="Стиль 1 2 2 2 2 2 2 2 2 2 2 2 2 2 2 2 2 2 2 2 2 2 2 5" xfId="60614"/>
    <cellStyle name="Стиль 1 2 2 2 2 2 2 2 2 2 2 2 2 2 2 2 2 2 2 2 2 2 2 6" xfId="60615"/>
    <cellStyle name="Стиль 1 2 2 2 2 2 2 2 2 2 2 2 2 2 2 2 2 2 2 2 2 2 3" xfId="60616"/>
    <cellStyle name="Стиль 1 2 2 2 2 2 2 2 2 2 2 2 2 2 2 2 2 2 2 2 2 2 3 2" xfId="60617"/>
    <cellStyle name="Стиль 1 2 2 2 2 2 2 2 2 2 2 2 2 2 2 2 2 2 2 2 2 2 3 2 2" xfId="60618"/>
    <cellStyle name="Стиль 1 2 2 2 2 2 2 2 2 2 2 2 2 2 2 2 2 2 2 2 2 2 3 2 2 2" xfId="60619"/>
    <cellStyle name="Стиль 1 2 2 2 2 2 2 2 2 2 2 2 2 2 2 2 2 2 2 2 2 2 3 2 2 2 2" xfId="60620"/>
    <cellStyle name="Стиль 1 2 2 2 2 2 2 2 2 2 2 2 2 2 2 2 2 2 2 2 2 2 3 2 2 3" xfId="60621"/>
    <cellStyle name="Стиль 1 2 2 2 2 2 2 2 2 2 2 2 2 2 2 2 2 2 2 2 2 2 3 2 2 4" xfId="60622"/>
    <cellStyle name="Стиль 1 2 2 2 2 2 2 2 2 2 2 2 2 2 2 2 2 2 2 2 2 2 3 2 3" xfId="60623"/>
    <cellStyle name="Стиль 1 2 2 2 2 2 2 2 2 2 2 2 2 2 2 2 2 2 2 2 2 2 3 2 3 2" xfId="60624"/>
    <cellStyle name="Стиль 1 2 2 2 2 2 2 2 2 2 2 2 2 2 2 2 2 2 2 2 2 2 3 2 4" xfId="60625"/>
    <cellStyle name="Стиль 1 2 2 2 2 2 2 2 2 2 2 2 2 2 2 2 2 2 2 2 2 2 3 3" xfId="60626"/>
    <cellStyle name="Стиль 1 2 2 2 2 2 2 2 2 2 2 2 2 2 2 2 2 2 2 2 2 2 3 3 2" xfId="60627"/>
    <cellStyle name="Стиль 1 2 2 2 2 2 2 2 2 2 2 2 2 2 2 2 2 2 2 2 2 2 3 4" xfId="60628"/>
    <cellStyle name="Стиль 1 2 2 2 2 2 2 2 2 2 2 2 2 2 2 2 2 2 2 2 2 2 3 5" xfId="60629"/>
    <cellStyle name="Стиль 1 2 2 2 2 2 2 2 2 2 2 2 2 2 2 2 2 2 2 2 2 2 4" xfId="60630"/>
    <cellStyle name="Стиль 1 2 2 2 2 2 2 2 2 2 2 2 2 2 2 2 2 2 2 2 2 2 4 2" xfId="60631"/>
    <cellStyle name="Стиль 1 2 2 2 2 2 2 2 2 2 2 2 2 2 2 2 2 2 2 2 2 2 4 2 2" xfId="60632"/>
    <cellStyle name="Стиль 1 2 2 2 2 2 2 2 2 2 2 2 2 2 2 2 2 2 2 2 2 2 4 3" xfId="60633"/>
    <cellStyle name="Стиль 1 2 2 2 2 2 2 2 2 2 2 2 2 2 2 2 2 2 2 2 2 2 4 4" xfId="60634"/>
    <cellStyle name="Стиль 1 2 2 2 2 2 2 2 2 2 2 2 2 2 2 2 2 2 2 2 2 2 5" xfId="60635"/>
    <cellStyle name="Стиль 1 2 2 2 2 2 2 2 2 2 2 2 2 2 2 2 2 2 2 2 2 2 5 2" xfId="60636"/>
    <cellStyle name="Стиль 1 2 2 2 2 2 2 2 2 2 2 2 2 2 2 2 2 2 2 2 2 2 6" xfId="60637"/>
    <cellStyle name="Стиль 1 2 2 2 2 2 2 2 2 2 2 2 2 2 2 2 2 2 2 2 2 3" xfId="60638"/>
    <cellStyle name="Стиль 1 2 2 2 2 2 2 2 2 2 2 2 2 2 2 2 2 2 2 2 2 3 2" xfId="60639"/>
    <cellStyle name="Стиль 1 2 2 2 2 2 2 2 2 2 2 2 2 2 2 2 2 2 2 2 2 3 2 2" xfId="60640"/>
    <cellStyle name="Стиль 1 2 2 2 2 2 2 2 2 2 2 2 2 2 2 2 2 2 2 2 2 3 2 2 2" xfId="60641"/>
    <cellStyle name="Стиль 1 2 2 2 2 2 2 2 2 2 2 2 2 2 2 2 2 2 2 2 2 3 2 2 2 2" xfId="60642"/>
    <cellStyle name="Стиль 1 2 2 2 2 2 2 2 2 2 2 2 2 2 2 2 2 2 2 2 2 3 2 2 2 2 2" xfId="60643"/>
    <cellStyle name="Стиль 1 2 2 2 2 2 2 2 2 2 2 2 2 2 2 2 2 2 2 2 2 3 2 2 2 3" xfId="60644"/>
    <cellStyle name="Стиль 1 2 2 2 2 2 2 2 2 2 2 2 2 2 2 2 2 2 2 2 2 3 2 2 2 4" xfId="60645"/>
    <cellStyle name="Стиль 1 2 2 2 2 2 2 2 2 2 2 2 2 2 2 2 2 2 2 2 2 3 2 2 3" xfId="60646"/>
    <cellStyle name="Стиль 1 2 2 2 2 2 2 2 2 2 2 2 2 2 2 2 2 2 2 2 2 3 2 2 3 2" xfId="60647"/>
    <cellStyle name="Стиль 1 2 2 2 2 2 2 2 2 2 2 2 2 2 2 2 2 2 2 2 2 3 2 2 4" xfId="60648"/>
    <cellStyle name="Стиль 1 2 2 2 2 2 2 2 2 2 2 2 2 2 2 2 2 2 2 2 2 3 2 3" xfId="60649"/>
    <cellStyle name="Стиль 1 2 2 2 2 2 2 2 2 2 2 2 2 2 2 2 2 2 2 2 2 3 2 3 2" xfId="60650"/>
    <cellStyle name="Стиль 1 2 2 2 2 2 2 2 2 2 2 2 2 2 2 2 2 2 2 2 2 3 2 4" xfId="60651"/>
    <cellStyle name="Стиль 1 2 2 2 2 2 2 2 2 2 2 2 2 2 2 2 2 2 2 2 2 3 2 5" xfId="60652"/>
    <cellStyle name="Стиль 1 2 2 2 2 2 2 2 2 2 2 2 2 2 2 2 2 2 2 2 2 3 3" xfId="60653"/>
    <cellStyle name="Стиль 1 2 2 2 2 2 2 2 2 2 2 2 2 2 2 2 2 2 2 2 2 3 3 2" xfId="60654"/>
    <cellStyle name="Стиль 1 2 2 2 2 2 2 2 2 2 2 2 2 2 2 2 2 2 2 2 2 3 3 2 2" xfId="60655"/>
    <cellStyle name="Стиль 1 2 2 2 2 2 2 2 2 2 2 2 2 2 2 2 2 2 2 2 2 3 3 3" xfId="60656"/>
    <cellStyle name="Стиль 1 2 2 2 2 2 2 2 2 2 2 2 2 2 2 2 2 2 2 2 2 3 3 4" xfId="60657"/>
    <cellStyle name="Стиль 1 2 2 2 2 2 2 2 2 2 2 2 2 2 2 2 2 2 2 2 2 3 4" xfId="60658"/>
    <cellStyle name="Стиль 1 2 2 2 2 2 2 2 2 2 2 2 2 2 2 2 2 2 2 2 2 3 4 2" xfId="60659"/>
    <cellStyle name="Стиль 1 2 2 2 2 2 2 2 2 2 2 2 2 2 2 2 2 2 2 2 2 3 5" xfId="60660"/>
    <cellStyle name="Стиль 1 2 2 2 2 2 2 2 2 2 2 2 2 2 2 2 2 2 2 2 2 4" xfId="60661"/>
    <cellStyle name="Стиль 1 2 2 2 2 2 2 2 2 2 2 2 2 2 2 2 2 2 2 2 2 4 2" xfId="60662"/>
    <cellStyle name="Стиль 1 2 2 2 2 2 2 2 2 2 2 2 2 2 2 2 2 2 2 2 2 4 2 2" xfId="60663"/>
    <cellStyle name="Стиль 1 2 2 2 2 2 2 2 2 2 2 2 2 2 2 2 2 2 2 2 2 4 2 2 2" xfId="60664"/>
    <cellStyle name="Стиль 1 2 2 2 2 2 2 2 2 2 2 2 2 2 2 2 2 2 2 2 2 4 2 3" xfId="60665"/>
    <cellStyle name="Стиль 1 2 2 2 2 2 2 2 2 2 2 2 2 2 2 2 2 2 2 2 2 4 2 4" xfId="60666"/>
    <cellStyle name="Стиль 1 2 2 2 2 2 2 2 2 2 2 2 2 2 2 2 2 2 2 2 2 4 3" xfId="60667"/>
    <cellStyle name="Стиль 1 2 2 2 2 2 2 2 2 2 2 2 2 2 2 2 2 2 2 2 2 4 3 2" xfId="60668"/>
    <cellStyle name="Стиль 1 2 2 2 2 2 2 2 2 2 2 2 2 2 2 2 2 2 2 2 2 4 4" xfId="60669"/>
    <cellStyle name="Стиль 1 2 2 2 2 2 2 2 2 2 2 2 2 2 2 2 2 2 2 2 2 5" xfId="60670"/>
    <cellStyle name="Стиль 1 2 2 2 2 2 2 2 2 2 2 2 2 2 2 2 2 2 2 2 2 5 2" xfId="60671"/>
    <cellStyle name="Стиль 1 2 2 2 2 2 2 2 2 2 2 2 2 2 2 2 2 2 2 2 2 6" xfId="60672"/>
    <cellStyle name="Стиль 1 2 2 2 2 2 2 2 2 2 2 2 2 2 2 2 2 2 2 2 2 7" xfId="60673"/>
    <cellStyle name="Стиль 1 2 2 2 2 2 2 2 2 2 2 2 2 2 2 2 2 2 2 2 3" xfId="60674"/>
    <cellStyle name="Стиль 1 2 2 2 2 2 2 2 2 2 2 2 2 2 2 2 2 2 2 2 4" xfId="60675"/>
    <cellStyle name="Стиль 1 2 2 2 2 2 2 2 2 2 2 2 2 2 2 2 2 2 2 2 5" xfId="60676"/>
    <cellStyle name="Стиль 1 2 2 2 2 2 2 2 2 2 2 2 2 2 2 2 2 2 2 2 6" xfId="60677"/>
    <cellStyle name="Стиль 1 2 2 2 2 2 2 2 2 2 2 2 2 2 2 2 2 2 2 2 7" xfId="60678"/>
    <cellStyle name="Стиль 1 2 2 2 2 2 2 2 2 2 2 2 2 2 2 2 2 2 2 2 8" xfId="60679"/>
    <cellStyle name="Стиль 1 2 2 2 2 2 2 2 2 2 2 2 2 2 2 2 2 2 2 2 9" xfId="60680"/>
    <cellStyle name="Стиль 1 2 2 2 2 2 2 2 2 2 2 2 2 2 2 2 2 2 2 3" xfId="60681"/>
    <cellStyle name="Стиль 1 2 2 2 2 2 2 2 2 2 2 2 2 2 2 2 2 2 2 4" xfId="60682"/>
    <cellStyle name="Стиль 1 2 2 2 2 2 2 2 2 2 2 2 2 2 2 2 2 2 2 5" xfId="60683"/>
    <cellStyle name="Стиль 1 2 2 2 2 2 2 2 2 2 2 2 2 2 2 2 2 2 2 6" xfId="60684"/>
    <cellStyle name="Стиль 1 2 2 2 2 2 2 2 2 2 2 2 2 2 2 2 2 2 2 7" xfId="60685"/>
    <cellStyle name="Стиль 1 2 2 2 2 2 2 2 2 2 2 2 2 2 2 2 2 2 2 8" xfId="60686"/>
    <cellStyle name="Стиль 1 2 2 2 2 2 2 2 2 2 2 2 2 2 2 2 2 2 2 9" xfId="60687"/>
    <cellStyle name="Стиль 1 2 2 2 2 2 2 2 2 2 2 2 2 2 2 2 2 2 3" xfId="60688"/>
    <cellStyle name="Стиль 1 2 2 2 2 2 2 2 2 2 2 2 2 2 2 2 2 2 4" xfId="60689"/>
    <cellStyle name="Стиль 1 2 2 2 2 2 2 2 2 2 2 2 2 2 2 2 2 2 5" xfId="60690"/>
    <cellStyle name="Стиль 1 2 2 2 2 2 2 2 2 2 2 2 2 2 2 2 2 2 6" xfId="60691"/>
    <cellStyle name="Стиль 1 2 2 2 2 2 2 2 2 2 2 2 2 2 2 2 2 2 7" xfId="60692"/>
    <cellStyle name="Стиль 1 2 2 2 2 2 2 2 2 2 2 2 2 2 2 2 2 2 8" xfId="60693"/>
    <cellStyle name="Стиль 1 2 2 2 2 2 2 2 2 2 2 2 2 2 2 2 2 2 9" xfId="60694"/>
    <cellStyle name="Стиль 1 2 2 2 2 2 2 2 2 2 2 2 2 2 2 2 2 3" xfId="60695"/>
    <cellStyle name="Стиль 1 2 2 2 2 2 2 2 2 2 2 2 2 2 2 2 2 3 10" xfId="60696"/>
    <cellStyle name="Стиль 1 2 2 2 2 2 2 2 2 2 2 2 2 2 2 2 2 3 2" xfId="60697"/>
    <cellStyle name="Стиль 1 2 2 2 2 2 2 2 2 2 2 2 2 2 2 2 2 3 3" xfId="60698"/>
    <cellStyle name="Стиль 1 2 2 2 2 2 2 2 2 2 2 2 2 2 2 2 2 3 4" xfId="60699"/>
    <cellStyle name="Стиль 1 2 2 2 2 2 2 2 2 2 2 2 2 2 2 2 2 3 5" xfId="60700"/>
    <cellStyle name="Стиль 1 2 2 2 2 2 2 2 2 2 2 2 2 2 2 2 2 3 6" xfId="60701"/>
    <cellStyle name="Стиль 1 2 2 2 2 2 2 2 2 2 2 2 2 2 2 2 2 3 7" xfId="60702"/>
    <cellStyle name="Стиль 1 2 2 2 2 2 2 2 2 2 2 2 2 2 2 2 2 3 8" xfId="60703"/>
    <cellStyle name="Стиль 1 2 2 2 2 2 2 2 2 2 2 2 2 2 2 2 2 3 9" xfId="60704"/>
    <cellStyle name="Стиль 1 2 2 2 2 2 2 2 2 2 2 2 2 2 2 2 2 4" xfId="60705"/>
    <cellStyle name="Стиль 1 2 2 2 2 2 2 2 2 2 2 2 2 2 2 2 2 5" xfId="60706"/>
    <cellStyle name="Стиль 1 2 2 2 2 2 2 2 2 2 2 2 2 2 2 2 2 6" xfId="60707"/>
    <cellStyle name="Стиль 1 2 2 2 2 2 2 2 2 2 2 2 2 2 2 2 2 7" xfId="60708"/>
    <cellStyle name="Стиль 1 2 2 2 2 2 2 2 2 2 2 2 2 2 2 2 2 8" xfId="60709"/>
    <cellStyle name="Стиль 1 2 2 2 2 2 2 2 2 2 2 2 2 2 2 2 2 9" xfId="60710"/>
    <cellStyle name="Стиль 1 2 2 2 2 2 2 2 2 2 2 2 2 2 2 2 3" xfId="60711"/>
    <cellStyle name="Стиль 1 2 2 2 2 2 2 2 2 2 2 2 2 2 2 2 4" xfId="60712"/>
    <cellStyle name="Стиль 1 2 2 2 2 2 2 2 2 2 2 2 2 2 2 2 5" xfId="60713"/>
    <cellStyle name="Стиль 1 2 2 2 2 2 2 2 2 2 2 2 2 2 2 2 5 10" xfId="60714"/>
    <cellStyle name="Стиль 1 2 2 2 2 2 2 2 2 2 2 2 2 2 2 2 5 2" xfId="60715"/>
    <cellStyle name="Стиль 1 2 2 2 2 2 2 2 2 2 2 2 2 2 2 2 5 2 10" xfId="60716"/>
    <cellStyle name="Стиль 1 2 2 2 2 2 2 2 2 2 2 2 2 2 2 2 5 2 2" xfId="60717"/>
    <cellStyle name="Стиль 1 2 2 2 2 2 2 2 2 2 2 2 2 2 2 2 5 2 3" xfId="60718"/>
    <cellStyle name="Стиль 1 2 2 2 2 2 2 2 2 2 2 2 2 2 2 2 5 2 4" xfId="60719"/>
    <cellStyle name="Стиль 1 2 2 2 2 2 2 2 2 2 2 2 2 2 2 2 5 2 5" xfId="60720"/>
    <cellStyle name="Стиль 1 2 2 2 2 2 2 2 2 2 2 2 2 2 2 2 5 2 6" xfId="60721"/>
    <cellStyle name="Стиль 1 2 2 2 2 2 2 2 2 2 2 2 2 2 2 2 5 2 7" xfId="60722"/>
    <cellStyle name="Стиль 1 2 2 2 2 2 2 2 2 2 2 2 2 2 2 2 5 2 8" xfId="60723"/>
    <cellStyle name="Стиль 1 2 2 2 2 2 2 2 2 2 2 2 2 2 2 2 5 2 9" xfId="60724"/>
    <cellStyle name="Стиль 1 2 2 2 2 2 2 2 2 2 2 2 2 2 2 2 5 3" xfId="60725"/>
    <cellStyle name="Стиль 1 2 2 2 2 2 2 2 2 2 2 2 2 2 2 2 5 4" xfId="60726"/>
    <cellStyle name="Стиль 1 2 2 2 2 2 2 2 2 2 2 2 2 2 2 2 5 5" xfId="60727"/>
    <cellStyle name="Стиль 1 2 2 2 2 2 2 2 2 2 2 2 2 2 2 2 5 6" xfId="60728"/>
    <cellStyle name="Стиль 1 2 2 2 2 2 2 2 2 2 2 2 2 2 2 2 5 7" xfId="60729"/>
    <cellStyle name="Стиль 1 2 2 2 2 2 2 2 2 2 2 2 2 2 2 2 5 8" xfId="60730"/>
    <cellStyle name="Стиль 1 2 2 2 2 2 2 2 2 2 2 2 2 2 2 2 5 9" xfId="60731"/>
    <cellStyle name="Стиль 1 2 2 2 2 2 2 2 2 2 2 2 2 2 2 2 6" xfId="60732"/>
    <cellStyle name="Стиль 1 2 2 2 2 2 2 2 2 2 2 2 2 2 2 2 7" xfId="60733"/>
    <cellStyle name="Стиль 1 2 2 2 2 2 2 2 2 2 2 2 2 2 2 2 8" xfId="60734"/>
    <cellStyle name="Стиль 1 2 2 2 2 2 2 2 2 2 2 2 2 2 2 2 9" xfId="60735"/>
    <cellStyle name="Стиль 1 2 2 2 2 2 2 2 2 2 2 2 2 2 2 3" xfId="60736"/>
    <cellStyle name="Стиль 1 2 2 2 2 2 2 2 2 2 2 2 2 2 2 3 10" xfId="60737"/>
    <cellStyle name="Стиль 1 2 2 2 2 2 2 2 2 2 2 2 2 2 2 3 11" xfId="60738"/>
    <cellStyle name="Стиль 1 2 2 2 2 2 2 2 2 2 2 2 2 2 2 3 2" xfId="60739"/>
    <cellStyle name="Стиль 1 2 2 2 2 2 2 2 2 2 2 2 2 2 2 3 2 10" xfId="60740"/>
    <cellStyle name="Стиль 1 2 2 2 2 2 2 2 2 2 2 2 2 2 2 3 2 11" xfId="60741"/>
    <cellStyle name="Стиль 1 2 2 2 2 2 2 2 2 2 2 2 2 2 2 3 2 2" xfId="60742"/>
    <cellStyle name="Стиль 1 2 2 2 2 2 2 2 2 2 2 2 2 2 2 3 2 2 10" xfId="60743"/>
    <cellStyle name="Стиль 1 2 2 2 2 2 2 2 2 2 2 2 2 2 2 3 2 2 2" xfId="60744"/>
    <cellStyle name="Стиль 1 2 2 2 2 2 2 2 2 2 2 2 2 2 2 3 2 2 2 10" xfId="60745"/>
    <cellStyle name="Стиль 1 2 2 2 2 2 2 2 2 2 2 2 2 2 2 3 2 2 2 2" xfId="60746"/>
    <cellStyle name="Стиль 1 2 2 2 2 2 2 2 2 2 2 2 2 2 2 3 2 2 2 3" xfId="60747"/>
    <cellStyle name="Стиль 1 2 2 2 2 2 2 2 2 2 2 2 2 2 2 3 2 2 2 4" xfId="60748"/>
    <cellStyle name="Стиль 1 2 2 2 2 2 2 2 2 2 2 2 2 2 2 3 2 2 2 5" xfId="60749"/>
    <cellStyle name="Стиль 1 2 2 2 2 2 2 2 2 2 2 2 2 2 2 3 2 2 2 6" xfId="60750"/>
    <cellStyle name="Стиль 1 2 2 2 2 2 2 2 2 2 2 2 2 2 2 3 2 2 2 7" xfId="60751"/>
    <cellStyle name="Стиль 1 2 2 2 2 2 2 2 2 2 2 2 2 2 2 3 2 2 2 8" xfId="60752"/>
    <cellStyle name="Стиль 1 2 2 2 2 2 2 2 2 2 2 2 2 2 2 3 2 2 2 9" xfId="60753"/>
    <cellStyle name="Стиль 1 2 2 2 2 2 2 2 2 2 2 2 2 2 2 3 2 2 3" xfId="60754"/>
    <cellStyle name="Стиль 1 2 2 2 2 2 2 2 2 2 2 2 2 2 2 3 2 2 4" xfId="60755"/>
    <cellStyle name="Стиль 1 2 2 2 2 2 2 2 2 2 2 2 2 2 2 3 2 2 5" xfId="60756"/>
    <cellStyle name="Стиль 1 2 2 2 2 2 2 2 2 2 2 2 2 2 2 3 2 2 6" xfId="60757"/>
    <cellStyle name="Стиль 1 2 2 2 2 2 2 2 2 2 2 2 2 2 2 3 2 2 7" xfId="60758"/>
    <cellStyle name="Стиль 1 2 2 2 2 2 2 2 2 2 2 2 2 2 2 3 2 2 8" xfId="60759"/>
    <cellStyle name="Стиль 1 2 2 2 2 2 2 2 2 2 2 2 2 2 2 3 2 2 9" xfId="60760"/>
    <cellStyle name="Стиль 1 2 2 2 2 2 2 2 2 2 2 2 2 2 2 3 2 3" xfId="60761"/>
    <cellStyle name="Стиль 1 2 2 2 2 2 2 2 2 2 2 2 2 2 2 3 2 4" xfId="60762"/>
    <cellStyle name="Стиль 1 2 2 2 2 2 2 2 2 2 2 2 2 2 2 3 2 5" xfId="60763"/>
    <cellStyle name="Стиль 1 2 2 2 2 2 2 2 2 2 2 2 2 2 2 3 2 6" xfId="60764"/>
    <cellStyle name="Стиль 1 2 2 2 2 2 2 2 2 2 2 2 2 2 2 3 2 7" xfId="60765"/>
    <cellStyle name="Стиль 1 2 2 2 2 2 2 2 2 2 2 2 2 2 2 3 2 8" xfId="60766"/>
    <cellStyle name="Стиль 1 2 2 2 2 2 2 2 2 2 2 2 2 2 2 3 2 9" xfId="60767"/>
    <cellStyle name="Стиль 1 2 2 2 2 2 2 2 2 2 2 2 2 2 2 3 3" xfId="60768"/>
    <cellStyle name="Стиль 1 2 2 2 2 2 2 2 2 2 2 2 2 2 2 3 3 10" xfId="60769"/>
    <cellStyle name="Стиль 1 2 2 2 2 2 2 2 2 2 2 2 2 2 2 3 3 2" xfId="60770"/>
    <cellStyle name="Стиль 1 2 2 2 2 2 2 2 2 2 2 2 2 2 2 3 3 3" xfId="60771"/>
    <cellStyle name="Стиль 1 2 2 2 2 2 2 2 2 2 2 2 2 2 2 3 3 4" xfId="60772"/>
    <cellStyle name="Стиль 1 2 2 2 2 2 2 2 2 2 2 2 2 2 2 3 3 5" xfId="60773"/>
    <cellStyle name="Стиль 1 2 2 2 2 2 2 2 2 2 2 2 2 2 2 3 3 6" xfId="60774"/>
    <cellStyle name="Стиль 1 2 2 2 2 2 2 2 2 2 2 2 2 2 2 3 3 7" xfId="60775"/>
    <cellStyle name="Стиль 1 2 2 2 2 2 2 2 2 2 2 2 2 2 2 3 3 8" xfId="60776"/>
    <cellStyle name="Стиль 1 2 2 2 2 2 2 2 2 2 2 2 2 2 2 3 3 9" xfId="60777"/>
    <cellStyle name="Стиль 1 2 2 2 2 2 2 2 2 2 2 2 2 2 2 3 4" xfId="60778"/>
    <cellStyle name="Стиль 1 2 2 2 2 2 2 2 2 2 2 2 2 2 2 3 5" xfId="60779"/>
    <cellStyle name="Стиль 1 2 2 2 2 2 2 2 2 2 2 2 2 2 2 3 6" xfId="60780"/>
    <cellStyle name="Стиль 1 2 2 2 2 2 2 2 2 2 2 2 2 2 2 3 7" xfId="60781"/>
    <cellStyle name="Стиль 1 2 2 2 2 2 2 2 2 2 2 2 2 2 2 3 8" xfId="60782"/>
    <cellStyle name="Стиль 1 2 2 2 2 2 2 2 2 2 2 2 2 2 2 3 9" xfId="60783"/>
    <cellStyle name="Стиль 1 2 2 2 2 2 2 2 2 2 2 2 2 2 2 4" xfId="60784"/>
    <cellStyle name="Стиль 1 2 2 2 2 2 2 2 2 2 2 2 2 2 2 5" xfId="60785"/>
    <cellStyle name="Стиль 1 2 2 2 2 2 2 2 2 2 2 2 2 2 2 5 10" xfId="60786"/>
    <cellStyle name="Стиль 1 2 2 2 2 2 2 2 2 2 2 2 2 2 2 5 2" xfId="60787"/>
    <cellStyle name="Стиль 1 2 2 2 2 2 2 2 2 2 2 2 2 2 2 5 2 10" xfId="60788"/>
    <cellStyle name="Стиль 1 2 2 2 2 2 2 2 2 2 2 2 2 2 2 5 2 2" xfId="60789"/>
    <cellStyle name="Стиль 1 2 2 2 2 2 2 2 2 2 2 2 2 2 2 5 2 3" xfId="60790"/>
    <cellStyle name="Стиль 1 2 2 2 2 2 2 2 2 2 2 2 2 2 2 5 2 4" xfId="60791"/>
    <cellStyle name="Стиль 1 2 2 2 2 2 2 2 2 2 2 2 2 2 2 5 2 5" xfId="60792"/>
    <cellStyle name="Стиль 1 2 2 2 2 2 2 2 2 2 2 2 2 2 2 5 2 6" xfId="60793"/>
    <cellStyle name="Стиль 1 2 2 2 2 2 2 2 2 2 2 2 2 2 2 5 2 7" xfId="60794"/>
    <cellStyle name="Стиль 1 2 2 2 2 2 2 2 2 2 2 2 2 2 2 5 2 8" xfId="60795"/>
    <cellStyle name="Стиль 1 2 2 2 2 2 2 2 2 2 2 2 2 2 2 5 2 9" xfId="60796"/>
    <cellStyle name="Стиль 1 2 2 2 2 2 2 2 2 2 2 2 2 2 2 5 3" xfId="60797"/>
    <cellStyle name="Стиль 1 2 2 2 2 2 2 2 2 2 2 2 2 2 2 5 4" xfId="60798"/>
    <cellStyle name="Стиль 1 2 2 2 2 2 2 2 2 2 2 2 2 2 2 5 5" xfId="60799"/>
    <cellStyle name="Стиль 1 2 2 2 2 2 2 2 2 2 2 2 2 2 2 5 6" xfId="60800"/>
    <cellStyle name="Стиль 1 2 2 2 2 2 2 2 2 2 2 2 2 2 2 5 7" xfId="60801"/>
    <cellStyle name="Стиль 1 2 2 2 2 2 2 2 2 2 2 2 2 2 2 5 8" xfId="60802"/>
    <cellStyle name="Стиль 1 2 2 2 2 2 2 2 2 2 2 2 2 2 2 5 9" xfId="60803"/>
    <cellStyle name="Стиль 1 2 2 2 2 2 2 2 2 2 2 2 2 2 2 6" xfId="60804"/>
    <cellStyle name="Стиль 1 2 2 2 2 2 2 2 2 2 2 2 2 2 2 7" xfId="60805"/>
    <cellStyle name="Стиль 1 2 2 2 2 2 2 2 2 2 2 2 2 2 2 8" xfId="60806"/>
    <cellStyle name="Стиль 1 2 2 2 2 2 2 2 2 2 2 2 2 2 2 9" xfId="60807"/>
    <cellStyle name="Стиль 1 2 2 2 2 2 2 2 2 2 2 2 2 2 20" xfId="60808"/>
    <cellStyle name="Стиль 1 2 2 2 2 2 2 2 2 2 2 2 2 2 3" xfId="60809"/>
    <cellStyle name="Стиль 1 2 2 2 2 2 2 2 2 2 2 2 2 2 3 10" xfId="60810"/>
    <cellStyle name="Стиль 1 2 2 2 2 2 2 2 2 2 2 2 2 2 3 11" xfId="60811"/>
    <cellStyle name="Стиль 1 2 2 2 2 2 2 2 2 2 2 2 2 2 3 2" xfId="60812"/>
    <cellStyle name="Стиль 1 2 2 2 2 2 2 2 2 2 2 2 2 2 3 2 10" xfId="60813"/>
    <cellStyle name="Стиль 1 2 2 2 2 2 2 2 2 2 2 2 2 2 3 2 11" xfId="60814"/>
    <cellStyle name="Стиль 1 2 2 2 2 2 2 2 2 2 2 2 2 2 3 2 2" xfId="60815"/>
    <cellStyle name="Стиль 1 2 2 2 2 2 2 2 2 2 2 2 2 2 3 2 2 10" xfId="60816"/>
    <cellStyle name="Стиль 1 2 2 2 2 2 2 2 2 2 2 2 2 2 3 2 2 2" xfId="60817"/>
    <cellStyle name="Стиль 1 2 2 2 2 2 2 2 2 2 2 2 2 2 3 2 2 2 10" xfId="60818"/>
    <cellStyle name="Стиль 1 2 2 2 2 2 2 2 2 2 2 2 2 2 3 2 2 2 2" xfId="60819"/>
    <cellStyle name="Стиль 1 2 2 2 2 2 2 2 2 2 2 2 2 2 3 2 2 2 3" xfId="60820"/>
    <cellStyle name="Стиль 1 2 2 2 2 2 2 2 2 2 2 2 2 2 3 2 2 2 4" xfId="60821"/>
    <cellStyle name="Стиль 1 2 2 2 2 2 2 2 2 2 2 2 2 2 3 2 2 2 5" xfId="60822"/>
    <cellStyle name="Стиль 1 2 2 2 2 2 2 2 2 2 2 2 2 2 3 2 2 2 6" xfId="60823"/>
    <cellStyle name="Стиль 1 2 2 2 2 2 2 2 2 2 2 2 2 2 3 2 2 2 7" xfId="60824"/>
    <cellStyle name="Стиль 1 2 2 2 2 2 2 2 2 2 2 2 2 2 3 2 2 2 8" xfId="60825"/>
    <cellStyle name="Стиль 1 2 2 2 2 2 2 2 2 2 2 2 2 2 3 2 2 2 9" xfId="60826"/>
    <cellStyle name="Стиль 1 2 2 2 2 2 2 2 2 2 2 2 2 2 3 2 2 3" xfId="60827"/>
    <cellStyle name="Стиль 1 2 2 2 2 2 2 2 2 2 2 2 2 2 3 2 2 4" xfId="60828"/>
    <cellStyle name="Стиль 1 2 2 2 2 2 2 2 2 2 2 2 2 2 3 2 2 5" xfId="60829"/>
    <cellStyle name="Стиль 1 2 2 2 2 2 2 2 2 2 2 2 2 2 3 2 2 6" xfId="60830"/>
    <cellStyle name="Стиль 1 2 2 2 2 2 2 2 2 2 2 2 2 2 3 2 2 7" xfId="60831"/>
    <cellStyle name="Стиль 1 2 2 2 2 2 2 2 2 2 2 2 2 2 3 2 2 8" xfId="60832"/>
    <cellStyle name="Стиль 1 2 2 2 2 2 2 2 2 2 2 2 2 2 3 2 2 9" xfId="60833"/>
    <cellStyle name="Стиль 1 2 2 2 2 2 2 2 2 2 2 2 2 2 3 2 3" xfId="60834"/>
    <cellStyle name="Стиль 1 2 2 2 2 2 2 2 2 2 2 2 2 2 3 2 4" xfId="60835"/>
    <cellStyle name="Стиль 1 2 2 2 2 2 2 2 2 2 2 2 2 2 3 2 5" xfId="60836"/>
    <cellStyle name="Стиль 1 2 2 2 2 2 2 2 2 2 2 2 2 2 3 2 6" xfId="60837"/>
    <cellStyle name="Стиль 1 2 2 2 2 2 2 2 2 2 2 2 2 2 3 2 7" xfId="60838"/>
    <cellStyle name="Стиль 1 2 2 2 2 2 2 2 2 2 2 2 2 2 3 2 8" xfId="60839"/>
    <cellStyle name="Стиль 1 2 2 2 2 2 2 2 2 2 2 2 2 2 3 2 9" xfId="60840"/>
    <cellStyle name="Стиль 1 2 2 2 2 2 2 2 2 2 2 2 2 2 3 3" xfId="60841"/>
    <cellStyle name="Стиль 1 2 2 2 2 2 2 2 2 2 2 2 2 2 3 3 10" xfId="60842"/>
    <cellStyle name="Стиль 1 2 2 2 2 2 2 2 2 2 2 2 2 2 3 3 2" xfId="60843"/>
    <cellStyle name="Стиль 1 2 2 2 2 2 2 2 2 2 2 2 2 2 3 3 3" xfId="60844"/>
    <cellStyle name="Стиль 1 2 2 2 2 2 2 2 2 2 2 2 2 2 3 3 4" xfId="60845"/>
    <cellStyle name="Стиль 1 2 2 2 2 2 2 2 2 2 2 2 2 2 3 3 5" xfId="60846"/>
    <cellStyle name="Стиль 1 2 2 2 2 2 2 2 2 2 2 2 2 2 3 3 6" xfId="60847"/>
    <cellStyle name="Стиль 1 2 2 2 2 2 2 2 2 2 2 2 2 2 3 3 7" xfId="60848"/>
    <cellStyle name="Стиль 1 2 2 2 2 2 2 2 2 2 2 2 2 2 3 3 8" xfId="60849"/>
    <cellStyle name="Стиль 1 2 2 2 2 2 2 2 2 2 2 2 2 2 3 3 9" xfId="60850"/>
    <cellStyle name="Стиль 1 2 2 2 2 2 2 2 2 2 2 2 2 2 3 4" xfId="60851"/>
    <cellStyle name="Стиль 1 2 2 2 2 2 2 2 2 2 2 2 2 2 3 5" xfId="60852"/>
    <cellStyle name="Стиль 1 2 2 2 2 2 2 2 2 2 2 2 2 2 3 6" xfId="60853"/>
    <cellStyle name="Стиль 1 2 2 2 2 2 2 2 2 2 2 2 2 2 3 7" xfId="60854"/>
    <cellStyle name="Стиль 1 2 2 2 2 2 2 2 2 2 2 2 2 2 3 8" xfId="60855"/>
    <cellStyle name="Стиль 1 2 2 2 2 2 2 2 2 2 2 2 2 2 3 9" xfId="60856"/>
    <cellStyle name="Стиль 1 2 2 2 2 2 2 2 2 2 2 2 2 2 4" xfId="60857"/>
    <cellStyle name="Стиль 1 2 2 2 2 2 2 2 2 2 2 2 2 2 5" xfId="60858"/>
    <cellStyle name="Стиль 1 2 2 2 2 2 2 2 2 2 2 2 2 2 6" xfId="60859"/>
    <cellStyle name="Стиль 1 2 2 2 2 2 2 2 2 2 2 2 2 2 6 10" xfId="60860"/>
    <cellStyle name="Стиль 1 2 2 2 2 2 2 2 2 2 2 2 2 2 6 2" xfId="60861"/>
    <cellStyle name="Стиль 1 2 2 2 2 2 2 2 2 2 2 2 2 2 6 2 10" xfId="60862"/>
    <cellStyle name="Стиль 1 2 2 2 2 2 2 2 2 2 2 2 2 2 6 2 2" xfId="60863"/>
    <cellStyle name="Стиль 1 2 2 2 2 2 2 2 2 2 2 2 2 2 6 2 3" xfId="60864"/>
    <cellStyle name="Стиль 1 2 2 2 2 2 2 2 2 2 2 2 2 2 6 2 4" xfId="60865"/>
    <cellStyle name="Стиль 1 2 2 2 2 2 2 2 2 2 2 2 2 2 6 2 5" xfId="60866"/>
    <cellStyle name="Стиль 1 2 2 2 2 2 2 2 2 2 2 2 2 2 6 2 6" xfId="60867"/>
    <cellStyle name="Стиль 1 2 2 2 2 2 2 2 2 2 2 2 2 2 6 2 7" xfId="60868"/>
    <cellStyle name="Стиль 1 2 2 2 2 2 2 2 2 2 2 2 2 2 6 2 8" xfId="60869"/>
    <cellStyle name="Стиль 1 2 2 2 2 2 2 2 2 2 2 2 2 2 6 2 9" xfId="60870"/>
    <cellStyle name="Стиль 1 2 2 2 2 2 2 2 2 2 2 2 2 2 6 3" xfId="60871"/>
    <cellStyle name="Стиль 1 2 2 2 2 2 2 2 2 2 2 2 2 2 6 4" xfId="60872"/>
    <cellStyle name="Стиль 1 2 2 2 2 2 2 2 2 2 2 2 2 2 6 5" xfId="60873"/>
    <cellStyle name="Стиль 1 2 2 2 2 2 2 2 2 2 2 2 2 2 6 6" xfId="60874"/>
    <cellStyle name="Стиль 1 2 2 2 2 2 2 2 2 2 2 2 2 2 6 7" xfId="60875"/>
    <cellStyle name="Стиль 1 2 2 2 2 2 2 2 2 2 2 2 2 2 6 8" xfId="60876"/>
    <cellStyle name="Стиль 1 2 2 2 2 2 2 2 2 2 2 2 2 2 6 9" xfId="60877"/>
    <cellStyle name="Стиль 1 2 2 2 2 2 2 2 2 2 2 2 2 2 7" xfId="60878"/>
    <cellStyle name="Стиль 1 2 2 2 2 2 2 2 2 2 2 2 2 2 8" xfId="60879"/>
    <cellStyle name="Стиль 1 2 2 2 2 2 2 2 2 2 2 2 2 2 9" xfId="60880"/>
    <cellStyle name="Стиль 1 2 2 2 2 2 2 2 2 2 2 2 2 20" xfId="60881"/>
    <cellStyle name="Стиль 1 2 2 2 2 2 2 2 2 2 2 2 2 3" xfId="60882"/>
    <cellStyle name="Стиль 1 2 2 2 2 2 2 2 2 2 2 2 2 3 10" xfId="60883"/>
    <cellStyle name="Стиль 1 2 2 2 2 2 2 2 2 2 2 2 2 3 11" xfId="60884"/>
    <cellStyle name="Стиль 1 2 2 2 2 2 2 2 2 2 2 2 2 3 12" xfId="60885"/>
    <cellStyle name="Стиль 1 2 2 2 2 2 2 2 2 2 2 2 2 3 13" xfId="60886"/>
    <cellStyle name="Стиль 1 2 2 2 2 2 2 2 2 2 2 2 2 3 14" xfId="60887"/>
    <cellStyle name="Стиль 1 2 2 2 2 2 2 2 2 2 2 2 2 3 2" xfId="60888"/>
    <cellStyle name="Стиль 1 2 2 2 2 2 2 2 2 2 2 2 2 3 2 10" xfId="60889"/>
    <cellStyle name="Стиль 1 2 2 2 2 2 2 2 2 2 2 2 2 3 2 11" xfId="60890"/>
    <cellStyle name="Стиль 1 2 2 2 2 2 2 2 2 2 2 2 2 3 2 2" xfId="60891"/>
    <cellStyle name="Стиль 1 2 2 2 2 2 2 2 2 2 2 2 2 3 2 2 10" xfId="60892"/>
    <cellStyle name="Стиль 1 2 2 2 2 2 2 2 2 2 2 2 2 3 2 2 11" xfId="60893"/>
    <cellStyle name="Стиль 1 2 2 2 2 2 2 2 2 2 2 2 2 3 2 2 2" xfId="60894"/>
    <cellStyle name="Стиль 1 2 2 2 2 2 2 2 2 2 2 2 2 3 2 2 2 10" xfId="60895"/>
    <cellStyle name="Стиль 1 2 2 2 2 2 2 2 2 2 2 2 2 3 2 2 2 2" xfId="60896"/>
    <cellStyle name="Стиль 1 2 2 2 2 2 2 2 2 2 2 2 2 3 2 2 2 2 10" xfId="60897"/>
    <cellStyle name="Стиль 1 2 2 2 2 2 2 2 2 2 2 2 2 3 2 2 2 2 2" xfId="60898"/>
    <cellStyle name="Стиль 1 2 2 2 2 2 2 2 2 2 2 2 2 3 2 2 2 2 3" xfId="60899"/>
    <cellStyle name="Стиль 1 2 2 2 2 2 2 2 2 2 2 2 2 3 2 2 2 2 4" xfId="60900"/>
    <cellStyle name="Стиль 1 2 2 2 2 2 2 2 2 2 2 2 2 3 2 2 2 2 5" xfId="60901"/>
    <cellStyle name="Стиль 1 2 2 2 2 2 2 2 2 2 2 2 2 3 2 2 2 2 6" xfId="60902"/>
    <cellStyle name="Стиль 1 2 2 2 2 2 2 2 2 2 2 2 2 3 2 2 2 2 7" xfId="60903"/>
    <cellStyle name="Стиль 1 2 2 2 2 2 2 2 2 2 2 2 2 3 2 2 2 2 8" xfId="60904"/>
    <cellStyle name="Стиль 1 2 2 2 2 2 2 2 2 2 2 2 2 3 2 2 2 2 9" xfId="60905"/>
    <cellStyle name="Стиль 1 2 2 2 2 2 2 2 2 2 2 2 2 3 2 2 2 3" xfId="60906"/>
    <cellStyle name="Стиль 1 2 2 2 2 2 2 2 2 2 2 2 2 3 2 2 2 4" xfId="60907"/>
    <cellStyle name="Стиль 1 2 2 2 2 2 2 2 2 2 2 2 2 3 2 2 2 5" xfId="60908"/>
    <cellStyle name="Стиль 1 2 2 2 2 2 2 2 2 2 2 2 2 3 2 2 2 6" xfId="60909"/>
    <cellStyle name="Стиль 1 2 2 2 2 2 2 2 2 2 2 2 2 3 2 2 2 7" xfId="60910"/>
    <cellStyle name="Стиль 1 2 2 2 2 2 2 2 2 2 2 2 2 3 2 2 2 8" xfId="60911"/>
    <cellStyle name="Стиль 1 2 2 2 2 2 2 2 2 2 2 2 2 3 2 2 2 9" xfId="60912"/>
    <cellStyle name="Стиль 1 2 2 2 2 2 2 2 2 2 2 2 2 3 2 2 3" xfId="60913"/>
    <cellStyle name="Стиль 1 2 2 2 2 2 2 2 2 2 2 2 2 3 2 2 4" xfId="60914"/>
    <cellStyle name="Стиль 1 2 2 2 2 2 2 2 2 2 2 2 2 3 2 2 5" xfId="60915"/>
    <cellStyle name="Стиль 1 2 2 2 2 2 2 2 2 2 2 2 2 3 2 2 6" xfId="60916"/>
    <cellStyle name="Стиль 1 2 2 2 2 2 2 2 2 2 2 2 2 3 2 2 7" xfId="60917"/>
    <cellStyle name="Стиль 1 2 2 2 2 2 2 2 2 2 2 2 2 3 2 2 8" xfId="60918"/>
    <cellStyle name="Стиль 1 2 2 2 2 2 2 2 2 2 2 2 2 3 2 2 9" xfId="60919"/>
    <cellStyle name="Стиль 1 2 2 2 2 2 2 2 2 2 2 2 2 3 2 3" xfId="60920"/>
    <cellStyle name="Стиль 1 2 2 2 2 2 2 2 2 2 2 2 2 3 2 3 10" xfId="60921"/>
    <cellStyle name="Стиль 1 2 2 2 2 2 2 2 2 2 2 2 2 3 2 3 2" xfId="60922"/>
    <cellStyle name="Стиль 1 2 2 2 2 2 2 2 2 2 2 2 2 3 2 3 3" xfId="60923"/>
    <cellStyle name="Стиль 1 2 2 2 2 2 2 2 2 2 2 2 2 3 2 3 4" xfId="60924"/>
    <cellStyle name="Стиль 1 2 2 2 2 2 2 2 2 2 2 2 2 3 2 3 5" xfId="60925"/>
    <cellStyle name="Стиль 1 2 2 2 2 2 2 2 2 2 2 2 2 3 2 3 6" xfId="60926"/>
    <cellStyle name="Стиль 1 2 2 2 2 2 2 2 2 2 2 2 2 3 2 3 7" xfId="60927"/>
    <cellStyle name="Стиль 1 2 2 2 2 2 2 2 2 2 2 2 2 3 2 3 8" xfId="60928"/>
    <cellStyle name="Стиль 1 2 2 2 2 2 2 2 2 2 2 2 2 3 2 3 9" xfId="60929"/>
    <cellStyle name="Стиль 1 2 2 2 2 2 2 2 2 2 2 2 2 3 2 4" xfId="60930"/>
    <cellStyle name="Стиль 1 2 2 2 2 2 2 2 2 2 2 2 2 3 2 5" xfId="60931"/>
    <cellStyle name="Стиль 1 2 2 2 2 2 2 2 2 2 2 2 2 3 2 6" xfId="60932"/>
    <cellStyle name="Стиль 1 2 2 2 2 2 2 2 2 2 2 2 2 3 2 7" xfId="60933"/>
    <cellStyle name="Стиль 1 2 2 2 2 2 2 2 2 2 2 2 2 3 2 8" xfId="60934"/>
    <cellStyle name="Стиль 1 2 2 2 2 2 2 2 2 2 2 2 2 3 2 9" xfId="60935"/>
    <cellStyle name="Стиль 1 2 2 2 2 2 2 2 2 2 2 2 2 3 3" xfId="60936"/>
    <cellStyle name="Стиль 1 2 2 2 2 2 2 2 2 2 2 2 2 3 4" xfId="60937"/>
    <cellStyle name="Стиль 1 2 2 2 2 2 2 2 2 2 2 2 2 3 5" xfId="60938"/>
    <cellStyle name="Стиль 1 2 2 2 2 2 2 2 2 2 2 2 2 3 5 10" xfId="60939"/>
    <cellStyle name="Стиль 1 2 2 2 2 2 2 2 2 2 2 2 2 3 5 2" xfId="60940"/>
    <cellStyle name="Стиль 1 2 2 2 2 2 2 2 2 2 2 2 2 3 5 2 10" xfId="60941"/>
    <cellStyle name="Стиль 1 2 2 2 2 2 2 2 2 2 2 2 2 3 5 2 2" xfId="60942"/>
    <cellStyle name="Стиль 1 2 2 2 2 2 2 2 2 2 2 2 2 3 5 2 3" xfId="60943"/>
    <cellStyle name="Стиль 1 2 2 2 2 2 2 2 2 2 2 2 2 3 5 2 4" xfId="60944"/>
    <cellStyle name="Стиль 1 2 2 2 2 2 2 2 2 2 2 2 2 3 5 2 5" xfId="60945"/>
    <cellStyle name="Стиль 1 2 2 2 2 2 2 2 2 2 2 2 2 3 5 2 6" xfId="60946"/>
    <cellStyle name="Стиль 1 2 2 2 2 2 2 2 2 2 2 2 2 3 5 2 7" xfId="60947"/>
    <cellStyle name="Стиль 1 2 2 2 2 2 2 2 2 2 2 2 2 3 5 2 8" xfId="60948"/>
    <cellStyle name="Стиль 1 2 2 2 2 2 2 2 2 2 2 2 2 3 5 2 9" xfId="60949"/>
    <cellStyle name="Стиль 1 2 2 2 2 2 2 2 2 2 2 2 2 3 5 3" xfId="60950"/>
    <cellStyle name="Стиль 1 2 2 2 2 2 2 2 2 2 2 2 2 3 5 4" xfId="60951"/>
    <cellStyle name="Стиль 1 2 2 2 2 2 2 2 2 2 2 2 2 3 5 5" xfId="60952"/>
    <cellStyle name="Стиль 1 2 2 2 2 2 2 2 2 2 2 2 2 3 5 6" xfId="60953"/>
    <cellStyle name="Стиль 1 2 2 2 2 2 2 2 2 2 2 2 2 3 5 7" xfId="60954"/>
    <cellStyle name="Стиль 1 2 2 2 2 2 2 2 2 2 2 2 2 3 5 8" xfId="60955"/>
    <cellStyle name="Стиль 1 2 2 2 2 2 2 2 2 2 2 2 2 3 5 9" xfId="60956"/>
    <cellStyle name="Стиль 1 2 2 2 2 2 2 2 2 2 2 2 2 3 6" xfId="60957"/>
    <cellStyle name="Стиль 1 2 2 2 2 2 2 2 2 2 2 2 2 3 7" xfId="60958"/>
    <cellStyle name="Стиль 1 2 2 2 2 2 2 2 2 2 2 2 2 3 8" xfId="60959"/>
    <cellStyle name="Стиль 1 2 2 2 2 2 2 2 2 2 2 2 2 3 9" xfId="60960"/>
    <cellStyle name="Стиль 1 2 2 2 2 2 2 2 2 2 2 2 2 4" xfId="60961"/>
    <cellStyle name="Стиль 1 2 2 2 2 2 2 2 2 2 2 2 2 4 10" xfId="60962"/>
    <cellStyle name="Стиль 1 2 2 2 2 2 2 2 2 2 2 2 2 4 11" xfId="60963"/>
    <cellStyle name="Стиль 1 2 2 2 2 2 2 2 2 2 2 2 2 4 2" xfId="60964"/>
    <cellStyle name="Стиль 1 2 2 2 2 2 2 2 2 2 2 2 2 4 2 10" xfId="60965"/>
    <cellStyle name="Стиль 1 2 2 2 2 2 2 2 2 2 2 2 2 4 2 11" xfId="60966"/>
    <cellStyle name="Стиль 1 2 2 2 2 2 2 2 2 2 2 2 2 4 2 2" xfId="60967"/>
    <cellStyle name="Стиль 1 2 2 2 2 2 2 2 2 2 2 2 2 4 2 2 10" xfId="60968"/>
    <cellStyle name="Стиль 1 2 2 2 2 2 2 2 2 2 2 2 2 4 2 2 2" xfId="60969"/>
    <cellStyle name="Стиль 1 2 2 2 2 2 2 2 2 2 2 2 2 4 2 2 2 10" xfId="60970"/>
    <cellStyle name="Стиль 1 2 2 2 2 2 2 2 2 2 2 2 2 4 2 2 2 2" xfId="60971"/>
    <cellStyle name="Стиль 1 2 2 2 2 2 2 2 2 2 2 2 2 4 2 2 2 3" xfId="60972"/>
    <cellStyle name="Стиль 1 2 2 2 2 2 2 2 2 2 2 2 2 4 2 2 2 4" xfId="60973"/>
    <cellStyle name="Стиль 1 2 2 2 2 2 2 2 2 2 2 2 2 4 2 2 2 5" xfId="60974"/>
    <cellStyle name="Стиль 1 2 2 2 2 2 2 2 2 2 2 2 2 4 2 2 2 6" xfId="60975"/>
    <cellStyle name="Стиль 1 2 2 2 2 2 2 2 2 2 2 2 2 4 2 2 2 7" xfId="60976"/>
    <cellStyle name="Стиль 1 2 2 2 2 2 2 2 2 2 2 2 2 4 2 2 2 8" xfId="60977"/>
    <cellStyle name="Стиль 1 2 2 2 2 2 2 2 2 2 2 2 2 4 2 2 2 9" xfId="60978"/>
    <cellStyle name="Стиль 1 2 2 2 2 2 2 2 2 2 2 2 2 4 2 2 3" xfId="60979"/>
    <cellStyle name="Стиль 1 2 2 2 2 2 2 2 2 2 2 2 2 4 2 2 4" xfId="60980"/>
    <cellStyle name="Стиль 1 2 2 2 2 2 2 2 2 2 2 2 2 4 2 2 5" xfId="60981"/>
    <cellStyle name="Стиль 1 2 2 2 2 2 2 2 2 2 2 2 2 4 2 2 6" xfId="60982"/>
    <cellStyle name="Стиль 1 2 2 2 2 2 2 2 2 2 2 2 2 4 2 2 7" xfId="60983"/>
    <cellStyle name="Стиль 1 2 2 2 2 2 2 2 2 2 2 2 2 4 2 2 8" xfId="60984"/>
    <cellStyle name="Стиль 1 2 2 2 2 2 2 2 2 2 2 2 2 4 2 2 9" xfId="60985"/>
    <cellStyle name="Стиль 1 2 2 2 2 2 2 2 2 2 2 2 2 4 2 3" xfId="60986"/>
    <cellStyle name="Стиль 1 2 2 2 2 2 2 2 2 2 2 2 2 4 2 4" xfId="60987"/>
    <cellStyle name="Стиль 1 2 2 2 2 2 2 2 2 2 2 2 2 4 2 5" xfId="60988"/>
    <cellStyle name="Стиль 1 2 2 2 2 2 2 2 2 2 2 2 2 4 2 6" xfId="60989"/>
    <cellStyle name="Стиль 1 2 2 2 2 2 2 2 2 2 2 2 2 4 2 7" xfId="60990"/>
    <cellStyle name="Стиль 1 2 2 2 2 2 2 2 2 2 2 2 2 4 2 8" xfId="60991"/>
    <cellStyle name="Стиль 1 2 2 2 2 2 2 2 2 2 2 2 2 4 2 9" xfId="60992"/>
    <cellStyle name="Стиль 1 2 2 2 2 2 2 2 2 2 2 2 2 4 3" xfId="60993"/>
    <cellStyle name="Стиль 1 2 2 2 2 2 2 2 2 2 2 2 2 4 3 10" xfId="60994"/>
    <cellStyle name="Стиль 1 2 2 2 2 2 2 2 2 2 2 2 2 4 3 2" xfId="60995"/>
    <cellStyle name="Стиль 1 2 2 2 2 2 2 2 2 2 2 2 2 4 3 3" xfId="60996"/>
    <cellStyle name="Стиль 1 2 2 2 2 2 2 2 2 2 2 2 2 4 3 4" xfId="60997"/>
    <cellStyle name="Стиль 1 2 2 2 2 2 2 2 2 2 2 2 2 4 3 5" xfId="60998"/>
    <cellStyle name="Стиль 1 2 2 2 2 2 2 2 2 2 2 2 2 4 3 6" xfId="60999"/>
    <cellStyle name="Стиль 1 2 2 2 2 2 2 2 2 2 2 2 2 4 3 7" xfId="61000"/>
    <cellStyle name="Стиль 1 2 2 2 2 2 2 2 2 2 2 2 2 4 3 8" xfId="61001"/>
    <cellStyle name="Стиль 1 2 2 2 2 2 2 2 2 2 2 2 2 4 3 9" xfId="61002"/>
    <cellStyle name="Стиль 1 2 2 2 2 2 2 2 2 2 2 2 2 4 4" xfId="61003"/>
    <cellStyle name="Стиль 1 2 2 2 2 2 2 2 2 2 2 2 2 4 5" xfId="61004"/>
    <cellStyle name="Стиль 1 2 2 2 2 2 2 2 2 2 2 2 2 4 6" xfId="61005"/>
    <cellStyle name="Стиль 1 2 2 2 2 2 2 2 2 2 2 2 2 4 7" xfId="61006"/>
    <cellStyle name="Стиль 1 2 2 2 2 2 2 2 2 2 2 2 2 4 8" xfId="61007"/>
    <cellStyle name="Стиль 1 2 2 2 2 2 2 2 2 2 2 2 2 4 9" xfId="61008"/>
    <cellStyle name="Стиль 1 2 2 2 2 2 2 2 2 2 2 2 2 5" xfId="61009"/>
    <cellStyle name="Стиль 1 2 2 2 2 2 2 2 2 2 2 2 2 6" xfId="61010"/>
    <cellStyle name="Стиль 1 2 2 2 2 2 2 2 2 2 2 2 2 6 10" xfId="61011"/>
    <cellStyle name="Стиль 1 2 2 2 2 2 2 2 2 2 2 2 2 6 2" xfId="61012"/>
    <cellStyle name="Стиль 1 2 2 2 2 2 2 2 2 2 2 2 2 6 2 10" xfId="61013"/>
    <cellStyle name="Стиль 1 2 2 2 2 2 2 2 2 2 2 2 2 6 2 2" xfId="61014"/>
    <cellStyle name="Стиль 1 2 2 2 2 2 2 2 2 2 2 2 2 6 2 3" xfId="61015"/>
    <cellStyle name="Стиль 1 2 2 2 2 2 2 2 2 2 2 2 2 6 2 4" xfId="61016"/>
    <cellStyle name="Стиль 1 2 2 2 2 2 2 2 2 2 2 2 2 6 2 5" xfId="61017"/>
    <cellStyle name="Стиль 1 2 2 2 2 2 2 2 2 2 2 2 2 6 2 6" xfId="61018"/>
    <cellStyle name="Стиль 1 2 2 2 2 2 2 2 2 2 2 2 2 6 2 7" xfId="61019"/>
    <cellStyle name="Стиль 1 2 2 2 2 2 2 2 2 2 2 2 2 6 2 8" xfId="61020"/>
    <cellStyle name="Стиль 1 2 2 2 2 2 2 2 2 2 2 2 2 6 2 9" xfId="61021"/>
    <cellStyle name="Стиль 1 2 2 2 2 2 2 2 2 2 2 2 2 6 3" xfId="61022"/>
    <cellStyle name="Стиль 1 2 2 2 2 2 2 2 2 2 2 2 2 6 4" xfId="61023"/>
    <cellStyle name="Стиль 1 2 2 2 2 2 2 2 2 2 2 2 2 6 5" xfId="61024"/>
    <cellStyle name="Стиль 1 2 2 2 2 2 2 2 2 2 2 2 2 6 6" xfId="61025"/>
    <cellStyle name="Стиль 1 2 2 2 2 2 2 2 2 2 2 2 2 6 7" xfId="61026"/>
    <cellStyle name="Стиль 1 2 2 2 2 2 2 2 2 2 2 2 2 6 8" xfId="61027"/>
    <cellStyle name="Стиль 1 2 2 2 2 2 2 2 2 2 2 2 2 6 9" xfId="61028"/>
    <cellStyle name="Стиль 1 2 2 2 2 2 2 2 2 2 2 2 2 7" xfId="61029"/>
    <cellStyle name="Стиль 1 2 2 2 2 2 2 2 2 2 2 2 2 8" xfId="61030"/>
    <cellStyle name="Стиль 1 2 2 2 2 2 2 2 2 2 2 2 2 9" xfId="61031"/>
    <cellStyle name="Стиль 1 2 2 2 2 2 2 2 2 2 2 2 20" xfId="61032"/>
    <cellStyle name="Стиль 1 2 2 2 2 2 2 2 2 2 2 2 3" xfId="61033"/>
    <cellStyle name="Стиль 1 2 2 2 2 2 2 2 2 2 2 2 3 10" xfId="61034"/>
    <cellStyle name="Стиль 1 2 2 2 2 2 2 2 2 2 2 2 3 11" xfId="61035"/>
    <cellStyle name="Стиль 1 2 2 2 2 2 2 2 2 2 2 2 3 12" xfId="61036"/>
    <cellStyle name="Стиль 1 2 2 2 2 2 2 2 2 2 2 2 3 13" xfId="61037"/>
    <cellStyle name="Стиль 1 2 2 2 2 2 2 2 2 2 2 2 3 14" xfId="61038"/>
    <cellStyle name="Стиль 1 2 2 2 2 2 2 2 2 2 2 2 3 2" xfId="61039"/>
    <cellStyle name="Стиль 1 2 2 2 2 2 2 2 2 2 2 2 3 2 10" xfId="61040"/>
    <cellStyle name="Стиль 1 2 2 2 2 2 2 2 2 2 2 2 3 2 11" xfId="61041"/>
    <cellStyle name="Стиль 1 2 2 2 2 2 2 2 2 2 2 2 3 2 2" xfId="61042"/>
    <cellStyle name="Стиль 1 2 2 2 2 2 2 2 2 2 2 2 3 2 2 10" xfId="61043"/>
    <cellStyle name="Стиль 1 2 2 2 2 2 2 2 2 2 2 2 3 2 2 11" xfId="61044"/>
    <cellStyle name="Стиль 1 2 2 2 2 2 2 2 2 2 2 2 3 2 2 2" xfId="61045"/>
    <cellStyle name="Стиль 1 2 2 2 2 2 2 2 2 2 2 2 3 2 2 2 10" xfId="61046"/>
    <cellStyle name="Стиль 1 2 2 2 2 2 2 2 2 2 2 2 3 2 2 2 2" xfId="61047"/>
    <cellStyle name="Стиль 1 2 2 2 2 2 2 2 2 2 2 2 3 2 2 2 2 10" xfId="61048"/>
    <cellStyle name="Стиль 1 2 2 2 2 2 2 2 2 2 2 2 3 2 2 2 2 2" xfId="61049"/>
    <cellStyle name="Стиль 1 2 2 2 2 2 2 2 2 2 2 2 3 2 2 2 2 3" xfId="61050"/>
    <cellStyle name="Стиль 1 2 2 2 2 2 2 2 2 2 2 2 3 2 2 2 2 4" xfId="61051"/>
    <cellStyle name="Стиль 1 2 2 2 2 2 2 2 2 2 2 2 3 2 2 2 2 5" xfId="61052"/>
    <cellStyle name="Стиль 1 2 2 2 2 2 2 2 2 2 2 2 3 2 2 2 2 6" xfId="61053"/>
    <cellStyle name="Стиль 1 2 2 2 2 2 2 2 2 2 2 2 3 2 2 2 2 7" xfId="61054"/>
    <cellStyle name="Стиль 1 2 2 2 2 2 2 2 2 2 2 2 3 2 2 2 2 8" xfId="61055"/>
    <cellStyle name="Стиль 1 2 2 2 2 2 2 2 2 2 2 2 3 2 2 2 2 9" xfId="61056"/>
    <cellStyle name="Стиль 1 2 2 2 2 2 2 2 2 2 2 2 3 2 2 2 3" xfId="61057"/>
    <cellStyle name="Стиль 1 2 2 2 2 2 2 2 2 2 2 2 3 2 2 2 4" xfId="61058"/>
    <cellStyle name="Стиль 1 2 2 2 2 2 2 2 2 2 2 2 3 2 2 2 5" xfId="61059"/>
    <cellStyle name="Стиль 1 2 2 2 2 2 2 2 2 2 2 2 3 2 2 2 6" xfId="61060"/>
    <cellStyle name="Стиль 1 2 2 2 2 2 2 2 2 2 2 2 3 2 2 2 7" xfId="61061"/>
    <cellStyle name="Стиль 1 2 2 2 2 2 2 2 2 2 2 2 3 2 2 2 8" xfId="61062"/>
    <cellStyle name="Стиль 1 2 2 2 2 2 2 2 2 2 2 2 3 2 2 2 9" xfId="61063"/>
    <cellStyle name="Стиль 1 2 2 2 2 2 2 2 2 2 2 2 3 2 2 3" xfId="61064"/>
    <cellStyle name="Стиль 1 2 2 2 2 2 2 2 2 2 2 2 3 2 2 4" xfId="61065"/>
    <cellStyle name="Стиль 1 2 2 2 2 2 2 2 2 2 2 2 3 2 2 5" xfId="61066"/>
    <cellStyle name="Стиль 1 2 2 2 2 2 2 2 2 2 2 2 3 2 2 6" xfId="61067"/>
    <cellStyle name="Стиль 1 2 2 2 2 2 2 2 2 2 2 2 3 2 2 7" xfId="61068"/>
    <cellStyle name="Стиль 1 2 2 2 2 2 2 2 2 2 2 2 3 2 2 8" xfId="61069"/>
    <cellStyle name="Стиль 1 2 2 2 2 2 2 2 2 2 2 2 3 2 2 9" xfId="61070"/>
    <cellStyle name="Стиль 1 2 2 2 2 2 2 2 2 2 2 2 3 2 3" xfId="61071"/>
    <cellStyle name="Стиль 1 2 2 2 2 2 2 2 2 2 2 2 3 2 3 10" xfId="61072"/>
    <cellStyle name="Стиль 1 2 2 2 2 2 2 2 2 2 2 2 3 2 3 2" xfId="61073"/>
    <cellStyle name="Стиль 1 2 2 2 2 2 2 2 2 2 2 2 3 2 3 3" xfId="61074"/>
    <cellStyle name="Стиль 1 2 2 2 2 2 2 2 2 2 2 2 3 2 3 4" xfId="61075"/>
    <cellStyle name="Стиль 1 2 2 2 2 2 2 2 2 2 2 2 3 2 3 5" xfId="61076"/>
    <cellStyle name="Стиль 1 2 2 2 2 2 2 2 2 2 2 2 3 2 3 6" xfId="61077"/>
    <cellStyle name="Стиль 1 2 2 2 2 2 2 2 2 2 2 2 3 2 3 7" xfId="61078"/>
    <cellStyle name="Стиль 1 2 2 2 2 2 2 2 2 2 2 2 3 2 3 8" xfId="61079"/>
    <cellStyle name="Стиль 1 2 2 2 2 2 2 2 2 2 2 2 3 2 3 9" xfId="61080"/>
    <cellStyle name="Стиль 1 2 2 2 2 2 2 2 2 2 2 2 3 2 4" xfId="61081"/>
    <cellStyle name="Стиль 1 2 2 2 2 2 2 2 2 2 2 2 3 2 5" xfId="61082"/>
    <cellStyle name="Стиль 1 2 2 2 2 2 2 2 2 2 2 2 3 2 6" xfId="61083"/>
    <cellStyle name="Стиль 1 2 2 2 2 2 2 2 2 2 2 2 3 2 7" xfId="61084"/>
    <cellStyle name="Стиль 1 2 2 2 2 2 2 2 2 2 2 2 3 2 8" xfId="61085"/>
    <cellStyle name="Стиль 1 2 2 2 2 2 2 2 2 2 2 2 3 2 9" xfId="61086"/>
    <cellStyle name="Стиль 1 2 2 2 2 2 2 2 2 2 2 2 3 3" xfId="61087"/>
    <cellStyle name="Стиль 1 2 2 2 2 2 2 2 2 2 2 2 3 4" xfId="61088"/>
    <cellStyle name="Стиль 1 2 2 2 2 2 2 2 2 2 2 2 3 5" xfId="61089"/>
    <cellStyle name="Стиль 1 2 2 2 2 2 2 2 2 2 2 2 3 5 10" xfId="61090"/>
    <cellStyle name="Стиль 1 2 2 2 2 2 2 2 2 2 2 2 3 5 2" xfId="61091"/>
    <cellStyle name="Стиль 1 2 2 2 2 2 2 2 2 2 2 2 3 5 2 10" xfId="61092"/>
    <cellStyle name="Стиль 1 2 2 2 2 2 2 2 2 2 2 2 3 5 2 2" xfId="61093"/>
    <cellStyle name="Стиль 1 2 2 2 2 2 2 2 2 2 2 2 3 5 2 3" xfId="61094"/>
    <cellStyle name="Стиль 1 2 2 2 2 2 2 2 2 2 2 2 3 5 2 4" xfId="61095"/>
    <cellStyle name="Стиль 1 2 2 2 2 2 2 2 2 2 2 2 3 5 2 5" xfId="61096"/>
    <cellStyle name="Стиль 1 2 2 2 2 2 2 2 2 2 2 2 3 5 2 6" xfId="61097"/>
    <cellStyle name="Стиль 1 2 2 2 2 2 2 2 2 2 2 2 3 5 2 7" xfId="61098"/>
    <cellStyle name="Стиль 1 2 2 2 2 2 2 2 2 2 2 2 3 5 2 8" xfId="61099"/>
    <cellStyle name="Стиль 1 2 2 2 2 2 2 2 2 2 2 2 3 5 2 9" xfId="61100"/>
    <cellStyle name="Стиль 1 2 2 2 2 2 2 2 2 2 2 2 3 5 3" xfId="61101"/>
    <cellStyle name="Стиль 1 2 2 2 2 2 2 2 2 2 2 2 3 5 4" xfId="61102"/>
    <cellStyle name="Стиль 1 2 2 2 2 2 2 2 2 2 2 2 3 5 5" xfId="61103"/>
    <cellStyle name="Стиль 1 2 2 2 2 2 2 2 2 2 2 2 3 5 6" xfId="61104"/>
    <cellStyle name="Стиль 1 2 2 2 2 2 2 2 2 2 2 2 3 5 7" xfId="61105"/>
    <cellStyle name="Стиль 1 2 2 2 2 2 2 2 2 2 2 2 3 5 8" xfId="61106"/>
    <cellStyle name="Стиль 1 2 2 2 2 2 2 2 2 2 2 2 3 5 9" xfId="61107"/>
    <cellStyle name="Стиль 1 2 2 2 2 2 2 2 2 2 2 2 3 6" xfId="61108"/>
    <cellStyle name="Стиль 1 2 2 2 2 2 2 2 2 2 2 2 3 7" xfId="61109"/>
    <cellStyle name="Стиль 1 2 2 2 2 2 2 2 2 2 2 2 3 8" xfId="61110"/>
    <cellStyle name="Стиль 1 2 2 2 2 2 2 2 2 2 2 2 3 9" xfId="61111"/>
    <cellStyle name="Стиль 1 2 2 2 2 2 2 2 2 2 2 2 4" xfId="61112"/>
    <cellStyle name="Стиль 1 2 2 2 2 2 2 2 2 2 2 2 4 10" xfId="61113"/>
    <cellStyle name="Стиль 1 2 2 2 2 2 2 2 2 2 2 2 4 11" xfId="61114"/>
    <cellStyle name="Стиль 1 2 2 2 2 2 2 2 2 2 2 2 4 2" xfId="61115"/>
    <cellStyle name="Стиль 1 2 2 2 2 2 2 2 2 2 2 2 4 2 10" xfId="61116"/>
    <cellStyle name="Стиль 1 2 2 2 2 2 2 2 2 2 2 2 4 2 11" xfId="61117"/>
    <cellStyle name="Стиль 1 2 2 2 2 2 2 2 2 2 2 2 4 2 2" xfId="61118"/>
    <cellStyle name="Стиль 1 2 2 2 2 2 2 2 2 2 2 2 4 2 2 10" xfId="61119"/>
    <cellStyle name="Стиль 1 2 2 2 2 2 2 2 2 2 2 2 4 2 2 2" xfId="61120"/>
    <cellStyle name="Стиль 1 2 2 2 2 2 2 2 2 2 2 2 4 2 2 2 10" xfId="61121"/>
    <cellStyle name="Стиль 1 2 2 2 2 2 2 2 2 2 2 2 4 2 2 2 2" xfId="61122"/>
    <cellStyle name="Стиль 1 2 2 2 2 2 2 2 2 2 2 2 4 2 2 2 3" xfId="61123"/>
    <cellStyle name="Стиль 1 2 2 2 2 2 2 2 2 2 2 2 4 2 2 2 4" xfId="61124"/>
    <cellStyle name="Стиль 1 2 2 2 2 2 2 2 2 2 2 2 4 2 2 2 5" xfId="61125"/>
    <cellStyle name="Стиль 1 2 2 2 2 2 2 2 2 2 2 2 4 2 2 2 6" xfId="61126"/>
    <cellStyle name="Стиль 1 2 2 2 2 2 2 2 2 2 2 2 4 2 2 2 7" xfId="61127"/>
    <cellStyle name="Стиль 1 2 2 2 2 2 2 2 2 2 2 2 4 2 2 2 8" xfId="61128"/>
    <cellStyle name="Стиль 1 2 2 2 2 2 2 2 2 2 2 2 4 2 2 2 9" xfId="61129"/>
    <cellStyle name="Стиль 1 2 2 2 2 2 2 2 2 2 2 2 4 2 2 3" xfId="61130"/>
    <cellStyle name="Стиль 1 2 2 2 2 2 2 2 2 2 2 2 4 2 2 4" xfId="61131"/>
    <cellStyle name="Стиль 1 2 2 2 2 2 2 2 2 2 2 2 4 2 2 5" xfId="61132"/>
    <cellStyle name="Стиль 1 2 2 2 2 2 2 2 2 2 2 2 4 2 2 6" xfId="61133"/>
    <cellStyle name="Стиль 1 2 2 2 2 2 2 2 2 2 2 2 4 2 2 7" xfId="61134"/>
    <cellStyle name="Стиль 1 2 2 2 2 2 2 2 2 2 2 2 4 2 2 8" xfId="61135"/>
    <cellStyle name="Стиль 1 2 2 2 2 2 2 2 2 2 2 2 4 2 2 9" xfId="61136"/>
    <cellStyle name="Стиль 1 2 2 2 2 2 2 2 2 2 2 2 4 2 3" xfId="61137"/>
    <cellStyle name="Стиль 1 2 2 2 2 2 2 2 2 2 2 2 4 2 4" xfId="61138"/>
    <cellStyle name="Стиль 1 2 2 2 2 2 2 2 2 2 2 2 4 2 5" xfId="61139"/>
    <cellStyle name="Стиль 1 2 2 2 2 2 2 2 2 2 2 2 4 2 6" xfId="61140"/>
    <cellStyle name="Стиль 1 2 2 2 2 2 2 2 2 2 2 2 4 2 7" xfId="61141"/>
    <cellStyle name="Стиль 1 2 2 2 2 2 2 2 2 2 2 2 4 2 8" xfId="61142"/>
    <cellStyle name="Стиль 1 2 2 2 2 2 2 2 2 2 2 2 4 2 9" xfId="61143"/>
    <cellStyle name="Стиль 1 2 2 2 2 2 2 2 2 2 2 2 4 3" xfId="61144"/>
    <cellStyle name="Стиль 1 2 2 2 2 2 2 2 2 2 2 2 4 3 10" xfId="61145"/>
    <cellStyle name="Стиль 1 2 2 2 2 2 2 2 2 2 2 2 4 3 2" xfId="61146"/>
    <cellStyle name="Стиль 1 2 2 2 2 2 2 2 2 2 2 2 4 3 3" xfId="61147"/>
    <cellStyle name="Стиль 1 2 2 2 2 2 2 2 2 2 2 2 4 3 4" xfId="61148"/>
    <cellStyle name="Стиль 1 2 2 2 2 2 2 2 2 2 2 2 4 3 5" xfId="61149"/>
    <cellStyle name="Стиль 1 2 2 2 2 2 2 2 2 2 2 2 4 3 6" xfId="61150"/>
    <cellStyle name="Стиль 1 2 2 2 2 2 2 2 2 2 2 2 4 3 7" xfId="61151"/>
    <cellStyle name="Стиль 1 2 2 2 2 2 2 2 2 2 2 2 4 3 8" xfId="61152"/>
    <cellStyle name="Стиль 1 2 2 2 2 2 2 2 2 2 2 2 4 3 9" xfId="61153"/>
    <cellStyle name="Стиль 1 2 2 2 2 2 2 2 2 2 2 2 4 4" xfId="61154"/>
    <cellStyle name="Стиль 1 2 2 2 2 2 2 2 2 2 2 2 4 5" xfId="61155"/>
    <cellStyle name="Стиль 1 2 2 2 2 2 2 2 2 2 2 2 4 6" xfId="61156"/>
    <cellStyle name="Стиль 1 2 2 2 2 2 2 2 2 2 2 2 4 7" xfId="61157"/>
    <cellStyle name="Стиль 1 2 2 2 2 2 2 2 2 2 2 2 4 8" xfId="61158"/>
    <cellStyle name="Стиль 1 2 2 2 2 2 2 2 2 2 2 2 4 9" xfId="61159"/>
    <cellStyle name="Стиль 1 2 2 2 2 2 2 2 2 2 2 2 5" xfId="61160"/>
    <cellStyle name="Стиль 1 2 2 2 2 2 2 2 2 2 2 2 6" xfId="61161"/>
    <cellStyle name="Стиль 1 2 2 2 2 2 2 2 2 2 2 2 6 10" xfId="61162"/>
    <cellStyle name="Стиль 1 2 2 2 2 2 2 2 2 2 2 2 6 2" xfId="61163"/>
    <cellStyle name="Стиль 1 2 2 2 2 2 2 2 2 2 2 2 6 2 10" xfId="61164"/>
    <cellStyle name="Стиль 1 2 2 2 2 2 2 2 2 2 2 2 6 2 2" xfId="61165"/>
    <cellStyle name="Стиль 1 2 2 2 2 2 2 2 2 2 2 2 6 2 3" xfId="61166"/>
    <cellStyle name="Стиль 1 2 2 2 2 2 2 2 2 2 2 2 6 2 4" xfId="61167"/>
    <cellStyle name="Стиль 1 2 2 2 2 2 2 2 2 2 2 2 6 2 5" xfId="61168"/>
    <cellStyle name="Стиль 1 2 2 2 2 2 2 2 2 2 2 2 6 2 6" xfId="61169"/>
    <cellStyle name="Стиль 1 2 2 2 2 2 2 2 2 2 2 2 6 2 7" xfId="61170"/>
    <cellStyle name="Стиль 1 2 2 2 2 2 2 2 2 2 2 2 6 2 8" xfId="61171"/>
    <cellStyle name="Стиль 1 2 2 2 2 2 2 2 2 2 2 2 6 2 9" xfId="61172"/>
    <cellStyle name="Стиль 1 2 2 2 2 2 2 2 2 2 2 2 6 3" xfId="61173"/>
    <cellStyle name="Стиль 1 2 2 2 2 2 2 2 2 2 2 2 6 4" xfId="61174"/>
    <cellStyle name="Стиль 1 2 2 2 2 2 2 2 2 2 2 2 6 5" xfId="61175"/>
    <cellStyle name="Стиль 1 2 2 2 2 2 2 2 2 2 2 2 6 6" xfId="61176"/>
    <cellStyle name="Стиль 1 2 2 2 2 2 2 2 2 2 2 2 6 7" xfId="61177"/>
    <cellStyle name="Стиль 1 2 2 2 2 2 2 2 2 2 2 2 6 8" xfId="61178"/>
    <cellStyle name="Стиль 1 2 2 2 2 2 2 2 2 2 2 2 6 9" xfId="61179"/>
    <cellStyle name="Стиль 1 2 2 2 2 2 2 2 2 2 2 2 7" xfId="61180"/>
    <cellStyle name="Стиль 1 2 2 2 2 2 2 2 2 2 2 2 8" xfId="61181"/>
    <cellStyle name="Стиль 1 2 2 2 2 2 2 2 2 2 2 2 9" xfId="61182"/>
    <cellStyle name="Стиль 1 2 2 2 2 2 2 2 2 2 2 20" xfId="61183"/>
    <cellStyle name="Стиль 1 2 2 2 2 2 2 2 2 2 2 20 2" xfId="61184"/>
    <cellStyle name="Стиль 1 2 2 2 2 2 2 2 2 2 2 20 2 2" xfId="61185"/>
    <cellStyle name="Стиль 1 2 2 2 2 2 2 2 2 2 2 20 3" xfId="61186"/>
    <cellStyle name="Стиль 1 2 2 2 2 2 2 2 2 2 2 20 4" xfId="61187"/>
    <cellStyle name="Стиль 1 2 2 2 2 2 2 2 2 2 2 21" xfId="61188"/>
    <cellStyle name="Стиль 1 2 2 2 2 2 2 2 2 2 2 21 2" xfId="61189"/>
    <cellStyle name="Стиль 1 2 2 2 2 2 2 2 2 2 2 22" xfId="61190"/>
    <cellStyle name="Стиль 1 2 2 2 2 2 2 2 2 2 2 3" xfId="61191"/>
    <cellStyle name="Стиль 1 2 2 2 2 2 2 2 2 2 2 4" xfId="61192"/>
    <cellStyle name="Стиль 1 2 2 2 2 2 2 2 2 2 2 5" xfId="61193"/>
    <cellStyle name="Стиль 1 2 2 2 2 2 2 2 2 2 2 5 10" xfId="61194"/>
    <cellStyle name="Стиль 1 2 2 2 2 2 2 2 2 2 2 5 11" xfId="61195"/>
    <cellStyle name="Стиль 1 2 2 2 2 2 2 2 2 2 2 5 12" xfId="61196"/>
    <cellStyle name="Стиль 1 2 2 2 2 2 2 2 2 2 2 5 13" xfId="61197"/>
    <cellStyle name="Стиль 1 2 2 2 2 2 2 2 2 2 2 5 14" xfId="61198"/>
    <cellStyle name="Стиль 1 2 2 2 2 2 2 2 2 2 2 5 2" xfId="61199"/>
    <cellStyle name="Стиль 1 2 2 2 2 2 2 2 2 2 2 5 2 10" xfId="61200"/>
    <cellStyle name="Стиль 1 2 2 2 2 2 2 2 2 2 2 5 2 11" xfId="61201"/>
    <cellStyle name="Стиль 1 2 2 2 2 2 2 2 2 2 2 5 2 2" xfId="61202"/>
    <cellStyle name="Стиль 1 2 2 2 2 2 2 2 2 2 2 5 2 2 10" xfId="61203"/>
    <cellStyle name="Стиль 1 2 2 2 2 2 2 2 2 2 2 5 2 2 11" xfId="61204"/>
    <cellStyle name="Стиль 1 2 2 2 2 2 2 2 2 2 2 5 2 2 2" xfId="61205"/>
    <cellStyle name="Стиль 1 2 2 2 2 2 2 2 2 2 2 5 2 2 2 10" xfId="61206"/>
    <cellStyle name="Стиль 1 2 2 2 2 2 2 2 2 2 2 5 2 2 2 2" xfId="61207"/>
    <cellStyle name="Стиль 1 2 2 2 2 2 2 2 2 2 2 5 2 2 2 2 10" xfId="61208"/>
    <cellStyle name="Стиль 1 2 2 2 2 2 2 2 2 2 2 5 2 2 2 2 2" xfId="61209"/>
    <cellStyle name="Стиль 1 2 2 2 2 2 2 2 2 2 2 5 2 2 2 2 3" xfId="61210"/>
    <cellStyle name="Стиль 1 2 2 2 2 2 2 2 2 2 2 5 2 2 2 2 4" xfId="61211"/>
    <cellStyle name="Стиль 1 2 2 2 2 2 2 2 2 2 2 5 2 2 2 2 5" xfId="61212"/>
    <cellStyle name="Стиль 1 2 2 2 2 2 2 2 2 2 2 5 2 2 2 2 6" xfId="61213"/>
    <cellStyle name="Стиль 1 2 2 2 2 2 2 2 2 2 2 5 2 2 2 2 7" xfId="61214"/>
    <cellStyle name="Стиль 1 2 2 2 2 2 2 2 2 2 2 5 2 2 2 2 8" xfId="61215"/>
    <cellStyle name="Стиль 1 2 2 2 2 2 2 2 2 2 2 5 2 2 2 2 9" xfId="61216"/>
    <cellStyle name="Стиль 1 2 2 2 2 2 2 2 2 2 2 5 2 2 2 3" xfId="61217"/>
    <cellStyle name="Стиль 1 2 2 2 2 2 2 2 2 2 2 5 2 2 2 4" xfId="61218"/>
    <cellStyle name="Стиль 1 2 2 2 2 2 2 2 2 2 2 5 2 2 2 5" xfId="61219"/>
    <cellStyle name="Стиль 1 2 2 2 2 2 2 2 2 2 2 5 2 2 2 6" xfId="61220"/>
    <cellStyle name="Стиль 1 2 2 2 2 2 2 2 2 2 2 5 2 2 2 7" xfId="61221"/>
    <cellStyle name="Стиль 1 2 2 2 2 2 2 2 2 2 2 5 2 2 2 8" xfId="61222"/>
    <cellStyle name="Стиль 1 2 2 2 2 2 2 2 2 2 2 5 2 2 2 9" xfId="61223"/>
    <cellStyle name="Стиль 1 2 2 2 2 2 2 2 2 2 2 5 2 2 3" xfId="61224"/>
    <cellStyle name="Стиль 1 2 2 2 2 2 2 2 2 2 2 5 2 2 4" xfId="61225"/>
    <cellStyle name="Стиль 1 2 2 2 2 2 2 2 2 2 2 5 2 2 5" xfId="61226"/>
    <cellStyle name="Стиль 1 2 2 2 2 2 2 2 2 2 2 5 2 2 6" xfId="61227"/>
    <cellStyle name="Стиль 1 2 2 2 2 2 2 2 2 2 2 5 2 2 7" xfId="61228"/>
    <cellStyle name="Стиль 1 2 2 2 2 2 2 2 2 2 2 5 2 2 8" xfId="61229"/>
    <cellStyle name="Стиль 1 2 2 2 2 2 2 2 2 2 2 5 2 2 9" xfId="61230"/>
    <cellStyle name="Стиль 1 2 2 2 2 2 2 2 2 2 2 5 2 3" xfId="61231"/>
    <cellStyle name="Стиль 1 2 2 2 2 2 2 2 2 2 2 5 2 3 10" xfId="61232"/>
    <cellStyle name="Стиль 1 2 2 2 2 2 2 2 2 2 2 5 2 3 2" xfId="61233"/>
    <cellStyle name="Стиль 1 2 2 2 2 2 2 2 2 2 2 5 2 3 3" xfId="61234"/>
    <cellStyle name="Стиль 1 2 2 2 2 2 2 2 2 2 2 5 2 3 4" xfId="61235"/>
    <cellStyle name="Стиль 1 2 2 2 2 2 2 2 2 2 2 5 2 3 5" xfId="61236"/>
    <cellStyle name="Стиль 1 2 2 2 2 2 2 2 2 2 2 5 2 3 6" xfId="61237"/>
    <cellStyle name="Стиль 1 2 2 2 2 2 2 2 2 2 2 5 2 3 7" xfId="61238"/>
    <cellStyle name="Стиль 1 2 2 2 2 2 2 2 2 2 2 5 2 3 8" xfId="61239"/>
    <cellStyle name="Стиль 1 2 2 2 2 2 2 2 2 2 2 5 2 3 9" xfId="61240"/>
    <cellStyle name="Стиль 1 2 2 2 2 2 2 2 2 2 2 5 2 4" xfId="61241"/>
    <cellStyle name="Стиль 1 2 2 2 2 2 2 2 2 2 2 5 2 5" xfId="61242"/>
    <cellStyle name="Стиль 1 2 2 2 2 2 2 2 2 2 2 5 2 6" xfId="61243"/>
    <cellStyle name="Стиль 1 2 2 2 2 2 2 2 2 2 2 5 2 7" xfId="61244"/>
    <cellStyle name="Стиль 1 2 2 2 2 2 2 2 2 2 2 5 2 8" xfId="61245"/>
    <cellStyle name="Стиль 1 2 2 2 2 2 2 2 2 2 2 5 2 9" xfId="61246"/>
    <cellStyle name="Стиль 1 2 2 2 2 2 2 2 2 2 2 5 3" xfId="61247"/>
    <cellStyle name="Стиль 1 2 2 2 2 2 2 2 2 2 2 5 4" xfId="61248"/>
    <cellStyle name="Стиль 1 2 2 2 2 2 2 2 2 2 2 5 5" xfId="61249"/>
    <cellStyle name="Стиль 1 2 2 2 2 2 2 2 2 2 2 5 5 10" xfId="61250"/>
    <cellStyle name="Стиль 1 2 2 2 2 2 2 2 2 2 2 5 5 2" xfId="61251"/>
    <cellStyle name="Стиль 1 2 2 2 2 2 2 2 2 2 2 5 5 2 10" xfId="61252"/>
    <cellStyle name="Стиль 1 2 2 2 2 2 2 2 2 2 2 5 5 2 2" xfId="61253"/>
    <cellStyle name="Стиль 1 2 2 2 2 2 2 2 2 2 2 5 5 2 3" xfId="61254"/>
    <cellStyle name="Стиль 1 2 2 2 2 2 2 2 2 2 2 5 5 2 4" xfId="61255"/>
    <cellStyle name="Стиль 1 2 2 2 2 2 2 2 2 2 2 5 5 2 5" xfId="61256"/>
    <cellStyle name="Стиль 1 2 2 2 2 2 2 2 2 2 2 5 5 2 6" xfId="61257"/>
    <cellStyle name="Стиль 1 2 2 2 2 2 2 2 2 2 2 5 5 2 7" xfId="61258"/>
    <cellStyle name="Стиль 1 2 2 2 2 2 2 2 2 2 2 5 5 2 8" xfId="61259"/>
    <cellStyle name="Стиль 1 2 2 2 2 2 2 2 2 2 2 5 5 2 9" xfId="61260"/>
    <cellStyle name="Стиль 1 2 2 2 2 2 2 2 2 2 2 5 5 3" xfId="61261"/>
    <cellStyle name="Стиль 1 2 2 2 2 2 2 2 2 2 2 5 5 4" xfId="61262"/>
    <cellStyle name="Стиль 1 2 2 2 2 2 2 2 2 2 2 5 5 5" xfId="61263"/>
    <cellStyle name="Стиль 1 2 2 2 2 2 2 2 2 2 2 5 5 6" xfId="61264"/>
    <cellStyle name="Стиль 1 2 2 2 2 2 2 2 2 2 2 5 5 7" xfId="61265"/>
    <cellStyle name="Стиль 1 2 2 2 2 2 2 2 2 2 2 5 5 8" xfId="61266"/>
    <cellStyle name="Стиль 1 2 2 2 2 2 2 2 2 2 2 5 5 9" xfId="61267"/>
    <cellStyle name="Стиль 1 2 2 2 2 2 2 2 2 2 2 5 6" xfId="61268"/>
    <cellStyle name="Стиль 1 2 2 2 2 2 2 2 2 2 2 5 7" xfId="61269"/>
    <cellStyle name="Стиль 1 2 2 2 2 2 2 2 2 2 2 5 8" xfId="61270"/>
    <cellStyle name="Стиль 1 2 2 2 2 2 2 2 2 2 2 5 9" xfId="61271"/>
    <cellStyle name="Стиль 1 2 2 2 2 2 2 2 2 2 2 6" xfId="61272"/>
    <cellStyle name="Стиль 1 2 2 2 2 2 2 2 2 2 2 6 10" xfId="61273"/>
    <cellStyle name="Стиль 1 2 2 2 2 2 2 2 2 2 2 6 11" xfId="61274"/>
    <cellStyle name="Стиль 1 2 2 2 2 2 2 2 2 2 2 6 2" xfId="61275"/>
    <cellStyle name="Стиль 1 2 2 2 2 2 2 2 2 2 2 6 2 10" xfId="61276"/>
    <cellStyle name="Стиль 1 2 2 2 2 2 2 2 2 2 2 6 2 11" xfId="61277"/>
    <cellStyle name="Стиль 1 2 2 2 2 2 2 2 2 2 2 6 2 2" xfId="61278"/>
    <cellStyle name="Стиль 1 2 2 2 2 2 2 2 2 2 2 6 2 2 10" xfId="61279"/>
    <cellStyle name="Стиль 1 2 2 2 2 2 2 2 2 2 2 6 2 2 2" xfId="61280"/>
    <cellStyle name="Стиль 1 2 2 2 2 2 2 2 2 2 2 6 2 2 2 10" xfId="61281"/>
    <cellStyle name="Стиль 1 2 2 2 2 2 2 2 2 2 2 6 2 2 2 2" xfId="61282"/>
    <cellStyle name="Стиль 1 2 2 2 2 2 2 2 2 2 2 6 2 2 2 3" xfId="61283"/>
    <cellStyle name="Стиль 1 2 2 2 2 2 2 2 2 2 2 6 2 2 2 4" xfId="61284"/>
    <cellStyle name="Стиль 1 2 2 2 2 2 2 2 2 2 2 6 2 2 2 5" xfId="61285"/>
    <cellStyle name="Стиль 1 2 2 2 2 2 2 2 2 2 2 6 2 2 2 6" xfId="61286"/>
    <cellStyle name="Стиль 1 2 2 2 2 2 2 2 2 2 2 6 2 2 2 7" xfId="61287"/>
    <cellStyle name="Стиль 1 2 2 2 2 2 2 2 2 2 2 6 2 2 2 8" xfId="61288"/>
    <cellStyle name="Стиль 1 2 2 2 2 2 2 2 2 2 2 6 2 2 2 9" xfId="61289"/>
    <cellStyle name="Стиль 1 2 2 2 2 2 2 2 2 2 2 6 2 2 3" xfId="61290"/>
    <cellStyle name="Стиль 1 2 2 2 2 2 2 2 2 2 2 6 2 2 4" xfId="61291"/>
    <cellStyle name="Стиль 1 2 2 2 2 2 2 2 2 2 2 6 2 2 5" xfId="61292"/>
    <cellStyle name="Стиль 1 2 2 2 2 2 2 2 2 2 2 6 2 2 6" xfId="61293"/>
    <cellStyle name="Стиль 1 2 2 2 2 2 2 2 2 2 2 6 2 2 7" xfId="61294"/>
    <cellStyle name="Стиль 1 2 2 2 2 2 2 2 2 2 2 6 2 2 8" xfId="61295"/>
    <cellStyle name="Стиль 1 2 2 2 2 2 2 2 2 2 2 6 2 2 9" xfId="61296"/>
    <cellStyle name="Стиль 1 2 2 2 2 2 2 2 2 2 2 6 2 3" xfId="61297"/>
    <cellStyle name="Стиль 1 2 2 2 2 2 2 2 2 2 2 6 2 4" xfId="61298"/>
    <cellStyle name="Стиль 1 2 2 2 2 2 2 2 2 2 2 6 2 5" xfId="61299"/>
    <cellStyle name="Стиль 1 2 2 2 2 2 2 2 2 2 2 6 2 6" xfId="61300"/>
    <cellStyle name="Стиль 1 2 2 2 2 2 2 2 2 2 2 6 2 7" xfId="61301"/>
    <cellStyle name="Стиль 1 2 2 2 2 2 2 2 2 2 2 6 2 8" xfId="61302"/>
    <cellStyle name="Стиль 1 2 2 2 2 2 2 2 2 2 2 6 2 9" xfId="61303"/>
    <cellStyle name="Стиль 1 2 2 2 2 2 2 2 2 2 2 6 3" xfId="61304"/>
    <cellStyle name="Стиль 1 2 2 2 2 2 2 2 2 2 2 6 3 10" xfId="61305"/>
    <cellStyle name="Стиль 1 2 2 2 2 2 2 2 2 2 2 6 3 2" xfId="61306"/>
    <cellStyle name="Стиль 1 2 2 2 2 2 2 2 2 2 2 6 3 3" xfId="61307"/>
    <cellStyle name="Стиль 1 2 2 2 2 2 2 2 2 2 2 6 3 4" xfId="61308"/>
    <cellStyle name="Стиль 1 2 2 2 2 2 2 2 2 2 2 6 3 5" xfId="61309"/>
    <cellStyle name="Стиль 1 2 2 2 2 2 2 2 2 2 2 6 3 6" xfId="61310"/>
    <cellStyle name="Стиль 1 2 2 2 2 2 2 2 2 2 2 6 3 7" xfId="61311"/>
    <cellStyle name="Стиль 1 2 2 2 2 2 2 2 2 2 2 6 3 8" xfId="61312"/>
    <cellStyle name="Стиль 1 2 2 2 2 2 2 2 2 2 2 6 3 9" xfId="61313"/>
    <cellStyle name="Стиль 1 2 2 2 2 2 2 2 2 2 2 6 4" xfId="61314"/>
    <cellStyle name="Стиль 1 2 2 2 2 2 2 2 2 2 2 6 5" xfId="61315"/>
    <cellStyle name="Стиль 1 2 2 2 2 2 2 2 2 2 2 6 6" xfId="61316"/>
    <cellStyle name="Стиль 1 2 2 2 2 2 2 2 2 2 2 6 7" xfId="61317"/>
    <cellStyle name="Стиль 1 2 2 2 2 2 2 2 2 2 2 6 8" xfId="61318"/>
    <cellStyle name="Стиль 1 2 2 2 2 2 2 2 2 2 2 6 9" xfId="61319"/>
    <cellStyle name="Стиль 1 2 2 2 2 2 2 2 2 2 2 7" xfId="61320"/>
    <cellStyle name="Стиль 1 2 2 2 2 2 2 2 2 2 2 8" xfId="61321"/>
    <cellStyle name="Стиль 1 2 2 2 2 2 2 2 2 2 2 8 10" xfId="61322"/>
    <cellStyle name="Стиль 1 2 2 2 2 2 2 2 2 2 2 8 2" xfId="61323"/>
    <cellStyle name="Стиль 1 2 2 2 2 2 2 2 2 2 2 8 2 10" xfId="61324"/>
    <cellStyle name="Стиль 1 2 2 2 2 2 2 2 2 2 2 8 2 2" xfId="61325"/>
    <cellStyle name="Стиль 1 2 2 2 2 2 2 2 2 2 2 8 2 3" xfId="61326"/>
    <cellStyle name="Стиль 1 2 2 2 2 2 2 2 2 2 2 8 2 4" xfId="61327"/>
    <cellStyle name="Стиль 1 2 2 2 2 2 2 2 2 2 2 8 2 5" xfId="61328"/>
    <cellStyle name="Стиль 1 2 2 2 2 2 2 2 2 2 2 8 2 6" xfId="61329"/>
    <cellStyle name="Стиль 1 2 2 2 2 2 2 2 2 2 2 8 2 7" xfId="61330"/>
    <cellStyle name="Стиль 1 2 2 2 2 2 2 2 2 2 2 8 2 8" xfId="61331"/>
    <cellStyle name="Стиль 1 2 2 2 2 2 2 2 2 2 2 8 2 9" xfId="61332"/>
    <cellStyle name="Стиль 1 2 2 2 2 2 2 2 2 2 2 8 3" xfId="61333"/>
    <cellStyle name="Стиль 1 2 2 2 2 2 2 2 2 2 2 8 4" xfId="61334"/>
    <cellStyle name="Стиль 1 2 2 2 2 2 2 2 2 2 2 8 5" xfId="61335"/>
    <cellStyle name="Стиль 1 2 2 2 2 2 2 2 2 2 2 8 6" xfId="61336"/>
    <cellStyle name="Стиль 1 2 2 2 2 2 2 2 2 2 2 8 7" xfId="61337"/>
    <cellStyle name="Стиль 1 2 2 2 2 2 2 2 2 2 2 8 8" xfId="61338"/>
    <cellStyle name="Стиль 1 2 2 2 2 2 2 2 2 2 2 8 9" xfId="61339"/>
    <cellStyle name="Стиль 1 2 2 2 2 2 2 2 2 2 2 9" xfId="61340"/>
    <cellStyle name="Стиль 1 2 2 2 2 2 2 2 2 2 20" xfId="61341"/>
    <cellStyle name="Стиль 1 2 2 2 2 2 2 2 2 2 20 2" xfId="61342"/>
    <cellStyle name="Стиль 1 2 2 2 2 2 2 2 2 2 20 2 2" xfId="61343"/>
    <cellStyle name="Стиль 1 2 2 2 2 2 2 2 2 2 20 3" xfId="61344"/>
    <cellStyle name="Стиль 1 2 2 2 2 2 2 2 2 2 20 4" xfId="61345"/>
    <cellStyle name="Стиль 1 2 2 2 2 2 2 2 2 2 21" xfId="61346"/>
    <cellStyle name="Стиль 1 2 2 2 2 2 2 2 2 2 21 2" xfId="61347"/>
    <cellStyle name="Стиль 1 2 2 2 2 2 2 2 2 2 22" xfId="61348"/>
    <cellStyle name="Стиль 1 2 2 2 2 2 2 2 2 2 3" xfId="61349"/>
    <cellStyle name="Стиль 1 2 2 2 2 2 2 2 2 2 3 2" xfId="61350"/>
    <cellStyle name="Стиль 1 2 2 2 2 2 2 2 2 2 3 2 2" xfId="61351"/>
    <cellStyle name="Стиль 1 2 2 2 2 2 2 2 2 2 4" xfId="61352"/>
    <cellStyle name="Стиль 1 2 2 2 2 2 2 2 2 2 5" xfId="61353"/>
    <cellStyle name="Стиль 1 2 2 2 2 2 2 2 2 2 5 10" xfId="61354"/>
    <cellStyle name="Стиль 1 2 2 2 2 2 2 2 2 2 5 11" xfId="61355"/>
    <cellStyle name="Стиль 1 2 2 2 2 2 2 2 2 2 5 12" xfId="61356"/>
    <cellStyle name="Стиль 1 2 2 2 2 2 2 2 2 2 5 13" xfId="61357"/>
    <cellStyle name="Стиль 1 2 2 2 2 2 2 2 2 2 5 14" xfId="61358"/>
    <cellStyle name="Стиль 1 2 2 2 2 2 2 2 2 2 5 2" xfId="61359"/>
    <cellStyle name="Стиль 1 2 2 2 2 2 2 2 2 2 5 2 10" xfId="61360"/>
    <cellStyle name="Стиль 1 2 2 2 2 2 2 2 2 2 5 2 11" xfId="61361"/>
    <cellStyle name="Стиль 1 2 2 2 2 2 2 2 2 2 5 2 2" xfId="61362"/>
    <cellStyle name="Стиль 1 2 2 2 2 2 2 2 2 2 5 2 2 10" xfId="61363"/>
    <cellStyle name="Стиль 1 2 2 2 2 2 2 2 2 2 5 2 2 11" xfId="61364"/>
    <cellStyle name="Стиль 1 2 2 2 2 2 2 2 2 2 5 2 2 2" xfId="61365"/>
    <cellStyle name="Стиль 1 2 2 2 2 2 2 2 2 2 5 2 2 2 10" xfId="61366"/>
    <cellStyle name="Стиль 1 2 2 2 2 2 2 2 2 2 5 2 2 2 2" xfId="61367"/>
    <cellStyle name="Стиль 1 2 2 2 2 2 2 2 2 2 5 2 2 2 2 10" xfId="61368"/>
    <cellStyle name="Стиль 1 2 2 2 2 2 2 2 2 2 5 2 2 2 2 2" xfId="61369"/>
    <cellStyle name="Стиль 1 2 2 2 2 2 2 2 2 2 5 2 2 2 2 3" xfId="61370"/>
    <cellStyle name="Стиль 1 2 2 2 2 2 2 2 2 2 5 2 2 2 2 4" xfId="61371"/>
    <cellStyle name="Стиль 1 2 2 2 2 2 2 2 2 2 5 2 2 2 2 5" xfId="61372"/>
    <cellStyle name="Стиль 1 2 2 2 2 2 2 2 2 2 5 2 2 2 2 6" xfId="61373"/>
    <cellStyle name="Стиль 1 2 2 2 2 2 2 2 2 2 5 2 2 2 2 7" xfId="61374"/>
    <cellStyle name="Стиль 1 2 2 2 2 2 2 2 2 2 5 2 2 2 2 8" xfId="61375"/>
    <cellStyle name="Стиль 1 2 2 2 2 2 2 2 2 2 5 2 2 2 2 9" xfId="61376"/>
    <cellStyle name="Стиль 1 2 2 2 2 2 2 2 2 2 5 2 2 2 3" xfId="61377"/>
    <cellStyle name="Стиль 1 2 2 2 2 2 2 2 2 2 5 2 2 2 4" xfId="61378"/>
    <cellStyle name="Стиль 1 2 2 2 2 2 2 2 2 2 5 2 2 2 5" xfId="61379"/>
    <cellStyle name="Стиль 1 2 2 2 2 2 2 2 2 2 5 2 2 2 6" xfId="61380"/>
    <cellStyle name="Стиль 1 2 2 2 2 2 2 2 2 2 5 2 2 2 7" xfId="61381"/>
    <cellStyle name="Стиль 1 2 2 2 2 2 2 2 2 2 5 2 2 2 8" xfId="61382"/>
    <cellStyle name="Стиль 1 2 2 2 2 2 2 2 2 2 5 2 2 2 9" xfId="61383"/>
    <cellStyle name="Стиль 1 2 2 2 2 2 2 2 2 2 5 2 2 3" xfId="61384"/>
    <cellStyle name="Стиль 1 2 2 2 2 2 2 2 2 2 5 2 2 4" xfId="61385"/>
    <cellStyle name="Стиль 1 2 2 2 2 2 2 2 2 2 5 2 2 5" xfId="61386"/>
    <cellStyle name="Стиль 1 2 2 2 2 2 2 2 2 2 5 2 2 6" xfId="61387"/>
    <cellStyle name="Стиль 1 2 2 2 2 2 2 2 2 2 5 2 2 7" xfId="61388"/>
    <cellStyle name="Стиль 1 2 2 2 2 2 2 2 2 2 5 2 2 8" xfId="61389"/>
    <cellStyle name="Стиль 1 2 2 2 2 2 2 2 2 2 5 2 2 9" xfId="61390"/>
    <cellStyle name="Стиль 1 2 2 2 2 2 2 2 2 2 5 2 3" xfId="61391"/>
    <cellStyle name="Стиль 1 2 2 2 2 2 2 2 2 2 5 2 3 10" xfId="61392"/>
    <cellStyle name="Стиль 1 2 2 2 2 2 2 2 2 2 5 2 3 2" xfId="61393"/>
    <cellStyle name="Стиль 1 2 2 2 2 2 2 2 2 2 5 2 3 3" xfId="61394"/>
    <cellStyle name="Стиль 1 2 2 2 2 2 2 2 2 2 5 2 3 4" xfId="61395"/>
    <cellStyle name="Стиль 1 2 2 2 2 2 2 2 2 2 5 2 3 5" xfId="61396"/>
    <cellStyle name="Стиль 1 2 2 2 2 2 2 2 2 2 5 2 3 6" xfId="61397"/>
    <cellStyle name="Стиль 1 2 2 2 2 2 2 2 2 2 5 2 3 7" xfId="61398"/>
    <cellStyle name="Стиль 1 2 2 2 2 2 2 2 2 2 5 2 3 8" xfId="61399"/>
    <cellStyle name="Стиль 1 2 2 2 2 2 2 2 2 2 5 2 3 9" xfId="61400"/>
    <cellStyle name="Стиль 1 2 2 2 2 2 2 2 2 2 5 2 4" xfId="61401"/>
    <cellStyle name="Стиль 1 2 2 2 2 2 2 2 2 2 5 2 5" xfId="61402"/>
    <cellStyle name="Стиль 1 2 2 2 2 2 2 2 2 2 5 2 6" xfId="61403"/>
    <cellStyle name="Стиль 1 2 2 2 2 2 2 2 2 2 5 2 7" xfId="61404"/>
    <cellStyle name="Стиль 1 2 2 2 2 2 2 2 2 2 5 2 8" xfId="61405"/>
    <cellStyle name="Стиль 1 2 2 2 2 2 2 2 2 2 5 2 9" xfId="61406"/>
    <cellStyle name="Стиль 1 2 2 2 2 2 2 2 2 2 5 3" xfId="61407"/>
    <cellStyle name="Стиль 1 2 2 2 2 2 2 2 2 2 5 4" xfId="61408"/>
    <cellStyle name="Стиль 1 2 2 2 2 2 2 2 2 2 5 5" xfId="61409"/>
    <cellStyle name="Стиль 1 2 2 2 2 2 2 2 2 2 5 5 10" xfId="61410"/>
    <cellStyle name="Стиль 1 2 2 2 2 2 2 2 2 2 5 5 2" xfId="61411"/>
    <cellStyle name="Стиль 1 2 2 2 2 2 2 2 2 2 5 5 2 10" xfId="61412"/>
    <cellStyle name="Стиль 1 2 2 2 2 2 2 2 2 2 5 5 2 2" xfId="61413"/>
    <cellStyle name="Стиль 1 2 2 2 2 2 2 2 2 2 5 5 2 3" xfId="61414"/>
    <cellStyle name="Стиль 1 2 2 2 2 2 2 2 2 2 5 5 2 4" xfId="61415"/>
    <cellStyle name="Стиль 1 2 2 2 2 2 2 2 2 2 5 5 2 5" xfId="61416"/>
    <cellStyle name="Стиль 1 2 2 2 2 2 2 2 2 2 5 5 2 6" xfId="61417"/>
    <cellStyle name="Стиль 1 2 2 2 2 2 2 2 2 2 5 5 2 7" xfId="61418"/>
    <cellStyle name="Стиль 1 2 2 2 2 2 2 2 2 2 5 5 2 8" xfId="61419"/>
    <cellStyle name="Стиль 1 2 2 2 2 2 2 2 2 2 5 5 2 9" xfId="61420"/>
    <cellStyle name="Стиль 1 2 2 2 2 2 2 2 2 2 5 5 3" xfId="61421"/>
    <cellStyle name="Стиль 1 2 2 2 2 2 2 2 2 2 5 5 4" xfId="61422"/>
    <cellStyle name="Стиль 1 2 2 2 2 2 2 2 2 2 5 5 5" xfId="61423"/>
    <cellStyle name="Стиль 1 2 2 2 2 2 2 2 2 2 5 5 6" xfId="61424"/>
    <cellStyle name="Стиль 1 2 2 2 2 2 2 2 2 2 5 5 7" xfId="61425"/>
    <cellStyle name="Стиль 1 2 2 2 2 2 2 2 2 2 5 5 8" xfId="61426"/>
    <cellStyle name="Стиль 1 2 2 2 2 2 2 2 2 2 5 5 9" xfId="61427"/>
    <cellStyle name="Стиль 1 2 2 2 2 2 2 2 2 2 5 6" xfId="61428"/>
    <cellStyle name="Стиль 1 2 2 2 2 2 2 2 2 2 5 7" xfId="61429"/>
    <cellStyle name="Стиль 1 2 2 2 2 2 2 2 2 2 5 8" xfId="61430"/>
    <cellStyle name="Стиль 1 2 2 2 2 2 2 2 2 2 5 9" xfId="61431"/>
    <cellStyle name="Стиль 1 2 2 2 2 2 2 2 2 2 6" xfId="61432"/>
    <cellStyle name="Стиль 1 2 2 2 2 2 2 2 2 2 6 10" xfId="61433"/>
    <cellStyle name="Стиль 1 2 2 2 2 2 2 2 2 2 6 11" xfId="61434"/>
    <cellStyle name="Стиль 1 2 2 2 2 2 2 2 2 2 6 2" xfId="61435"/>
    <cellStyle name="Стиль 1 2 2 2 2 2 2 2 2 2 6 2 10" xfId="61436"/>
    <cellStyle name="Стиль 1 2 2 2 2 2 2 2 2 2 6 2 11" xfId="61437"/>
    <cellStyle name="Стиль 1 2 2 2 2 2 2 2 2 2 6 2 2" xfId="61438"/>
    <cellStyle name="Стиль 1 2 2 2 2 2 2 2 2 2 6 2 2 10" xfId="61439"/>
    <cellStyle name="Стиль 1 2 2 2 2 2 2 2 2 2 6 2 2 2" xfId="61440"/>
    <cellStyle name="Стиль 1 2 2 2 2 2 2 2 2 2 6 2 2 2 10" xfId="61441"/>
    <cellStyle name="Стиль 1 2 2 2 2 2 2 2 2 2 6 2 2 2 2" xfId="61442"/>
    <cellStyle name="Стиль 1 2 2 2 2 2 2 2 2 2 6 2 2 2 3" xfId="61443"/>
    <cellStyle name="Стиль 1 2 2 2 2 2 2 2 2 2 6 2 2 2 4" xfId="61444"/>
    <cellStyle name="Стиль 1 2 2 2 2 2 2 2 2 2 6 2 2 2 5" xfId="61445"/>
    <cellStyle name="Стиль 1 2 2 2 2 2 2 2 2 2 6 2 2 2 6" xfId="61446"/>
    <cellStyle name="Стиль 1 2 2 2 2 2 2 2 2 2 6 2 2 2 7" xfId="61447"/>
    <cellStyle name="Стиль 1 2 2 2 2 2 2 2 2 2 6 2 2 2 8" xfId="61448"/>
    <cellStyle name="Стиль 1 2 2 2 2 2 2 2 2 2 6 2 2 2 9" xfId="61449"/>
    <cellStyle name="Стиль 1 2 2 2 2 2 2 2 2 2 6 2 2 3" xfId="61450"/>
    <cellStyle name="Стиль 1 2 2 2 2 2 2 2 2 2 6 2 2 4" xfId="61451"/>
    <cellStyle name="Стиль 1 2 2 2 2 2 2 2 2 2 6 2 2 5" xfId="61452"/>
    <cellStyle name="Стиль 1 2 2 2 2 2 2 2 2 2 6 2 2 6" xfId="61453"/>
    <cellStyle name="Стиль 1 2 2 2 2 2 2 2 2 2 6 2 2 7" xfId="61454"/>
    <cellStyle name="Стиль 1 2 2 2 2 2 2 2 2 2 6 2 2 8" xfId="61455"/>
    <cellStyle name="Стиль 1 2 2 2 2 2 2 2 2 2 6 2 2 9" xfId="61456"/>
    <cellStyle name="Стиль 1 2 2 2 2 2 2 2 2 2 6 2 3" xfId="61457"/>
    <cellStyle name="Стиль 1 2 2 2 2 2 2 2 2 2 6 2 4" xfId="61458"/>
    <cellStyle name="Стиль 1 2 2 2 2 2 2 2 2 2 6 2 5" xfId="61459"/>
    <cellStyle name="Стиль 1 2 2 2 2 2 2 2 2 2 6 2 6" xfId="61460"/>
    <cellStyle name="Стиль 1 2 2 2 2 2 2 2 2 2 6 2 7" xfId="61461"/>
    <cellStyle name="Стиль 1 2 2 2 2 2 2 2 2 2 6 2 8" xfId="61462"/>
    <cellStyle name="Стиль 1 2 2 2 2 2 2 2 2 2 6 2 9" xfId="61463"/>
    <cellStyle name="Стиль 1 2 2 2 2 2 2 2 2 2 6 3" xfId="61464"/>
    <cellStyle name="Стиль 1 2 2 2 2 2 2 2 2 2 6 3 10" xfId="61465"/>
    <cellStyle name="Стиль 1 2 2 2 2 2 2 2 2 2 6 3 2" xfId="61466"/>
    <cellStyle name="Стиль 1 2 2 2 2 2 2 2 2 2 6 3 3" xfId="61467"/>
    <cellStyle name="Стиль 1 2 2 2 2 2 2 2 2 2 6 3 4" xfId="61468"/>
    <cellStyle name="Стиль 1 2 2 2 2 2 2 2 2 2 6 3 5" xfId="61469"/>
    <cellStyle name="Стиль 1 2 2 2 2 2 2 2 2 2 6 3 6" xfId="61470"/>
    <cellStyle name="Стиль 1 2 2 2 2 2 2 2 2 2 6 3 7" xfId="61471"/>
    <cellStyle name="Стиль 1 2 2 2 2 2 2 2 2 2 6 3 8" xfId="61472"/>
    <cellStyle name="Стиль 1 2 2 2 2 2 2 2 2 2 6 3 9" xfId="61473"/>
    <cellStyle name="Стиль 1 2 2 2 2 2 2 2 2 2 6 4" xfId="61474"/>
    <cellStyle name="Стиль 1 2 2 2 2 2 2 2 2 2 6 5" xfId="61475"/>
    <cellStyle name="Стиль 1 2 2 2 2 2 2 2 2 2 6 6" xfId="61476"/>
    <cellStyle name="Стиль 1 2 2 2 2 2 2 2 2 2 6 7" xfId="61477"/>
    <cellStyle name="Стиль 1 2 2 2 2 2 2 2 2 2 6 8" xfId="61478"/>
    <cellStyle name="Стиль 1 2 2 2 2 2 2 2 2 2 6 9" xfId="61479"/>
    <cellStyle name="Стиль 1 2 2 2 2 2 2 2 2 2 7" xfId="61480"/>
    <cellStyle name="Стиль 1 2 2 2 2 2 2 2 2 2 8" xfId="61481"/>
    <cellStyle name="Стиль 1 2 2 2 2 2 2 2 2 2 8 10" xfId="61482"/>
    <cellStyle name="Стиль 1 2 2 2 2 2 2 2 2 2 8 2" xfId="61483"/>
    <cellStyle name="Стиль 1 2 2 2 2 2 2 2 2 2 8 2 10" xfId="61484"/>
    <cellStyle name="Стиль 1 2 2 2 2 2 2 2 2 2 8 2 2" xfId="61485"/>
    <cellStyle name="Стиль 1 2 2 2 2 2 2 2 2 2 8 2 3" xfId="61486"/>
    <cellStyle name="Стиль 1 2 2 2 2 2 2 2 2 2 8 2 4" xfId="61487"/>
    <cellStyle name="Стиль 1 2 2 2 2 2 2 2 2 2 8 2 5" xfId="61488"/>
    <cellStyle name="Стиль 1 2 2 2 2 2 2 2 2 2 8 2 6" xfId="61489"/>
    <cellStyle name="Стиль 1 2 2 2 2 2 2 2 2 2 8 2 7" xfId="61490"/>
    <cellStyle name="Стиль 1 2 2 2 2 2 2 2 2 2 8 2 8" xfId="61491"/>
    <cellStyle name="Стиль 1 2 2 2 2 2 2 2 2 2 8 2 9" xfId="61492"/>
    <cellStyle name="Стиль 1 2 2 2 2 2 2 2 2 2 8 3" xfId="61493"/>
    <cellStyle name="Стиль 1 2 2 2 2 2 2 2 2 2 8 4" xfId="61494"/>
    <cellStyle name="Стиль 1 2 2 2 2 2 2 2 2 2 8 5" xfId="61495"/>
    <cellStyle name="Стиль 1 2 2 2 2 2 2 2 2 2 8 6" xfId="61496"/>
    <cellStyle name="Стиль 1 2 2 2 2 2 2 2 2 2 8 7" xfId="61497"/>
    <cellStyle name="Стиль 1 2 2 2 2 2 2 2 2 2 8 8" xfId="61498"/>
    <cellStyle name="Стиль 1 2 2 2 2 2 2 2 2 2 8 9" xfId="61499"/>
    <cellStyle name="Стиль 1 2 2 2 2 2 2 2 2 2 9" xfId="61500"/>
    <cellStyle name="Стиль 1 2 2 2 2 2 2 2 2 20" xfId="61501"/>
    <cellStyle name="Стиль 1 2 2 2 2 2 2 2 2 20 2" xfId="61502"/>
    <cellStyle name="Стиль 1 2 2 2 2 2 2 2 2 20 2 2" xfId="61503"/>
    <cellStyle name="Стиль 1 2 2 2 2 2 2 2 2 20 2 2 2" xfId="61504"/>
    <cellStyle name="Стиль 1 2 2 2 2 2 2 2 2 20 2 2 2 2" xfId="61505"/>
    <cellStyle name="Стиль 1 2 2 2 2 2 2 2 2 20 2 2 3" xfId="61506"/>
    <cellStyle name="Стиль 1 2 2 2 2 2 2 2 2 20 2 2 4" xfId="61507"/>
    <cellStyle name="Стиль 1 2 2 2 2 2 2 2 2 20 2 3" xfId="61508"/>
    <cellStyle name="Стиль 1 2 2 2 2 2 2 2 2 20 2 3 2" xfId="61509"/>
    <cellStyle name="Стиль 1 2 2 2 2 2 2 2 2 20 2 4" xfId="61510"/>
    <cellStyle name="Стиль 1 2 2 2 2 2 2 2 2 20 3" xfId="61511"/>
    <cellStyle name="Стиль 1 2 2 2 2 2 2 2 2 20 3 2" xfId="61512"/>
    <cellStyle name="Стиль 1 2 2 2 2 2 2 2 2 20 4" xfId="61513"/>
    <cellStyle name="Стиль 1 2 2 2 2 2 2 2 2 20 5" xfId="61514"/>
    <cellStyle name="Стиль 1 2 2 2 2 2 2 2 2 21" xfId="61515"/>
    <cellStyle name="Стиль 1 2 2 2 2 2 2 2 2 21 2" xfId="61516"/>
    <cellStyle name="Стиль 1 2 2 2 2 2 2 2 2 21 2 2" xfId="61517"/>
    <cellStyle name="Стиль 1 2 2 2 2 2 2 2 2 21 3" xfId="61518"/>
    <cellStyle name="Стиль 1 2 2 2 2 2 2 2 2 21 4" xfId="61519"/>
    <cellStyle name="Стиль 1 2 2 2 2 2 2 2 2 22" xfId="61520"/>
    <cellStyle name="Стиль 1 2 2 2 2 2 2 2 2 22 2" xfId="61521"/>
    <cellStyle name="Стиль 1 2 2 2 2 2 2 2 2 23" xfId="61522"/>
    <cellStyle name="Стиль 1 2 2 2 2 2 2 2 2 3" xfId="61523"/>
    <cellStyle name="Стиль 1 2 2 2 2 2 2 2 2 3 2" xfId="61524"/>
    <cellStyle name="Стиль 1 2 2 2 2 2 2 2 2 3 2 2" xfId="61525"/>
    <cellStyle name="Стиль 1 2 2 2 2 2 2 2 2 4" xfId="61526"/>
    <cellStyle name="Стиль 1 2 2 2 2 2 2 2 2 5" xfId="61527"/>
    <cellStyle name="Стиль 1 2 2 2 2 2 2 2 2 6" xfId="61528"/>
    <cellStyle name="Стиль 1 2 2 2 2 2 2 2 2 6 10" xfId="61529"/>
    <cellStyle name="Стиль 1 2 2 2 2 2 2 2 2 6 11" xfId="61530"/>
    <cellStyle name="Стиль 1 2 2 2 2 2 2 2 2 6 12" xfId="61531"/>
    <cellStyle name="Стиль 1 2 2 2 2 2 2 2 2 6 13" xfId="61532"/>
    <cellStyle name="Стиль 1 2 2 2 2 2 2 2 2 6 14" xfId="61533"/>
    <cellStyle name="Стиль 1 2 2 2 2 2 2 2 2 6 2" xfId="61534"/>
    <cellStyle name="Стиль 1 2 2 2 2 2 2 2 2 6 2 10" xfId="61535"/>
    <cellStyle name="Стиль 1 2 2 2 2 2 2 2 2 6 2 11" xfId="61536"/>
    <cellStyle name="Стиль 1 2 2 2 2 2 2 2 2 6 2 2" xfId="61537"/>
    <cellStyle name="Стиль 1 2 2 2 2 2 2 2 2 6 2 2 10" xfId="61538"/>
    <cellStyle name="Стиль 1 2 2 2 2 2 2 2 2 6 2 2 11" xfId="61539"/>
    <cellStyle name="Стиль 1 2 2 2 2 2 2 2 2 6 2 2 2" xfId="61540"/>
    <cellStyle name="Стиль 1 2 2 2 2 2 2 2 2 6 2 2 2 10" xfId="61541"/>
    <cellStyle name="Стиль 1 2 2 2 2 2 2 2 2 6 2 2 2 2" xfId="61542"/>
    <cellStyle name="Стиль 1 2 2 2 2 2 2 2 2 6 2 2 2 2 10" xfId="61543"/>
    <cellStyle name="Стиль 1 2 2 2 2 2 2 2 2 6 2 2 2 2 2" xfId="61544"/>
    <cellStyle name="Стиль 1 2 2 2 2 2 2 2 2 6 2 2 2 2 3" xfId="61545"/>
    <cellStyle name="Стиль 1 2 2 2 2 2 2 2 2 6 2 2 2 2 4" xfId="61546"/>
    <cellStyle name="Стиль 1 2 2 2 2 2 2 2 2 6 2 2 2 2 5" xfId="61547"/>
    <cellStyle name="Стиль 1 2 2 2 2 2 2 2 2 6 2 2 2 2 6" xfId="61548"/>
    <cellStyle name="Стиль 1 2 2 2 2 2 2 2 2 6 2 2 2 2 7" xfId="61549"/>
    <cellStyle name="Стиль 1 2 2 2 2 2 2 2 2 6 2 2 2 2 8" xfId="61550"/>
    <cellStyle name="Стиль 1 2 2 2 2 2 2 2 2 6 2 2 2 2 9" xfId="61551"/>
    <cellStyle name="Стиль 1 2 2 2 2 2 2 2 2 6 2 2 2 3" xfId="61552"/>
    <cellStyle name="Стиль 1 2 2 2 2 2 2 2 2 6 2 2 2 4" xfId="61553"/>
    <cellStyle name="Стиль 1 2 2 2 2 2 2 2 2 6 2 2 2 5" xfId="61554"/>
    <cellStyle name="Стиль 1 2 2 2 2 2 2 2 2 6 2 2 2 6" xfId="61555"/>
    <cellStyle name="Стиль 1 2 2 2 2 2 2 2 2 6 2 2 2 7" xfId="61556"/>
    <cellStyle name="Стиль 1 2 2 2 2 2 2 2 2 6 2 2 2 8" xfId="61557"/>
    <cellStyle name="Стиль 1 2 2 2 2 2 2 2 2 6 2 2 2 9" xfId="61558"/>
    <cellStyle name="Стиль 1 2 2 2 2 2 2 2 2 6 2 2 3" xfId="61559"/>
    <cellStyle name="Стиль 1 2 2 2 2 2 2 2 2 6 2 2 4" xfId="61560"/>
    <cellStyle name="Стиль 1 2 2 2 2 2 2 2 2 6 2 2 5" xfId="61561"/>
    <cellStyle name="Стиль 1 2 2 2 2 2 2 2 2 6 2 2 6" xfId="61562"/>
    <cellStyle name="Стиль 1 2 2 2 2 2 2 2 2 6 2 2 7" xfId="61563"/>
    <cellStyle name="Стиль 1 2 2 2 2 2 2 2 2 6 2 2 8" xfId="61564"/>
    <cellStyle name="Стиль 1 2 2 2 2 2 2 2 2 6 2 2 9" xfId="61565"/>
    <cellStyle name="Стиль 1 2 2 2 2 2 2 2 2 6 2 3" xfId="61566"/>
    <cellStyle name="Стиль 1 2 2 2 2 2 2 2 2 6 2 3 10" xfId="61567"/>
    <cellStyle name="Стиль 1 2 2 2 2 2 2 2 2 6 2 3 2" xfId="61568"/>
    <cellStyle name="Стиль 1 2 2 2 2 2 2 2 2 6 2 3 3" xfId="61569"/>
    <cellStyle name="Стиль 1 2 2 2 2 2 2 2 2 6 2 3 4" xfId="61570"/>
    <cellStyle name="Стиль 1 2 2 2 2 2 2 2 2 6 2 3 5" xfId="61571"/>
    <cellStyle name="Стиль 1 2 2 2 2 2 2 2 2 6 2 3 6" xfId="61572"/>
    <cellStyle name="Стиль 1 2 2 2 2 2 2 2 2 6 2 3 7" xfId="61573"/>
    <cellStyle name="Стиль 1 2 2 2 2 2 2 2 2 6 2 3 8" xfId="61574"/>
    <cellStyle name="Стиль 1 2 2 2 2 2 2 2 2 6 2 3 9" xfId="61575"/>
    <cellStyle name="Стиль 1 2 2 2 2 2 2 2 2 6 2 4" xfId="61576"/>
    <cellStyle name="Стиль 1 2 2 2 2 2 2 2 2 6 2 5" xfId="61577"/>
    <cellStyle name="Стиль 1 2 2 2 2 2 2 2 2 6 2 6" xfId="61578"/>
    <cellStyle name="Стиль 1 2 2 2 2 2 2 2 2 6 2 7" xfId="61579"/>
    <cellStyle name="Стиль 1 2 2 2 2 2 2 2 2 6 2 8" xfId="61580"/>
    <cellStyle name="Стиль 1 2 2 2 2 2 2 2 2 6 2 9" xfId="61581"/>
    <cellStyle name="Стиль 1 2 2 2 2 2 2 2 2 6 3" xfId="61582"/>
    <cellStyle name="Стиль 1 2 2 2 2 2 2 2 2 6 4" xfId="61583"/>
    <cellStyle name="Стиль 1 2 2 2 2 2 2 2 2 6 5" xfId="61584"/>
    <cellStyle name="Стиль 1 2 2 2 2 2 2 2 2 6 5 10" xfId="61585"/>
    <cellStyle name="Стиль 1 2 2 2 2 2 2 2 2 6 5 2" xfId="61586"/>
    <cellStyle name="Стиль 1 2 2 2 2 2 2 2 2 6 5 2 10" xfId="61587"/>
    <cellStyle name="Стиль 1 2 2 2 2 2 2 2 2 6 5 2 2" xfId="61588"/>
    <cellStyle name="Стиль 1 2 2 2 2 2 2 2 2 6 5 2 3" xfId="61589"/>
    <cellStyle name="Стиль 1 2 2 2 2 2 2 2 2 6 5 2 4" xfId="61590"/>
    <cellStyle name="Стиль 1 2 2 2 2 2 2 2 2 6 5 2 5" xfId="61591"/>
    <cellStyle name="Стиль 1 2 2 2 2 2 2 2 2 6 5 2 6" xfId="61592"/>
    <cellStyle name="Стиль 1 2 2 2 2 2 2 2 2 6 5 2 7" xfId="61593"/>
    <cellStyle name="Стиль 1 2 2 2 2 2 2 2 2 6 5 2 8" xfId="61594"/>
    <cellStyle name="Стиль 1 2 2 2 2 2 2 2 2 6 5 2 9" xfId="61595"/>
    <cellStyle name="Стиль 1 2 2 2 2 2 2 2 2 6 5 3" xfId="61596"/>
    <cellStyle name="Стиль 1 2 2 2 2 2 2 2 2 6 5 4" xfId="61597"/>
    <cellStyle name="Стиль 1 2 2 2 2 2 2 2 2 6 5 5" xfId="61598"/>
    <cellStyle name="Стиль 1 2 2 2 2 2 2 2 2 6 5 6" xfId="61599"/>
    <cellStyle name="Стиль 1 2 2 2 2 2 2 2 2 6 5 7" xfId="61600"/>
    <cellStyle name="Стиль 1 2 2 2 2 2 2 2 2 6 5 8" xfId="61601"/>
    <cellStyle name="Стиль 1 2 2 2 2 2 2 2 2 6 5 9" xfId="61602"/>
    <cellStyle name="Стиль 1 2 2 2 2 2 2 2 2 6 6" xfId="61603"/>
    <cellStyle name="Стиль 1 2 2 2 2 2 2 2 2 6 7" xfId="61604"/>
    <cellStyle name="Стиль 1 2 2 2 2 2 2 2 2 6 8" xfId="61605"/>
    <cellStyle name="Стиль 1 2 2 2 2 2 2 2 2 6 9" xfId="61606"/>
    <cellStyle name="Стиль 1 2 2 2 2 2 2 2 2 7" xfId="61607"/>
    <cellStyle name="Стиль 1 2 2 2 2 2 2 2 2 7 10" xfId="61608"/>
    <cellStyle name="Стиль 1 2 2 2 2 2 2 2 2 7 11" xfId="61609"/>
    <cellStyle name="Стиль 1 2 2 2 2 2 2 2 2 7 2" xfId="61610"/>
    <cellStyle name="Стиль 1 2 2 2 2 2 2 2 2 7 2 10" xfId="61611"/>
    <cellStyle name="Стиль 1 2 2 2 2 2 2 2 2 7 2 11" xfId="61612"/>
    <cellStyle name="Стиль 1 2 2 2 2 2 2 2 2 7 2 2" xfId="61613"/>
    <cellStyle name="Стиль 1 2 2 2 2 2 2 2 2 7 2 2 10" xfId="61614"/>
    <cellStyle name="Стиль 1 2 2 2 2 2 2 2 2 7 2 2 2" xfId="61615"/>
    <cellStyle name="Стиль 1 2 2 2 2 2 2 2 2 7 2 2 2 10" xfId="61616"/>
    <cellStyle name="Стиль 1 2 2 2 2 2 2 2 2 7 2 2 2 2" xfId="61617"/>
    <cellStyle name="Стиль 1 2 2 2 2 2 2 2 2 7 2 2 2 3" xfId="61618"/>
    <cellStyle name="Стиль 1 2 2 2 2 2 2 2 2 7 2 2 2 4" xfId="61619"/>
    <cellStyle name="Стиль 1 2 2 2 2 2 2 2 2 7 2 2 2 5" xfId="61620"/>
    <cellStyle name="Стиль 1 2 2 2 2 2 2 2 2 7 2 2 2 6" xfId="61621"/>
    <cellStyle name="Стиль 1 2 2 2 2 2 2 2 2 7 2 2 2 7" xfId="61622"/>
    <cellStyle name="Стиль 1 2 2 2 2 2 2 2 2 7 2 2 2 8" xfId="61623"/>
    <cellStyle name="Стиль 1 2 2 2 2 2 2 2 2 7 2 2 2 9" xfId="61624"/>
    <cellStyle name="Стиль 1 2 2 2 2 2 2 2 2 7 2 2 3" xfId="61625"/>
    <cellStyle name="Стиль 1 2 2 2 2 2 2 2 2 7 2 2 4" xfId="61626"/>
    <cellStyle name="Стиль 1 2 2 2 2 2 2 2 2 7 2 2 5" xfId="61627"/>
    <cellStyle name="Стиль 1 2 2 2 2 2 2 2 2 7 2 2 6" xfId="61628"/>
    <cellStyle name="Стиль 1 2 2 2 2 2 2 2 2 7 2 2 7" xfId="61629"/>
    <cellStyle name="Стиль 1 2 2 2 2 2 2 2 2 7 2 2 8" xfId="61630"/>
    <cellStyle name="Стиль 1 2 2 2 2 2 2 2 2 7 2 2 9" xfId="61631"/>
    <cellStyle name="Стиль 1 2 2 2 2 2 2 2 2 7 2 3" xfId="61632"/>
    <cellStyle name="Стиль 1 2 2 2 2 2 2 2 2 7 2 4" xfId="61633"/>
    <cellStyle name="Стиль 1 2 2 2 2 2 2 2 2 7 2 5" xfId="61634"/>
    <cellStyle name="Стиль 1 2 2 2 2 2 2 2 2 7 2 6" xfId="61635"/>
    <cellStyle name="Стиль 1 2 2 2 2 2 2 2 2 7 2 7" xfId="61636"/>
    <cellStyle name="Стиль 1 2 2 2 2 2 2 2 2 7 2 8" xfId="61637"/>
    <cellStyle name="Стиль 1 2 2 2 2 2 2 2 2 7 2 9" xfId="61638"/>
    <cellStyle name="Стиль 1 2 2 2 2 2 2 2 2 7 3" xfId="61639"/>
    <cellStyle name="Стиль 1 2 2 2 2 2 2 2 2 7 3 10" xfId="61640"/>
    <cellStyle name="Стиль 1 2 2 2 2 2 2 2 2 7 3 2" xfId="61641"/>
    <cellStyle name="Стиль 1 2 2 2 2 2 2 2 2 7 3 3" xfId="61642"/>
    <cellStyle name="Стиль 1 2 2 2 2 2 2 2 2 7 3 4" xfId="61643"/>
    <cellStyle name="Стиль 1 2 2 2 2 2 2 2 2 7 3 5" xfId="61644"/>
    <cellStyle name="Стиль 1 2 2 2 2 2 2 2 2 7 3 6" xfId="61645"/>
    <cellStyle name="Стиль 1 2 2 2 2 2 2 2 2 7 3 7" xfId="61646"/>
    <cellStyle name="Стиль 1 2 2 2 2 2 2 2 2 7 3 8" xfId="61647"/>
    <cellStyle name="Стиль 1 2 2 2 2 2 2 2 2 7 3 9" xfId="61648"/>
    <cellStyle name="Стиль 1 2 2 2 2 2 2 2 2 7 4" xfId="61649"/>
    <cellStyle name="Стиль 1 2 2 2 2 2 2 2 2 7 5" xfId="61650"/>
    <cellStyle name="Стиль 1 2 2 2 2 2 2 2 2 7 6" xfId="61651"/>
    <cellStyle name="Стиль 1 2 2 2 2 2 2 2 2 7 7" xfId="61652"/>
    <cellStyle name="Стиль 1 2 2 2 2 2 2 2 2 7 8" xfId="61653"/>
    <cellStyle name="Стиль 1 2 2 2 2 2 2 2 2 7 9" xfId="61654"/>
    <cellStyle name="Стиль 1 2 2 2 2 2 2 2 2 8" xfId="61655"/>
    <cellStyle name="Стиль 1 2 2 2 2 2 2 2 2 9" xfId="61656"/>
    <cellStyle name="Стиль 1 2 2 2 2 2 2 2 2 9 10" xfId="61657"/>
    <cellStyle name="Стиль 1 2 2 2 2 2 2 2 2 9 2" xfId="61658"/>
    <cellStyle name="Стиль 1 2 2 2 2 2 2 2 2 9 2 10" xfId="61659"/>
    <cellStyle name="Стиль 1 2 2 2 2 2 2 2 2 9 2 2" xfId="61660"/>
    <cellStyle name="Стиль 1 2 2 2 2 2 2 2 2 9 2 3" xfId="61661"/>
    <cellStyle name="Стиль 1 2 2 2 2 2 2 2 2 9 2 4" xfId="61662"/>
    <cellStyle name="Стиль 1 2 2 2 2 2 2 2 2 9 2 5" xfId="61663"/>
    <cellStyle name="Стиль 1 2 2 2 2 2 2 2 2 9 2 6" xfId="61664"/>
    <cellStyle name="Стиль 1 2 2 2 2 2 2 2 2 9 2 7" xfId="61665"/>
    <cellStyle name="Стиль 1 2 2 2 2 2 2 2 2 9 2 8" xfId="61666"/>
    <cellStyle name="Стиль 1 2 2 2 2 2 2 2 2 9 2 9" xfId="61667"/>
    <cellStyle name="Стиль 1 2 2 2 2 2 2 2 2 9 3" xfId="61668"/>
    <cellStyle name="Стиль 1 2 2 2 2 2 2 2 2 9 4" xfId="61669"/>
    <cellStyle name="Стиль 1 2 2 2 2 2 2 2 2 9 5" xfId="61670"/>
    <cellStyle name="Стиль 1 2 2 2 2 2 2 2 2 9 6" xfId="61671"/>
    <cellStyle name="Стиль 1 2 2 2 2 2 2 2 2 9 7" xfId="61672"/>
    <cellStyle name="Стиль 1 2 2 2 2 2 2 2 2 9 8" xfId="61673"/>
    <cellStyle name="Стиль 1 2 2 2 2 2 2 2 2 9 9" xfId="61674"/>
    <cellStyle name="Стиль 1 2 2 2 2 2 2 2 20" xfId="61675"/>
    <cellStyle name="Стиль 1 2 2 2 2 2 2 2 20 2" xfId="61676"/>
    <cellStyle name="Стиль 1 2 2 2 2 2 2 2 20 2 2" xfId="61677"/>
    <cellStyle name="Стиль 1 2 2 2 2 2 2 2 20 2 2 2" xfId="61678"/>
    <cellStyle name="Стиль 1 2 2 2 2 2 2 2 20 2 2 2 2" xfId="61679"/>
    <cellStyle name="Стиль 1 2 2 2 2 2 2 2 20 2 2 2 2 2" xfId="61680"/>
    <cellStyle name="Стиль 1 2 2 2 2 2 2 2 20 2 2 2 2 2 2" xfId="61681"/>
    <cellStyle name="Стиль 1 2 2 2 2 2 2 2 20 2 2 2 2 3" xfId="61682"/>
    <cellStyle name="Стиль 1 2 2 2 2 2 2 2 20 2 2 2 2 4" xfId="61683"/>
    <cellStyle name="Стиль 1 2 2 2 2 2 2 2 20 2 2 2 3" xfId="61684"/>
    <cellStyle name="Стиль 1 2 2 2 2 2 2 2 20 2 2 2 3 2" xfId="61685"/>
    <cellStyle name="Стиль 1 2 2 2 2 2 2 2 20 2 2 2 4" xfId="61686"/>
    <cellStyle name="Стиль 1 2 2 2 2 2 2 2 20 2 2 3" xfId="61687"/>
    <cellStyle name="Стиль 1 2 2 2 2 2 2 2 20 2 2 3 2" xfId="61688"/>
    <cellStyle name="Стиль 1 2 2 2 2 2 2 2 20 2 2 4" xfId="61689"/>
    <cellStyle name="Стиль 1 2 2 2 2 2 2 2 20 2 2 5" xfId="61690"/>
    <cellStyle name="Стиль 1 2 2 2 2 2 2 2 20 2 3" xfId="61691"/>
    <cellStyle name="Стиль 1 2 2 2 2 2 2 2 20 2 3 2" xfId="61692"/>
    <cellStyle name="Стиль 1 2 2 2 2 2 2 2 20 2 3 2 2" xfId="61693"/>
    <cellStyle name="Стиль 1 2 2 2 2 2 2 2 20 2 3 3" xfId="61694"/>
    <cellStyle name="Стиль 1 2 2 2 2 2 2 2 20 2 3 4" xfId="61695"/>
    <cellStyle name="Стиль 1 2 2 2 2 2 2 2 20 2 4" xfId="61696"/>
    <cellStyle name="Стиль 1 2 2 2 2 2 2 2 20 2 4 2" xfId="61697"/>
    <cellStyle name="Стиль 1 2 2 2 2 2 2 2 20 2 5" xfId="61698"/>
    <cellStyle name="Стиль 1 2 2 2 2 2 2 2 20 3" xfId="61699"/>
    <cellStyle name="Стиль 1 2 2 2 2 2 2 2 20 3 2" xfId="61700"/>
    <cellStyle name="Стиль 1 2 2 2 2 2 2 2 20 3 2 2" xfId="61701"/>
    <cellStyle name="Стиль 1 2 2 2 2 2 2 2 20 3 2 2 2" xfId="61702"/>
    <cellStyle name="Стиль 1 2 2 2 2 2 2 2 20 3 2 3" xfId="61703"/>
    <cellStyle name="Стиль 1 2 2 2 2 2 2 2 20 3 2 4" xfId="61704"/>
    <cellStyle name="Стиль 1 2 2 2 2 2 2 2 20 3 3" xfId="61705"/>
    <cellStyle name="Стиль 1 2 2 2 2 2 2 2 20 3 3 2" xfId="61706"/>
    <cellStyle name="Стиль 1 2 2 2 2 2 2 2 20 3 4" xfId="61707"/>
    <cellStyle name="Стиль 1 2 2 2 2 2 2 2 20 4" xfId="61708"/>
    <cellStyle name="Стиль 1 2 2 2 2 2 2 2 20 4 2" xfId="61709"/>
    <cellStyle name="Стиль 1 2 2 2 2 2 2 2 20 5" xfId="61710"/>
    <cellStyle name="Стиль 1 2 2 2 2 2 2 2 20 6" xfId="61711"/>
    <cellStyle name="Стиль 1 2 2 2 2 2 2 2 21" xfId="61712"/>
    <cellStyle name="Стиль 1 2 2 2 2 2 2 2 21 2" xfId="61713"/>
    <cellStyle name="Стиль 1 2 2 2 2 2 2 2 21 2 2" xfId="61714"/>
    <cellStyle name="Стиль 1 2 2 2 2 2 2 2 21 2 2 2" xfId="61715"/>
    <cellStyle name="Стиль 1 2 2 2 2 2 2 2 21 2 2 2 2" xfId="61716"/>
    <cellStyle name="Стиль 1 2 2 2 2 2 2 2 21 2 2 3" xfId="61717"/>
    <cellStyle name="Стиль 1 2 2 2 2 2 2 2 21 2 2 4" xfId="61718"/>
    <cellStyle name="Стиль 1 2 2 2 2 2 2 2 21 2 3" xfId="61719"/>
    <cellStyle name="Стиль 1 2 2 2 2 2 2 2 21 2 3 2" xfId="61720"/>
    <cellStyle name="Стиль 1 2 2 2 2 2 2 2 21 2 4" xfId="61721"/>
    <cellStyle name="Стиль 1 2 2 2 2 2 2 2 21 3" xfId="61722"/>
    <cellStyle name="Стиль 1 2 2 2 2 2 2 2 21 3 2" xfId="61723"/>
    <cellStyle name="Стиль 1 2 2 2 2 2 2 2 21 4" xfId="61724"/>
    <cellStyle name="Стиль 1 2 2 2 2 2 2 2 21 5" xfId="61725"/>
    <cellStyle name="Стиль 1 2 2 2 2 2 2 2 22" xfId="61726"/>
    <cellStyle name="Стиль 1 2 2 2 2 2 2 2 22 2" xfId="61727"/>
    <cellStyle name="Стиль 1 2 2 2 2 2 2 2 22 2 2" xfId="61728"/>
    <cellStyle name="Стиль 1 2 2 2 2 2 2 2 22 3" xfId="61729"/>
    <cellStyle name="Стиль 1 2 2 2 2 2 2 2 22 4" xfId="61730"/>
    <cellStyle name="Стиль 1 2 2 2 2 2 2 2 23" xfId="61731"/>
    <cellStyle name="Стиль 1 2 2 2 2 2 2 2 23 2" xfId="61732"/>
    <cellStyle name="Стиль 1 2 2 2 2 2 2 2 24" xfId="61733"/>
    <cellStyle name="Стиль 1 2 2 2 2 2 2 2 3" xfId="61734"/>
    <cellStyle name="Стиль 1 2 2 2 2 2 2 2 4" xfId="61735"/>
    <cellStyle name="Стиль 1 2 2 2 2 2 2 2 4 2" xfId="61736"/>
    <cellStyle name="Стиль 1 2 2 2 2 2 2 2 4 2 2" xfId="61737"/>
    <cellStyle name="Стиль 1 2 2 2 2 2 2 2 4 2 2 2" xfId="61738"/>
    <cellStyle name="Стиль 1 2 2 2 2 2 2 2 4 3" xfId="61739"/>
    <cellStyle name="Стиль 1 2 2 2 2 2 2 2 4 4" xfId="61740"/>
    <cellStyle name="Стиль 1 2 2 2 2 2 2 2 5" xfId="61741"/>
    <cellStyle name="Стиль 1 2 2 2 2 2 2 2 5 2" xfId="61742"/>
    <cellStyle name="Стиль 1 2 2 2 2 2 2 2 5 2 2" xfId="61743"/>
    <cellStyle name="Стиль 1 2 2 2 2 2 2 2 6" xfId="61744"/>
    <cellStyle name="Стиль 1 2 2 2 2 2 2 2 7" xfId="61745"/>
    <cellStyle name="Стиль 1 2 2 2 2 2 2 2 7 10" xfId="61746"/>
    <cellStyle name="Стиль 1 2 2 2 2 2 2 2 7 11" xfId="61747"/>
    <cellStyle name="Стиль 1 2 2 2 2 2 2 2 7 12" xfId="61748"/>
    <cellStyle name="Стиль 1 2 2 2 2 2 2 2 7 13" xfId="61749"/>
    <cellStyle name="Стиль 1 2 2 2 2 2 2 2 7 14" xfId="61750"/>
    <cellStyle name="Стиль 1 2 2 2 2 2 2 2 7 2" xfId="61751"/>
    <cellStyle name="Стиль 1 2 2 2 2 2 2 2 7 2 10" xfId="61752"/>
    <cellStyle name="Стиль 1 2 2 2 2 2 2 2 7 2 11" xfId="61753"/>
    <cellStyle name="Стиль 1 2 2 2 2 2 2 2 7 2 2" xfId="61754"/>
    <cellStyle name="Стиль 1 2 2 2 2 2 2 2 7 2 2 10" xfId="61755"/>
    <cellStyle name="Стиль 1 2 2 2 2 2 2 2 7 2 2 11" xfId="61756"/>
    <cellStyle name="Стиль 1 2 2 2 2 2 2 2 7 2 2 2" xfId="61757"/>
    <cellStyle name="Стиль 1 2 2 2 2 2 2 2 7 2 2 2 10" xfId="61758"/>
    <cellStyle name="Стиль 1 2 2 2 2 2 2 2 7 2 2 2 2" xfId="61759"/>
    <cellStyle name="Стиль 1 2 2 2 2 2 2 2 7 2 2 2 2 10" xfId="61760"/>
    <cellStyle name="Стиль 1 2 2 2 2 2 2 2 7 2 2 2 2 2" xfId="61761"/>
    <cellStyle name="Стиль 1 2 2 2 2 2 2 2 7 2 2 2 2 3" xfId="61762"/>
    <cellStyle name="Стиль 1 2 2 2 2 2 2 2 7 2 2 2 2 4" xfId="61763"/>
    <cellStyle name="Стиль 1 2 2 2 2 2 2 2 7 2 2 2 2 5" xfId="61764"/>
    <cellStyle name="Стиль 1 2 2 2 2 2 2 2 7 2 2 2 2 6" xfId="61765"/>
    <cellStyle name="Стиль 1 2 2 2 2 2 2 2 7 2 2 2 2 7" xfId="61766"/>
    <cellStyle name="Стиль 1 2 2 2 2 2 2 2 7 2 2 2 2 8" xfId="61767"/>
    <cellStyle name="Стиль 1 2 2 2 2 2 2 2 7 2 2 2 2 9" xfId="61768"/>
    <cellStyle name="Стиль 1 2 2 2 2 2 2 2 7 2 2 2 3" xfId="61769"/>
    <cellStyle name="Стиль 1 2 2 2 2 2 2 2 7 2 2 2 4" xfId="61770"/>
    <cellStyle name="Стиль 1 2 2 2 2 2 2 2 7 2 2 2 5" xfId="61771"/>
    <cellStyle name="Стиль 1 2 2 2 2 2 2 2 7 2 2 2 6" xfId="61772"/>
    <cellStyle name="Стиль 1 2 2 2 2 2 2 2 7 2 2 2 7" xfId="61773"/>
    <cellStyle name="Стиль 1 2 2 2 2 2 2 2 7 2 2 2 8" xfId="61774"/>
    <cellStyle name="Стиль 1 2 2 2 2 2 2 2 7 2 2 2 9" xfId="61775"/>
    <cellStyle name="Стиль 1 2 2 2 2 2 2 2 7 2 2 3" xfId="61776"/>
    <cellStyle name="Стиль 1 2 2 2 2 2 2 2 7 2 2 4" xfId="61777"/>
    <cellStyle name="Стиль 1 2 2 2 2 2 2 2 7 2 2 5" xfId="61778"/>
    <cellStyle name="Стиль 1 2 2 2 2 2 2 2 7 2 2 6" xfId="61779"/>
    <cellStyle name="Стиль 1 2 2 2 2 2 2 2 7 2 2 7" xfId="61780"/>
    <cellStyle name="Стиль 1 2 2 2 2 2 2 2 7 2 2 8" xfId="61781"/>
    <cellStyle name="Стиль 1 2 2 2 2 2 2 2 7 2 2 9" xfId="61782"/>
    <cellStyle name="Стиль 1 2 2 2 2 2 2 2 7 2 3" xfId="61783"/>
    <cellStyle name="Стиль 1 2 2 2 2 2 2 2 7 2 3 10" xfId="61784"/>
    <cellStyle name="Стиль 1 2 2 2 2 2 2 2 7 2 3 2" xfId="61785"/>
    <cellStyle name="Стиль 1 2 2 2 2 2 2 2 7 2 3 3" xfId="61786"/>
    <cellStyle name="Стиль 1 2 2 2 2 2 2 2 7 2 3 4" xfId="61787"/>
    <cellStyle name="Стиль 1 2 2 2 2 2 2 2 7 2 3 5" xfId="61788"/>
    <cellStyle name="Стиль 1 2 2 2 2 2 2 2 7 2 3 6" xfId="61789"/>
    <cellStyle name="Стиль 1 2 2 2 2 2 2 2 7 2 3 7" xfId="61790"/>
    <cellStyle name="Стиль 1 2 2 2 2 2 2 2 7 2 3 8" xfId="61791"/>
    <cellStyle name="Стиль 1 2 2 2 2 2 2 2 7 2 3 9" xfId="61792"/>
    <cellStyle name="Стиль 1 2 2 2 2 2 2 2 7 2 4" xfId="61793"/>
    <cellStyle name="Стиль 1 2 2 2 2 2 2 2 7 2 5" xfId="61794"/>
    <cellStyle name="Стиль 1 2 2 2 2 2 2 2 7 2 6" xfId="61795"/>
    <cellStyle name="Стиль 1 2 2 2 2 2 2 2 7 2 7" xfId="61796"/>
    <cellStyle name="Стиль 1 2 2 2 2 2 2 2 7 2 8" xfId="61797"/>
    <cellStyle name="Стиль 1 2 2 2 2 2 2 2 7 2 9" xfId="61798"/>
    <cellStyle name="Стиль 1 2 2 2 2 2 2 2 7 3" xfId="61799"/>
    <cellStyle name="Стиль 1 2 2 2 2 2 2 2 7 4" xfId="61800"/>
    <cellStyle name="Стиль 1 2 2 2 2 2 2 2 7 5" xfId="61801"/>
    <cellStyle name="Стиль 1 2 2 2 2 2 2 2 7 5 10" xfId="61802"/>
    <cellStyle name="Стиль 1 2 2 2 2 2 2 2 7 5 2" xfId="61803"/>
    <cellStyle name="Стиль 1 2 2 2 2 2 2 2 7 5 2 10" xfId="61804"/>
    <cellStyle name="Стиль 1 2 2 2 2 2 2 2 7 5 2 2" xfId="61805"/>
    <cellStyle name="Стиль 1 2 2 2 2 2 2 2 7 5 2 3" xfId="61806"/>
    <cellStyle name="Стиль 1 2 2 2 2 2 2 2 7 5 2 4" xfId="61807"/>
    <cellStyle name="Стиль 1 2 2 2 2 2 2 2 7 5 2 5" xfId="61808"/>
    <cellStyle name="Стиль 1 2 2 2 2 2 2 2 7 5 2 6" xfId="61809"/>
    <cellStyle name="Стиль 1 2 2 2 2 2 2 2 7 5 2 7" xfId="61810"/>
    <cellStyle name="Стиль 1 2 2 2 2 2 2 2 7 5 2 8" xfId="61811"/>
    <cellStyle name="Стиль 1 2 2 2 2 2 2 2 7 5 2 9" xfId="61812"/>
    <cellStyle name="Стиль 1 2 2 2 2 2 2 2 7 5 3" xfId="61813"/>
    <cellStyle name="Стиль 1 2 2 2 2 2 2 2 7 5 4" xfId="61814"/>
    <cellStyle name="Стиль 1 2 2 2 2 2 2 2 7 5 5" xfId="61815"/>
    <cellStyle name="Стиль 1 2 2 2 2 2 2 2 7 5 6" xfId="61816"/>
    <cellStyle name="Стиль 1 2 2 2 2 2 2 2 7 5 7" xfId="61817"/>
    <cellStyle name="Стиль 1 2 2 2 2 2 2 2 7 5 8" xfId="61818"/>
    <cellStyle name="Стиль 1 2 2 2 2 2 2 2 7 5 9" xfId="61819"/>
    <cellStyle name="Стиль 1 2 2 2 2 2 2 2 7 6" xfId="61820"/>
    <cellStyle name="Стиль 1 2 2 2 2 2 2 2 7 7" xfId="61821"/>
    <cellStyle name="Стиль 1 2 2 2 2 2 2 2 7 8" xfId="61822"/>
    <cellStyle name="Стиль 1 2 2 2 2 2 2 2 7 9" xfId="61823"/>
    <cellStyle name="Стиль 1 2 2 2 2 2 2 2 8" xfId="61824"/>
    <cellStyle name="Стиль 1 2 2 2 2 2 2 2 8 10" xfId="61825"/>
    <cellStyle name="Стиль 1 2 2 2 2 2 2 2 8 11" xfId="61826"/>
    <cellStyle name="Стиль 1 2 2 2 2 2 2 2 8 2" xfId="61827"/>
    <cellStyle name="Стиль 1 2 2 2 2 2 2 2 8 2 10" xfId="61828"/>
    <cellStyle name="Стиль 1 2 2 2 2 2 2 2 8 2 11" xfId="61829"/>
    <cellStyle name="Стиль 1 2 2 2 2 2 2 2 8 2 2" xfId="61830"/>
    <cellStyle name="Стиль 1 2 2 2 2 2 2 2 8 2 2 10" xfId="61831"/>
    <cellStyle name="Стиль 1 2 2 2 2 2 2 2 8 2 2 2" xfId="61832"/>
    <cellStyle name="Стиль 1 2 2 2 2 2 2 2 8 2 2 2 10" xfId="61833"/>
    <cellStyle name="Стиль 1 2 2 2 2 2 2 2 8 2 2 2 2" xfId="61834"/>
    <cellStyle name="Стиль 1 2 2 2 2 2 2 2 8 2 2 2 3" xfId="61835"/>
    <cellStyle name="Стиль 1 2 2 2 2 2 2 2 8 2 2 2 4" xfId="61836"/>
    <cellStyle name="Стиль 1 2 2 2 2 2 2 2 8 2 2 2 5" xfId="61837"/>
    <cellStyle name="Стиль 1 2 2 2 2 2 2 2 8 2 2 2 6" xfId="61838"/>
    <cellStyle name="Стиль 1 2 2 2 2 2 2 2 8 2 2 2 7" xfId="61839"/>
    <cellStyle name="Стиль 1 2 2 2 2 2 2 2 8 2 2 2 8" xfId="61840"/>
    <cellStyle name="Стиль 1 2 2 2 2 2 2 2 8 2 2 2 9" xfId="61841"/>
    <cellStyle name="Стиль 1 2 2 2 2 2 2 2 8 2 2 3" xfId="61842"/>
    <cellStyle name="Стиль 1 2 2 2 2 2 2 2 8 2 2 4" xfId="61843"/>
    <cellStyle name="Стиль 1 2 2 2 2 2 2 2 8 2 2 5" xfId="61844"/>
    <cellStyle name="Стиль 1 2 2 2 2 2 2 2 8 2 2 6" xfId="61845"/>
    <cellStyle name="Стиль 1 2 2 2 2 2 2 2 8 2 2 7" xfId="61846"/>
    <cellStyle name="Стиль 1 2 2 2 2 2 2 2 8 2 2 8" xfId="61847"/>
    <cellStyle name="Стиль 1 2 2 2 2 2 2 2 8 2 2 9" xfId="61848"/>
    <cellStyle name="Стиль 1 2 2 2 2 2 2 2 8 2 3" xfId="61849"/>
    <cellStyle name="Стиль 1 2 2 2 2 2 2 2 8 2 4" xfId="61850"/>
    <cellStyle name="Стиль 1 2 2 2 2 2 2 2 8 2 5" xfId="61851"/>
    <cellStyle name="Стиль 1 2 2 2 2 2 2 2 8 2 6" xfId="61852"/>
    <cellStyle name="Стиль 1 2 2 2 2 2 2 2 8 2 7" xfId="61853"/>
    <cellStyle name="Стиль 1 2 2 2 2 2 2 2 8 2 8" xfId="61854"/>
    <cellStyle name="Стиль 1 2 2 2 2 2 2 2 8 2 9" xfId="61855"/>
    <cellStyle name="Стиль 1 2 2 2 2 2 2 2 8 3" xfId="61856"/>
    <cellStyle name="Стиль 1 2 2 2 2 2 2 2 8 3 10" xfId="61857"/>
    <cellStyle name="Стиль 1 2 2 2 2 2 2 2 8 3 2" xfId="61858"/>
    <cellStyle name="Стиль 1 2 2 2 2 2 2 2 8 3 3" xfId="61859"/>
    <cellStyle name="Стиль 1 2 2 2 2 2 2 2 8 3 4" xfId="61860"/>
    <cellStyle name="Стиль 1 2 2 2 2 2 2 2 8 3 5" xfId="61861"/>
    <cellStyle name="Стиль 1 2 2 2 2 2 2 2 8 3 6" xfId="61862"/>
    <cellStyle name="Стиль 1 2 2 2 2 2 2 2 8 3 7" xfId="61863"/>
    <cellStyle name="Стиль 1 2 2 2 2 2 2 2 8 3 8" xfId="61864"/>
    <cellStyle name="Стиль 1 2 2 2 2 2 2 2 8 3 9" xfId="61865"/>
    <cellStyle name="Стиль 1 2 2 2 2 2 2 2 8 4" xfId="61866"/>
    <cellStyle name="Стиль 1 2 2 2 2 2 2 2 8 5" xfId="61867"/>
    <cellStyle name="Стиль 1 2 2 2 2 2 2 2 8 6" xfId="61868"/>
    <cellStyle name="Стиль 1 2 2 2 2 2 2 2 8 7" xfId="61869"/>
    <cellStyle name="Стиль 1 2 2 2 2 2 2 2 8 8" xfId="61870"/>
    <cellStyle name="Стиль 1 2 2 2 2 2 2 2 8 9" xfId="61871"/>
    <cellStyle name="Стиль 1 2 2 2 2 2 2 2 9" xfId="61872"/>
    <cellStyle name="Стиль 1 2 2 2 2 2 2 20" xfId="61873"/>
    <cellStyle name="Стиль 1 2 2 2 2 2 2 21" xfId="61874"/>
    <cellStyle name="Стиль 1 2 2 2 2 2 2 22" xfId="61875"/>
    <cellStyle name="Стиль 1 2 2 2 2 2 2 22 2" xfId="61876"/>
    <cellStyle name="Стиль 1 2 2 2 2 2 2 22 2 2" xfId="61877"/>
    <cellStyle name="Стиль 1 2 2 2 2 2 2 22 2 2 2" xfId="61878"/>
    <cellStyle name="Стиль 1 2 2 2 2 2 2 22 2 2 2 2" xfId="61879"/>
    <cellStyle name="Стиль 1 2 2 2 2 2 2 22 2 2 2 2 2" xfId="61880"/>
    <cellStyle name="Стиль 1 2 2 2 2 2 2 22 2 2 2 2 2 2" xfId="61881"/>
    <cellStyle name="Стиль 1 2 2 2 2 2 2 22 2 2 2 2 3" xfId="61882"/>
    <cellStyle name="Стиль 1 2 2 2 2 2 2 22 2 2 2 2 4" xfId="61883"/>
    <cellStyle name="Стиль 1 2 2 2 2 2 2 22 2 2 2 3" xfId="61884"/>
    <cellStyle name="Стиль 1 2 2 2 2 2 2 22 2 2 2 3 2" xfId="61885"/>
    <cellStyle name="Стиль 1 2 2 2 2 2 2 22 2 2 2 4" xfId="61886"/>
    <cellStyle name="Стиль 1 2 2 2 2 2 2 22 2 2 3" xfId="61887"/>
    <cellStyle name="Стиль 1 2 2 2 2 2 2 22 2 2 3 2" xfId="61888"/>
    <cellStyle name="Стиль 1 2 2 2 2 2 2 22 2 2 4" xfId="61889"/>
    <cellStyle name="Стиль 1 2 2 2 2 2 2 22 2 2 5" xfId="61890"/>
    <cellStyle name="Стиль 1 2 2 2 2 2 2 22 2 3" xfId="61891"/>
    <cellStyle name="Стиль 1 2 2 2 2 2 2 22 2 3 2" xfId="61892"/>
    <cellStyle name="Стиль 1 2 2 2 2 2 2 22 2 3 2 2" xfId="61893"/>
    <cellStyle name="Стиль 1 2 2 2 2 2 2 22 2 3 3" xfId="61894"/>
    <cellStyle name="Стиль 1 2 2 2 2 2 2 22 2 3 4" xfId="61895"/>
    <cellStyle name="Стиль 1 2 2 2 2 2 2 22 2 4" xfId="61896"/>
    <cellStyle name="Стиль 1 2 2 2 2 2 2 22 2 4 2" xfId="61897"/>
    <cellStyle name="Стиль 1 2 2 2 2 2 2 22 2 5" xfId="61898"/>
    <cellStyle name="Стиль 1 2 2 2 2 2 2 22 3" xfId="61899"/>
    <cellStyle name="Стиль 1 2 2 2 2 2 2 22 3 2" xfId="61900"/>
    <cellStyle name="Стиль 1 2 2 2 2 2 2 22 3 2 2" xfId="61901"/>
    <cellStyle name="Стиль 1 2 2 2 2 2 2 22 3 2 2 2" xfId="61902"/>
    <cellStyle name="Стиль 1 2 2 2 2 2 2 22 3 2 3" xfId="61903"/>
    <cellStyle name="Стиль 1 2 2 2 2 2 2 22 3 2 4" xfId="61904"/>
    <cellStyle name="Стиль 1 2 2 2 2 2 2 22 3 3" xfId="61905"/>
    <cellStyle name="Стиль 1 2 2 2 2 2 2 22 3 3 2" xfId="61906"/>
    <cellStyle name="Стиль 1 2 2 2 2 2 2 22 3 4" xfId="61907"/>
    <cellStyle name="Стиль 1 2 2 2 2 2 2 22 4" xfId="61908"/>
    <cellStyle name="Стиль 1 2 2 2 2 2 2 22 4 2" xfId="61909"/>
    <cellStyle name="Стиль 1 2 2 2 2 2 2 22 5" xfId="61910"/>
    <cellStyle name="Стиль 1 2 2 2 2 2 2 22 6" xfId="61911"/>
    <cellStyle name="Стиль 1 2 2 2 2 2 2 23" xfId="61912"/>
    <cellStyle name="Стиль 1 2 2 2 2 2 2 23 2" xfId="61913"/>
    <cellStyle name="Стиль 1 2 2 2 2 2 2 23 2 2" xfId="61914"/>
    <cellStyle name="Стиль 1 2 2 2 2 2 2 23 2 2 2" xfId="61915"/>
    <cellStyle name="Стиль 1 2 2 2 2 2 2 23 2 2 2 2" xfId="61916"/>
    <cellStyle name="Стиль 1 2 2 2 2 2 2 23 2 2 3" xfId="61917"/>
    <cellStyle name="Стиль 1 2 2 2 2 2 2 23 2 2 4" xfId="61918"/>
    <cellStyle name="Стиль 1 2 2 2 2 2 2 23 2 3" xfId="61919"/>
    <cellStyle name="Стиль 1 2 2 2 2 2 2 23 2 3 2" xfId="61920"/>
    <cellStyle name="Стиль 1 2 2 2 2 2 2 23 2 4" xfId="61921"/>
    <cellStyle name="Стиль 1 2 2 2 2 2 2 23 3" xfId="61922"/>
    <cellStyle name="Стиль 1 2 2 2 2 2 2 23 3 2" xfId="61923"/>
    <cellStyle name="Стиль 1 2 2 2 2 2 2 23 4" xfId="61924"/>
    <cellStyle name="Стиль 1 2 2 2 2 2 2 23 5" xfId="61925"/>
    <cellStyle name="Стиль 1 2 2 2 2 2 2 24" xfId="61926"/>
    <cellStyle name="Стиль 1 2 2 2 2 2 2 24 2" xfId="61927"/>
    <cellStyle name="Стиль 1 2 2 2 2 2 2 24 2 2" xfId="61928"/>
    <cellStyle name="Стиль 1 2 2 2 2 2 2 24 3" xfId="61929"/>
    <cellStyle name="Стиль 1 2 2 2 2 2 2 24 4" xfId="61930"/>
    <cellStyle name="Стиль 1 2 2 2 2 2 2 25" xfId="61931"/>
    <cellStyle name="Стиль 1 2 2 2 2 2 2 25 2" xfId="61932"/>
    <cellStyle name="Стиль 1 2 2 2 2 2 2 26" xfId="61933"/>
    <cellStyle name="Стиль 1 2 2 2 2 2 2 3" xfId="61934"/>
    <cellStyle name="Стиль 1 2 2 2 2 2 2 4" xfId="61935"/>
    <cellStyle name="Стиль 1 2 2 2 2 2 2 5" xfId="61936"/>
    <cellStyle name="Стиль 1 2 2 2 2 2 2 5 2" xfId="61937"/>
    <cellStyle name="Стиль 1 2 2 2 2 2 2 5 2 2" xfId="61938"/>
    <cellStyle name="Стиль 1 2 2 2 2 2 2 5 2 2 2" xfId="61939"/>
    <cellStyle name="Стиль 1 2 2 2 2 2 2 5 2 2 2 2" xfId="61940"/>
    <cellStyle name="Стиль 1 2 2 2 2 2 2 5 2 2 2 2 2" xfId="61941"/>
    <cellStyle name="Стиль 1 2 2 2 2 2 2 5 2 2 3" xfId="61942"/>
    <cellStyle name="Стиль 1 2 2 2 2 2 2 5 2 2 4" xfId="61943"/>
    <cellStyle name="Стиль 1 2 2 2 2 2 2 5 2 3" xfId="61944"/>
    <cellStyle name="Стиль 1 2 2 2 2 2 2 5 2 3 2" xfId="61945"/>
    <cellStyle name="Стиль 1 2 2 2 2 2 2 5 2 3 2 2" xfId="61946"/>
    <cellStyle name="Стиль 1 2 2 2 2 2 2 5 2 4" xfId="61947"/>
    <cellStyle name="Стиль 1 2 2 2 2 2 2 5 3" xfId="61948"/>
    <cellStyle name="Стиль 1 2 2 2 2 2 2 5 3 2" xfId="61949"/>
    <cellStyle name="Стиль 1 2 2 2 2 2 2 5 3 2 2" xfId="61950"/>
    <cellStyle name="Стиль 1 2 2 2 2 2 2 5 4" xfId="61951"/>
    <cellStyle name="Стиль 1 2 2 2 2 2 2 5 5" xfId="61952"/>
    <cellStyle name="Стиль 1 2 2 2 2 2 2 6" xfId="61953"/>
    <cellStyle name="Стиль 1 2 2 2 2 2 2 6 2" xfId="61954"/>
    <cellStyle name="Стиль 1 2 2 2 2 2 2 6 2 2" xfId="61955"/>
    <cellStyle name="Стиль 1 2 2 2 2 2 2 6 2 2 2" xfId="61956"/>
    <cellStyle name="Стиль 1 2 2 2 2 2 2 6 3" xfId="61957"/>
    <cellStyle name="Стиль 1 2 2 2 2 2 2 6 4" xfId="61958"/>
    <cellStyle name="Стиль 1 2 2 2 2 2 2 7" xfId="61959"/>
    <cellStyle name="Стиль 1 2 2 2 2 2 2 7 2" xfId="61960"/>
    <cellStyle name="Стиль 1 2 2 2 2 2 2 7 2 2" xfId="61961"/>
    <cellStyle name="Стиль 1 2 2 2 2 2 2 8" xfId="61962"/>
    <cellStyle name="Стиль 1 2 2 2 2 2 2 9" xfId="61963"/>
    <cellStyle name="Стиль 1 2 2 2 2 2 2 9 10" xfId="61964"/>
    <cellStyle name="Стиль 1 2 2 2 2 2 2 9 11" xfId="61965"/>
    <cellStyle name="Стиль 1 2 2 2 2 2 2 9 12" xfId="61966"/>
    <cellStyle name="Стиль 1 2 2 2 2 2 2 9 13" xfId="61967"/>
    <cellStyle name="Стиль 1 2 2 2 2 2 2 9 14" xfId="61968"/>
    <cellStyle name="Стиль 1 2 2 2 2 2 2 9 2" xfId="61969"/>
    <cellStyle name="Стиль 1 2 2 2 2 2 2 9 2 10" xfId="61970"/>
    <cellStyle name="Стиль 1 2 2 2 2 2 2 9 2 11" xfId="61971"/>
    <cellStyle name="Стиль 1 2 2 2 2 2 2 9 2 2" xfId="61972"/>
    <cellStyle name="Стиль 1 2 2 2 2 2 2 9 2 2 10" xfId="61973"/>
    <cellStyle name="Стиль 1 2 2 2 2 2 2 9 2 2 11" xfId="61974"/>
    <cellStyle name="Стиль 1 2 2 2 2 2 2 9 2 2 2" xfId="61975"/>
    <cellStyle name="Стиль 1 2 2 2 2 2 2 9 2 2 2 10" xfId="61976"/>
    <cellStyle name="Стиль 1 2 2 2 2 2 2 9 2 2 2 2" xfId="61977"/>
    <cellStyle name="Стиль 1 2 2 2 2 2 2 9 2 2 2 2 10" xfId="61978"/>
    <cellStyle name="Стиль 1 2 2 2 2 2 2 9 2 2 2 2 2" xfId="61979"/>
    <cellStyle name="Стиль 1 2 2 2 2 2 2 9 2 2 2 2 3" xfId="61980"/>
    <cellStyle name="Стиль 1 2 2 2 2 2 2 9 2 2 2 2 4" xfId="61981"/>
    <cellStyle name="Стиль 1 2 2 2 2 2 2 9 2 2 2 2 5" xfId="61982"/>
    <cellStyle name="Стиль 1 2 2 2 2 2 2 9 2 2 2 2 6" xfId="61983"/>
    <cellStyle name="Стиль 1 2 2 2 2 2 2 9 2 2 2 2 7" xfId="61984"/>
    <cellStyle name="Стиль 1 2 2 2 2 2 2 9 2 2 2 2 8" xfId="61985"/>
    <cellStyle name="Стиль 1 2 2 2 2 2 2 9 2 2 2 2 9" xfId="61986"/>
    <cellStyle name="Стиль 1 2 2 2 2 2 2 9 2 2 2 3" xfId="61987"/>
    <cellStyle name="Стиль 1 2 2 2 2 2 2 9 2 2 2 4" xfId="61988"/>
    <cellStyle name="Стиль 1 2 2 2 2 2 2 9 2 2 2 5" xfId="61989"/>
    <cellStyle name="Стиль 1 2 2 2 2 2 2 9 2 2 2 6" xfId="61990"/>
    <cellStyle name="Стиль 1 2 2 2 2 2 2 9 2 2 2 7" xfId="61991"/>
    <cellStyle name="Стиль 1 2 2 2 2 2 2 9 2 2 2 8" xfId="61992"/>
    <cellStyle name="Стиль 1 2 2 2 2 2 2 9 2 2 2 9" xfId="61993"/>
    <cellStyle name="Стиль 1 2 2 2 2 2 2 9 2 2 3" xfId="61994"/>
    <cellStyle name="Стиль 1 2 2 2 2 2 2 9 2 2 4" xfId="61995"/>
    <cellStyle name="Стиль 1 2 2 2 2 2 2 9 2 2 5" xfId="61996"/>
    <cellStyle name="Стиль 1 2 2 2 2 2 2 9 2 2 6" xfId="61997"/>
    <cellStyle name="Стиль 1 2 2 2 2 2 2 9 2 2 7" xfId="61998"/>
    <cellStyle name="Стиль 1 2 2 2 2 2 2 9 2 2 8" xfId="61999"/>
    <cellStyle name="Стиль 1 2 2 2 2 2 2 9 2 2 9" xfId="62000"/>
    <cellStyle name="Стиль 1 2 2 2 2 2 2 9 2 3" xfId="62001"/>
    <cellStyle name="Стиль 1 2 2 2 2 2 2 9 2 3 10" xfId="62002"/>
    <cellStyle name="Стиль 1 2 2 2 2 2 2 9 2 3 2" xfId="62003"/>
    <cellStyle name="Стиль 1 2 2 2 2 2 2 9 2 3 3" xfId="62004"/>
    <cellStyle name="Стиль 1 2 2 2 2 2 2 9 2 3 4" xfId="62005"/>
    <cellStyle name="Стиль 1 2 2 2 2 2 2 9 2 3 5" xfId="62006"/>
    <cellStyle name="Стиль 1 2 2 2 2 2 2 9 2 3 6" xfId="62007"/>
    <cellStyle name="Стиль 1 2 2 2 2 2 2 9 2 3 7" xfId="62008"/>
    <cellStyle name="Стиль 1 2 2 2 2 2 2 9 2 3 8" xfId="62009"/>
    <cellStyle name="Стиль 1 2 2 2 2 2 2 9 2 3 9" xfId="62010"/>
    <cellStyle name="Стиль 1 2 2 2 2 2 2 9 2 4" xfId="62011"/>
    <cellStyle name="Стиль 1 2 2 2 2 2 2 9 2 5" xfId="62012"/>
    <cellStyle name="Стиль 1 2 2 2 2 2 2 9 2 6" xfId="62013"/>
    <cellStyle name="Стиль 1 2 2 2 2 2 2 9 2 7" xfId="62014"/>
    <cellStyle name="Стиль 1 2 2 2 2 2 2 9 2 8" xfId="62015"/>
    <cellStyle name="Стиль 1 2 2 2 2 2 2 9 2 9" xfId="62016"/>
    <cellStyle name="Стиль 1 2 2 2 2 2 2 9 3" xfId="62017"/>
    <cellStyle name="Стиль 1 2 2 2 2 2 2 9 4" xfId="62018"/>
    <cellStyle name="Стиль 1 2 2 2 2 2 2 9 5" xfId="62019"/>
    <cellStyle name="Стиль 1 2 2 2 2 2 2 9 5 10" xfId="62020"/>
    <cellStyle name="Стиль 1 2 2 2 2 2 2 9 5 2" xfId="62021"/>
    <cellStyle name="Стиль 1 2 2 2 2 2 2 9 5 2 10" xfId="62022"/>
    <cellStyle name="Стиль 1 2 2 2 2 2 2 9 5 2 2" xfId="62023"/>
    <cellStyle name="Стиль 1 2 2 2 2 2 2 9 5 2 3" xfId="62024"/>
    <cellStyle name="Стиль 1 2 2 2 2 2 2 9 5 2 4" xfId="62025"/>
    <cellStyle name="Стиль 1 2 2 2 2 2 2 9 5 2 5" xfId="62026"/>
    <cellStyle name="Стиль 1 2 2 2 2 2 2 9 5 2 6" xfId="62027"/>
    <cellStyle name="Стиль 1 2 2 2 2 2 2 9 5 2 7" xfId="62028"/>
    <cellStyle name="Стиль 1 2 2 2 2 2 2 9 5 2 8" xfId="62029"/>
    <cellStyle name="Стиль 1 2 2 2 2 2 2 9 5 2 9" xfId="62030"/>
    <cellStyle name="Стиль 1 2 2 2 2 2 2 9 5 3" xfId="62031"/>
    <cellStyle name="Стиль 1 2 2 2 2 2 2 9 5 4" xfId="62032"/>
    <cellStyle name="Стиль 1 2 2 2 2 2 2 9 5 5" xfId="62033"/>
    <cellStyle name="Стиль 1 2 2 2 2 2 2 9 5 6" xfId="62034"/>
    <cellStyle name="Стиль 1 2 2 2 2 2 2 9 5 7" xfId="62035"/>
    <cellStyle name="Стиль 1 2 2 2 2 2 2 9 5 8" xfId="62036"/>
    <cellStyle name="Стиль 1 2 2 2 2 2 2 9 5 9" xfId="62037"/>
    <cellStyle name="Стиль 1 2 2 2 2 2 2 9 6" xfId="62038"/>
    <cellStyle name="Стиль 1 2 2 2 2 2 2 9 7" xfId="62039"/>
    <cellStyle name="Стиль 1 2 2 2 2 2 2 9 8" xfId="62040"/>
    <cellStyle name="Стиль 1 2 2 2 2 2 2 9 9" xfId="62041"/>
    <cellStyle name="Стиль 1 2 2 2 2 2 20" xfId="62042"/>
    <cellStyle name="Стиль 1 2 2 2 2 2 21" xfId="62043"/>
    <cellStyle name="Стиль 1 2 2 2 2 2 22" xfId="62044"/>
    <cellStyle name="Стиль 1 2 2 2 2 2 23" xfId="62045"/>
    <cellStyle name="Стиль 1 2 2 2 2 2 24" xfId="62046"/>
    <cellStyle name="Стиль 1 2 2 2 2 2 25" xfId="62047"/>
    <cellStyle name="Стиль 1 2 2 2 2 2 26" xfId="62048"/>
    <cellStyle name="Стиль 1 2 2 2 2 2 27" xfId="62049"/>
    <cellStyle name="Стиль 1 2 2 2 2 2 28" xfId="62050"/>
    <cellStyle name="Стиль 1 2 2 2 2 2 29" xfId="62051"/>
    <cellStyle name="Стиль 1 2 2 2 2 2 29 2" xfId="62052"/>
    <cellStyle name="Стиль 1 2 2 2 2 2 29 2 2" xfId="62053"/>
    <cellStyle name="Стиль 1 2 2 2 2 2 29 2 2 2" xfId="62054"/>
    <cellStyle name="Стиль 1 2 2 2 2 2 29 2 2 2 2" xfId="62055"/>
    <cellStyle name="Стиль 1 2 2 2 2 2 29 2 2 2 2 2" xfId="62056"/>
    <cellStyle name="Стиль 1 2 2 2 2 2 29 2 2 2 2 2 2" xfId="62057"/>
    <cellStyle name="Стиль 1 2 2 2 2 2 29 2 2 2 2 3" xfId="62058"/>
    <cellStyle name="Стиль 1 2 2 2 2 2 29 2 2 2 2 4" xfId="62059"/>
    <cellStyle name="Стиль 1 2 2 2 2 2 29 2 2 2 3" xfId="62060"/>
    <cellStyle name="Стиль 1 2 2 2 2 2 29 2 2 2 3 2" xfId="62061"/>
    <cellStyle name="Стиль 1 2 2 2 2 2 29 2 2 2 4" xfId="62062"/>
    <cellStyle name="Стиль 1 2 2 2 2 2 29 2 2 3" xfId="62063"/>
    <cellStyle name="Стиль 1 2 2 2 2 2 29 2 2 3 2" xfId="62064"/>
    <cellStyle name="Стиль 1 2 2 2 2 2 29 2 2 4" xfId="62065"/>
    <cellStyle name="Стиль 1 2 2 2 2 2 29 2 2 5" xfId="62066"/>
    <cellStyle name="Стиль 1 2 2 2 2 2 29 2 3" xfId="62067"/>
    <cellStyle name="Стиль 1 2 2 2 2 2 29 2 3 2" xfId="62068"/>
    <cellStyle name="Стиль 1 2 2 2 2 2 29 2 3 2 2" xfId="62069"/>
    <cellStyle name="Стиль 1 2 2 2 2 2 29 2 3 3" xfId="62070"/>
    <cellStyle name="Стиль 1 2 2 2 2 2 29 2 3 4" xfId="62071"/>
    <cellStyle name="Стиль 1 2 2 2 2 2 29 2 4" xfId="62072"/>
    <cellStyle name="Стиль 1 2 2 2 2 2 29 2 4 2" xfId="62073"/>
    <cellStyle name="Стиль 1 2 2 2 2 2 29 2 5" xfId="62074"/>
    <cellStyle name="Стиль 1 2 2 2 2 2 29 3" xfId="62075"/>
    <cellStyle name="Стиль 1 2 2 2 2 2 29 3 2" xfId="62076"/>
    <cellStyle name="Стиль 1 2 2 2 2 2 29 3 2 2" xfId="62077"/>
    <cellStyle name="Стиль 1 2 2 2 2 2 29 3 2 2 2" xfId="62078"/>
    <cellStyle name="Стиль 1 2 2 2 2 2 29 3 2 3" xfId="62079"/>
    <cellStyle name="Стиль 1 2 2 2 2 2 29 3 2 4" xfId="62080"/>
    <cellStyle name="Стиль 1 2 2 2 2 2 29 3 3" xfId="62081"/>
    <cellStyle name="Стиль 1 2 2 2 2 2 29 3 3 2" xfId="62082"/>
    <cellStyle name="Стиль 1 2 2 2 2 2 29 3 4" xfId="62083"/>
    <cellStyle name="Стиль 1 2 2 2 2 2 29 4" xfId="62084"/>
    <cellStyle name="Стиль 1 2 2 2 2 2 29 4 2" xfId="62085"/>
    <cellStyle name="Стиль 1 2 2 2 2 2 29 5" xfId="62086"/>
    <cellStyle name="Стиль 1 2 2 2 2 2 29 6" xfId="62087"/>
    <cellStyle name="Стиль 1 2 2 2 2 2 3" xfId="62088"/>
    <cellStyle name="Стиль 1 2 2 2 2 2 30" xfId="62089"/>
    <cellStyle name="Стиль 1 2 2 2 2 2 30 2" xfId="62090"/>
    <cellStyle name="Стиль 1 2 2 2 2 2 30 2 2" xfId="62091"/>
    <cellStyle name="Стиль 1 2 2 2 2 2 30 2 2 2" xfId="62092"/>
    <cellStyle name="Стиль 1 2 2 2 2 2 30 2 2 2 2" xfId="62093"/>
    <cellStyle name="Стиль 1 2 2 2 2 2 30 2 2 3" xfId="62094"/>
    <cellStyle name="Стиль 1 2 2 2 2 2 30 2 2 4" xfId="62095"/>
    <cellStyle name="Стиль 1 2 2 2 2 2 30 2 3" xfId="62096"/>
    <cellStyle name="Стиль 1 2 2 2 2 2 30 2 3 2" xfId="62097"/>
    <cellStyle name="Стиль 1 2 2 2 2 2 30 2 4" xfId="62098"/>
    <cellStyle name="Стиль 1 2 2 2 2 2 30 3" xfId="62099"/>
    <cellStyle name="Стиль 1 2 2 2 2 2 30 3 2" xfId="62100"/>
    <cellStyle name="Стиль 1 2 2 2 2 2 30 4" xfId="62101"/>
    <cellStyle name="Стиль 1 2 2 2 2 2 30 5" xfId="62102"/>
    <cellStyle name="Стиль 1 2 2 2 2 2 31" xfId="62103"/>
    <cellStyle name="Стиль 1 2 2 2 2 2 31 2" xfId="62104"/>
    <cellStyle name="Стиль 1 2 2 2 2 2 31 2 2" xfId="62105"/>
    <cellStyle name="Стиль 1 2 2 2 2 2 31 3" xfId="62106"/>
    <cellStyle name="Стиль 1 2 2 2 2 2 31 4" xfId="62107"/>
    <cellStyle name="Стиль 1 2 2 2 2 2 32" xfId="62108"/>
    <cellStyle name="Стиль 1 2 2 2 2 2 32 2" xfId="62109"/>
    <cellStyle name="Стиль 1 2 2 2 2 2 33" xfId="62110"/>
    <cellStyle name="Стиль 1 2 2 2 2 2 4" xfId="62111"/>
    <cellStyle name="Стиль 1 2 2 2 2 2 5" xfId="62112"/>
    <cellStyle name="Стиль 1 2 2 2 2 2 6" xfId="62113"/>
    <cellStyle name="Стиль 1 2 2 2 2 2 7" xfId="62114"/>
    <cellStyle name="Стиль 1 2 2 2 2 2 8" xfId="62115"/>
    <cellStyle name="Стиль 1 2 2 2 2 2 9" xfId="62116"/>
    <cellStyle name="Стиль 1 2 2 2 2 20" xfId="62117"/>
    <cellStyle name="Стиль 1 2 2 2 2 21" xfId="62118"/>
    <cellStyle name="Стиль 1 2 2 2 2 22" xfId="62119"/>
    <cellStyle name="Стиль 1 2 2 2 2 22 2" xfId="62120"/>
    <cellStyle name="Стиль 1 2 2 2 2 22 2 2" xfId="62121"/>
    <cellStyle name="Стиль 1 2 2 2 2 22 2 2 2" xfId="62122"/>
    <cellStyle name="Стиль 1 2 2 2 2 22 2 2 2 2" xfId="62123"/>
    <cellStyle name="Стиль 1 2 2 2 2 22 2 2 2 2 2" xfId="62124"/>
    <cellStyle name="Стиль 1 2 2 2 2 22 2 2 2 2 2 2" xfId="62125"/>
    <cellStyle name="Стиль 1 2 2 2 2 22 2 2 2 3" xfId="62126"/>
    <cellStyle name="Стиль 1 2 2 2 2 22 2 2 2 4" xfId="62127"/>
    <cellStyle name="Стиль 1 2 2 2 2 22 2 2 3" xfId="62128"/>
    <cellStyle name="Стиль 1 2 2 2 2 22 2 2 3 2" xfId="62129"/>
    <cellStyle name="Стиль 1 2 2 2 2 22 2 2 3 2 2" xfId="62130"/>
    <cellStyle name="Стиль 1 2 2 2 2 22 2 2 4" xfId="62131"/>
    <cellStyle name="Стиль 1 2 2 2 2 22 2 3" xfId="62132"/>
    <cellStyle name="Стиль 1 2 2 2 2 22 2 3 2" xfId="62133"/>
    <cellStyle name="Стиль 1 2 2 2 2 22 2 3 2 2" xfId="62134"/>
    <cellStyle name="Стиль 1 2 2 2 2 22 2 4" xfId="62135"/>
    <cellStyle name="Стиль 1 2 2 2 2 22 2 5" xfId="62136"/>
    <cellStyle name="Стиль 1 2 2 2 2 22 3" xfId="62137"/>
    <cellStyle name="Стиль 1 2 2 2 2 22 4" xfId="62138"/>
    <cellStyle name="Стиль 1 2 2 2 2 22 4 2" xfId="62139"/>
    <cellStyle name="Стиль 1 2 2 2 2 22 4 2 2" xfId="62140"/>
    <cellStyle name="Стиль 1 2 2 2 2 22 4 2 2 2" xfId="62141"/>
    <cellStyle name="Стиль 1 2 2 2 2 22 4 3" xfId="62142"/>
    <cellStyle name="Стиль 1 2 2 2 2 22 4 4" xfId="62143"/>
    <cellStyle name="Стиль 1 2 2 2 2 22 5" xfId="62144"/>
    <cellStyle name="Стиль 1 2 2 2 2 22 5 2" xfId="62145"/>
    <cellStyle name="Стиль 1 2 2 2 2 22 5 2 2" xfId="62146"/>
    <cellStyle name="Стиль 1 2 2 2 2 22 6" xfId="62147"/>
    <cellStyle name="Стиль 1 2 2 2 2 23" xfId="62148"/>
    <cellStyle name="Стиль 1 2 2 2 2 24" xfId="62149"/>
    <cellStyle name="Стиль 1 2 2 2 2 24 2" xfId="62150"/>
    <cellStyle name="Стиль 1 2 2 2 2 24 2 2" xfId="62151"/>
    <cellStyle name="Стиль 1 2 2 2 2 24 2 2 2" xfId="62152"/>
    <cellStyle name="Стиль 1 2 2 2 2 24 2 2 2 2" xfId="62153"/>
    <cellStyle name="Стиль 1 2 2 2 2 24 2 2 2 2 2" xfId="62154"/>
    <cellStyle name="Стиль 1 2 2 2 2 24 2 2 3" xfId="62155"/>
    <cellStyle name="Стиль 1 2 2 2 2 24 2 2 4" xfId="62156"/>
    <cellStyle name="Стиль 1 2 2 2 2 24 2 3" xfId="62157"/>
    <cellStyle name="Стиль 1 2 2 2 2 24 2 3 2" xfId="62158"/>
    <cellStyle name="Стиль 1 2 2 2 2 24 2 3 2 2" xfId="62159"/>
    <cellStyle name="Стиль 1 2 2 2 2 24 2 4" xfId="62160"/>
    <cellStyle name="Стиль 1 2 2 2 2 24 3" xfId="62161"/>
    <cellStyle name="Стиль 1 2 2 2 2 24 3 2" xfId="62162"/>
    <cellStyle name="Стиль 1 2 2 2 2 24 3 2 2" xfId="62163"/>
    <cellStyle name="Стиль 1 2 2 2 2 24 4" xfId="62164"/>
    <cellStyle name="Стиль 1 2 2 2 2 24 5" xfId="62165"/>
    <cellStyle name="Стиль 1 2 2 2 2 25" xfId="62166"/>
    <cellStyle name="Стиль 1 2 2 2 2 25 2" xfId="62167"/>
    <cellStyle name="Стиль 1 2 2 2 2 25 2 2" xfId="62168"/>
    <cellStyle name="Стиль 1 2 2 2 2 25 2 2 2" xfId="62169"/>
    <cellStyle name="Стиль 1 2 2 2 2 25 3" xfId="62170"/>
    <cellStyle name="Стиль 1 2 2 2 2 25 4" xfId="62171"/>
    <cellStyle name="Стиль 1 2 2 2 2 26" xfId="62172"/>
    <cellStyle name="Стиль 1 2 2 2 2 26 2" xfId="62173"/>
    <cellStyle name="Стиль 1 2 2 2 2 26 2 2" xfId="62174"/>
    <cellStyle name="Стиль 1 2 2 2 2 27" xfId="62175"/>
    <cellStyle name="Стиль 1 2 2 2 2 28" xfId="62176"/>
    <cellStyle name="Стиль 1 2 2 2 2 28 10" xfId="62177"/>
    <cellStyle name="Стиль 1 2 2 2 2 28 11" xfId="62178"/>
    <cellStyle name="Стиль 1 2 2 2 2 28 12" xfId="62179"/>
    <cellStyle name="Стиль 1 2 2 2 2 28 13" xfId="62180"/>
    <cellStyle name="Стиль 1 2 2 2 2 28 14" xfId="62181"/>
    <cellStyle name="Стиль 1 2 2 2 2 28 2" xfId="62182"/>
    <cellStyle name="Стиль 1 2 2 2 2 28 2 10" xfId="62183"/>
    <cellStyle name="Стиль 1 2 2 2 2 28 2 11" xfId="62184"/>
    <cellStyle name="Стиль 1 2 2 2 2 28 2 2" xfId="62185"/>
    <cellStyle name="Стиль 1 2 2 2 2 28 2 2 10" xfId="62186"/>
    <cellStyle name="Стиль 1 2 2 2 2 28 2 2 11" xfId="62187"/>
    <cellStyle name="Стиль 1 2 2 2 2 28 2 2 2" xfId="62188"/>
    <cellStyle name="Стиль 1 2 2 2 2 28 2 2 2 10" xfId="62189"/>
    <cellStyle name="Стиль 1 2 2 2 2 28 2 2 2 2" xfId="62190"/>
    <cellStyle name="Стиль 1 2 2 2 2 28 2 2 2 2 10" xfId="62191"/>
    <cellStyle name="Стиль 1 2 2 2 2 28 2 2 2 2 2" xfId="62192"/>
    <cellStyle name="Стиль 1 2 2 2 2 28 2 2 2 2 3" xfId="62193"/>
    <cellStyle name="Стиль 1 2 2 2 2 28 2 2 2 2 4" xfId="62194"/>
    <cellStyle name="Стиль 1 2 2 2 2 28 2 2 2 2 5" xfId="62195"/>
    <cellStyle name="Стиль 1 2 2 2 2 28 2 2 2 2 6" xfId="62196"/>
    <cellStyle name="Стиль 1 2 2 2 2 28 2 2 2 2 7" xfId="62197"/>
    <cellStyle name="Стиль 1 2 2 2 2 28 2 2 2 2 8" xfId="62198"/>
    <cellStyle name="Стиль 1 2 2 2 2 28 2 2 2 2 9" xfId="62199"/>
    <cellStyle name="Стиль 1 2 2 2 2 28 2 2 2 3" xfId="62200"/>
    <cellStyle name="Стиль 1 2 2 2 2 28 2 2 2 4" xfId="62201"/>
    <cellStyle name="Стиль 1 2 2 2 2 28 2 2 2 5" xfId="62202"/>
    <cellStyle name="Стиль 1 2 2 2 2 28 2 2 2 6" xfId="62203"/>
    <cellStyle name="Стиль 1 2 2 2 2 28 2 2 2 7" xfId="62204"/>
    <cellStyle name="Стиль 1 2 2 2 2 28 2 2 2 8" xfId="62205"/>
    <cellStyle name="Стиль 1 2 2 2 2 28 2 2 2 9" xfId="62206"/>
    <cellStyle name="Стиль 1 2 2 2 2 28 2 2 3" xfId="62207"/>
    <cellStyle name="Стиль 1 2 2 2 2 28 2 2 4" xfId="62208"/>
    <cellStyle name="Стиль 1 2 2 2 2 28 2 2 5" xfId="62209"/>
    <cellStyle name="Стиль 1 2 2 2 2 28 2 2 6" xfId="62210"/>
    <cellStyle name="Стиль 1 2 2 2 2 28 2 2 7" xfId="62211"/>
    <cellStyle name="Стиль 1 2 2 2 2 28 2 2 8" xfId="62212"/>
    <cellStyle name="Стиль 1 2 2 2 2 28 2 2 9" xfId="62213"/>
    <cellStyle name="Стиль 1 2 2 2 2 28 2 3" xfId="62214"/>
    <cellStyle name="Стиль 1 2 2 2 2 28 2 3 10" xfId="62215"/>
    <cellStyle name="Стиль 1 2 2 2 2 28 2 3 2" xfId="62216"/>
    <cellStyle name="Стиль 1 2 2 2 2 28 2 3 3" xfId="62217"/>
    <cellStyle name="Стиль 1 2 2 2 2 28 2 3 4" xfId="62218"/>
    <cellStyle name="Стиль 1 2 2 2 2 28 2 3 5" xfId="62219"/>
    <cellStyle name="Стиль 1 2 2 2 2 28 2 3 6" xfId="62220"/>
    <cellStyle name="Стиль 1 2 2 2 2 28 2 3 7" xfId="62221"/>
    <cellStyle name="Стиль 1 2 2 2 2 28 2 3 8" xfId="62222"/>
    <cellStyle name="Стиль 1 2 2 2 2 28 2 3 9" xfId="62223"/>
    <cellStyle name="Стиль 1 2 2 2 2 28 2 4" xfId="62224"/>
    <cellStyle name="Стиль 1 2 2 2 2 28 2 5" xfId="62225"/>
    <cellStyle name="Стиль 1 2 2 2 2 28 2 6" xfId="62226"/>
    <cellStyle name="Стиль 1 2 2 2 2 28 2 7" xfId="62227"/>
    <cellStyle name="Стиль 1 2 2 2 2 28 2 8" xfId="62228"/>
    <cellStyle name="Стиль 1 2 2 2 2 28 2 9" xfId="62229"/>
    <cellStyle name="Стиль 1 2 2 2 2 28 3" xfId="62230"/>
    <cellStyle name="Стиль 1 2 2 2 2 28 4" xfId="62231"/>
    <cellStyle name="Стиль 1 2 2 2 2 28 5" xfId="62232"/>
    <cellStyle name="Стиль 1 2 2 2 2 28 5 10" xfId="62233"/>
    <cellStyle name="Стиль 1 2 2 2 2 28 5 2" xfId="62234"/>
    <cellStyle name="Стиль 1 2 2 2 2 28 5 2 10" xfId="62235"/>
    <cellStyle name="Стиль 1 2 2 2 2 28 5 2 2" xfId="62236"/>
    <cellStyle name="Стиль 1 2 2 2 2 28 5 2 3" xfId="62237"/>
    <cellStyle name="Стиль 1 2 2 2 2 28 5 2 4" xfId="62238"/>
    <cellStyle name="Стиль 1 2 2 2 2 28 5 2 5" xfId="62239"/>
    <cellStyle name="Стиль 1 2 2 2 2 28 5 2 6" xfId="62240"/>
    <cellStyle name="Стиль 1 2 2 2 2 28 5 2 7" xfId="62241"/>
    <cellStyle name="Стиль 1 2 2 2 2 28 5 2 8" xfId="62242"/>
    <cellStyle name="Стиль 1 2 2 2 2 28 5 2 9" xfId="62243"/>
    <cellStyle name="Стиль 1 2 2 2 2 28 5 3" xfId="62244"/>
    <cellStyle name="Стиль 1 2 2 2 2 28 5 4" xfId="62245"/>
    <cellStyle name="Стиль 1 2 2 2 2 28 5 5" xfId="62246"/>
    <cellStyle name="Стиль 1 2 2 2 2 28 5 6" xfId="62247"/>
    <cellStyle name="Стиль 1 2 2 2 2 28 5 7" xfId="62248"/>
    <cellStyle name="Стиль 1 2 2 2 2 28 5 8" xfId="62249"/>
    <cellStyle name="Стиль 1 2 2 2 2 28 5 9" xfId="62250"/>
    <cellStyle name="Стиль 1 2 2 2 2 28 6" xfId="62251"/>
    <cellStyle name="Стиль 1 2 2 2 2 28 7" xfId="62252"/>
    <cellStyle name="Стиль 1 2 2 2 2 28 8" xfId="62253"/>
    <cellStyle name="Стиль 1 2 2 2 2 28 9" xfId="62254"/>
    <cellStyle name="Стиль 1 2 2 2 2 29" xfId="62255"/>
    <cellStyle name="Стиль 1 2 2 2 2 29 10" xfId="62256"/>
    <cellStyle name="Стиль 1 2 2 2 2 29 11" xfId="62257"/>
    <cellStyle name="Стиль 1 2 2 2 2 29 2" xfId="62258"/>
    <cellStyle name="Стиль 1 2 2 2 2 29 2 10" xfId="62259"/>
    <cellStyle name="Стиль 1 2 2 2 2 29 2 11" xfId="62260"/>
    <cellStyle name="Стиль 1 2 2 2 2 29 2 2" xfId="62261"/>
    <cellStyle name="Стиль 1 2 2 2 2 29 2 2 10" xfId="62262"/>
    <cellStyle name="Стиль 1 2 2 2 2 29 2 2 2" xfId="62263"/>
    <cellStyle name="Стиль 1 2 2 2 2 29 2 2 2 10" xfId="62264"/>
    <cellStyle name="Стиль 1 2 2 2 2 29 2 2 2 2" xfId="62265"/>
    <cellStyle name="Стиль 1 2 2 2 2 29 2 2 2 3" xfId="62266"/>
    <cellStyle name="Стиль 1 2 2 2 2 29 2 2 2 4" xfId="62267"/>
    <cellStyle name="Стиль 1 2 2 2 2 29 2 2 2 5" xfId="62268"/>
    <cellStyle name="Стиль 1 2 2 2 2 29 2 2 2 6" xfId="62269"/>
    <cellStyle name="Стиль 1 2 2 2 2 29 2 2 2 7" xfId="62270"/>
    <cellStyle name="Стиль 1 2 2 2 2 29 2 2 2 8" xfId="62271"/>
    <cellStyle name="Стиль 1 2 2 2 2 29 2 2 2 9" xfId="62272"/>
    <cellStyle name="Стиль 1 2 2 2 2 29 2 2 3" xfId="62273"/>
    <cellStyle name="Стиль 1 2 2 2 2 29 2 2 4" xfId="62274"/>
    <cellStyle name="Стиль 1 2 2 2 2 29 2 2 5" xfId="62275"/>
    <cellStyle name="Стиль 1 2 2 2 2 29 2 2 6" xfId="62276"/>
    <cellStyle name="Стиль 1 2 2 2 2 29 2 2 7" xfId="62277"/>
    <cellStyle name="Стиль 1 2 2 2 2 29 2 2 8" xfId="62278"/>
    <cellStyle name="Стиль 1 2 2 2 2 29 2 2 9" xfId="62279"/>
    <cellStyle name="Стиль 1 2 2 2 2 29 2 3" xfId="62280"/>
    <cellStyle name="Стиль 1 2 2 2 2 29 2 4" xfId="62281"/>
    <cellStyle name="Стиль 1 2 2 2 2 29 2 5" xfId="62282"/>
    <cellStyle name="Стиль 1 2 2 2 2 29 2 6" xfId="62283"/>
    <cellStyle name="Стиль 1 2 2 2 2 29 2 7" xfId="62284"/>
    <cellStyle name="Стиль 1 2 2 2 2 29 2 8" xfId="62285"/>
    <cellStyle name="Стиль 1 2 2 2 2 29 2 9" xfId="62286"/>
    <cellStyle name="Стиль 1 2 2 2 2 29 3" xfId="62287"/>
    <cellStyle name="Стиль 1 2 2 2 2 29 3 10" xfId="62288"/>
    <cellStyle name="Стиль 1 2 2 2 2 29 3 2" xfId="62289"/>
    <cellStyle name="Стиль 1 2 2 2 2 29 3 3" xfId="62290"/>
    <cellStyle name="Стиль 1 2 2 2 2 29 3 4" xfId="62291"/>
    <cellStyle name="Стиль 1 2 2 2 2 29 3 5" xfId="62292"/>
    <cellStyle name="Стиль 1 2 2 2 2 29 3 6" xfId="62293"/>
    <cellStyle name="Стиль 1 2 2 2 2 29 3 7" xfId="62294"/>
    <cellStyle name="Стиль 1 2 2 2 2 29 3 8" xfId="62295"/>
    <cellStyle name="Стиль 1 2 2 2 2 29 3 9" xfId="62296"/>
    <cellStyle name="Стиль 1 2 2 2 2 29 4" xfId="62297"/>
    <cellStyle name="Стиль 1 2 2 2 2 29 5" xfId="62298"/>
    <cellStyle name="Стиль 1 2 2 2 2 29 6" xfId="62299"/>
    <cellStyle name="Стиль 1 2 2 2 2 29 7" xfId="62300"/>
    <cellStyle name="Стиль 1 2 2 2 2 29 8" xfId="62301"/>
    <cellStyle name="Стиль 1 2 2 2 2 29 9" xfId="62302"/>
    <cellStyle name="Стиль 1 2 2 2 2 3" xfId="58834"/>
    <cellStyle name="Стиль 1 2 2 2 2 30" xfId="62303"/>
    <cellStyle name="Стиль 1 2 2 2 2 31" xfId="62304"/>
    <cellStyle name="Стиль 1 2 2 2 2 31 10" xfId="62305"/>
    <cellStyle name="Стиль 1 2 2 2 2 31 2" xfId="62306"/>
    <cellStyle name="Стиль 1 2 2 2 2 31 2 10" xfId="62307"/>
    <cellStyle name="Стиль 1 2 2 2 2 31 2 2" xfId="62308"/>
    <cellStyle name="Стиль 1 2 2 2 2 31 2 3" xfId="62309"/>
    <cellStyle name="Стиль 1 2 2 2 2 31 2 4" xfId="62310"/>
    <cellStyle name="Стиль 1 2 2 2 2 31 2 5" xfId="62311"/>
    <cellStyle name="Стиль 1 2 2 2 2 31 2 6" xfId="62312"/>
    <cellStyle name="Стиль 1 2 2 2 2 31 2 7" xfId="62313"/>
    <cellStyle name="Стиль 1 2 2 2 2 31 2 8" xfId="62314"/>
    <cellStyle name="Стиль 1 2 2 2 2 31 2 9" xfId="62315"/>
    <cellStyle name="Стиль 1 2 2 2 2 31 3" xfId="62316"/>
    <cellStyle name="Стиль 1 2 2 2 2 31 4" xfId="62317"/>
    <cellStyle name="Стиль 1 2 2 2 2 31 5" xfId="62318"/>
    <cellStyle name="Стиль 1 2 2 2 2 31 6" xfId="62319"/>
    <cellStyle name="Стиль 1 2 2 2 2 31 7" xfId="62320"/>
    <cellStyle name="Стиль 1 2 2 2 2 31 8" xfId="62321"/>
    <cellStyle name="Стиль 1 2 2 2 2 31 9" xfId="62322"/>
    <cellStyle name="Стиль 1 2 2 2 2 32" xfId="62323"/>
    <cellStyle name="Стиль 1 2 2 2 2 33" xfId="62324"/>
    <cellStyle name="Стиль 1 2 2 2 2 34" xfId="62325"/>
    <cellStyle name="Стиль 1 2 2 2 2 35" xfId="62326"/>
    <cellStyle name="Стиль 1 2 2 2 2 36" xfId="62327"/>
    <cellStyle name="Стиль 1 2 2 2 2 37" xfId="62328"/>
    <cellStyle name="Стиль 1 2 2 2 2 38" xfId="62329"/>
    <cellStyle name="Стиль 1 2 2 2 2 39" xfId="62330"/>
    <cellStyle name="Стиль 1 2 2 2 2 4" xfId="62331"/>
    <cellStyle name="Стиль 1 2 2 2 2 40" xfId="62332"/>
    <cellStyle name="Стиль 1 2 2 2 2 41" xfId="62333"/>
    <cellStyle name="Стиль 1 2 2 2 2 41 2" xfId="62334"/>
    <cellStyle name="Стиль 1 2 2 2 2 41 2 2" xfId="62335"/>
    <cellStyle name="Стиль 1 2 2 2 2 41 2 2 2" xfId="62336"/>
    <cellStyle name="Стиль 1 2 2 2 2 41 2 2 2 2" xfId="62337"/>
    <cellStyle name="Стиль 1 2 2 2 2 41 2 2 2 2 2" xfId="62338"/>
    <cellStyle name="Стиль 1 2 2 2 2 41 2 2 2 2 2 2" xfId="62339"/>
    <cellStyle name="Стиль 1 2 2 2 2 41 2 2 2 2 3" xfId="62340"/>
    <cellStyle name="Стиль 1 2 2 2 2 41 2 2 2 2 4" xfId="62341"/>
    <cellStyle name="Стиль 1 2 2 2 2 41 2 2 2 3" xfId="62342"/>
    <cellStyle name="Стиль 1 2 2 2 2 41 2 2 2 3 2" xfId="62343"/>
    <cellStyle name="Стиль 1 2 2 2 2 41 2 2 2 4" xfId="62344"/>
    <cellStyle name="Стиль 1 2 2 2 2 41 2 2 3" xfId="62345"/>
    <cellStyle name="Стиль 1 2 2 2 2 41 2 2 3 2" xfId="62346"/>
    <cellStyle name="Стиль 1 2 2 2 2 41 2 2 4" xfId="62347"/>
    <cellStyle name="Стиль 1 2 2 2 2 41 2 2 5" xfId="62348"/>
    <cellStyle name="Стиль 1 2 2 2 2 41 2 3" xfId="62349"/>
    <cellStyle name="Стиль 1 2 2 2 2 41 2 3 2" xfId="62350"/>
    <cellStyle name="Стиль 1 2 2 2 2 41 2 3 2 2" xfId="62351"/>
    <cellStyle name="Стиль 1 2 2 2 2 41 2 3 3" xfId="62352"/>
    <cellStyle name="Стиль 1 2 2 2 2 41 2 3 4" xfId="62353"/>
    <cellStyle name="Стиль 1 2 2 2 2 41 2 4" xfId="62354"/>
    <cellStyle name="Стиль 1 2 2 2 2 41 2 4 2" xfId="62355"/>
    <cellStyle name="Стиль 1 2 2 2 2 41 2 5" xfId="62356"/>
    <cellStyle name="Стиль 1 2 2 2 2 41 3" xfId="62357"/>
    <cellStyle name="Стиль 1 2 2 2 2 41 3 2" xfId="62358"/>
    <cellStyle name="Стиль 1 2 2 2 2 41 3 2 2" xfId="62359"/>
    <cellStyle name="Стиль 1 2 2 2 2 41 3 2 2 2" xfId="62360"/>
    <cellStyle name="Стиль 1 2 2 2 2 41 3 2 3" xfId="62361"/>
    <cellStyle name="Стиль 1 2 2 2 2 41 3 2 4" xfId="62362"/>
    <cellStyle name="Стиль 1 2 2 2 2 41 3 3" xfId="62363"/>
    <cellStyle name="Стиль 1 2 2 2 2 41 3 3 2" xfId="62364"/>
    <cellStyle name="Стиль 1 2 2 2 2 41 3 4" xfId="62365"/>
    <cellStyle name="Стиль 1 2 2 2 2 41 4" xfId="62366"/>
    <cellStyle name="Стиль 1 2 2 2 2 41 4 2" xfId="62367"/>
    <cellStyle name="Стиль 1 2 2 2 2 41 5" xfId="62368"/>
    <cellStyle name="Стиль 1 2 2 2 2 41 6" xfId="62369"/>
    <cellStyle name="Стиль 1 2 2 2 2 42" xfId="62370"/>
    <cellStyle name="Стиль 1 2 2 2 2 42 2" xfId="62371"/>
    <cellStyle name="Стиль 1 2 2 2 2 42 2 2" xfId="62372"/>
    <cellStyle name="Стиль 1 2 2 2 2 42 2 2 2" xfId="62373"/>
    <cellStyle name="Стиль 1 2 2 2 2 42 2 2 2 2" xfId="62374"/>
    <cellStyle name="Стиль 1 2 2 2 2 42 2 2 3" xfId="62375"/>
    <cellStyle name="Стиль 1 2 2 2 2 42 2 2 4" xfId="62376"/>
    <cellStyle name="Стиль 1 2 2 2 2 42 2 3" xfId="62377"/>
    <cellStyle name="Стиль 1 2 2 2 2 42 2 3 2" xfId="62378"/>
    <cellStyle name="Стиль 1 2 2 2 2 42 2 4" xfId="62379"/>
    <cellStyle name="Стиль 1 2 2 2 2 42 3" xfId="62380"/>
    <cellStyle name="Стиль 1 2 2 2 2 42 3 2" xfId="62381"/>
    <cellStyle name="Стиль 1 2 2 2 2 42 4" xfId="62382"/>
    <cellStyle name="Стиль 1 2 2 2 2 42 5" xfId="62383"/>
    <cellStyle name="Стиль 1 2 2 2 2 43" xfId="62384"/>
    <cellStyle name="Стиль 1 2 2 2 2 43 2" xfId="62385"/>
    <cellStyle name="Стиль 1 2 2 2 2 43 2 2" xfId="62386"/>
    <cellStyle name="Стиль 1 2 2 2 2 43 3" xfId="62387"/>
    <cellStyle name="Стиль 1 2 2 2 2 43 4" xfId="62388"/>
    <cellStyle name="Стиль 1 2 2 2 2 44" xfId="62389"/>
    <cellStyle name="Стиль 1 2 2 2 2 44 2" xfId="62390"/>
    <cellStyle name="Стиль 1 2 2 2 2 45" xfId="62391"/>
    <cellStyle name="Стиль 1 2 2 2 2 5" xfId="62392"/>
    <cellStyle name="Стиль 1 2 2 2 2 6" xfId="62393"/>
    <cellStyle name="Стиль 1 2 2 2 2 7" xfId="62394"/>
    <cellStyle name="Стиль 1 2 2 2 2 8" xfId="62395"/>
    <cellStyle name="Стиль 1 2 2 2 2 9" xfId="62396"/>
    <cellStyle name="Стиль 1 2 2 2 20" xfId="62397"/>
    <cellStyle name="Стиль 1 2 2 2 21" xfId="62398"/>
    <cellStyle name="Стиль 1 2 2 2 22" xfId="62399"/>
    <cellStyle name="Стиль 1 2 2 2 22 2" xfId="62400"/>
    <cellStyle name="Стиль 1 2 2 2 22 2 2" xfId="62401"/>
    <cellStyle name="Стиль 1 2 2 2 22 2 2 2" xfId="62402"/>
    <cellStyle name="Стиль 1 2 2 2 22 2 2 2 2" xfId="62403"/>
    <cellStyle name="Стиль 1 2 2 2 22 2 2 2 2 2" xfId="62404"/>
    <cellStyle name="Стиль 1 2 2 2 22 2 2 2 2 2 2" xfId="62405"/>
    <cellStyle name="Стиль 1 2 2 2 22 2 2 2 3" xfId="62406"/>
    <cellStyle name="Стиль 1 2 2 2 22 2 2 2 4" xfId="62407"/>
    <cellStyle name="Стиль 1 2 2 2 22 2 2 3" xfId="62408"/>
    <cellStyle name="Стиль 1 2 2 2 22 2 2 3 2" xfId="62409"/>
    <cellStyle name="Стиль 1 2 2 2 22 2 2 3 2 2" xfId="62410"/>
    <cellStyle name="Стиль 1 2 2 2 22 2 2 4" xfId="62411"/>
    <cellStyle name="Стиль 1 2 2 2 22 2 3" xfId="62412"/>
    <cellStyle name="Стиль 1 2 2 2 22 2 3 2" xfId="62413"/>
    <cellStyle name="Стиль 1 2 2 2 22 2 3 2 2" xfId="62414"/>
    <cellStyle name="Стиль 1 2 2 2 22 2 4" xfId="62415"/>
    <cellStyle name="Стиль 1 2 2 2 22 2 5" xfId="62416"/>
    <cellStyle name="Стиль 1 2 2 2 22 3" xfId="62417"/>
    <cellStyle name="Стиль 1 2 2 2 22 4" xfId="62418"/>
    <cellStyle name="Стиль 1 2 2 2 22 4 2" xfId="62419"/>
    <cellStyle name="Стиль 1 2 2 2 22 4 2 2" xfId="62420"/>
    <cellStyle name="Стиль 1 2 2 2 22 4 2 2 2" xfId="62421"/>
    <cellStyle name="Стиль 1 2 2 2 22 4 3" xfId="62422"/>
    <cellStyle name="Стиль 1 2 2 2 22 4 4" xfId="62423"/>
    <cellStyle name="Стиль 1 2 2 2 22 5" xfId="62424"/>
    <cellStyle name="Стиль 1 2 2 2 22 5 2" xfId="62425"/>
    <cellStyle name="Стиль 1 2 2 2 22 5 2 2" xfId="62426"/>
    <cellStyle name="Стиль 1 2 2 2 22 6" xfId="62427"/>
    <cellStyle name="Стиль 1 2 2 2 23" xfId="62428"/>
    <cellStyle name="Стиль 1 2 2 2 24" xfId="62429"/>
    <cellStyle name="Стиль 1 2 2 2 24 2" xfId="62430"/>
    <cellStyle name="Стиль 1 2 2 2 24 2 2" xfId="62431"/>
    <cellStyle name="Стиль 1 2 2 2 24 2 2 2" xfId="62432"/>
    <cellStyle name="Стиль 1 2 2 2 24 2 2 2 2" xfId="62433"/>
    <cellStyle name="Стиль 1 2 2 2 24 2 2 2 2 2" xfId="62434"/>
    <cellStyle name="Стиль 1 2 2 2 24 2 2 3" xfId="62435"/>
    <cellStyle name="Стиль 1 2 2 2 24 2 2 4" xfId="62436"/>
    <cellStyle name="Стиль 1 2 2 2 24 2 3" xfId="62437"/>
    <cellStyle name="Стиль 1 2 2 2 24 2 3 2" xfId="62438"/>
    <cellStyle name="Стиль 1 2 2 2 24 2 3 2 2" xfId="62439"/>
    <cellStyle name="Стиль 1 2 2 2 24 2 4" xfId="62440"/>
    <cellStyle name="Стиль 1 2 2 2 24 3" xfId="62441"/>
    <cellStyle name="Стиль 1 2 2 2 24 3 2" xfId="62442"/>
    <cellStyle name="Стиль 1 2 2 2 24 3 2 2" xfId="62443"/>
    <cellStyle name="Стиль 1 2 2 2 24 4" xfId="62444"/>
    <cellStyle name="Стиль 1 2 2 2 24 5" xfId="62445"/>
    <cellStyle name="Стиль 1 2 2 2 25" xfId="62446"/>
    <cellStyle name="Стиль 1 2 2 2 25 2" xfId="62447"/>
    <cellStyle name="Стиль 1 2 2 2 25 2 2" xfId="62448"/>
    <cellStyle name="Стиль 1 2 2 2 25 2 2 2" xfId="62449"/>
    <cellStyle name="Стиль 1 2 2 2 25 3" xfId="62450"/>
    <cellStyle name="Стиль 1 2 2 2 25 4" xfId="62451"/>
    <cellStyle name="Стиль 1 2 2 2 26" xfId="62452"/>
    <cellStyle name="Стиль 1 2 2 2 26 2" xfId="62453"/>
    <cellStyle name="Стиль 1 2 2 2 26 2 2" xfId="62454"/>
    <cellStyle name="Стиль 1 2 2 2 27" xfId="62455"/>
    <cellStyle name="Стиль 1 2 2 2 28" xfId="62456"/>
    <cellStyle name="Стиль 1 2 2 2 28 10" xfId="62457"/>
    <cellStyle name="Стиль 1 2 2 2 28 11" xfId="62458"/>
    <cellStyle name="Стиль 1 2 2 2 28 12" xfId="62459"/>
    <cellStyle name="Стиль 1 2 2 2 28 13" xfId="62460"/>
    <cellStyle name="Стиль 1 2 2 2 28 14" xfId="62461"/>
    <cellStyle name="Стиль 1 2 2 2 28 2" xfId="62462"/>
    <cellStyle name="Стиль 1 2 2 2 28 2 10" xfId="62463"/>
    <cellStyle name="Стиль 1 2 2 2 28 2 11" xfId="62464"/>
    <cellStyle name="Стиль 1 2 2 2 28 2 2" xfId="62465"/>
    <cellStyle name="Стиль 1 2 2 2 28 2 2 10" xfId="62466"/>
    <cellStyle name="Стиль 1 2 2 2 28 2 2 11" xfId="62467"/>
    <cellStyle name="Стиль 1 2 2 2 28 2 2 2" xfId="62468"/>
    <cellStyle name="Стиль 1 2 2 2 28 2 2 2 10" xfId="62469"/>
    <cellStyle name="Стиль 1 2 2 2 28 2 2 2 2" xfId="62470"/>
    <cellStyle name="Стиль 1 2 2 2 28 2 2 2 2 10" xfId="62471"/>
    <cellStyle name="Стиль 1 2 2 2 28 2 2 2 2 2" xfId="62472"/>
    <cellStyle name="Стиль 1 2 2 2 28 2 2 2 2 3" xfId="62473"/>
    <cellStyle name="Стиль 1 2 2 2 28 2 2 2 2 4" xfId="62474"/>
    <cellStyle name="Стиль 1 2 2 2 28 2 2 2 2 5" xfId="62475"/>
    <cellStyle name="Стиль 1 2 2 2 28 2 2 2 2 6" xfId="62476"/>
    <cellStyle name="Стиль 1 2 2 2 28 2 2 2 2 7" xfId="62477"/>
    <cellStyle name="Стиль 1 2 2 2 28 2 2 2 2 8" xfId="62478"/>
    <cellStyle name="Стиль 1 2 2 2 28 2 2 2 2 9" xfId="62479"/>
    <cellStyle name="Стиль 1 2 2 2 28 2 2 2 3" xfId="62480"/>
    <cellStyle name="Стиль 1 2 2 2 28 2 2 2 4" xfId="62481"/>
    <cellStyle name="Стиль 1 2 2 2 28 2 2 2 5" xfId="62482"/>
    <cellStyle name="Стиль 1 2 2 2 28 2 2 2 6" xfId="62483"/>
    <cellStyle name="Стиль 1 2 2 2 28 2 2 2 7" xfId="62484"/>
    <cellStyle name="Стиль 1 2 2 2 28 2 2 2 8" xfId="62485"/>
    <cellStyle name="Стиль 1 2 2 2 28 2 2 2 9" xfId="62486"/>
    <cellStyle name="Стиль 1 2 2 2 28 2 2 3" xfId="62487"/>
    <cellStyle name="Стиль 1 2 2 2 28 2 2 4" xfId="62488"/>
    <cellStyle name="Стиль 1 2 2 2 28 2 2 5" xfId="62489"/>
    <cellStyle name="Стиль 1 2 2 2 28 2 2 6" xfId="62490"/>
    <cellStyle name="Стиль 1 2 2 2 28 2 2 7" xfId="62491"/>
    <cellStyle name="Стиль 1 2 2 2 28 2 2 8" xfId="62492"/>
    <cellStyle name="Стиль 1 2 2 2 28 2 2 9" xfId="62493"/>
    <cellStyle name="Стиль 1 2 2 2 28 2 3" xfId="62494"/>
    <cellStyle name="Стиль 1 2 2 2 28 2 3 10" xfId="62495"/>
    <cellStyle name="Стиль 1 2 2 2 28 2 3 2" xfId="62496"/>
    <cellStyle name="Стиль 1 2 2 2 28 2 3 3" xfId="62497"/>
    <cellStyle name="Стиль 1 2 2 2 28 2 3 4" xfId="62498"/>
    <cellStyle name="Стиль 1 2 2 2 28 2 3 5" xfId="62499"/>
    <cellStyle name="Стиль 1 2 2 2 28 2 3 6" xfId="62500"/>
    <cellStyle name="Стиль 1 2 2 2 28 2 3 7" xfId="62501"/>
    <cellStyle name="Стиль 1 2 2 2 28 2 3 8" xfId="62502"/>
    <cellStyle name="Стиль 1 2 2 2 28 2 3 9" xfId="62503"/>
    <cellStyle name="Стиль 1 2 2 2 28 2 4" xfId="62504"/>
    <cellStyle name="Стиль 1 2 2 2 28 2 5" xfId="62505"/>
    <cellStyle name="Стиль 1 2 2 2 28 2 6" xfId="62506"/>
    <cellStyle name="Стиль 1 2 2 2 28 2 7" xfId="62507"/>
    <cellStyle name="Стиль 1 2 2 2 28 2 8" xfId="62508"/>
    <cellStyle name="Стиль 1 2 2 2 28 2 9" xfId="62509"/>
    <cellStyle name="Стиль 1 2 2 2 28 3" xfId="62510"/>
    <cellStyle name="Стиль 1 2 2 2 28 4" xfId="62511"/>
    <cellStyle name="Стиль 1 2 2 2 28 5" xfId="62512"/>
    <cellStyle name="Стиль 1 2 2 2 28 5 10" xfId="62513"/>
    <cellStyle name="Стиль 1 2 2 2 28 5 2" xfId="62514"/>
    <cellStyle name="Стиль 1 2 2 2 28 5 2 10" xfId="62515"/>
    <cellStyle name="Стиль 1 2 2 2 28 5 2 2" xfId="62516"/>
    <cellStyle name="Стиль 1 2 2 2 28 5 2 3" xfId="62517"/>
    <cellStyle name="Стиль 1 2 2 2 28 5 2 4" xfId="62518"/>
    <cellStyle name="Стиль 1 2 2 2 28 5 2 5" xfId="62519"/>
    <cellStyle name="Стиль 1 2 2 2 28 5 2 6" xfId="62520"/>
    <cellStyle name="Стиль 1 2 2 2 28 5 2 7" xfId="62521"/>
    <cellStyle name="Стиль 1 2 2 2 28 5 2 8" xfId="62522"/>
    <cellStyle name="Стиль 1 2 2 2 28 5 2 9" xfId="62523"/>
    <cellStyle name="Стиль 1 2 2 2 28 5 3" xfId="62524"/>
    <cellStyle name="Стиль 1 2 2 2 28 5 4" xfId="62525"/>
    <cellStyle name="Стиль 1 2 2 2 28 5 5" xfId="62526"/>
    <cellStyle name="Стиль 1 2 2 2 28 5 6" xfId="62527"/>
    <cellStyle name="Стиль 1 2 2 2 28 5 7" xfId="62528"/>
    <cellStyle name="Стиль 1 2 2 2 28 5 8" xfId="62529"/>
    <cellStyle name="Стиль 1 2 2 2 28 5 9" xfId="62530"/>
    <cellStyle name="Стиль 1 2 2 2 28 6" xfId="62531"/>
    <cellStyle name="Стиль 1 2 2 2 28 7" xfId="62532"/>
    <cellStyle name="Стиль 1 2 2 2 28 8" xfId="62533"/>
    <cellStyle name="Стиль 1 2 2 2 28 9" xfId="62534"/>
    <cellStyle name="Стиль 1 2 2 2 29" xfId="62535"/>
    <cellStyle name="Стиль 1 2 2 2 29 10" xfId="62536"/>
    <cellStyle name="Стиль 1 2 2 2 29 11" xfId="62537"/>
    <cellStyle name="Стиль 1 2 2 2 29 2" xfId="62538"/>
    <cellStyle name="Стиль 1 2 2 2 29 2 10" xfId="62539"/>
    <cellStyle name="Стиль 1 2 2 2 29 2 11" xfId="62540"/>
    <cellStyle name="Стиль 1 2 2 2 29 2 2" xfId="62541"/>
    <cellStyle name="Стиль 1 2 2 2 29 2 2 10" xfId="62542"/>
    <cellStyle name="Стиль 1 2 2 2 29 2 2 2" xfId="62543"/>
    <cellStyle name="Стиль 1 2 2 2 29 2 2 2 10" xfId="62544"/>
    <cellStyle name="Стиль 1 2 2 2 29 2 2 2 2" xfId="62545"/>
    <cellStyle name="Стиль 1 2 2 2 29 2 2 2 3" xfId="62546"/>
    <cellStyle name="Стиль 1 2 2 2 29 2 2 2 4" xfId="62547"/>
    <cellStyle name="Стиль 1 2 2 2 29 2 2 2 5" xfId="62548"/>
    <cellStyle name="Стиль 1 2 2 2 29 2 2 2 6" xfId="62549"/>
    <cellStyle name="Стиль 1 2 2 2 29 2 2 2 7" xfId="62550"/>
    <cellStyle name="Стиль 1 2 2 2 29 2 2 2 8" xfId="62551"/>
    <cellStyle name="Стиль 1 2 2 2 29 2 2 2 9" xfId="62552"/>
    <cellStyle name="Стиль 1 2 2 2 29 2 2 3" xfId="62553"/>
    <cellStyle name="Стиль 1 2 2 2 29 2 2 4" xfId="62554"/>
    <cellStyle name="Стиль 1 2 2 2 29 2 2 5" xfId="62555"/>
    <cellStyle name="Стиль 1 2 2 2 29 2 2 6" xfId="62556"/>
    <cellStyle name="Стиль 1 2 2 2 29 2 2 7" xfId="62557"/>
    <cellStyle name="Стиль 1 2 2 2 29 2 2 8" xfId="62558"/>
    <cellStyle name="Стиль 1 2 2 2 29 2 2 9" xfId="62559"/>
    <cellStyle name="Стиль 1 2 2 2 29 2 3" xfId="62560"/>
    <cellStyle name="Стиль 1 2 2 2 29 2 4" xfId="62561"/>
    <cellStyle name="Стиль 1 2 2 2 29 2 5" xfId="62562"/>
    <cellStyle name="Стиль 1 2 2 2 29 2 6" xfId="62563"/>
    <cellStyle name="Стиль 1 2 2 2 29 2 7" xfId="62564"/>
    <cellStyle name="Стиль 1 2 2 2 29 2 8" xfId="62565"/>
    <cellStyle name="Стиль 1 2 2 2 29 2 9" xfId="62566"/>
    <cellStyle name="Стиль 1 2 2 2 29 3" xfId="62567"/>
    <cellStyle name="Стиль 1 2 2 2 29 3 10" xfId="62568"/>
    <cellStyle name="Стиль 1 2 2 2 29 3 2" xfId="62569"/>
    <cellStyle name="Стиль 1 2 2 2 29 3 3" xfId="62570"/>
    <cellStyle name="Стиль 1 2 2 2 29 3 4" xfId="62571"/>
    <cellStyle name="Стиль 1 2 2 2 29 3 5" xfId="62572"/>
    <cellStyle name="Стиль 1 2 2 2 29 3 6" xfId="62573"/>
    <cellStyle name="Стиль 1 2 2 2 29 3 7" xfId="62574"/>
    <cellStyle name="Стиль 1 2 2 2 29 3 8" xfId="62575"/>
    <cellStyle name="Стиль 1 2 2 2 29 3 9" xfId="62576"/>
    <cellStyle name="Стиль 1 2 2 2 29 4" xfId="62577"/>
    <cellStyle name="Стиль 1 2 2 2 29 5" xfId="62578"/>
    <cellStyle name="Стиль 1 2 2 2 29 6" xfId="62579"/>
    <cellStyle name="Стиль 1 2 2 2 29 7" xfId="62580"/>
    <cellStyle name="Стиль 1 2 2 2 29 8" xfId="62581"/>
    <cellStyle name="Стиль 1 2 2 2 29 9" xfId="62582"/>
    <cellStyle name="Стиль 1 2 2 2 3" xfId="58835"/>
    <cellStyle name="Стиль 1 2 2 2 3 2" xfId="58836"/>
    <cellStyle name="Стиль 1 2 2 2 3 3" xfId="62583"/>
    <cellStyle name="Стиль 1 2 2 2 3 4" xfId="62584"/>
    <cellStyle name="Стиль 1 2 2 2 3 5" xfId="62585"/>
    <cellStyle name="Стиль 1 2 2 2 3 6" xfId="62586"/>
    <cellStyle name="Стиль 1 2 2 2 3 7" xfId="62587"/>
    <cellStyle name="Стиль 1 2 2 2 3 8" xfId="62588"/>
    <cellStyle name="Стиль 1 2 2 2 3 9" xfId="62589"/>
    <cellStyle name="Стиль 1 2 2 2 30" xfId="62590"/>
    <cellStyle name="Стиль 1 2 2 2 31" xfId="62591"/>
    <cellStyle name="Стиль 1 2 2 2 31 10" xfId="62592"/>
    <cellStyle name="Стиль 1 2 2 2 31 2" xfId="62593"/>
    <cellStyle name="Стиль 1 2 2 2 31 2 10" xfId="62594"/>
    <cellStyle name="Стиль 1 2 2 2 31 2 2" xfId="62595"/>
    <cellStyle name="Стиль 1 2 2 2 31 2 3" xfId="62596"/>
    <cellStyle name="Стиль 1 2 2 2 31 2 4" xfId="62597"/>
    <cellStyle name="Стиль 1 2 2 2 31 2 5" xfId="62598"/>
    <cellStyle name="Стиль 1 2 2 2 31 2 6" xfId="62599"/>
    <cellStyle name="Стиль 1 2 2 2 31 2 7" xfId="62600"/>
    <cellStyle name="Стиль 1 2 2 2 31 2 8" xfId="62601"/>
    <cellStyle name="Стиль 1 2 2 2 31 2 9" xfId="62602"/>
    <cellStyle name="Стиль 1 2 2 2 31 3" xfId="62603"/>
    <cellStyle name="Стиль 1 2 2 2 31 4" xfId="62604"/>
    <cellStyle name="Стиль 1 2 2 2 31 5" xfId="62605"/>
    <cellStyle name="Стиль 1 2 2 2 31 6" xfId="62606"/>
    <cellStyle name="Стиль 1 2 2 2 31 7" xfId="62607"/>
    <cellStyle name="Стиль 1 2 2 2 31 8" xfId="62608"/>
    <cellStyle name="Стиль 1 2 2 2 31 9" xfId="62609"/>
    <cellStyle name="Стиль 1 2 2 2 32" xfId="62610"/>
    <cellStyle name="Стиль 1 2 2 2 33" xfId="62611"/>
    <cellStyle name="Стиль 1 2 2 2 34" xfId="62612"/>
    <cellStyle name="Стиль 1 2 2 2 35" xfId="62613"/>
    <cellStyle name="Стиль 1 2 2 2 36" xfId="62614"/>
    <cellStyle name="Стиль 1 2 2 2 37" xfId="62615"/>
    <cellStyle name="Стиль 1 2 2 2 38" xfId="62616"/>
    <cellStyle name="Стиль 1 2 2 2 39" xfId="62617"/>
    <cellStyle name="Стиль 1 2 2 2 4" xfId="62618"/>
    <cellStyle name="Стиль 1 2 2 2 40" xfId="62619"/>
    <cellStyle name="Стиль 1 2 2 2 41" xfId="62620"/>
    <cellStyle name="Стиль 1 2 2 2 41 2" xfId="62621"/>
    <cellStyle name="Стиль 1 2 2 2 41 2 2" xfId="62622"/>
    <cellStyle name="Стиль 1 2 2 2 41 2 2 2" xfId="62623"/>
    <cellStyle name="Стиль 1 2 2 2 41 2 2 2 2" xfId="62624"/>
    <cellStyle name="Стиль 1 2 2 2 41 2 2 2 2 2" xfId="62625"/>
    <cellStyle name="Стиль 1 2 2 2 41 2 2 2 2 2 2" xfId="62626"/>
    <cellStyle name="Стиль 1 2 2 2 41 2 2 2 2 3" xfId="62627"/>
    <cellStyle name="Стиль 1 2 2 2 41 2 2 2 2 4" xfId="62628"/>
    <cellStyle name="Стиль 1 2 2 2 41 2 2 2 3" xfId="62629"/>
    <cellStyle name="Стиль 1 2 2 2 41 2 2 2 3 2" xfId="62630"/>
    <cellStyle name="Стиль 1 2 2 2 41 2 2 2 4" xfId="62631"/>
    <cellStyle name="Стиль 1 2 2 2 41 2 2 3" xfId="62632"/>
    <cellStyle name="Стиль 1 2 2 2 41 2 2 3 2" xfId="62633"/>
    <cellStyle name="Стиль 1 2 2 2 41 2 2 4" xfId="62634"/>
    <cellStyle name="Стиль 1 2 2 2 41 2 2 5" xfId="62635"/>
    <cellStyle name="Стиль 1 2 2 2 41 2 3" xfId="62636"/>
    <cellStyle name="Стиль 1 2 2 2 41 2 3 2" xfId="62637"/>
    <cellStyle name="Стиль 1 2 2 2 41 2 3 2 2" xfId="62638"/>
    <cellStyle name="Стиль 1 2 2 2 41 2 3 3" xfId="62639"/>
    <cellStyle name="Стиль 1 2 2 2 41 2 3 4" xfId="62640"/>
    <cellStyle name="Стиль 1 2 2 2 41 2 4" xfId="62641"/>
    <cellStyle name="Стиль 1 2 2 2 41 2 4 2" xfId="62642"/>
    <cellStyle name="Стиль 1 2 2 2 41 2 5" xfId="62643"/>
    <cellStyle name="Стиль 1 2 2 2 41 3" xfId="62644"/>
    <cellStyle name="Стиль 1 2 2 2 41 3 2" xfId="62645"/>
    <cellStyle name="Стиль 1 2 2 2 41 3 2 2" xfId="62646"/>
    <cellStyle name="Стиль 1 2 2 2 41 3 2 2 2" xfId="62647"/>
    <cellStyle name="Стиль 1 2 2 2 41 3 2 3" xfId="62648"/>
    <cellStyle name="Стиль 1 2 2 2 41 3 2 4" xfId="62649"/>
    <cellStyle name="Стиль 1 2 2 2 41 3 3" xfId="62650"/>
    <cellStyle name="Стиль 1 2 2 2 41 3 3 2" xfId="62651"/>
    <cellStyle name="Стиль 1 2 2 2 41 3 4" xfId="62652"/>
    <cellStyle name="Стиль 1 2 2 2 41 4" xfId="62653"/>
    <cellStyle name="Стиль 1 2 2 2 41 4 2" xfId="62654"/>
    <cellStyle name="Стиль 1 2 2 2 41 5" xfId="62655"/>
    <cellStyle name="Стиль 1 2 2 2 41 6" xfId="62656"/>
    <cellStyle name="Стиль 1 2 2 2 42" xfId="62657"/>
    <cellStyle name="Стиль 1 2 2 2 42 2" xfId="62658"/>
    <cellStyle name="Стиль 1 2 2 2 42 2 2" xfId="62659"/>
    <cellStyle name="Стиль 1 2 2 2 42 2 2 2" xfId="62660"/>
    <cellStyle name="Стиль 1 2 2 2 42 2 2 2 2" xfId="62661"/>
    <cellStyle name="Стиль 1 2 2 2 42 2 2 3" xfId="62662"/>
    <cellStyle name="Стиль 1 2 2 2 42 2 2 4" xfId="62663"/>
    <cellStyle name="Стиль 1 2 2 2 42 2 3" xfId="62664"/>
    <cellStyle name="Стиль 1 2 2 2 42 2 3 2" xfId="62665"/>
    <cellStyle name="Стиль 1 2 2 2 42 2 4" xfId="62666"/>
    <cellStyle name="Стиль 1 2 2 2 42 3" xfId="62667"/>
    <cellStyle name="Стиль 1 2 2 2 42 3 2" xfId="62668"/>
    <cellStyle name="Стиль 1 2 2 2 42 4" xfId="62669"/>
    <cellStyle name="Стиль 1 2 2 2 42 5" xfId="62670"/>
    <cellStyle name="Стиль 1 2 2 2 43" xfId="62671"/>
    <cellStyle name="Стиль 1 2 2 2 43 2" xfId="62672"/>
    <cellStyle name="Стиль 1 2 2 2 43 2 2" xfId="62673"/>
    <cellStyle name="Стиль 1 2 2 2 43 3" xfId="62674"/>
    <cellStyle name="Стиль 1 2 2 2 43 4" xfId="62675"/>
    <cellStyle name="Стиль 1 2 2 2 44" xfId="62676"/>
    <cellStyle name="Стиль 1 2 2 2 44 2" xfId="62677"/>
    <cellStyle name="Стиль 1 2 2 2 45" xfId="62678"/>
    <cellStyle name="Стиль 1 2 2 2 5" xfId="62679"/>
    <cellStyle name="Стиль 1 2 2 2 6" xfId="62680"/>
    <cellStyle name="Стиль 1 2 2 2 7" xfId="62681"/>
    <cellStyle name="Стиль 1 2 2 2 8" xfId="62682"/>
    <cellStyle name="Стиль 1 2 2 2 9" xfId="62683"/>
    <cellStyle name="Стиль 1 2 2 20" xfId="62684"/>
    <cellStyle name="Стиль 1 2 2 21" xfId="62685"/>
    <cellStyle name="Стиль 1 2 2 22" xfId="62686"/>
    <cellStyle name="Стиль 1 2 2 22 2" xfId="62687"/>
    <cellStyle name="Стиль 1 2 2 22 2 2" xfId="62688"/>
    <cellStyle name="Стиль 1 2 2 22 2 2 2" xfId="62689"/>
    <cellStyle name="Стиль 1 2 2 22 2 2 2 2" xfId="62690"/>
    <cellStyle name="Стиль 1 2 2 22 2 2 2 2 2" xfId="62691"/>
    <cellStyle name="Стиль 1 2 2 22 2 2 2 2 2 2" xfId="62692"/>
    <cellStyle name="Стиль 1 2 2 22 2 2 2 3" xfId="62693"/>
    <cellStyle name="Стиль 1 2 2 22 2 2 2 4" xfId="62694"/>
    <cellStyle name="Стиль 1 2 2 22 2 2 3" xfId="62695"/>
    <cellStyle name="Стиль 1 2 2 22 2 2 3 2" xfId="62696"/>
    <cellStyle name="Стиль 1 2 2 22 2 2 3 2 2" xfId="62697"/>
    <cellStyle name="Стиль 1 2 2 22 2 2 4" xfId="62698"/>
    <cellStyle name="Стиль 1 2 2 22 2 3" xfId="62699"/>
    <cellStyle name="Стиль 1 2 2 22 2 3 2" xfId="62700"/>
    <cellStyle name="Стиль 1 2 2 22 2 3 2 2" xfId="62701"/>
    <cellStyle name="Стиль 1 2 2 22 2 4" xfId="62702"/>
    <cellStyle name="Стиль 1 2 2 22 2 5" xfId="62703"/>
    <cellStyle name="Стиль 1 2 2 22 3" xfId="62704"/>
    <cellStyle name="Стиль 1 2 2 22 4" xfId="62705"/>
    <cellStyle name="Стиль 1 2 2 22 4 2" xfId="62706"/>
    <cellStyle name="Стиль 1 2 2 22 4 2 2" xfId="62707"/>
    <cellStyle name="Стиль 1 2 2 22 4 2 2 2" xfId="62708"/>
    <cellStyle name="Стиль 1 2 2 22 4 3" xfId="62709"/>
    <cellStyle name="Стиль 1 2 2 22 4 4" xfId="62710"/>
    <cellStyle name="Стиль 1 2 2 22 5" xfId="62711"/>
    <cellStyle name="Стиль 1 2 2 22 5 2" xfId="62712"/>
    <cellStyle name="Стиль 1 2 2 22 5 2 2" xfId="62713"/>
    <cellStyle name="Стиль 1 2 2 22 6" xfId="62714"/>
    <cellStyle name="Стиль 1 2 2 23" xfId="62715"/>
    <cellStyle name="Стиль 1 2 2 24" xfId="62716"/>
    <cellStyle name="Стиль 1 2 2 24 2" xfId="62717"/>
    <cellStyle name="Стиль 1 2 2 24 2 2" xfId="62718"/>
    <cellStyle name="Стиль 1 2 2 24 2 2 2" xfId="62719"/>
    <cellStyle name="Стиль 1 2 2 24 2 2 2 2" xfId="62720"/>
    <cellStyle name="Стиль 1 2 2 24 2 2 2 2 2" xfId="62721"/>
    <cellStyle name="Стиль 1 2 2 24 2 2 3" xfId="62722"/>
    <cellStyle name="Стиль 1 2 2 24 2 2 4" xfId="62723"/>
    <cellStyle name="Стиль 1 2 2 24 2 3" xfId="62724"/>
    <cellStyle name="Стиль 1 2 2 24 2 3 2" xfId="62725"/>
    <cellStyle name="Стиль 1 2 2 24 2 3 2 2" xfId="62726"/>
    <cellStyle name="Стиль 1 2 2 24 2 4" xfId="62727"/>
    <cellStyle name="Стиль 1 2 2 24 3" xfId="62728"/>
    <cellStyle name="Стиль 1 2 2 24 3 2" xfId="62729"/>
    <cellStyle name="Стиль 1 2 2 24 3 2 2" xfId="62730"/>
    <cellStyle name="Стиль 1 2 2 24 4" xfId="62731"/>
    <cellStyle name="Стиль 1 2 2 24 5" xfId="62732"/>
    <cellStyle name="Стиль 1 2 2 25" xfId="62733"/>
    <cellStyle name="Стиль 1 2 2 25 2" xfId="62734"/>
    <cellStyle name="Стиль 1 2 2 25 2 2" xfId="62735"/>
    <cellStyle name="Стиль 1 2 2 25 2 2 2" xfId="62736"/>
    <cellStyle name="Стиль 1 2 2 25 3" xfId="62737"/>
    <cellStyle name="Стиль 1 2 2 25 4" xfId="62738"/>
    <cellStyle name="Стиль 1 2 2 26" xfId="62739"/>
    <cellStyle name="Стиль 1 2 2 26 2" xfId="62740"/>
    <cellStyle name="Стиль 1 2 2 26 2 2" xfId="62741"/>
    <cellStyle name="Стиль 1 2 2 27" xfId="62742"/>
    <cellStyle name="Стиль 1 2 2 28" xfId="62743"/>
    <cellStyle name="Стиль 1 2 2 28 10" xfId="62744"/>
    <cellStyle name="Стиль 1 2 2 28 11" xfId="62745"/>
    <cellStyle name="Стиль 1 2 2 28 12" xfId="62746"/>
    <cellStyle name="Стиль 1 2 2 28 13" xfId="62747"/>
    <cellStyle name="Стиль 1 2 2 28 14" xfId="62748"/>
    <cellStyle name="Стиль 1 2 2 28 2" xfId="62749"/>
    <cellStyle name="Стиль 1 2 2 28 2 10" xfId="62750"/>
    <cellStyle name="Стиль 1 2 2 28 2 11" xfId="62751"/>
    <cellStyle name="Стиль 1 2 2 28 2 2" xfId="62752"/>
    <cellStyle name="Стиль 1 2 2 28 2 2 10" xfId="62753"/>
    <cellStyle name="Стиль 1 2 2 28 2 2 11" xfId="62754"/>
    <cellStyle name="Стиль 1 2 2 28 2 2 2" xfId="62755"/>
    <cellStyle name="Стиль 1 2 2 28 2 2 2 10" xfId="62756"/>
    <cellStyle name="Стиль 1 2 2 28 2 2 2 2" xfId="62757"/>
    <cellStyle name="Стиль 1 2 2 28 2 2 2 2 10" xfId="62758"/>
    <cellStyle name="Стиль 1 2 2 28 2 2 2 2 2" xfId="62759"/>
    <cellStyle name="Стиль 1 2 2 28 2 2 2 2 3" xfId="62760"/>
    <cellStyle name="Стиль 1 2 2 28 2 2 2 2 4" xfId="62761"/>
    <cellStyle name="Стиль 1 2 2 28 2 2 2 2 5" xfId="62762"/>
    <cellStyle name="Стиль 1 2 2 28 2 2 2 2 6" xfId="62763"/>
    <cellStyle name="Стиль 1 2 2 28 2 2 2 2 7" xfId="62764"/>
    <cellStyle name="Стиль 1 2 2 28 2 2 2 2 8" xfId="62765"/>
    <cellStyle name="Стиль 1 2 2 28 2 2 2 2 9" xfId="62766"/>
    <cellStyle name="Стиль 1 2 2 28 2 2 2 3" xfId="62767"/>
    <cellStyle name="Стиль 1 2 2 28 2 2 2 4" xfId="62768"/>
    <cellStyle name="Стиль 1 2 2 28 2 2 2 5" xfId="62769"/>
    <cellStyle name="Стиль 1 2 2 28 2 2 2 6" xfId="62770"/>
    <cellStyle name="Стиль 1 2 2 28 2 2 2 7" xfId="62771"/>
    <cellStyle name="Стиль 1 2 2 28 2 2 2 8" xfId="62772"/>
    <cellStyle name="Стиль 1 2 2 28 2 2 2 9" xfId="62773"/>
    <cellStyle name="Стиль 1 2 2 28 2 2 3" xfId="62774"/>
    <cellStyle name="Стиль 1 2 2 28 2 2 4" xfId="62775"/>
    <cellStyle name="Стиль 1 2 2 28 2 2 5" xfId="62776"/>
    <cellStyle name="Стиль 1 2 2 28 2 2 6" xfId="62777"/>
    <cellStyle name="Стиль 1 2 2 28 2 2 7" xfId="62778"/>
    <cellStyle name="Стиль 1 2 2 28 2 2 8" xfId="62779"/>
    <cellStyle name="Стиль 1 2 2 28 2 2 9" xfId="62780"/>
    <cellStyle name="Стиль 1 2 2 28 2 3" xfId="62781"/>
    <cellStyle name="Стиль 1 2 2 28 2 3 10" xfId="62782"/>
    <cellStyle name="Стиль 1 2 2 28 2 3 2" xfId="62783"/>
    <cellStyle name="Стиль 1 2 2 28 2 3 3" xfId="62784"/>
    <cellStyle name="Стиль 1 2 2 28 2 3 4" xfId="62785"/>
    <cellStyle name="Стиль 1 2 2 28 2 3 5" xfId="62786"/>
    <cellStyle name="Стиль 1 2 2 28 2 3 6" xfId="62787"/>
    <cellStyle name="Стиль 1 2 2 28 2 3 7" xfId="62788"/>
    <cellStyle name="Стиль 1 2 2 28 2 3 8" xfId="62789"/>
    <cellStyle name="Стиль 1 2 2 28 2 3 9" xfId="62790"/>
    <cellStyle name="Стиль 1 2 2 28 2 4" xfId="62791"/>
    <cellStyle name="Стиль 1 2 2 28 2 5" xfId="62792"/>
    <cellStyle name="Стиль 1 2 2 28 2 6" xfId="62793"/>
    <cellStyle name="Стиль 1 2 2 28 2 7" xfId="62794"/>
    <cellStyle name="Стиль 1 2 2 28 2 8" xfId="62795"/>
    <cellStyle name="Стиль 1 2 2 28 2 9" xfId="62796"/>
    <cellStyle name="Стиль 1 2 2 28 3" xfId="62797"/>
    <cellStyle name="Стиль 1 2 2 28 4" xfId="62798"/>
    <cellStyle name="Стиль 1 2 2 28 5" xfId="62799"/>
    <cellStyle name="Стиль 1 2 2 28 5 10" xfId="62800"/>
    <cellStyle name="Стиль 1 2 2 28 5 2" xfId="62801"/>
    <cellStyle name="Стиль 1 2 2 28 5 2 10" xfId="62802"/>
    <cellStyle name="Стиль 1 2 2 28 5 2 2" xfId="62803"/>
    <cellStyle name="Стиль 1 2 2 28 5 2 3" xfId="62804"/>
    <cellStyle name="Стиль 1 2 2 28 5 2 4" xfId="62805"/>
    <cellStyle name="Стиль 1 2 2 28 5 2 5" xfId="62806"/>
    <cellStyle name="Стиль 1 2 2 28 5 2 6" xfId="62807"/>
    <cellStyle name="Стиль 1 2 2 28 5 2 7" xfId="62808"/>
    <cellStyle name="Стиль 1 2 2 28 5 2 8" xfId="62809"/>
    <cellStyle name="Стиль 1 2 2 28 5 2 9" xfId="62810"/>
    <cellStyle name="Стиль 1 2 2 28 5 3" xfId="62811"/>
    <cellStyle name="Стиль 1 2 2 28 5 4" xfId="62812"/>
    <cellStyle name="Стиль 1 2 2 28 5 5" xfId="62813"/>
    <cellStyle name="Стиль 1 2 2 28 5 6" xfId="62814"/>
    <cellStyle name="Стиль 1 2 2 28 5 7" xfId="62815"/>
    <cellStyle name="Стиль 1 2 2 28 5 8" xfId="62816"/>
    <cellStyle name="Стиль 1 2 2 28 5 9" xfId="62817"/>
    <cellStyle name="Стиль 1 2 2 28 6" xfId="62818"/>
    <cellStyle name="Стиль 1 2 2 28 7" xfId="62819"/>
    <cellStyle name="Стиль 1 2 2 28 8" xfId="62820"/>
    <cellStyle name="Стиль 1 2 2 28 9" xfId="62821"/>
    <cellStyle name="Стиль 1 2 2 29" xfId="62822"/>
    <cellStyle name="Стиль 1 2 2 29 10" xfId="62823"/>
    <cellStyle name="Стиль 1 2 2 29 11" xfId="62824"/>
    <cellStyle name="Стиль 1 2 2 29 2" xfId="62825"/>
    <cellStyle name="Стиль 1 2 2 29 2 10" xfId="62826"/>
    <cellStyle name="Стиль 1 2 2 29 2 11" xfId="62827"/>
    <cellStyle name="Стиль 1 2 2 29 2 2" xfId="62828"/>
    <cellStyle name="Стиль 1 2 2 29 2 2 10" xfId="62829"/>
    <cellStyle name="Стиль 1 2 2 29 2 2 2" xfId="62830"/>
    <cellStyle name="Стиль 1 2 2 29 2 2 2 10" xfId="62831"/>
    <cellStyle name="Стиль 1 2 2 29 2 2 2 2" xfId="62832"/>
    <cellStyle name="Стиль 1 2 2 29 2 2 2 3" xfId="62833"/>
    <cellStyle name="Стиль 1 2 2 29 2 2 2 4" xfId="62834"/>
    <cellStyle name="Стиль 1 2 2 29 2 2 2 5" xfId="62835"/>
    <cellStyle name="Стиль 1 2 2 29 2 2 2 6" xfId="62836"/>
    <cellStyle name="Стиль 1 2 2 29 2 2 2 7" xfId="62837"/>
    <cellStyle name="Стиль 1 2 2 29 2 2 2 8" xfId="62838"/>
    <cellStyle name="Стиль 1 2 2 29 2 2 2 9" xfId="62839"/>
    <cellStyle name="Стиль 1 2 2 29 2 2 3" xfId="62840"/>
    <cellStyle name="Стиль 1 2 2 29 2 2 4" xfId="62841"/>
    <cellStyle name="Стиль 1 2 2 29 2 2 5" xfId="62842"/>
    <cellStyle name="Стиль 1 2 2 29 2 2 6" xfId="62843"/>
    <cellStyle name="Стиль 1 2 2 29 2 2 7" xfId="62844"/>
    <cellStyle name="Стиль 1 2 2 29 2 2 8" xfId="62845"/>
    <cellStyle name="Стиль 1 2 2 29 2 2 9" xfId="62846"/>
    <cellStyle name="Стиль 1 2 2 29 2 3" xfId="62847"/>
    <cellStyle name="Стиль 1 2 2 29 2 4" xfId="62848"/>
    <cellStyle name="Стиль 1 2 2 29 2 5" xfId="62849"/>
    <cellStyle name="Стиль 1 2 2 29 2 6" xfId="62850"/>
    <cellStyle name="Стиль 1 2 2 29 2 7" xfId="62851"/>
    <cellStyle name="Стиль 1 2 2 29 2 8" xfId="62852"/>
    <cellStyle name="Стиль 1 2 2 29 2 9" xfId="62853"/>
    <cellStyle name="Стиль 1 2 2 29 3" xfId="62854"/>
    <cellStyle name="Стиль 1 2 2 29 3 10" xfId="62855"/>
    <cellStyle name="Стиль 1 2 2 29 3 2" xfId="62856"/>
    <cellStyle name="Стиль 1 2 2 29 3 3" xfId="62857"/>
    <cellStyle name="Стиль 1 2 2 29 3 4" xfId="62858"/>
    <cellStyle name="Стиль 1 2 2 29 3 5" xfId="62859"/>
    <cellStyle name="Стиль 1 2 2 29 3 6" xfId="62860"/>
    <cellStyle name="Стиль 1 2 2 29 3 7" xfId="62861"/>
    <cellStyle name="Стиль 1 2 2 29 3 8" xfId="62862"/>
    <cellStyle name="Стиль 1 2 2 29 3 9" xfId="62863"/>
    <cellStyle name="Стиль 1 2 2 29 4" xfId="62864"/>
    <cellStyle name="Стиль 1 2 2 29 5" xfId="62865"/>
    <cellStyle name="Стиль 1 2 2 29 6" xfId="62866"/>
    <cellStyle name="Стиль 1 2 2 29 7" xfId="62867"/>
    <cellStyle name="Стиль 1 2 2 29 8" xfId="62868"/>
    <cellStyle name="Стиль 1 2 2 29 9" xfId="62869"/>
    <cellStyle name="Стиль 1 2 2 3" xfId="58837"/>
    <cellStyle name="Стиль 1 2 2 3 2" xfId="62870"/>
    <cellStyle name="Стиль 1 2 2 3 3" xfId="62871"/>
    <cellStyle name="Стиль 1 2 2 3 4" xfId="62872"/>
    <cellStyle name="Стиль 1 2 2 3 5" xfId="62873"/>
    <cellStyle name="Стиль 1 2 2 3 6" xfId="62874"/>
    <cellStyle name="Стиль 1 2 2 3 7" xfId="62875"/>
    <cellStyle name="Стиль 1 2 2 3 8" xfId="62876"/>
    <cellStyle name="Стиль 1 2 2 3 9" xfId="62877"/>
    <cellStyle name="Стиль 1 2 2 30" xfId="62878"/>
    <cellStyle name="Стиль 1 2 2 31" xfId="62879"/>
    <cellStyle name="Стиль 1 2 2 31 10" xfId="62880"/>
    <cellStyle name="Стиль 1 2 2 31 2" xfId="62881"/>
    <cellStyle name="Стиль 1 2 2 31 2 10" xfId="62882"/>
    <cellStyle name="Стиль 1 2 2 31 2 2" xfId="62883"/>
    <cellStyle name="Стиль 1 2 2 31 2 3" xfId="62884"/>
    <cellStyle name="Стиль 1 2 2 31 2 4" xfId="62885"/>
    <cellStyle name="Стиль 1 2 2 31 2 5" xfId="62886"/>
    <cellStyle name="Стиль 1 2 2 31 2 6" xfId="62887"/>
    <cellStyle name="Стиль 1 2 2 31 2 7" xfId="62888"/>
    <cellStyle name="Стиль 1 2 2 31 2 8" xfId="62889"/>
    <cellStyle name="Стиль 1 2 2 31 2 9" xfId="62890"/>
    <cellStyle name="Стиль 1 2 2 31 3" xfId="62891"/>
    <cellStyle name="Стиль 1 2 2 31 4" xfId="62892"/>
    <cellStyle name="Стиль 1 2 2 31 5" xfId="62893"/>
    <cellStyle name="Стиль 1 2 2 31 6" xfId="62894"/>
    <cellStyle name="Стиль 1 2 2 31 7" xfId="62895"/>
    <cellStyle name="Стиль 1 2 2 31 8" xfId="62896"/>
    <cellStyle name="Стиль 1 2 2 31 9" xfId="62897"/>
    <cellStyle name="Стиль 1 2 2 32" xfId="62898"/>
    <cellStyle name="Стиль 1 2 2 33" xfId="62899"/>
    <cellStyle name="Стиль 1 2 2 34" xfId="62900"/>
    <cellStyle name="Стиль 1 2 2 35" xfId="62901"/>
    <cellStyle name="Стиль 1 2 2 36" xfId="62902"/>
    <cellStyle name="Стиль 1 2 2 37" xfId="62903"/>
    <cellStyle name="Стиль 1 2 2 38" xfId="62904"/>
    <cellStyle name="Стиль 1 2 2 39" xfId="62905"/>
    <cellStyle name="Стиль 1 2 2 4" xfId="58838"/>
    <cellStyle name="Стиль 1 2 2 4 2" xfId="58839"/>
    <cellStyle name="Стиль 1 2 2 4 2 2" xfId="58840"/>
    <cellStyle name="Стиль 1 2 2 40" xfId="62906"/>
    <cellStyle name="Стиль 1 2 2 41" xfId="62907"/>
    <cellStyle name="Стиль 1 2 2 41 2" xfId="62908"/>
    <cellStyle name="Стиль 1 2 2 41 2 2" xfId="62909"/>
    <cellStyle name="Стиль 1 2 2 41 2 2 2" xfId="62910"/>
    <cellStyle name="Стиль 1 2 2 41 2 2 2 2" xfId="62911"/>
    <cellStyle name="Стиль 1 2 2 41 2 2 2 2 2" xfId="62912"/>
    <cellStyle name="Стиль 1 2 2 41 2 2 2 2 2 2" xfId="62913"/>
    <cellStyle name="Стиль 1 2 2 41 2 2 2 2 3" xfId="62914"/>
    <cellStyle name="Стиль 1 2 2 41 2 2 2 2 4" xfId="62915"/>
    <cellStyle name="Стиль 1 2 2 41 2 2 2 3" xfId="62916"/>
    <cellStyle name="Стиль 1 2 2 41 2 2 2 3 2" xfId="62917"/>
    <cellStyle name="Стиль 1 2 2 41 2 2 2 4" xfId="62918"/>
    <cellStyle name="Стиль 1 2 2 41 2 2 3" xfId="62919"/>
    <cellStyle name="Стиль 1 2 2 41 2 2 3 2" xfId="62920"/>
    <cellStyle name="Стиль 1 2 2 41 2 2 4" xfId="62921"/>
    <cellStyle name="Стиль 1 2 2 41 2 2 5" xfId="62922"/>
    <cellStyle name="Стиль 1 2 2 41 2 3" xfId="62923"/>
    <cellStyle name="Стиль 1 2 2 41 2 3 2" xfId="62924"/>
    <cellStyle name="Стиль 1 2 2 41 2 3 2 2" xfId="62925"/>
    <cellStyle name="Стиль 1 2 2 41 2 3 3" xfId="62926"/>
    <cellStyle name="Стиль 1 2 2 41 2 3 4" xfId="62927"/>
    <cellStyle name="Стиль 1 2 2 41 2 4" xfId="62928"/>
    <cellStyle name="Стиль 1 2 2 41 2 4 2" xfId="62929"/>
    <cellStyle name="Стиль 1 2 2 41 2 5" xfId="62930"/>
    <cellStyle name="Стиль 1 2 2 41 3" xfId="62931"/>
    <cellStyle name="Стиль 1 2 2 41 3 2" xfId="62932"/>
    <cellStyle name="Стиль 1 2 2 41 3 2 2" xfId="62933"/>
    <cellStyle name="Стиль 1 2 2 41 3 2 2 2" xfId="62934"/>
    <cellStyle name="Стиль 1 2 2 41 3 2 3" xfId="62935"/>
    <cellStyle name="Стиль 1 2 2 41 3 2 4" xfId="62936"/>
    <cellStyle name="Стиль 1 2 2 41 3 3" xfId="62937"/>
    <cellStyle name="Стиль 1 2 2 41 3 3 2" xfId="62938"/>
    <cellStyle name="Стиль 1 2 2 41 3 4" xfId="62939"/>
    <cellStyle name="Стиль 1 2 2 41 4" xfId="62940"/>
    <cellStyle name="Стиль 1 2 2 41 4 2" xfId="62941"/>
    <cellStyle name="Стиль 1 2 2 41 5" xfId="62942"/>
    <cellStyle name="Стиль 1 2 2 41 6" xfId="62943"/>
    <cellStyle name="Стиль 1 2 2 42" xfId="62944"/>
    <cellStyle name="Стиль 1 2 2 42 2" xfId="62945"/>
    <cellStyle name="Стиль 1 2 2 42 2 2" xfId="62946"/>
    <cellStyle name="Стиль 1 2 2 42 2 2 2" xfId="62947"/>
    <cellStyle name="Стиль 1 2 2 42 2 2 2 2" xfId="62948"/>
    <cellStyle name="Стиль 1 2 2 42 2 2 3" xfId="62949"/>
    <cellStyle name="Стиль 1 2 2 42 2 2 4" xfId="62950"/>
    <cellStyle name="Стиль 1 2 2 42 2 3" xfId="62951"/>
    <cellStyle name="Стиль 1 2 2 42 2 3 2" xfId="62952"/>
    <cellStyle name="Стиль 1 2 2 42 2 4" xfId="62953"/>
    <cellStyle name="Стиль 1 2 2 42 3" xfId="62954"/>
    <cellStyle name="Стиль 1 2 2 42 3 2" xfId="62955"/>
    <cellStyle name="Стиль 1 2 2 42 4" xfId="62956"/>
    <cellStyle name="Стиль 1 2 2 42 5" xfId="62957"/>
    <cellStyle name="Стиль 1 2 2 43" xfId="62958"/>
    <cellStyle name="Стиль 1 2 2 43 2" xfId="62959"/>
    <cellStyle name="Стиль 1 2 2 43 2 2" xfId="62960"/>
    <cellStyle name="Стиль 1 2 2 43 3" xfId="62961"/>
    <cellStyle name="Стиль 1 2 2 43 4" xfId="62962"/>
    <cellStyle name="Стиль 1 2 2 44" xfId="62963"/>
    <cellStyle name="Стиль 1 2 2 44 2" xfId="62964"/>
    <cellStyle name="Стиль 1 2 2 45" xfId="62965"/>
    <cellStyle name="Стиль 1 2 2 5" xfId="58841"/>
    <cellStyle name="Стиль 1 2 2 6" xfId="62966"/>
    <cellStyle name="Стиль 1 2 2 7" xfId="62967"/>
    <cellStyle name="Стиль 1 2 2 8" xfId="62968"/>
    <cellStyle name="Стиль 1 2 2 9" xfId="62969"/>
    <cellStyle name="Стиль 1 2 20" xfId="62970"/>
    <cellStyle name="Стиль 1 2 21" xfId="62971"/>
    <cellStyle name="Стиль 1 2 22" xfId="62972"/>
    <cellStyle name="Стиль 1 2 23" xfId="62973"/>
    <cellStyle name="Стиль 1 2 23 2" xfId="62974"/>
    <cellStyle name="Стиль 1 2 23 2 2" xfId="62975"/>
    <cellStyle name="Стиль 1 2 23 2 2 2" xfId="62976"/>
    <cellStyle name="Стиль 1 2 23 2 2 2 2" xfId="62977"/>
    <cellStyle name="Стиль 1 2 23 2 2 2 2 2" xfId="62978"/>
    <cellStyle name="Стиль 1 2 23 2 2 2 2 2 2" xfId="62979"/>
    <cellStyle name="Стиль 1 2 23 2 2 2 3" xfId="62980"/>
    <cellStyle name="Стиль 1 2 23 2 2 2 4" xfId="62981"/>
    <cellStyle name="Стиль 1 2 23 2 2 3" xfId="62982"/>
    <cellStyle name="Стиль 1 2 23 2 2 3 2" xfId="62983"/>
    <cellStyle name="Стиль 1 2 23 2 2 3 2 2" xfId="62984"/>
    <cellStyle name="Стиль 1 2 23 2 2 4" xfId="62985"/>
    <cellStyle name="Стиль 1 2 23 2 3" xfId="62986"/>
    <cellStyle name="Стиль 1 2 23 2 3 2" xfId="62987"/>
    <cellStyle name="Стиль 1 2 23 2 3 2 2" xfId="62988"/>
    <cellStyle name="Стиль 1 2 23 2 4" xfId="62989"/>
    <cellStyle name="Стиль 1 2 23 2 5" xfId="62990"/>
    <cellStyle name="Стиль 1 2 23 3" xfId="62991"/>
    <cellStyle name="Стиль 1 2 23 4" xfId="62992"/>
    <cellStyle name="Стиль 1 2 23 4 2" xfId="62993"/>
    <cellStyle name="Стиль 1 2 23 4 2 2" xfId="62994"/>
    <cellStyle name="Стиль 1 2 23 4 2 2 2" xfId="62995"/>
    <cellStyle name="Стиль 1 2 23 4 3" xfId="62996"/>
    <cellStyle name="Стиль 1 2 23 4 4" xfId="62997"/>
    <cellStyle name="Стиль 1 2 23 5" xfId="62998"/>
    <cellStyle name="Стиль 1 2 23 5 2" xfId="62999"/>
    <cellStyle name="Стиль 1 2 23 5 2 2" xfId="63000"/>
    <cellStyle name="Стиль 1 2 23 6" xfId="63001"/>
    <cellStyle name="Стиль 1 2 24" xfId="63002"/>
    <cellStyle name="Стиль 1 2 25" xfId="63003"/>
    <cellStyle name="Стиль 1 2 25 2" xfId="63004"/>
    <cellStyle name="Стиль 1 2 25 2 2" xfId="63005"/>
    <cellStyle name="Стиль 1 2 25 2 2 2" xfId="63006"/>
    <cellStyle name="Стиль 1 2 25 2 2 2 2" xfId="63007"/>
    <cellStyle name="Стиль 1 2 25 2 2 2 2 2" xfId="63008"/>
    <cellStyle name="Стиль 1 2 25 2 2 3" xfId="63009"/>
    <cellStyle name="Стиль 1 2 25 2 2 4" xfId="63010"/>
    <cellStyle name="Стиль 1 2 25 2 3" xfId="63011"/>
    <cellStyle name="Стиль 1 2 25 2 3 2" xfId="63012"/>
    <cellStyle name="Стиль 1 2 25 2 3 2 2" xfId="63013"/>
    <cellStyle name="Стиль 1 2 25 2 4" xfId="63014"/>
    <cellStyle name="Стиль 1 2 25 3" xfId="63015"/>
    <cellStyle name="Стиль 1 2 25 3 2" xfId="63016"/>
    <cellStyle name="Стиль 1 2 25 3 2 2" xfId="63017"/>
    <cellStyle name="Стиль 1 2 25 4" xfId="63018"/>
    <cellStyle name="Стиль 1 2 25 5" xfId="63019"/>
    <cellStyle name="Стиль 1 2 26" xfId="63020"/>
    <cellStyle name="Стиль 1 2 26 2" xfId="63021"/>
    <cellStyle name="Стиль 1 2 26 2 2" xfId="63022"/>
    <cellStyle name="Стиль 1 2 26 2 2 2" xfId="63023"/>
    <cellStyle name="Стиль 1 2 26 3" xfId="63024"/>
    <cellStyle name="Стиль 1 2 26 4" xfId="63025"/>
    <cellStyle name="Стиль 1 2 27" xfId="63026"/>
    <cellStyle name="Стиль 1 2 27 2" xfId="63027"/>
    <cellStyle name="Стиль 1 2 27 2 2" xfId="63028"/>
    <cellStyle name="Стиль 1 2 28" xfId="63029"/>
    <cellStyle name="Стиль 1 2 29" xfId="63030"/>
    <cellStyle name="Стиль 1 2 29 10" xfId="63031"/>
    <cellStyle name="Стиль 1 2 29 11" xfId="63032"/>
    <cellStyle name="Стиль 1 2 29 12" xfId="63033"/>
    <cellStyle name="Стиль 1 2 29 13" xfId="63034"/>
    <cellStyle name="Стиль 1 2 29 14" xfId="63035"/>
    <cellStyle name="Стиль 1 2 29 2" xfId="63036"/>
    <cellStyle name="Стиль 1 2 29 2 10" xfId="63037"/>
    <cellStyle name="Стиль 1 2 29 2 11" xfId="63038"/>
    <cellStyle name="Стиль 1 2 29 2 2" xfId="63039"/>
    <cellStyle name="Стиль 1 2 29 2 2 10" xfId="63040"/>
    <cellStyle name="Стиль 1 2 29 2 2 11" xfId="63041"/>
    <cellStyle name="Стиль 1 2 29 2 2 2" xfId="63042"/>
    <cellStyle name="Стиль 1 2 29 2 2 2 10" xfId="63043"/>
    <cellStyle name="Стиль 1 2 29 2 2 2 2" xfId="63044"/>
    <cellStyle name="Стиль 1 2 29 2 2 2 2 10" xfId="63045"/>
    <cellStyle name="Стиль 1 2 29 2 2 2 2 2" xfId="63046"/>
    <cellStyle name="Стиль 1 2 29 2 2 2 2 3" xfId="63047"/>
    <cellStyle name="Стиль 1 2 29 2 2 2 2 4" xfId="63048"/>
    <cellStyle name="Стиль 1 2 29 2 2 2 2 5" xfId="63049"/>
    <cellStyle name="Стиль 1 2 29 2 2 2 2 6" xfId="63050"/>
    <cellStyle name="Стиль 1 2 29 2 2 2 2 7" xfId="63051"/>
    <cellStyle name="Стиль 1 2 29 2 2 2 2 8" xfId="63052"/>
    <cellStyle name="Стиль 1 2 29 2 2 2 2 9" xfId="63053"/>
    <cellStyle name="Стиль 1 2 29 2 2 2 3" xfId="63054"/>
    <cellStyle name="Стиль 1 2 29 2 2 2 4" xfId="63055"/>
    <cellStyle name="Стиль 1 2 29 2 2 2 5" xfId="63056"/>
    <cellStyle name="Стиль 1 2 29 2 2 2 6" xfId="63057"/>
    <cellStyle name="Стиль 1 2 29 2 2 2 7" xfId="63058"/>
    <cellStyle name="Стиль 1 2 29 2 2 2 8" xfId="63059"/>
    <cellStyle name="Стиль 1 2 29 2 2 2 9" xfId="63060"/>
    <cellStyle name="Стиль 1 2 29 2 2 3" xfId="63061"/>
    <cellStyle name="Стиль 1 2 29 2 2 4" xfId="63062"/>
    <cellStyle name="Стиль 1 2 29 2 2 5" xfId="63063"/>
    <cellStyle name="Стиль 1 2 29 2 2 6" xfId="63064"/>
    <cellStyle name="Стиль 1 2 29 2 2 7" xfId="63065"/>
    <cellStyle name="Стиль 1 2 29 2 2 8" xfId="63066"/>
    <cellStyle name="Стиль 1 2 29 2 2 9" xfId="63067"/>
    <cellStyle name="Стиль 1 2 29 2 3" xfId="63068"/>
    <cellStyle name="Стиль 1 2 29 2 3 10" xfId="63069"/>
    <cellStyle name="Стиль 1 2 29 2 3 2" xfId="63070"/>
    <cellStyle name="Стиль 1 2 29 2 3 3" xfId="63071"/>
    <cellStyle name="Стиль 1 2 29 2 3 4" xfId="63072"/>
    <cellStyle name="Стиль 1 2 29 2 3 5" xfId="63073"/>
    <cellStyle name="Стиль 1 2 29 2 3 6" xfId="63074"/>
    <cellStyle name="Стиль 1 2 29 2 3 7" xfId="63075"/>
    <cellStyle name="Стиль 1 2 29 2 3 8" xfId="63076"/>
    <cellStyle name="Стиль 1 2 29 2 3 9" xfId="63077"/>
    <cellStyle name="Стиль 1 2 29 2 4" xfId="63078"/>
    <cellStyle name="Стиль 1 2 29 2 5" xfId="63079"/>
    <cellStyle name="Стиль 1 2 29 2 6" xfId="63080"/>
    <cellStyle name="Стиль 1 2 29 2 7" xfId="63081"/>
    <cellStyle name="Стиль 1 2 29 2 8" xfId="63082"/>
    <cellStyle name="Стиль 1 2 29 2 9" xfId="63083"/>
    <cellStyle name="Стиль 1 2 29 3" xfId="63084"/>
    <cellStyle name="Стиль 1 2 29 4" xfId="63085"/>
    <cellStyle name="Стиль 1 2 29 5" xfId="63086"/>
    <cellStyle name="Стиль 1 2 29 5 10" xfId="63087"/>
    <cellStyle name="Стиль 1 2 29 5 2" xfId="63088"/>
    <cellStyle name="Стиль 1 2 29 5 2 10" xfId="63089"/>
    <cellStyle name="Стиль 1 2 29 5 2 2" xfId="63090"/>
    <cellStyle name="Стиль 1 2 29 5 2 3" xfId="63091"/>
    <cellStyle name="Стиль 1 2 29 5 2 4" xfId="63092"/>
    <cellStyle name="Стиль 1 2 29 5 2 5" xfId="63093"/>
    <cellStyle name="Стиль 1 2 29 5 2 6" xfId="63094"/>
    <cellStyle name="Стиль 1 2 29 5 2 7" xfId="63095"/>
    <cellStyle name="Стиль 1 2 29 5 2 8" xfId="63096"/>
    <cellStyle name="Стиль 1 2 29 5 2 9" xfId="63097"/>
    <cellStyle name="Стиль 1 2 29 5 3" xfId="63098"/>
    <cellStyle name="Стиль 1 2 29 5 4" xfId="63099"/>
    <cellStyle name="Стиль 1 2 29 5 5" xfId="63100"/>
    <cellStyle name="Стиль 1 2 29 5 6" xfId="63101"/>
    <cellStyle name="Стиль 1 2 29 5 7" xfId="63102"/>
    <cellStyle name="Стиль 1 2 29 5 8" xfId="63103"/>
    <cellStyle name="Стиль 1 2 29 5 9" xfId="63104"/>
    <cellStyle name="Стиль 1 2 29 6" xfId="63105"/>
    <cellStyle name="Стиль 1 2 29 7" xfId="63106"/>
    <cellStyle name="Стиль 1 2 29 8" xfId="63107"/>
    <cellStyle name="Стиль 1 2 29 9" xfId="63108"/>
    <cellStyle name="Стиль 1 2 3" xfId="58842"/>
    <cellStyle name="Стиль 1 2 3 2" xfId="58843"/>
    <cellStyle name="Стиль 1 2 3 2 2" xfId="58844"/>
    <cellStyle name="Стиль 1 2 3 2 2 2" xfId="58845"/>
    <cellStyle name="Стиль 1 2 3 2 2 2 2" xfId="58846"/>
    <cellStyle name="Стиль 1 2 3 2 3" xfId="58847"/>
    <cellStyle name="Стиль 1 2 3 3" xfId="58848"/>
    <cellStyle name="Стиль 1 2 3 3 2" xfId="58849"/>
    <cellStyle name="Стиль 1 2 30" xfId="63109"/>
    <cellStyle name="Стиль 1 2 30 10" xfId="63110"/>
    <cellStyle name="Стиль 1 2 30 11" xfId="63111"/>
    <cellStyle name="Стиль 1 2 30 2" xfId="63112"/>
    <cellStyle name="Стиль 1 2 30 2 10" xfId="63113"/>
    <cellStyle name="Стиль 1 2 30 2 11" xfId="63114"/>
    <cellStyle name="Стиль 1 2 30 2 2" xfId="63115"/>
    <cellStyle name="Стиль 1 2 30 2 2 10" xfId="63116"/>
    <cellStyle name="Стиль 1 2 30 2 2 2" xfId="63117"/>
    <cellStyle name="Стиль 1 2 30 2 2 2 10" xfId="63118"/>
    <cellStyle name="Стиль 1 2 30 2 2 2 2" xfId="63119"/>
    <cellStyle name="Стиль 1 2 30 2 2 2 3" xfId="63120"/>
    <cellStyle name="Стиль 1 2 30 2 2 2 4" xfId="63121"/>
    <cellStyle name="Стиль 1 2 30 2 2 2 5" xfId="63122"/>
    <cellStyle name="Стиль 1 2 30 2 2 2 6" xfId="63123"/>
    <cellStyle name="Стиль 1 2 30 2 2 2 7" xfId="63124"/>
    <cellStyle name="Стиль 1 2 30 2 2 2 8" xfId="63125"/>
    <cellStyle name="Стиль 1 2 30 2 2 2 9" xfId="63126"/>
    <cellStyle name="Стиль 1 2 30 2 2 3" xfId="63127"/>
    <cellStyle name="Стиль 1 2 30 2 2 4" xfId="63128"/>
    <cellStyle name="Стиль 1 2 30 2 2 5" xfId="63129"/>
    <cellStyle name="Стиль 1 2 30 2 2 6" xfId="63130"/>
    <cellStyle name="Стиль 1 2 30 2 2 7" xfId="63131"/>
    <cellStyle name="Стиль 1 2 30 2 2 8" xfId="63132"/>
    <cellStyle name="Стиль 1 2 30 2 2 9" xfId="63133"/>
    <cellStyle name="Стиль 1 2 30 2 3" xfId="63134"/>
    <cellStyle name="Стиль 1 2 30 2 4" xfId="63135"/>
    <cellStyle name="Стиль 1 2 30 2 5" xfId="63136"/>
    <cellStyle name="Стиль 1 2 30 2 6" xfId="63137"/>
    <cellStyle name="Стиль 1 2 30 2 7" xfId="63138"/>
    <cellStyle name="Стиль 1 2 30 2 8" xfId="63139"/>
    <cellStyle name="Стиль 1 2 30 2 9" xfId="63140"/>
    <cellStyle name="Стиль 1 2 30 3" xfId="63141"/>
    <cellStyle name="Стиль 1 2 30 3 10" xfId="63142"/>
    <cellStyle name="Стиль 1 2 30 3 2" xfId="63143"/>
    <cellStyle name="Стиль 1 2 30 3 3" xfId="63144"/>
    <cellStyle name="Стиль 1 2 30 3 4" xfId="63145"/>
    <cellStyle name="Стиль 1 2 30 3 5" xfId="63146"/>
    <cellStyle name="Стиль 1 2 30 3 6" xfId="63147"/>
    <cellStyle name="Стиль 1 2 30 3 7" xfId="63148"/>
    <cellStyle name="Стиль 1 2 30 3 8" xfId="63149"/>
    <cellStyle name="Стиль 1 2 30 3 9" xfId="63150"/>
    <cellStyle name="Стиль 1 2 30 4" xfId="63151"/>
    <cellStyle name="Стиль 1 2 30 5" xfId="63152"/>
    <cellStyle name="Стиль 1 2 30 6" xfId="63153"/>
    <cellStyle name="Стиль 1 2 30 7" xfId="63154"/>
    <cellStyle name="Стиль 1 2 30 8" xfId="63155"/>
    <cellStyle name="Стиль 1 2 30 9" xfId="63156"/>
    <cellStyle name="Стиль 1 2 31" xfId="63157"/>
    <cellStyle name="Стиль 1 2 32" xfId="63158"/>
    <cellStyle name="Стиль 1 2 32 10" xfId="63159"/>
    <cellStyle name="Стиль 1 2 32 2" xfId="63160"/>
    <cellStyle name="Стиль 1 2 32 2 10" xfId="63161"/>
    <cellStyle name="Стиль 1 2 32 2 2" xfId="63162"/>
    <cellStyle name="Стиль 1 2 32 2 3" xfId="63163"/>
    <cellStyle name="Стиль 1 2 32 2 4" xfId="63164"/>
    <cellStyle name="Стиль 1 2 32 2 5" xfId="63165"/>
    <cellStyle name="Стиль 1 2 32 2 6" xfId="63166"/>
    <cellStyle name="Стиль 1 2 32 2 7" xfId="63167"/>
    <cellStyle name="Стиль 1 2 32 2 8" xfId="63168"/>
    <cellStyle name="Стиль 1 2 32 2 9" xfId="63169"/>
    <cellStyle name="Стиль 1 2 32 3" xfId="63170"/>
    <cellStyle name="Стиль 1 2 32 4" xfId="63171"/>
    <cellStyle name="Стиль 1 2 32 5" xfId="63172"/>
    <cellStyle name="Стиль 1 2 32 6" xfId="63173"/>
    <cellStyle name="Стиль 1 2 32 7" xfId="63174"/>
    <cellStyle name="Стиль 1 2 32 8" xfId="63175"/>
    <cellStyle name="Стиль 1 2 32 9" xfId="63176"/>
    <cellStyle name="Стиль 1 2 33" xfId="63177"/>
    <cellStyle name="Стиль 1 2 34" xfId="63178"/>
    <cellStyle name="Стиль 1 2 35" xfId="63179"/>
    <cellStyle name="Стиль 1 2 36" xfId="63180"/>
    <cellStyle name="Стиль 1 2 37" xfId="63181"/>
    <cellStyle name="Стиль 1 2 38" xfId="63182"/>
    <cellStyle name="Стиль 1 2 39" xfId="63183"/>
    <cellStyle name="Стиль 1 2 4" xfId="58850"/>
    <cellStyle name="Стиль 1 2 4 2" xfId="58851"/>
    <cellStyle name="Стиль 1 2 4 2 2" xfId="58852"/>
    <cellStyle name="Стиль 1 2 4 3" xfId="63184"/>
    <cellStyle name="Стиль 1 2 4 4" xfId="63185"/>
    <cellStyle name="Стиль 1 2 4 5" xfId="63186"/>
    <cellStyle name="Стиль 1 2 4 6" xfId="63187"/>
    <cellStyle name="Стиль 1 2 4 7" xfId="63188"/>
    <cellStyle name="Стиль 1 2 4 8" xfId="63189"/>
    <cellStyle name="Стиль 1 2 4 9" xfId="63190"/>
    <cellStyle name="Стиль 1 2 40" xfId="63191"/>
    <cellStyle name="Стиль 1 2 41" xfId="63192"/>
    <cellStyle name="Стиль 1 2 42" xfId="63193"/>
    <cellStyle name="Стиль 1 2 42 2" xfId="63194"/>
    <cellStyle name="Стиль 1 2 42 2 2" xfId="63195"/>
    <cellStyle name="Стиль 1 2 42 2 2 2" xfId="63196"/>
    <cellStyle name="Стиль 1 2 42 2 2 2 2" xfId="63197"/>
    <cellStyle name="Стиль 1 2 42 2 2 2 2 2" xfId="63198"/>
    <cellStyle name="Стиль 1 2 42 2 2 2 2 2 2" xfId="63199"/>
    <cellStyle name="Стиль 1 2 42 2 2 2 2 3" xfId="63200"/>
    <cellStyle name="Стиль 1 2 42 2 2 2 2 4" xfId="63201"/>
    <cellStyle name="Стиль 1 2 42 2 2 2 3" xfId="63202"/>
    <cellStyle name="Стиль 1 2 42 2 2 2 3 2" xfId="63203"/>
    <cellStyle name="Стиль 1 2 42 2 2 2 4" xfId="63204"/>
    <cellStyle name="Стиль 1 2 42 2 2 3" xfId="63205"/>
    <cellStyle name="Стиль 1 2 42 2 2 3 2" xfId="63206"/>
    <cellStyle name="Стиль 1 2 42 2 2 4" xfId="63207"/>
    <cellStyle name="Стиль 1 2 42 2 2 5" xfId="63208"/>
    <cellStyle name="Стиль 1 2 42 2 3" xfId="63209"/>
    <cellStyle name="Стиль 1 2 42 2 3 2" xfId="63210"/>
    <cellStyle name="Стиль 1 2 42 2 3 2 2" xfId="63211"/>
    <cellStyle name="Стиль 1 2 42 2 3 3" xfId="63212"/>
    <cellStyle name="Стиль 1 2 42 2 3 4" xfId="63213"/>
    <cellStyle name="Стиль 1 2 42 2 4" xfId="63214"/>
    <cellStyle name="Стиль 1 2 42 2 4 2" xfId="63215"/>
    <cellStyle name="Стиль 1 2 42 2 5" xfId="63216"/>
    <cellStyle name="Стиль 1 2 42 3" xfId="63217"/>
    <cellStyle name="Стиль 1 2 42 3 2" xfId="63218"/>
    <cellStyle name="Стиль 1 2 42 3 2 2" xfId="63219"/>
    <cellStyle name="Стиль 1 2 42 3 2 2 2" xfId="63220"/>
    <cellStyle name="Стиль 1 2 42 3 2 3" xfId="63221"/>
    <cellStyle name="Стиль 1 2 42 3 2 4" xfId="63222"/>
    <cellStyle name="Стиль 1 2 42 3 3" xfId="63223"/>
    <cellStyle name="Стиль 1 2 42 3 3 2" xfId="63224"/>
    <cellStyle name="Стиль 1 2 42 3 4" xfId="63225"/>
    <cellStyle name="Стиль 1 2 42 4" xfId="63226"/>
    <cellStyle name="Стиль 1 2 42 4 2" xfId="63227"/>
    <cellStyle name="Стиль 1 2 42 5" xfId="63228"/>
    <cellStyle name="Стиль 1 2 42 6" xfId="63229"/>
    <cellStyle name="Стиль 1 2 43" xfId="63230"/>
    <cellStyle name="Стиль 1 2 43 2" xfId="63231"/>
    <cellStyle name="Стиль 1 2 43 2 2" xfId="63232"/>
    <cellStyle name="Стиль 1 2 43 2 2 2" xfId="63233"/>
    <cellStyle name="Стиль 1 2 43 2 2 2 2" xfId="63234"/>
    <cellStyle name="Стиль 1 2 43 2 2 3" xfId="63235"/>
    <cellStyle name="Стиль 1 2 43 2 2 4" xfId="63236"/>
    <cellStyle name="Стиль 1 2 43 2 3" xfId="63237"/>
    <cellStyle name="Стиль 1 2 43 2 3 2" xfId="63238"/>
    <cellStyle name="Стиль 1 2 43 2 4" xfId="63239"/>
    <cellStyle name="Стиль 1 2 43 3" xfId="63240"/>
    <cellStyle name="Стиль 1 2 43 3 2" xfId="63241"/>
    <cellStyle name="Стиль 1 2 43 4" xfId="63242"/>
    <cellStyle name="Стиль 1 2 43 5" xfId="63243"/>
    <cellStyle name="Стиль 1 2 44" xfId="63244"/>
    <cellStyle name="Стиль 1 2 44 2" xfId="63245"/>
    <cellStyle name="Стиль 1 2 44 2 2" xfId="63246"/>
    <cellStyle name="Стиль 1 2 44 3" xfId="63247"/>
    <cellStyle name="Стиль 1 2 44 4" xfId="63248"/>
    <cellStyle name="Стиль 1 2 45" xfId="63249"/>
    <cellStyle name="Стиль 1 2 45 2" xfId="63250"/>
    <cellStyle name="Стиль 1 2 46" xfId="63251"/>
    <cellStyle name="Стиль 1 2 5" xfId="58853"/>
    <cellStyle name="Стиль 1 2 6" xfId="63252"/>
    <cellStyle name="Стиль 1 2 7" xfId="63253"/>
    <cellStyle name="Стиль 1 2 8" xfId="63254"/>
    <cellStyle name="Стиль 1 2 9" xfId="63255"/>
    <cellStyle name="Стиль 1 20" xfId="58854"/>
    <cellStyle name="Стиль 1 21" xfId="58855"/>
    <cellStyle name="Стиль 1 22" xfId="58856"/>
    <cellStyle name="Стиль 1 23" xfId="58857"/>
    <cellStyle name="Стиль 1 24" xfId="58858"/>
    <cellStyle name="Стиль 1 25" xfId="58859"/>
    <cellStyle name="Стиль 1 26" xfId="58860"/>
    <cellStyle name="Стиль 1 27" xfId="58861"/>
    <cellStyle name="Стиль 1 28" xfId="58862"/>
    <cellStyle name="Стиль 1 29" xfId="58863"/>
    <cellStyle name="Стиль 1 3" xfId="58864"/>
    <cellStyle name="Стиль 1 30" xfId="58865"/>
    <cellStyle name="Стиль 1 31" xfId="58866"/>
    <cellStyle name="Стиль 1 31 2" xfId="63256"/>
    <cellStyle name="Стиль 1 31 2 2" xfId="63257"/>
    <cellStyle name="Стиль 1 31 2 2 2" xfId="63258"/>
    <cellStyle name="Стиль 1 31 2 2 2 2" xfId="63259"/>
    <cellStyle name="Стиль 1 31 2 2 2 2 2" xfId="63260"/>
    <cellStyle name="Стиль 1 31 2 2 2 2 2 2" xfId="63261"/>
    <cellStyle name="Стиль 1 31 2 2 2 3" xfId="63262"/>
    <cellStyle name="Стиль 1 31 2 2 2 4" xfId="63263"/>
    <cellStyle name="Стиль 1 31 2 2 3" xfId="63264"/>
    <cellStyle name="Стиль 1 31 2 2 3 2" xfId="63265"/>
    <cellStyle name="Стиль 1 31 2 2 3 2 2" xfId="63266"/>
    <cellStyle name="Стиль 1 31 2 2 4" xfId="63267"/>
    <cellStyle name="Стиль 1 31 2 3" xfId="63268"/>
    <cellStyle name="Стиль 1 31 2 3 2" xfId="63269"/>
    <cellStyle name="Стиль 1 31 2 3 2 2" xfId="63270"/>
    <cellStyle name="Стиль 1 31 2 4" xfId="63271"/>
    <cellStyle name="Стиль 1 31 2 5" xfId="63272"/>
    <cellStyle name="Стиль 1 31 3" xfId="63273"/>
    <cellStyle name="Стиль 1 31 4" xfId="63274"/>
    <cellStyle name="Стиль 1 31 4 2" xfId="63275"/>
    <cellStyle name="Стиль 1 31 4 2 2" xfId="63276"/>
    <cellStyle name="Стиль 1 31 4 2 2 2" xfId="63277"/>
    <cellStyle name="Стиль 1 31 4 3" xfId="63278"/>
    <cellStyle name="Стиль 1 31 4 4" xfId="63279"/>
    <cellStyle name="Стиль 1 31 5" xfId="63280"/>
    <cellStyle name="Стиль 1 31 5 2" xfId="63281"/>
    <cellStyle name="Стиль 1 31 5 2 2" xfId="63282"/>
    <cellStyle name="Стиль 1 31 6" xfId="63283"/>
    <cellStyle name="Стиль 1 32" xfId="58867"/>
    <cellStyle name="Стиль 1 33" xfId="58868"/>
    <cellStyle name="Стиль 1 33 2" xfId="63284"/>
    <cellStyle name="Стиль 1 33 2 2" xfId="63285"/>
    <cellStyle name="Стиль 1 33 2 2 2" xfId="63286"/>
    <cellStyle name="Стиль 1 33 2 2 2 2" xfId="63287"/>
    <cellStyle name="Стиль 1 33 2 2 2 2 2" xfId="63288"/>
    <cellStyle name="Стиль 1 33 2 2 3" xfId="63289"/>
    <cellStyle name="Стиль 1 33 2 2 4" xfId="63290"/>
    <cellStyle name="Стиль 1 33 2 3" xfId="63291"/>
    <cellStyle name="Стиль 1 33 2 3 2" xfId="63292"/>
    <cellStyle name="Стиль 1 33 2 3 2 2" xfId="63293"/>
    <cellStyle name="Стиль 1 33 2 4" xfId="63294"/>
    <cellStyle name="Стиль 1 33 3" xfId="63295"/>
    <cellStyle name="Стиль 1 33 3 2" xfId="63296"/>
    <cellStyle name="Стиль 1 33 3 2 2" xfId="63297"/>
    <cellStyle name="Стиль 1 33 4" xfId="63298"/>
    <cellStyle name="Стиль 1 33 5" xfId="63299"/>
    <cellStyle name="Стиль 1 34" xfId="58869"/>
    <cellStyle name="Стиль 1 34 2" xfId="63300"/>
    <cellStyle name="Стиль 1 34 2 2" xfId="63301"/>
    <cellStyle name="Стиль 1 34 2 2 2" xfId="63302"/>
    <cellStyle name="Стиль 1 34 3" xfId="63303"/>
    <cellStyle name="Стиль 1 34 4" xfId="63304"/>
    <cellStyle name="Стиль 1 35" xfId="58870"/>
    <cellStyle name="Стиль 1 35 2" xfId="63305"/>
    <cellStyle name="Стиль 1 35 2 2" xfId="63306"/>
    <cellStyle name="Стиль 1 36" xfId="58871"/>
    <cellStyle name="Стиль 1 37" xfId="58872"/>
    <cellStyle name="Стиль 1 38" xfId="58873"/>
    <cellStyle name="Стиль 1 39" xfId="58874"/>
    <cellStyle name="Стиль 1 39 10" xfId="63307"/>
    <cellStyle name="Стиль 1 39 11" xfId="63308"/>
    <cellStyle name="Стиль 1 39 12" xfId="63309"/>
    <cellStyle name="Стиль 1 39 13" xfId="63310"/>
    <cellStyle name="Стиль 1 39 14" xfId="63311"/>
    <cellStyle name="Стиль 1 39 2" xfId="63312"/>
    <cellStyle name="Стиль 1 39 2 10" xfId="63313"/>
    <cellStyle name="Стиль 1 39 2 11" xfId="63314"/>
    <cellStyle name="Стиль 1 39 2 2" xfId="63315"/>
    <cellStyle name="Стиль 1 39 2 2 10" xfId="63316"/>
    <cellStyle name="Стиль 1 39 2 2 11" xfId="63317"/>
    <cellStyle name="Стиль 1 39 2 2 2" xfId="63318"/>
    <cellStyle name="Стиль 1 39 2 2 2 10" xfId="63319"/>
    <cellStyle name="Стиль 1 39 2 2 2 2" xfId="63320"/>
    <cellStyle name="Стиль 1 39 2 2 2 2 10" xfId="63321"/>
    <cellStyle name="Стиль 1 39 2 2 2 2 2" xfId="63322"/>
    <cellStyle name="Стиль 1 39 2 2 2 2 3" xfId="63323"/>
    <cellStyle name="Стиль 1 39 2 2 2 2 4" xfId="63324"/>
    <cellStyle name="Стиль 1 39 2 2 2 2 5" xfId="63325"/>
    <cellStyle name="Стиль 1 39 2 2 2 2 6" xfId="63326"/>
    <cellStyle name="Стиль 1 39 2 2 2 2 7" xfId="63327"/>
    <cellStyle name="Стиль 1 39 2 2 2 2 8" xfId="63328"/>
    <cellStyle name="Стиль 1 39 2 2 2 2 9" xfId="63329"/>
    <cellStyle name="Стиль 1 39 2 2 2 3" xfId="63330"/>
    <cellStyle name="Стиль 1 39 2 2 2 4" xfId="63331"/>
    <cellStyle name="Стиль 1 39 2 2 2 5" xfId="63332"/>
    <cellStyle name="Стиль 1 39 2 2 2 6" xfId="63333"/>
    <cellStyle name="Стиль 1 39 2 2 2 7" xfId="63334"/>
    <cellStyle name="Стиль 1 39 2 2 2 8" xfId="63335"/>
    <cellStyle name="Стиль 1 39 2 2 2 9" xfId="63336"/>
    <cellStyle name="Стиль 1 39 2 2 3" xfId="63337"/>
    <cellStyle name="Стиль 1 39 2 2 4" xfId="63338"/>
    <cellStyle name="Стиль 1 39 2 2 5" xfId="63339"/>
    <cellStyle name="Стиль 1 39 2 2 6" xfId="63340"/>
    <cellStyle name="Стиль 1 39 2 2 7" xfId="63341"/>
    <cellStyle name="Стиль 1 39 2 2 8" xfId="63342"/>
    <cellStyle name="Стиль 1 39 2 2 9" xfId="63343"/>
    <cellStyle name="Стиль 1 39 2 3" xfId="63344"/>
    <cellStyle name="Стиль 1 39 2 3 10" xfId="63345"/>
    <cellStyle name="Стиль 1 39 2 3 2" xfId="63346"/>
    <cellStyle name="Стиль 1 39 2 3 3" xfId="63347"/>
    <cellStyle name="Стиль 1 39 2 3 4" xfId="63348"/>
    <cellStyle name="Стиль 1 39 2 3 5" xfId="63349"/>
    <cellStyle name="Стиль 1 39 2 3 6" xfId="63350"/>
    <cellStyle name="Стиль 1 39 2 3 7" xfId="63351"/>
    <cellStyle name="Стиль 1 39 2 3 8" xfId="63352"/>
    <cellStyle name="Стиль 1 39 2 3 9" xfId="63353"/>
    <cellStyle name="Стиль 1 39 2 4" xfId="63354"/>
    <cellStyle name="Стиль 1 39 2 5" xfId="63355"/>
    <cellStyle name="Стиль 1 39 2 6" xfId="63356"/>
    <cellStyle name="Стиль 1 39 2 7" xfId="63357"/>
    <cellStyle name="Стиль 1 39 2 8" xfId="63358"/>
    <cellStyle name="Стиль 1 39 2 9" xfId="63359"/>
    <cellStyle name="Стиль 1 39 3" xfId="63360"/>
    <cellStyle name="Стиль 1 39 4" xfId="63361"/>
    <cellStyle name="Стиль 1 39 5" xfId="63362"/>
    <cellStyle name="Стиль 1 39 5 10" xfId="63363"/>
    <cellStyle name="Стиль 1 39 5 2" xfId="63364"/>
    <cellStyle name="Стиль 1 39 5 2 10" xfId="63365"/>
    <cellStyle name="Стиль 1 39 5 2 2" xfId="63366"/>
    <cellStyle name="Стиль 1 39 5 2 3" xfId="63367"/>
    <cellStyle name="Стиль 1 39 5 2 4" xfId="63368"/>
    <cellStyle name="Стиль 1 39 5 2 5" xfId="63369"/>
    <cellStyle name="Стиль 1 39 5 2 6" xfId="63370"/>
    <cellStyle name="Стиль 1 39 5 2 7" xfId="63371"/>
    <cellStyle name="Стиль 1 39 5 2 8" xfId="63372"/>
    <cellStyle name="Стиль 1 39 5 2 9" xfId="63373"/>
    <cellStyle name="Стиль 1 39 5 3" xfId="63374"/>
    <cellStyle name="Стиль 1 39 5 4" xfId="63375"/>
    <cellStyle name="Стиль 1 39 5 5" xfId="63376"/>
    <cellStyle name="Стиль 1 39 5 6" xfId="63377"/>
    <cellStyle name="Стиль 1 39 5 7" xfId="63378"/>
    <cellStyle name="Стиль 1 39 5 8" xfId="63379"/>
    <cellStyle name="Стиль 1 39 5 9" xfId="63380"/>
    <cellStyle name="Стиль 1 39 6" xfId="63381"/>
    <cellStyle name="Стиль 1 39 7" xfId="63382"/>
    <cellStyle name="Стиль 1 39 8" xfId="63383"/>
    <cellStyle name="Стиль 1 39 9" xfId="63384"/>
    <cellStyle name="Стиль 1 4" xfId="58875"/>
    <cellStyle name="Стиль 1 40" xfId="58876"/>
    <cellStyle name="Стиль 1 40 10" xfId="63385"/>
    <cellStyle name="Стиль 1 40 11" xfId="63386"/>
    <cellStyle name="Стиль 1 40 2" xfId="63387"/>
    <cellStyle name="Стиль 1 40 2 10" xfId="63388"/>
    <cellStyle name="Стиль 1 40 2 11" xfId="63389"/>
    <cellStyle name="Стиль 1 40 2 2" xfId="63390"/>
    <cellStyle name="Стиль 1 40 2 2 10" xfId="63391"/>
    <cellStyle name="Стиль 1 40 2 2 2" xfId="63392"/>
    <cellStyle name="Стиль 1 40 2 2 2 10" xfId="63393"/>
    <cellStyle name="Стиль 1 40 2 2 2 2" xfId="63394"/>
    <cellStyle name="Стиль 1 40 2 2 2 3" xfId="63395"/>
    <cellStyle name="Стиль 1 40 2 2 2 4" xfId="63396"/>
    <cellStyle name="Стиль 1 40 2 2 2 5" xfId="63397"/>
    <cellStyle name="Стиль 1 40 2 2 2 6" xfId="63398"/>
    <cellStyle name="Стиль 1 40 2 2 2 7" xfId="63399"/>
    <cellStyle name="Стиль 1 40 2 2 2 8" xfId="63400"/>
    <cellStyle name="Стиль 1 40 2 2 2 9" xfId="63401"/>
    <cellStyle name="Стиль 1 40 2 2 3" xfId="63402"/>
    <cellStyle name="Стиль 1 40 2 2 4" xfId="63403"/>
    <cellStyle name="Стиль 1 40 2 2 5" xfId="63404"/>
    <cellStyle name="Стиль 1 40 2 2 6" xfId="63405"/>
    <cellStyle name="Стиль 1 40 2 2 7" xfId="63406"/>
    <cellStyle name="Стиль 1 40 2 2 8" xfId="63407"/>
    <cellStyle name="Стиль 1 40 2 2 9" xfId="63408"/>
    <cellStyle name="Стиль 1 40 2 3" xfId="63409"/>
    <cellStyle name="Стиль 1 40 2 4" xfId="63410"/>
    <cellStyle name="Стиль 1 40 2 5" xfId="63411"/>
    <cellStyle name="Стиль 1 40 2 6" xfId="63412"/>
    <cellStyle name="Стиль 1 40 2 7" xfId="63413"/>
    <cellStyle name="Стиль 1 40 2 8" xfId="63414"/>
    <cellStyle name="Стиль 1 40 2 9" xfId="63415"/>
    <cellStyle name="Стиль 1 40 3" xfId="63416"/>
    <cellStyle name="Стиль 1 40 3 10" xfId="63417"/>
    <cellStyle name="Стиль 1 40 3 2" xfId="63418"/>
    <cellStyle name="Стиль 1 40 3 3" xfId="63419"/>
    <cellStyle name="Стиль 1 40 3 4" xfId="63420"/>
    <cellStyle name="Стиль 1 40 3 5" xfId="63421"/>
    <cellStyle name="Стиль 1 40 3 6" xfId="63422"/>
    <cellStyle name="Стиль 1 40 3 7" xfId="63423"/>
    <cellStyle name="Стиль 1 40 3 8" xfId="63424"/>
    <cellStyle name="Стиль 1 40 3 9" xfId="63425"/>
    <cellStyle name="Стиль 1 40 4" xfId="63426"/>
    <cellStyle name="Стиль 1 40 5" xfId="63427"/>
    <cellStyle name="Стиль 1 40 6" xfId="63428"/>
    <cellStyle name="Стиль 1 40 7" xfId="63429"/>
    <cellStyle name="Стиль 1 40 8" xfId="63430"/>
    <cellStyle name="Стиль 1 40 9" xfId="63431"/>
    <cellStyle name="Стиль 1 41" xfId="58877"/>
    <cellStyle name="Стиль 1 42" xfId="58878"/>
    <cellStyle name="Стиль 1 42 10" xfId="63432"/>
    <cellStyle name="Стиль 1 42 2" xfId="63433"/>
    <cellStyle name="Стиль 1 42 2 10" xfId="63434"/>
    <cellStyle name="Стиль 1 42 2 2" xfId="63435"/>
    <cellStyle name="Стиль 1 42 2 3" xfId="63436"/>
    <cellStyle name="Стиль 1 42 2 4" xfId="63437"/>
    <cellStyle name="Стиль 1 42 2 5" xfId="63438"/>
    <cellStyle name="Стиль 1 42 2 6" xfId="63439"/>
    <cellStyle name="Стиль 1 42 2 7" xfId="63440"/>
    <cellStyle name="Стиль 1 42 2 8" xfId="63441"/>
    <cellStyle name="Стиль 1 42 2 9" xfId="63442"/>
    <cellStyle name="Стиль 1 42 3" xfId="63443"/>
    <cellStyle name="Стиль 1 42 4" xfId="63444"/>
    <cellStyle name="Стиль 1 42 5" xfId="63445"/>
    <cellStyle name="Стиль 1 42 6" xfId="63446"/>
    <cellStyle name="Стиль 1 42 7" xfId="63447"/>
    <cellStyle name="Стиль 1 42 8" xfId="63448"/>
    <cellStyle name="Стиль 1 42 9" xfId="63449"/>
    <cellStyle name="Стиль 1 43" xfId="58879"/>
    <cellStyle name="Стиль 1 44" xfId="58880"/>
    <cellStyle name="Стиль 1 44 2" xfId="58881"/>
    <cellStyle name="Стиль 1 44 2 2" xfId="58882"/>
    <cellStyle name="Стиль 1 44 2 2 2" xfId="58883"/>
    <cellStyle name="Стиль 1 44 2 2 2 2" xfId="58884"/>
    <cellStyle name="Стиль 1 44 2 3" xfId="58885"/>
    <cellStyle name="Стиль 1 44 3" xfId="58886"/>
    <cellStyle name="Стиль 1 44 3 2" xfId="58887"/>
    <cellStyle name="Стиль 1 45" xfId="58888"/>
    <cellStyle name="Стиль 1 46" xfId="58889"/>
    <cellStyle name="Стиль 1 46 2" xfId="58890"/>
    <cellStyle name="Стиль 1 46 2 2" xfId="58891"/>
    <cellStyle name="Стиль 1 47" xfId="58892"/>
    <cellStyle name="Стиль 1 48" xfId="63450"/>
    <cellStyle name="Стиль 1 49" xfId="63451"/>
    <cellStyle name="Стиль 1 5" xfId="58893"/>
    <cellStyle name="Стиль 1 50" xfId="63452"/>
    <cellStyle name="Стиль 1 51" xfId="63453"/>
    <cellStyle name="Стиль 1 52" xfId="63454"/>
    <cellStyle name="Стиль 1 52 2" xfId="63455"/>
    <cellStyle name="Стиль 1 52 2 2" xfId="63456"/>
    <cellStyle name="Стиль 1 52 2 2 2" xfId="63457"/>
    <cellStyle name="Стиль 1 52 2 2 2 2" xfId="63458"/>
    <cellStyle name="Стиль 1 52 2 2 2 2 2" xfId="63459"/>
    <cellStyle name="Стиль 1 52 2 2 2 2 2 2" xfId="63460"/>
    <cellStyle name="Стиль 1 52 2 2 2 2 3" xfId="63461"/>
    <cellStyle name="Стиль 1 52 2 2 2 2 4" xfId="63462"/>
    <cellStyle name="Стиль 1 52 2 2 2 3" xfId="63463"/>
    <cellStyle name="Стиль 1 52 2 2 2 3 2" xfId="63464"/>
    <cellStyle name="Стиль 1 52 2 2 2 4" xfId="63465"/>
    <cellStyle name="Стиль 1 52 2 2 3" xfId="63466"/>
    <cellStyle name="Стиль 1 52 2 2 3 2" xfId="63467"/>
    <cellStyle name="Стиль 1 52 2 2 4" xfId="63468"/>
    <cellStyle name="Стиль 1 52 2 2 5" xfId="63469"/>
    <cellStyle name="Стиль 1 52 2 3" xfId="63470"/>
    <cellStyle name="Стиль 1 52 2 3 2" xfId="63471"/>
    <cellStyle name="Стиль 1 52 2 3 2 2" xfId="63472"/>
    <cellStyle name="Стиль 1 52 2 3 3" xfId="63473"/>
    <cellStyle name="Стиль 1 52 2 3 4" xfId="63474"/>
    <cellStyle name="Стиль 1 52 2 4" xfId="63475"/>
    <cellStyle name="Стиль 1 52 2 4 2" xfId="63476"/>
    <cellStyle name="Стиль 1 52 2 5" xfId="63477"/>
    <cellStyle name="Стиль 1 52 3" xfId="63478"/>
    <cellStyle name="Стиль 1 52 3 2" xfId="63479"/>
    <cellStyle name="Стиль 1 52 3 2 2" xfId="63480"/>
    <cellStyle name="Стиль 1 52 3 2 2 2" xfId="63481"/>
    <cellStyle name="Стиль 1 52 3 2 3" xfId="63482"/>
    <cellStyle name="Стиль 1 52 3 2 4" xfId="63483"/>
    <cellStyle name="Стиль 1 52 3 3" xfId="63484"/>
    <cellStyle name="Стиль 1 52 3 3 2" xfId="63485"/>
    <cellStyle name="Стиль 1 52 3 4" xfId="63486"/>
    <cellStyle name="Стиль 1 52 4" xfId="63487"/>
    <cellStyle name="Стиль 1 52 4 2" xfId="63488"/>
    <cellStyle name="Стиль 1 52 5" xfId="63489"/>
    <cellStyle name="Стиль 1 52 6" xfId="63490"/>
    <cellStyle name="Стиль 1 53" xfId="63491"/>
    <cellStyle name="Стиль 1 53 2" xfId="63492"/>
    <cellStyle name="Стиль 1 53 2 2" xfId="63493"/>
    <cellStyle name="Стиль 1 53 2 2 2" xfId="63494"/>
    <cellStyle name="Стиль 1 53 2 2 2 2" xfId="63495"/>
    <cellStyle name="Стиль 1 53 2 2 3" xfId="63496"/>
    <cellStyle name="Стиль 1 53 2 2 4" xfId="63497"/>
    <cellStyle name="Стиль 1 53 2 3" xfId="63498"/>
    <cellStyle name="Стиль 1 53 2 3 2" xfId="63499"/>
    <cellStyle name="Стиль 1 53 2 4" xfId="63500"/>
    <cellStyle name="Стиль 1 53 3" xfId="63501"/>
    <cellStyle name="Стиль 1 53 3 2" xfId="63502"/>
    <cellStyle name="Стиль 1 53 4" xfId="63503"/>
    <cellStyle name="Стиль 1 53 5" xfId="63504"/>
    <cellStyle name="Стиль 1 54" xfId="63505"/>
    <cellStyle name="Стиль 1 54 2" xfId="63506"/>
    <cellStyle name="Стиль 1 54 2 2" xfId="63507"/>
    <cellStyle name="Стиль 1 54 3" xfId="63508"/>
    <cellStyle name="Стиль 1 54 4" xfId="63509"/>
    <cellStyle name="Стиль 1 55" xfId="63510"/>
    <cellStyle name="Стиль 1 55 2" xfId="63511"/>
    <cellStyle name="Стиль 1 56" xfId="63512"/>
    <cellStyle name="Стиль 1 57" xfId="63513"/>
    <cellStyle name="Стиль 1 6" xfId="58894"/>
    <cellStyle name="Стиль 1 7" xfId="58895"/>
    <cellStyle name="Стиль 1 8" xfId="58896"/>
    <cellStyle name="Стиль 1 9" xfId="58897"/>
    <cellStyle name="Текст предупреждения 2" xfId="63514"/>
    <cellStyle name="Текст предупреждения 2 10" xfId="63515"/>
    <cellStyle name="Текст предупреждения 2 11" xfId="63516"/>
    <cellStyle name="Текст предупреждения 2 2" xfId="63517"/>
    <cellStyle name="Текст предупреждения 2 3" xfId="63518"/>
    <cellStyle name="Текст предупреждения 2 4" xfId="63519"/>
    <cellStyle name="Текст предупреждения 2 5" xfId="63520"/>
    <cellStyle name="Текст предупреждения 2 6" xfId="63521"/>
    <cellStyle name="Текст предупреждения 2 7" xfId="63522"/>
    <cellStyle name="Текст предупреждения 2 8" xfId="63523"/>
    <cellStyle name="Текст предупреждения 2 9" xfId="63524"/>
    <cellStyle name="Финансовый 10" xfId="63525"/>
    <cellStyle name="Финансовый 10 10" xfId="63526"/>
    <cellStyle name="Финансовый 10 2" xfId="63527"/>
    <cellStyle name="Финансовый 11" xfId="63528"/>
    <cellStyle name="Финансовый 2" xfId="58898"/>
    <cellStyle name="Финансовый 2 10" xfId="63529"/>
    <cellStyle name="Финансовый 2 11" xfId="63530"/>
    <cellStyle name="Финансовый 2 12" xfId="63531"/>
    <cellStyle name="Финансовый 2 2" xfId="58899"/>
    <cellStyle name="Финансовый 2 3" xfId="63532"/>
    <cellStyle name="Финансовый 2 4" xfId="63533"/>
    <cellStyle name="Финансовый 2 5" xfId="63534"/>
    <cellStyle name="Финансовый 2 6" xfId="63535"/>
    <cellStyle name="Финансовый 2 7" xfId="63536"/>
    <cellStyle name="Финансовый 2 8" xfId="63537"/>
    <cellStyle name="Финансовый 2 9" xfId="63538"/>
    <cellStyle name="Финансовый 3" xfId="58900"/>
    <cellStyle name="Финансовый 4" xfId="63539"/>
    <cellStyle name="Финансовый 5" xfId="63540"/>
    <cellStyle name="Финансовый 6" xfId="63541"/>
    <cellStyle name="Финансовый 7" xfId="63542"/>
    <cellStyle name="Финансовый 8" xfId="63543"/>
    <cellStyle name="Финансовый 9" xfId="63544"/>
    <cellStyle name="Хороший 2" xfId="63545"/>
    <cellStyle name="Хороший 2 10" xfId="63546"/>
    <cellStyle name="Хороший 2 11" xfId="63547"/>
    <cellStyle name="Хороший 2 2" xfId="63548"/>
    <cellStyle name="Хороший 2 3" xfId="63549"/>
    <cellStyle name="Хороший 2 4" xfId="63550"/>
    <cellStyle name="Хороший 2 5" xfId="63551"/>
    <cellStyle name="Хороший 2 6" xfId="63552"/>
    <cellStyle name="Хороший 2 7" xfId="63553"/>
    <cellStyle name="Хороший 2 8" xfId="63554"/>
    <cellStyle name="Хороший 2 9" xfId="6355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na\C\Akt_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1052;&#1086;&#1090;&#1080;&#1074;%20-%20&#1087;&#1088;&#1086;&#1077;&#1082;&#1090;&#1099;\&#1050;&#1048;&#1057;%20&#1041;&#1072;&#1083;&#1072;&#1085;&#1089;\&#1040;&#1083;&#1100;&#1073;&#1086;&#1084;%20&#1086;&#1090;&#1095;&#1077;&#1090;&#1085;&#1099;&#1093;%20&#1092;&#1086;&#1088;&#1084;%20&#1069;&#1085;&#1077;&#1088;&#1075;&#1086;&#1073;&#1072;&#1083;&#1072;&#1085;&#1089;-&#1057;&#1080;&#1073;&#1080;&#1088;&#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5;&#1086;&#1083;&#1100;&#1079;&#1086;&#1074;&#1072;&#1090;&#1077;&#1083;&#1100;&#1089;&#1082;&#1080;&#1077;%20&#1087;&#1072;&#1087;&#1082;&#1080;$/bas/&#1052;&#1086;&#1080;%20&#1076;&#1086;&#1082;&#1091;&#1084;&#1077;&#1085;&#1090;&#1099;/&#1056;&#1072;&#1073;&#1086;&#1095;&#1080;&#1077;%20&#1076;&#1086;&#1082;&#1091;&#1084;&#1077;&#1085;&#1090;&#1099;%20&#1089;%20&#1053;&#1086;&#1091;&#1090;&#1073;&#1091;&#1082;&#1072;/&#1058;&#1077;&#1093;.&#1079;&#1072;&#1076;&#1072;&#1085;&#1080;&#1103;/&#1055;&#1088;&#1080;&#1083;&#1086;&#1078;&#1077;&#1085;&#1080;&#1103;%20&#1082;%20&#1090;&#1077;&#1093;&#1085;&#1080;&#1095;&#1077;&#1089;&#1082;&#1086;&#1084;&#1091;%20&#1079;&#1072;&#1076;&#1072;&#1085;&#1080;&#11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peshkov_av/&#1052;&#1086;&#1080;%20&#1076;&#1086;&#1082;&#1091;&#1084;&#1077;&#1085;&#1090;&#1099;/&#1061;&#1086;&#1083;&#1076;&#1080;&#1085;&#1075;%20&#1052;&#1056;&#1057;&#1050;/&#1069;&#1085;&#1077;&#1088;&#1075;&#1086;&#1089;&#1073;&#1077;&#1088;&#1077;&#1078;&#1077;&#1085;&#1080;&#1077;/&#1055;&#1088;&#1086;&#1075;&#1088;&#1072;&#1084;&#1084;&#1099;%20&#1101;&#1085;&#1077;&#1088;&#1075;&#1086;&#1089;&#1073;&#1077;&#1088;&#1077;&#1078;&#1077;&#1085;&#1080;&#1103;/&#1055;&#1088;&#1086;&#1075;&#1088;&#1072;&#1084;&#1084;&#1072;%20v18_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Files/Tec1/&#1055;&#1058;&#1054;/&#1040;&#1082;&#1090;%20&#1041;&#1072;&#1083;&#1072;&#1085;&#1089;&#1072;%20&#1069;&#1069;/&#1041;&#1072;&#1083;&#1072;&#1085;&#1089;%20&#1069;&#1069;%20&#1058;&#1069;&#1062;-1%20(v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nekipeloe/&#1052;&#1086;&#1080;%20&#1076;&#1086;&#1082;&#1091;&#1084;&#1077;&#1085;&#1090;&#1099;/&#1056;&#1072;&#1073;&#1086;&#1090;&#1072;/2005%20&#1075;&#1086;&#1076;/&#1076;&#1077;&#1082;&#1072;&#1073;&#1088;&#1100;%20&#1086;&#1090;%20&#1044;&#1086;&#1073;&#1088;&#1099;&#1085;&#1080;&#1085;&#1086;&#1081;/&#1057;&#1042;&#1054;&#1044;-%20%20&#1057;&#1058;&#1040;&#1053;&#1062;&#1048;&#104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55;&#1086;&#1083;&#1100;&#1079;&#1086;&#1074;&#1072;&#1090;&#1077;&#1083;&#1100;&#1089;&#1082;&#1080;&#1077;%20&#1087;&#1072;&#1087;&#1082;&#1080;$/&#1044;&#1080;&#1088;&#1077;&#1082;&#1094;&#1080;&#1103;%20&#1087;&#1086;%20&#1082;&#1086;&#1084;&#1084;&#1077;&#1088;&#1095;&#1077;&#1089;&#1082;&#1086;&#1084;&#1091;%20&#1091;&#1095;&#1077;&#1090;&#1091;/&#1041;&#1072;&#1088;&#1085;&#1072;&#1091;&#1083;&#1100;&#1089;&#1082;&#1080;&#1081;%20&#1092;&#1080;&#1083;&#1080;&#1072;&#1083;/&#1044;&#1086;&#1082;&#1091;&#1084;&#1077;&#1085;&#1090;&#1099;%20&#1076;&#1083;&#1103;%20&#1080;&#1085;&#1092;&#1086;&#1088;&#1084;%20&#1086;&#1073;&#1084;&#1077;&#1085;&#107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6\ftp-&#1086;&#1073;&#1084;&#1077;&#1085;\&#1056;&#1040;&#1047;&#1053;&#1054;&#1045;\&#1059;&#1090;&#1074;&#1077;&#1088;&#1078;&#1076;&#1077;&#1085;&#1085;&#1099;&#1077;%20&#1080;&#1085;&#1074;&#1077;&#1089;&#1090;.&#1087;&#1088;&#1086;&#1075;&#1088;&#1072;&#1084;&#1084;&#1099;%20&#1050;&#1091;&#1073;&#1072;&#1085;&#1100;&#1101;&#1085;&#1077;&#1088;&#1075;&#1086;\&#1048;&#1055;&#1056;%20&#1087;&#1086;%20&#1079;&#1072;&#1084;&#1077;&#1095;&#1072;&#1085;&#1080;&#1103;&#1084;%20&#1052;&#1080;&#1085;&#1092;&#1080;&#1085;&#1072;%20&#1091;&#1090;&#1074;%20&#1052;&#1069;%20&#1087;&#1088;&#1080;&#1082;&#1072;&#1079;%20&#1086;&#1090;%2019.12.2012%20&#8470;630\&#1050;&#1086;&#1088;&#1088;%20&#1048;&#1055;&#1056;%202013%20-%20&#1056;&#1077;&#1075;&#1083;&#1072;&#1084;&#1077;&#1085;&#1090;%20(&#1055;&#1088;&#1080;&#1083;%201.2%20&#1080;%20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upload\Users\mamontovali\AppData\Local\Microsoft\Windows\Temporary%20Internet%20Files\Content.Outlook\OVST6JR9\&#1055;&#1088;&#1080;&#1083;&#1086;&#1078;&#1077;&#1085;&#1080;&#1077;%203.1%20&#1080;%203.2%20&#1042;&#1080;&#1093;&#1086;&#1088;&#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врическая"/>
      <sheetName val="иртышская"/>
      <sheetName val="заря"/>
      <sheetName val="сибирь"/>
      <sheetName val="Межгосударственные"/>
      <sheetName val="СН"/>
      <sheetName val="Вспомогательный"/>
      <sheetName val="Баланс_по_ТЭЦ-1"/>
      <sheetName val="Настройки"/>
      <sheetName val="жилой фонд"/>
      <sheetName val="Расчеты с потребителями"/>
      <sheetName val="2002(v1)"/>
      <sheetName val="Справочники"/>
      <sheetName val="29"/>
      <sheetName val="20"/>
      <sheetName val="21"/>
      <sheetName val="23"/>
      <sheetName val="25"/>
      <sheetName val="26"/>
      <sheetName val="27"/>
      <sheetName val="28"/>
      <sheetName val="19"/>
      <sheetName val="22"/>
      <sheetName val="24"/>
      <sheetName val="ИТОГИ  по Н,Р,Э,Q"/>
    </sheetNames>
    <sheetDataSet>
      <sheetData sheetId="0" refreshError="1">
        <row r="4">
          <cell r="A4" t="str">
            <v>ВЛ-555_к_шинам</v>
          </cell>
          <cell r="B4">
            <v>1045351</v>
          </cell>
          <cell r="C4">
            <v>3498263.6</v>
          </cell>
          <cell r="D4">
            <v>3643306.8</v>
          </cell>
          <cell r="E4">
            <v>3644062.8</v>
          </cell>
          <cell r="F4">
            <v>1</v>
          </cell>
          <cell r="G4">
            <v>145043.19999999972</v>
          </cell>
        </row>
        <row r="5">
          <cell r="A5" t="str">
            <v>ВЛ-555_от_шин</v>
          </cell>
          <cell r="B5">
            <v>1045351</v>
          </cell>
          <cell r="C5">
            <v>92864</v>
          </cell>
          <cell r="D5">
            <v>96160.8</v>
          </cell>
          <cell r="E5">
            <v>96160.8</v>
          </cell>
          <cell r="F5">
            <v>1</v>
          </cell>
          <cell r="G5">
            <v>3296.8000000000029</v>
          </cell>
        </row>
        <row r="6">
          <cell r="A6" t="str">
            <v>ВЛ-556_к_шинам</v>
          </cell>
          <cell r="B6">
            <v>1045348</v>
          </cell>
          <cell r="C6">
            <v>484358</v>
          </cell>
          <cell r="D6">
            <v>491984</v>
          </cell>
          <cell r="E6">
            <v>491984</v>
          </cell>
          <cell r="F6">
            <v>1</v>
          </cell>
          <cell r="G6">
            <v>7626</v>
          </cell>
        </row>
        <row r="7">
          <cell r="A7" t="str">
            <v>ВЛ-556_от_шин</v>
          </cell>
          <cell r="B7">
            <v>1045348</v>
          </cell>
          <cell r="C7">
            <v>2351347.2000000002</v>
          </cell>
          <cell r="D7">
            <v>2488028</v>
          </cell>
          <cell r="E7">
            <v>2489116.7999999998</v>
          </cell>
          <cell r="F7">
            <v>1</v>
          </cell>
          <cell r="G7">
            <v>136680.79999999981</v>
          </cell>
        </row>
        <row r="8">
          <cell r="A8" t="str">
            <v>ВЛ-557_к_шинам</v>
          </cell>
          <cell r="B8">
            <v>1045355</v>
          </cell>
          <cell r="C8">
            <v>2705150.4</v>
          </cell>
          <cell r="D8">
            <v>2852926.8</v>
          </cell>
          <cell r="E8">
            <v>2853486</v>
          </cell>
          <cell r="F8">
            <v>1</v>
          </cell>
          <cell r="G8">
            <v>147776.39999999991</v>
          </cell>
        </row>
        <row r="9">
          <cell r="A9" t="str">
            <v>ВЛ-557_от_шин</v>
          </cell>
          <cell r="B9">
            <v>1045355</v>
          </cell>
          <cell r="C9">
            <v>10024</v>
          </cell>
          <cell r="D9">
            <v>10024</v>
          </cell>
          <cell r="E9">
            <v>10024</v>
          </cell>
          <cell r="F9">
            <v>1</v>
          </cell>
          <cell r="G9">
            <v>0</v>
          </cell>
        </row>
        <row r="10">
          <cell r="A10" t="str">
            <v>Д-11_к_шинам</v>
          </cell>
          <cell r="B10">
            <v>1045338</v>
          </cell>
          <cell r="C10">
            <v>1248.7</v>
          </cell>
          <cell r="D10">
            <v>1303.0999999999999</v>
          </cell>
          <cell r="E10">
            <v>1303.0999999999999</v>
          </cell>
          <cell r="F10">
            <v>1</v>
          </cell>
          <cell r="G10">
            <v>54.399999999999864</v>
          </cell>
        </row>
        <row r="11">
          <cell r="A11" t="str">
            <v>Д-11_от_шин</v>
          </cell>
          <cell r="B11">
            <v>1045338</v>
          </cell>
          <cell r="C11">
            <v>1010613.2</v>
          </cell>
          <cell r="D11">
            <v>1051197.8999999999</v>
          </cell>
          <cell r="E11">
            <v>1051265.8</v>
          </cell>
          <cell r="F11">
            <v>1</v>
          </cell>
          <cell r="G11">
            <v>40584.699999999953</v>
          </cell>
        </row>
        <row r="12">
          <cell r="A12" t="str">
            <v>Д-12_к_шинам</v>
          </cell>
          <cell r="B12">
            <v>1045341</v>
          </cell>
          <cell r="C12">
            <v>1327.8</v>
          </cell>
          <cell r="D12">
            <v>1386.2</v>
          </cell>
          <cell r="E12">
            <v>1386.2</v>
          </cell>
          <cell r="F12">
            <v>1</v>
          </cell>
          <cell r="G12">
            <v>58.400000000000091</v>
          </cell>
        </row>
        <row r="13">
          <cell r="A13" t="str">
            <v>Д-12_от_шин</v>
          </cell>
          <cell r="B13">
            <v>1045341</v>
          </cell>
          <cell r="C13">
            <v>1079770.5</v>
          </cell>
          <cell r="D13">
            <v>1120265.3</v>
          </cell>
          <cell r="E13">
            <v>1120332.5</v>
          </cell>
          <cell r="F13">
            <v>1</v>
          </cell>
          <cell r="G13">
            <v>40494.800000000047</v>
          </cell>
        </row>
        <row r="14">
          <cell r="A14" t="str">
            <v>Д-13_к_шинам</v>
          </cell>
          <cell r="B14">
            <v>1045339</v>
          </cell>
          <cell r="C14">
            <v>6246.4</v>
          </cell>
          <cell r="D14">
            <v>6419.8</v>
          </cell>
          <cell r="E14">
            <v>6420</v>
          </cell>
          <cell r="F14">
            <v>1</v>
          </cell>
          <cell r="G14">
            <v>173.40000000000055</v>
          </cell>
        </row>
        <row r="15">
          <cell r="A15" t="str">
            <v>Д-13_от_шин</v>
          </cell>
          <cell r="B15">
            <v>1045339</v>
          </cell>
          <cell r="C15">
            <v>633991.4</v>
          </cell>
          <cell r="D15">
            <v>659412.1</v>
          </cell>
          <cell r="E15">
            <v>659436</v>
          </cell>
          <cell r="F15">
            <v>1</v>
          </cell>
          <cell r="G15">
            <v>25420.699999999953</v>
          </cell>
        </row>
        <row r="16">
          <cell r="A16" t="str">
            <v>Д-14_к_шинам</v>
          </cell>
          <cell r="B16">
            <v>1045340</v>
          </cell>
          <cell r="C16">
            <v>6262.9</v>
          </cell>
          <cell r="D16">
            <v>6437.1</v>
          </cell>
          <cell r="E16">
            <v>6437.4</v>
          </cell>
          <cell r="F16">
            <v>1</v>
          </cell>
          <cell r="G16">
            <v>174.20000000000073</v>
          </cell>
        </row>
        <row r="17">
          <cell r="A17" t="str">
            <v>Д-14_от_шин</v>
          </cell>
          <cell r="B17">
            <v>1045340</v>
          </cell>
          <cell r="C17">
            <v>674349</v>
          </cell>
          <cell r="D17">
            <v>699658.9</v>
          </cell>
          <cell r="E17">
            <v>699682.5</v>
          </cell>
          <cell r="F17">
            <v>1</v>
          </cell>
          <cell r="G17">
            <v>25309.900000000023</v>
          </cell>
        </row>
        <row r="18">
          <cell r="A18" t="str">
            <v>Д-16_к_шинам</v>
          </cell>
          <cell r="B18">
            <v>1045337</v>
          </cell>
          <cell r="C18">
            <v>6278.8</v>
          </cell>
          <cell r="D18">
            <v>6455.4</v>
          </cell>
          <cell r="E18">
            <v>6455.7</v>
          </cell>
          <cell r="F18">
            <v>1</v>
          </cell>
          <cell r="G18">
            <v>176.59999999999945</v>
          </cell>
        </row>
        <row r="19">
          <cell r="A19" t="str">
            <v>Д-16_от_шин</v>
          </cell>
          <cell r="B19">
            <v>1045337</v>
          </cell>
          <cell r="C19">
            <v>671463.7</v>
          </cell>
          <cell r="D19">
            <v>696812.6</v>
          </cell>
          <cell r="E19">
            <v>696836.4</v>
          </cell>
          <cell r="F19">
            <v>1</v>
          </cell>
          <cell r="G19">
            <v>25348.900000000023</v>
          </cell>
        </row>
        <row r="20">
          <cell r="A20" t="str">
            <v>ОВВ-220_к_шинам</v>
          </cell>
          <cell r="B20">
            <v>1045350</v>
          </cell>
          <cell r="C20">
            <v>60492.9</v>
          </cell>
          <cell r="D20">
            <v>60492.9</v>
          </cell>
          <cell r="E20">
            <v>60492.9</v>
          </cell>
          <cell r="F20">
            <v>1</v>
          </cell>
          <cell r="G20">
            <v>0</v>
          </cell>
        </row>
        <row r="21">
          <cell r="A21" t="str">
            <v>ОВВ-220_от_шин</v>
          </cell>
          <cell r="B21">
            <v>1045350</v>
          </cell>
          <cell r="C21">
            <v>85504.1</v>
          </cell>
          <cell r="D21">
            <v>85504.1</v>
          </cell>
          <cell r="E21">
            <v>85504.1</v>
          </cell>
          <cell r="F21">
            <v>1</v>
          </cell>
          <cell r="G21">
            <v>0</v>
          </cell>
        </row>
        <row r="22">
          <cell r="A22" t="str">
            <v>ВВ-220-АТ1_от_шин</v>
          </cell>
          <cell r="B22">
            <v>1045349</v>
          </cell>
          <cell r="C22">
            <v>7784.3</v>
          </cell>
          <cell r="D22">
            <v>8061.8</v>
          </cell>
          <cell r="E22">
            <v>8061.8</v>
          </cell>
          <cell r="F22">
            <v>1</v>
          </cell>
          <cell r="G22">
            <v>277.5</v>
          </cell>
        </row>
        <row r="23">
          <cell r="A23" t="str">
            <v>ВВ-220-АТ1_к_шинам</v>
          </cell>
          <cell r="B23">
            <v>1045349</v>
          </cell>
          <cell r="C23">
            <v>2104638.9</v>
          </cell>
          <cell r="D23">
            <v>2188326.7999999998</v>
          </cell>
          <cell r="E23">
            <v>2188437.5</v>
          </cell>
          <cell r="F23">
            <v>1</v>
          </cell>
          <cell r="G23">
            <v>83687.899999999907</v>
          </cell>
        </row>
        <row r="24">
          <cell r="A24" t="str">
            <v>ВВ-220-АТ2_от_шин</v>
          </cell>
          <cell r="B24">
            <v>1045352</v>
          </cell>
          <cell r="C24">
            <v>7422.8</v>
          </cell>
          <cell r="D24">
            <v>7673.7</v>
          </cell>
          <cell r="E24">
            <v>7673.7</v>
          </cell>
          <cell r="F24">
            <v>1</v>
          </cell>
          <cell r="G24">
            <v>250.89999999999964</v>
          </cell>
        </row>
        <row r="25">
          <cell r="A25" t="str">
            <v>ВВ-220-АТ2_к_шинам</v>
          </cell>
          <cell r="B25">
            <v>1045352</v>
          </cell>
          <cell r="C25">
            <v>1954066.5</v>
          </cell>
          <cell r="D25">
            <v>2027192.9</v>
          </cell>
          <cell r="E25">
            <v>2027288.5</v>
          </cell>
          <cell r="F25">
            <v>1</v>
          </cell>
          <cell r="G25">
            <v>73126.399999999907</v>
          </cell>
        </row>
        <row r="26">
          <cell r="A26" t="str">
            <v>МВ-10-АТ1_от_шин</v>
          </cell>
          <cell r="B26">
            <v>69384</v>
          </cell>
          <cell r="C26">
            <v>9.43</v>
          </cell>
          <cell r="D26">
            <v>9.43</v>
          </cell>
          <cell r="E26">
            <v>9.43</v>
          </cell>
          <cell r="F26">
            <v>4000</v>
          </cell>
          <cell r="G26">
            <v>0</v>
          </cell>
        </row>
        <row r="27">
          <cell r="A27" t="str">
            <v>МВ-10-АТ1_к_шинам</v>
          </cell>
          <cell r="B27">
            <v>69384</v>
          </cell>
          <cell r="C27">
            <v>1093.93</v>
          </cell>
          <cell r="D27">
            <v>1140.6099999999999</v>
          </cell>
          <cell r="E27">
            <v>1143.81</v>
          </cell>
          <cell r="F27">
            <v>4000</v>
          </cell>
          <cell r="G27">
            <v>186.71999999999937</v>
          </cell>
        </row>
        <row r="28">
          <cell r="A28" t="str">
            <v>МВ-10-АТ2_от_шин</v>
          </cell>
          <cell r="B28">
            <v>69383</v>
          </cell>
          <cell r="C28">
            <v>12.47</v>
          </cell>
          <cell r="D28">
            <v>12.47</v>
          </cell>
          <cell r="E28">
            <v>12.47</v>
          </cell>
          <cell r="F28">
            <v>4000</v>
          </cell>
          <cell r="G28">
            <v>0</v>
          </cell>
        </row>
        <row r="29">
          <cell r="A29" t="str">
            <v>МВ-10-АТ2_к_шинам</v>
          </cell>
          <cell r="B29">
            <v>69383</v>
          </cell>
          <cell r="C29">
            <v>844.28</v>
          </cell>
          <cell r="D29">
            <v>893.58</v>
          </cell>
          <cell r="E29">
            <v>893.75</v>
          </cell>
          <cell r="F29">
            <v>4000</v>
          </cell>
          <cell r="G29">
            <v>197.20000000000027</v>
          </cell>
        </row>
        <row r="30">
          <cell r="A30" t="str">
            <v>МВ-10-СТ-7_к_шинам</v>
          </cell>
          <cell r="B30">
            <v>69385</v>
          </cell>
          <cell r="C30">
            <v>6.89</v>
          </cell>
          <cell r="D30">
            <v>7.5</v>
          </cell>
          <cell r="E30">
            <v>7.5</v>
          </cell>
          <cell r="F30">
            <v>4000</v>
          </cell>
          <cell r="G30">
            <v>2.4400000000000013</v>
          </cell>
        </row>
        <row r="31">
          <cell r="A31" t="str">
            <v>МВ-10-СТ-7_от_шин</v>
          </cell>
          <cell r="B31" t="str">
            <v>69385</v>
          </cell>
          <cell r="C31">
            <v>1.86</v>
          </cell>
          <cell r="D31">
            <v>1.86</v>
          </cell>
          <cell r="E31">
            <v>1.86</v>
          </cell>
          <cell r="F31">
            <v>4000</v>
          </cell>
          <cell r="G31">
            <v>0</v>
          </cell>
        </row>
      </sheetData>
      <sheetData sheetId="1" refreshError="1">
        <row r="5">
          <cell r="A5" t="str">
            <v>ВЛ-555_к_шинам</v>
          </cell>
          <cell r="B5">
            <v>1045353</v>
          </cell>
          <cell r="C5">
            <v>93418.4</v>
          </cell>
          <cell r="D5">
            <v>96709.6</v>
          </cell>
          <cell r="E5">
            <v>96709.6</v>
          </cell>
          <cell r="F5">
            <v>1</v>
          </cell>
          <cell r="G5">
            <v>3291.2000000000116</v>
          </cell>
        </row>
        <row r="6">
          <cell r="A6" t="str">
            <v>ВЛ-555_от_шин</v>
          </cell>
          <cell r="B6">
            <v>1045353</v>
          </cell>
          <cell r="C6">
            <v>3540783.6</v>
          </cell>
          <cell r="D6">
            <v>3686912.8</v>
          </cell>
          <cell r="E6">
            <v>3687604.4</v>
          </cell>
          <cell r="F6">
            <v>1</v>
          </cell>
          <cell r="G6">
            <v>146129.19999999972</v>
          </cell>
        </row>
        <row r="7">
          <cell r="A7" t="str">
            <v>ВЛ-553_к_шинам</v>
          </cell>
          <cell r="B7">
            <v>1045354</v>
          </cell>
          <cell r="C7">
            <v>4951414.4000000004</v>
          </cell>
          <cell r="D7">
            <v>5202095.2</v>
          </cell>
          <cell r="E7">
            <v>5203039.2</v>
          </cell>
          <cell r="F7">
            <v>1</v>
          </cell>
          <cell r="G7">
            <v>250680.79999999981</v>
          </cell>
        </row>
        <row r="8">
          <cell r="A8" t="str">
            <v>ВЛ-553_от_шин</v>
          </cell>
          <cell r="B8">
            <v>1045354</v>
          </cell>
          <cell r="C8">
            <v>252.8</v>
          </cell>
          <cell r="D8">
            <v>254</v>
          </cell>
          <cell r="E8">
            <v>254</v>
          </cell>
          <cell r="F8">
            <v>1</v>
          </cell>
          <cell r="G8">
            <v>1.1999999999999886</v>
          </cell>
        </row>
        <row r="9">
          <cell r="A9" t="str">
            <v>ВЛ-224_к_шинам</v>
          </cell>
          <cell r="B9">
            <v>1050907</v>
          </cell>
          <cell r="C9">
            <v>162661.5</v>
          </cell>
          <cell r="D9">
            <v>162793.5</v>
          </cell>
          <cell r="E9">
            <v>162793.5</v>
          </cell>
          <cell r="F9">
            <v>1</v>
          </cell>
          <cell r="G9">
            <v>132</v>
          </cell>
        </row>
        <row r="10">
          <cell r="A10" t="str">
            <v>ВЛ-224_от_шин</v>
          </cell>
          <cell r="B10">
            <v>1050907</v>
          </cell>
          <cell r="C10">
            <v>263915.59999999998</v>
          </cell>
          <cell r="D10">
            <v>290090.5</v>
          </cell>
          <cell r="E10">
            <v>290118.90000000002</v>
          </cell>
          <cell r="F10">
            <v>1</v>
          </cell>
          <cell r="G10">
            <v>26174.900000000023</v>
          </cell>
        </row>
        <row r="11">
          <cell r="A11" t="str">
            <v>ВЛ-225_к_шинам</v>
          </cell>
          <cell r="B11">
            <v>1050875</v>
          </cell>
          <cell r="C11">
            <v>149415.4</v>
          </cell>
          <cell r="D11">
            <v>149489.9</v>
          </cell>
          <cell r="E11">
            <v>149489.9</v>
          </cell>
          <cell r="F11">
            <v>1</v>
          </cell>
          <cell r="G11">
            <v>74.5</v>
          </cell>
        </row>
        <row r="12">
          <cell r="A12" t="str">
            <v>ВЛ-225_от_шин</v>
          </cell>
          <cell r="B12">
            <v>1050875</v>
          </cell>
          <cell r="C12">
            <v>292458.2</v>
          </cell>
          <cell r="D12">
            <v>320513.5</v>
          </cell>
          <cell r="E12">
            <v>320552</v>
          </cell>
          <cell r="F12">
            <v>1</v>
          </cell>
          <cell r="G12">
            <v>28055.299999999988</v>
          </cell>
        </row>
        <row r="13">
          <cell r="A13" t="str">
            <v>В3-220АТ3_от_шин</v>
          </cell>
          <cell r="B13">
            <v>4405800</v>
          </cell>
          <cell r="C13">
            <v>5.74</v>
          </cell>
          <cell r="D13">
            <v>5.74</v>
          </cell>
          <cell r="E13">
            <v>5.74</v>
          </cell>
          <cell r="F13">
            <v>4400000</v>
          </cell>
          <cell r="G13">
            <v>0</v>
          </cell>
        </row>
        <row r="14">
          <cell r="A14" t="str">
            <v>В3-220АТ3_к_шинам</v>
          </cell>
          <cell r="B14">
            <v>190324</v>
          </cell>
          <cell r="C14">
            <v>205.28</v>
          </cell>
          <cell r="D14">
            <v>217.12</v>
          </cell>
          <cell r="E14">
            <v>217.15</v>
          </cell>
          <cell r="F14">
            <v>4400000</v>
          </cell>
          <cell r="G14">
            <v>52096.000000000015</v>
          </cell>
        </row>
        <row r="15">
          <cell r="A15" t="str">
            <v>В4-220АТ3_от_шин</v>
          </cell>
          <cell r="B15">
            <v>19144</v>
          </cell>
          <cell r="C15">
            <v>9.1</v>
          </cell>
          <cell r="D15">
            <v>9.1</v>
          </cell>
          <cell r="E15">
            <v>9.1</v>
          </cell>
          <cell r="F15">
            <v>4400000</v>
          </cell>
          <cell r="G15">
            <v>0</v>
          </cell>
        </row>
        <row r="16">
          <cell r="A16" t="str">
            <v>В4-220АТ3_к_шинам</v>
          </cell>
          <cell r="B16">
            <v>777412</v>
          </cell>
          <cell r="C16">
            <v>187.36</v>
          </cell>
          <cell r="D16">
            <v>199.6</v>
          </cell>
          <cell r="E16">
            <v>199.63</v>
          </cell>
          <cell r="F16">
            <v>4400000</v>
          </cell>
          <cell r="G16">
            <v>53855.99999999992</v>
          </cell>
        </row>
        <row r="17">
          <cell r="A17" t="str">
            <v>ШСОВ-220_к_шинам</v>
          </cell>
          <cell r="B17">
            <v>1050887</v>
          </cell>
          <cell r="C17">
            <v>1706.8</v>
          </cell>
          <cell r="D17">
            <v>1706.8</v>
          </cell>
          <cell r="E17">
            <v>1706.8</v>
          </cell>
          <cell r="F17">
            <v>1</v>
          </cell>
          <cell r="G17">
            <v>0</v>
          </cell>
        </row>
        <row r="18">
          <cell r="A18" t="str">
            <v>ШСОВ-220_от_шин</v>
          </cell>
          <cell r="B18">
            <v>1050887</v>
          </cell>
          <cell r="C18">
            <v>13540.3</v>
          </cell>
          <cell r="D18">
            <v>13540.3</v>
          </cell>
          <cell r="E18">
            <v>13540.3</v>
          </cell>
          <cell r="F18">
            <v>1</v>
          </cell>
          <cell r="G18">
            <v>0</v>
          </cell>
        </row>
        <row r="19">
          <cell r="A19" t="str">
            <v>ВВ-110АТ1_от_шин</v>
          </cell>
          <cell r="B19">
            <v>1050909</v>
          </cell>
          <cell r="C19">
            <v>3168.6</v>
          </cell>
          <cell r="D19">
            <v>3168.6</v>
          </cell>
          <cell r="E19">
            <v>3168.6</v>
          </cell>
          <cell r="F19">
            <v>1</v>
          </cell>
          <cell r="G19">
            <v>0</v>
          </cell>
        </row>
        <row r="20">
          <cell r="A20" t="str">
            <v>ВВ-110АТ1_к_шинам</v>
          </cell>
          <cell r="B20">
            <v>1050909</v>
          </cell>
          <cell r="C20">
            <v>521687.8</v>
          </cell>
          <cell r="D20">
            <v>548845.9</v>
          </cell>
          <cell r="E20">
            <v>548943.69999999995</v>
          </cell>
          <cell r="F20">
            <v>1</v>
          </cell>
          <cell r="G20">
            <v>27158.100000000035</v>
          </cell>
        </row>
        <row r="21">
          <cell r="A21" t="str">
            <v>ВВ-110АТ2_от_шин</v>
          </cell>
          <cell r="B21">
            <v>1050881</v>
          </cell>
          <cell r="C21">
            <v>3413.2</v>
          </cell>
          <cell r="D21">
            <v>3413.2</v>
          </cell>
          <cell r="E21">
            <v>3413.2</v>
          </cell>
          <cell r="F21">
            <v>1</v>
          </cell>
          <cell r="G21">
            <v>0</v>
          </cell>
        </row>
        <row r="22">
          <cell r="A22" t="str">
            <v>ВВ-110АТ2_к_шинам</v>
          </cell>
          <cell r="B22">
            <v>1050881</v>
          </cell>
          <cell r="C22">
            <v>470261.8</v>
          </cell>
          <cell r="D22">
            <v>494781.8</v>
          </cell>
          <cell r="E22">
            <v>494870.6</v>
          </cell>
          <cell r="F22">
            <v>1</v>
          </cell>
          <cell r="G22">
            <v>24520</v>
          </cell>
        </row>
        <row r="23">
          <cell r="A23" t="str">
            <v>С-165_к_шинам</v>
          </cell>
          <cell r="B23">
            <v>1045356</v>
          </cell>
          <cell r="C23">
            <v>538.29999999999995</v>
          </cell>
          <cell r="D23">
            <v>539.79999999999995</v>
          </cell>
          <cell r="E23">
            <v>540.1</v>
          </cell>
          <cell r="F23">
            <v>1</v>
          </cell>
          <cell r="G23">
            <v>1.5</v>
          </cell>
        </row>
        <row r="24">
          <cell r="A24" t="str">
            <v>С-165_от_шин</v>
          </cell>
          <cell r="B24">
            <v>1045356</v>
          </cell>
          <cell r="C24">
            <v>43593.5</v>
          </cell>
          <cell r="D24">
            <v>46170.9</v>
          </cell>
          <cell r="E24">
            <v>46182</v>
          </cell>
          <cell r="F24">
            <v>1</v>
          </cell>
          <cell r="G24">
            <v>2577.4000000000015</v>
          </cell>
        </row>
        <row r="25">
          <cell r="A25" t="str">
            <v>С-166_к_шинам</v>
          </cell>
          <cell r="B25">
            <v>1046897</v>
          </cell>
          <cell r="C25">
            <v>57</v>
          </cell>
          <cell r="D25">
            <v>57</v>
          </cell>
          <cell r="E25">
            <v>57</v>
          </cell>
          <cell r="F25">
            <v>1</v>
          </cell>
          <cell r="G25">
            <v>0</v>
          </cell>
        </row>
        <row r="26">
          <cell r="A26" t="str">
            <v>С-166_от_шин</v>
          </cell>
          <cell r="B26">
            <v>1046897</v>
          </cell>
          <cell r="C26">
            <v>46773.3</v>
          </cell>
          <cell r="D26">
            <v>49356.9</v>
          </cell>
          <cell r="E26">
            <v>49368</v>
          </cell>
          <cell r="F26">
            <v>1</v>
          </cell>
          <cell r="G26">
            <v>2583.5999999999985</v>
          </cell>
        </row>
        <row r="27">
          <cell r="A27" t="str">
            <v>С-167_к_шинам</v>
          </cell>
          <cell r="B27">
            <v>1045343</v>
          </cell>
          <cell r="C27">
            <v>5085.6000000000004</v>
          </cell>
          <cell r="D27">
            <v>5088.1000000000004</v>
          </cell>
          <cell r="E27">
            <v>5088.1000000000004</v>
          </cell>
          <cell r="F27">
            <v>1</v>
          </cell>
          <cell r="G27">
            <v>2.5</v>
          </cell>
        </row>
        <row r="28">
          <cell r="A28" t="str">
            <v>С-167_от_шин</v>
          </cell>
          <cell r="B28">
            <v>1045343</v>
          </cell>
          <cell r="C28">
            <v>214150.6</v>
          </cell>
          <cell r="D28">
            <v>223214.5</v>
          </cell>
          <cell r="E28">
            <v>223243.8</v>
          </cell>
          <cell r="F28">
            <v>1</v>
          </cell>
          <cell r="G28">
            <v>9063.8999999999942</v>
          </cell>
        </row>
        <row r="29">
          <cell r="A29" t="str">
            <v>С-168_к_шинам</v>
          </cell>
          <cell r="B29">
            <v>1045342</v>
          </cell>
          <cell r="C29">
            <v>7845.8</v>
          </cell>
          <cell r="D29">
            <v>7848.5</v>
          </cell>
          <cell r="E29">
            <v>7848.5</v>
          </cell>
          <cell r="F29">
            <v>1</v>
          </cell>
          <cell r="G29">
            <v>2.6999999999998181</v>
          </cell>
        </row>
        <row r="30">
          <cell r="A30" t="str">
            <v>С-168_от_шин</v>
          </cell>
          <cell r="B30">
            <v>1045342</v>
          </cell>
          <cell r="C30">
            <v>218853.5</v>
          </cell>
          <cell r="D30">
            <v>227723.4</v>
          </cell>
          <cell r="E30">
            <v>227751.4</v>
          </cell>
          <cell r="F30">
            <v>1</v>
          </cell>
          <cell r="G30">
            <v>8869.8999999999942</v>
          </cell>
        </row>
        <row r="31">
          <cell r="A31" t="str">
            <v>С-170_к_шинам</v>
          </cell>
          <cell r="B31">
            <v>1045335</v>
          </cell>
          <cell r="C31">
            <v>3.2</v>
          </cell>
          <cell r="D31">
            <v>3.2</v>
          </cell>
          <cell r="E31">
            <v>3.2</v>
          </cell>
          <cell r="F31">
            <v>1</v>
          </cell>
          <cell r="G31">
            <v>0</v>
          </cell>
        </row>
        <row r="32">
          <cell r="A32" t="str">
            <v>С-170_от_шин</v>
          </cell>
          <cell r="B32">
            <v>1045335</v>
          </cell>
          <cell r="C32">
            <v>158983.79999999999</v>
          </cell>
          <cell r="D32">
            <v>167846.8</v>
          </cell>
          <cell r="E32">
            <v>167881.9</v>
          </cell>
          <cell r="F32">
            <v>1</v>
          </cell>
          <cell r="G32">
            <v>8863</v>
          </cell>
        </row>
        <row r="33">
          <cell r="A33" t="str">
            <v>С-171_к_шинам</v>
          </cell>
          <cell r="B33">
            <v>1045336</v>
          </cell>
          <cell r="C33">
            <v>3897.7</v>
          </cell>
          <cell r="D33">
            <v>3898</v>
          </cell>
          <cell r="E33">
            <v>3898</v>
          </cell>
          <cell r="F33">
            <v>1</v>
          </cell>
          <cell r="G33">
            <v>0.3000000000001819</v>
          </cell>
        </row>
        <row r="34">
          <cell r="A34" t="str">
            <v>С-171_от_шин</v>
          </cell>
          <cell r="B34">
            <v>1045336</v>
          </cell>
          <cell r="C34">
            <v>404377.59999999998</v>
          </cell>
          <cell r="D34">
            <v>424060.9</v>
          </cell>
          <cell r="E34">
            <v>424133.7</v>
          </cell>
          <cell r="F34">
            <v>1</v>
          </cell>
          <cell r="G34">
            <v>19683.300000000047</v>
          </cell>
        </row>
        <row r="35">
          <cell r="A35" t="str">
            <v>ОВВ-110_к_шинам</v>
          </cell>
          <cell r="B35">
            <v>1050894</v>
          </cell>
          <cell r="C35">
            <v>1537.6</v>
          </cell>
          <cell r="D35">
            <v>1537.6</v>
          </cell>
          <cell r="E35">
            <v>1537.6</v>
          </cell>
          <cell r="F35">
            <v>1</v>
          </cell>
          <cell r="G35">
            <v>0</v>
          </cell>
        </row>
        <row r="36">
          <cell r="A36" t="str">
            <v>ОВВ-110_от_шин</v>
          </cell>
          <cell r="B36">
            <v>1050894</v>
          </cell>
          <cell r="C36">
            <v>12260.7</v>
          </cell>
          <cell r="D36">
            <v>12260.7</v>
          </cell>
          <cell r="E36">
            <v>12260.7</v>
          </cell>
          <cell r="F36">
            <v>1</v>
          </cell>
          <cell r="G36">
            <v>0</v>
          </cell>
        </row>
        <row r="37">
          <cell r="A37" t="str">
            <v>МВ-10-АТ1_от_шин</v>
          </cell>
          <cell r="B37">
            <v>69341</v>
          </cell>
          <cell r="C37">
            <v>0</v>
          </cell>
          <cell r="D37">
            <v>0</v>
          </cell>
          <cell r="E37">
            <v>0</v>
          </cell>
          <cell r="F37">
            <v>60000</v>
          </cell>
          <cell r="G37">
            <v>0</v>
          </cell>
        </row>
        <row r="38">
          <cell r="A38" t="str">
            <v>МВ-10-АТ1_к_шинам</v>
          </cell>
          <cell r="B38">
            <v>69341</v>
          </cell>
          <cell r="C38">
            <v>67.52</v>
          </cell>
          <cell r="D38">
            <v>70.11</v>
          </cell>
          <cell r="E38">
            <v>70.12</v>
          </cell>
          <cell r="F38">
            <v>60000</v>
          </cell>
          <cell r="G38">
            <v>155.4000000000002</v>
          </cell>
        </row>
        <row r="39">
          <cell r="A39" t="str">
            <v>МВ-10-АТ2_от_шин</v>
          </cell>
          <cell r="B39">
            <v>69390</v>
          </cell>
          <cell r="C39">
            <v>1.79</v>
          </cell>
          <cell r="D39">
            <v>1.79</v>
          </cell>
          <cell r="E39">
            <v>1.79</v>
          </cell>
          <cell r="F39">
            <v>60000</v>
          </cell>
          <cell r="G39">
            <v>0</v>
          </cell>
        </row>
        <row r="40">
          <cell r="A40" t="str">
            <v>МВ-10-АТ2_к_шинам</v>
          </cell>
          <cell r="B40">
            <v>69390</v>
          </cell>
          <cell r="C40">
            <v>29</v>
          </cell>
          <cell r="D40">
            <v>30.54</v>
          </cell>
          <cell r="E40">
            <v>30.55</v>
          </cell>
          <cell r="F40">
            <v>60000</v>
          </cell>
          <cell r="G40">
            <v>92.399999999999949</v>
          </cell>
        </row>
        <row r="41">
          <cell r="A41" t="str">
            <v>ф.9_к_шинам_0.4</v>
          </cell>
          <cell r="C41">
            <v>19.100000000000001</v>
          </cell>
          <cell r="D41">
            <v>19.100000000000001</v>
          </cell>
          <cell r="E41">
            <v>19.100000000000001</v>
          </cell>
          <cell r="G41">
            <v>0</v>
          </cell>
        </row>
        <row r="42">
          <cell r="A42" t="str">
            <v>ф.6_к_шинам_10</v>
          </cell>
          <cell r="C42">
            <v>6708.2</v>
          </cell>
          <cell r="D42">
            <v>6708.2</v>
          </cell>
          <cell r="E42">
            <v>6708.2</v>
          </cell>
          <cell r="G42">
            <v>0</v>
          </cell>
        </row>
      </sheetData>
      <sheetData sheetId="2" refreshError="1"/>
      <sheetData sheetId="3">
        <row r="16">
          <cell r="H16">
            <v>69.756399999999999</v>
          </cell>
        </row>
      </sheetData>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иртышская"/>
      <sheetName val="таврическая"/>
      <sheetName val="сибирь"/>
      <sheetName val="жилой фонд"/>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равка по потерям РЭС"/>
      <sheetName val="баланс квадраты ПЭС"/>
      <sheetName val="баланс квадраты РСК"/>
      <sheetName val="Осн показ"/>
      <sheetName val="РБ ПЭС"/>
      <sheetName val="РБ РСК"/>
      <sheetName val="7-Баланс ПС"/>
      <sheetName val="7а-Баланс стандартный"/>
      <sheetName val="8-Исх для Баланса ПС"/>
      <sheetName val="Приложение 9"/>
      <sheetName val="5"/>
      <sheetName val="иртышская"/>
      <sheetName val="таврическая"/>
      <sheetName val="сибирь"/>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нализ"/>
      <sheetName val="Инструкция по заполнению"/>
      <sheetName val="Служебный лист"/>
      <sheetName val="Паспорт"/>
      <sheetName val="Динамика"/>
      <sheetName val="Приложение к листу Динамика"/>
      <sheetName val="Целевые показатели"/>
      <sheetName val="Программа по годам РСК"/>
      <sheetName val="Программа свод РСК"/>
      <sheetName val="Программа по годам МРСК"/>
      <sheetName val="Лист замечаний"/>
    </sheetNames>
    <sheetDataSet>
      <sheetData sheetId="0"/>
      <sheetData sheetId="1"/>
      <sheetData sheetId="2">
        <row r="6">
          <cell r="C6" t="str">
            <v>ОАО "Тестовое МРСК"</v>
          </cell>
        </row>
        <row r="21">
          <cell r="B21" t="str">
            <v>РСК 1</v>
          </cell>
        </row>
        <row r="22">
          <cell r="B22" t="str">
            <v>РСК 2</v>
          </cell>
        </row>
        <row r="23">
          <cell r="B23" t="str">
            <v>РСК 3</v>
          </cell>
        </row>
        <row r="24">
          <cell r="B24" t="str">
            <v>РСК 4</v>
          </cell>
        </row>
        <row r="25">
          <cell r="B25" t="str">
            <v>РСК 5</v>
          </cell>
        </row>
        <row r="26">
          <cell r="B26" t="str">
            <v>РСК 6</v>
          </cell>
        </row>
        <row r="27">
          <cell r="B27" t="str">
            <v>РСК 7</v>
          </cell>
        </row>
        <row r="28">
          <cell r="B28" t="str">
            <v>РСК 8</v>
          </cell>
        </row>
        <row r="29">
          <cell r="B29" t="str">
            <v>РСК 9</v>
          </cell>
        </row>
        <row r="30">
          <cell r="B30" t="str">
            <v>РСК 10</v>
          </cell>
        </row>
        <row r="31">
          <cell r="B31" t="str">
            <v>РСК 11</v>
          </cell>
        </row>
        <row r="34">
          <cell r="B34" t="str">
            <v>Потери электроэнергии</v>
          </cell>
        </row>
        <row r="35">
          <cell r="B35" t="str">
            <v>Расход на собственные нужды</v>
          </cell>
        </row>
        <row r="36">
          <cell r="B36" t="str">
            <v>Хоз. нужды (электроэнергия)</v>
          </cell>
        </row>
        <row r="37">
          <cell r="B37" t="str">
            <v>Хоз. нужды (тепловая энергия)</v>
          </cell>
        </row>
        <row r="38">
          <cell r="B38" t="str">
            <v>Хоз. нужды (газ)</v>
          </cell>
        </row>
        <row r="39">
          <cell r="B39" t="str">
            <v>Хоз. нужды (иное)</v>
          </cell>
        </row>
        <row r="40">
          <cell r="B40" t="str">
            <v>Хоз. нужды (горячая вода)</v>
          </cell>
        </row>
        <row r="41">
          <cell r="B41" t="str">
            <v>Хоз. нужды (холодная вода)</v>
          </cell>
        </row>
        <row r="42">
          <cell r="B42" t="str">
            <v>Коммерческий учет в границах балансовой принадлежности</v>
          </cell>
        </row>
        <row r="43">
          <cell r="B43" t="str">
            <v xml:space="preserve">Коммерческий учет у потребителей </v>
          </cell>
        </row>
        <row r="44">
          <cell r="B44" t="str">
            <v xml:space="preserve">Технический учет в электроустановках РСК </v>
          </cell>
        </row>
      </sheetData>
      <sheetData sheetId="3"/>
      <sheetData sheetId="4">
        <row r="8">
          <cell r="A8" t="str">
            <v>Всего ОАО "Тестовое МРСК"</v>
          </cell>
        </row>
      </sheetData>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Баланс по ТЭЦ-1"/>
      <sheetName val="Баланс по ТЭЦ-1(строгий)"/>
      <sheetName val="Сводный баланс"/>
      <sheetName val="Последний лист"/>
      <sheetName val="Краткая форма"/>
      <sheetName val="Справка в ОПЭ"/>
      <sheetName val="Пути"/>
      <sheetName val="Настройки"/>
      <sheetName val="баланс квадраты ПЭС"/>
      <sheetName val="5"/>
    </sheetNames>
    <sheetDataSet>
      <sheetData sheetId="0"/>
      <sheetData sheetId="1">
        <row r="6">
          <cell r="J6">
            <v>142347756</v>
          </cell>
        </row>
        <row r="24">
          <cell r="J24">
            <v>18411270</v>
          </cell>
        </row>
        <row r="58">
          <cell r="J58">
            <v>20153766</v>
          </cell>
        </row>
        <row r="68">
          <cell r="J68">
            <v>193490</v>
          </cell>
        </row>
        <row r="86">
          <cell r="J86">
            <v>11542024</v>
          </cell>
        </row>
        <row r="87">
          <cell r="J87">
            <v>11037400</v>
          </cell>
        </row>
        <row r="99">
          <cell r="J99">
            <v>133562128</v>
          </cell>
        </row>
        <row r="100">
          <cell r="J100">
            <v>126457980</v>
          </cell>
        </row>
        <row r="120">
          <cell r="J120">
            <v>7030902</v>
          </cell>
        </row>
        <row r="152">
          <cell r="J152">
            <v>0</v>
          </cell>
        </row>
        <row r="153">
          <cell r="J153">
            <v>0</v>
          </cell>
        </row>
        <row r="186">
          <cell r="J186">
            <v>153889780</v>
          </cell>
        </row>
        <row r="194">
          <cell r="J194">
            <v>10687</v>
          </cell>
        </row>
        <row r="198">
          <cell r="J198">
            <v>1988568</v>
          </cell>
        </row>
        <row r="381">
          <cell r="N381">
            <v>8.0141407317218701E-3</v>
          </cell>
        </row>
      </sheetData>
      <sheetData sheetId="2"/>
      <sheetData sheetId="3"/>
      <sheetData sheetId="4"/>
      <sheetData sheetId="5"/>
      <sheetData sheetId="6"/>
      <sheetData sheetId="7"/>
      <sheetData sheetId="8">
        <row r="8">
          <cell r="B8">
            <v>38596</v>
          </cell>
        </row>
      </sheetData>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от Канской ТЭЦ"/>
      <sheetName val="Титульный лист С-П"/>
      <sheetName val="С-П"/>
      <sheetName val="Титульный лист-Собств. потребл"/>
      <sheetName val="Собст.потребление"/>
      <sheetName val="Баланс по ТЭЦ-1"/>
      <sheetName val="Настройки"/>
      <sheetName val="баланс квадраты ПЭС"/>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 обмен"/>
      <sheetName val="табл 1"/>
      <sheetName val="табл 2"/>
      <sheetName val="маршрут"/>
      <sheetName val="3"/>
      <sheetName val="7(2)"/>
      <sheetName val="РБ РСК"/>
      <sheetName val="РБ ПЭС"/>
      <sheetName val="Справка по потерям РЭС"/>
      <sheetName val="Осн показ"/>
      <sheetName val="баланс квадраты ПЭС"/>
      <sheetName val="баланс квадраты РСК"/>
      <sheetName val="7а-Баланс стандартный"/>
      <sheetName val="Баланс линиии 10(6)"/>
      <sheetName val="Баланс линиии 110 (35)"/>
      <sheetName val="Акты БЗП"/>
      <sheetName val="Точки поставки"/>
      <sheetName val="График проверки"/>
      <sheetName val="Лист3"/>
      <sheetName val="Титульный лист С-П"/>
      <sheetName val="жилой фонд"/>
      <sheetName val="Баланс по ТЭЦ-1"/>
      <sheetName val="Настройки"/>
      <sheetName val="ИТОГИ  по Н,Р,Э,Q"/>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 1.1 новое"/>
      <sheetName val="Приложение 1.2 (Х-МРСК)"/>
      <sheetName val="Приложение 1.3 (Х-МРСК)"/>
      <sheetName val="Приложение 2.2"/>
      <sheetName val="Приложение 14 (Х-МРСК)"/>
      <sheetName val="Приложение 14 (Х-МРСК) (2)"/>
      <sheetName val="Приложение 14 (Х-МРСК) (3)"/>
      <sheetName val="Объекты итоги (2)"/>
    </sheetNames>
    <sheetDataSet>
      <sheetData sheetId="0" refreshError="1">
        <row r="21">
          <cell r="B21" t="str">
            <v>ПИР. Реконструкция ПС 110/35/10-6 кВ Джемете (с заменой Т1 и Т3 16 МВА на 25 МВА, реконструкция ОРУ 110, реконструкция КРУН 10 Кв)</v>
          </cell>
        </row>
        <row r="32">
          <cell r="B32" t="str">
            <v>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v>
          </cell>
        </row>
        <row r="34">
          <cell r="B34" t="str">
            <v>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v>
          </cell>
        </row>
        <row r="50">
          <cell r="B50" t="str">
            <v>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(1 этап)</v>
          </cell>
        </row>
        <row r="55">
          <cell r="B55" t="str">
            <v>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(1 этап)</v>
          </cell>
        </row>
        <row r="60">
          <cell r="B60" t="str">
            <v>Воздушные линии (110 кВ) от подстанции "Псоу" до подстанции "Южная", от подстанции "Южная" до подстанции "Адлер" (проектные и изыскательские работы, реконструкция) (1 этап)</v>
          </cell>
        </row>
        <row r="65">
          <cell r="B65" t="str">
            <v>Воздушная линия (110 кВ) двухцепная от подстанции "Шепси" до подстанции "Дагомыс" (проектные и изыскательские работы, реконструкция). I этап</v>
          </cell>
        </row>
        <row r="77">
          <cell r="B77" t="str">
            <v>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II этап</v>
          </cell>
        </row>
        <row r="90">
          <cell r="B90" t="str">
            <v xml:space="preserve">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v>
          </cell>
        </row>
        <row r="150">
          <cell r="B150" t="str">
            <v>ПИР. Замена трансформатора 35/10 кВ Т-1 (10 МВА) ПС 35/10 кВ "Пионерская" на трансформатор 110/35/10 кВ 16 МВА</v>
          </cell>
        </row>
        <row r="152">
          <cell r="B152" t="str">
            <v>ПИР. Реконструкция ПС 35 кВ Аэропорт с заменой трансформаторов Т-1 4,0 МВА и Т-2 4,0 МВА на 2х6,3 МВА</v>
          </cell>
        </row>
        <row r="168">
          <cell r="B168" t="str">
            <v>СМР Реконструкция КЛ-10 кВ РП-59 – ТП-А478 с переключением в ТП-А364 «А» Адлерского РРЭС (0,43 км)</v>
          </cell>
        </row>
        <row r="169">
          <cell r="B169" t="str">
            <v>СМР. Реконструкция КЛ-10 кВ ТП-А463 – ТП363 с переключением в ТП-А478 Адлерского РРЭС (0.68 км)</v>
          </cell>
        </row>
        <row r="170">
          <cell r="B170" t="str">
            <v>СМР Строительство КЛ-6 кВ ТП-422-ТП-385 Р. Сочинского РРЭС</v>
          </cell>
        </row>
        <row r="171">
          <cell r="B171" t="str">
            <v>СМР. Реконструкция КВЛ 10 кВ Сочинских электрических сетей - Реконструкция КЛ 6 кВ Ф-П2-РП-79, Ф-П15-РП-79Сочинского РРЭС</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 №117"/>
      <sheetName val="3.2 №117"/>
      <sheetName val="3.1 №126"/>
      <sheetName val="3.2 №126"/>
      <sheetName val="3.1 №127"/>
      <sheetName val="3.2 №127"/>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6"/>
  <sheetViews>
    <sheetView tabSelected="1" topLeftCell="A7" zoomScale="62" zoomScaleNormal="62" workbookViewId="0">
      <pane xSplit="5" ySplit="11" topLeftCell="F18" activePane="bottomRight" state="frozen"/>
      <selection activeCell="A7" sqref="A7"/>
      <selection pane="topRight" activeCell="F7" sqref="F7"/>
      <selection pane="bottomLeft" activeCell="A18" sqref="A18"/>
      <selection pane="bottomRight" activeCell="B15" sqref="B15:B17"/>
    </sheetView>
  </sheetViews>
  <sheetFormatPr defaultRowHeight="15.75" x14ac:dyDescent="0.25"/>
  <cols>
    <col min="1" max="1" width="10.75" style="3" customWidth="1"/>
    <col min="2" max="2" width="54.875" style="62" customWidth="1"/>
    <col min="3" max="3" width="10.875" style="2" customWidth="1"/>
    <col min="4" max="4" width="14.75" style="3" customWidth="1"/>
    <col min="5" max="5" width="18.875" style="3" customWidth="1"/>
    <col min="6" max="6" width="17.875" style="3" customWidth="1"/>
    <col min="7" max="7" width="14" style="3" customWidth="1"/>
    <col min="8" max="8" width="16" style="3" customWidth="1"/>
    <col min="9" max="9" width="21.5" style="3" customWidth="1"/>
    <col min="10" max="10" width="15.625" style="3" customWidth="1"/>
    <col min="11" max="11" width="12.25" style="3" customWidth="1"/>
    <col min="12" max="12" width="13.625" style="3" customWidth="1"/>
    <col min="13" max="13" width="9" style="3" customWidth="1"/>
    <col min="14" max="14" width="32.75" style="62" customWidth="1"/>
    <col min="15" max="27" width="9" style="3" customWidth="1"/>
    <col min="28" max="223" width="9" style="3"/>
    <col min="224" max="224" width="9.875" style="3" customWidth="1"/>
    <col min="225" max="225" width="47.125" style="3" customWidth="1"/>
    <col min="226" max="226" width="14.75" style="3" customWidth="1"/>
    <col min="227" max="230" width="12.5" style="3" bestFit="1" customWidth="1"/>
    <col min="231" max="231" width="12.125" style="3" bestFit="1" customWidth="1"/>
    <col min="232" max="232" width="19.5" style="3" customWidth="1"/>
    <col min="233" max="233" width="9.25" style="3" bestFit="1" customWidth="1"/>
    <col min="234" max="234" width="11.625" style="3" customWidth="1"/>
    <col min="235" max="479" width="9" style="3"/>
    <col min="480" max="480" width="9.875" style="3" customWidth="1"/>
    <col min="481" max="481" width="47.125" style="3" customWidth="1"/>
    <col min="482" max="482" width="14.75" style="3" customWidth="1"/>
    <col min="483" max="486" width="12.5" style="3" bestFit="1" customWidth="1"/>
    <col min="487" max="487" width="12.125" style="3" bestFit="1" customWidth="1"/>
    <col min="488" max="488" width="19.5" style="3" customWidth="1"/>
    <col min="489" max="489" width="9.25" style="3" bestFit="1" customWidth="1"/>
    <col min="490" max="490" width="11.625" style="3" customWidth="1"/>
    <col min="491" max="735" width="9" style="3"/>
    <col min="736" max="736" width="9.875" style="3" customWidth="1"/>
    <col min="737" max="737" width="47.125" style="3" customWidth="1"/>
    <col min="738" max="738" width="14.75" style="3" customWidth="1"/>
    <col min="739" max="742" width="12.5" style="3" bestFit="1" customWidth="1"/>
    <col min="743" max="743" width="12.125" style="3" bestFit="1" customWidth="1"/>
    <col min="744" max="744" width="19.5" style="3" customWidth="1"/>
    <col min="745" max="745" width="9.25" style="3" bestFit="1" customWidth="1"/>
    <col min="746" max="746" width="11.625" style="3" customWidth="1"/>
    <col min="747" max="991" width="9" style="3"/>
    <col min="992" max="992" width="9.875" style="3" customWidth="1"/>
    <col min="993" max="993" width="47.125" style="3" customWidth="1"/>
    <col min="994" max="994" width="14.75" style="3" customWidth="1"/>
    <col min="995" max="998" width="12.5" style="3" bestFit="1" customWidth="1"/>
    <col min="999" max="999" width="12.125" style="3" bestFit="1" customWidth="1"/>
    <col min="1000" max="1000" width="19.5" style="3" customWidth="1"/>
    <col min="1001" max="1001" width="9.25" style="3" bestFit="1" customWidth="1"/>
    <col min="1002" max="1002" width="11.625" style="3" customWidth="1"/>
    <col min="1003" max="1247" width="9" style="3"/>
    <col min="1248" max="1248" width="9.875" style="3" customWidth="1"/>
    <col min="1249" max="1249" width="47.125" style="3" customWidth="1"/>
    <col min="1250" max="1250" width="14.75" style="3" customWidth="1"/>
    <col min="1251" max="1254" width="12.5" style="3" bestFit="1" customWidth="1"/>
    <col min="1255" max="1255" width="12.125" style="3" bestFit="1" customWidth="1"/>
    <col min="1256" max="1256" width="19.5" style="3" customWidth="1"/>
    <col min="1257" max="1257" width="9.25" style="3" bestFit="1" customWidth="1"/>
    <col min="1258" max="1258" width="11.625" style="3" customWidth="1"/>
    <col min="1259" max="1503" width="9" style="3"/>
    <col min="1504" max="1504" width="9.875" style="3" customWidth="1"/>
    <col min="1505" max="1505" width="47.125" style="3" customWidth="1"/>
    <col min="1506" max="1506" width="14.75" style="3" customWidth="1"/>
    <col min="1507" max="1510" width="12.5" style="3" bestFit="1" customWidth="1"/>
    <col min="1511" max="1511" width="12.125" style="3" bestFit="1" customWidth="1"/>
    <col min="1512" max="1512" width="19.5" style="3" customWidth="1"/>
    <col min="1513" max="1513" width="9.25" style="3" bestFit="1" customWidth="1"/>
    <col min="1514" max="1514" width="11.625" style="3" customWidth="1"/>
    <col min="1515" max="1759" width="9" style="3"/>
    <col min="1760" max="1760" width="9.875" style="3" customWidth="1"/>
    <col min="1761" max="1761" width="47.125" style="3" customWidth="1"/>
    <col min="1762" max="1762" width="14.75" style="3" customWidth="1"/>
    <col min="1763" max="1766" width="12.5" style="3" bestFit="1" customWidth="1"/>
    <col min="1767" max="1767" width="12.125" style="3" bestFit="1" customWidth="1"/>
    <col min="1768" max="1768" width="19.5" style="3" customWidth="1"/>
    <col min="1769" max="1769" width="9.25" style="3" bestFit="1" customWidth="1"/>
    <col min="1770" max="1770" width="11.625" style="3" customWidth="1"/>
    <col min="1771" max="2015" width="9" style="3"/>
    <col min="2016" max="2016" width="9.875" style="3" customWidth="1"/>
    <col min="2017" max="2017" width="47.125" style="3" customWidth="1"/>
    <col min="2018" max="2018" width="14.75" style="3" customWidth="1"/>
    <col min="2019" max="2022" width="12.5" style="3" bestFit="1" customWidth="1"/>
    <col min="2023" max="2023" width="12.125" style="3" bestFit="1" customWidth="1"/>
    <col min="2024" max="2024" width="19.5" style="3" customWidth="1"/>
    <col min="2025" max="2025" width="9.25" style="3" bestFit="1" customWidth="1"/>
    <col min="2026" max="2026" width="11.625" style="3" customWidth="1"/>
    <col min="2027" max="2271" width="9" style="3"/>
    <col min="2272" max="2272" width="9.875" style="3" customWidth="1"/>
    <col min="2273" max="2273" width="47.125" style="3" customWidth="1"/>
    <col min="2274" max="2274" width="14.75" style="3" customWidth="1"/>
    <col min="2275" max="2278" width="12.5" style="3" bestFit="1" customWidth="1"/>
    <col min="2279" max="2279" width="12.125" style="3" bestFit="1" customWidth="1"/>
    <col min="2280" max="2280" width="19.5" style="3" customWidth="1"/>
    <col min="2281" max="2281" width="9.25" style="3" bestFit="1" customWidth="1"/>
    <col min="2282" max="2282" width="11.625" style="3" customWidth="1"/>
    <col min="2283" max="2527" width="9" style="3"/>
    <col min="2528" max="2528" width="9.875" style="3" customWidth="1"/>
    <col min="2529" max="2529" width="47.125" style="3" customWidth="1"/>
    <col min="2530" max="2530" width="14.75" style="3" customWidth="1"/>
    <col min="2531" max="2534" width="12.5" style="3" bestFit="1" customWidth="1"/>
    <col min="2535" max="2535" width="12.125" style="3" bestFit="1" customWidth="1"/>
    <col min="2536" max="2536" width="19.5" style="3" customWidth="1"/>
    <col min="2537" max="2537" width="9.25" style="3" bestFit="1" customWidth="1"/>
    <col min="2538" max="2538" width="11.625" style="3" customWidth="1"/>
    <col min="2539" max="2783" width="9" style="3"/>
    <col min="2784" max="2784" width="9.875" style="3" customWidth="1"/>
    <col min="2785" max="2785" width="47.125" style="3" customWidth="1"/>
    <col min="2786" max="2786" width="14.75" style="3" customWidth="1"/>
    <col min="2787" max="2790" width="12.5" style="3" bestFit="1" customWidth="1"/>
    <col min="2791" max="2791" width="12.125" style="3" bestFit="1" customWidth="1"/>
    <col min="2792" max="2792" width="19.5" style="3" customWidth="1"/>
    <col min="2793" max="2793" width="9.25" style="3" bestFit="1" customWidth="1"/>
    <col min="2794" max="2794" width="11.625" style="3" customWidth="1"/>
    <col min="2795" max="3039" width="9" style="3"/>
    <col min="3040" max="3040" width="9.875" style="3" customWidth="1"/>
    <col min="3041" max="3041" width="47.125" style="3" customWidth="1"/>
    <col min="3042" max="3042" width="14.75" style="3" customWidth="1"/>
    <col min="3043" max="3046" width="12.5" style="3" bestFit="1" customWidth="1"/>
    <col min="3047" max="3047" width="12.125" style="3" bestFit="1" customWidth="1"/>
    <col min="3048" max="3048" width="19.5" style="3" customWidth="1"/>
    <col min="3049" max="3049" width="9.25" style="3" bestFit="1" customWidth="1"/>
    <col min="3050" max="3050" width="11.625" style="3" customWidth="1"/>
    <col min="3051" max="3295" width="9" style="3"/>
    <col min="3296" max="3296" width="9.875" style="3" customWidth="1"/>
    <col min="3297" max="3297" width="47.125" style="3" customWidth="1"/>
    <col min="3298" max="3298" width="14.75" style="3" customWidth="1"/>
    <col min="3299" max="3302" width="12.5" style="3" bestFit="1" customWidth="1"/>
    <col min="3303" max="3303" width="12.125" style="3" bestFit="1" customWidth="1"/>
    <col min="3304" max="3304" width="19.5" style="3" customWidth="1"/>
    <col min="3305" max="3305" width="9.25" style="3" bestFit="1" customWidth="1"/>
    <col min="3306" max="3306" width="11.625" style="3" customWidth="1"/>
    <col min="3307" max="3551" width="9" style="3"/>
    <col min="3552" max="3552" width="9.875" style="3" customWidth="1"/>
    <col min="3553" max="3553" width="47.125" style="3" customWidth="1"/>
    <col min="3554" max="3554" width="14.75" style="3" customWidth="1"/>
    <col min="3555" max="3558" width="12.5" style="3" bestFit="1" customWidth="1"/>
    <col min="3559" max="3559" width="12.125" style="3" bestFit="1" customWidth="1"/>
    <col min="3560" max="3560" width="19.5" style="3" customWidth="1"/>
    <col min="3561" max="3561" width="9.25" style="3" bestFit="1" customWidth="1"/>
    <col min="3562" max="3562" width="11.625" style="3" customWidth="1"/>
    <col min="3563" max="3807" width="9" style="3"/>
    <col min="3808" max="3808" width="9.875" style="3" customWidth="1"/>
    <col min="3809" max="3809" width="47.125" style="3" customWidth="1"/>
    <col min="3810" max="3810" width="14.75" style="3" customWidth="1"/>
    <col min="3811" max="3814" width="12.5" style="3" bestFit="1" customWidth="1"/>
    <col min="3815" max="3815" width="12.125" style="3" bestFit="1" customWidth="1"/>
    <col min="3816" max="3816" width="19.5" style="3" customWidth="1"/>
    <col min="3817" max="3817" width="9.25" style="3" bestFit="1" customWidth="1"/>
    <col min="3818" max="3818" width="11.625" style="3" customWidth="1"/>
    <col min="3819" max="4063" width="9" style="3"/>
    <col min="4064" max="4064" width="9.875" style="3" customWidth="1"/>
    <col min="4065" max="4065" width="47.125" style="3" customWidth="1"/>
    <col min="4066" max="4066" width="14.75" style="3" customWidth="1"/>
    <col min="4067" max="4070" width="12.5" style="3" bestFit="1" customWidth="1"/>
    <col min="4071" max="4071" width="12.125" style="3" bestFit="1" customWidth="1"/>
    <col min="4072" max="4072" width="19.5" style="3" customWidth="1"/>
    <col min="4073" max="4073" width="9.25" style="3" bestFit="1" customWidth="1"/>
    <col min="4074" max="4074" width="11.625" style="3" customWidth="1"/>
    <col min="4075" max="4319" width="9" style="3"/>
    <col min="4320" max="4320" width="9.875" style="3" customWidth="1"/>
    <col min="4321" max="4321" width="47.125" style="3" customWidth="1"/>
    <col min="4322" max="4322" width="14.75" style="3" customWidth="1"/>
    <col min="4323" max="4326" width="12.5" style="3" bestFit="1" customWidth="1"/>
    <col min="4327" max="4327" width="12.125" style="3" bestFit="1" customWidth="1"/>
    <col min="4328" max="4328" width="19.5" style="3" customWidth="1"/>
    <col min="4329" max="4329" width="9.25" style="3" bestFit="1" customWidth="1"/>
    <col min="4330" max="4330" width="11.625" style="3" customWidth="1"/>
    <col min="4331" max="4575" width="9" style="3"/>
    <col min="4576" max="4576" width="9.875" style="3" customWidth="1"/>
    <col min="4577" max="4577" width="47.125" style="3" customWidth="1"/>
    <col min="4578" max="4578" width="14.75" style="3" customWidth="1"/>
    <col min="4579" max="4582" width="12.5" style="3" bestFit="1" customWidth="1"/>
    <col min="4583" max="4583" width="12.125" style="3" bestFit="1" customWidth="1"/>
    <col min="4584" max="4584" width="19.5" style="3" customWidth="1"/>
    <col min="4585" max="4585" width="9.25" style="3" bestFit="1" customWidth="1"/>
    <col min="4586" max="4586" width="11.625" style="3" customWidth="1"/>
    <col min="4587" max="4831" width="9" style="3"/>
    <col min="4832" max="4832" width="9.875" style="3" customWidth="1"/>
    <col min="4833" max="4833" width="47.125" style="3" customWidth="1"/>
    <col min="4834" max="4834" width="14.75" style="3" customWidth="1"/>
    <col min="4835" max="4838" width="12.5" style="3" bestFit="1" customWidth="1"/>
    <col min="4839" max="4839" width="12.125" style="3" bestFit="1" customWidth="1"/>
    <col min="4840" max="4840" width="19.5" style="3" customWidth="1"/>
    <col min="4841" max="4841" width="9.25" style="3" bestFit="1" customWidth="1"/>
    <col min="4842" max="4842" width="11.625" style="3" customWidth="1"/>
    <col min="4843" max="5087" width="9" style="3"/>
    <col min="5088" max="5088" width="9.875" style="3" customWidth="1"/>
    <col min="5089" max="5089" width="47.125" style="3" customWidth="1"/>
    <col min="5090" max="5090" width="14.75" style="3" customWidth="1"/>
    <col min="5091" max="5094" width="12.5" style="3" bestFit="1" customWidth="1"/>
    <col min="5095" max="5095" width="12.125" style="3" bestFit="1" customWidth="1"/>
    <col min="5096" max="5096" width="19.5" style="3" customWidth="1"/>
    <col min="5097" max="5097" width="9.25" style="3" bestFit="1" customWidth="1"/>
    <col min="5098" max="5098" width="11.625" style="3" customWidth="1"/>
    <col min="5099" max="5343" width="9" style="3"/>
    <col min="5344" max="5344" width="9.875" style="3" customWidth="1"/>
    <col min="5345" max="5345" width="47.125" style="3" customWidth="1"/>
    <col min="5346" max="5346" width="14.75" style="3" customWidth="1"/>
    <col min="5347" max="5350" width="12.5" style="3" bestFit="1" customWidth="1"/>
    <col min="5351" max="5351" width="12.125" style="3" bestFit="1" customWidth="1"/>
    <col min="5352" max="5352" width="19.5" style="3" customWidth="1"/>
    <col min="5353" max="5353" width="9.25" style="3" bestFit="1" customWidth="1"/>
    <col min="5354" max="5354" width="11.625" style="3" customWidth="1"/>
    <col min="5355" max="5599" width="9" style="3"/>
    <col min="5600" max="5600" width="9.875" style="3" customWidth="1"/>
    <col min="5601" max="5601" width="47.125" style="3" customWidth="1"/>
    <col min="5602" max="5602" width="14.75" style="3" customWidth="1"/>
    <col min="5603" max="5606" width="12.5" style="3" bestFit="1" customWidth="1"/>
    <col min="5607" max="5607" width="12.125" style="3" bestFit="1" customWidth="1"/>
    <col min="5608" max="5608" width="19.5" style="3" customWidth="1"/>
    <col min="5609" max="5609" width="9.25" style="3" bestFit="1" customWidth="1"/>
    <col min="5610" max="5610" width="11.625" style="3" customWidth="1"/>
    <col min="5611" max="5855" width="9" style="3"/>
    <col min="5856" max="5856" width="9.875" style="3" customWidth="1"/>
    <col min="5857" max="5857" width="47.125" style="3" customWidth="1"/>
    <col min="5858" max="5858" width="14.75" style="3" customWidth="1"/>
    <col min="5859" max="5862" width="12.5" style="3" bestFit="1" customWidth="1"/>
    <col min="5863" max="5863" width="12.125" style="3" bestFit="1" customWidth="1"/>
    <col min="5864" max="5864" width="19.5" style="3" customWidth="1"/>
    <col min="5865" max="5865" width="9.25" style="3" bestFit="1" customWidth="1"/>
    <col min="5866" max="5866" width="11.625" style="3" customWidth="1"/>
    <col min="5867" max="6111" width="9" style="3"/>
    <col min="6112" max="6112" width="9.875" style="3" customWidth="1"/>
    <col min="6113" max="6113" width="47.125" style="3" customWidth="1"/>
    <col min="6114" max="6114" width="14.75" style="3" customWidth="1"/>
    <col min="6115" max="6118" width="12.5" style="3" bestFit="1" customWidth="1"/>
    <col min="6119" max="6119" width="12.125" style="3" bestFit="1" customWidth="1"/>
    <col min="6120" max="6120" width="19.5" style="3" customWidth="1"/>
    <col min="6121" max="6121" width="9.25" style="3" bestFit="1" customWidth="1"/>
    <col min="6122" max="6122" width="11.625" style="3" customWidth="1"/>
    <col min="6123" max="6367" width="9" style="3"/>
    <col min="6368" max="6368" width="9.875" style="3" customWidth="1"/>
    <col min="6369" max="6369" width="47.125" style="3" customWidth="1"/>
    <col min="6370" max="6370" width="14.75" style="3" customWidth="1"/>
    <col min="6371" max="6374" width="12.5" style="3" bestFit="1" customWidth="1"/>
    <col min="6375" max="6375" width="12.125" style="3" bestFit="1" customWidth="1"/>
    <col min="6376" max="6376" width="19.5" style="3" customWidth="1"/>
    <col min="6377" max="6377" width="9.25" style="3" bestFit="1" customWidth="1"/>
    <col min="6378" max="6378" width="11.625" style="3" customWidth="1"/>
    <col min="6379" max="6623" width="9" style="3"/>
    <col min="6624" max="6624" width="9.875" style="3" customWidth="1"/>
    <col min="6625" max="6625" width="47.125" style="3" customWidth="1"/>
    <col min="6626" max="6626" width="14.75" style="3" customWidth="1"/>
    <col min="6627" max="6630" width="12.5" style="3" bestFit="1" customWidth="1"/>
    <col min="6631" max="6631" width="12.125" style="3" bestFit="1" customWidth="1"/>
    <col min="6632" max="6632" width="19.5" style="3" customWidth="1"/>
    <col min="6633" max="6633" width="9.25" style="3" bestFit="1" customWidth="1"/>
    <col min="6634" max="6634" width="11.625" style="3" customWidth="1"/>
    <col min="6635" max="6879" width="9" style="3"/>
    <col min="6880" max="6880" width="9.875" style="3" customWidth="1"/>
    <col min="6881" max="6881" width="47.125" style="3" customWidth="1"/>
    <col min="6882" max="6882" width="14.75" style="3" customWidth="1"/>
    <col min="6883" max="6886" width="12.5" style="3" bestFit="1" customWidth="1"/>
    <col min="6887" max="6887" width="12.125" style="3" bestFit="1" customWidth="1"/>
    <col min="6888" max="6888" width="19.5" style="3" customWidth="1"/>
    <col min="6889" max="6889" width="9.25" style="3" bestFit="1" customWidth="1"/>
    <col min="6890" max="6890" width="11.625" style="3" customWidth="1"/>
    <col min="6891" max="7135" width="9" style="3"/>
    <col min="7136" max="7136" width="9.875" style="3" customWidth="1"/>
    <col min="7137" max="7137" width="47.125" style="3" customWidth="1"/>
    <col min="7138" max="7138" width="14.75" style="3" customWidth="1"/>
    <col min="7139" max="7142" width="12.5" style="3" bestFit="1" customWidth="1"/>
    <col min="7143" max="7143" width="12.125" style="3" bestFit="1" customWidth="1"/>
    <col min="7144" max="7144" width="19.5" style="3" customWidth="1"/>
    <col min="7145" max="7145" width="9.25" style="3" bestFit="1" customWidth="1"/>
    <col min="7146" max="7146" width="11.625" style="3" customWidth="1"/>
    <col min="7147" max="7391" width="9" style="3"/>
    <col min="7392" max="7392" width="9.875" style="3" customWidth="1"/>
    <col min="7393" max="7393" width="47.125" style="3" customWidth="1"/>
    <col min="7394" max="7394" width="14.75" style="3" customWidth="1"/>
    <col min="7395" max="7398" width="12.5" style="3" bestFit="1" customWidth="1"/>
    <col min="7399" max="7399" width="12.125" style="3" bestFit="1" customWidth="1"/>
    <col min="7400" max="7400" width="19.5" style="3" customWidth="1"/>
    <col min="7401" max="7401" width="9.25" style="3" bestFit="1" customWidth="1"/>
    <col min="7402" max="7402" width="11.625" style="3" customWidth="1"/>
    <col min="7403" max="7647" width="9" style="3"/>
    <col min="7648" max="7648" width="9.875" style="3" customWidth="1"/>
    <col min="7649" max="7649" width="47.125" style="3" customWidth="1"/>
    <col min="7650" max="7650" width="14.75" style="3" customWidth="1"/>
    <col min="7651" max="7654" width="12.5" style="3" bestFit="1" customWidth="1"/>
    <col min="7655" max="7655" width="12.125" style="3" bestFit="1" customWidth="1"/>
    <col min="7656" max="7656" width="19.5" style="3" customWidth="1"/>
    <col min="7657" max="7657" width="9.25" style="3" bestFit="1" customWidth="1"/>
    <col min="7658" max="7658" width="11.625" style="3" customWidth="1"/>
    <col min="7659" max="7903" width="9" style="3"/>
    <col min="7904" max="7904" width="9.875" style="3" customWidth="1"/>
    <col min="7905" max="7905" width="47.125" style="3" customWidth="1"/>
    <col min="7906" max="7906" width="14.75" style="3" customWidth="1"/>
    <col min="7907" max="7910" width="12.5" style="3" bestFit="1" customWidth="1"/>
    <col min="7911" max="7911" width="12.125" style="3" bestFit="1" customWidth="1"/>
    <col min="7912" max="7912" width="19.5" style="3" customWidth="1"/>
    <col min="7913" max="7913" width="9.25" style="3" bestFit="1" customWidth="1"/>
    <col min="7914" max="7914" width="11.625" style="3" customWidth="1"/>
    <col min="7915" max="8159" width="9" style="3"/>
    <col min="8160" max="8160" width="9.875" style="3" customWidth="1"/>
    <col min="8161" max="8161" width="47.125" style="3" customWidth="1"/>
    <col min="8162" max="8162" width="14.75" style="3" customWidth="1"/>
    <col min="8163" max="8166" width="12.5" style="3" bestFit="1" customWidth="1"/>
    <col min="8167" max="8167" width="12.125" style="3" bestFit="1" customWidth="1"/>
    <col min="8168" max="8168" width="19.5" style="3" customWidth="1"/>
    <col min="8169" max="8169" width="9.25" style="3" bestFit="1" customWidth="1"/>
    <col min="8170" max="8170" width="11.625" style="3" customWidth="1"/>
    <col min="8171" max="8415" width="9" style="3"/>
    <col min="8416" max="8416" width="9.875" style="3" customWidth="1"/>
    <col min="8417" max="8417" width="47.125" style="3" customWidth="1"/>
    <col min="8418" max="8418" width="14.75" style="3" customWidth="1"/>
    <col min="8419" max="8422" width="12.5" style="3" bestFit="1" customWidth="1"/>
    <col min="8423" max="8423" width="12.125" style="3" bestFit="1" customWidth="1"/>
    <col min="8424" max="8424" width="19.5" style="3" customWidth="1"/>
    <col min="8425" max="8425" width="9.25" style="3" bestFit="1" customWidth="1"/>
    <col min="8426" max="8426" width="11.625" style="3" customWidth="1"/>
    <col min="8427" max="8671" width="9" style="3"/>
    <col min="8672" max="8672" width="9.875" style="3" customWidth="1"/>
    <col min="8673" max="8673" width="47.125" style="3" customWidth="1"/>
    <col min="8674" max="8674" width="14.75" style="3" customWidth="1"/>
    <col min="8675" max="8678" width="12.5" style="3" bestFit="1" customWidth="1"/>
    <col min="8679" max="8679" width="12.125" style="3" bestFit="1" customWidth="1"/>
    <col min="8680" max="8680" width="19.5" style="3" customWidth="1"/>
    <col min="8681" max="8681" width="9.25" style="3" bestFit="1" customWidth="1"/>
    <col min="8682" max="8682" width="11.625" style="3" customWidth="1"/>
    <col min="8683" max="8927" width="9" style="3"/>
    <col min="8928" max="8928" width="9.875" style="3" customWidth="1"/>
    <col min="8929" max="8929" width="47.125" style="3" customWidth="1"/>
    <col min="8930" max="8930" width="14.75" style="3" customWidth="1"/>
    <col min="8931" max="8934" width="12.5" style="3" bestFit="1" customWidth="1"/>
    <col min="8935" max="8935" width="12.125" style="3" bestFit="1" customWidth="1"/>
    <col min="8936" max="8936" width="19.5" style="3" customWidth="1"/>
    <col min="8937" max="8937" width="9.25" style="3" bestFit="1" customWidth="1"/>
    <col min="8938" max="8938" width="11.625" style="3" customWidth="1"/>
    <col min="8939" max="9183" width="9" style="3"/>
    <col min="9184" max="9184" width="9.875" style="3" customWidth="1"/>
    <col min="9185" max="9185" width="47.125" style="3" customWidth="1"/>
    <col min="9186" max="9186" width="14.75" style="3" customWidth="1"/>
    <col min="9187" max="9190" width="12.5" style="3" bestFit="1" customWidth="1"/>
    <col min="9191" max="9191" width="12.125" style="3" bestFit="1" customWidth="1"/>
    <col min="9192" max="9192" width="19.5" style="3" customWidth="1"/>
    <col min="9193" max="9193" width="9.25" style="3" bestFit="1" customWidth="1"/>
    <col min="9194" max="9194" width="11.625" style="3" customWidth="1"/>
    <col min="9195" max="9439" width="9" style="3"/>
    <col min="9440" max="9440" width="9.875" style="3" customWidth="1"/>
    <col min="9441" max="9441" width="47.125" style="3" customWidth="1"/>
    <col min="9442" max="9442" width="14.75" style="3" customWidth="1"/>
    <col min="9443" max="9446" width="12.5" style="3" bestFit="1" customWidth="1"/>
    <col min="9447" max="9447" width="12.125" style="3" bestFit="1" customWidth="1"/>
    <col min="9448" max="9448" width="19.5" style="3" customWidth="1"/>
    <col min="9449" max="9449" width="9.25" style="3" bestFit="1" customWidth="1"/>
    <col min="9450" max="9450" width="11.625" style="3" customWidth="1"/>
    <col min="9451" max="9695" width="9" style="3"/>
    <col min="9696" max="9696" width="9.875" style="3" customWidth="1"/>
    <col min="9697" max="9697" width="47.125" style="3" customWidth="1"/>
    <col min="9698" max="9698" width="14.75" style="3" customWidth="1"/>
    <col min="9699" max="9702" width="12.5" style="3" bestFit="1" customWidth="1"/>
    <col min="9703" max="9703" width="12.125" style="3" bestFit="1" customWidth="1"/>
    <col min="9704" max="9704" width="19.5" style="3" customWidth="1"/>
    <col min="9705" max="9705" width="9.25" style="3" bestFit="1" customWidth="1"/>
    <col min="9706" max="9706" width="11.625" style="3" customWidth="1"/>
    <col min="9707" max="9951" width="9" style="3"/>
    <col min="9952" max="9952" width="9.875" style="3" customWidth="1"/>
    <col min="9953" max="9953" width="47.125" style="3" customWidth="1"/>
    <col min="9954" max="9954" width="14.75" style="3" customWidth="1"/>
    <col min="9955" max="9958" width="12.5" style="3" bestFit="1" customWidth="1"/>
    <col min="9959" max="9959" width="12.125" style="3" bestFit="1" customWidth="1"/>
    <col min="9960" max="9960" width="19.5" style="3" customWidth="1"/>
    <col min="9961" max="9961" width="9.25" style="3" bestFit="1" customWidth="1"/>
    <col min="9962" max="9962" width="11.625" style="3" customWidth="1"/>
    <col min="9963" max="10207" width="9" style="3"/>
    <col min="10208" max="10208" width="9.875" style="3" customWidth="1"/>
    <col min="10209" max="10209" width="47.125" style="3" customWidth="1"/>
    <col min="10210" max="10210" width="14.75" style="3" customWidth="1"/>
    <col min="10211" max="10214" width="12.5" style="3" bestFit="1" customWidth="1"/>
    <col min="10215" max="10215" width="12.125" style="3" bestFit="1" customWidth="1"/>
    <col min="10216" max="10216" width="19.5" style="3" customWidth="1"/>
    <col min="10217" max="10217" width="9.25" style="3" bestFit="1" customWidth="1"/>
    <col min="10218" max="10218" width="11.625" style="3" customWidth="1"/>
    <col min="10219" max="10463" width="9" style="3"/>
    <col min="10464" max="10464" width="9.875" style="3" customWidth="1"/>
    <col min="10465" max="10465" width="47.125" style="3" customWidth="1"/>
    <col min="10466" max="10466" width="14.75" style="3" customWidth="1"/>
    <col min="10467" max="10470" width="12.5" style="3" bestFit="1" customWidth="1"/>
    <col min="10471" max="10471" width="12.125" style="3" bestFit="1" customWidth="1"/>
    <col min="10472" max="10472" width="19.5" style="3" customWidth="1"/>
    <col min="10473" max="10473" width="9.25" style="3" bestFit="1" customWidth="1"/>
    <col min="10474" max="10474" width="11.625" style="3" customWidth="1"/>
    <col min="10475" max="10719" width="9" style="3"/>
    <col min="10720" max="10720" width="9.875" style="3" customWidth="1"/>
    <col min="10721" max="10721" width="47.125" style="3" customWidth="1"/>
    <col min="10722" max="10722" width="14.75" style="3" customWidth="1"/>
    <col min="10723" max="10726" width="12.5" style="3" bestFit="1" customWidth="1"/>
    <col min="10727" max="10727" width="12.125" style="3" bestFit="1" customWidth="1"/>
    <col min="10728" max="10728" width="19.5" style="3" customWidth="1"/>
    <col min="10729" max="10729" width="9.25" style="3" bestFit="1" customWidth="1"/>
    <col min="10730" max="10730" width="11.625" style="3" customWidth="1"/>
    <col min="10731" max="10975" width="9" style="3"/>
    <col min="10976" max="10976" width="9.875" style="3" customWidth="1"/>
    <col min="10977" max="10977" width="47.125" style="3" customWidth="1"/>
    <col min="10978" max="10978" width="14.75" style="3" customWidth="1"/>
    <col min="10979" max="10982" width="12.5" style="3" bestFit="1" customWidth="1"/>
    <col min="10983" max="10983" width="12.125" style="3" bestFit="1" customWidth="1"/>
    <col min="10984" max="10984" width="19.5" style="3" customWidth="1"/>
    <col min="10985" max="10985" width="9.25" style="3" bestFit="1" customWidth="1"/>
    <col min="10986" max="10986" width="11.625" style="3" customWidth="1"/>
    <col min="10987" max="11231" width="9" style="3"/>
    <col min="11232" max="11232" width="9.875" style="3" customWidth="1"/>
    <col min="11233" max="11233" width="47.125" style="3" customWidth="1"/>
    <col min="11234" max="11234" width="14.75" style="3" customWidth="1"/>
    <col min="11235" max="11238" width="12.5" style="3" bestFit="1" customWidth="1"/>
    <col min="11239" max="11239" width="12.125" style="3" bestFit="1" customWidth="1"/>
    <col min="11240" max="11240" width="19.5" style="3" customWidth="1"/>
    <col min="11241" max="11241" width="9.25" style="3" bestFit="1" customWidth="1"/>
    <col min="11242" max="11242" width="11.625" style="3" customWidth="1"/>
    <col min="11243" max="11487" width="9" style="3"/>
    <col min="11488" max="11488" width="9.875" style="3" customWidth="1"/>
    <col min="11489" max="11489" width="47.125" style="3" customWidth="1"/>
    <col min="11490" max="11490" width="14.75" style="3" customWidth="1"/>
    <col min="11491" max="11494" width="12.5" style="3" bestFit="1" customWidth="1"/>
    <col min="11495" max="11495" width="12.125" style="3" bestFit="1" customWidth="1"/>
    <col min="11496" max="11496" width="19.5" style="3" customWidth="1"/>
    <col min="11497" max="11497" width="9.25" style="3" bestFit="1" customWidth="1"/>
    <col min="11498" max="11498" width="11.625" style="3" customWidth="1"/>
    <col min="11499" max="11743" width="9" style="3"/>
    <col min="11744" max="11744" width="9.875" style="3" customWidth="1"/>
    <col min="11745" max="11745" width="47.125" style="3" customWidth="1"/>
    <col min="11746" max="11746" width="14.75" style="3" customWidth="1"/>
    <col min="11747" max="11750" width="12.5" style="3" bestFit="1" customWidth="1"/>
    <col min="11751" max="11751" width="12.125" style="3" bestFit="1" customWidth="1"/>
    <col min="11752" max="11752" width="19.5" style="3" customWidth="1"/>
    <col min="11753" max="11753" width="9.25" style="3" bestFit="1" customWidth="1"/>
    <col min="11754" max="11754" width="11.625" style="3" customWidth="1"/>
    <col min="11755" max="11999" width="9" style="3"/>
    <col min="12000" max="12000" width="9.875" style="3" customWidth="1"/>
    <col min="12001" max="12001" width="47.125" style="3" customWidth="1"/>
    <col min="12002" max="12002" width="14.75" style="3" customWidth="1"/>
    <col min="12003" max="12006" width="12.5" style="3" bestFit="1" customWidth="1"/>
    <col min="12007" max="12007" width="12.125" style="3" bestFit="1" customWidth="1"/>
    <col min="12008" max="12008" width="19.5" style="3" customWidth="1"/>
    <col min="12009" max="12009" width="9.25" style="3" bestFit="1" customWidth="1"/>
    <col min="12010" max="12010" width="11.625" style="3" customWidth="1"/>
    <col min="12011" max="12255" width="9" style="3"/>
    <col min="12256" max="12256" width="9.875" style="3" customWidth="1"/>
    <col min="12257" max="12257" width="47.125" style="3" customWidth="1"/>
    <col min="12258" max="12258" width="14.75" style="3" customWidth="1"/>
    <col min="12259" max="12262" width="12.5" style="3" bestFit="1" customWidth="1"/>
    <col min="12263" max="12263" width="12.125" style="3" bestFit="1" customWidth="1"/>
    <col min="12264" max="12264" width="19.5" style="3" customWidth="1"/>
    <col min="12265" max="12265" width="9.25" style="3" bestFit="1" customWidth="1"/>
    <col min="12266" max="12266" width="11.625" style="3" customWidth="1"/>
    <col min="12267" max="12511" width="9" style="3"/>
    <col min="12512" max="12512" width="9.875" style="3" customWidth="1"/>
    <col min="12513" max="12513" width="47.125" style="3" customWidth="1"/>
    <col min="12514" max="12514" width="14.75" style="3" customWidth="1"/>
    <col min="12515" max="12518" width="12.5" style="3" bestFit="1" customWidth="1"/>
    <col min="12519" max="12519" width="12.125" style="3" bestFit="1" customWidth="1"/>
    <col min="12520" max="12520" width="19.5" style="3" customWidth="1"/>
    <col min="12521" max="12521" width="9.25" style="3" bestFit="1" customWidth="1"/>
    <col min="12522" max="12522" width="11.625" style="3" customWidth="1"/>
    <col min="12523" max="12767" width="9" style="3"/>
    <col min="12768" max="12768" width="9.875" style="3" customWidth="1"/>
    <col min="12769" max="12769" width="47.125" style="3" customWidth="1"/>
    <col min="12770" max="12770" width="14.75" style="3" customWidth="1"/>
    <col min="12771" max="12774" width="12.5" style="3" bestFit="1" customWidth="1"/>
    <col min="12775" max="12775" width="12.125" style="3" bestFit="1" customWidth="1"/>
    <col min="12776" max="12776" width="19.5" style="3" customWidth="1"/>
    <col min="12777" max="12777" width="9.25" style="3" bestFit="1" customWidth="1"/>
    <col min="12778" max="12778" width="11.625" style="3" customWidth="1"/>
    <col min="12779" max="13023" width="9" style="3"/>
    <col min="13024" max="13024" width="9.875" style="3" customWidth="1"/>
    <col min="13025" max="13025" width="47.125" style="3" customWidth="1"/>
    <col min="13026" max="13026" width="14.75" style="3" customWidth="1"/>
    <col min="13027" max="13030" width="12.5" style="3" bestFit="1" customWidth="1"/>
    <col min="13031" max="13031" width="12.125" style="3" bestFit="1" customWidth="1"/>
    <col min="13032" max="13032" width="19.5" style="3" customWidth="1"/>
    <col min="13033" max="13033" width="9.25" style="3" bestFit="1" customWidth="1"/>
    <col min="13034" max="13034" width="11.625" style="3" customWidth="1"/>
    <col min="13035" max="13279" width="9" style="3"/>
    <col min="13280" max="13280" width="9.875" style="3" customWidth="1"/>
    <col min="13281" max="13281" width="47.125" style="3" customWidth="1"/>
    <col min="13282" max="13282" width="14.75" style="3" customWidth="1"/>
    <col min="13283" max="13286" width="12.5" style="3" bestFit="1" customWidth="1"/>
    <col min="13287" max="13287" width="12.125" style="3" bestFit="1" customWidth="1"/>
    <col min="13288" max="13288" width="19.5" style="3" customWidth="1"/>
    <col min="13289" max="13289" width="9.25" style="3" bestFit="1" customWidth="1"/>
    <col min="13290" max="13290" width="11.625" style="3" customWidth="1"/>
    <col min="13291" max="13535" width="9" style="3"/>
    <col min="13536" max="13536" width="9.875" style="3" customWidth="1"/>
    <col min="13537" max="13537" width="47.125" style="3" customWidth="1"/>
    <col min="13538" max="13538" width="14.75" style="3" customWidth="1"/>
    <col min="13539" max="13542" width="12.5" style="3" bestFit="1" customWidth="1"/>
    <col min="13543" max="13543" width="12.125" style="3" bestFit="1" customWidth="1"/>
    <col min="13544" max="13544" width="19.5" style="3" customWidth="1"/>
    <col min="13545" max="13545" width="9.25" style="3" bestFit="1" customWidth="1"/>
    <col min="13546" max="13546" width="11.625" style="3" customWidth="1"/>
    <col min="13547" max="13791" width="9" style="3"/>
    <col min="13792" max="13792" width="9.875" style="3" customWidth="1"/>
    <col min="13793" max="13793" width="47.125" style="3" customWidth="1"/>
    <col min="13794" max="13794" width="14.75" style="3" customWidth="1"/>
    <col min="13795" max="13798" width="12.5" style="3" bestFit="1" customWidth="1"/>
    <col min="13799" max="13799" width="12.125" style="3" bestFit="1" customWidth="1"/>
    <col min="13800" max="13800" width="19.5" style="3" customWidth="1"/>
    <col min="13801" max="13801" width="9.25" style="3" bestFit="1" customWidth="1"/>
    <col min="13802" max="13802" width="11.625" style="3" customWidth="1"/>
    <col min="13803" max="14047" width="9" style="3"/>
    <col min="14048" max="14048" width="9.875" style="3" customWidth="1"/>
    <col min="14049" max="14049" width="47.125" style="3" customWidth="1"/>
    <col min="14050" max="14050" width="14.75" style="3" customWidth="1"/>
    <col min="14051" max="14054" width="12.5" style="3" bestFit="1" customWidth="1"/>
    <col min="14055" max="14055" width="12.125" style="3" bestFit="1" customWidth="1"/>
    <col min="14056" max="14056" width="19.5" style="3" customWidth="1"/>
    <col min="14057" max="14057" width="9.25" style="3" bestFit="1" customWidth="1"/>
    <col min="14058" max="14058" width="11.625" style="3" customWidth="1"/>
    <col min="14059" max="14303" width="9" style="3"/>
    <col min="14304" max="14304" width="9.875" style="3" customWidth="1"/>
    <col min="14305" max="14305" width="47.125" style="3" customWidth="1"/>
    <col min="14306" max="14306" width="14.75" style="3" customWidth="1"/>
    <col min="14307" max="14310" width="12.5" style="3" bestFit="1" customWidth="1"/>
    <col min="14311" max="14311" width="12.125" style="3" bestFit="1" customWidth="1"/>
    <col min="14312" max="14312" width="19.5" style="3" customWidth="1"/>
    <col min="14313" max="14313" width="9.25" style="3" bestFit="1" customWidth="1"/>
    <col min="14314" max="14314" width="11.625" style="3" customWidth="1"/>
    <col min="14315" max="14559" width="9" style="3"/>
    <col min="14560" max="14560" width="9.875" style="3" customWidth="1"/>
    <col min="14561" max="14561" width="47.125" style="3" customWidth="1"/>
    <col min="14562" max="14562" width="14.75" style="3" customWidth="1"/>
    <col min="14563" max="14566" width="12.5" style="3" bestFit="1" customWidth="1"/>
    <col min="14567" max="14567" width="12.125" style="3" bestFit="1" customWidth="1"/>
    <col min="14568" max="14568" width="19.5" style="3" customWidth="1"/>
    <col min="14569" max="14569" width="9.25" style="3" bestFit="1" customWidth="1"/>
    <col min="14570" max="14570" width="11.625" style="3" customWidth="1"/>
    <col min="14571" max="14815" width="9" style="3"/>
    <col min="14816" max="14816" width="9.875" style="3" customWidth="1"/>
    <col min="14817" max="14817" width="47.125" style="3" customWidth="1"/>
    <col min="14818" max="14818" width="14.75" style="3" customWidth="1"/>
    <col min="14819" max="14822" width="12.5" style="3" bestFit="1" customWidth="1"/>
    <col min="14823" max="14823" width="12.125" style="3" bestFit="1" customWidth="1"/>
    <col min="14824" max="14824" width="19.5" style="3" customWidth="1"/>
    <col min="14825" max="14825" width="9.25" style="3" bestFit="1" customWidth="1"/>
    <col min="14826" max="14826" width="11.625" style="3" customWidth="1"/>
    <col min="14827" max="15071" width="9" style="3"/>
    <col min="15072" max="15072" width="9.875" style="3" customWidth="1"/>
    <col min="15073" max="15073" width="47.125" style="3" customWidth="1"/>
    <col min="15074" max="15074" width="14.75" style="3" customWidth="1"/>
    <col min="15075" max="15078" width="12.5" style="3" bestFit="1" customWidth="1"/>
    <col min="15079" max="15079" width="12.125" style="3" bestFit="1" customWidth="1"/>
    <col min="15080" max="15080" width="19.5" style="3" customWidth="1"/>
    <col min="15081" max="15081" width="9.25" style="3" bestFit="1" customWidth="1"/>
    <col min="15082" max="15082" width="11.625" style="3" customWidth="1"/>
    <col min="15083" max="15327" width="9" style="3"/>
    <col min="15328" max="15328" width="9.875" style="3" customWidth="1"/>
    <col min="15329" max="15329" width="47.125" style="3" customWidth="1"/>
    <col min="15330" max="15330" width="14.75" style="3" customWidth="1"/>
    <col min="15331" max="15334" width="12.5" style="3" bestFit="1" customWidth="1"/>
    <col min="15335" max="15335" width="12.125" style="3" bestFit="1" customWidth="1"/>
    <col min="15336" max="15336" width="19.5" style="3" customWidth="1"/>
    <col min="15337" max="15337" width="9.25" style="3" bestFit="1" customWidth="1"/>
    <col min="15338" max="15338" width="11.625" style="3" customWidth="1"/>
    <col min="15339" max="15583" width="9" style="3"/>
    <col min="15584" max="15584" width="9.875" style="3" customWidth="1"/>
    <col min="15585" max="15585" width="47.125" style="3" customWidth="1"/>
    <col min="15586" max="15586" width="14.75" style="3" customWidth="1"/>
    <col min="15587" max="15590" width="12.5" style="3" bestFit="1" customWidth="1"/>
    <col min="15591" max="15591" width="12.125" style="3" bestFit="1" customWidth="1"/>
    <col min="15592" max="15592" width="19.5" style="3" customWidth="1"/>
    <col min="15593" max="15593" width="9.25" style="3" bestFit="1" customWidth="1"/>
    <col min="15594" max="15594" width="11.625" style="3" customWidth="1"/>
    <col min="15595" max="15839" width="9" style="3"/>
    <col min="15840" max="15840" width="9.875" style="3" customWidth="1"/>
    <col min="15841" max="15841" width="47.125" style="3" customWidth="1"/>
    <col min="15842" max="15842" width="14.75" style="3" customWidth="1"/>
    <col min="15843" max="15846" width="12.5" style="3" bestFit="1" customWidth="1"/>
    <col min="15847" max="15847" width="12.125" style="3" bestFit="1" customWidth="1"/>
    <col min="15848" max="15848" width="19.5" style="3" customWidth="1"/>
    <col min="15849" max="15849" width="9.25" style="3" bestFit="1" customWidth="1"/>
    <col min="15850" max="15850" width="11.625" style="3" customWidth="1"/>
    <col min="15851" max="16095" width="9" style="3"/>
    <col min="16096" max="16096" width="9.875" style="3" customWidth="1"/>
    <col min="16097" max="16097" width="47.125" style="3" customWidth="1"/>
    <col min="16098" max="16098" width="14.75" style="3" customWidth="1"/>
    <col min="16099" max="16102" width="12.5" style="3" bestFit="1" customWidth="1"/>
    <col min="16103" max="16103" width="12.125" style="3" bestFit="1" customWidth="1"/>
    <col min="16104" max="16104" width="19.5" style="3" customWidth="1"/>
    <col min="16105" max="16105" width="9.25" style="3" bestFit="1" customWidth="1"/>
    <col min="16106" max="16106" width="11.625" style="3" customWidth="1"/>
    <col min="16107" max="16384" width="9" style="3"/>
  </cols>
  <sheetData>
    <row r="1" spans="1:19" s="1" customFormat="1" ht="20.25" x14ac:dyDescent="0.3">
      <c r="A1" s="737"/>
      <c r="B1" s="737"/>
      <c r="C1" s="57"/>
      <c r="D1" s="58"/>
      <c r="E1" s="58"/>
      <c r="F1" s="58"/>
      <c r="K1" s="59"/>
      <c r="L1" s="738" t="s">
        <v>999</v>
      </c>
      <c r="M1" s="738"/>
      <c r="N1" s="738"/>
      <c r="O1" s="738"/>
      <c r="P1" s="59"/>
      <c r="Q1" s="59"/>
    </row>
    <row r="2" spans="1:19" s="1" customFormat="1" ht="20.25" x14ac:dyDescent="0.3">
      <c r="A2" s="60"/>
      <c r="B2" s="50"/>
      <c r="C2" s="57"/>
      <c r="D2" s="58"/>
      <c r="E2" s="58"/>
      <c r="F2" s="58"/>
      <c r="K2" s="59"/>
      <c r="L2" s="738"/>
      <c r="M2" s="738"/>
      <c r="N2" s="738"/>
      <c r="O2" s="738"/>
      <c r="P2" s="59"/>
      <c r="Q2" s="59"/>
    </row>
    <row r="3" spans="1:19" s="1" customFormat="1" ht="20.25" x14ac:dyDescent="0.25">
      <c r="A3" s="727"/>
      <c r="B3" s="727"/>
      <c r="C3" s="51"/>
      <c r="D3" s="58"/>
      <c r="E3" s="58"/>
      <c r="F3" s="58"/>
      <c r="K3" s="59"/>
      <c r="L3" s="738"/>
      <c r="M3" s="738"/>
      <c r="N3" s="738"/>
      <c r="O3" s="738"/>
      <c r="P3" s="59"/>
      <c r="Q3" s="59"/>
    </row>
    <row r="4" spans="1:19" s="1" customFormat="1" ht="20.25" x14ac:dyDescent="0.25">
      <c r="A4" s="49"/>
      <c r="B4" s="49"/>
      <c r="C4" s="52"/>
      <c r="D4" s="58"/>
      <c r="E4" s="58"/>
      <c r="F4" s="58"/>
      <c r="N4" s="61"/>
    </row>
    <row r="5" spans="1:19" s="1" customFormat="1" ht="20.25" x14ac:dyDescent="0.25">
      <c r="A5" s="49"/>
      <c r="B5" s="49"/>
      <c r="C5" s="52"/>
      <c r="D5" s="58"/>
      <c r="E5" s="58"/>
      <c r="F5" s="58"/>
      <c r="N5" s="61"/>
    </row>
    <row r="6" spans="1:19" ht="20.25" x14ac:dyDescent="0.25">
      <c r="A6" s="739"/>
      <c r="B6" s="740"/>
      <c r="C6" s="740"/>
      <c r="D6" s="740"/>
      <c r="E6" s="740"/>
      <c r="F6" s="740"/>
    </row>
    <row r="7" spans="1:19" ht="96.75" customHeight="1" x14ac:dyDescent="0.3">
      <c r="A7" s="51"/>
      <c r="B7" s="49"/>
      <c r="C7" s="52"/>
      <c r="D7" s="52"/>
      <c r="E7" s="720" t="s">
        <v>1000</v>
      </c>
      <c r="F7" s="721"/>
      <c r="G7" s="721"/>
      <c r="H7" s="721"/>
    </row>
    <row r="8" spans="1:19" ht="20.25" x14ac:dyDescent="0.25">
      <c r="A8" s="730"/>
      <c r="B8" s="730"/>
      <c r="C8" s="52"/>
      <c r="D8" s="58"/>
      <c r="E8" s="58"/>
      <c r="F8" s="58"/>
      <c r="H8" s="729" t="s">
        <v>0</v>
      </c>
      <c r="I8" s="729"/>
      <c r="J8" s="729"/>
      <c r="K8" s="729"/>
      <c r="L8" s="729"/>
      <c r="M8" s="729"/>
      <c r="N8" s="729"/>
      <c r="O8" s="59"/>
      <c r="P8" s="59"/>
      <c r="Q8" s="59"/>
      <c r="R8" s="59"/>
      <c r="S8" s="59"/>
    </row>
    <row r="9" spans="1:19" s="1" customFormat="1" ht="20.25" x14ac:dyDescent="0.25">
      <c r="A9" s="727"/>
      <c r="B9" s="727"/>
      <c r="C9" s="51"/>
      <c r="D9" s="58"/>
      <c r="E9" s="63"/>
      <c r="F9" s="63"/>
      <c r="H9" s="728" t="s">
        <v>1</v>
      </c>
      <c r="I9" s="728"/>
      <c r="J9" s="728"/>
      <c r="K9" s="728"/>
      <c r="L9" s="728"/>
      <c r="M9" s="728"/>
      <c r="N9" s="728"/>
      <c r="O9" s="59"/>
      <c r="P9" s="59"/>
      <c r="Q9" s="59"/>
      <c r="R9" s="59"/>
      <c r="S9" s="59"/>
    </row>
    <row r="10" spans="1:19" s="1" customFormat="1" ht="20.25" x14ac:dyDescent="0.25">
      <c r="A10" s="49"/>
      <c r="B10" s="49"/>
      <c r="C10" s="52"/>
      <c r="D10" s="58"/>
      <c r="E10" s="58"/>
      <c r="F10" s="58"/>
      <c r="H10" s="729" t="s">
        <v>236</v>
      </c>
      <c r="I10" s="729"/>
      <c r="J10" s="729"/>
      <c r="K10" s="729"/>
      <c r="L10" s="729"/>
      <c r="M10" s="729"/>
      <c r="N10" s="729"/>
      <c r="O10" s="59"/>
      <c r="P10" s="59"/>
      <c r="Q10" s="59"/>
      <c r="R10" s="59"/>
      <c r="S10" s="59"/>
    </row>
    <row r="11" spans="1:19" s="1" customFormat="1" ht="20.25" x14ac:dyDescent="0.3">
      <c r="A11" s="60"/>
      <c r="B11" s="50"/>
      <c r="C11" s="57"/>
      <c r="D11" s="58"/>
      <c r="E11" s="57"/>
      <c r="F11" s="57"/>
      <c r="H11" s="729" t="s">
        <v>2</v>
      </c>
      <c r="I11" s="729"/>
      <c r="J11" s="729"/>
      <c r="K11" s="729"/>
      <c r="L11" s="729"/>
      <c r="M11" s="729"/>
      <c r="N11" s="729"/>
      <c r="O11" s="59"/>
      <c r="P11" s="59"/>
      <c r="Q11" s="59"/>
      <c r="R11" s="59"/>
      <c r="S11" s="59"/>
    </row>
    <row r="12" spans="1:19" s="1" customFormat="1" ht="20.25" x14ac:dyDescent="0.25">
      <c r="A12" s="730"/>
      <c r="B12" s="730"/>
      <c r="C12" s="52"/>
      <c r="D12" s="58"/>
      <c r="E12" s="64"/>
      <c r="F12" s="64"/>
      <c r="H12" s="65"/>
      <c r="I12" s="729"/>
      <c r="J12" s="729"/>
      <c r="K12" s="729"/>
      <c r="L12" s="729"/>
      <c r="M12" s="729"/>
      <c r="N12" s="729"/>
      <c r="O12" s="59"/>
      <c r="P12" s="59"/>
      <c r="Q12" s="59"/>
      <c r="R12" s="59"/>
      <c r="S12" s="59"/>
    </row>
    <row r="13" spans="1:19" x14ac:dyDescent="0.25">
      <c r="A13" s="62"/>
      <c r="D13" s="66"/>
      <c r="E13" s="66"/>
      <c r="F13" s="66"/>
    </row>
    <row r="14" spans="1:19" s="1" customFormat="1" ht="21" thickBot="1" x14ac:dyDescent="0.3">
      <c r="A14" s="49"/>
      <c r="B14" s="49"/>
      <c r="C14" s="52"/>
      <c r="D14" s="65"/>
      <c r="E14" s="65"/>
      <c r="F14" s="65"/>
      <c r="G14" s="67"/>
      <c r="H14" s="67"/>
      <c r="N14" s="61"/>
    </row>
    <row r="15" spans="1:19" x14ac:dyDescent="0.25">
      <c r="A15" s="725" t="s">
        <v>4</v>
      </c>
      <c r="B15" s="736" t="s">
        <v>5</v>
      </c>
      <c r="C15" s="741" t="s">
        <v>267</v>
      </c>
      <c r="D15" s="725" t="s">
        <v>6</v>
      </c>
      <c r="E15" s="734" t="s">
        <v>238</v>
      </c>
      <c r="F15" s="744"/>
      <c r="G15" s="724" t="s">
        <v>225</v>
      </c>
      <c r="H15" s="722" t="s">
        <v>226</v>
      </c>
      <c r="I15" s="724" t="s">
        <v>7</v>
      </c>
      <c r="J15" s="724" t="s">
        <v>227</v>
      </c>
      <c r="K15" s="724"/>
      <c r="L15" s="724"/>
      <c r="M15" s="724"/>
      <c r="N15" s="731" t="s">
        <v>239</v>
      </c>
    </row>
    <row r="16" spans="1:19" x14ac:dyDescent="0.25">
      <c r="A16" s="725"/>
      <c r="B16" s="736"/>
      <c r="C16" s="742"/>
      <c r="D16" s="725"/>
      <c r="E16" s="734" t="s">
        <v>231</v>
      </c>
      <c r="F16" s="735"/>
      <c r="G16" s="725"/>
      <c r="H16" s="723"/>
      <c r="I16" s="725"/>
      <c r="J16" s="725" t="s">
        <v>228</v>
      </c>
      <c r="K16" s="745" t="s">
        <v>229</v>
      </c>
      <c r="L16" s="725" t="s">
        <v>230</v>
      </c>
      <c r="M16" s="725"/>
      <c r="N16" s="732"/>
    </row>
    <row r="17" spans="1:14" ht="158.25" thickBot="1" x14ac:dyDescent="0.3">
      <c r="A17" s="725"/>
      <c r="B17" s="736"/>
      <c r="C17" s="743"/>
      <c r="D17" s="726"/>
      <c r="E17" s="68" t="s">
        <v>12</v>
      </c>
      <c r="F17" s="68" t="s">
        <v>237</v>
      </c>
      <c r="G17" s="68" t="s">
        <v>231</v>
      </c>
      <c r="H17" s="68" t="s">
        <v>231</v>
      </c>
      <c r="I17" s="726"/>
      <c r="J17" s="726"/>
      <c r="K17" s="746"/>
      <c r="L17" s="68" t="s">
        <v>234</v>
      </c>
      <c r="M17" s="68" t="s">
        <v>235</v>
      </c>
      <c r="N17" s="733"/>
    </row>
    <row r="18" spans="1:14" x14ac:dyDescent="0.25">
      <c r="A18" s="69" t="s">
        <v>13</v>
      </c>
      <c r="B18" s="70" t="s">
        <v>14</v>
      </c>
      <c r="C18" s="71"/>
      <c r="D18" s="72">
        <v>25257.089256119601</v>
      </c>
      <c r="E18" s="73">
        <v>22081.113248080266</v>
      </c>
      <c r="F18" s="73">
        <v>14825.138841259997</v>
      </c>
      <c r="G18" s="73">
        <v>10438.901840783998</v>
      </c>
      <c r="H18" s="73">
        <v>5189.4930054900005</v>
      </c>
      <c r="I18" s="74">
        <f>D18-F18</f>
        <v>10431.950414859604</v>
      </c>
      <c r="J18" s="74">
        <f>F18-E18</f>
        <v>-7255.974406820269</v>
      </c>
      <c r="K18" s="75">
        <f>(F18/(E18))-1</f>
        <v>-0.32860546138683044</v>
      </c>
      <c r="L18" s="76"/>
      <c r="M18" s="76"/>
      <c r="N18" s="77"/>
    </row>
    <row r="19" spans="1:14" x14ac:dyDescent="0.25">
      <c r="A19" s="69">
        <v>1</v>
      </c>
      <c r="B19" s="70" t="s">
        <v>15</v>
      </c>
      <c r="C19" s="71"/>
      <c r="D19" s="72">
        <v>20392.30461031837</v>
      </c>
      <c r="E19" s="73">
        <v>17640.578602279016</v>
      </c>
      <c r="F19" s="73">
        <v>10473.608655559998</v>
      </c>
      <c r="G19" s="73">
        <v>6461.3584599999995</v>
      </c>
      <c r="H19" s="73">
        <v>1327.6805570000006</v>
      </c>
      <c r="I19" s="74">
        <f t="shared" ref="I19:I82" si="0">D19-F19</f>
        <v>9918.695954758372</v>
      </c>
      <c r="J19" s="74">
        <f t="shared" ref="J19:J82" si="1">F19-E19</f>
        <v>-7166.9699467190185</v>
      </c>
      <c r="K19" s="75">
        <f t="shared" ref="K19:K82" si="2">(F19/(E19))-1</f>
        <v>-0.40627748716774548</v>
      </c>
      <c r="L19" s="76"/>
      <c r="M19" s="76"/>
      <c r="N19" s="77"/>
    </row>
    <row r="20" spans="1:14" ht="31.5" x14ac:dyDescent="0.25">
      <c r="A20" s="78" t="s">
        <v>16</v>
      </c>
      <c r="B20" s="70" t="s">
        <v>17</v>
      </c>
      <c r="C20" s="71"/>
      <c r="D20" s="72">
        <v>1892.2880784788933</v>
      </c>
      <c r="E20" s="73">
        <v>727.43893049814983</v>
      </c>
      <c r="F20" s="73">
        <v>422.16230599999994</v>
      </c>
      <c r="G20" s="73">
        <v>365.27112199999971</v>
      </c>
      <c r="H20" s="73">
        <v>365.15033299999999</v>
      </c>
      <c r="I20" s="74">
        <f t="shared" si="0"/>
        <v>1470.1257724788934</v>
      </c>
      <c r="J20" s="74">
        <f t="shared" si="1"/>
        <v>-305.27662449814989</v>
      </c>
      <c r="K20" s="75">
        <f t="shared" si="2"/>
        <v>-0.41965945414702588</v>
      </c>
      <c r="L20" s="76"/>
      <c r="M20" s="76"/>
      <c r="N20" s="77"/>
    </row>
    <row r="21" spans="1:14" ht="173.25" x14ac:dyDescent="0.25">
      <c r="A21" s="79" t="s">
        <v>18</v>
      </c>
      <c r="B21" s="80" t="s">
        <v>406</v>
      </c>
      <c r="C21" s="81" t="s">
        <v>695</v>
      </c>
      <c r="D21" s="72">
        <v>357.07178498063843</v>
      </c>
      <c r="E21" s="72">
        <v>357.07178498063843</v>
      </c>
      <c r="F21" s="72">
        <v>103.28502999999999</v>
      </c>
      <c r="G21" s="76">
        <v>89.456475000000012</v>
      </c>
      <c r="H21" s="76">
        <v>212.58532500000001</v>
      </c>
      <c r="I21" s="74">
        <f t="shared" si="0"/>
        <v>253.78675498063842</v>
      </c>
      <c r="J21" s="74">
        <f t="shared" si="1"/>
        <v>-253.78675498063842</v>
      </c>
      <c r="K21" s="75">
        <f t="shared" si="2"/>
        <v>-0.71074435353216037</v>
      </c>
      <c r="L21" s="76"/>
      <c r="M21" s="76"/>
      <c r="N21" s="82" t="s">
        <v>910</v>
      </c>
    </row>
    <row r="22" spans="1:14" ht="94.5" x14ac:dyDescent="0.25">
      <c r="A22" s="79" t="s">
        <v>19</v>
      </c>
      <c r="B22" s="80" t="s">
        <v>408</v>
      </c>
      <c r="C22" s="81" t="s">
        <v>695</v>
      </c>
      <c r="D22" s="72">
        <v>456.39026754371298</v>
      </c>
      <c r="E22" s="72">
        <v>93.461631457511317</v>
      </c>
      <c r="F22" s="72">
        <v>254.45877999999999</v>
      </c>
      <c r="G22" s="76">
        <v>219.35670999999996</v>
      </c>
      <c r="H22" s="76">
        <v>69.130364999999998</v>
      </c>
      <c r="I22" s="74">
        <f t="shared" si="0"/>
        <v>201.93148754371299</v>
      </c>
      <c r="J22" s="74">
        <f t="shared" si="1"/>
        <v>160.99714854248867</v>
      </c>
      <c r="K22" s="75">
        <f t="shared" si="2"/>
        <v>1.7226015214134129</v>
      </c>
      <c r="L22" s="76"/>
      <c r="M22" s="76"/>
      <c r="N22" s="82" t="s">
        <v>912</v>
      </c>
    </row>
    <row r="23" spans="1:14" ht="126" x14ac:dyDescent="0.25">
      <c r="A23" s="79" t="s">
        <v>20</v>
      </c>
      <c r="B23" s="80" t="s">
        <v>410</v>
      </c>
      <c r="C23" s="81" t="s">
        <v>695</v>
      </c>
      <c r="D23" s="72">
        <v>2.8</v>
      </c>
      <c r="E23" s="72">
        <v>2.8</v>
      </c>
      <c r="F23" s="72">
        <v>1.9025600000000003</v>
      </c>
      <c r="G23" s="46">
        <v>1.7091800000000001</v>
      </c>
      <c r="H23" s="76">
        <v>5.3071100000000007</v>
      </c>
      <c r="I23" s="74">
        <f t="shared" si="0"/>
        <v>0.89743999999999957</v>
      </c>
      <c r="J23" s="74">
        <f t="shared" si="1"/>
        <v>-0.89743999999999957</v>
      </c>
      <c r="K23" s="75">
        <f t="shared" si="2"/>
        <v>-0.32051428571428553</v>
      </c>
      <c r="L23" s="76"/>
      <c r="M23" s="76"/>
      <c r="N23" s="82" t="s">
        <v>913</v>
      </c>
    </row>
    <row r="24" spans="1:14" ht="173.25" x14ac:dyDescent="0.25">
      <c r="A24" s="79" t="s">
        <v>21</v>
      </c>
      <c r="B24" s="80" t="s">
        <v>411</v>
      </c>
      <c r="C24" s="81" t="s">
        <v>695</v>
      </c>
      <c r="D24" s="72">
        <v>0.38669405000000001</v>
      </c>
      <c r="E24" s="72">
        <v>0.38669405000000001</v>
      </c>
      <c r="F24" s="72">
        <v>0.12837999999999999</v>
      </c>
      <c r="G24" s="76">
        <v>0.45638999999999996</v>
      </c>
      <c r="H24" s="76">
        <v>0.45638999999999996</v>
      </c>
      <c r="I24" s="74">
        <f t="shared" si="0"/>
        <v>0.25831405000000002</v>
      </c>
      <c r="J24" s="74">
        <f t="shared" si="1"/>
        <v>-0.25831405000000002</v>
      </c>
      <c r="K24" s="75">
        <f t="shared" si="2"/>
        <v>-0.66800627007320124</v>
      </c>
      <c r="L24" s="76"/>
      <c r="M24" s="76"/>
      <c r="N24" s="82" t="s">
        <v>914</v>
      </c>
    </row>
    <row r="25" spans="1:14" ht="47.25" x14ac:dyDescent="0.25">
      <c r="A25" s="79" t="s">
        <v>22</v>
      </c>
      <c r="B25" s="80" t="s">
        <v>412</v>
      </c>
      <c r="C25" s="81" t="s">
        <v>697</v>
      </c>
      <c r="D25" s="72">
        <v>14.663337159999999</v>
      </c>
      <c r="E25" s="72">
        <v>14.663337159999999</v>
      </c>
      <c r="F25" s="72">
        <v>0.96422000000000008</v>
      </c>
      <c r="G25" s="76">
        <v>0.89133399999999996</v>
      </c>
      <c r="H25" s="76">
        <v>13.271934</v>
      </c>
      <c r="I25" s="74">
        <f t="shared" si="0"/>
        <v>13.69911716</v>
      </c>
      <c r="J25" s="74">
        <f t="shared" si="1"/>
        <v>-13.69911716</v>
      </c>
      <c r="K25" s="75">
        <f t="shared" si="2"/>
        <v>-0.93424279961110845</v>
      </c>
      <c r="L25" s="76"/>
      <c r="M25" s="76"/>
      <c r="N25" s="83" t="s">
        <v>904</v>
      </c>
    </row>
    <row r="26" spans="1:14" ht="31.5" x14ac:dyDescent="0.25">
      <c r="A26" s="79" t="s">
        <v>23</v>
      </c>
      <c r="B26" s="80" t="s">
        <v>413</v>
      </c>
      <c r="C26" s="81" t="s">
        <v>697</v>
      </c>
      <c r="D26" s="72">
        <v>3.6109459999999998</v>
      </c>
      <c r="E26" s="72">
        <v>3.6109459999999998</v>
      </c>
      <c r="F26" s="72">
        <v>3.8848049999999996</v>
      </c>
      <c r="G26" s="76">
        <v>0.27386099999999997</v>
      </c>
      <c r="H26" s="76">
        <v>7.2674500000000002</v>
      </c>
      <c r="I26" s="74">
        <f t="shared" si="0"/>
        <v>-0.27385899999999985</v>
      </c>
      <c r="J26" s="74">
        <f t="shared" si="1"/>
        <v>0.27385899999999985</v>
      </c>
      <c r="K26" s="75">
        <f t="shared" si="2"/>
        <v>7.5841344622711082E-2</v>
      </c>
      <c r="L26" s="76"/>
      <c r="M26" s="76"/>
      <c r="N26" s="83" t="s">
        <v>926</v>
      </c>
    </row>
    <row r="27" spans="1:14" ht="31.5" x14ac:dyDescent="0.25">
      <c r="A27" s="79" t="s">
        <v>24</v>
      </c>
      <c r="B27" s="80" t="s">
        <v>414</v>
      </c>
      <c r="C27" s="81" t="s">
        <v>697</v>
      </c>
      <c r="D27" s="72">
        <v>0.49959308000000002</v>
      </c>
      <c r="E27" s="72">
        <v>0.49959308000000002</v>
      </c>
      <c r="F27" s="72">
        <v>0.49959300000000001</v>
      </c>
      <c r="G27" s="76">
        <v>0.42338400000000004</v>
      </c>
      <c r="H27" s="76">
        <v>0</v>
      </c>
      <c r="I27" s="74">
        <f t="shared" si="0"/>
        <v>8.0000000013402683E-8</v>
      </c>
      <c r="J27" s="74">
        <f t="shared" si="1"/>
        <v>-8.0000000013402683E-8</v>
      </c>
      <c r="K27" s="75">
        <f t="shared" si="2"/>
        <v>-1.6013032044792652E-7</v>
      </c>
      <c r="L27" s="76"/>
      <c r="M27" s="76"/>
      <c r="N27" s="83" t="s">
        <v>926</v>
      </c>
    </row>
    <row r="28" spans="1:14" ht="31.5" x14ac:dyDescent="0.25">
      <c r="A28" s="79" t="s">
        <v>25</v>
      </c>
      <c r="B28" s="80" t="s">
        <v>415</v>
      </c>
      <c r="C28" s="81" t="s">
        <v>697</v>
      </c>
      <c r="D28" s="72">
        <v>0.49764840999999993</v>
      </c>
      <c r="E28" s="72">
        <v>0.49764840999999993</v>
      </c>
      <c r="F28" s="72">
        <v>0.49764800000000003</v>
      </c>
      <c r="G28" s="76">
        <v>0.421736</v>
      </c>
      <c r="H28" s="76">
        <v>0</v>
      </c>
      <c r="I28" s="74">
        <f t="shared" si="0"/>
        <v>4.099999998952164E-7</v>
      </c>
      <c r="J28" s="74">
        <f t="shared" si="1"/>
        <v>-4.099999998952164E-7</v>
      </c>
      <c r="K28" s="75">
        <f t="shared" si="2"/>
        <v>-8.2387483146817431E-7</v>
      </c>
      <c r="L28" s="76"/>
      <c r="M28" s="76"/>
      <c r="N28" s="83" t="s">
        <v>926</v>
      </c>
    </row>
    <row r="29" spans="1:14" ht="78.75" x14ac:dyDescent="0.25">
      <c r="A29" s="79" t="s">
        <v>26</v>
      </c>
      <c r="B29" s="80" t="s">
        <v>416</v>
      </c>
      <c r="C29" s="81" t="s">
        <v>697</v>
      </c>
      <c r="D29" s="72">
        <v>2.1977199999999999</v>
      </c>
      <c r="E29" s="72">
        <v>2.1977199999999999</v>
      </c>
      <c r="F29" s="72">
        <v>0.23436500000000002</v>
      </c>
      <c r="G29" s="76">
        <v>0.23436500000000002</v>
      </c>
      <c r="H29" s="76">
        <v>0</v>
      </c>
      <c r="I29" s="74">
        <f t="shared" si="0"/>
        <v>1.963355</v>
      </c>
      <c r="J29" s="74">
        <f t="shared" si="1"/>
        <v>-1.963355</v>
      </c>
      <c r="K29" s="75">
        <f t="shared" si="2"/>
        <v>-0.89335993666163116</v>
      </c>
      <c r="L29" s="76"/>
      <c r="M29" s="76"/>
      <c r="N29" s="83" t="s">
        <v>927</v>
      </c>
    </row>
    <row r="30" spans="1:14" ht="31.5" x14ac:dyDescent="0.25">
      <c r="A30" s="79" t="s">
        <v>27</v>
      </c>
      <c r="B30" s="80" t="s">
        <v>417</v>
      </c>
      <c r="C30" s="81" t="s">
        <v>697</v>
      </c>
      <c r="D30" s="72">
        <v>0.48354674999999997</v>
      </c>
      <c r="E30" s="72">
        <v>0.48354674999999997</v>
      </c>
      <c r="F30" s="72">
        <v>0.483547</v>
      </c>
      <c r="G30" s="76">
        <v>0.40978500000000001</v>
      </c>
      <c r="H30" s="76">
        <v>0</v>
      </c>
      <c r="I30" s="74">
        <f t="shared" si="0"/>
        <v>-2.5000000003494449E-7</v>
      </c>
      <c r="J30" s="74">
        <f t="shared" si="1"/>
        <v>2.5000000003494449E-7</v>
      </c>
      <c r="K30" s="75">
        <f t="shared" si="2"/>
        <v>5.1701309145002483E-7</v>
      </c>
      <c r="L30" s="76"/>
      <c r="M30" s="76"/>
      <c r="N30" s="83" t="s">
        <v>926</v>
      </c>
    </row>
    <row r="31" spans="1:14" ht="78.75" x14ac:dyDescent="0.25">
      <c r="A31" s="79" t="s">
        <v>28</v>
      </c>
      <c r="B31" s="80" t="s">
        <v>418</v>
      </c>
      <c r="C31" s="81" t="s">
        <v>697</v>
      </c>
      <c r="D31" s="72">
        <v>6.10067</v>
      </c>
      <c r="E31" s="72">
        <v>6.10067</v>
      </c>
      <c r="F31" s="72">
        <v>0</v>
      </c>
      <c r="G31" s="76">
        <v>0</v>
      </c>
      <c r="H31" s="76">
        <v>0</v>
      </c>
      <c r="I31" s="74">
        <f t="shared" si="0"/>
        <v>6.10067</v>
      </c>
      <c r="J31" s="74">
        <f t="shared" si="1"/>
        <v>-6.10067</v>
      </c>
      <c r="K31" s="75">
        <f t="shared" si="2"/>
        <v>-1</v>
      </c>
      <c r="L31" s="76"/>
      <c r="M31" s="76"/>
      <c r="N31" s="83" t="s">
        <v>927</v>
      </c>
    </row>
    <row r="32" spans="1:14" ht="31.5" x14ac:dyDescent="0.25">
      <c r="A32" s="79" t="s">
        <v>29</v>
      </c>
      <c r="B32" s="80" t="s">
        <v>419</v>
      </c>
      <c r="C32" s="81" t="s">
        <v>697</v>
      </c>
      <c r="D32" s="72">
        <v>0.49144459999999995</v>
      </c>
      <c r="E32" s="72">
        <v>0.49144459999999995</v>
      </c>
      <c r="F32" s="72">
        <v>0.49144500000000002</v>
      </c>
      <c r="G32" s="76">
        <v>0.41647899999999999</v>
      </c>
      <c r="H32" s="76">
        <v>0</v>
      </c>
      <c r="I32" s="74">
        <f t="shared" si="0"/>
        <v>-4.0000000006701342E-7</v>
      </c>
      <c r="J32" s="74">
        <f t="shared" si="1"/>
        <v>4.0000000006701342E-7</v>
      </c>
      <c r="K32" s="75">
        <f t="shared" si="2"/>
        <v>8.1392694117887743E-7</v>
      </c>
      <c r="L32" s="76"/>
      <c r="M32" s="76"/>
      <c r="N32" s="83" t="s">
        <v>926</v>
      </c>
    </row>
    <row r="33" spans="1:14" ht="78.75" x14ac:dyDescent="0.25">
      <c r="A33" s="79" t="s">
        <v>30</v>
      </c>
      <c r="B33" s="80" t="s">
        <v>420</v>
      </c>
      <c r="C33" s="81" t="s">
        <v>697</v>
      </c>
      <c r="D33" s="72">
        <v>0.49640334000000003</v>
      </c>
      <c r="E33" s="72">
        <v>0.49640334000000003</v>
      </c>
      <c r="F33" s="72">
        <v>0.2</v>
      </c>
      <c r="G33" s="76">
        <v>0.42068099999999997</v>
      </c>
      <c r="H33" s="76">
        <v>0</v>
      </c>
      <c r="I33" s="74">
        <f t="shared" si="0"/>
        <v>0.29640334000000002</v>
      </c>
      <c r="J33" s="74">
        <f t="shared" si="1"/>
        <v>-0.29640334000000002</v>
      </c>
      <c r="K33" s="75">
        <f t="shared" si="2"/>
        <v>-0.59710182449618487</v>
      </c>
      <c r="L33" s="76"/>
      <c r="M33" s="76"/>
      <c r="N33" s="83" t="s">
        <v>927</v>
      </c>
    </row>
    <row r="34" spans="1:14" ht="31.5" x14ac:dyDescent="0.25">
      <c r="A34" s="79" t="s">
        <v>31</v>
      </c>
      <c r="B34" s="80" t="s">
        <v>421</v>
      </c>
      <c r="C34" s="81" t="s">
        <v>697</v>
      </c>
      <c r="D34" s="72">
        <v>0.45746224000000002</v>
      </c>
      <c r="E34" s="72">
        <v>0.45746224000000002</v>
      </c>
      <c r="F34" s="72">
        <v>0.45746199999999998</v>
      </c>
      <c r="G34" s="76">
        <v>0.38768000000000002</v>
      </c>
      <c r="H34" s="76">
        <v>0</v>
      </c>
      <c r="I34" s="74">
        <f t="shared" si="0"/>
        <v>2.4000000004020805E-7</v>
      </c>
      <c r="J34" s="74">
        <f t="shared" si="1"/>
        <v>-2.4000000004020805E-7</v>
      </c>
      <c r="K34" s="75">
        <f t="shared" si="2"/>
        <v>-5.2463346489339813E-7</v>
      </c>
      <c r="L34" s="76"/>
      <c r="M34" s="76"/>
      <c r="N34" s="83" t="s">
        <v>926</v>
      </c>
    </row>
    <row r="35" spans="1:14" ht="78.75" x14ac:dyDescent="0.25">
      <c r="A35" s="79" t="s">
        <v>32</v>
      </c>
      <c r="B35" s="80" t="s">
        <v>422</v>
      </c>
      <c r="C35" s="81" t="s">
        <v>697</v>
      </c>
      <c r="D35" s="72">
        <v>8.4451000000000001</v>
      </c>
      <c r="E35" s="72">
        <v>8.4451000000000001</v>
      </c>
      <c r="F35" s="72">
        <v>0</v>
      </c>
      <c r="G35" s="76">
        <v>0</v>
      </c>
      <c r="H35" s="76">
        <v>0</v>
      </c>
      <c r="I35" s="74">
        <f t="shared" si="0"/>
        <v>8.4451000000000001</v>
      </c>
      <c r="J35" s="74">
        <f t="shared" si="1"/>
        <v>-8.4451000000000001</v>
      </c>
      <c r="K35" s="75">
        <f t="shared" si="2"/>
        <v>-1</v>
      </c>
      <c r="L35" s="76"/>
      <c r="M35" s="76"/>
      <c r="N35" s="83" t="s">
        <v>927</v>
      </c>
    </row>
    <row r="36" spans="1:14" ht="31.5" x14ac:dyDescent="0.25">
      <c r="A36" s="79" t="s">
        <v>33</v>
      </c>
      <c r="B36" s="80" t="s">
        <v>423</v>
      </c>
      <c r="C36" s="81" t="s">
        <v>697</v>
      </c>
      <c r="D36" s="72">
        <v>0.49640334000000003</v>
      </c>
      <c r="E36" s="72">
        <v>0.49640334000000003</v>
      </c>
      <c r="F36" s="72">
        <v>0.49640300000000004</v>
      </c>
      <c r="G36" s="76">
        <v>0.42068099999999997</v>
      </c>
      <c r="H36" s="76">
        <v>0</v>
      </c>
      <c r="I36" s="74">
        <f t="shared" si="0"/>
        <v>3.3999999998757247E-7</v>
      </c>
      <c r="J36" s="74">
        <f t="shared" si="1"/>
        <v>-3.3999999998757247E-7</v>
      </c>
      <c r="K36" s="75">
        <f t="shared" si="2"/>
        <v>-6.8492689830890185E-7</v>
      </c>
      <c r="L36" s="76"/>
      <c r="M36" s="76"/>
      <c r="N36" s="83" t="s">
        <v>926</v>
      </c>
    </row>
    <row r="37" spans="1:14" ht="78.75" x14ac:dyDescent="0.25">
      <c r="A37" s="79" t="s">
        <v>34</v>
      </c>
      <c r="B37" s="80" t="s">
        <v>424</v>
      </c>
      <c r="C37" s="81" t="s">
        <v>697</v>
      </c>
      <c r="D37" s="72">
        <v>19.091000000000001</v>
      </c>
      <c r="E37" s="72">
        <v>19.091000000000001</v>
      </c>
      <c r="F37" s="72">
        <v>0</v>
      </c>
      <c r="G37" s="76">
        <v>0</v>
      </c>
      <c r="H37" s="76">
        <v>0</v>
      </c>
      <c r="I37" s="74">
        <f t="shared" si="0"/>
        <v>19.091000000000001</v>
      </c>
      <c r="J37" s="74">
        <f t="shared" si="1"/>
        <v>-19.091000000000001</v>
      </c>
      <c r="K37" s="75">
        <f t="shared" si="2"/>
        <v>-1</v>
      </c>
      <c r="L37" s="76"/>
      <c r="M37" s="76"/>
      <c r="N37" s="83" t="s">
        <v>927</v>
      </c>
    </row>
    <row r="38" spans="1:14" ht="78.75" x14ac:dyDescent="0.25">
      <c r="A38" s="79" t="s">
        <v>35</v>
      </c>
      <c r="B38" s="80" t="s">
        <v>425</v>
      </c>
      <c r="C38" s="81" t="s">
        <v>697</v>
      </c>
      <c r="D38" s="72">
        <v>1.3810210000000001</v>
      </c>
      <c r="E38" s="72">
        <v>1.3810210000000001</v>
      </c>
      <c r="F38" s="72">
        <v>0.41076699999999999</v>
      </c>
      <c r="G38" s="76">
        <v>0.34810700000000006</v>
      </c>
      <c r="H38" s="76">
        <v>0</v>
      </c>
      <c r="I38" s="74">
        <f t="shared" si="0"/>
        <v>0.97025400000000006</v>
      </c>
      <c r="J38" s="74">
        <f t="shared" si="1"/>
        <v>-0.97025400000000006</v>
      </c>
      <c r="K38" s="75">
        <f t="shared" si="2"/>
        <v>-0.70256281403396481</v>
      </c>
      <c r="L38" s="76"/>
      <c r="M38" s="76"/>
      <c r="N38" s="83" t="s">
        <v>927</v>
      </c>
    </row>
    <row r="39" spans="1:14" ht="78.75" x14ac:dyDescent="0.25">
      <c r="A39" s="79" t="s">
        <v>36</v>
      </c>
      <c r="B39" s="80" t="s">
        <v>426</v>
      </c>
      <c r="C39" s="81" t="s">
        <v>697</v>
      </c>
      <c r="D39" s="72">
        <v>8.5329999999999995</v>
      </c>
      <c r="E39" s="72">
        <v>8.5329999999999995</v>
      </c>
      <c r="F39" s="72">
        <v>0</v>
      </c>
      <c r="G39" s="76">
        <v>0</v>
      </c>
      <c r="H39" s="76">
        <v>0</v>
      </c>
      <c r="I39" s="74">
        <f t="shared" si="0"/>
        <v>8.5329999999999995</v>
      </c>
      <c r="J39" s="74">
        <f t="shared" si="1"/>
        <v>-8.5329999999999995</v>
      </c>
      <c r="K39" s="75">
        <f t="shared" si="2"/>
        <v>-1</v>
      </c>
      <c r="L39" s="76"/>
      <c r="M39" s="76"/>
      <c r="N39" s="83" t="s">
        <v>927</v>
      </c>
    </row>
    <row r="40" spans="1:14" ht="78.75" x14ac:dyDescent="0.25">
      <c r="A40" s="79" t="s">
        <v>37</v>
      </c>
      <c r="B40" s="80" t="s">
        <v>427</v>
      </c>
      <c r="C40" s="81" t="s">
        <v>697</v>
      </c>
      <c r="D40" s="72">
        <v>0.94277500000000003</v>
      </c>
      <c r="E40" s="72">
        <v>0.94277500000000003</v>
      </c>
      <c r="F40" s="72">
        <v>0.280416</v>
      </c>
      <c r="G40" s="76">
        <v>0.23764099999999999</v>
      </c>
      <c r="H40" s="76">
        <v>0</v>
      </c>
      <c r="I40" s="74">
        <f t="shared" si="0"/>
        <v>0.66235900000000003</v>
      </c>
      <c r="J40" s="74">
        <f t="shared" si="1"/>
        <v>-0.66235900000000003</v>
      </c>
      <c r="K40" s="75">
        <f t="shared" si="2"/>
        <v>-0.70256317785261602</v>
      </c>
      <c r="L40" s="76"/>
      <c r="M40" s="76"/>
      <c r="N40" s="83" t="s">
        <v>927</v>
      </c>
    </row>
    <row r="41" spans="1:14" ht="78.75" x14ac:dyDescent="0.25">
      <c r="A41" s="79" t="s">
        <v>38</v>
      </c>
      <c r="B41" s="80" t="s">
        <v>428</v>
      </c>
      <c r="C41" s="81" t="s">
        <v>697</v>
      </c>
      <c r="D41" s="72">
        <v>1.019236</v>
      </c>
      <c r="E41" s="72">
        <v>1.019236</v>
      </c>
      <c r="F41" s="72">
        <v>0.30315800000000004</v>
      </c>
      <c r="G41" s="76">
        <v>0.25691399999999998</v>
      </c>
      <c r="H41" s="76">
        <v>0</v>
      </c>
      <c r="I41" s="74">
        <f t="shared" si="0"/>
        <v>0.71607799999999999</v>
      </c>
      <c r="J41" s="74">
        <f t="shared" si="1"/>
        <v>-0.71607799999999999</v>
      </c>
      <c r="K41" s="75">
        <f t="shared" si="2"/>
        <v>-0.70256348873077479</v>
      </c>
      <c r="L41" s="76"/>
      <c r="M41" s="76"/>
      <c r="N41" s="83" t="s">
        <v>927</v>
      </c>
    </row>
    <row r="42" spans="1:14" ht="78.75" x14ac:dyDescent="0.25">
      <c r="A42" s="79" t="s">
        <v>39</v>
      </c>
      <c r="B42" s="80" t="s">
        <v>429</v>
      </c>
      <c r="C42" s="81" t="s">
        <v>697</v>
      </c>
      <c r="D42" s="72">
        <v>9.0376300000000001</v>
      </c>
      <c r="E42" s="72">
        <v>9.0376300000000001</v>
      </c>
      <c r="F42" s="72">
        <v>0</v>
      </c>
      <c r="G42" s="76">
        <v>0</v>
      </c>
      <c r="H42" s="76">
        <v>0</v>
      </c>
      <c r="I42" s="74">
        <f t="shared" si="0"/>
        <v>9.0376300000000001</v>
      </c>
      <c r="J42" s="74">
        <f t="shared" si="1"/>
        <v>-9.0376300000000001</v>
      </c>
      <c r="K42" s="75">
        <f t="shared" si="2"/>
        <v>-1</v>
      </c>
      <c r="L42" s="76"/>
      <c r="M42" s="76"/>
      <c r="N42" s="83" t="s">
        <v>927</v>
      </c>
    </row>
    <row r="43" spans="1:14" ht="94.5" x14ac:dyDescent="0.25">
      <c r="A43" s="79" t="s">
        <v>40</v>
      </c>
      <c r="B43" s="80" t="s">
        <v>430</v>
      </c>
      <c r="C43" s="81" t="s">
        <v>697</v>
      </c>
      <c r="D43" s="72">
        <v>0.49971421000000005</v>
      </c>
      <c r="E43" s="72">
        <v>0.49971421000000005</v>
      </c>
      <c r="F43" s="72">
        <v>0.49971399999999999</v>
      </c>
      <c r="G43" s="76">
        <v>0.49971399999999999</v>
      </c>
      <c r="H43" s="76">
        <v>0</v>
      </c>
      <c r="I43" s="74">
        <f t="shared" si="0"/>
        <v>2.1000000005599873E-7</v>
      </c>
      <c r="J43" s="74">
        <f t="shared" si="1"/>
        <v>-2.1000000005599873E-7</v>
      </c>
      <c r="K43" s="75">
        <f t="shared" si="2"/>
        <v>-4.202402009712003E-7</v>
      </c>
      <c r="L43" s="76"/>
      <c r="M43" s="76"/>
      <c r="N43" s="47" t="s">
        <v>996</v>
      </c>
    </row>
    <row r="44" spans="1:14" ht="31.5" x14ac:dyDescent="0.25">
      <c r="A44" s="79" t="s">
        <v>41</v>
      </c>
      <c r="B44" s="80" t="s">
        <v>431</v>
      </c>
      <c r="C44" s="81" t="s">
        <v>697</v>
      </c>
      <c r="D44" s="72">
        <v>0.49600923999999996</v>
      </c>
      <c r="E44" s="72">
        <v>0.49600923999999996</v>
      </c>
      <c r="F44" s="72">
        <v>0.49600900000000003</v>
      </c>
      <c r="G44" s="76">
        <v>0.42034699999999997</v>
      </c>
      <c r="H44" s="76">
        <v>0</v>
      </c>
      <c r="I44" s="74">
        <f t="shared" si="0"/>
        <v>2.3999999992918575E-7</v>
      </c>
      <c r="J44" s="74">
        <f t="shared" si="1"/>
        <v>-2.3999999992918575E-7</v>
      </c>
      <c r="K44" s="75">
        <f t="shared" si="2"/>
        <v>-4.8386195372618346E-7</v>
      </c>
      <c r="L44" s="76"/>
      <c r="M44" s="76"/>
      <c r="N44" s="83" t="s">
        <v>926</v>
      </c>
    </row>
    <row r="45" spans="1:14" ht="31.5" x14ac:dyDescent="0.25">
      <c r="A45" s="79" t="s">
        <v>42</v>
      </c>
      <c r="B45" s="80" t="s">
        <v>432</v>
      </c>
      <c r="C45" s="81" t="s">
        <v>697</v>
      </c>
      <c r="D45" s="72">
        <v>0.49989913000000002</v>
      </c>
      <c r="E45" s="72">
        <v>0.49989913000000002</v>
      </c>
      <c r="F45" s="72">
        <v>0.49989899999999998</v>
      </c>
      <c r="G45" s="76">
        <v>0.42364299999999999</v>
      </c>
      <c r="H45" s="76">
        <v>0</v>
      </c>
      <c r="I45" s="74">
        <f t="shared" si="0"/>
        <v>1.3000000004259604E-7</v>
      </c>
      <c r="J45" s="74">
        <f t="shared" si="1"/>
        <v>-1.3000000004259604E-7</v>
      </c>
      <c r="K45" s="75">
        <f t="shared" si="2"/>
        <v>-2.6005246311910923E-7</v>
      </c>
      <c r="L45" s="76"/>
      <c r="M45" s="76"/>
      <c r="N45" s="83" t="s">
        <v>926</v>
      </c>
    </row>
    <row r="46" spans="1:14" ht="31.5" x14ac:dyDescent="0.25">
      <c r="A46" s="79" t="s">
        <v>43</v>
      </c>
      <c r="B46" s="80" t="s">
        <v>433</v>
      </c>
      <c r="C46" s="81" t="s">
        <v>697</v>
      </c>
      <c r="D46" s="72">
        <v>0.49996322999999998</v>
      </c>
      <c r="E46" s="72">
        <v>0.49996322999999998</v>
      </c>
      <c r="F46" s="72">
        <v>0.49996300000000005</v>
      </c>
      <c r="G46" s="76">
        <v>0.42369799999999996</v>
      </c>
      <c r="H46" s="76">
        <v>0</v>
      </c>
      <c r="I46" s="74">
        <f t="shared" si="0"/>
        <v>2.2999999993444931E-7</v>
      </c>
      <c r="J46" s="74">
        <f t="shared" si="1"/>
        <v>-2.2999999993444931E-7</v>
      </c>
      <c r="K46" s="75">
        <f t="shared" si="2"/>
        <v>-4.600338308069496E-7</v>
      </c>
      <c r="L46" s="76"/>
      <c r="M46" s="76"/>
      <c r="N46" s="83" t="s">
        <v>926</v>
      </c>
    </row>
    <row r="47" spans="1:14" ht="31.5" x14ac:dyDescent="0.25">
      <c r="A47" s="79" t="s">
        <v>44</v>
      </c>
      <c r="B47" s="80" t="s">
        <v>434</v>
      </c>
      <c r="C47" s="81" t="s">
        <v>697</v>
      </c>
      <c r="D47" s="72">
        <v>0.41722113999999999</v>
      </c>
      <c r="E47" s="72">
        <v>0.41722113999999999</v>
      </c>
      <c r="F47" s="72">
        <v>0.41722100000000001</v>
      </c>
      <c r="G47" s="76">
        <v>0.35357699999999997</v>
      </c>
      <c r="H47" s="76">
        <v>0</v>
      </c>
      <c r="I47" s="74">
        <f t="shared" si="0"/>
        <v>1.3999999998182133E-7</v>
      </c>
      <c r="J47" s="74">
        <f t="shared" si="1"/>
        <v>-1.3999999998182133E-7</v>
      </c>
      <c r="K47" s="75">
        <f t="shared" si="2"/>
        <v>-3.3555346690139487E-7</v>
      </c>
      <c r="L47" s="76"/>
      <c r="M47" s="76"/>
      <c r="N47" s="83" t="s">
        <v>926</v>
      </c>
    </row>
    <row r="48" spans="1:14" ht="78.75" x14ac:dyDescent="0.25">
      <c r="A48" s="79" t="s">
        <v>45</v>
      </c>
      <c r="B48" s="80" t="s">
        <v>435</v>
      </c>
      <c r="C48" s="81" t="s">
        <v>697</v>
      </c>
      <c r="D48" s="72">
        <v>47.2</v>
      </c>
      <c r="E48" s="72">
        <v>47.2</v>
      </c>
      <c r="F48" s="72">
        <v>0</v>
      </c>
      <c r="G48" s="76">
        <v>0</v>
      </c>
      <c r="H48" s="76">
        <v>0</v>
      </c>
      <c r="I48" s="74">
        <f t="shared" si="0"/>
        <v>47.2</v>
      </c>
      <c r="J48" s="74">
        <f t="shared" si="1"/>
        <v>-47.2</v>
      </c>
      <c r="K48" s="75">
        <f t="shared" si="2"/>
        <v>-1</v>
      </c>
      <c r="L48" s="76"/>
      <c r="M48" s="76"/>
      <c r="N48" s="83" t="s">
        <v>927</v>
      </c>
    </row>
    <row r="49" spans="1:14" ht="78.75" x14ac:dyDescent="0.25">
      <c r="A49" s="79" t="s">
        <v>46</v>
      </c>
      <c r="B49" s="80" t="s">
        <v>436</v>
      </c>
      <c r="C49" s="81" t="s">
        <v>697</v>
      </c>
      <c r="D49" s="72">
        <v>5.8999999999999995</v>
      </c>
      <c r="E49" s="72">
        <v>5.8999999999999995</v>
      </c>
      <c r="F49" s="72">
        <v>0</v>
      </c>
      <c r="G49" s="76">
        <v>0</v>
      </c>
      <c r="H49" s="76">
        <v>0</v>
      </c>
      <c r="I49" s="74">
        <f t="shared" si="0"/>
        <v>5.8999999999999995</v>
      </c>
      <c r="J49" s="74">
        <f t="shared" si="1"/>
        <v>-5.8999999999999995</v>
      </c>
      <c r="K49" s="75">
        <f t="shared" si="2"/>
        <v>-1</v>
      </c>
      <c r="L49" s="76"/>
      <c r="M49" s="76"/>
      <c r="N49" s="83" t="s">
        <v>927</v>
      </c>
    </row>
    <row r="50" spans="1:14" ht="78.75" x14ac:dyDescent="0.25">
      <c r="A50" s="79" t="s">
        <v>47</v>
      </c>
      <c r="B50" s="80" t="s">
        <v>437</v>
      </c>
      <c r="C50" s="81" t="s">
        <v>697</v>
      </c>
      <c r="D50" s="72">
        <v>3.3772820000000001</v>
      </c>
      <c r="E50" s="72">
        <v>3.3772820000000001</v>
      </c>
      <c r="F50" s="72">
        <v>1.0126310000000001</v>
      </c>
      <c r="G50" s="76">
        <v>0.85816199999999998</v>
      </c>
      <c r="H50" s="76">
        <v>0</v>
      </c>
      <c r="I50" s="74">
        <f t="shared" si="0"/>
        <v>2.3646510000000003</v>
      </c>
      <c r="J50" s="74">
        <f t="shared" si="1"/>
        <v>-2.3646510000000003</v>
      </c>
      <c r="K50" s="75">
        <f t="shared" si="2"/>
        <v>-0.70016391879623918</v>
      </c>
      <c r="L50" s="76"/>
      <c r="M50" s="76"/>
      <c r="N50" s="83" t="s">
        <v>927</v>
      </c>
    </row>
    <row r="51" spans="1:14" ht="31.5" x14ac:dyDescent="0.25">
      <c r="A51" s="79" t="s">
        <v>48</v>
      </c>
      <c r="B51" s="80" t="s">
        <v>438</v>
      </c>
      <c r="C51" s="81" t="s">
        <v>697</v>
      </c>
      <c r="D51" s="72">
        <v>0.4999884</v>
      </c>
      <c r="E51" s="72">
        <v>0.4999884</v>
      </c>
      <c r="F51" s="72">
        <v>0.49998799999999999</v>
      </c>
      <c r="G51" s="76">
        <v>0.42371900000000001</v>
      </c>
      <c r="H51" s="76">
        <v>0</v>
      </c>
      <c r="I51" s="74">
        <f t="shared" si="0"/>
        <v>4.0000000001150227E-7</v>
      </c>
      <c r="J51" s="74">
        <f t="shared" si="1"/>
        <v>-4.0000000001150227E-7</v>
      </c>
      <c r="K51" s="75">
        <f t="shared" si="2"/>
        <v>-8.0001856039846331E-7</v>
      </c>
      <c r="L51" s="76"/>
      <c r="M51" s="76"/>
      <c r="N51" s="83" t="s">
        <v>926</v>
      </c>
    </row>
    <row r="52" spans="1:14" ht="31.5" x14ac:dyDescent="0.25">
      <c r="A52" s="79" t="s">
        <v>49</v>
      </c>
      <c r="B52" s="80" t="s">
        <v>439</v>
      </c>
      <c r="C52" s="81" t="s">
        <v>697</v>
      </c>
      <c r="D52" s="72">
        <v>0.49905642</v>
      </c>
      <c r="E52" s="72">
        <v>0.49905642</v>
      </c>
      <c r="F52" s="72">
        <v>0.49905700000000003</v>
      </c>
      <c r="G52" s="76">
        <v>0.422929</v>
      </c>
      <c r="H52" s="76">
        <v>0</v>
      </c>
      <c r="I52" s="74">
        <f t="shared" si="0"/>
        <v>-5.8000000002778052E-7</v>
      </c>
      <c r="J52" s="74">
        <f t="shared" si="1"/>
        <v>5.8000000002778052E-7</v>
      </c>
      <c r="K52" s="75">
        <f t="shared" si="2"/>
        <v>1.1621932447525296E-6</v>
      </c>
      <c r="L52" s="76"/>
      <c r="M52" s="76"/>
      <c r="N52" s="83" t="s">
        <v>926</v>
      </c>
    </row>
    <row r="53" spans="1:14" ht="31.5" x14ac:dyDescent="0.25">
      <c r="A53" s="79" t="s">
        <v>50</v>
      </c>
      <c r="B53" s="80" t="s">
        <v>440</v>
      </c>
      <c r="C53" s="81" t="s">
        <v>697</v>
      </c>
      <c r="D53" s="72">
        <v>0.49908022999999996</v>
      </c>
      <c r="E53" s="72">
        <v>0.49908022999999996</v>
      </c>
      <c r="F53" s="72">
        <v>0.49907999999999997</v>
      </c>
      <c r="G53" s="76">
        <v>0.42294900000000002</v>
      </c>
      <c r="H53" s="76">
        <v>0</v>
      </c>
      <c r="I53" s="74">
        <f t="shared" si="0"/>
        <v>2.2999999998996046E-7</v>
      </c>
      <c r="J53" s="74">
        <f t="shared" si="1"/>
        <v>-2.2999999998996046E-7</v>
      </c>
      <c r="K53" s="75">
        <f t="shared" si="2"/>
        <v>-4.6084774785182248E-7</v>
      </c>
      <c r="L53" s="76"/>
      <c r="M53" s="76"/>
      <c r="N53" s="83" t="s">
        <v>926</v>
      </c>
    </row>
    <row r="54" spans="1:14" ht="78.75" x14ac:dyDescent="0.25">
      <c r="A54" s="79" t="s">
        <v>51</v>
      </c>
      <c r="B54" s="80" t="s">
        <v>441</v>
      </c>
      <c r="C54" s="81" t="s">
        <v>697</v>
      </c>
      <c r="D54" s="72">
        <v>15.329000000000001</v>
      </c>
      <c r="E54" s="72">
        <v>15.329000000000001</v>
      </c>
      <c r="F54" s="72">
        <v>0.81031399999999998</v>
      </c>
      <c r="G54" s="76">
        <v>0.76284000000000007</v>
      </c>
      <c r="H54" s="76">
        <v>0</v>
      </c>
      <c r="I54" s="74">
        <f t="shared" si="0"/>
        <v>14.518686000000001</v>
      </c>
      <c r="J54" s="74">
        <f t="shared" si="1"/>
        <v>-14.518686000000001</v>
      </c>
      <c r="K54" s="75">
        <f t="shared" si="2"/>
        <v>-0.94713849566181751</v>
      </c>
      <c r="L54" s="76"/>
      <c r="M54" s="76"/>
      <c r="N54" s="83" t="s">
        <v>927</v>
      </c>
    </row>
    <row r="55" spans="1:14" ht="31.5" x14ac:dyDescent="0.25">
      <c r="A55" s="79" t="s">
        <v>52</v>
      </c>
      <c r="B55" s="80" t="s">
        <v>442</v>
      </c>
      <c r="C55" s="81" t="s">
        <v>697</v>
      </c>
      <c r="D55" s="72">
        <v>0.49915616999999995</v>
      </c>
      <c r="E55" s="72">
        <v>0.49915616999999995</v>
      </c>
      <c r="F55" s="72">
        <v>0.49915599999999999</v>
      </c>
      <c r="G55" s="76">
        <v>0.423014</v>
      </c>
      <c r="H55" s="76">
        <v>0</v>
      </c>
      <c r="I55" s="74">
        <f t="shared" si="0"/>
        <v>1.6999999996603066E-7</v>
      </c>
      <c r="J55" s="74">
        <f t="shared" si="1"/>
        <v>-1.6999999996603066E-7</v>
      </c>
      <c r="K55" s="75">
        <f t="shared" si="2"/>
        <v>-3.4057477438231842E-7</v>
      </c>
      <c r="L55" s="76"/>
      <c r="M55" s="76"/>
      <c r="N55" s="83" t="s">
        <v>926</v>
      </c>
    </row>
    <row r="56" spans="1:14" ht="78.75" x14ac:dyDescent="0.25">
      <c r="A56" s="79" t="s">
        <v>53</v>
      </c>
      <c r="B56" s="80" t="s">
        <v>443</v>
      </c>
      <c r="C56" s="81" t="s">
        <v>697</v>
      </c>
      <c r="D56" s="72">
        <v>6.2753900000000007</v>
      </c>
      <c r="E56" s="72">
        <v>6.2753900000000007</v>
      </c>
      <c r="F56" s="72">
        <v>0.493614</v>
      </c>
      <c r="G56" s="76">
        <v>0.493614</v>
      </c>
      <c r="H56" s="76">
        <v>0</v>
      </c>
      <c r="I56" s="74">
        <f t="shared" si="0"/>
        <v>5.7817760000000007</v>
      </c>
      <c r="J56" s="74">
        <f t="shared" si="1"/>
        <v>-5.7817760000000007</v>
      </c>
      <c r="K56" s="75">
        <f t="shared" si="2"/>
        <v>-0.92134130309032591</v>
      </c>
      <c r="L56" s="76"/>
      <c r="M56" s="76"/>
      <c r="N56" s="83" t="s">
        <v>927</v>
      </c>
    </row>
    <row r="57" spans="1:14" ht="31.5" x14ac:dyDescent="0.25">
      <c r="A57" s="79" t="s">
        <v>54</v>
      </c>
      <c r="B57" s="80" t="s">
        <v>444</v>
      </c>
      <c r="C57" s="81" t="s">
        <v>697</v>
      </c>
      <c r="D57" s="72">
        <v>0.68</v>
      </c>
      <c r="E57" s="72">
        <v>0.68</v>
      </c>
      <c r="F57" s="72">
        <v>0.68</v>
      </c>
      <c r="G57" s="76">
        <v>0.57627099999999998</v>
      </c>
      <c r="H57" s="76">
        <v>0</v>
      </c>
      <c r="I57" s="74">
        <f t="shared" si="0"/>
        <v>0</v>
      </c>
      <c r="J57" s="74">
        <f t="shared" si="1"/>
        <v>0</v>
      </c>
      <c r="K57" s="75">
        <f t="shared" si="2"/>
        <v>0</v>
      </c>
      <c r="L57" s="76"/>
      <c r="M57" s="76"/>
      <c r="N57" s="83" t="s">
        <v>926</v>
      </c>
    </row>
    <row r="58" spans="1:14" ht="78.75" x14ac:dyDescent="0.25">
      <c r="A58" s="79" t="s">
        <v>55</v>
      </c>
      <c r="B58" s="80" t="s">
        <v>445</v>
      </c>
      <c r="C58" s="81" t="s">
        <v>697</v>
      </c>
      <c r="D58" s="72">
        <v>6.7342200000000005</v>
      </c>
      <c r="E58" s="72">
        <v>2.9</v>
      </c>
      <c r="F58" s="72">
        <v>0.131935</v>
      </c>
      <c r="G58" s="76">
        <v>0.131935</v>
      </c>
      <c r="H58" s="76">
        <v>0</v>
      </c>
      <c r="I58" s="74">
        <f t="shared" si="0"/>
        <v>6.6022850000000002</v>
      </c>
      <c r="J58" s="74">
        <f t="shared" si="1"/>
        <v>-2.768065</v>
      </c>
      <c r="K58" s="75">
        <f t="shared" si="2"/>
        <v>-0.95450517241379307</v>
      </c>
      <c r="L58" s="76"/>
      <c r="M58" s="76"/>
      <c r="N58" s="83" t="s">
        <v>927</v>
      </c>
    </row>
    <row r="59" spans="1:14" ht="31.5" x14ac:dyDescent="0.25">
      <c r="A59" s="79" t="s">
        <v>56</v>
      </c>
      <c r="B59" s="80" t="s">
        <v>446</v>
      </c>
      <c r="C59" s="81" t="s">
        <v>697</v>
      </c>
      <c r="D59" s="72">
        <v>0.59499999999999997</v>
      </c>
      <c r="E59" s="72">
        <v>0.59499999999999997</v>
      </c>
      <c r="F59" s="72">
        <v>0.59499999999999997</v>
      </c>
      <c r="G59" s="76">
        <v>0.50423700000000005</v>
      </c>
      <c r="H59" s="76">
        <v>0</v>
      </c>
      <c r="I59" s="74">
        <f t="shared" si="0"/>
        <v>0</v>
      </c>
      <c r="J59" s="74">
        <f t="shared" si="1"/>
        <v>0</v>
      </c>
      <c r="K59" s="75">
        <f t="shared" si="2"/>
        <v>0</v>
      </c>
      <c r="L59" s="76"/>
      <c r="M59" s="76"/>
      <c r="N59" s="83" t="s">
        <v>926</v>
      </c>
    </row>
    <row r="60" spans="1:14" ht="78.75" x14ac:dyDescent="0.25">
      <c r="A60" s="79" t="s">
        <v>57</v>
      </c>
      <c r="B60" s="80" t="s">
        <v>447</v>
      </c>
      <c r="C60" s="81" t="s">
        <v>697</v>
      </c>
      <c r="D60" s="72">
        <v>5.7603900000000001</v>
      </c>
      <c r="E60" s="72">
        <v>1.96484375</v>
      </c>
      <c r="F60" s="72">
        <v>0.12712699999999999</v>
      </c>
      <c r="G60" s="76">
        <v>0.12712699999999999</v>
      </c>
      <c r="H60" s="76">
        <v>0</v>
      </c>
      <c r="I60" s="74">
        <f t="shared" si="0"/>
        <v>5.6332630000000004</v>
      </c>
      <c r="J60" s="74">
        <f t="shared" si="1"/>
        <v>-1.83771675</v>
      </c>
      <c r="K60" s="75">
        <f t="shared" si="2"/>
        <v>-0.93529918091451292</v>
      </c>
      <c r="L60" s="76"/>
      <c r="M60" s="76"/>
      <c r="N60" s="83" t="s">
        <v>927</v>
      </c>
    </row>
    <row r="61" spans="1:14" ht="31.5" x14ac:dyDescent="0.25">
      <c r="A61" s="79" t="s">
        <v>58</v>
      </c>
      <c r="B61" s="80" t="s">
        <v>448</v>
      </c>
      <c r="C61" s="81" t="s">
        <v>697</v>
      </c>
      <c r="D61" s="72">
        <v>0.48549999999999999</v>
      </c>
      <c r="E61" s="72">
        <v>0.48549999999999999</v>
      </c>
      <c r="F61" s="72">
        <v>0.48549999999999999</v>
      </c>
      <c r="G61" s="76">
        <v>0.411441</v>
      </c>
      <c r="H61" s="76">
        <v>0</v>
      </c>
      <c r="I61" s="74">
        <f t="shared" si="0"/>
        <v>0</v>
      </c>
      <c r="J61" s="74">
        <f t="shared" si="1"/>
        <v>0</v>
      </c>
      <c r="K61" s="75">
        <f t="shared" si="2"/>
        <v>0</v>
      </c>
      <c r="L61" s="76"/>
      <c r="M61" s="76"/>
      <c r="N61" s="83" t="s">
        <v>926</v>
      </c>
    </row>
    <row r="62" spans="1:14" ht="78.75" x14ac:dyDescent="0.25">
      <c r="A62" s="79" t="s">
        <v>59</v>
      </c>
      <c r="B62" s="80" t="s">
        <v>449</v>
      </c>
      <c r="C62" s="81" t="s">
        <v>697</v>
      </c>
      <c r="D62" s="72">
        <v>4.7211499999999997</v>
      </c>
      <c r="E62" s="72">
        <v>3</v>
      </c>
      <c r="F62" s="72">
        <v>0.37669400000000003</v>
      </c>
      <c r="G62" s="76">
        <v>0.37669400000000003</v>
      </c>
      <c r="H62" s="76">
        <v>0</v>
      </c>
      <c r="I62" s="74">
        <f t="shared" si="0"/>
        <v>4.3444560000000001</v>
      </c>
      <c r="J62" s="74">
        <f t="shared" si="1"/>
        <v>-2.6233059999999999</v>
      </c>
      <c r="K62" s="75">
        <f t="shared" si="2"/>
        <v>-0.87443533333333334</v>
      </c>
      <c r="L62" s="76"/>
      <c r="M62" s="76"/>
      <c r="N62" s="83" t="s">
        <v>927</v>
      </c>
    </row>
    <row r="63" spans="1:14" ht="31.5" x14ac:dyDescent="0.25">
      <c r="A63" s="79" t="s">
        <v>60</v>
      </c>
      <c r="B63" s="80" t="s">
        <v>450</v>
      </c>
      <c r="C63" s="81" t="s">
        <v>697</v>
      </c>
      <c r="D63" s="72">
        <v>0.51</v>
      </c>
      <c r="E63" s="72">
        <v>0.51</v>
      </c>
      <c r="F63" s="72">
        <v>0.51</v>
      </c>
      <c r="G63" s="76">
        <v>0.43220299999999995</v>
      </c>
      <c r="H63" s="76">
        <v>0</v>
      </c>
      <c r="I63" s="74">
        <f t="shared" si="0"/>
        <v>0</v>
      </c>
      <c r="J63" s="74">
        <f t="shared" si="1"/>
        <v>0</v>
      </c>
      <c r="K63" s="75">
        <f t="shared" si="2"/>
        <v>0</v>
      </c>
      <c r="L63" s="76"/>
      <c r="M63" s="76"/>
      <c r="N63" s="83" t="s">
        <v>926</v>
      </c>
    </row>
    <row r="64" spans="1:14" ht="31.5" x14ac:dyDescent="0.25">
      <c r="A64" s="79" t="s">
        <v>61</v>
      </c>
      <c r="B64" s="80" t="s">
        <v>451</v>
      </c>
      <c r="C64" s="81" t="s">
        <v>697</v>
      </c>
      <c r="D64" s="72">
        <v>0.76500000000000001</v>
      </c>
      <c r="E64" s="72">
        <v>0.76500000000000001</v>
      </c>
      <c r="F64" s="72">
        <v>0.76500000000000001</v>
      </c>
      <c r="G64" s="76">
        <v>0.64830499999999991</v>
      </c>
      <c r="H64" s="76">
        <v>0</v>
      </c>
      <c r="I64" s="74">
        <f t="shared" si="0"/>
        <v>0</v>
      </c>
      <c r="J64" s="74">
        <f t="shared" si="1"/>
        <v>0</v>
      </c>
      <c r="K64" s="75">
        <f t="shared" si="2"/>
        <v>0</v>
      </c>
      <c r="L64" s="76"/>
      <c r="M64" s="76"/>
      <c r="N64" s="83" t="s">
        <v>926</v>
      </c>
    </row>
    <row r="65" spans="1:14" ht="31.5" x14ac:dyDescent="0.25">
      <c r="A65" s="79" t="s">
        <v>62</v>
      </c>
      <c r="B65" s="80" t="s">
        <v>452</v>
      </c>
      <c r="C65" s="81" t="s">
        <v>697</v>
      </c>
      <c r="D65" s="72">
        <v>0.49916118999999998</v>
      </c>
      <c r="E65" s="72">
        <v>0.49916118999999998</v>
      </c>
      <c r="F65" s="72">
        <v>0.49916100000000002</v>
      </c>
      <c r="G65" s="76">
        <v>0.42301799999999995</v>
      </c>
      <c r="H65" s="76">
        <v>0</v>
      </c>
      <c r="I65" s="74">
        <f t="shared" si="0"/>
        <v>1.8999999995550354E-7</v>
      </c>
      <c r="J65" s="74">
        <f t="shared" si="1"/>
        <v>-1.8999999995550354E-7</v>
      </c>
      <c r="K65" s="75">
        <f t="shared" si="2"/>
        <v>-3.8063856677705843E-7</v>
      </c>
      <c r="L65" s="76"/>
      <c r="M65" s="76"/>
      <c r="N65" s="83" t="s">
        <v>926</v>
      </c>
    </row>
    <row r="66" spans="1:14" ht="78.75" x14ac:dyDescent="0.25">
      <c r="A66" s="79" t="s">
        <v>63</v>
      </c>
      <c r="B66" s="80" t="s">
        <v>453</v>
      </c>
      <c r="C66" s="81" t="s">
        <v>697</v>
      </c>
      <c r="D66" s="72">
        <v>13.299569999999999</v>
      </c>
      <c r="E66" s="72">
        <v>5</v>
      </c>
      <c r="F66" s="72">
        <v>0</v>
      </c>
      <c r="G66" s="76">
        <v>0</v>
      </c>
      <c r="H66" s="76">
        <v>0</v>
      </c>
      <c r="I66" s="74">
        <f t="shared" si="0"/>
        <v>13.299569999999999</v>
      </c>
      <c r="J66" s="74">
        <f t="shared" si="1"/>
        <v>-5</v>
      </c>
      <c r="K66" s="75">
        <f t="shared" si="2"/>
        <v>-1</v>
      </c>
      <c r="L66" s="76"/>
      <c r="M66" s="76"/>
      <c r="N66" s="83" t="s">
        <v>927</v>
      </c>
    </row>
    <row r="67" spans="1:14" ht="31.5" x14ac:dyDescent="0.25">
      <c r="A67" s="79" t="s">
        <v>64</v>
      </c>
      <c r="B67" s="80" t="s">
        <v>454</v>
      </c>
      <c r="C67" s="81" t="s">
        <v>697</v>
      </c>
      <c r="D67" s="72">
        <v>1.2410000000000001</v>
      </c>
      <c r="E67" s="72">
        <v>1.2410000000000001</v>
      </c>
      <c r="F67" s="72">
        <v>1.2410000000000001</v>
      </c>
      <c r="G67" s="76">
        <v>1.051695</v>
      </c>
      <c r="H67" s="76">
        <v>0</v>
      </c>
      <c r="I67" s="74">
        <f t="shared" si="0"/>
        <v>0</v>
      </c>
      <c r="J67" s="74">
        <f t="shared" si="1"/>
        <v>0</v>
      </c>
      <c r="K67" s="75">
        <f t="shared" si="2"/>
        <v>0</v>
      </c>
      <c r="L67" s="76"/>
      <c r="M67" s="76"/>
      <c r="N67" s="83" t="s">
        <v>926</v>
      </c>
    </row>
    <row r="68" spans="1:14" ht="78.75" x14ac:dyDescent="0.25">
      <c r="A68" s="79" t="s">
        <v>65</v>
      </c>
      <c r="B68" s="80" t="s">
        <v>455</v>
      </c>
      <c r="C68" s="81" t="s">
        <v>697</v>
      </c>
      <c r="D68" s="72">
        <v>5.4</v>
      </c>
      <c r="E68" s="72">
        <v>5.4</v>
      </c>
      <c r="F68" s="72">
        <v>0.37669400000000003</v>
      </c>
      <c r="G68" s="76">
        <v>0.37669400000000003</v>
      </c>
      <c r="H68" s="76">
        <v>0</v>
      </c>
      <c r="I68" s="74">
        <f t="shared" si="0"/>
        <v>5.0233060000000007</v>
      </c>
      <c r="J68" s="74">
        <f t="shared" si="1"/>
        <v>-5.0233060000000007</v>
      </c>
      <c r="K68" s="75">
        <f t="shared" si="2"/>
        <v>-0.93024185185185182</v>
      </c>
      <c r="L68" s="76"/>
      <c r="M68" s="76"/>
      <c r="N68" s="83" t="s">
        <v>927</v>
      </c>
    </row>
    <row r="69" spans="1:14" ht="94.5" x14ac:dyDescent="0.25">
      <c r="A69" s="79" t="s">
        <v>66</v>
      </c>
      <c r="B69" s="80" t="s">
        <v>456</v>
      </c>
      <c r="C69" s="81" t="s">
        <v>697</v>
      </c>
      <c r="D69" s="72">
        <v>0.49931652000000004</v>
      </c>
      <c r="E69" s="72">
        <v>0.49931652000000004</v>
      </c>
      <c r="F69" s="72">
        <v>0.49931700000000001</v>
      </c>
      <c r="G69" s="76">
        <v>0.49931700000000001</v>
      </c>
      <c r="H69" s="76">
        <v>0</v>
      </c>
      <c r="I69" s="74">
        <f t="shared" si="0"/>
        <v>-4.799999999693938E-7</v>
      </c>
      <c r="J69" s="74">
        <f t="shared" si="1"/>
        <v>4.799999999693938E-7</v>
      </c>
      <c r="K69" s="75">
        <f t="shared" si="2"/>
        <v>9.6131407789634693E-7</v>
      </c>
      <c r="L69" s="76"/>
      <c r="M69" s="76"/>
      <c r="N69" s="47" t="s">
        <v>996</v>
      </c>
    </row>
    <row r="70" spans="1:14" ht="78.75" x14ac:dyDescent="0.25">
      <c r="A70" s="79" t="s">
        <v>67</v>
      </c>
      <c r="B70" s="80" t="s">
        <v>457</v>
      </c>
      <c r="C70" s="81" t="s">
        <v>697</v>
      </c>
      <c r="D70" s="72">
        <v>6.35</v>
      </c>
      <c r="E70" s="72">
        <v>0</v>
      </c>
      <c r="F70" s="72">
        <v>0</v>
      </c>
      <c r="G70" s="76">
        <v>0</v>
      </c>
      <c r="H70" s="76">
        <v>0</v>
      </c>
      <c r="I70" s="74">
        <f t="shared" si="0"/>
        <v>6.35</v>
      </c>
      <c r="J70" s="74">
        <f t="shared" si="1"/>
        <v>0</v>
      </c>
      <c r="K70" s="75" t="e">
        <f t="shared" si="2"/>
        <v>#DIV/0!</v>
      </c>
      <c r="L70" s="76"/>
      <c r="M70" s="76"/>
      <c r="N70" s="83" t="s">
        <v>927</v>
      </c>
    </row>
    <row r="71" spans="1:14" ht="94.5" x14ac:dyDescent="0.25">
      <c r="A71" s="79" t="s">
        <v>68</v>
      </c>
      <c r="B71" s="80" t="s">
        <v>458</v>
      </c>
      <c r="C71" s="81" t="s">
        <v>697</v>
      </c>
      <c r="D71" s="72">
        <v>0.49989816999999998</v>
      </c>
      <c r="E71" s="72">
        <v>0.49989816999999998</v>
      </c>
      <c r="F71" s="72">
        <v>0.49989800000000001</v>
      </c>
      <c r="G71" s="76">
        <v>0.49989800000000001</v>
      </c>
      <c r="H71" s="76">
        <v>0</v>
      </c>
      <c r="I71" s="74">
        <f t="shared" si="0"/>
        <v>1.6999999996603066E-7</v>
      </c>
      <c r="J71" s="74">
        <f t="shared" si="1"/>
        <v>-1.6999999996603066E-7</v>
      </c>
      <c r="K71" s="75">
        <f t="shared" si="2"/>
        <v>-3.4006925841989499E-7</v>
      </c>
      <c r="L71" s="76"/>
      <c r="M71" s="76"/>
      <c r="N71" s="47" t="s">
        <v>996</v>
      </c>
    </row>
    <row r="72" spans="1:14" ht="31.5" x14ac:dyDescent="0.25">
      <c r="A72" s="79" t="s">
        <v>69</v>
      </c>
      <c r="B72" s="80" t="s">
        <v>459</v>
      </c>
      <c r="C72" s="81" t="s">
        <v>697</v>
      </c>
      <c r="D72" s="72">
        <v>0.49872521000000003</v>
      </c>
      <c r="E72" s="72">
        <v>0.49872521000000003</v>
      </c>
      <c r="F72" s="72">
        <v>0.49872500000000003</v>
      </c>
      <c r="G72" s="76">
        <v>0.42264800000000002</v>
      </c>
      <c r="H72" s="76">
        <v>0</v>
      </c>
      <c r="I72" s="74">
        <f t="shared" si="0"/>
        <v>2.1000000000048757E-7</v>
      </c>
      <c r="J72" s="74">
        <f t="shared" si="1"/>
        <v>-2.1000000000048757E-7</v>
      </c>
      <c r="K72" s="75">
        <f t="shared" si="2"/>
        <v>-4.2107356068576962E-7</v>
      </c>
      <c r="L72" s="76"/>
      <c r="M72" s="76"/>
      <c r="N72" s="83" t="s">
        <v>926</v>
      </c>
    </row>
    <row r="73" spans="1:14" ht="78.75" x14ac:dyDescent="0.25">
      <c r="A73" s="79" t="s">
        <v>70</v>
      </c>
      <c r="B73" s="80" t="s">
        <v>460</v>
      </c>
      <c r="C73" s="81" t="s">
        <v>697</v>
      </c>
      <c r="D73" s="72">
        <v>7.5944099999999999</v>
      </c>
      <c r="E73" s="72">
        <v>7.5944099999999999</v>
      </c>
      <c r="F73" s="72">
        <v>0.13664699999999999</v>
      </c>
      <c r="G73" s="76">
        <v>0.13664699999999999</v>
      </c>
      <c r="H73" s="76">
        <v>0</v>
      </c>
      <c r="I73" s="74">
        <f t="shared" si="0"/>
        <v>7.4577629999999999</v>
      </c>
      <c r="J73" s="74">
        <f t="shared" si="1"/>
        <v>-7.4577629999999999</v>
      </c>
      <c r="K73" s="75">
        <f t="shared" si="2"/>
        <v>-0.98200689717831935</v>
      </c>
      <c r="L73" s="76"/>
      <c r="M73" s="76"/>
      <c r="N73" s="83" t="s">
        <v>927</v>
      </c>
    </row>
    <row r="74" spans="1:14" ht="31.5" x14ac:dyDescent="0.25">
      <c r="A74" s="79" t="s">
        <v>71</v>
      </c>
      <c r="B74" s="80" t="s">
        <v>461</v>
      </c>
      <c r="C74" s="81" t="s">
        <v>697</v>
      </c>
      <c r="D74" s="72">
        <v>0.51</v>
      </c>
      <c r="E74" s="72">
        <v>0.51</v>
      </c>
      <c r="F74" s="72">
        <v>0.51</v>
      </c>
      <c r="G74" s="76">
        <v>0.43220299999999995</v>
      </c>
      <c r="H74" s="76">
        <v>0</v>
      </c>
      <c r="I74" s="74">
        <f t="shared" si="0"/>
        <v>0</v>
      </c>
      <c r="J74" s="74">
        <f t="shared" si="1"/>
        <v>0</v>
      </c>
      <c r="K74" s="75">
        <f t="shared" si="2"/>
        <v>0</v>
      </c>
      <c r="L74" s="76"/>
      <c r="M74" s="76"/>
      <c r="N74" s="83" t="s">
        <v>926</v>
      </c>
    </row>
    <row r="75" spans="1:14" ht="78.75" x14ac:dyDescent="0.25">
      <c r="A75" s="79" t="s">
        <v>72</v>
      </c>
      <c r="B75" s="80" t="s">
        <v>462</v>
      </c>
      <c r="C75" s="81" t="s">
        <v>697</v>
      </c>
      <c r="D75" s="72">
        <v>3.4045239999999999</v>
      </c>
      <c r="E75" s="72">
        <v>3.4045239999999999</v>
      </c>
      <c r="F75" s="72">
        <v>1.0045280000000001</v>
      </c>
      <c r="G75" s="76">
        <v>0.85129499999999991</v>
      </c>
      <c r="H75" s="76">
        <v>0</v>
      </c>
      <c r="I75" s="74">
        <f t="shared" si="0"/>
        <v>2.3999959999999998</v>
      </c>
      <c r="J75" s="74">
        <f t="shared" si="1"/>
        <v>-2.3999959999999998</v>
      </c>
      <c r="K75" s="75">
        <f t="shared" si="2"/>
        <v>-0.70494318735893768</v>
      </c>
      <c r="L75" s="76"/>
      <c r="M75" s="76"/>
      <c r="N75" s="83" t="s">
        <v>927</v>
      </c>
    </row>
    <row r="76" spans="1:14" ht="31.5" x14ac:dyDescent="0.25">
      <c r="A76" s="79" t="s">
        <v>73</v>
      </c>
      <c r="B76" s="80" t="s">
        <v>463</v>
      </c>
      <c r="C76" s="81" t="s">
        <v>697</v>
      </c>
      <c r="D76" s="72">
        <v>0.49961182000000004</v>
      </c>
      <c r="E76" s="72">
        <v>0.49961182000000004</v>
      </c>
      <c r="F76" s="72">
        <v>0.499612</v>
      </c>
      <c r="G76" s="76">
        <v>0.4234</v>
      </c>
      <c r="H76" s="76">
        <v>0</v>
      </c>
      <c r="I76" s="74">
        <f t="shared" si="0"/>
        <v>-1.799999999607671E-7</v>
      </c>
      <c r="J76" s="74">
        <f t="shared" si="1"/>
        <v>1.799999999607671E-7</v>
      </c>
      <c r="K76" s="75">
        <f t="shared" si="2"/>
        <v>3.602797067348007E-7</v>
      </c>
      <c r="L76" s="76"/>
      <c r="M76" s="76"/>
      <c r="N76" s="83" t="s">
        <v>926</v>
      </c>
    </row>
    <row r="77" spans="1:14" ht="31.5" x14ac:dyDescent="0.25">
      <c r="A77" s="79" t="s">
        <v>74</v>
      </c>
      <c r="B77" s="80" t="s">
        <v>464</v>
      </c>
      <c r="C77" s="81" t="s">
        <v>697</v>
      </c>
      <c r="D77" s="72">
        <v>0.44663400000000003</v>
      </c>
      <c r="E77" s="72">
        <v>0.44663400000000003</v>
      </c>
      <c r="F77" s="72">
        <v>0.44663400000000003</v>
      </c>
      <c r="G77" s="76">
        <v>0</v>
      </c>
      <c r="H77" s="76">
        <v>0</v>
      </c>
      <c r="I77" s="74">
        <f t="shared" si="0"/>
        <v>0</v>
      </c>
      <c r="J77" s="74">
        <f t="shared" si="1"/>
        <v>0</v>
      </c>
      <c r="K77" s="75">
        <f t="shared" si="2"/>
        <v>0</v>
      </c>
      <c r="L77" s="76"/>
      <c r="M77" s="76"/>
      <c r="N77" s="83" t="s">
        <v>926</v>
      </c>
    </row>
    <row r="78" spans="1:14" ht="31.5" x14ac:dyDescent="0.25">
      <c r="A78" s="79" t="s">
        <v>75</v>
      </c>
      <c r="B78" s="80" t="s">
        <v>465</v>
      </c>
      <c r="C78" s="81" t="s">
        <v>697</v>
      </c>
      <c r="D78" s="72">
        <v>0.34085700000000002</v>
      </c>
      <c r="E78" s="72">
        <v>0.34085700000000002</v>
      </c>
      <c r="F78" s="72">
        <v>0.36513400000000001</v>
      </c>
      <c r="G78" s="76">
        <v>2.4277E-2</v>
      </c>
      <c r="H78" s="76">
        <v>1.2688220000000001</v>
      </c>
      <c r="I78" s="74">
        <f t="shared" si="0"/>
        <v>-2.4276999999999993E-2</v>
      </c>
      <c r="J78" s="74">
        <f t="shared" si="1"/>
        <v>2.4276999999999993E-2</v>
      </c>
      <c r="K78" s="75">
        <f t="shared" si="2"/>
        <v>7.1223416271339657E-2</v>
      </c>
      <c r="L78" s="76"/>
      <c r="M78" s="76"/>
      <c r="N78" s="83" t="s">
        <v>926</v>
      </c>
    </row>
    <row r="79" spans="1:14" ht="31.5" x14ac:dyDescent="0.25">
      <c r="A79" s="79" t="s">
        <v>76</v>
      </c>
      <c r="B79" s="80" t="s">
        <v>466</v>
      </c>
      <c r="C79" s="81" t="s">
        <v>697</v>
      </c>
      <c r="D79" s="72">
        <v>0.22445699999999999</v>
      </c>
      <c r="E79" s="72">
        <v>0.22445699999999999</v>
      </c>
      <c r="F79" s="72">
        <v>0.22445700000000002</v>
      </c>
      <c r="G79" s="76">
        <v>0</v>
      </c>
      <c r="H79" s="76">
        <v>1.186483</v>
      </c>
      <c r="I79" s="74">
        <f t="shared" si="0"/>
        <v>0</v>
      </c>
      <c r="J79" s="74">
        <f t="shared" si="1"/>
        <v>0</v>
      </c>
      <c r="K79" s="75">
        <f t="shared" si="2"/>
        <v>0</v>
      </c>
      <c r="L79" s="76"/>
      <c r="M79" s="76"/>
      <c r="N79" s="83" t="s">
        <v>926</v>
      </c>
    </row>
    <row r="80" spans="1:14" ht="47.25" x14ac:dyDescent="0.25">
      <c r="A80" s="79" t="s">
        <v>77</v>
      </c>
      <c r="B80" s="80" t="s">
        <v>467</v>
      </c>
      <c r="C80" s="81" t="s">
        <v>697</v>
      </c>
      <c r="D80" s="72">
        <v>12.3108845</v>
      </c>
      <c r="E80" s="72">
        <v>12.3108845</v>
      </c>
      <c r="F80" s="72">
        <v>12.310884</v>
      </c>
      <c r="G80" s="76">
        <v>0</v>
      </c>
      <c r="H80" s="76">
        <v>29.478294000000002</v>
      </c>
      <c r="I80" s="74">
        <f t="shared" si="0"/>
        <v>5.0000000051397819E-7</v>
      </c>
      <c r="J80" s="74">
        <f t="shared" si="1"/>
        <v>-5.0000000051397819E-7</v>
      </c>
      <c r="K80" s="75">
        <f t="shared" si="2"/>
        <v>-4.061446601255625E-8</v>
      </c>
      <c r="L80" s="76"/>
      <c r="M80" s="76"/>
      <c r="N80" s="83" t="s">
        <v>926</v>
      </c>
    </row>
    <row r="81" spans="1:14" ht="78.75" x14ac:dyDescent="0.25">
      <c r="A81" s="79" t="s">
        <v>78</v>
      </c>
      <c r="B81" s="80" t="s">
        <v>468</v>
      </c>
      <c r="C81" s="81" t="s">
        <v>697</v>
      </c>
      <c r="D81" s="72">
        <v>1.20700074</v>
      </c>
      <c r="E81" s="72">
        <v>1.20700074</v>
      </c>
      <c r="F81" s="72">
        <v>1.7044159999999999</v>
      </c>
      <c r="G81" s="76">
        <v>1.520297</v>
      </c>
      <c r="H81" s="76">
        <v>0</v>
      </c>
      <c r="I81" s="74">
        <f t="shared" si="0"/>
        <v>-0.49741525999999991</v>
      </c>
      <c r="J81" s="74">
        <f t="shared" si="1"/>
        <v>0.49741525999999991</v>
      </c>
      <c r="K81" s="75">
        <f t="shared" si="2"/>
        <v>0.41210849630465018</v>
      </c>
      <c r="L81" s="76"/>
      <c r="M81" s="76"/>
      <c r="N81" s="83" t="s">
        <v>927</v>
      </c>
    </row>
    <row r="82" spans="1:14" ht="78.75" x14ac:dyDescent="0.25">
      <c r="A82" s="79" t="s">
        <v>79</v>
      </c>
      <c r="B82" s="80" t="s">
        <v>469</v>
      </c>
      <c r="C82" s="81" t="s">
        <v>697</v>
      </c>
      <c r="D82" s="72">
        <v>0.76537390000000005</v>
      </c>
      <c r="E82" s="72">
        <v>0.76537390000000005</v>
      </c>
      <c r="F82" s="72">
        <v>1.257733</v>
      </c>
      <c r="G82" s="76">
        <v>1.140981</v>
      </c>
      <c r="H82" s="76">
        <v>0</v>
      </c>
      <c r="I82" s="74">
        <f t="shared" si="0"/>
        <v>-0.49235909999999994</v>
      </c>
      <c r="J82" s="74">
        <f t="shared" si="1"/>
        <v>0.49235909999999994</v>
      </c>
      <c r="K82" s="75">
        <f t="shared" si="2"/>
        <v>0.64329225232268827</v>
      </c>
      <c r="L82" s="76"/>
      <c r="M82" s="76"/>
      <c r="N82" s="83" t="s">
        <v>927</v>
      </c>
    </row>
    <row r="83" spans="1:14" ht="78.75" x14ac:dyDescent="0.25">
      <c r="A83" s="79" t="s">
        <v>80</v>
      </c>
      <c r="B83" s="80" t="s">
        <v>470</v>
      </c>
      <c r="C83" s="81" t="s">
        <v>697</v>
      </c>
      <c r="D83" s="72">
        <v>0.76537390000000005</v>
      </c>
      <c r="E83" s="72">
        <v>0.76537390000000005</v>
      </c>
      <c r="F83" s="72">
        <v>1.257733</v>
      </c>
      <c r="G83" s="76">
        <v>1.140981</v>
      </c>
      <c r="H83" s="76">
        <v>0</v>
      </c>
      <c r="I83" s="74">
        <f t="shared" ref="I83:I146" si="3">D83-F83</f>
        <v>-0.49235909999999994</v>
      </c>
      <c r="J83" s="74">
        <f t="shared" ref="J83:J146" si="4">F83-E83</f>
        <v>0.49235909999999994</v>
      </c>
      <c r="K83" s="75">
        <f t="shared" ref="K83:K146" si="5">(F83/(E83))-1</f>
        <v>0.64329225232268827</v>
      </c>
      <c r="L83" s="76"/>
      <c r="M83" s="76"/>
      <c r="N83" s="83" t="s">
        <v>927</v>
      </c>
    </row>
    <row r="84" spans="1:14" ht="78.75" x14ac:dyDescent="0.25">
      <c r="A84" s="79" t="s">
        <v>81</v>
      </c>
      <c r="B84" s="80" t="s">
        <v>471</v>
      </c>
      <c r="C84" s="81" t="s">
        <v>697</v>
      </c>
      <c r="D84" s="72">
        <v>8.64</v>
      </c>
      <c r="E84" s="72">
        <v>8.64</v>
      </c>
      <c r="F84" s="72">
        <v>0.56955100000000003</v>
      </c>
      <c r="G84" s="76">
        <v>0.56955200000000006</v>
      </c>
      <c r="H84" s="76">
        <v>0</v>
      </c>
      <c r="I84" s="74">
        <f t="shared" si="3"/>
        <v>8.070449</v>
      </c>
      <c r="J84" s="74">
        <f t="shared" si="4"/>
        <v>-8.070449</v>
      </c>
      <c r="K84" s="75">
        <f t="shared" si="5"/>
        <v>-0.93407974537037042</v>
      </c>
      <c r="L84" s="76"/>
      <c r="M84" s="76"/>
      <c r="N84" s="83" t="s">
        <v>927</v>
      </c>
    </row>
    <row r="85" spans="1:14" ht="78.75" x14ac:dyDescent="0.25">
      <c r="A85" s="79" t="s">
        <v>82</v>
      </c>
      <c r="B85" s="80" t="s">
        <v>472</v>
      </c>
      <c r="C85" s="81" t="s">
        <v>697</v>
      </c>
      <c r="D85" s="72">
        <v>0.98803999999999992</v>
      </c>
      <c r="E85" s="72">
        <v>0.98803999999999992</v>
      </c>
      <c r="F85" s="72">
        <v>0.49410399999999999</v>
      </c>
      <c r="G85" s="76">
        <v>0.41873200000000005</v>
      </c>
      <c r="H85" s="76">
        <v>0</v>
      </c>
      <c r="I85" s="74">
        <f t="shared" si="3"/>
        <v>0.49393599999999993</v>
      </c>
      <c r="J85" s="74">
        <f t="shared" si="4"/>
        <v>-0.49393599999999993</v>
      </c>
      <c r="K85" s="75">
        <f t="shared" si="5"/>
        <v>-0.49991498319906069</v>
      </c>
      <c r="L85" s="76"/>
      <c r="M85" s="76"/>
      <c r="N85" s="83" t="s">
        <v>927</v>
      </c>
    </row>
    <row r="86" spans="1:14" ht="78.75" x14ac:dyDescent="0.25">
      <c r="A86" s="79" t="s">
        <v>83</v>
      </c>
      <c r="B86" s="80" t="s">
        <v>473</v>
      </c>
      <c r="C86" s="81" t="s">
        <v>697</v>
      </c>
      <c r="D86" s="72">
        <v>10.62</v>
      </c>
      <c r="E86" s="72">
        <v>10.62</v>
      </c>
      <c r="F86" s="72">
        <v>0.58633399999999991</v>
      </c>
      <c r="G86" s="76">
        <v>0.58633400000000002</v>
      </c>
      <c r="H86" s="76">
        <v>0</v>
      </c>
      <c r="I86" s="74">
        <f t="shared" si="3"/>
        <v>10.033666</v>
      </c>
      <c r="J86" s="74">
        <f t="shared" si="4"/>
        <v>-10.033666</v>
      </c>
      <c r="K86" s="75">
        <f t="shared" si="5"/>
        <v>-0.94478964218455741</v>
      </c>
      <c r="L86" s="76"/>
      <c r="M86" s="76"/>
      <c r="N86" s="83" t="s">
        <v>927</v>
      </c>
    </row>
    <row r="87" spans="1:14" ht="78.75" x14ac:dyDescent="0.25">
      <c r="A87" s="79" t="s">
        <v>84</v>
      </c>
      <c r="B87" s="80" t="s">
        <v>474</v>
      </c>
      <c r="C87" s="81" t="s">
        <v>697</v>
      </c>
      <c r="D87" s="72">
        <v>0.99530700000000005</v>
      </c>
      <c r="E87" s="72">
        <v>0.99530700000000005</v>
      </c>
      <c r="F87" s="72">
        <v>0.49943200000000004</v>
      </c>
      <c r="G87" s="76">
        <v>0.42324700000000004</v>
      </c>
      <c r="H87" s="76">
        <v>0</v>
      </c>
      <c r="I87" s="74">
        <f t="shared" si="3"/>
        <v>0.49587500000000001</v>
      </c>
      <c r="J87" s="74">
        <f t="shared" si="4"/>
        <v>-0.49587500000000001</v>
      </c>
      <c r="K87" s="75">
        <f t="shared" si="5"/>
        <v>-0.49821311414468095</v>
      </c>
      <c r="L87" s="76"/>
      <c r="M87" s="76"/>
      <c r="N87" s="83" t="s">
        <v>927</v>
      </c>
    </row>
    <row r="88" spans="1:14" ht="78.75" x14ac:dyDescent="0.25">
      <c r="A88" s="79" t="s">
        <v>85</v>
      </c>
      <c r="B88" s="80" t="s">
        <v>475</v>
      </c>
      <c r="C88" s="81" t="s">
        <v>697</v>
      </c>
      <c r="D88" s="72">
        <v>0.25146331</v>
      </c>
      <c r="E88" s="72">
        <v>0.25146331</v>
      </c>
      <c r="F88" s="72">
        <v>0.74733899999999998</v>
      </c>
      <c r="G88" s="76">
        <v>0.70898000000000005</v>
      </c>
      <c r="H88" s="76">
        <v>0</v>
      </c>
      <c r="I88" s="74">
        <f t="shared" si="3"/>
        <v>-0.49587568999999998</v>
      </c>
      <c r="J88" s="74">
        <f t="shared" si="4"/>
        <v>0.49587568999999998</v>
      </c>
      <c r="K88" s="75">
        <f t="shared" si="5"/>
        <v>1.9719604024937079</v>
      </c>
      <c r="L88" s="76"/>
      <c r="M88" s="76"/>
      <c r="N88" s="83" t="s">
        <v>927</v>
      </c>
    </row>
    <row r="89" spans="1:14" ht="78.75" x14ac:dyDescent="0.25">
      <c r="A89" s="79" t="s">
        <v>86</v>
      </c>
      <c r="B89" s="80" t="s">
        <v>476</v>
      </c>
      <c r="C89" s="81" t="s">
        <v>697</v>
      </c>
      <c r="D89" s="72">
        <v>3.04</v>
      </c>
      <c r="E89" s="72">
        <v>3.04</v>
      </c>
      <c r="F89" s="72">
        <v>0.53356100000000006</v>
      </c>
      <c r="G89" s="76">
        <v>0.53356100000000006</v>
      </c>
      <c r="H89" s="76">
        <v>0</v>
      </c>
      <c r="I89" s="74">
        <f t="shared" si="3"/>
        <v>2.5064389999999999</v>
      </c>
      <c r="J89" s="74">
        <f t="shared" si="4"/>
        <v>-2.5064389999999999</v>
      </c>
      <c r="K89" s="75">
        <f t="shared" si="5"/>
        <v>-0.82448651315789467</v>
      </c>
      <c r="L89" s="76"/>
      <c r="M89" s="76"/>
      <c r="N89" s="83" t="s">
        <v>927</v>
      </c>
    </row>
    <row r="90" spans="1:14" ht="31.5" x14ac:dyDescent="0.25">
      <c r="A90" s="79" t="s">
        <v>87</v>
      </c>
      <c r="B90" s="80" t="s">
        <v>477</v>
      </c>
      <c r="C90" s="81" t="s">
        <v>697</v>
      </c>
      <c r="D90" s="72">
        <v>0.37999989000000001</v>
      </c>
      <c r="E90" s="72">
        <v>0.37999989000000001</v>
      </c>
      <c r="F90" s="72">
        <v>0.38</v>
      </c>
      <c r="G90" s="76">
        <v>0.32203399999999999</v>
      </c>
      <c r="H90" s="76">
        <v>0</v>
      </c>
      <c r="I90" s="74">
        <f t="shared" si="3"/>
        <v>-1.0999999999761201E-7</v>
      </c>
      <c r="J90" s="74">
        <f t="shared" si="4"/>
        <v>1.0999999999761201E-7</v>
      </c>
      <c r="K90" s="75">
        <f t="shared" si="5"/>
        <v>2.8947376806698344E-7</v>
      </c>
      <c r="L90" s="76"/>
      <c r="M90" s="76"/>
      <c r="N90" s="83" t="s">
        <v>926</v>
      </c>
    </row>
    <row r="91" spans="1:14" ht="31.5" x14ac:dyDescent="0.25">
      <c r="A91" s="79" t="s">
        <v>88</v>
      </c>
      <c r="B91" s="80" t="s">
        <v>478</v>
      </c>
      <c r="C91" s="81" t="s">
        <v>697</v>
      </c>
      <c r="D91" s="72">
        <v>0.99594100000000008</v>
      </c>
      <c r="E91" s="72">
        <v>0.99594100000000008</v>
      </c>
      <c r="F91" s="72">
        <v>0.99594000000000005</v>
      </c>
      <c r="G91" s="76">
        <v>0.92015400000000003</v>
      </c>
      <c r="H91" s="76">
        <v>0</v>
      </c>
      <c r="I91" s="74">
        <f t="shared" si="3"/>
        <v>1.0000000000287557E-6</v>
      </c>
      <c r="J91" s="74">
        <f t="shared" si="4"/>
        <v>-1.0000000000287557E-6</v>
      </c>
      <c r="K91" s="75">
        <f t="shared" si="5"/>
        <v>-1.0040755427098702E-6</v>
      </c>
      <c r="L91" s="76"/>
      <c r="M91" s="76"/>
      <c r="N91" s="83" t="s">
        <v>926</v>
      </c>
    </row>
    <row r="92" spans="1:14" ht="78.75" x14ac:dyDescent="0.25">
      <c r="A92" s="79" t="s">
        <v>89</v>
      </c>
      <c r="B92" s="80" t="s">
        <v>479</v>
      </c>
      <c r="C92" s="81" t="s">
        <v>697</v>
      </c>
      <c r="D92" s="72">
        <v>9</v>
      </c>
      <c r="E92" s="72">
        <v>9</v>
      </c>
      <c r="F92" s="72">
        <v>0.49722000000000005</v>
      </c>
      <c r="G92" s="76">
        <v>0.49722000000000005</v>
      </c>
      <c r="H92" s="76">
        <v>0</v>
      </c>
      <c r="I92" s="74">
        <f t="shared" si="3"/>
        <v>8.5027799999999996</v>
      </c>
      <c r="J92" s="74">
        <f t="shared" si="4"/>
        <v>-8.5027799999999996</v>
      </c>
      <c r="K92" s="75">
        <f t="shared" si="5"/>
        <v>-0.94475333333333333</v>
      </c>
      <c r="L92" s="76"/>
      <c r="M92" s="76"/>
      <c r="N92" s="83" t="s">
        <v>927</v>
      </c>
    </row>
    <row r="93" spans="1:14" ht="94.5" x14ac:dyDescent="0.25">
      <c r="A93" s="79" t="s">
        <v>90</v>
      </c>
      <c r="B93" s="80" t="s">
        <v>480</v>
      </c>
      <c r="C93" s="81" t="s">
        <v>697</v>
      </c>
      <c r="D93" s="72">
        <v>0.77500000000000002</v>
      </c>
      <c r="E93" s="72">
        <v>0.77500000000000002</v>
      </c>
      <c r="F93" s="72">
        <v>0.77500000000000002</v>
      </c>
      <c r="G93" s="76">
        <v>0.77500000000000002</v>
      </c>
      <c r="H93" s="76">
        <v>0</v>
      </c>
      <c r="I93" s="74">
        <f t="shared" si="3"/>
        <v>0</v>
      </c>
      <c r="J93" s="74">
        <f t="shared" si="4"/>
        <v>0</v>
      </c>
      <c r="K93" s="75">
        <f t="shared" si="5"/>
        <v>0</v>
      </c>
      <c r="L93" s="76"/>
      <c r="M93" s="76"/>
      <c r="N93" s="47" t="s">
        <v>996</v>
      </c>
    </row>
    <row r="94" spans="1:14" ht="78.75" x14ac:dyDescent="0.25">
      <c r="A94" s="79" t="s">
        <v>91</v>
      </c>
      <c r="B94" s="80" t="s">
        <v>481</v>
      </c>
      <c r="C94" s="81" t="s">
        <v>697</v>
      </c>
      <c r="D94" s="72">
        <v>9</v>
      </c>
      <c r="E94" s="72">
        <v>9</v>
      </c>
      <c r="F94" s="72">
        <v>0.49722000000000005</v>
      </c>
      <c r="G94" s="76">
        <v>0.49722000000000005</v>
      </c>
      <c r="H94" s="76">
        <v>0</v>
      </c>
      <c r="I94" s="74">
        <f t="shared" si="3"/>
        <v>8.5027799999999996</v>
      </c>
      <c r="J94" s="74">
        <f t="shared" si="4"/>
        <v>-8.5027799999999996</v>
      </c>
      <c r="K94" s="75">
        <f t="shared" si="5"/>
        <v>-0.94475333333333333</v>
      </c>
      <c r="L94" s="76"/>
      <c r="M94" s="76"/>
      <c r="N94" s="83" t="s">
        <v>927</v>
      </c>
    </row>
    <row r="95" spans="1:14" ht="94.5" x14ac:dyDescent="0.25">
      <c r="A95" s="79" t="s">
        <v>92</v>
      </c>
      <c r="B95" s="80" t="s">
        <v>482</v>
      </c>
      <c r="C95" s="81" t="s">
        <v>697</v>
      </c>
      <c r="D95" s="72">
        <v>0.77500000000000002</v>
      </c>
      <c r="E95" s="72">
        <v>0.77500000000000002</v>
      </c>
      <c r="F95" s="72">
        <v>0.77500000000000002</v>
      </c>
      <c r="G95" s="76">
        <v>0.77500000000000002</v>
      </c>
      <c r="H95" s="76">
        <v>0</v>
      </c>
      <c r="I95" s="74">
        <f t="shared" si="3"/>
        <v>0</v>
      </c>
      <c r="J95" s="74">
        <f t="shared" si="4"/>
        <v>0</v>
      </c>
      <c r="K95" s="75">
        <f t="shared" si="5"/>
        <v>0</v>
      </c>
      <c r="L95" s="76"/>
      <c r="M95" s="76"/>
      <c r="N95" s="47" t="s">
        <v>996</v>
      </c>
    </row>
    <row r="96" spans="1:14" ht="31.5" x14ac:dyDescent="0.25">
      <c r="A96" s="79" t="s">
        <v>93</v>
      </c>
      <c r="B96" s="80" t="s">
        <v>483</v>
      </c>
      <c r="C96" s="81" t="s">
        <v>697</v>
      </c>
      <c r="D96" s="72">
        <v>0.74206322000000002</v>
      </c>
      <c r="E96" s="72">
        <v>0.74206322000000002</v>
      </c>
      <c r="F96" s="72">
        <v>1.239133</v>
      </c>
      <c r="G96" s="76">
        <v>1.125937</v>
      </c>
      <c r="H96" s="76">
        <v>0</v>
      </c>
      <c r="I96" s="74">
        <f t="shared" si="3"/>
        <v>-0.49706978000000002</v>
      </c>
      <c r="J96" s="74">
        <f t="shared" si="4"/>
        <v>0.49706978000000002</v>
      </c>
      <c r="K96" s="75">
        <f t="shared" si="5"/>
        <v>0.66984829136256074</v>
      </c>
      <c r="L96" s="76"/>
      <c r="M96" s="76"/>
      <c r="N96" s="83" t="s">
        <v>926</v>
      </c>
    </row>
    <row r="97" spans="1:14" ht="31.5" x14ac:dyDescent="0.25">
      <c r="A97" s="79" t="s">
        <v>94</v>
      </c>
      <c r="B97" s="80" t="s">
        <v>484</v>
      </c>
      <c r="C97" s="81" t="s">
        <v>697</v>
      </c>
      <c r="D97" s="72">
        <v>0.74206322000000002</v>
      </c>
      <c r="E97" s="72">
        <v>0.74206322000000002</v>
      </c>
      <c r="F97" s="72">
        <v>0.74206300000000003</v>
      </c>
      <c r="G97" s="76">
        <v>0.62886699999999995</v>
      </c>
      <c r="H97" s="76">
        <v>0</v>
      </c>
      <c r="I97" s="74">
        <f t="shared" si="3"/>
        <v>2.1999999999522402E-7</v>
      </c>
      <c r="J97" s="74">
        <f t="shared" si="4"/>
        <v>-2.1999999999522402E-7</v>
      </c>
      <c r="K97" s="75">
        <f t="shared" si="5"/>
        <v>-2.964706968811015E-7</v>
      </c>
      <c r="L97" s="76"/>
      <c r="M97" s="76"/>
      <c r="N97" s="83" t="s">
        <v>926</v>
      </c>
    </row>
    <row r="98" spans="1:14" ht="126" x14ac:dyDescent="0.25">
      <c r="A98" s="79" t="s">
        <v>95</v>
      </c>
      <c r="B98" s="80" t="s">
        <v>485</v>
      </c>
      <c r="C98" s="81" t="s">
        <v>699</v>
      </c>
      <c r="D98" s="72">
        <v>111.456572585</v>
      </c>
      <c r="E98" s="72">
        <v>9.8555195799999993</v>
      </c>
      <c r="F98" s="72">
        <v>2.9956400000000003</v>
      </c>
      <c r="G98" s="76">
        <v>4.7794900000000009</v>
      </c>
      <c r="H98" s="76">
        <v>25.198160000000001</v>
      </c>
      <c r="I98" s="74">
        <f t="shared" si="3"/>
        <v>108.46093258500001</v>
      </c>
      <c r="J98" s="74">
        <f t="shared" si="4"/>
        <v>-6.8598795799999994</v>
      </c>
      <c r="K98" s="75">
        <f t="shared" si="5"/>
        <v>-0.69604443726344867</v>
      </c>
      <c r="L98" s="76"/>
      <c r="M98" s="76"/>
      <c r="N98" s="83" t="s">
        <v>902</v>
      </c>
    </row>
    <row r="99" spans="1:14" ht="63" x14ac:dyDescent="0.25">
      <c r="A99" s="79" t="s">
        <v>96</v>
      </c>
      <c r="B99" s="80" t="s">
        <v>486</v>
      </c>
      <c r="C99" s="81" t="s">
        <v>697</v>
      </c>
      <c r="D99" s="72">
        <v>275.4239620962698</v>
      </c>
      <c r="E99" s="72">
        <v>0</v>
      </c>
      <c r="F99" s="72">
        <v>4.9257150000000003</v>
      </c>
      <c r="G99" s="76">
        <v>17.508620999999998</v>
      </c>
      <c r="H99" s="76">
        <v>0</v>
      </c>
      <c r="I99" s="74">
        <f t="shared" si="3"/>
        <v>270.49824709626978</v>
      </c>
      <c r="J99" s="74">
        <f t="shared" si="4"/>
        <v>4.9257150000000003</v>
      </c>
      <c r="K99" s="75" t="e">
        <f t="shared" si="5"/>
        <v>#DIV/0!</v>
      </c>
      <c r="L99" s="76"/>
      <c r="M99" s="76"/>
      <c r="N99" s="83" t="s">
        <v>928</v>
      </c>
    </row>
    <row r="100" spans="1:14" ht="47.25" x14ac:dyDescent="0.25">
      <c r="A100" s="79" t="s">
        <v>97</v>
      </c>
      <c r="B100" s="80" t="s">
        <v>487</v>
      </c>
      <c r="C100" s="81" t="s">
        <v>697</v>
      </c>
      <c r="D100" s="72">
        <v>404.26916454327232</v>
      </c>
      <c r="E100" s="72">
        <v>3.3741539999999999</v>
      </c>
      <c r="F100" s="72">
        <v>2.2000000000000002</v>
      </c>
      <c r="G100" s="76">
        <v>0</v>
      </c>
      <c r="H100" s="76">
        <v>0</v>
      </c>
      <c r="I100" s="74">
        <f t="shared" si="3"/>
        <v>402.06916454327234</v>
      </c>
      <c r="J100" s="74">
        <f t="shared" si="4"/>
        <v>-1.1741539999999997</v>
      </c>
      <c r="K100" s="75">
        <f t="shared" si="5"/>
        <v>-0.34798470964869999</v>
      </c>
      <c r="L100" s="76"/>
      <c r="M100" s="76"/>
      <c r="N100" s="83" t="s">
        <v>929</v>
      </c>
    </row>
    <row r="101" spans="1:14" ht="31.5" x14ac:dyDescent="0.25">
      <c r="A101" s="78" t="s">
        <v>98</v>
      </c>
      <c r="B101" s="70" t="s">
        <v>99</v>
      </c>
      <c r="C101" s="71"/>
      <c r="D101" s="73">
        <f>(SUM(D102:D107))/1000</f>
        <v>0.31680919316968659</v>
      </c>
      <c r="E101" s="73">
        <v>165.98316448</v>
      </c>
      <c r="F101" s="73">
        <v>62.177141000000006</v>
      </c>
      <c r="G101" s="73">
        <v>50.807336999999997</v>
      </c>
      <c r="H101" s="73">
        <v>0</v>
      </c>
      <c r="I101" s="74">
        <f t="shared" si="3"/>
        <v>-61.860331806830317</v>
      </c>
      <c r="J101" s="74">
        <f t="shared" si="4"/>
        <v>-103.80602347999999</v>
      </c>
      <c r="K101" s="75">
        <f t="shared" si="5"/>
        <v>-0.62540091825100741</v>
      </c>
      <c r="L101" s="76"/>
      <c r="M101" s="76"/>
      <c r="N101" s="77"/>
    </row>
    <row r="102" spans="1:14" ht="141.75" x14ac:dyDescent="0.25">
      <c r="A102" s="79" t="s">
        <v>100</v>
      </c>
      <c r="B102" s="80" t="s">
        <v>488</v>
      </c>
      <c r="C102" s="81" t="s">
        <v>697</v>
      </c>
      <c r="D102" s="72">
        <v>108.21119999999999</v>
      </c>
      <c r="E102" s="72">
        <v>108.21119999999999</v>
      </c>
      <c r="F102" s="72">
        <v>25.261073</v>
      </c>
      <c r="G102" s="76">
        <v>43.124476000000001</v>
      </c>
      <c r="H102" s="76">
        <v>0</v>
      </c>
      <c r="I102" s="74">
        <f t="shared" si="3"/>
        <v>82.950126999999995</v>
      </c>
      <c r="J102" s="74">
        <f t="shared" si="4"/>
        <v>-82.950126999999995</v>
      </c>
      <c r="K102" s="75">
        <f t="shared" si="5"/>
        <v>-0.76655768534125857</v>
      </c>
      <c r="L102" s="76"/>
      <c r="M102" s="76"/>
      <c r="N102" s="83" t="s">
        <v>970</v>
      </c>
    </row>
    <row r="103" spans="1:14" ht="78.75" x14ac:dyDescent="0.25">
      <c r="A103" s="79" t="s">
        <v>101</v>
      </c>
      <c r="B103" s="80" t="s">
        <v>489</v>
      </c>
      <c r="C103" s="81" t="s">
        <v>695</v>
      </c>
      <c r="D103" s="72">
        <v>18.100000000000001</v>
      </c>
      <c r="E103" s="72">
        <v>18.100000000000001</v>
      </c>
      <c r="F103" s="72">
        <v>2.44116</v>
      </c>
      <c r="G103" s="76">
        <v>2.0687800000000003</v>
      </c>
      <c r="H103" s="76">
        <v>0</v>
      </c>
      <c r="I103" s="74">
        <f t="shared" si="3"/>
        <v>15.658840000000001</v>
      </c>
      <c r="J103" s="74">
        <f t="shared" si="4"/>
        <v>-15.658840000000001</v>
      </c>
      <c r="K103" s="75">
        <f t="shared" si="5"/>
        <v>-0.86512928176795578</v>
      </c>
      <c r="L103" s="76"/>
      <c r="M103" s="76"/>
      <c r="N103" s="83" t="s">
        <v>916</v>
      </c>
    </row>
    <row r="104" spans="1:14" ht="47.25" x14ac:dyDescent="0.25">
      <c r="A104" s="79" t="s">
        <v>102</v>
      </c>
      <c r="B104" s="80" t="s">
        <v>490</v>
      </c>
      <c r="C104" s="81" t="s">
        <v>697</v>
      </c>
      <c r="D104" s="72">
        <v>25.785631579999997</v>
      </c>
      <c r="E104" s="72">
        <v>25.785631579999997</v>
      </c>
      <c r="F104" s="72">
        <v>23.088575000000002</v>
      </c>
      <c r="G104" s="76">
        <v>0</v>
      </c>
      <c r="H104" s="76">
        <v>0</v>
      </c>
      <c r="I104" s="74">
        <f t="shared" si="3"/>
        <v>2.6970565799999946</v>
      </c>
      <c r="J104" s="74">
        <f t="shared" si="4"/>
        <v>-2.6970565799999946</v>
      </c>
      <c r="K104" s="75">
        <f t="shared" si="5"/>
        <v>-0.10459532750370559</v>
      </c>
      <c r="L104" s="76"/>
      <c r="M104" s="76"/>
      <c r="N104" s="83" t="s">
        <v>971</v>
      </c>
    </row>
    <row r="105" spans="1:14" ht="63" x14ac:dyDescent="0.25">
      <c r="A105" s="79" t="s">
        <v>103</v>
      </c>
      <c r="B105" s="80" t="s">
        <v>491</v>
      </c>
      <c r="C105" s="81" t="s">
        <v>697</v>
      </c>
      <c r="D105" s="72">
        <v>8.2729768999999997</v>
      </c>
      <c r="E105" s="72">
        <v>8.2729768999999997</v>
      </c>
      <c r="F105" s="72">
        <v>5.772977</v>
      </c>
      <c r="G105" s="76">
        <v>0</v>
      </c>
      <c r="H105" s="76">
        <v>0</v>
      </c>
      <c r="I105" s="74">
        <f t="shared" si="3"/>
        <v>2.4999998999999997</v>
      </c>
      <c r="J105" s="74">
        <f t="shared" si="4"/>
        <v>-2.4999998999999997</v>
      </c>
      <c r="K105" s="75">
        <f t="shared" si="5"/>
        <v>-0.30218867164974195</v>
      </c>
      <c r="L105" s="76"/>
      <c r="M105" s="76"/>
      <c r="N105" s="83" t="s">
        <v>897</v>
      </c>
    </row>
    <row r="106" spans="1:14" ht="78.75" x14ac:dyDescent="0.25">
      <c r="A106" s="79" t="s">
        <v>104</v>
      </c>
      <c r="B106" s="80" t="s">
        <v>492</v>
      </c>
      <c r="C106" s="81" t="s">
        <v>697</v>
      </c>
      <c r="D106" s="72">
        <v>120.35430760293693</v>
      </c>
      <c r="E106" s="72">
        <v>0.92752299999999999</v>
      </c>
      <c r="F106" s="72">
        <v>0.92752299999999999</v>
      </c>
      <c r="G106" s="76">
        <v>5.6140810000000005</v>
      </c>
      <c r="H106" s="76">
        <v>0</v>
      </c>
      <c r="I106" s="74">
        <f t="shared" si="3"/>
        <v>119.42678460293693</v>
      </c>
      <c r="J106" s="74">
        <f t="shared" si="4"/>
        <v>0</v>
      </c>
      <c r="K106" s="75">
        <f t="shared" si="5"/>
        <v>0</v>
      </c>
      <c r="L106" s="76"/>
      <c r="M106" s="76"/>
      <c r="N106" s="83" t="s">
        <v>972</v>
      </c>
    </row>
    <row r="107" spans="1:14" ht="47.25" x14ac:dyDescent="0.25">
      <c r="A107" s="79" t="s">
        <v>105</v>
      </c>
      <c r="B107" s="80" t="s">
        <v>493</v>
      </c>
      <c r="C107" s="81" t="s">
        <v>697</v>
      </c>
      <c r="D107" s="72">
        <v>36.085077086749649</v>
      </c>
      <c r="E107" s="72">
        <v>4.6858329999999997</v>
      </c>
      <c r="F107" s="72">
        <v>4.6858329999999997</v>
      </c>
      <c r="G107" s="76">
        <v>0</v>
      </c>
      <c r="H107" s="76">
        <v>0</v>
      </c>
      <c r="I107" s="74">
        <f t="shared" si="3"/>
        <v>31.399244086749651</v>
      </c>
      <c r="J107" s="74">
        <f t="shared" si="4"/>
        <v>0</v>
      </c>
      <c r="K107" s="75">
        <f t="shared" si="5"/>
        <v>0</v>
      </c>
      <c r="L107" s="76"/>
      <c r="M107" s="76"/>
      <c r="N107" s="83" t="s">
        <v>926</v>
      </c>
    </row>
    <row r="108" spans="1:14" x14ac:dyDescent="0.25">
      <c r="A108" s="78" t="s">
        <v>106</v>
      </c>
      <c r="B108" s="70" t="s">
        <v>107</v>
      </c>
      <c r="C108" s="71"/>
      <c r="D108" s="73">
        <f>(SUM(D109:D111))/1000</f>
        <v>0.14754510976000001</v>
      </c>
      <c r="E108" s="73">
        <v>124.96</v>
      </c>
      <c r="F108" s="73">
        <v>44.995421999999998</v>
      </c>
      <c r="G108" s="73">
        <v>54.165292000000001</v>
      </c>
      <c r="H108" s="73">
        <v>29.950699999999998</v>
      </c>
      <c r="I108" s="74">
        <f t="shared" si="3"/>
        <v>-44.847876890239995</v>
      </c>
      <c r="J108" s="74">
        <f t="shared" si="4"/>
        <v>-79.964577999999989</v>
      </c>
      <c r="K108" s="75">
        <f t="shared" si="5"/>
        <v>-0.63992139884763122</v>
      </c>
      <c r="L108" s="76"/>
      <c r="M108" s="76"/>
      <c r="N108" s="77"/>
    </row>
    <row r="109" spans="1:14" ht="126" x14ac:dyDescent="0.25">
      <c r="A109" s="79" t="s">
        <v>108</v>
      </c>
      <c r="B109" s="80" t="s">
        <v>494</v>
      </c>
      <c r="C109" s="81" t="s">
        <v>697</v>
      </c>
      <c r="D109" s="72">
        <v>60</v>
      </c>
      <c r="E109" s="72">
        <v>60</v>
      </c>
      <c r="F109" s="72">
        <v>0</v>
      </c>
      <c r="G109" s="76">
        <v>10.774189</v>
      </c>
      <c r="H109" s="76">
        <v>0</v>
      </c>
      <c r="I109" s="74">
        <f t="shared" si="3"/>
        <v>60</v>
      </c>
      <c r="J109" s="74">
        <f t="shared" si="4"/>
        <v>-60</v>
      </c>
      <c r="K109" s="75">
        <f t="shared" si="5"/>
        <v>-1</v>
      </c>
      <c r="L109" s="76"/>
      <c r="M109" s="76"/>
      <c r="N109" s="83" t="s">
        <v>973</v>
      </c>
    </row>
    <row r="110" spans="1:14" ht="94.5" x14ac:dyDescent="0.25">
      <c r="A110" s="79" t="s">
        <v>109</v>
      </c>
      <c r="B110" s="80" t="s">
        <v>495</v>
      </c>
      <c r="C110" s="81" t="s">
        <v>697</v>
      </c>
      <c r="D110" s="72">
        <v>64.959999999999994</v>
      </c>
      <c r="E110" s="72">
        <v>64.959999999999994</v>
      </c>
      <c r="F110" s="72">
        <v>29.196921999999997</v>
      </c>
      <c r="G110" s="76">
        <v>43.391103000000001</v>
      </c>
      <c r="H110" s="76">
        <v>0</v>
      </c>
      <c r="I110" s="74">
        <f t="shared" si="3"/>
        <v>35.763077999999993</v>
      </c>
      <c r="J110" s="74">
        <f t="shared" si="4"/>
        <v>-35.763077999999993</v>
      </c>
      <c r="K110" s="75">
        <f t="shared" si="5"/>
        <v>-0.55053999384236452</v>
      </c>
      <c r="L110" s="76"/>
      <c r="M110" s="76"/>
      <c r="N110" s="83" t="s">
        <v>974</v>
      </c>
    </row>
    <row r="111" spans="1:14" ht="47.25" x14ac:dyDescent="0.25">
      <c r="A111" s="79" t="s">
        <v>110</v>
      </c>
      <c r="B111" s="80" t="s">
        <v>496</v>
      </c>
      <c r="C111" s="81" t="s">
        <v>700</v>
      </c>
      <c r="D111" s="72">
        <v>22.585109760000002</v>
      </c>
      <c r="E111" s="72">
        <v>0</v>
      </c>
      <c r="F111" s="72">
        <v>15.798500000000001</v>
      </c>
      <c r="G111" s="76">
        <v>0</v>
      </c>
      <c r="H111" s="76">
        <v>29.950699999999998</v>
      </c>
      <c r="I111" s="74">
        <f t="shared" si="3"/>
        <v>6.786609760000001</v>
      </c>
      <c r="J111" s="74">
        <f t="shared" si="4"/>
        <v>15.798500000000001</v>
      </c>
      <c r="K111" s="75" t="e">
        <f t="shared" si="5"/>
        <v>#DIV/0!</v>
      </c>
      <c r="L111" s="76"/>
      <c r="M111" s="76"/>
      <c r="N111" s="83" t="s">
        <v>905</v>
      </c>
    </row>
    <row r="112" spans="1:14" ht="31.5" x14ac:dyDescent="0.25">
      <c r="A112" s="78" t="s">
        <v>111</v>
      </c>
      <c r="B112" s="80" t="s">
        <v>112</v>
      </c>
      <c r="C112" s="81"/>
      <c r="D112" s="72">
        <v>0</v>
      </c>
      <c r="E112" s="72">
        <v>0</v>
      </c>
      <c r="F112" s="72">
        <v>0</v>
      </c>
      <c r="G112" s="72">
        <v>0</v>
      </c>
      <c r="H112" s="73">
        <v>0</v>
      </c>
      <c r="I112" s="74">
        <f t="shared" si="3"/>
        <v>0</v>
      </c>
      <c r="J112" s="74">
        <f t="shared" si="4"/>
        <v>0</v>
      </c>
      <c r="K112" s="75" t="e">
        <f t="shared" si="5"/>
        <v>#DIV/0!</v>
      </c>
      <c r="L112" s="76"/>
      <c r="M112" s="76"/>
      <c r="N112" s="77"/>
    </row>
    <row r="113" spans="1:14" x14ac:dyDescent="0.25">
      <c r="A113" s="78" t="s">
        <v>113</v>
      </c>
      <c r="B113" s="80" t="s">
        <v>114</v>
      </c>
      <c r="C113" s="81"/>
      <c r="D113" s="72">
        <f>(SUM(D114:D298)-D129-D130-D140-D141-D169-D173-D174)/1000</f>
        <v>18.035662228909789</v>
      </c>
      <c r="E113" s="72">
        <v>16622.196507300865</v>
      </c>
      <c r="F113" s="72">
        <v>9944.2737865599993</v>
      </c>
      <c r="G113" s="72">
        <v>5991.1147089999986</v>
      </c>
      <c r="H113" s="73">
        <v>932.57952400000045</v>
      </c>
      <c r="I113" s="74">
        <f t="shared" si="3"/>
        <v>-9926.2381243310901</v>
      </c>
      <c r="J113" s="74">
        <f t="shared" si="4"/>
        <v>-6677.9227207408658</v>
      </c>
      <c r="K113" s="75">
        <f t="shared" si="5"/>
        <v>-0.40174730925649704</v>
      </c>
      <c r="L113" s="76"/>
      <c r="M113" s="76"/>
      <c r="N113" s="77"/>
    </row>
    <row r="114" spans="1:14" ht="126" x14ac:dyDescent="0.25">
      <c r="A114" s="79" t="s">
        <v>115</v>
      </c>
      <c r="B114" s="80" t="s">
        <v>497</v>
      </c>
      <c r="C114" s="81" t="s">
        <v>695</v>
      </c>
      <c r="D114" s="72">
        <v>539.31040055022413</v>
      </c>
      <c r="E114" s="72">
        <v>212.77200055022408</v>
      </c>
      <c r="F114" s="72">
        <v>135.64461</v>
      </c>
      <c r="G114" s="76">
        <v>120.05972</v>
      </c>
      <c r="H114" s="76">
        <v>130.29227</v>
      </c>
      <c r="I114" s="74">
        <f t="shared" si="3"/>
        <v>403.66579055022413</v>
      </c>
      <c r="J114" s="74">
        <f t="shared" si="4"/>
        <v>-77.127390550224078</v>
      </c>
      <c r="K114" s="75">
        <f t="shared" si="5"/>
        <v>-0.36248843997694347</v>
      </c>
      <c r="L114" s="76"/>
      <c r="M114" s="76"/>
      <c r="N114" s="82" t="s">
        <v>911</v>
      </c>
    </row>
    <row r="115" spans="1:14" ht="94.5" x14ac:dyDescent="0.25">
      <c r="A115" s="79" t="s">
        <v>116</v>
      </c>
      <c r="B115" s="80" t="s">
        <v>498</v>
      </c>
      <c r="C115" s="81" t="s">
        <v>697</v>
      </c>
      <c r="D115" s="72">
        <v>268.587734299006</v>
      </c>
      <c r="E115" s="72">
        <v>62.6307008</v>
      </c>
      <c r="F115" s="72">
        <v>60.720923999999997</v>
      </c>
      <c r="G115" s="76">
        <v>3.5839630000000002</v>
      </c>
      <c r="H115" s="76">
        <v>0</v>
      </c>
      <c r="I115" s="74">
        <f t="shared" si="3"/>
        <v>207.866810299006</v>
      </c>
      <c r="J115" s="74">
        <f t="shared" si="4"/>
        <v>-1.909776800000003</v>
      </c>
      <c r="K115" s="75">
        <f t="shared" si="5"/>
        <v>-3.0492662154596228E-2</v>
      </c>
      <c r="L115" s="76"/>
      <c r="M115" s="76"/>
      <c r="N115" s="83" t="s">
        <v>975</v>
      </c>
    </row>
    <row r="116" spans="1:14" ht="78.75" x14ac:dyDescent="0.25">
      <c r="A116" s="79" t="s">
        <v>117</v>
      </c>
      <c r="B116" s="80" t="s">
        <v>499</v>
      </c>
      <c r="C116" s="81" t="s">
        <v>697</v>
      </c>
      <c r="D116" s="72">
        <v>3.3805080000000015E-2</v>
      </c>
      <c r="E116" s="72">
        <v>3.3805080000000015E-2</v>
      </c>
      <c r="F116" s="72">
        <v>14.911642000000001</v>
      </c>
      <c r="G116" s="76">
        <v>13.271933000000001</v>
      </c>
      <c r="H116" s="76">
        <v>0</v>
      </c>
      <c r="I116" s="74">
        <f t="shared" si="3"/>
        <v>-14.87783692</v>
      </c>
      <c r="J116" s="74">
        <f t="shared" si="4"/>
        <v>14.87783692</v>
      </c>
      <c r="K116" s="75">
        <f t="shared" si="5"/>
        <v>440.10654375022909</v>
      </c>
      <c r="L116" s="76"/>
      <c r="M116" s="76"/>
      <c r="N116" s="83" t="s">
        <v>976</v>
      </c>
    </row>
    <row r="117" spans="1:14" ht="78.75" x14ac:dyDescent="0.25">
      <c r="A117" s="79" t="s">
        <v>118</v>
      </c>
      <c r="B117" s="80" t="s">
        <v>500</v>
      </c>
      <c r="C117" s="81" t="s">
        <v>697</v>
      </c>
      <c r="D117" s="72">
        <v>36.111998000000014</v>
      </c>
      <c r="E117" s="72">
        <v>36.111998000000014</v>
      </c>
      <c r="F117" s="72">
        <v>58.622076</v>
      </c>
      <c r="G117" s="76">
        <v>13.092145</v>
      </c>
      <c r="H117" s="76">
        <v>13.092145</v>
      </c>
      <c r="I117" s="74">
        <f t="shared" si="3"/>
        <v>-22.510077999999986</v>
      </c>
      <c r="J117" s="74">
        <f t="shared" si="4"/>
        <v>22.510077999999986</v>
      </c>
      <c r="K117" s="75">
        <f t="shared" si="5"/>
        <v>0.62334069690632954</v>
      </c>
      <c r="L117" s="76"/>
      <c r="M117" s="76"/>
      <c r="N117" s="83" t="s">
        <v>977</v>
      </c>
    </row>
    <row r="118" spans="1:14" ht="110.25" x14ac:dyDescent="0.25">
      <c r="A118" s="79" t="s">
        <v>119</v>
      </c>
      <c r="B118" s="80" t="s">
        <v>501</v>
      </c>
      <c r="C118" s="81" t="s">
        <v>697</v>
      </c>
      <c r="D118" s="72">
        <v>388.49888199999998</v>
      </c>
      <c r="E118" s="72">
        <v>388.49888199999998</v>
      </c>
      <c r="F118" s="72">
        <v>65.511920000000003</v>
      </c>
      <c r="G118" s="76">
        <v>20.237696</v>
      </c>
      <c r="H118" s="76">
        <v>0</v>
      </c>
      <c r="I118" s="74">
        <f t="shared" si="3"/>
        <v>322.98696199999995</v>
      </c>
      <c r="J118" s="74">
        <f t="shared" si="4"/>
        <v>-322.98696199999995</v>
      </c>
      <c r="K118" s="75">
        <f t="shared" si="5"/>
        <v>-0.83137166402450546</v>
      </c>
      <c r="L118" s="76"/>
      <c r="M118" s="76"/>
      <c r="N118" s="83" t="s">
        <v>978</v>
      </c>
    </row>
    <row r="119" spans="1:14" ht="110.25" x14ac:dyDescent="0.25">
      <c r="A119" s="79" t="s">
        <v>120</v>
      </c>
      <c r="B119" s="80" t="s">
        <v>502</v>
      </c>
      <c r="C119" s="81" t="s">
        <v>697</v>
      </c>
      <c r="D119" s="72">
        <v>433.93153299999994</v>
      </c>
      <c r="E119" s="72">
        <v>433.93153299999994</v>
      </c>
      <c r="F119" s="72">
        <v>305.94740599999994</v>
      </c>
      <c r="G119" s="76">
        <v>339.43134999999995</v>
      </c>
      <c r="H119" s="76">
        <v>0</v>
      </c>
      <c r="I119" s="74">
        <f t="shared" si="3"/>
        <v>127.984127</v>
      </c>
      <c r="J119" s="74">
        <f t="shared" si="4"/>
        <v>-127.984127</v>
      </c>
      <c r="K119" s="75">
        <f t="shared" si="5"/>
        <v>-0.29494083113798508</v>
      </c>
      <c r="L119" s="76"/>
      <c r="M119" s="76"/>
      <c r="N119" s="83" t="s">
        <v>978</v>
      </c>
    </row>
    <row r="120" spans="1:14" ht="78.75" x14ac:dyDescent="0.25">
      <c r="A120" s="79" t="s">
        <v>121</v>
      </c>
      <c r="B120" s="80" t="s">
        <v>503</v>
      </c>
      <c r="C120" s="81" t="s">
        <v>697</v>
      </c>
      <c r="D120" s="72">
        <v>171.88130000000004</v>
      </c>
      <c r="E120" s="72">
        <v>171.88130000000004</v>
      </c>
      <c r="F120" s="72">
        <v>89.444580999999999</v>
      </c>
      <c r="G120" s="76">
        <v>10.367578</v>
      </c>
      <c r="H120" s="76">
        <v>303.63293900000002</v>
      </c>
      <c r="I120" s="74">
        <f t="shared" si="3"/>
        <v>82.436719000000039</v>
      </c>
      <c r="J120" s="74">
        <f t="shared" si="4"/>
        <v>-82.436719000000039</v>
      </c>
      <c r="K120" s="75">
        <f t="shared" si="5"/>
        <v>-0.47961423959441785</v>
      </c>
      <c r="L120" s="76"/>
      <c r="M120" s="76"/>
      <c r="N120" s="83" t="s">
        <v>979</v>
      </c>
    </row>
    <row r="121" spans="1:14" ht="110.25" x14ac:dyDescent="0.25">
      <c r="A121" s="79" t="s">
        <v>122</v>
      </c>
      <c r="B121" s="80" t="s">
        <v>504</v>
      </c>
      <c r="C121" s="81" t="s">
        <v>697</v>
      </c>
      <c r="D121" s="72">
        <v>1124.3466969999999</v>
      </c>
      <c r="E121" s="72">
        <v>1124.3466969999999</v>
      </c>
      <c r="F121" s="705">
        <f>484.33913-25.914442</f>
        <v>458.424688</v>
      </c>
      <c r="G121" s="76">
        <v>128.57423299999999</v>
      </c>
      <c r="H121" s="76">
        <v>0</v>
      </c>
      <c r="I121" s="74">
        <f t="shared" si="3"/>
        <v>665.92200899999989</v>
      </c>
      <c r="J121" s="74">
        <f t="shared" si="4"/>
        <v>-665.92200899999989</v>
      </c>
      <c r="K121" s="75">
        <f t="shared" si="5"/>
        <v>-0.59227461669681047</v>
      </c>
      <c r="L121" s="76"/>
      <c r="M121" s="76"/>
      <c r="N121" s="83" t="s">
        <v>978</v>
      </c>
    </row>
    <row r="122" spans="1:14" ht="110.25" x14ac:dyDescent="0.25">
      <c r="A122" s="79" t="s">
        <v>123</v>
      </c>
      <c r="B122" s="80" t="s">
        <v>505</v>
      </c>
      <c r="C122" s="81" t="s">
        <v>697</v>
      </c>
      <c r="D122" s="72">
        <v>56.348487999999996</v>
      </c>
      <c r="E122" s="72">
        <v>56.348487999999996</v>
      </c>
      <c r="F122" s="72">
        <v>16.749179999999999</v>
      </c>
      <c r="G122" s="76">
        <v>7.1845270000000001</v>
      </c>
      <c r="H122" s="76">
        <v>0</v>
      </c>
      <c r="I122" s="74">
        <f t="shared" si="3"/>
        <v>39.599307999999994</v>
      </c>
      <c r="J122" s="74">
        <f t="shared" si="4"/>
        <v>-39.599307999999994</v>
      </c>
      <c r="K122" s="75">
        <f t="shared" si="5"/>
        <v>-0.70275724168499432</v>
      </c>
      <c r="L122" s="76"/>
      <c r="M122" s="76"/>
      <c r="N122" s="83" t="s">
        <v>978</v>
      </c>
    </row>
    <row r="123" spans="1:14" ht="110.25" x14ac:dyDescent="0.25">
      <c r="A123" s="79" t="s">
        <v>124</v>
      </c>
      <c r="B123" s="80" t="s">
        <v>506</v>
      </c>
      <c r="C123" s="81" t="s">
        <v>697</v>
      </c>
      <c r="D123" s="72">
        <v>1793.4853549999998</v>
      </c>
      <c r="E123" s="72">
        <v>1793.4853549999998</v>
      </c>
      <c r="F123" s="72">
        <v>1065.042185</v>
      </c>
      <c r="G123" s="76">
        <v>1134.1884829999999</v>
      </c>
      <c r="H123" s="76">
        <v>0</v>
      </c>
      <c r="I123" s="74">
        <f t="shared" si="3"/>
        <v>728.44316999999978</v>
      </c>
      <c r="J123" s="74">
        <f t="shared" si="4"/>
        <v>-728.44316999999978</v>
      </c>
      <c r="K123" s="75">
        <f t="shared" si="5"/>
        <v>-0.40616064578904787</v>
      </c>
      <c r="L123" s="76"/>
      <c r="M123" s="76"/>
      <c r="N123" s="83" t="s">
        <v>978</v>
      </c>
    </row>
    <row r="124" spans="1:14" ht="110.25" x14ac:dyDescent="0.25">
      <c r="A124" s="79" t="s">
        <v>125</v>
      </c>
      <c r="B124" s="80" t="s">
        <v>507</v>
      </c>
      <c r="C124" s="81" t="s">
        <v>697</v>
      </c>
      <c r="D124" s="72">
        <v>2349.877798</v>
      </c>
      <c r="E124" s="72">
        <v>2349.877798</v>
      </c>
      <c r="F124" s="72">
        <v>1243.2125350000001</v>
      </c>
      <c r="G124" s="76">
        <v>978.63190399999996</v>
      </c>
      <c r="H124" s="76">
        <v>0</v>
      </c>
      <c r="I124" s="74">
        <f t="shared" si="3"/>
        <v>1106.6652629999999</v>
      </c>
      <c r="J124" s="74">
        <f t="shared" si="4"/>
        <v>-1106.6652629999999</v>
      </c>
      <c r="K124" s="75">
        <f t="shared" si="5"/>
        <v>-0.47094587809710431</v>
      </c>
      <c r="L124" s="76"/>
      <c r="M124" s="76"/>
      <c r="N124" s="83" t="s">
        <v>978</v>
      </c>
    </row>
    <row r="125" spans="1:14" ht="110.25" x14ac:dyDescent="0.25">
      <c r="A125" s="79" t="s">
        <v>126</v>
      </c>
      <c r="B125" s="80" t="s">
        <v>508</v>
      </c>
      <c r="C125" s="81" t="s">
        <v>697</v>
      </c>
      <c r="D125" s="72">
        <v>1244.1806919999999</v>
      </c>
      <c r="E125" s="72">
        <v>1244.1806919999999</v>
      </c>
      <c r="F125" s="705">
        <f>701.97688756+25.914442</f>
        <v>727.89132956000003</v>
      </c>
      <c r="G125" s="76">
        <v>687.59738800000002</v>
      </c>
      <c r="H125" s="76">
        <v>0</v>
      </c>
      <c r="I125" s="74">
        <f t="shared" si="3"/>
        <v>516.28936243999988</v>
      </c>
      <c r="J125" s="74">
        <f t="shared" si="4"/>
        <v>-516.28936243999988</v>
      </c>
      <c r="K125" s="75">
        <f t="shared" si="5"/>
        <v>-0.41496332949040804</v>
      </c>
      <c r="L125" s="76"/>
      <c r="M125" s="76"/>
      <c r="N125" s="83" t="s">
        <v>978</v>
      </c>
    </row>
    <row r="126" spans="1:14" ht="110.25" x14ac:dyDescent="0.25">
      <c r="A126" s="79" t="s">
        <v>127</v>
      </c>
      <c r="B126" s="80" t="s">
        <v>509</v>
      </c>
      <c r="C126" s="81" t="s">
        <v>697</v>
      </c>
      <c r="D126" s="72">
        <v>424.9189780000001</v>
      </c>
      <c r="E126" s="72">
        <v>424.9189780000001</v>
      </c>
      <c r="F126" s="72">
        <v>307.85528199999999</v>
      </c>
      <c r="G126" s="76">
        <v>302.40094900000003</v>
      </c>
      <c r="H126" s="76">
        <v>0</v>
      </c>
      <c r="I126" s="74">
        <f t="shared" si="3"/>
        <v>117.06369600000011</v>
      </c>
      <c r="J126" s="74">
        <f t="shared" si="4"/>
        <v>-117.06369600000011</v>
      </c>
      <c r="K126" s="75">
        <f t="shared" si="5"/>
        <v>-0.2754965112431389</v>
      </c>
      <c r="L126" s="76"/>
      <c r="M126" s="76"/>
      <c r="N126" s="83" t="s">
        <v>978</v>
      </c>
    </row>
    <row r="127" spans="1:14" ht="110.25" x14ac:dyDescent="0.25">
      <c r="A127" s="79" t="s">
        <v>128</v>
      </c>
      <c r="B127" s="80" t="s">
        <v>510</v>
      </c>
      <c r="C127" s="81" t="s">
        <v>697</v>
      </c>
      <c r="D127" s="72">
        <v>306.84229100000005</v>
      </c>
      <c r="E127" s="72">
        <v>306.84229100000005</v>
      </c>
      <c r="F127" s="72">
        <v>178.259973</v>
      </c>
      <c r="G127" s="76">
        <v>114.65642600000001</v>
      </c>
      <c r="H127" s="76">
        <v>0</v>
      </c>
      <c r="I127" s="74">
        <f t="shared" si="3"/>
        <v>128.58231800000004</v>
      </c>
      <c r="J127" s="74">
        <f t="shared" si="4"/>
        <v>-128.58231800000004</v>
      </c>
      <c r="K127" s="75">
        <f t="shared" si="5"/>
        <v>-0.41905018236224822</v>
      </c>
      <c r="L127" s="76"/>
      <c r="M127" s="76"/>
      <c r="N127" s="83" t="s">
        <v>978</v>
      </c>
    </row>
    <row r="128" spans="1:14" ht="110.25" x14ac:dyDescent="0.25">
      <c r="A128" s="79" t="s">
        <v>129</v>
      </c>
      <c r="B128" s="80" t="s">
        <v>511</v>
      </c>
      <c r="C128" s="81" t="s">
        <v>697</v>
      </c>
      <c r="D128" s="72">
        <v>1089.2389820000001</v>
      </c>
      <c r="E128" s="72">
        <v>1089.2389820000001</v>
      </c>
      <c r="F128" s="72">
        <v>433.67046300000004</v>
      </c>
      <c r="G128" s="76">
        <v>16.292014999999999</v>
      </c>
      <c r="H128" s="76">
        <v>0</v>
      </c>
      <c r="I128" s="74">
        <f t="shared" si="3"/>
        <v>655.56851900000004</v>
      </c>
      <c r="J128" s="74">
        <f t="shared" si="4"/>
        <v>-655.56851900000004</v>
      </c>
      <c r="K128" s="75">
        <f t="shared" si="5"/>
        <v>-0.60185921531772713</v>
      </c>
      <c r="L128" s="76"/>
      <c r="M128" s="76"/>
      <c r="N128" s="83" t="s">
        <v>978</v>
      </c>
    </row>
    <row r="129" spans="1:14" s="88" customFormat="1" ht="78.75" x14ac:dyDescent="0.25">
      <c r="A129" s="84" t="s">
        <v>13</v>
      </c>
      <c r="B129" s="85" t="s">
        <v>512</v>
      </c>
      <c r="C129" s="86" t="s">
        <v>697</v>
      </c>
      <c r="D129" s="72">
        <v>646.51262208000003</v>
      </c>
      <c r="E129" s="72">
        <v>646.51262208000003</v>
      </c>
      <c r="F129" s="72">
        <v>198.75862100000001</v>
      </c>
      <c r="G129" s="87">
        <v>168.52549700000003</v>
      </c>
      <c r="H129" s="87">
        <v>200.37019699999999</v>
      </c>
      <c r="I129" s="74">
        <f t="shared" si="3"/>
        <v>447.75400108000002</v>
      </c>
      <c r="J129" s="74">
        <f t="shared" si="4"/>
        <v>-447.75400108000002</v>
      </c>
      <c r="K129" s="75">
        <f t="shared" si="5"/>
        <v>-0.69256807336484538</v>
      </c>
      <c r="L129" s="87"/>
      <c r="M129" s="87"/>
      <c r="N129" s="83"/>
    </row>
    <row r="130" spans="1:14" ht="110.25" x14ac:dyDescent="0.25">
      <c r="A130" s="79" t="s">
        <v>130</v>
      </c>
      <c r="B130" s="80" t="s">
        <v>513</v>
      </c>
      <c r="C130" s="81" t="s">
        <v>697</v>
      </c>
      <c r="D130" s="72">
        <v>219.16449208</v>
      </c>
      <c r="E130" s="72">
        <v>219.16449208</v>
      </c>
      <c r="F130" s="72">
        <v>58.483645000000003</v>
      </c>
      <c r="G130" s="76">
        <v>32.550161999999993</v>
      </c>
      <c r="H130" s="76">
        <v>200.37019699999999</v>
      </c>
      <c r="I130" s="74">
        <f t="shared" si="3"/>
        <v>160.68084708000001</v>
      </c>
      <c r="J130" s="74">
        <f t="shared" si="4"/>
        <v>-160.68084708000001</v>
      </c>
      <c r="K130" s="75">
        <f t="shared" si="5"/>
        <v>-0.73315182379702204</v>
      </c>
      <c r="L130" s="76"/>
      <c r="M130" s="76"/>
      <c r="N130" s="83" t="s">
        <v>978</v>
      </c>
    </row>
    <row r="131" spans="1:14" ht="110.25" x14ac:dyDescent="0.25">
      <c r="A131" s="79" t="s">
        <v>13</v>
      </c>
      <c r="B131" s="80" t="s">
        <v>514</v>
      </c>
      <c r="C131" s="81" t="s">
        <v>697</v>
      </c>
      <c r="D131" s="72">
        <v>195.62529485780001</v>
      </c>
      <c r="E131" s="72">
        <v>195.62529485780001</v>
      </c>
      <c r="F131" s="72">
        <v>52.982565090000001</v>
      </c>
      <c r="G131" s="76">
        <v>26.520947000000003</v>
      </c>
      <c r="H131" s="76">
        <v>143.55395999999999</v>
      </c>
      <c r="I131" s="74">
        <f t="shared" si="3"/>
        <v>142.64272976780001</v>
      </c>
      <c r="J131" s="74">
        <f t="shared" si="4"/>
        <v>-142.64272976780001</v>
      </c>
      <c r="K131" s="75">
        <f t="shared" si="5"/>
        <v>-0.72916301479053103</v>
      </c>
      <c r="L131" s="76"/>
      <c r="M131" s="76"/>
      <c r="N131" s="83" t="s">
        <v>978</v>
      </c>
    </row>
    <row r="132" spans="1:14" ht="157.5" x14ac:dyDescent="0.25">
      <c r="A132" s="79" t="s">
        <v>13</v>
      </c>
      <c r="B132" s="80" t="s">
        <v>515</v>
      </c>
      <c r="C132" s="81" t="s">
        <v>697</v>
      </c>
      <c r="D132" s="72">
        <v>3.0947009726000005</v>
      </c>
      <c r="E132" s="72">
        <v>3.0947009726000005</v>
      </c>
      <c r="F132" s="72">
        <v>4.6510820000000001E-2</v>
      </c>
      <c r="G132" s="76">
        <v>1.488354</v>
      </c>
      <c r="H132" s="76">
        <v>0</v>
      </c>
      <c r="I132" s="74">
        <f t="shared" si="3"/>
        <v>3.0481901526000006</v>
      </c>
      <c r="J132" s="74">
        <f t="shared" si="4"/>
        <v>-3.0481901526000006</v>
      </c>
      <c r="K132" s="75">
        <f t="shared" si="5"/>
        <v>-0.984970819341901</v>
      </c>
      <c r="L132" s="76"/>
      <c r="M132" s="76"/>
      <c r="N132" s="83" t="s">
        <v>980</v>
      </c>
    </row>
    <row r="133" spans="1:14" ht="94.5" x14ac:dyDescent="0.25">
      <c r="A133" s="79" t="s">
        <v>13</v>
      </c>
      <c r="B133" s="80" t="s">
        <v>516</v>
      </c>
      <c r="C133" s="81" t="s">
        <v>697</v>
      </c>
      <c r="D133" s="72">
        <v>3.0262556034000001</v>
      </c>
      <c r="E133" s="72">
        <v>3.0262556034000001</v>
      </c>
      <c r="F133" s="72">
        <v>0.87802164000000005</v>
      </c>
      <c r="G133" s="76">
        <v>0.72645999999999999</v>
      </c>
      <c r="H133" s="76">
        <v>11.332469</v>
      </c>
      <c r="I133" s="74">
        <f t="shared" si="3"/>
        <v>2.1482339634000001</v>
      </c>
      <c r="J133" s="74">
        <f t="shared" si="4"/>
        <v>-2.1482339634000001</v>
      </c>
      <c r="K133" s="75">
        <f t="shared" si="5"/>
        <v>-0.70986534018688241</v>
      </c>
      <c r="L133" s="76"/>
      <c r="M133" s="76"/>
      <c r="N133" s="83" t="s">
        <v>979</v>
      </c>
    </row>
    <row r="134" spans="1:14" ht="110.25" x14ac:dyDescent="0.25">
      <c r="A134" s="79" t="s">
        <v>13</v>
      </c>
      <c r="B134" s="80" t="s">
        <v>517</v>
      </c>
      <c r="C134" s="81" t="s">
        <v>697</v>
      </c>
      <c r="D134" s="72">
        <v>1.664182338000002</v>
      </c>
      <c r="E134" s="72">
        <v>1.664182338000002</v>
      </c>
      <c r="F134" s="72">
        <v>0.58441975999999995</v>
      </c>
      <c r="G134" s="76">
        <v>0.43170700000000006</v>
      </c>
      <c r="H134" s="76">
        <v>6.7947209999999991</v>
      </c>
      <c r="I134" s="74">
        <f t="shared" si="3"/>
        <v>1.0797625780000022</v>
      </c>
      <c r="J134" s="74">
        <f t="shared" si="4"/>
        <v>-1.0797625780000022</v>
      </c>
      <c r="K134" s="75">
        <f t="shared" si="5"/>
        <v>-0.64882468305585439</v>
      </c>
      <c r="L134" s="76"/>
      <c r="M134" s="76"/>
      <c r="N134" s="83" t="s">
        <v>979</v>
      </c>
    </row>
    <row r="135" spans="1:14" ht="157.5" x14ac:dyDescent="0.25">
      <c r="A135" s="79" t="s">
        <v>13</v>
      </c>
      <c r="B135" s="80" t="s">
        <v>518</v>
      </c>
      <c r="C135" s="81" t="s">
        <v>697</v>
      </c>
      <c r="D135" s="72">
        <v>3.7320275880000038</v>
      </c>
      <c r="E135" s="72">
        <v>3.7320275880000038</v>
      </c>
      <c r="F135" s="72">
        <v>0.39342454999999993</v>
      </c>
      <c r="G135" s="76">
        <v>0.37985400000000002</v>
      </c>
      <c r="H135" s="76">
        <v>0</v>
      </c>
      <c r="I135" s="74">
        <f t="shared" si="3"/>
        <v>3.338603038000004</v>
      </c>
      <c r="J135" s="74">
        <f t="shared" si="4"/>
        <v>-3.338603038000004</v>
      </c>
      <c r="K135" s="75">
        <f t="shared" si="5"/>
        <v>-0.8945815536666929</v>
      </c>
      <c r="L135" s="76"/>
      <c r="M135" s="76"/>
      <c r="N135" s="83" t="s">
        <v>980</v>
      </c>
    </row>
    <row r="136" spans="1:14" ht="94.5" x14ac:dyDescent="0.25">
      <c r="A136" s="79" t="s">
        <v>13</v>
      </c>
      <c r="B136" s="80" t="s">
        <v>519</v>
      </c>
      <c r="C136" s="81" t="s">
        <v>697</v>
      </c>
      <c r="D136" s="72">
        <v>1.9932317815999974</v>
      </c>
      <c r="E136" s="72">
        <v>1.9932317815999974</v>
      </c>
      <c r="F136" s="72">
        <v>0.72933610000000004</v>
      </c>
      <c r="G136" s="76">
        <v>0.75692400000000004</v>
      </c>
      <c r="H136" s="76">
        <v>11.351513000000001</v>
      </c>
      <c r="I136" s="74">
        <f t="shared" si="3"/>
        <v>1.2638956815999973</v>
      </c>
      <c r="J136" s="74">
        <f t="shared" si="4"/>
        <v>-1.2638956815999973</v>
      </c>
      <c r="K136" s="75">
        <f t="shared" si="5"/>
        <v>-0.6340936830665268</v>
      </c>
      <c r="L136" s="76"/>
      <c r="M136" s="76"/>
      <c r="N136" s="83" t="s">
        <v>979</v>
      </c>
    </row>
    <row r="137" spans="1:14" ht="94.5" x14ac:dyDescent="0.25">
      <c r="A137" s="79" t="s">
        <v>13</v>
      </c>
      <c r="B137" s="80" t="s">
        <v>520</v>
      </c>
      <c r="C137" s="81" t="s">
        <v>697</v>
      </c>
      <c r="D137" s="72">
        <v>4.739461841400006</v>
      </c>
      <c r="E137" s="72">
        <v>4.739461841400006</v>
      </c>
      <c r="F137" s="72">
        <v>0.69972593000000005</v>
      </c>
      <c r="G137" s="76">
        <v>0.83490100000000012</v>
      </c>
      <c r="H137" s="76">
        <v>17.612114000000002</v>
      </c>
      <c r="I137" s="74">
        <f t="shared" si="3"/>
        <v>4.0397359114000064</v>
      </c>
      <c r="J137" s="74">
        <f t="shared" si="4"/>
        <v>-4.0397359114000064</v>
      </c>
      <c r="K137" s="75">
        <f t="shared" si="5"/>
        <v>-0.85236173358591583</v>
      </c>
      <c r="L137" s="76"/>
      <c r="M137" s="76"/>
      <c r="N137" s="83" t="s">
        <v>979</v>
      </c>
    </row>
    <row r="138" spans="1:14" ht="110.25" x14ac:dyDescent="0.25">
      <c r="A138" s="79" t="s">
        <v>13</v>
      </c>
      <c r="B138" s="80" t="s">
        <v>521</v>
      </c>
      <c r="C138" s="81" t="s">
        <v>697</v>
      </c>
      <c r="D138" s="72">
        <v>5.2893370971999989</v>
      </c>
      <c r="E138" s="72">
        <v>5.2893370971999989</v>
      </c>
      <c r="F138" s="72">
        <v>2.1696411100000002</v>
      </c>
      <c r="G138" s="76">
        <v>1.4110150000000001</v>
      </c>
      <c r="H138" s="76">
        <v>9.7254199999999997</v>
      </c>
      <c r="I138" s="74">
        <f t="shared" si="3"/>
        <v>3.1196959871999987</v>
      </c>
      <c r="J138" s="74">
        <f t="shared" si="4"/>
        <v>-3.1196959871999987</v>
      </c>
      <c r="K138" s="75">
        <f t="shared" si="5"/>
        <v>-0.58980850149472674</v>
      </c>
      <c r="L138" s="76"/>
      <c r="M138" s="76"/>
      <c r="N138" s="83" t="s">
        <v>979</v>
      </c>
    </row>
    <row r="139" spans="1:14" ht="157.5" x14ac:dyDescent="0.25">
      <c r="A139" s="79" t="s">
        <v>131</v>
      </c>
      <c r="B139" s="80" t="s">
        <v>522</v>
      </c>
      <c r="C139" s="81" t="s">
        <v>697</v>
      </c>
      <c r="D139" s="72">
        <v>427.34813000000003</v>
      </c>
      <c r="E139" s="72">
        <v>427.34813000000003</v>
      </c>
      <c r="F139" s="72">
        <v>140.27497599999998</v>
      </c>
      <c r="G139" s="76">
        <v>135.97533500000003</v>
      </c>
      <c r="H139" s="76">
        <v>0</v>
      </c>
      <c r="I139" s="74">
        <f t="shared" si="3"/>
        <v>287.07315400000005</v>
      </c>
      <c r="J139" s="74">
        <f t="shared" si="4"/>
        <v>-287.07315400000005</v>
      </c>
      <c r="K139" s="75">
        <f t="shared" si="5"/>
        <v>-0.67175479157940865</v>
      </c>
      <c r="L139" s="76"/>
      <c r="M139" s="76"/>
      <c r="N139" s="83" t="s">
        <v>980</v>
      </c>
    </row>
    <row r="140" spans="1:14" s="88" customFormat="1" ht="78.75" x14ac:dyDescent="0.25">
      <c r="A140" s="84" t="s">
        <v>13</v>
      </c>
      <c r="B140" s="85" t="s">
        <v>523</v>
      </c>
      <c r="C140" s="86" t="s">
        <v>697</v>
      </c>
      <c r="D140" s="72">
        <v>2214.6734095400002</v>
      </c>
      <c r="E140" s="72">
        <v>2214.6734095400002</v>
      </c>
      <c r="F140" s="72">
        <v>978.23752400000001</v>
      </c>
      <c r="G140" s="87">
        <v>471.01771400000001</v>
      </c>
      <c r="H140" s="87">
        <v>43.853852000000003</v>
      </c>
      <c r="I140" s="74">
        <f t="shared" si="3"/>
        <v>1236.4358855400001</v>
      </c>
      <c r="J140" s="74">
        <f t="shared" si="4"/>
        <v>-1236.4358855400001</v>
      </c>
      <c r="K140" s="75">
        <f t="shared" si="5"/>
        <v>-0.55829264947774604</v>
      </c>
      <c r="L140" s="87"/>
      <c r="M140" s="87"/>
      <c r="N140" s="83"/>
    </row>
    <row r="141" spans="1:14" ht="157.5" x14ac:dyDescent="0.25">
      <c r="A141" s="79" t="s">
        <v>132</v>
      </c>
      <c r="B141" s="80" t="s">
        <v>524</v>
      </c>
      <c r="C141" s="81" t="s">
        <v>697</v>
      </c>
      <c r="D141" s="72">
        <v>282.97763453999994</v>
      </c>
      <c r="E141" s="72">
        <v>282.97763453999994</v>
      </c>
      <c r="F141" s="72">
        <v>131.18821100000002</v>
      </c>
      <c r="G141" s="76">
        <v>132.97331299999996</v>
      </c>
      <c r="H141" s="76">
        <v>43.853852000000003</v>
      </c>
      <c r="I141" s="74">
        <f t="shared" si="3"/>
        <v>151.78942353999992</v>
      </c>
      <c r="J141" s="74">
        <f t="shared" si="4"/>
        <v>-151.78942353999992</v>
      </c>
      <c r="K141" s="75">
        <f t="shared" si="5"/>
        <v>-0.53640077876382108</v>
      </c>
      <c r="L141" s="76"/>
      <c r="M141" s="76"/>
      <c r="N141" s="83" t="s">
        <v>980</v>
      </c>
    </row>
    <row r="142" spans="1:14" ht="157.5" x14ac:dyDescent="0.25">
      <c r="A142" s="79" t="s">
        <v>13</v>
      </c>
      <c r="B142" s="80" t="s">
        <v>524</v>
      </c>
      <c r="C142" s="81" t="s">
        <v>697</v>
      </c>
      <c r="D142" s="72">
        <v>88.098712779799996</v>
      </c>
      <c r="E142" s="72">
        <v>88.098712779799996</v>
      </c>
      <c r="F142" s="72">
        <v>53.164601680000004</v>
      </c>
      <c r="G142" s="76">
        <v>49.049865999999994</v>
      </c>
      <c r="H142" s="76">
        <v>11.682019</v>
      </c>
      <c r="I142" s="74">
        <f t="shared" si="3"/>
        <v>34.934111099799992</v>
      </c>
      <c r="J142" s="74">
        <f t="shared" si="4"/>
        <v>-34.934111099799992</v>
      </c>
      <c r="K142" s="75">
        <f t="shared" si="5"/>
        <v>-0.3965337290127805</v>
      </c>
      <c r="L142" s="76"/>
      <c r="M142" s="76"/>
      <c r="N142" s="83" t="s">
        <v>980</v>
      </c>
    </row>
    <row r="143" spans="1:14" ht="157.5" x14ac:dyDescent="0.25">
      <c r="A143" s="79" t="s">
        <v>13</v>
      </c>
      <c r="B143" s="80" t="s">
        <v>525</v>
      </c>
      <c r="C143" s="81" t="s">
        <v>697</v>
      </c>
      <c r="D143" s="72">
        <v>6.126598727400002</v>
      </c>
      <c r="E143" s="72">
        <v>6.126598727400002</v>
      </c>
      <c r="F143" s="72">
        <v>4.0279229599999997</v>
      </c>
      <c r="G143" s="76">
        <v>3.4347060000000003</v>
      </c>
      <c r="H143" s="76">
        <v>0</v>
      </c>
      <c r="I143" s="74">
        <f t="shared" si="3"/>
        <v>2.0986757674000023</v>
      </c>
      <c r="J143" s="74">
        <f t="shared" si="4"/>
        <v>-2.0986757674000023</v>
      </c>
      <c r="K143" s="75">
        <f t="shared" si="5"/>
        <v>-0.34255152994011007</v>
      </c>
      <c r="L143" s="76"/>
      <c r="M143" s="76"/>
      <c r="N143" s="83" t="s">
        <v>980</v>
      </c>
    </row>
    <row r="144" spans="1:14" ht="157.5" x14ac:dyDescent="0.25">
      <c r="A144" s="79" t="s">
        <v>13</v>
      </c>
      <c r="B144" s="80" t="s">
        <v>526</v>
      </c>
      <c r="C144" s="81" t="s">
        <v>697</v>
      </c>
      <c r="D144" s="72">
        <v>25.0839473588</v>
      </c>
      <c r="E144" s="72">
        <v>25.0839473588</v>
      </c>
      <c r="F144" s="72">
        <v>20.960044719999999</v>
      </c>
      <c r="G144" s="76">
        <v>18.742035000000001</v>
      </c>
      <c r="H144" s="76">
        <v>0</v>
      </c>
      <c r="I144" s="74">
        <f t="shared" si="3"/>
        <v>4.1239026388000006</v>
      </c>
      <c r="J144" s="74">
        <f t="shared" si="4"/>
        <v>-4.1239026388000006</v>
      </c>
      <c r="K144" s="75">
        <f t="shared" si="5"/>
        <v>-0.16440405410726733</v>
      </c>
      <c r="L144" s="76"/>
      <c r="M144" s="76"/>
      <c r="N144" s="83" t="s">
        <v>980</v>
      </c>
    </row>
    <row r="145" spans="1:14" ht="94.5" x14ac:dyDescent="0.25">
      <c r="A145" s="79" t="s">
        <v>13</v>
      </c>
      <c r="B145" s="80" t="s">
        <v>527</v>
      </c>
      <c r="C145" s="81" t="s">
        <v>697</v>
      </c>
      <c r="D145" s="72">
        <v>2.366623733</v>
      </c>
      <c r="E145" s="72">
        <v>2.366623733</v>
      </c>
      <c r="F145" s="72">
        <v>6.8905359999999999E-2</v>
      </c>
      <c r="G145" s="76">
        <v>0.12600400000000003</v>
      </c>
      <c r="H145" s="76">
        <v>3.2325270000000002</v>
      </c>
      <c r="I145" s="74">
        <f t="shared" si="3"/>
        <v>2.2977183729999999</v>
      </c>
      <c r="J145" s="74">
        <f t="shared" si="4"/>
        <v>-2.2977183729999999</v>
      </c>
      <c r="K145" s="75">
        <f t="shared" si="5"/>
        <v>-0.97088453097161598</v>
      </c>
      <c r="L145" s="76"/>
      <c r="M145" s="76"/>
      <c r="N145" s="83" t="s">
        <v>979</v>
      </c>
    </row>
    <row r="146" spans="1:14" ht="157.5" x14ac:dyDescent="0.25">
      <c r="A146" s="79" t="s">
        <v>13</v>
      </c>
      <c r="B146" s="80" t="s">
        <v>528</v>
      </c>
      <c r="C146" s="81" t="s">
        <v>697</v>
      </c>
      <c r="D146" s="72">
        <v>14.167117294600001</v>
      </c>
      <c r="E146" s="72">
        <v>14.167117294600001</v>
      </c>
      <c r="F146" s="72">
        <v>1.8197439200000001</v>
      </c>
      <c r="G146" s="76">
        <v>3.6034629999999996</v>
      </c>
      <c r="H146" s="76">
        <v>0</v>
      </c>
      <c r="I146" s="74">
        <f t="shared" si="3"/>
        <v>12.3473733746</v>
      </c>
      <c r="J146" s="74">
        <f t="shared" si="4"/>
        <v>-12.3473733746</v>
      </c>
      <c r="K146" s="75">
        <f t="shared" si="5"/>
        <v>-0.87155157381991732</v>
      </c>
      <c r="L146" s="76"/>
      <c r="M146" s="76"/>
      <c r="N146" s="83" t="s">
        <v>980</v>
      </c>
    </row>
    <row r="147" spans="1:14" ht="94.5" x14ac:dyDescent="0.25">
      <c r="A147" s="79" t="s">
        <v>13</v>
      </c>
      <c r="B147" s="80" t="s">
        <v>529</v>
      </c>
      <c r="C147" s="81" t="s">
        <v>697</v>
      </c>
      <c r="D147" s="72">
        <v>5.012621457399999</v>
      </c>
      <c r="E147" s="72">
        <v>5.012621457399999</v>
      </c>
      <c r="F147" s="72">
        <v>0.50537566</v>
      </c>
      <c r="G147" s="76">
        <v>0.62659799999999999</v>
      </c>
      <c r="H147" s="76">
        <v>9.6524429999999999</v>
      </c>
      <c r="I147" s="74">
        <f t="shared" ref="I147:I210" si="6">D147-F147</f>
        <v>4.5072457973999986</v>
      </c>
      <c r="J147" s="74">
        <f t="shared" ref="J147:J210" si="7">F147-E147</f>
        <v>-4.5072457973999986</v>
      </c>
      <c r="K147" s="75">
        <f t="shared" ref="K147:K210" si="8">(F147/(E147))-1</f>
        <v>-0.89917936866069803</v>
      </c>
      <c r="L147" s="76"/>
      <c r="M147" s="76"/>
      <c r="N147" s="83" t="s">
        <v>979</v>
      </c>
    </row>
    <row r="148" spans="1:14" ht="157.5" x14ac:dyDescent="0.25">
      <c r="A148" s="79" t="s">
        <v>13</v>
      </c>
      <c r="B148" s="80" t="s">
        <v>530</v>
      </c>
      <c r="C148" s="81" t="s">
        <v>697</v>
      </c>
      <c r="D148" s="72">
        <v>10.9666302696</v>
      </c>
      <c r="E148" s="72">
        <v>10.9666302696</v>
      </c>
      <c r="F148" s="72">
        <v>4.1016958300000006</v>
      </c>
      <c r="G148" s="76">
        <v>6.3347410000000002</v>
      </c>
      <c r="H148" s="76">
        <v>0</v>
      </c>
      <c r="I148" s="74">
        <f t="shared" si="6"/>
        <v>6.8649344395999989</v>
      </c>
      <c r="J148" s="74">
        <f t="shared" si="7"/>
        <v>-6.8649344395999989</v>
      </c>
      <c r="K148" s="75">
        <f t="shared" si="8"/>
        <v>-0.62598394135980961</v>
      </c>
      <c r="L148" s="76"/>
      <c r="M148" s="76"/>
      <c r="N148" s="83" t="s">
        <v>980</v>
      </c>
    </row>
    <row r="149" spans="1:14" ht="157.5" x14ac:dyDescent="0.25">
      <c r="A149" s="79" t="s">
        <v>13</v>
      </c>
      <c r="B149" s="80" t="s">
        <v>531</v>
      </c>
      <c r="C149" s="81" t="s">
        <v>697</v>
      </c>
      <c r="D149" s="72">
        <v>3.6121284950000003</v>
      </c>
      <c r="E149" s="72">
        <v>3.6121284950000003</v>
      </c>
      <c r="F149" s="72">
        <v>0.32640556000000004</v>
      </c>
      <c r="G149" s="76">
        <v>0.28758199999999995</v>
      </c>
      <c r="H149" s="76">
        <v>0</v>
      </c>
      <c r="I149" s="74">
        <f t="shared" si="6"/>
        <v>3.2857229350000003</v>
      </c>
      <c r="J149" s="74">
        <f t="shared" si="7"/>
        <v>-3.2857229350000003</v>
      </c>
      <c r="K149" s="75">
        <f t="shared" si="8"/>
        <v>-0.90963622682531398</v>
      </c>
      <c r="L149" s="76"/>
      <c r="M149" s="76"/>
      <c r="N149" s="83" t="s">
        <v>980</v>
      </c>
    </row>
    <row r="150" spans="1:14" ht="157.5" x14ac:dyDescent="0.25">
      <c r="A150" s="79" t="s">
        <v>13</v>
      </c>
      <c r="B150" s="80" t="s">
        <v>532</v>
      </c>
      <c r="C150" s="81" t="s">
        <v>697</v>
      </c>
      <c r="D150" s="72">
        <v>2.3631984635999985</v>
      </c>
      <c r="E150" s="72">
        <v>2.3631984635999985</v>
      </c>
      <c r="F150" s="72">
        <v>0.40484560999999997</v>
      </c>
      <c r="G150" s="76">
        <v>0.18702300000000002</v>
      </c>
      <c r="H150" s="76">
        <v>0</v>
      </c>
      <c r="I150" s="74">
        <f t="shared" si="6"/>
        <v>1.9583528535999986</v>
      </c>
      <c r="J150" s="74">
        <f t="shared" si="7"/>
        <v>-1.9583528535999986</v>
      </c>
      <c r="K150" s="75">
        <f t="shared" si="8"/>
        <v>-0.82868742670758389</v>
      </c>
      <c r="L150" s="76"/>
      <c r="M150" s="76"/>
      <c r="N150" s="83" t="s">
        <v>980</v>
      </c>
    </row>
    <row r="151" spans="1:14" ht="94.5" x14ac:dyDescent="0.25">
      <c r="A151" s="79" t="s">
        <v>13</v>
      </c>
      <c r="B151" s="80" t="s">
        <v>533</v>
      </c>
      <c r="C151" s="81" t="s">
        <v>697</v>
      </c>
      <c r="D151" s="72">
        <v>3.735293159200002</v>
      </c>
      <c r="E151" s="72">
        <v>3.735293159200002</v>
      </c>
      <c r="F151" s="72">
        <v>0.13654641000000001</v>
      </c>
      <c r="G151" s="76">
        <v>0.31912999999999997</v>
      </c>
      <c r="H151" s="76">
        <v>7.5572239999999997</v>
      </c>
      <c r="I151" s="74">
        <f t="shared" si="6"/>
        <v>3.5987467492000018</v>
      </c>
      <c r="J151" s="74">
        <f t="shared" si="7"/>
        <v>-3.5987467492000018</v>
      </c>
      <c r="K151" s="75">
        <f t="shared" si="8"/>
        <v>-0.96344425880906104</v>
      </c>
      <c r="L151" s="76"/>
      <c r="M151" s="76"/>
      <c r="N151" s="83" t="s">
        <v>979</v>
      </c>
    </row>
    <row r="152" spans="1:14" ht="157.5" x14ac:dyDescent="0.25">
      <c r="A152" s="79" t="s">
        <v>13</v>
      </c>
      <c r="B152" s="80" t="s">
        <v>534</v>
      </c>
      <c r="C152" s="81" t="s">
        <v>697</v>
      </c>
      <c r="D152" s="72">
        <v>3.3004566294000002</v>
      </c>
      <c r="E152" s="72">
        <v>3.3004566294000002</v>
      </c>
      <c r="F152" s="72">
        <v>1.65019765</v>
      </c>
      <c r="G152" s="76">
        <v>0.32111299999999998</v>
      </c>
      <c r="H152" s="76">
        <v>0</v>
      </c>
      <c r="I152" s="74">
        <f t="shared" si="6"/>
        <v>1.6502589794000002</v>
      </c>
      <c r="J152" s="74">
        <f t="shared" si="7"/>
        <v>-1.6502589794000002</v>
      </c>
      <c r="K152" s="75">
        <f t="shared" si="8"/>
        <v>-0.50000929104770742</v>
      </c>
      <c r="L152" s="76"/>
      <c r="M152" s="76"/>
      <c r="N152" s="83" t="s">
        <v>980</v>
      </c>
    </row>
    <row r="153" spans="1:14" ht="157.5" x14ac:dyDescent="0.25">
      <c r="A153" s="79" t="s">
        <v>13</v>
      </c>
      <c r="B153" s="80" t="s">
        <v>535</v>
      </c>
      <c r="C153" s="81" t="s">
        <v>697</v>
      </c>
      <c r="D153" s="72">
        <v>9.3215304295999992</v>
      </c>
      <c r="E153" s="72">
        <v>9.3215304295999992</v>
      </c>
      <c r="F153" s="72">
        <v>3.7392871399999996</v>
      </c>
      <c r="G153" s="76">
        <v>3.3480339999999997</v>
      </c>
      <c r="H153" s="76">
        <v>0</v>
      </c>
      <c r="I153" s="74">
        <f t="shared" si="6"/>
        <v>5.5822432895999992</v>
      </c>
      <c r="J153" s="74">
        <f t="shared" si="7"/>
        <v>-5.5822432895999992</v>
      </c>
      <c r="K153" s="75">
        <f t="shared" si="8"/>
        <v>-0.59885480520171863</v>
      </c>
      <c r="L153" s="76"/>
      <c r="M153" s="76"/>
      <c r="N153" s="83" t="s">
        <v>980</v>
      </c>
    </row>
    <row r="154" spans="1:14" ht="157.5" x14ac:dyDescent="0.25">
      <c r="A154" s="79" t="s">
        <v>13</v>
      </c>
      <c r="B154" s="80" t="s">
        <v>536</v>
      </c>
      <c r="C154" s="81" t="s">
        <v>697</v>
      </c>
      <c r="D154" s="72">
        <v>11.164810188399997</v>
      </c>
      <c r="E154" s="72">
        <v>11.164810188399997</v>
      </c>
      <c r="F154" s="72">
        <v>5.9111096099999996</v>
      </c>
      <c r="G154" s="76">
        <v>4.4055250000000008</v>
      </c>
      <c r="H154" s="76">
        <v>0</v>
      </c>
      <c r="I154" s="74">
        <f t="shared" si="6"/>
        <v>5.2537005783999975</v>
      </c>
      <c r="J154" s="74">
        <f t="shared" si="7"/>
        <v>-5.2537005783999975</v>
      </c>
      <c r="K154" s="75">
        <f t="shared" si="8"/>
        <v>-0.47055888006573388</v>
      </c>
      <c r="L154" s="76"/>
      <c r="M154" s="76"/>
      <c r="N154" s="83" t="s">
        <v>980</v>
      </c>
    </row>
    <row r="155" spans="1:14" ht="157.5" x14ac:dyDescent="0.25">
      <c r="A155" s="79" t="s">
        <v>13</v>
      </c>
      <c r="B155" s="80" t="s">
        <v>537</v>
      </c>
      <c r="C155" s="81" t="s">
        <v>697</v>
      </c>
      <c r="D155" s="72">
        <v>9.6818859995999986</v>
      </c>
      <c r="E155" s="72">
        <v>9.6818859995999986</v>
      </c>
      <c r="F155" s="72">
        <v>3.2005227999999999</v>
      </c>
      <c r="G155" s="76">
        <v>5.5332010000000009</v>
      </c>
      <c r="H155" s="76">
        <v>0</v>
      </c>
      <c r="I155" s="74">
        <f t="shared" si="6"/>
        <v>6.4813631995999987</v>
      </c>
      <c r="J155" s="74">
        <f t="shared" si="7"/>
        <v>-6.4813631995999987</v>
      </c>
      <c r="K155" s="75">
        <f t="shared" si="8"/>
        <v>-0.66943188546815902</v>
      </c>
      <c r="L155" s="76"/>
      <c r="M155" s="76"/>
      <c r="N155" s="83" t="s">
        <v>980</v>
      </c>
    </row>
    <row r="156" spans="1:14" ht="157.5" x14ac:dyDescent="0.25">
      <c r="A156" s="79" t="s">
        <v>13</v>
      </c>
      <c r="B156" s="80" t="s">
        <v>538</v>
      </c>
      <c r="C156" s="81" t="s">
        <v>697</v>
      </c>
      <c r="D156" s="72">
        <v>5.0767707346000019</v>
      </c>
      <c r="E156" s="72">
        <v>5.0767707346000019</v>
      </c>
      <c r="F156" s="72">
        <v>0.58579733</v>
      </c>
      <c r="G156" s="76">
        <v>0.42658899999999994</v>
      </c>
      <c r="H156" s="76">
        <v>0</v>
      </c>
      <c r="I156" s="74">
        <f t="shared" si="6"/>
        <v>4.4909734046000018</v>
      </c>
      <c r="J156" s="74">
        <f t="shared" si="7"/>
        <v>-4.4909734046000018</v>
      </c>
      <c r="K156" s="75">
        <f t="shared" si="8"/>
        <v>-0.88461221500360798</v>
      </c>
      <c r="L156" s="76"/>
      <c r="M156" s="76"/>
      <c r="N156" s="83" t="s">
        <v>980</v>
      </c>
    </row>
    <row r="157" spans="1:14" ht="157.5" x14ac:dyDescent="0.25">
      <c r="A157" s="79" t="s">
        <v>13</v>
      </c>
      <c r="B157" s="80" t="s">
        <v>539</v>
      </c>
      <c r="C157" s="81" t="s">
        <v>697</v>
      </c>
      <c r="D157" s="72">
        <v>11.5053501516</v>
      </c>
      <c r="E157" s="72">
        <v>11.5053501516</v>
      </c>
      <c r="F157" s="72">
        <v>2.9259127500000002</v>
      </c>
      <c r="G157" s="76">
        <v>6.6425830000000001</v>
      </c>
      <c r="H157" s="76">
        <v>0</v>
      </c>
      <c r="I157" s="74">
        <f t="shared" si="6"/>
        <v>8.5794374015999999</v>
      </c>
      <c r="J157" s="74">
        <f t="shared" si="7"/>
        <v>-8.5794374015999999</v>
      </c>
      <c r="K157" s="75">
        <f t="shared" si="8"/>
        <v>-0.74569111661559417</v>
      </c>
      <c r="L157" s="76"/>
      <c r="M157" s="76"/>
      <c r="N157" s="83" t="s">
        <v>980</v>
      </c>
    </row>
    <row r="158" spans="1:14" ht="157.5" x14ac:dyDescent="0.25">
      <c r="A158" s="79" t="s">
        <v>13</v>
      </c>
      <c r="B158" s="80" t="s">
        <v>540</v>
      </c>
      <c r="C158" s="81" t="s">
        <v>697</v>
      </c>
      <c r="D158" s="72">
        <v>4.0557136656000017</v>
      </c>
      <c r="E158" s="72">
        <v>4.0557136656000017</v>
      </c>
      <c r="F158" s="72">
        <v>0.50643327000000005</v>
      </c>
      <c r="G158" s="76">
        <v>0.25046800000000002</v>
      </c>
      <c r="H158" s="76">
        <v>0</v>
      </c>
      <c r="I158" s="74">
        <f t="shared" si="6"/>
        <v>3.5492803956000016</v>
      </c>
      <c r="J158" s="74">
        <f t="shared" si="7"/>
        <v>-3.5492803956000016</v>
      </c>
      <c r="K158" s="75">
        <f t="shared" si="8"/>
        <v>-0.87513091116478547</v>
      </c>
      <c r="L158" s="76"/>
      <c r="M158" s="76"/>
      <c r="N158" s="83" t="s">
        <v>980</v>
      </c>
    </row>
    <row r="159" spans="1:14" ht="157.5" x14ac:dyDescent="0.25">
      <c r="A159" s="79" t="s">
        <v>13</v>
      </c>
      <c r="B159" s="80" t="s">
        <v>541</v>
      </c>
      <c r="C159" s="81" t="s">
        <v>697</v>
      </c>
      <c r="D159" s="72">
        <v>23.393377068599996</v>
      </c>
      <c r="E159" s="72">
        <v>23.393377068599996</v>
      </c>
      <c r="F159" s="72">
        <v>7.77661041</v>
      </c>
      <c r="G159" s="76">
        <v>9.8372340000000005</v>
      </c>
      <c r="H159" s="76">
        <v>0</v>
      </c>
      <c r="I159" s="74">
        <f t="shared" si="6"/>
        <v>15.616766658599996</v>
      </c>
      <c r="J159" s="74">
        <f t="shared" si="7"/>
        <v>-15.616766658599996</v>
      </c>
      <c r="K159" s="75">
        <f t="shared" si="8"/>
        <v>-0.66757213431838203</v>
      </c>
      <c r="L159" s="76"/>
      <c r="M159" s="76"/>
      <c r="N159" s="83" t="s">
        <v>980</v>
      </c>
    </row>
    <row r="160" spans="1:14" ht="157.5" x14ac:dyDescent="0.25">
      <c r="A160" s="79" t="s">
        <v>13</v>
      </c>
      <c r="B160" s="80" t="s">
        <v>542</v>
      </c>
      <c r="C160" s="81" t="s">
        <v>697</v>
      </c>
      <c r="D160" s="72">
        <v>11.547360621600001</v>
      </c>
      <c r="E160" s="72">
        <v>11.547360621600001</v>
      </c>
      <c r="F160" s="72">
        <v>3.9116947149999999</v>
      </c>
      <c r="G160" s="76">
        <v>5.7952630000000003</v>
      </c>
      <c r="H160" s="76">
        <v>0</v>
      </c>
      <c r="I160" s="74">
        <f t="shared" si="6"/>
        <v>7.6356659066000017</v>
      </c>
      <c r="J160" s="74">
        <f t="shared" si="7"/>
        <v>-7.6356659066000017</v>
      </c>
      <c r="K160" s="75">
        <f t="shared" si="8"/>
        <v>-0.66124772203935933</v>
      </c>
      <c r="L160" s="76"/>
      <c r="M160" s="76"/>
      <c r="N160" s="83" t="s">
        <v>980</v>
      </c>
    </row>
    <row r="161" spans="1:14" ht="157.5" x14ac:dyDescent="0.25">
      <c r="A161" s="79" t="s">
        <v>13</v>
      </c>
      <c r="B161" s="80" t="s">
        <v>543</v>
      </c>
      <c r="C161" s="81" t="s">
        <v>697</v>
      </c>
      <c r="D161" s="72">
        <v>7.9282120683999988</v>
      </c>
      <c r="E161" s="72">
        <v>7.9282120683999988</v>
      </c>
      <c r="F161" s="72">
        <v>4.4696968400000001</v>
      </c>
      <c r="G161" s="76">
        <v>4.470599</v>
      </c>
      <c r="H161" s="76">
        <v>0</v>
      </c>
      <c r="I161" s="74">
        <f t="shared" si="6"/>
        <v>3.4585152283999987</v>
      </c>
      <c r="J161" s="74">
        <f t="shared" si="7"/>
        <v>-3.4585152283999987</v>
      </c>
      <c r="K161" s="75">
        <f t="shared" si="8"/>
        <v>-0.43622889985307434</v>
      </c>
      <c r="L161" s="76"/>
      <c r="M161" s="76"/>
      <c r="N161" s="83" t="s">
        <v>980</v>
      </c>
    </row>
    <row r="162" spans="1:14" ht="157.5" x14ac:dyDescent="0.25">
      <c r="A162" s="79" t="s">
        <v>13</v>
      </c>
      <c r="B162" s="80" t="s">
        <v>544</v>
      </c>
      <c r="C162" s="81" t="s">
        <v>697</v>
      </c>
      <c r="D162" s="72">
        <v>4.3881170246000023</v>
      </c>
      <c r="E162" s="72">
        <v>4.3881170246000023</v>
      </c>
      <c r="F162" s="72">
        <v>1.0430470700000001</v>
      </c>
      <c r="G162" s="76">
        <v>0.85188900000000001</v>
      </c>
      <c r="H162" s="76">
        <v>0</v>
      </c>
      <c r="I162" s="74">
        <f t="shared" si="6"/>
        <v>3.3450699546000022</v>
      </c>
      <c r="J162" s="74">
        <f t="shared" si="7"/>
        <v>-3.3450699546000022</v>
      </c>
      <c r="K162" s="75">
        <f t="shared" si="8"/>
        <v>-0.76230190212507409</v>
      </c>
      <c r="L162" s="76"/>
      <c r="M162" s="76"/>
      <c r="N162" s="83" t="s">
        <v>980</v>
      </c>
    </row>
    <row r="163" spans="1:14" ht="157.5" x14ac:dyDescent="0.25">
      <c r="A163" s="79" t="s">
        <v>13</v>
      </c>
      <c r="B163" s="80" t="s">
        <v>545</v>
      </c>
      <c r="C163" s="81" t="s">
        <v>697</v>
      </c>
      <c r="D163" s="72">
        <v>3.4922336511999994</v>
      </c>
      <c r="E163" s="72">
        <v>3.4922336511999994</v>
      </c>
      <c r="F163" s="72">
        <v>0.93063894000000003</v>
      </c>
      <c r="G163" s="76">
        <v>0.36193599999999998</v>
      </c>
      <c r="H163" s="76">
        <v>0</v>
      </c>
      <c r="I163" s="74">
        <f t="shared" si="6"/>
        <v>2.5615947111999993</v>
      </c>
      <c r="J163" s="74">
        <f t="shared" si="7"/>
        <v>-2.5615947111999993</v>
      </c>
      <c r="K163" s="75">
        <f t="shared" si="8"/>
        <v>-0.73351183427253952</v>
      </c>
      <c r="L163" s="76"/>
      <c r="M163" s="76"/>
      <c r="N163" s="83" t="s">
        <v>980</v>
      </c>
    </row>
    <row r="164" spans="1:14" ht="157.5" x14ac:dyDescent="0.25">
      <c r="A164" s="79" t="s">
        <v>13</v>
      </c>
      <c r="B164" s="80" t="s">
        <v>546</v>
      </c>
      <c r="C164" s="81" t="s">
        <v>697</v>
      </c>
      <c r="D164" s="72">
        <v>4.0979421146000021</v>
      </c>
      <c r="E164" s="72">
        <v>4.0979421146000021</v>
      </c>
      <c r="F164" s="72">
        <v>0.75361805000000004</v>
      </c>
      <c r="G164" s="76">
        <v>0.42684499999999997</v>
      </c>
      <c r="H164" s="76">
        <v>0</v>
      </c>
      <c r="I164" s="74">
        <f t="shared" si="6"/>
        <v>3.3443240646000021</v>
      </c>
      <c r="J164" s="74">
        <f t="shared" si="7"/>
        <v>-3.3443240646000021</v>
      </c>
      <c r="K164" s="75">
        <f t="shared" si="8"/>
        <v>-0.8160984150276217</v>
      </c>
      <c r="L164" s="76"/>
      <c r="M164" s="76"/>
      <c r="N164" s="83" t="s">
        <v>980</v>
      </c>
    </row>
    <row r="165" spans="1:14" ht="94.5" x14ac:dyDescent="0.25">
      <c r="A165" s="79" t="s">
        <v>13</v>
      </c>
      <c r="B165" s="80" t="s">
        <v>547</v>
      </c>
      <c r="C165" s="81" t="s">
        <v>697</v>
      </c>
      <c r="D165" s="72">
        <v>1.6791920718000013</v>
      </c>
      <c r="E165" s="72">
        <v>1.6791920718000013</v>
      </c>
      <c r="F165" s="72">
        <v>0.25231284999999998</v>
      </c>
      <c r="G165" s="76">
        <v>0.22172600000000001</v>
      </c>
      <c r="H165" s="76">
        <v>5.5437669999999999</v>
      </c>
      <c r="I165" s="74">
        <f t="shared" si="6"/>
        <v>1.4268792218000013</v>
      </c>
      <c r="J165" s="74">
        <f t="shared" si="7"/>
        <v>-1.4268792218000013</v>
      </c>
      <c r="K165" s="75">
        <f t="shared" si="8"/>
        <v>-0.84974151900947548</v>
      </c>
      <c r="L165" s="76"/>
      <c r="M165" s="76"/>
      <c r="N165" s="83" t="s">
        <v>979</v>
      </c>
    </row>
    <row r="166" spans="1:14" ht="157.5" x14ac:dyDescent="0.25">
      <c r="A166" s="79" t="s">
        <v>13</v>
      </c>
      <c r="B166" s="80" t="s">
        <v>548</v>
      </c>
      <c r="C166" s="81" t="s">
        <v>697</v>
      </c>
      <c r="D166" s="72">
        <v>9.2984485485999961</v>
      </c>
      <c r="E166" s="72">
        <v>9.2984485485999961</v>
      </c>
      <c r="F166" s="72">
        <v>7.2943075300000002</v>
      </c>
      <c r="G166" s="76">
        <v>6.7239119999999994</v>
      </c>
      <c r="H166" s="76">
        <v>0</v>
      </c>
      <c r="I166" s="74">
        <f t="shared" si="6"/>
        <v>2.0041410185999959</v>
      </c>
      <c r="J166" s="74">
        <f t="shared" si="7"/>
        <v>-2.0041410185999959</v>
      </c>
      <c r="K166" s="75">
        <f t="shared" si="8"/>
        <v>-0.21553499039382717</v>
      </c>
      <c r="L166" s="76"/>
      <c r="M166" s="76"/>
      <c r="N166" s="83" t="s">
        <v>980</v>
      </c>
    </row>
    <row r="167" spans="1:14" ht="78.75" x14ac:dyDescent="0.25">
      <c r="A167" s="79" t="s">
        <v>13</v>
      </c>
      <c r="B167" s="80" t="s">
        <v>549</v>
      </c>
      <c r="C167" s="81" t="s">
        <v>697</v>
      </c>
      <c r="D167" s="72">
        <v>1.5133618334000003</v>
      </c>
      <c r="E167" s="72">
        <v>1.5133618334000003</v>
      </c>
      <c r="F167" s="72">
        <v>0.72093632000000007</v>
      </c>
      <c r="G167" s="76">
        <v>0.64524800000000004</v>
      </c>
      <c r="H167" s="76">
        <v>6.1858720000000007</v>
      </c>
      <c r="I167" s="74">
        <f t="shared" si="6"/>
        <v>0.79242551340000023</v>
      </c>
      <c r="J167" s="74">
        <f t="shared" si="7"/>
        <v>-0.79242551340000023</v>
      </c>
      <c r="K167" s="75">
        <f t="shared" si="8"/>
        <v>-0.52361933274060068</v>
      </c>
      <c r="L167" s="76"/>
      <c r="M167" s="76"/>
      <c r="N167" s="83" t="s">
        <v>979</v>
      </c>
    </row>
    <row r="168" spans="1:14" ht="157.5" x14ac:dyDescent="0.25">
      <c r="A168" s="79" t="s">
        <v>133</v>
      </c>
      <c r="B168" s="80" t="s">
        <v>550</v>
      </c>
      <c r="C168" s="81" t="s">
        <v>697</v>
      </c>
      <c r="D168" s="72">
        <v>1931.6957750000001</v>
      </c>
      <c r="E168" s="72">
        <v>1931.6957750000001</v>
      </c>
      <c r="F168" s="72">
        <v>847.04931299999987</v>
      </c>
      <c r="G168" s="76">
        <v>338.04440099999999</v>
      </c>
      <c r="H168" s="76">
        <v>0</v>
      </c>
      <c r="I168" s="74">
        <f t="shared" si="6"/>
        <v>1084.6464620000002</v>
      </c>
      <c r="J168" s="74">
        <f t="shared" si="7"/>
        <v>-1084.6464620000002</v>
      </c>
      <c r="K168" s="75">
        <f t="shared" si="8"/>
        <v>-0.56149962951593668</v>
      </c>
      <c r="L168" s="76"/>
      <c r="M168" s="76"/>
      <c r="N168" s="83" t="s">
        <v>980</v>
      </c>
    </row>
    <row r="169" spans="1:14" s="88" customFormat="1" ht="78.75" x14ac:dyDescent="0.25">
      <c r="A169" s="84" t="s">
        <v>13</v>
      </c>
      <c r="B169" s="85" t="s">
        <v>551</v>
      </c>
      <c r="C169" s="86" t="s">
        <v>697</v>
      </c>
      <c r="D169" s="72">
        <v>282.54216299999996</v>
      </c>
      <c r="E169" s="72">
        <v>282.54216299999996</v>
      </c>
      <c r="F169" s="72">
        <v>258.69415300000003</v>
      </c>
      <c r="G169" s="87">
        <v>147.87608899999998</v>
      </c>
      <c r="H169" s="87">
        <v>0</v>
      </c>
      <c r="I169" s="74">
        <f t="shared" si="6"/>
        <v>23.848009999999931</v>
      </c>
      <c r="J169" s="74">
        <f t="shared" si="7"/>
        <v>-23.848009999999931</v>
      </c>
      <c r="K169" s="75">
        <f t="shared" si="8"/>
        <v>-8.440513708391173E-2</v>
      </c>
      <c r="L169" s="87"/>
      <c r="M169" s="87"/>
      <c r="N169" s="83"/>
    </row>
    <row r="170" spans="1:14" ht="78.75" x14ac:dyDescent="0.25">
      <c r="A170" s="79" t="s">
        <v>134</v>
      </c>
      <c r="B170" s="80" t="s">
        <v>552</v>
      </c>
      <c r="C170" s="81" t="s">
        <v>697</v>
      </c>
      <c r="D170" s="72">
        <v>14.8248</v>
      </c>
      <c r="E170" s="72">
        <v>14.8248</v>
      </c>
      <c r="F170" s="72">
        <v>34.783260999999996</v>
      </c>
      <c r="G170" s="76">
        <v>0</v>
      </c>
      <c r="H170" s="76">
        <v>0</v>
      </c>
      <c r="I170" s="74">
        <f t="shared" si="6"/>
        <v>-19.958460999999996</v>
      </c>
      <c r="J170" s="74">
        <f t="shared" si="7"/>
        <v>19.958460999999996</v>
      </c>
      <c r="K170" s="75">
        <f t="shared" si="8"/>
        <v>1.3462887189034589</v>
      </c>
      <c r="L170" s="76"/>
      <c r="M170" s="76"/>
      <c r="N170" s="83" t="s">
        <v>981</v>
      </c>
    </row>
    <row r="171" spans="1:14" ht="157.5" x14ac:dyDescent="0.25">
      <c r="A171" s="79" t="s">
        <v>135</v>
      </c>
      <c r="B171" s="80" t="s">
        <v>553</v>
      </c>
      <c r="C171" s="81" t="s">
        <v>697</v>
      </c>
      <c r="D171" s="72">
        <v>267.71736299999998</v>
      </c>
      <c r="E171" s="72">
        <v>267.71736299999998</v>
      </c>
      <c r="F171" s="72">
        <v>223.91089199999999</v>
      </c>
      <c r="G171" s="76">
        <v>147.87608899999998</v>
      </c>
      <c r="H171" s="76">
        <v>0</v>
      </c>
      <c r="I171" s="74">
        <f t="shared" si="6"/>
        <v>43.806470999999988</v>
      </c>
      <c r="J171" s="74">
        <f t="shared" si="7"/>
        <v>-43.806470999999988</v>
      </c>
      <c r="K171" s="75">
        <f t="shared" si="8"/>
        <v>-0.1636295476285563</v>
      </c>
      <c r="L171" s="76"/>
      <c r="M171" s="76"/>
      <c r="N171" s="83" t="s">
        <v>980</v>
      </c>
    </row>
    <row r="172" spans="1:14" ht="157.5" x14ac:dyDescent="0.25">
      <c r="A172" s="79" t="s">
        <v>136</v>
      </c>
      <c r="B172" s="80" t="s">
        <v>554</v>
      </c>
      <c r="C172" s="81" t="s">
        <v>697</v>
      </c>
      <c r="D172" s="72">
        <v>594.46934800000008</v>
      </c>
      <c r="E172" s="72">
        <v>594.46934800000008</v>
      </c>
      <c r="F172" s="72">
        <v>779.7838119999999</v>
      </c>
      <c r="G172" s="76">
        <v>152.87443099999999</v>
      </c>
      <c r="H172" s="76">
        <v>0</v>
      </c>
      <c r="I172" s="74">
        <f t="shared" si="6"/>
        <v>-185.31446399999982</v>
      </c>
      <c r="J172" s="74">
        <f t="shared" si="7"/>
        <v>185.31446399999982</v>
      </c>
      <c r="K172" s="75">
        <f t="shared" si="8"/>
        <v>0.31173089852901859</v>
      </c>
      <c r="L172" s="76"/>
      <c r="M172" s="76"/>
      <c r="N172" s="83" t="s">
        <v>980</v>
      </c>
    </row>
    <row r="173" spans="1:14" s="88" customFormat="1" ht="94.5" x14ac:dyDescent="0.25">
      <c r="A173" s="84" t="s">
        <v>13</v>
      </c>
      <c r="B173" s="85" t="s">
        <v>555</v>
      </c>
      <c r="C173" s="86" t="s">
        <v>697</v>
      </c>
      <c r="D173" s="72">
        <v>2024.1404053800002</v>
      </c>
      <c r="E173" s="72">
        <v>2024.1404053800002</v>
      </c>
      <c r="F173" s="72">
        <v>1964.0720079999999</v>
      </c>
      <c r="G173" s="87">
        <v>849.68594699999994</v>
      </c>
      <c r="H173" s="87">
        <v>0</v>
      </c>
      <c r="I173" s="74">
        <f t="shared" si="6"/>
        <v>60.068397380000306</v>
      </c>
      <c r="J173" s="74">
        <f t="shared" si="7"/>
        <v>-60.068397380000306</v>
      </c>
      <c r="K173" s="75">
        <f t="shared" si="8"/>
        <v>-2.9676003314959454E-2</v>
      </c>
      <c r="L173" s="87"/>
      <c r="M173" s="87"/>
      <c r="N173" s="83"/>
    </row>
    <row r="174" spans="1:14" ht="157.5" x14ac:dyDescent="0.25">
      <c r="A174" s="79" t="s">
        <v>137</v>
      </c>
      <c r="B174" s="80" t="s">
        <v>556</v>
      </c>
      <c r="C174" s="81" t="s">
        <v>697</v>
      </c>
      <c r="D174" s="72">
        <v>937.10372038000025</v>
      </c>
      <c r="E174" s="72">
        <v>937.10372038000025</v>
      </c>
      <c r="F174" s="72">
        <v>560.944074</v>
      </c>
      <c r="G174" s="76">
        <v>379.86528800000002</v>
      </c>
      <c r="H174" s="76">
        <v>0</v>
      </c>
      <c r="I174" s="74">
        <f t="shared" si="6"/>
        <v>376.15964638000025</v>
      </c>
      <c r="J174" s="74">
        <f t="shared" si="7"/>
        <v>-376.15964638000025</v>
      </c>
      <c r="K174" s="75">
        <f t="shared" si="8"/>
        <v>-0.40140663002326538</v>
      </c>
      <c r="L174" s="76"/>
      <c r="M174" s="76"/>
      <c r="N174" s="83" t="s">
        <v>980</v>
      </c>
    </row>
    <row r="175" spans="1:14" ht="157.5" x14ac:dyDescent="0.25">
      <c r="A175" s="79" t="s">
        <v>13</v>
      </c>
      <c r="B175" s="80" t="s">
        <v>556</v>
      </c>
      <c r="C175" s="81" t="s">
        <v>697</v>
      </c>
      <c r="D175" s="72">
        <v>398.83865726180045</v>
      </c>
      <c r="E175" s="72">
        <v>398.83865726180045</v>
      </c>
      <c r="F175" s="72">
        <v>319.95336974999998</v>
      </c>
      <c r="G175" s="76">
        <v>193.175408</v>
      </c>
      <c r="H175" s="76">
        <v>0</v>
      </c>
      <c r="I175" s="74">
        <f t="shared" si="6"/>
        <v>78.88528751180047</v>
      </c>
      <c r="J175" s="74">
        <f t="shared" si="7"/>
        <v>-78.88528751180047</v>
      </c>
      <c r="K175" s="75">
        <f t="shared" si="8"/>
        <v>-0.19778746637395184</v>
      </c>
      <c r="L175" s="76"/>
      <c r="M175" s="76"/>
      <c r="N175" s="83" t="s">
        <v>980</v>
      </c>
    </row>
    <row r="176" spans="1:14" ht="173.25" x14ac:dyDescent="0.25">
      <c r="A176" s="79" t="s">
        <v>13</v>
      </c>
      <c r="B176" s="80" t="s">
        <v>557</v>
      </c>
      <c r="C176" s="81" t="s">
        <v>697</v>
      </c>
      <c r="D176" s="72">
        <v>11.276695925999993</v>
      </c>
      <c r="E176" s="72">
        <v>11.276695925999993</v>
      </c>
      <c r="F176" s="72">
        <v>8.36842E-2</v>
      </c>
      <c r="G176" s="76">
        <v>1.5586190000000002</v>
      </c>
      <c r="H176" s="76">
        <v>0</v>
      </c>
      <c r="I176" s="74">
        <f t="shared" si="6"/>
        <v>11.193011725999993</v>
      </c>
      <c r="J176" s="74">
        <f t="shared" si="7"/>
        <v>-11.193011725999993</v>
      </c>
      <c r="K176" s="75">
        <f t="shared" si="8"/>
        <v>-0.99257901422995243</v>
      </c>
      <c r="L176" s="76"/>
      <c r="M176" s="76"/>
      <c r="N176" s="83" t="s">
        <v>980</v>
      </c>
    </row>
    <row r="177" spans="1:14" ht="173.25" x14ac:dyDescent="0.25">
      <c r="A177" s="79" t="s">
        <v>13</v>
      </c>
      <c r="B177" s="80" t="s">
        <v>558</v>
      </c>
      <c r="C177" s="81" t="s">
        <v>697</v>
      </c>
      <c r="D177" s="72">
        <v>97.792100483799999</v>
      </c>
      <c r="E177" s="72">
        <v>97.792100483799999</v>
      </c>
      <c r="F177" s="72">
        <v>39.231399570000001</v>
      </c>
      <c r="G177" s="76">
        <v>36.327097000000002</v>
      </c>
      <c r="H177" s="76">
        <v>0</v>
      </c>
      <c r="I177" s="74">
        <f t="shared" si="6"/>
        <v>58.560700913799998</v>
      </c>
      <c r="J177" s="74">
        <f t="shared" si="7"/>
        <v>-58.560700913799998</v>
      </c>
      <c r="K177" s="75">
        <f t="shared" si="8"/>
        <v>-0.598828541611099</v>
      </c>
      <c r="L177" s="76"/>
      <c r="M177" s="76"/>
      <c r="N177" s="83" t="s">
        <v>980</v>
      </c>
    </row>
    <row r="178" spans="1:14" ht="157.5" x14ac:dyDescent="0.25">
      <c r="A178" s="79" t="s">
        <v>13</v>
      </c>
      <c r="B178" s="80" t="s">
        <v>559</v>
      </c>
      <c r="C178" s="81" t="s">
        <v>697</v>
      </c>
      <c r="D178" s="72">
        <v>7.4722201737999985</v>
      </c>
      <c r="E178" s="72">
        <v>7.4722201737999985</v>
      </c>
      <c r="F178" s="72">
        <v>5.5858732200000007</v>
      </c>
      <c r="G178" s="76">
        <v>4.4777759999999995</v>
      </c>
      <c r="H178" s="76">
        <v>0</v>
      </c>
      <c r="I178" s="74">
        <f t="shared" si="6"/>
        <v>1.8863469537999977</v>
      </c>
      <c r="J178" s="74">
        <f t="shared" si="7"/>
        <v>-1.8863469537999977</v>
      </c>
      <c r="K178" s="75">
        <f t="shared" si="8"/>
        <v>-0.25244798867331764</v>
      </c>
      <c r="L178" s="76"/>
      <c r="M178" s="76"/>
      <c r="N178" s="83" t="s">
        <v>980</v>
      </c>
    </row>
    <row r="179" spans="1:14" ht="157.5" x14ac:dyDescent="0.25">
      <c r="A179" s="79" t="s">
        <v>13</v>
      </c>
      <c r="B179" s="80" t="s">
        <v>560</v>
      </c>
      <c r="C179" s="81" t="s">
        <v>697</v>
      </c>
      <c r="D179" s="72">
        <v>8.1090771828000037</v>
      </c>
      <c r="E179" s="72">
        <v>8.1090771828000037</v>
      </c>
      <c r="F179" s="72">
        <v>6.4764856100000001</v>
      </c>
      <c r="G179" s="76">
        <v>5.6760069999999994</v>
      </c>
      <c r="H179" s="76">
        <v>0</v>
      </c>
      <c r="I179" s="74">
        <f t="shared" si="6"/>
        <v>1.6325915728000036</v>
      </c>
      <c r="J179" s="74">
        <f t="shared" si="7"/>
        <v>-1.6325915728000036</v>
      </c>
      <c r="K179" s="75">
        <f t="shared" si="8"/>
        <v>-0.20132889797409503</v>
      </c>
      <c r="L179" s="76"/>
      <c r="M179" s="76"/>
      <c r="N179" s="83" t="s">
        <v>980</v>
      </c>
    </row>
    <row r="180" spans="1:14" ht="157.5" x14ac:dyDescent="0.25">
      <c r="A180" s="79" t="s">
        <v>13</v>
      </c>
      <c r="B180" s="80" t="s">
        <v>561</v>
      </c>
      <c r="C180" s="81" t="s">
        <v>697</v>
      </c>
      <c r="D180" s="72">
        <v>1.3856227512000012</v>
      </c>
      <c r="E180" s="72">
        <v>1.3856227512000012</v>
      </c>
      <c r="F180" s="72">
        <v>0.30228003999999997</v>
      </c>
      <c r="G180" s="76">
        <v>0.55780300000000005</v>
      </c>
      <c r="H180" s="76">
        <v>0</v>
      </c>
      <c r="I180" s="74">
        <f t="shared" si="6"/>
        <v>1.0833427112000011</v>
      </c>
      <c r="J180" s="74">
        <f t="shared" si="7"/>
        <v>-1.0833427112000011</v>
      </c>
      <c r="K180" s="75">
        <f t="shared" si="8"/>
        <v>-0.78184535456117898</v>
      </c>
      <c r="L180" s="76"/>
      <c r="M180" s="76"/>
      <c r="N180" s="83" t="s">
        <v>980</v>
      </c>
    </row>
    <row r="181" spans="1:14" ht="157.5" x14ac:dyDescent="0.25">
      <c r="A181" s="79" t="s">
        <v>13</v>
      </c>
      <c r="B181" s="80" t="s">
        <v>562</v>
      </c>
      <c r="C181" s="81" t="s">
        <v>697</v>
      </c>
      <c r="D181" s="72">
        <v>6.8079133161999996</v>
      </c>
      <c r="E181" s="72">
        <v>6.8079133161999996</v>
      </c>
      <c r="F181" s="72">
        <v>4.7546007000000001</v>
      </c>
      <c r="G181" s="76">
        <v>0.235459</v>
      </c>
      <c r="H181" s="76">
        <v>0</v>
      </c>
      <c r="I181" s="74">
        <f t="shared" si="6"/>
        <v>2.0533126161999995</v>
      </c>
      <c r="J181" s="74">
        <f t="shared" si="7"/>
        <v>-2.0533126161999995</v>
      </c>
      <c r="K181" s="75">
        <f t="shared" si="8"/>
        <v>-0.30160675097227962</v>
      </c>
      <c r="L181" s="76"/>
      <c r="M181" s="76"/>
      <c r="N181" s="83" t="s">
        <v>980</v>
      </c>
    </row>
    <row r="182" spans="1:14" ht="157.5" x14ac:dyDescent="0.25">
      <c r="A182" s="79" t="s">
        <v>13</v>
      </c>
      <c r="B182" s="80" t="s">
        <v>563</v>
      </c>
      <c r="C182" s="81" t="s">
        <v>697</v>
      </c>
      <c r="D182" s="72">
        <v>11.009430230000003</v>
      </c>
      <c r="E182" s="72">
        <v>11.009430230000003</v>
      </c>
      <c r="F182" s="72">
        <v>6.5640356899999999</v>
      </c>
      <c r="G182" s="76">
        <v>4.3994859999999996</v>
      </c>
      <c r="H182" s="76">
        <v>0</v>
      </c>
      <c r="I182" s="74">
        <f t="shared" si="6"/>
        <v>4.4453945400000032</v>
      </c>
      <c r="J182" s="74">
        <f t="shared" si="7"/>
        <v>-4.4453945400000032</v>
      </c>
      <c r="K182" s="75">
        <f t="shared" si="8"/>
        <v>-0.40378061780950147</v>
      </c>
      <c r="L182" s="76"/>
      <c r="M182" s="76"/>
      <c r="N182" s="83" t="s">
        <v>980</v>
      </c>
    </row>
    <row r="183" spans="1:14" ht="157.5" x14ac:dyDescent="0.25">
      <c r="A183" s="79" t="s">
        <v>13</v>
      </c>
      <c r="B183" s="80" t="s">
        <v>564</v>
      </c>
      <c r="C183" s="81" t="s">
        <v>697</v>
      </c>
      <c r="D183" s="72">
        <v>5.7425881213999999</v>
      </c>
      <c r="E183" s="72">
        <v>5.7425881213999999</v>
      </c>
      <c r="F183" s="72">
        <v>0.37929496000000007</v>
      </c>
      <c r="G183" s="76">
        <v>4.0690299999999997</v>
      </c>
      <c r="H183" s="76">
        <v>0</v>
      </c>
      <c r="I183" s="74">
        <f t="shared" si="6"/>
        <v>5.3632931613999997</v>
      </c>
      <c r="J183" s="74">
        <f t="shared" si="7"/>
        <v>-5.3632931613999997</v>
      </c>
      <c r="K183" s="75">
        <f t="shared" si="8"/>
        <v>-0.93395051987334055</v>
      </c>
      <c r="L183" s="76"/>
      <c r="M183" s="76"/>
      <c r="N183" s="83" t="s">
        <v>980</v>
      </c>
    </row>
    <row r="184" spans="1:14" ht="157.5" x14ac:dyDescent="0.25">
      <c r="A184" s="79" t="s">
        <v>13</v>
      </c>
      <c r="B184" s="80" t="s">
        <v>565</v>
      </c>
      <c r="C184" s="81" t="s">
        <v>697</v>
      </c>
      <c r="D184" s="72">
        <v>9.4287591532000015</v>
      </c>
      <c r="E184" s="72">
        <v>9.4287591532000015</v>
      </c>
      <c r="F184" s="72">
        <v>7.5045890699999998</v>
      </c>
      <c r="G184" s="76">
        <v>6.2326079999999999</v>
      </c>
      <c r="H184" s="76">
        <v>0</v>
      </c>
      <c r="I184" s="74">
        <f t="shared" si="6"/>
        <v>1.9241700832000017</v>
      </c>
      <c r="J184" s="74">
        <f t="shared" si="7"/>
        <v>-1.9241700832000017</v>
      </c>
      <c r="K184" s="75">
        <f t="shared" si="8"/>
        <v>-0.2040745820246096</v>
      </c>
      <c r="L184" s="76"/>
      <c r="M184" s="76"/>
      <c r="N184" s="83" t="s">
        <v>980</v>
      </c>
    </row>
    <row r="185" spans="1:14" ht="157.5" x14ac:dyDescent="0.25">
      <c r="A185" s="79" t="s">
        <v>13</v>
      </c>
      <c r="B185" s="80" t="s">
        <v>566</v>
      </c>
      <c r="C185" s="81" t="s">
        <v>697</v>
      </c>
      <c r="D185" s="72">
        <v>6.6632456395999986</v>
      </c>
      <c r="E185" s="72">
        <v>6.6632456395999986</v>
      </c>
      <c r="F185" s="72">
        <v>1.07910572</v>
      </c>
      <c r="G185" s="76">
        <v>4.4003639999999997</v>
      </c>
      <c r="H185" s="76">
        <v>0</v>
      </c>
      <c r="I185" s="74">
        <f t="shared" si="6"/>
        <v>5.5841399195999983</v>
      </c>
      <c r="J185" s="74">
        <f t="shared" si="7"/>
        <v>-5.5841399195999983</v>
      </c>
      <c r="K185" s="75">
        <f t="shared" si="8"/>
        <v>-0.83805103723224295</v>
      </c>
      <c r="L185" s="76"/>
      <c r="M185" s="76"/>
      <c r="N185" s="83" t="s">
        <v>980</v>
      </c>
    </row>
    <row r="186" spans="1:14" ht="157.5" x14ac:dyDescent="0.25">
      <c r="A186" s="79" t="s">
        <v>13</v>
      </c>
      <c r="B186" s="80" t="s">
        <v>567</v>
      </c>
      <c r="C186" s="81" t="s">
        <v>697</v>
      </c>
      <c r="D186" s="72">
        <v>9.0388251278000009</v>
      </c>
      <c r="E186" s="72">
        <v>9.0388251278000009</v>
      </c>
      <c r="F186" s="72">
        <v>2.7048836100000004</v>
      </c>
      <c r="G186" s="76">
        <v>0.46298700000000004</v>
      </c>
      <c r="H186" s="76">
        <v>0</v>
      </c>
      <c r="I186" s="74">
        <f t="shared" si="6"/>
        <v>6.3339415178000005</v>
      </c>
      <c r="J186" s="74">
        <f t="shared" si="7"/>
        <v>-6.3339415178000005</v>
      </c>
      <c r="K186" s="75">
        <f t="shared" si="8"/>
        <v>-0.70074831941589366</v>
      </c>
      <c r="L186" s="76"/>
      <c r="M186" s="76"/>
      <c r="N186" s="83" t="s">
        <v>980</v>
      </c>
    </row>
    <row r="187" spans="1:14" ht="157.5" x14ac:dyDescent="0.25">
      <c r="A187" s="79" t="s">
        <v>13</v>
      </c>
      <c r="B187" s="80" t="s">
        <v>568</v>
      </c>
      <c r="C187" s="81" t="s">
        <v>697</v>
      </c>
      <c r="D187" s="72">
        <v>10.266505670400001</v>
      </c>
      <c r="E187" s="72">
        <v>10.266505670400001</v>
      </c>
      <c r="F187" s="72">
        <v>0.91337589000000008</v>
      </c>
      <c r="G187" s="76">
        <v>1.5663239999999998</v>
      </c>
      <c r="H187" s="76">
        <v>0</v>
      </c>
      <c r="I187" s="74">
        <f t="shared" si="6"/>
        <v>9.3531297804000015</v>
      </c>
      <c r="J187" s="74">
        <f t="shared" si="7"/>
        <v>-9.3531297804000015</v>
      </c>
      <c r="K187" s="75">
        <f t="shared" si="8"/>
        <v>-0.91103342078372285</v>
      </c>
      <c r="L187" s="76"/>
      <c r="M187" s="76"/>
      <c r="N187" s="83" t="s">
        <v>980</v>
      </c>
    </row>
    <row r="188" spans="1:14" ht="157.5" x14ac:dyDescent="0.25">
      <c r="A188" s="79" t="s">
        <v>13</v>
      </c>
      <c r="B188" s="80" t="s">
        <v>569</v>
      </c>
      <c r="C188" s="81" t="s">
        <v>697</v>
      </c>
      <c r="D188" s="72">
        <v>5.5193729967999996</v>
      </c>
      <c r="E188" s="72">
        <v>5.5193729967999996</v>
      </c>
      <c r="F188" s="72">
        <v>4.4264145100000007</v>
      </c>
      <c r="G188" s="76">
        <v>3.9048929999999999</v>
      </c>
      <c r="H188" s="76">
        <v>0</v>
      </c>
      <c r="I188" s="74">
        <f t="shared" si="6"/>
        <v>1.0929584867999989</v>
      </c>
      <c r="J188" s="74">
        <f t="shared" si="7"/>
        <v>-1.0929584867999989</v>
      </c>
      <c r="K188" s="75">
        <f t="shared" si="8"/>
        <v>-0.19802221872550918</v>
      </c>
      <c r="L188" s="76"/>
      <c r="M188" s="76"/>
      <c r="N188" s="83" t="s">
        <v>980</v>
      </c>
    </row>
    <row r="189" spans="1:14" ht="157.5" x14ac:dyDescent="0.25">
      <c r="A189" s="79" t="s">
        <v>13</v>
      </c>
      <c r="B189" s="80" t="s">
        <v>570</v>
      </c>
      <c r="C189" s="81" t="s">
        <v>697</v>
      </c>
      <c r="D189" s="72">
        <v>28.011680397000003</v>
      </c>
      <c r="E189" s="72">
        <v>28.011680397000003</v>
      </c>
      <c r="F189" s="72">
        <v>4.0374831200000001</v>
      </c>
      <c r="G189" s="76">
        <v>1.060962</v>
      </c>
      <c r="H189" s="76">
        <v>0</v>
      </c>
      <c r="I189" s="74">
        <f t="shared" si="6"/>
        <v>23.974197277000002</v>
      </c>
      <c r="J189" s="74">
        <f t="shared" si="7"/>
        <v>-23.974197277000002</v>
      </c>
      <c r="K189" s="75">
        <f t="shared" si="8"/>
        <v>-0.85586430150643844</v>
      </c>
      <c r="L189" s="76"/>
      <c r="M189" s="76"/>
      <c r="N189" s="83" t="s">
        <v>980</v>
      </c>
    </row>
    <row r="190" spans="1:14" ht="157.5" x14ac:dyDescent="0.25">
      <c r="A190" s="79" t="s">
        <v>13</v>
      </c>
      <c r="B190" s="80" t="s">
        <v>571</v>
      </c>
      <c r="C190" s="81" t="s">
        <v>697</v>
      </c>
      <c r="D190" s="72">
        <v>7.2168227010000008</v>
      </c>
      <c r="E190" s="72">
        <v>7.2168227010000008</v>
      </c>
      <c r="F190" s="72">
        <v>2.1458672000000001</v>
      </c>
      <c r="G190" s="76">
        <v>1.626239</v>
      </c>
      <c r="H190" s="76">
        <v>0</v>
      </c>
      <c r="I190" s="74">
        <f t="shared" si="6"/>
        <v>5.0709555010000003</v>
      </c>
      <c r="J190" s="74">
        <f t="shared" si="7"/>
        <v>-5.0709555010000003</v>
      </c>
      <c r="K190" s="75">
        <f t="shared" si="8"/>
        <v>-0.70265762525901354</v>
      </c>
      <c r="L190" s="76"/>
      <c r="M190" s="76"/>
      <c r="N190" s="83" t="s">
        <v>980</v>
      </c>
    </row>
    <row r="191" spans="1:14" ht="157.5" x14ac:dyDescent="0.25">
      <c r="A191" s="79" t="s">
        <v>13</v>
      </c>
      <c r="B191" s="80" t="s">
        <v>572</v>
      </c>
      <c r="C191" s="81" t="s">
        <v>697</v>
      </c>
      <c r="D191" s="72">
        <v>7.6619053221999982</v>
      </c>
      <c r="E191" s="72">
        <v>7.6619053221999982</v>
      </c>
      <c r="F191" s="72">
        <v>5.45824351</v>
      </c>
      <c r="G191" s="76">
        <v>4.7430130000000013</v>
      </c>
      <c r="H191" s="76">
        <v>0</v>
      </c>
      <c r="I191" s="74">
        <f t="shared" si="6"/>
        <v>2.2036618121999982</v>
      </c>
      <c r="J191" s="74">
        <f t="shared" si="7"/>
        <v>-2.2036618121999982</v>
      </c>
      <c r="K191" s="75">
        <f t="shared" si="8"/>
        <v>-0.28761276987004725</v>
      </c>
      <c r="L191" s="76"/>
      <c r="M191" s="76"/>
      <c r="N191" s="83" t="s">
        <v>980</v>
      </c>
    </row>
    <row r="192" spans="1:14" ht="157.5" x14ac:dyDescent="0.25">
      <c r="A192" s="79" t="s">
        <v>13</v>
      </c>
      <c r="B192" s="80" t="s">
        <v>573</v>
      </c>
      <c r="C192" s="81" t="s">
        <v>697</v>
      </c>
      <c r="D192" s="72">
        <v>8.3275234349999998</v>
      </c>
      <c r="E192" s="72">
        <v>8.3275234349999998</v>
      </c>
      <c r="F192" s="72">
        <v>5.1700315799999998</v>
      </c>
      <c r="G192" s="76">
        <v>3.3327100000000001</v>
      </c>
      <c r="H192" s="76">
        <v>0</v>
      </c>
      <c r="I192" s="74">
        <f t="shared" si="6"/>
        <v>3.157491855</v>
      </c>
      <c r="J192" s="74">
        <f t="shared" si="7"/>
        <v>-3.157491855</v>
      </c>
      <c r="K192" s="75">
        <f t="shared" si="8"/>
        <v>-0.37916337067624239</v>
      </c>
      <c r="L192" s="76"/>
      <c r="M192" s="76"/>
      <c r="N192" s="83" t="s">
        <v>980</v>
      </c>
    </row>
    <row r="193" spans="1:14" ht="157.5" x14ac:dyDescent="0.25">
      <c r="A193" s="79" t="s">
        <v>13</v>
      </c>
      <c r="B193" s="80" t="s">
        <v>574</v>
      </c>
      <c r="C193" s="81" t="s">
        <v>697</v>
      </c>
      <c r="D193" s="72">
        <v>1.7477310861999986</v>
      </c>
      <c r="E193" s="72">
        <v>1.7477310861999986</v>
      </c>
      <c r="F193" s="72">
        <v>0.80730285999999996</v>
      </c>
      <c r="G193" s="76">
        <v>0.42958200000000002</v>
      </c>
      <c r="H193" s="76">
        <v>0</v>
      </c>
      <c r="I193" s="74">
        <f t="shared" si="6"/>
        <v>0.94042822619999866</v>
      </c>
      <c r="J193" s="74">
        <f t="shared" si="7"/>
        <v>-0.94042822619999866</v>
      </c>
      <c r="K193" s="75">
        <f t="shared" si="8"/>
        <v>-0.53808519721688031</v>
      </c>
      <c r="L193" s="76"/>
      <c r="M193" s="76"/>
      <c r="N193" s="83" t="s">
        <v>980</v>
      </c>
    </row>
    <row r="194" spans="1:14" ht="157.5" x14ac:dyDescent="0.25">
      <c r="A194" s="79" t="s">
        <v>13</v>
      </c>
      <c r="B194" s="80" t="s">
        <v>575</v>
      </c>
      <c r="C194" s="81" t="s">
        <v>697</v>
      </c>
      <c r="D194" s="72">
        <v>5.4949920232</v>
      </c>
      <c r="E194" s="72">
        <v>5.4949920232</v>
      </c>
      <c r="F194" s="72">
        <v>2.8717084599999998</v>
      </c>
      <c r="G194" s="76">
        <v>3.9625679999999996</v>
      </c>
      <c r="H194" s="76">
        <v>0</v>
      </c>
      <c r="I194" s="74">
        <f t="shared" si="6"/>
        <v>2.6232835632000002</v>
      </c>
      <c r="J194" s="74">
        <f t="shared" si="7"/>
        <v>-2.6232835632000002</v>
      </c>
      <c r="K194" s="75">
        <f t="shared" si="8"/>
        <v>-0.47739533599401573</v>
      </c>
      <c r="L194" s="76"/>
      <c r="M194" s="76"/>
      <c r="N194" s="83" t="s">
        <v>980</v>
      </c>
    </row>
    <row r="195" spans="1:14" ht="157.5" x14ac:dyDescent="0.25">
      <c r="A195" s="79" t="s">
        <v>13</v>
      </c>
      <c r="B195" s="80" t="s">
        <v>576</v>
      </c>
      <c r="C195" s="81" t="s">
        <v>697</v>
      </c>
      <c r="D195" s="72">
        <v>5.9960037376000006</v>
      </c>
      <c r="E195" s="72">
        <v>5.9960037376000006</v>
      </c>
      <c r="F195" s="72">
        <v>2.2883210300000001</v>
      </c>
      <c r="G195" s="76">
        <v>4.4619099999999996</v>
      </c>
      <c r="H195" s="76">
        <v>0</v>
      </c>
      <c r="I195" s="74">
        <f t="shared" si="6"/>
        <v>3.7076827076000005</v>
      </c>
      <c r="J195" s="74">
        <f t="shared" si="7"/>
        <v>-3.7076827076000005</v>
      </c>
      <c r="K195" s="75">
        <f t="shared" si="8"/>
        <v>-0.61835897205161872</v>
      </c>
      <c r="L195" s="76"/>
      <c r="M195" s="76"/>
      <c r="N195" s="83" t="s">
        <v>980</v>
      </c>
    </row>
    <row r="196" spans="1:14" ht="157.5" x14ac:dyDescent="0.25">
      <c r="A196" s="79" t="s">
        <v>13</v>
      </c>
      <c r="B196" s="80" t="s">
        <v>577</v>
      </c>
      <c r="C196" s="81" t="s">
        <v>697</v>
      </c>
      <c r="D196" s="72">
        <v>7.1649753046000004</v>
      </c>
      <c r="E196" s="72">
        <v>7.1649753046000004</v>
      </c>
      <c r="F196" s="72">
        <v>5.0535624499999994</v>
      </c>
      <c r="G196" s="76">
        <v>3.8421780000000001</v>
      </c>
      <c r="H196" s="76">
        <v>0</v>
      </c>
      <c r="I196" s="74">
        <f t="shared" si="6"/>
        <v>2.1114128546000011</v>
      </c>
      <c r="J196" s="74">
        <f t="shared" si="7"/>
        <v>-2.1114128546000011</v>
      </c>
      <c r="K196" s="75">
        <f t="shared" si="8"/>
        <v>-0.29468529406437016</v>
      </c>
      <c r="L196" s="76"/>
      <c r="M196" s="76"/>
      <c r="N196" s="83" t="s">
        <v>980</v>
      </c>
    </row>
    <row r="197" spans="1:14" ht="157.5" x14ac:dyDescent="0.25">
      <c r="A197" s="79" t="s">
        <v>13</v>
      </c>
      <c r="B197" s="80" t="s">
        <v>578</v>
      </c>
      <c r="C197" s="81" t="s">
        <v>697</v>
      </c>
      <c r="D197" s="72">
        <v>2.4345185375999994</v>
      </c>
      <c r="E197" s="72">
        <v>2.4345185375999994</v>
      </c>
      <c r="F197" s="72">
        <v>0.28514673000000001</v>
      </c>
      <c r="G197" s="76">
        <v>1.6840250000000001</v>
      </c>
      <c r="H197" s="76">
        <v>0</v>
      </c>
      <c r="I197" s="74">
        <f t="shared" si="6"/>
        <v>2.1493718075999992</v>
      </c>
      <c r="J197" s="74">
        <f t="shared" si="7"/>
        <v>-2.1493718075999992</v>
      </c>
      <c r="K197" s="75">
        <f t="shared" si="8"/>
        <v>-0.88287346118091026</v>
      </c>
      <c r="L197" s="76"/>
      <c r="M197" s="76"/>
      <c r="N197" s="83" t="s">
        <v>980</v>
      </c>
    </row>
    <row r="198" spans="1:14" ht="157.5" x14ac:dyDescent="0.25">
      <c r="A198" s="79" t="s">
        <v>13</v>
      </c>
      <c r="B198" s="80" t="s">
        <v>579</v>
      </c>
      <c r="C198" s="81" t="s">
        <v>697</v>
      </c>
      <c r="D198" s="72">
        <v>10.2096216572</v>
      </c>
      <c r="E198" s="72">
        <v>10.2096216572</v>
      </c>
      <c r="F198" s="72">
        <v>6.7572922000000002</v>
      </c>
      <c r="G198" s="76">
        <v>4.4385029999999999</v>
      </c>
      <c r="H198" s="76">
        <v>0</v>
      </c>
      <c r="I198" s="74">
        <f t="shared" si="6"/>
        <v>3.4523294571999994</v>
      </c>
      <c r="J198" s="74">
        <f t="shared" si="7"/>
        <v>-3.4523294571999994</v>
      </c>
      <c r="K198" s="75">
        <f t="shared" si="8"/>
        <v>-0.33814470047137912</v>
      </c>
      <c r="L198" s="76"/>
      <c r="M198" s="76"/>
      <c r="N198" s="83" t="s">
        <v>980</v>
      </c>
    </row>
    <row r="199" spans="1:14" ht="157.5" x14ac:dyDescent="0.25">
      <c r="A199" s="79" t="s">
        <v>13</v>
      </c>
      <c r="B199" s="80" t="s">
        <v>580</v>
      </c>
      <c r="C199" s="81" t="s">
        <v>697</v>
      </c>
      <c r="D199" s="72">
        <v>13.226459592000005</v>
      </c>
      <c r="E199" s="72">
        <v>13.226459592000005</v>
      </c>
      <c r="F199" s="72">
        <v>4.4706915199999999</v>
      </c>
      <c r="G199" s="76">
        <v>1.048549</v>
      </c>
      <c r="H199" s="76">
        <v>0</v>
      </c>
      <c r="I199" s="74">
        <f t="shared" si="6"/>
        <v>8.7557680720000057</v>
      </c>
      <c r="J199" s="74">
        <f t="shared" si="7"/>
        <v>-8.7557680720000057</v>
      </c>
      <c r="K199" s="75">
        <f t="shared" si="8"/>
        <v>-0.66198879685807321</v>
      </c>
      <c r="L199" s="76"/>
      <c r="M199" s="76"/>
      <c r="N199" s="83" t="s">
        <v>980</v>
      </c>
    </row>
    <row r="200" spans="1:14" ht="157.5" x14ac:dyDescent="0.25">
      <c r="A200" s="79" t="s">
        <v>13</v>
      </c>
      <c r="B200" s="80" t="s">
        <v>581</v>
      </c>
      <c r="C200" s="81" t="s">
        <v>697</v>
      </c>
      <c r="D200" s="72">
        <v>60.077654926200005</v>
      </c>
      <c r="E200" s="72">
        <v>60.077654926200005</v>
      </c>
      <c r="F200" s="72">
        <v>40.75921151</v>
      </c>
      <c r="G200" s="76">
        <v>29.041198999999999</v>
      </c>
      <c r="H200" s="76">
        <v>0</v>
      </c>
      <c r="I200" s="74">
        <f t="shared" si="6"/>
        <v>19.318443416200004</v>
      </c>
      <c r="J200" s="74">
        <f t="shared" si="7"/>
        <v>-19.318443416200004</v>
      </c>
      <c r="K200" s="75">
        <f t="shared" si="8"/>
        <v>-0.32155788104464089</v>
      </c>
      <c r="L200" s="76"/>
      <c r="M200" s="76"/>
      <c r="N200" s="83" t="s">
        <v>980</v>
      </c>
    </row>
    <row r="201" spans="1:14" ht="157.5" x14ac:dyDescent="0.25">
      <c r="A201" s="79" t="s">
        <v>13</v>
      </c>
      <c r="B201" s="80" t="s">
        <v>582</v>
      </c>
      <c r="C201" s="81" t="s">
        <v>697</v>
      </c>
      <c r="D201" s="72">
        <v>12.781092469800003</v>
      </c>
      <c r="E201" s="72">
        <v>12.781092469800003</v>
      </c>
      <c r="F201" s="72">
        <v>1.40658255</v>
      </c>
      <c r="G201" s="76">
        <v>0.54407300000000014</v>
      </c>
      <c r="H201" s="76">
        <v>0</v>
      </c>
      <c r="I201" s="74">
        <f t="shared" si="6"/>
        <v>11.374509919800003</v>
      </c>
      <c r="J201" s="74">
        <f t="shared" si="7"/>
        <v>-11.374509919800003</v>
      </c>
      <c r="K201" s="75">
        <f t="shared" si="8"/>
        <v>-0.88994817514046121</v>
      </c>
      <c r="L201" s="76"/>
      <c r="M201" s="76"/>
      <c r="N201" s="83" t="s">
        <v>980</v>
      </c>
    </row>
    <row r="202" spans="1:14" ht="157.5" x14ac:dyDescent="0.25">
      <c r="A202" s="79" t="s">
        <v>13</v>
      </c>
      <c r="B202" s="80" t="s">
        <v>583</v>
      </c>
      <c r="C202" s="81" t="s">
        <v>697</v>
      </c>
      <c r="D202" s="72">
        <v>1.4908348964000022</v>
      </c>
      <c r="E202" s="72">
        <v>1.4908348964000022</v>
      </c>
      <c r="F202" s="72">
        <v>0.43795389000000001</v>
      </c>
      <c r="G202" s="76">
        <v>0.56908999999999998</v>
      </c>
      <c r="H202" s="76">
        <v>0</v>
      </c>
      <c r="I202" s="74">
        <f t="shared" si="6"/>
        <v>1.0528810064000023</v>
      </c>
      <c r="J202" s="74">
        <f t="shared" si="7"/>
        <v>-1.0528810064000023</v>
      </c>
      <c r="K202" s="75">
        <f t="shared" si="8"/>
        <v>-0.70623582057439727</v>
      </c>
      <c r="L202" s="76"/>
      <c r="M202" s="76"/>
      <c r="N202" s="83" t="s">
        <v>980</v>
      </c>
    </row>
    <row r="203" spans="1:14" ht="157.5" x14ac:dyDescent="0.25">
      <c r="A203" s="79" t="s">
        <v>13</v>
      </c>
      <c r="B203" s="80" t="s">
        <v>584</v>
      </c>
      <c r="C203" s="81" t="s">
        <v>697</v>
      </c>
      <c r="D203" s="72">
        <v>19.745802496000003</v>
      </c>
      <c r="E203" s="72">
        <v>19.745802496000003</v>
      </c>
      <c r="F203" s="72">
        <v>5.2031579700000004</v>
      </c>
      <c r="G203" s="76">
        <v>1.1611599999999993</v>
      </c>
      <c r="H203" s="76">
        <v>0</v>
      </c>
      <c r="I203" s="74">
        <f t="shared" si="6"/>
        <v>14.542644526000004</v>
      </c>
      <c r="J203" s="74">
        <f t="shared" si="7"/>
        <v>-14.542644526000004</v>
      </c>
      <c r="K203" s="75">
        <f t="shared" si="8"/>
        <v>-0.73649295990608499</v>
      </c>
      <c r="L203" s="76"/>
      <c r="M203" s="76"/>
      <c r="N203" s="83" t="s">
        <v>980</v>
      </c>
    </row>
    <row r="204" spans="1:14" ht="157.5" x14ac:dyDescent="0.25">
      <c r="A204" s="79" t="s">
        <v>13</v>
      </c>
      <c r="B204" s="80" t="s">
        <v>585</v>
      </c>
      <c r="C204" s="81" t="s">
        <v>697</v>
      </c>
      <c r="D204" s="72">
        <v>8.3612280234000025</v>
      </c>
      <c r="E204" s="72">
        <v>8.3612280234000025</v>
      </c>
      <c r="F204" s="72">
        <v>2.3770761299999998</v>
      </c>
      <c r="G204" s="76">
        <v>0.80412300000000003</v>
      </c>
      <c r="H204" s="76">
        <v>0</v>
      </c>
      <c r="I204" s="74">
        <f t="shared" si="6"/>
        <v>5.9841518934000026</v>
      </c>
      <c r="J204" s="74">
        <f t="shared" si="7"/>
        <v>-5.9841518934000026</v>
      </c>
      <c r="K204" s="75">
        <f t="shared" si="8"/>
        <v>-0.71570251124028217</v>
      </c>
      <c r="L204" s="76"/>
      <c r="M204" s="76"/>
      <c r="N204" s="83" t="s">
        <v>980</v>
      </c>
    </row>
    <row r="205" spans="1:14" ht="157.5" x14ac:dyDescent="0.25">
      <c r="A205" s="79" t="s">
        <v>13</v>
      </c>
      <c r="B205" s="80" t="s">
        <v>586</v>
      </c>
      <c r="C205" s="81" t="s">
        <v>697</v>
      </c>
      <c r="D205" s="72">
        <v>5.791632056600001</v>
      </c>
      <c r="E205" s="72">
        <v>5.791632056600001</v>
      </c>
      <c r="F205" s="72">
        <v>1.44685705</v>
      </c>
      <c r="G205" s="76">
        <v>1.2277290000000001</v>
      </c>
      <c r="H205" s="76">
        <v>0</v>
      </c>
      <c r="I205" s="74">
        <f t="shared" si="6"/>
        <v>4.3447750066000008</v>
      </c>
      <c r="J205" s="74">
        <f t="shared" si="7"/>
        <v>-4.3447750066000008</v>
      </c>
      <c r="K205" s="75">
        <f t="shared" si="8"/>
        <v>-0.750181462520362</v>
      </c>
      <c r="L205" s="76"/>
      <c r="M205" s="76"/>
      <c r="N205" s="83" t="s">
        <v>980</v>
      </c>
    </row>
    <row r="206" spans="1:14" ht="157.5" x14ac:dyDescent="0.25">
      <c r="A206" s="79" t="s">
        <v>13</v>
      </c>
      <c r="B206" s="80" t="s">
        <v>587</v>
      </c>
      <c r="C206" s="81" t="s">
        <v>697</v>
      </c>
      <c r="D206" s="72">
        <v>8.9551853343999976</v>
      </c>
      <c r="E206" s="72">
        <v>8.9551853343999976</v>
      </c>
      <c r="F206" s="72">
        <v>2.1701719800000001</v>
      </c>
      <c r="G206" s="76">
        <v>0.41321000000000002</v>
      </c>
      <c r="H206" s="76">
        <v>0</v>
      </c>
      <c r="I206" s="74">
        <f t="shared" si="6"/>
        <v>6.7850133543999975</v>
      </c>
      <c r="J206" s="74">
        <f t="shared" si="7"/>
        <v>-6.7850133543999975</v>
      </c>
      <c r="K206" s="75">
        <f t="shared" si="8"/>
        <v>-0.75766308580308095</v>
      </c>
      <c r="L206" s="76"/>
      <c r="M206" s="76"/>
      <c r="N206" s="83" t="s">
        <v>980</v>
      </c>
    </row>
    <row r="207" spans="1:14" ht="157.5" x14ac:dyDescent="0.25">
      <c r="A207" s="79" t="s">
        <v>13</v>
      </c>
      <c r="B207" s="80" t="s">
        <v>588</v>
      </c>
      <c r="C207" s="81" t="s">
        <v>697</v>
      </c>
      <c r="D207" s="72">
        <v>11.240717552999996</v>
      </c>
      <c r="E207" s="72">
        <v>11.240717552999996</v>
      </c>
      <c r="F207" s="72">
        <v>8.443147380000001</v>
      </c>
      <c r="G207" s="76">
        <v>2.7242309999999996</v>
      </c>
      <c r="H207" s="76">
        <v>0</v>
      </c>
      <c r="I207" s="74">
        <f t="shared" si="6"/>
        <v>2.7975701729999951</v>
      </c>
      <c r="J207" s="74">
        <f t="shared" si="7"/>
        <v>-2.7975701729999951</v>
      </c>
      <c r="K207" s="75">
        <f t="shared" si="8"/>
        <v>-0.24887825530794172</v>
      </c>
      <c r="L207" s="76"/>
      <c r="M207" s="76"/>
      <c r="N207" s="83" t="s">
        <v>980</v>
      </c>
    </row>
    <row r="208" spans="1:14" ht="157.5" x14ac:dyDescent="0.25">
      <c r="A208" s="79" t="s">
        <v>13</v>
      </c>
      <c r="B208" s="80" t="s">
        <v>589</v>
      </c>
      <c r="C208" s="81" t="s">
        <v>697</v>
      </c>
      <c r="D208" s="72">
        <v>6.2637927940000022</v>
      </c>
      <c r="E208" s="72">
        <v>6.2637927940000022</v>
      </c>
      <c r="F208" s="72">
        <v>0.99814762999999951</v>
      </c>
      <c r="G208" s="76">
        <v>0.26832</v>
      </c>
      <c r="H208" s="76">
        <v>0</v>
      </c>
      <c r="I208" s="74">
        <f t="shared" si="6"/>
        <v>5.265645164000003</v>
      </c>
      <c r="J208" s="74">
        <f t="shared" si="7"/>
        <v>-5.265645164000003</v>
      </c>
      <c r="K208" s="75">
        <f t="shared" si="8"/>
        <v>-0.84064804459111242</v>
      </c>
      <c r="L208" s="76"/>
      <c r="M208" s="76"/>
      <c r="N208" s="83" t="s">
        <v>980</v>
      </c>
    </row>
    <row r="209" spans="1:14" ht="157.5" x14ac:dyDescent="0.25">
      <c r="A209" s="79" t="s">
        <v>13</v>
      </c>
      <c r="B209" s="80" t="s">
        <v>590</v>
      </c>
      <c r="C209" s="81" t="s">
        <v>697</v>
      </c>
      <c r="D209" s="72">
        <v>7.7260936964000013</v>
      </c>
      <c r="E209" s="72">
        <v>7.7260936964000013</v>
      </c>
      <c r="F209" s="72">
        <v>0.59856747999999993</v>
      </c>
      <c r="G209" s="76">
        <v>0.29408899999999999</v>
      </c>
      <c r="H209" s="76">
        <v>0</v>
      </c>
      <c r="I209" s="74">
        <f t="shared" si="6"/>
        <v>7.1275262164000015</v>
      </c>
      <c r="J209" s="74">
        <f t="shared" si="7"/>
        <v>-7.1275262164000015</v>
      </c>
      <c r="K209" s="75">
        <f t="shared" si="8"/>
        <v>-0.92252650517571322</v>
      </c>
      <c r="L209" s="76"/>
      <c r="M209" s="76"/>
      <c r="N209" s="83" t="s">
        <v>980</v>
      </c>
    </row>
    <row r="210" spans="1:14" ht="157.5" x14ac:dyDescent="0.25">
      <c r="A210" s="79" t="s">
        <v>13</v>
      </c>
      <c r="B210" s="80" t="s">
        <v>591</v>
      </c>
      <c r="C210" s="81" t="s">
        <v>697</v>
      </c>
      <c r="D210" s="72">
        <v>9.0905010900000001</v>
      </c>
      <c r="E210" s="72">
        <v>9.0905010900000001</v>
      </c>
      <c r="F210" s="72">
        <v>1.68709468</v>
      </c>
      <c r="G210" s="76">
        <v>6.7187419999999998</v>
      </c>
      <c r="H210" s="76">
        <v>0</v>
      </c>
      <c r="I210" s="74">
        <f t="shared" si="6"/>
        <v>7.4034064100000005</v>
      </c>
      <c r="J210" s="74">
        <f t="shared" si="7"/>
        <v>-7.4034064100000005</v>
      </c>
      <c r="K210" s="75">
        <f t="shared" si="8"/>
        <v>-0.81441125595860853</v>
      </c>
      <c r="L210" s="76"/>
      <c r="M210" s="76"/>
      <c r="N210" s="83" t="s">
        <v>980</v>
      </c>
    </row>
    <row r="211" spans="1:14" ht="157.5" x14ac:dyDescent="0.25">
      <c r="A211" s="79" t="s">
        <v>13</v>
      </c>
      <c r="B211" s="80" t="s">
        <v>592</v>
      </c>
      <c r="C211" s="81" t="s">
        <v>697</v>
      </c>
      <c r="D211" s="72">
        <v>8.544734645800002</v>
      </c>
      <c r="E211" s="72">
        <v>8.544734645800002</v>
      </c>
      <c r="F211" s="72">
        <v>2.1278507200000001</v>
      </c>
      <c r="G211" s="76">
        <v>0.29246099999999997</v>
      </c>
      <c r="H211" s="76">
        <v>0</v>
      </c>
      <c r="I211" s="74">
        <f t="shared" ref="I211:I274" si="9">D211-F211</f>
        <v>6.4168839258000023</v>
      </c>
      <c r="J211" s="74">
        <f t="shared" ref="J211:J274" si="10">F211-E211</f>
        <v>-6.4168839258000023</v>
      </c>
      <c r="K211" s="75">
        <f t="shared" ref="K211:K274" si="11">(F211/(E211))-1</f>
        <v>-0.75097521360175845</v>
      </c>
      <c r="L211" s="76"/>
      <c r="M211" s="76"/>
      <c r="N211" s="83" t="s">
        <v>980</v>
      </c>
    </row>
    <row r="212" spans="1:14" ht="157.5" x14ac:dyDescent="0.25">
      <c r="A212" s="79" t="s">
        <v>13</v>
      </c>
      <c r="B212" s="80" t="s">
        <v>593</v>
      </c>
      <c r="C212" s="81" t="s">
        <v>697</v>
      </c>
      <c r="D212" s="72">
        <v>22.484552466600004</v>
      </c>
      <c r="E212" s="72">
        <v>22.484552466600004</v>
      </c>
      <c r="F212" s="72">
        <v>16.329268970000001</v>
      </c>
      <c r="G212" s="76">
        <v>10.945003</v>
      </c>
      <c r="H212" s="76">
        <v>0</v>
      </c>
      <c r="I212" s="74">
        <f t="shared" si="9"/>
        <v>6.1552834966000027</v>
      </c>
      <c r="J212" s="74">
        <f t="shared" si="10"/>
        <v>-6.1552834966000027</v>
      </c>
      <c r="K212" s="75">
        <f t="shared" si="11"/>
        <v>-0.27375610458529054</v>
      </c>
      <c r="L212" s="76"/>
      <c r="M212" s="76"/>
      <c r="N212" s="83" t="s">
        <v>980</v>
      </c>
    </row>
    <row r="213" spans="1:14" ht="157.5" x14ac:dyDescent="0.25">
      <c r="A213" s="79" t="s">
        <v>13</v>
      </c>
      <c r="B213" s="80" t="s">
        <v>594</v>
      </c>
      <c r="C213" s="81" t="s">
        <v>697</v>
      </c>
      <c r="D213" s="72">
        <v>11.910584630600001</v>
      </c>
      <c r="E213" s="72">
        <v>11.910584630600001</v>
      </c>
      <c r="F213" s="72">
        <v>2.2039145099999997</v>
      </c>
      <c r="G213" s="76">
        <v>1.3160050000000001</v>
      </c>
      <c r="H213" s="76">
        <v>0</v>
      </c>
      <c r="I213" s="74">
        <f t="shared" si="9"/>
        <v>9.7066701206000019</v>
      </c>
      <c r="J213" s="74">
        <f t="shared" si="10"/>
        <v>-9.7066701206000019</v>
      </c>
      <c r="K213" s="75">
        <f t="shared" si="11"/>
        <v>-0.81496168505970501</v>
      </c>
      <c r="L213" s="76"/>
      <c r="M213" s="76"/>
      <c r="N213" s="83" t="s">
        <v>980</v>
      </c>
    </row>
    <row r="214" spans="1:14" ht="157.5" x14ac:dyDescent="0.25">
      <c r="A214" s="79" t="s">
        <v>13</v>
      </c>
      <c r="B214" s="80" t="s">
        <v>595</v>
      </c>
      <c r="C214" s="81" t="s">
        <v>697</v>
      </c>
      <c r="D214" s="72">
        <v>7.7635966211999996</v>
      </c>
      <c r="E214" s="72">
        <v>7.7635966211999996</v>
      </c>
      <c r="F214" s="72">
        <v>2.2129364800000002</v>
      </c>
      <c r="G214" s="76">
        <v>0.34271699999999999</v>
      </c>
      <c r="H214" s="76">
        <v>0</v>
      </c>
      <c r="I214" s="74">
        <f t="shared" si="9"/>
        <v>5.5506601411999998</v>
      </c>
      <c r="J214" s="74">
        <f t="shared" si="10"/>
        <v>-5.5506601411999998</v>
      </c>
      <c r="K214" s="75">
        <f t="shared" si="11"/>
        <v>-0.71495988419115575</v>
      </c>
      <c r="L214" s="76"/>
      <c r="M214" s="76"/>
      <c r="N214" s="83" t="s">
        <v>980</v>
      </c>
    </row>
    <row r="215" spans="1:14" ht="157.5" x14ac:dyDescent="0.25">
      <c r="A215" s="79" t="s">
        <v>13</v>
      </c>
      <c r="B215" s="80" t="s">
        <v>596</v>
      </c>
      <c r="C215" s="81" t="s">
        <v>697</v>
      </c>
      <c r="D215" s="72">
        <v>13.758693665400003</v>
      </c>
      <c r="E215" s="72">
        <v>13.758693665400003</v>
      </c>
      <c r="F215" s="72">
        <v>11.728065919999999</v>
      </c>
      <c r="G215" s="76">
        <v>10.515648000000001</v>
      </c>
      <c r="H215" s="76">
        <v>0</v>
      </c>
      <c r="I215" s="74">
        <f t="shared" si="9"/>
        <v>2.0306277454000039</v>
      </c>
      <c r="J215" s="74">
        <f t="shared" si="10"/>
        <v>-2.0306277454000039</v>
      </c>
      <c r="K215" s="75">
        <f t="shared" si="11"/>
        <v>-0.14758870244393718</v>
      </c>
      <c r="L215" s="76"/>
      <c r="M215" s="76"/>
      <c r="N215" s="83" t="s">
        <v>980</v>
      </c>
    </row>
    <row r="216" spans="1:14" ht="157.5" x14ac:dyDescent="0.25">
      <c r="A216" s="79" t="s">
        <v>13</v>
      </c>
      <c r="B216" s="80" t="s">
        <v>597</v>
      </c>
      <c r="C216" s="81" t="s">
        <v>697</v>
      </c>
      <c r="D216" s="72">
        <v>8.830414768799999</v>
      </c>
      <c r="E216" s="72">
        <v>8.830414768799999</v>
      </c>
      <c r="F216" s="72">
        <v>3.0020000000000003E-4</v>
      </c>
      <c r="G216" s="76">
        <v>0</v>
      </c>
      <c r="H216" s="76">
        <v>0</v>
      </c>
      <c r="I216" s="74">
        <f t="shared" si="9"/>
        <v>8.8301145687999991</v>
      </c>
      <c r="J216" s="74">
        <f t="shared" si="10"/>
        <v>-8.8301145687999991</v>
      </c>
      <c r="K216" s="75">
        <f t="shared" si="11"/>
        <v>-0.99996600386189549</v>
      </c>
      <c r="L216" s="76"/>
      <c r="M216" s="76"/>
      <c r="N216" s="83" t="s">
        <v>980</v>
      </c>
    </row>
    <row r="217" spans="1:14" ht="157.5" x14ac:dyDescent="0.25">
      <c r="A217" s="79" t="s">
        <v>13</v>
      </c>
      <c r="B217" s="80" t="s">
        <v>598</v>
      </c>
      <c r="C217" s="81" t="s">
        <v>697</v>
      </c>
      <c r="D217" s="72">
        <v>4.0169820068000002</v>
      </c>
      <c r="E217" s="72">
        <v>4.0169820068000002</v>
      </c>
      <c r="F217" s="72">
        <v>2.0316172099999998</v>
      </c>
      <c r="G217" s="76">
        <v>0.31008500000000006</v>
      </c>
      <c r="H217" s="76">
        <v>0</v>
      </c>
      <c r="I217" s="74">
        <f t="shared" si="9"/>
        <v>1.9853647968000003</v>
      </c>
      <c r="J217" s="74">
        <f t="shared" si="10"/>
        <v>-1.9853647968000003</v>
      </c>
      <c r="K217" s="75">
        <f t="shared" si="11"/>
        <v>-0.49424289016957224</v>
      </c>
      <c r="L217" s="76"/>
      <c r="M217" s="76"/>
      <c r="N217" s="83" t="s">
        <v>980</v>
      </c>
    </row>
    <row r="218" spans="1:14" ht="157.5" x14ac:dyDescent="0.25">
      <c r="A218" s="79" t="s">
        <v>13</v>
      </c>
      <c r="B218" s="80" t="s">
        <v>599</v>
      </c>
      <c r="C218" s="81" t="s">
        <v>697</v>
      </c>
      <c r="D218" s="72">
        <v>11.854908377600001</v>
      </c>
      <c r="E218" s="72">
        <v>11.854908377600001</v>
      </c>
      <c r="F218" s="72">
        <v>9.5156514699999999</v>
      </c>
      <c r="G218" s="76">
        <v>8.4709889999999994</v>
      </c>
      <c r="H218" s="76">
        <v>0</v>
      </c>
      <c r="I218" s="74">
        <f t="shared" si="9"/>
        <v>2.3392569076000012</v>
      </c>
      <c r="J218" s="74">
        <f t="shared" si="10"/>
        <v>-2.3392569076000012</v>
      </c>
      <c r="K218" s="75">
        <f t="shared" si="11"/>
        <v>-0.19732391285453177</v>
      </c>
      <c r="L218" s="76"/>
      <c r="M218" s="76"/>
      <c r="N218" s="83" t="s">
        <v>980</v>
      </c>
    </row>
    <row r="219" spans="1:14" ht="157.5" x14ac:dyDescent="0.25">
      <c r="A219" s="79" t="s">
        <v>13</v>
      </c>
      <c r="B219" s="80" t="s">
        <v>600</v>
      </c>
      <c r="C219" s="81" t="s">
        <v>697</v>
      </c>
      <c r="D219" s="72">
        <v>1.7345441805999995</v>
      </c>
      <c r="E219" s="72">
        <v>1.7345441805999995</v>
      </c>
      <c r="F219" s="72">
        <v>0.42900327999999999</v>
      </c>
      <c r="G219" s="76">
        <v>0.65582900000000011</v>
      </c>
      <c r="H219" s="76">
        <v>0</v>
      </c>
      <c r="I219" s="74">
        <f t="shared" si="9"/>
        <v>1.3055409005999996</v>
      </c>
      <c r="J219" s="74">
        <f t="shared" si="10"/>
        <v>-1.3055409005999996</v>
      </c>
      <c r="K219" s="75">
        <f t="shared" si="11"/>
        <v>-0.75267088333742949</v>
      </c>
      <c r="L219" s="76"/>
      <c r="M219" s="76"/>
      <c r="N219" s="83" t="s">
        <v>980</v>
      </c>
    </row>
    <row r="220" spans="1:14" ht="157.5" x14ac:dyDescent="0.25">
      <c r="A220" s="79" t="s">
        <v>13</v>
      </c>
      <c r="B220" s="80" t="s">
        <v>601</v>
      </c>
      <c r="C220" s="81" t="s">
        <v>697</v>
      </c>
      <c r="D220" s="72">
        <v>1.7161509745999997</v>
      </c>
      <c r="E220" s="72">
        <v>1.7161509745999997</v>
      </c>
      <c r="F220" s="72">
        <v>1.43167076</v>
      </c>
      <c r="G220" s="76">
        <v>1.3052110000000001</v>
      </c>
      <c r="H220" s="76">
        <v>0</v>
      </c>
      <c r="I220" s="74">
        <f t="shared" si="9"/>
        <v>0.28448021459999961</v>
      </c>
      <c r="J220" s="74">
        <f t="shared" si="10"/>
        <v>-0.28448021459999961</v>
      </c>
      <c r="K220" s="75">
        <f t="shared" si="11"/>
        <v>-0.16576642662007413</v>
      </c>
      <c r="L220" s="76"/>
      <c r="M220" s="76"/>
      <c r="N220" s="83" t="s">
        <v>980</v>
      </c>
    </row>
    <row r="221" spans="1:14" ht="157.5" x14ac:dyDescent="0.25">
      <c r="A221" s="79" t="s">
        <v>13</v>
      </c>
      <c r="B221" s="80" t="s">
        <v>602</v>
      </c>
      <c r="C221" s="81" t="s">
        <v>697</v>
      </c>
      <c r="D221" s="72">
        <v>6.1207748774000015</v>
      </c>
      <c r="E221" s="72">
        <v>6.1207748774000015</v>
      </c>
      <c r="F221" s="72">
        <v>4.9503232800000001</v>
      </c>
      <c r="G221" s="76">
        <v>4.271274</v>
      </c>
      <c r="H221" s="76">
        <v>0</v>
      </c>
      <c r="I221" s="74">
        <f t="shared" si="9"/>
        <v>1.1704515974000014</v>
      </c>
      <c r="J221" s="74">
        <f t="shared" si="10"/>
        <v>-1.1704515974000014</v>
      </c>
      <c r="K221" s="75">
        <f t="shared" si="11"/>
        <v>-0.19122604912683683</v>
      </c>
      <c r="L221" s="76"/>
      <c r="M221" s="76"/>
      <c r="N221" s="83" t="s">
        <v>980</v>
      </c>
    </row>
    <row r="222" spans="1:14" ht="157.5" x14ac:dyDescent="0.25">
      <c r="A222" s="79" t="s">
        <v>138</v>
      </c>
      <c r="B222" s="80" t="s">
        <v>603</v>
      </c>
      <c r="C222" s="81" t="s">
        <v>697</v>
      </c>
      <c r="D222" s="72">
        <v>1087.036685</v>
      </c>
      <c r="E222" s="72">
        <v>1087.036685</v>
      </c>
      <c r="F222" s="72">
        <v>1403.1279339999999</v>
      </c>
      <c r="G222" s="76">
        <v>469.82065899999998</v>
      </c>
      <c r="H222" s="76">
        <v>0</v>
      </c>
      <c r="I222" s="74">
        <f t="shared" si="9"/>
        <v>-316.09124899999983</v>
      </c>
      <c r="J222" s="74">
        <f t="shared" si="10"/>
        <v>316.09124899999983</v>
      </c>
      <c r="K222" s="75">
        <f t="shared" si="11"/>
        <v>0.29078250381218718</v>
      </c>
      <c r="L222" s="76"/>
      <c r="M222" s="76"/>
      <c r="N222" s="83" t="s">
        <v>980</v>
      </c>
    </row>
    <row r="223" spans="1:14" ht="94.5" x14ac:dyDescent="0.25">
      <c r="A223" s="79" t="s">
        <v>139</v>
      </c>
      <c r="B223" s="80" t="s">
        <v>604</v>
      </c>
      <c r="C223" s="81" t="s">
        <v>697</v>
      </c>
      <c r="D223" s="72">
        <v>84.8822270000001</v>
      </c>
      <c r="E223" s="72">
        <v>84.8822270000001</v>
      </c>
      <c r="F223" s="72">
        <v>86.010028000000005</v>
      </c>
      <c r="G223" s="76">
        <v>58.148254000000009</v>
      </c>
      <c r="H223" s="76">
        <v>0</v>
      </c>
      <c r="I223" s="74">
        <f t="shared" si="9"/>
        <v>-1.1278009999999057</v>
      </c>
      <c r="J223" s="74">
        <f t="shared" si="10"/>
        <v>1.1278009999999057</v>
      </c>
      <c r="K223" s="75">
        <f t="shared" si="11"/>
        <v>1.3286656581240619E-2</v>
      </c>
      <c r="L223" s="76"/>
      <c r="M223" s="76"/>
      <c r="N223" s="83" t="s">
        <v>956</v>
      </c>
    </row>
    <row r="224" spans="1:14" ht="63" x14ac:dyDescent="0.25">
      <c r="A224" s="79" t="s">
        <v>140</v>
      </c>
      <c r="B224" s="80" t="s">
        <v>605</v>
      </c>
      <c r="C224" s="81" t="s">
        <v>697</v>
      </c>
      <c r="D224" s="72">
        <v>9.3078479999999999</v>
      </c>
      <c r="E224" s="72">
        <v>9.3078479999999999</v>
      </c>
      <c r="F224" s="72">
        <v>7.1162199999999993</v>
      </c>
      <c r="G224" s="76">
        <v>2.3982730000000001</v>
      </c>
      <c r="H224" s="76">
        <v>0</v>
      </c>
      <c r="I224" s="74">
        <f t="shared" si="9"/>
        <v>2.1916280000000006</v>
      </c>
      <c r="J224" s="74">
        <f t="shared" si="10"/>
        <v>-2.1916280000000006</v>
      </c>
      <c r="K224" s="75">
        <f t="shared" si="11"/>
        <v>-0.23546022668182809</v>
      </c>
      <c r="L224" s="76"/>
      <c r="M224" s="76"/>
      <c r="N224" s="83" t="s">
        <v>982</v>
      </c>
    </row>
    <row r="225" spans="1:14" ht="78.75" x14ac:dyDescent="0.25">
      <c r="A225" s="79" t="s">
        <v>141</v>
      </c>
      <c r="B225" s="80" t="s">
        <v>606</v>
      </c>
      <c r="C225" s="81" t="s">
        <v>697</v>
      </c>
      <c r="D225" s="72">
        <v>16.855134392488701</v>
      </c>
      <c r="E225" s="72">
        <v>16.855134392488701</v>
      </c>
      <c r="F225" s="72">
        <v>1.4215700000000002</v>
      </c>
      <c r="G225" s="76">
        <v>2.5384709999999999</v>
      </c>
      <c r="H225" s="76">
        <v>0</v>
      </c>
      <c r="I225" s="74">
        <f t="shared" si="9"/>
        <v>15.4335643924887</v>
      </c>
      <c r="J225" s="74">
        <f t="shared" si="10"/>
        <v>-15.4335643924887</v>
      </c>
      <c r="K225" s="75">
        <f t="shared" si="11"/>
        <v>-0.91565952742367296</v>
      </c>
      <c r="L225" s="76"/>
      <c r="M225" s="76"/>
      <c r="N225" s="83" t="s">
        <v>983</v>
      </c>
    </row>
    <row r="226" spans="1:14" ht="94.5" x14ac:dyDescent="0.25">
      <c r="A226" s="79" t="s">
        <v>142</v>
      </c>
      <c r="B226" s="80" t="s">
        <v>607</v>
      </c>
      <c r="C226" s="81" t="s">
        <v>697</v>
      </c>
      <c r="D226" s="72">
        <v>33.574865570000007</v>
      </c>
      <c r="E226" s="72">
        <v>33.574865570000007</v>
      </c>
      <c r="F226" s="72">
        <v>20.103152999999999</v>
      </c>
      <c r="G226" s="76">
        <v>0</v>
      </c>
      <c r="H226" s="76">
        <v>0</v>
      </c>
      <c r="I226" s="74">
        <f t="shared" si="9"/>
        <v>13.471712570000008</v>
      </c>
      <c r="J226" s="74">
        <f t="shared" si="10"/>
        <v>-13.471712570000008</v>
      </c>
      <c r="K226" s="75">
        <f t="shared" si="11"/>
        <v>-0.4012439764475878</v>
      </c>
      <c r="L226" s="76"/>
      <c r="M226" s="76"/>
      <c r="N226" s="89" t="s">
        <v>984</v>
      </c>
    </row>
    <row r="227" spans="1:14" ht="78.75" x14ac:dyDescent="0.25">
      <c r="A227" s="79" t="s">
        <v>143</v>
      </c>
      <c r="B227" s="80" t="s">
        <v>609</v>
      </c>
      <c r="C227" s="81" t="s">
        <v>697</v>
      </c>
      <c r="D227" s="72">
        <v>120.33799999999999</v>
      </c>
      <c r="E227" s="72">
        <v>120.33799999999999</v>
      </c>
      <c r="F227" s="72">
        <v>0</v>
      </c>
      <c r="G227" s="76">
        <v>0</v>
      </c>
      <c r="H227" s="76">
        <v>0</v>
      </c>
      <c r="I227" s="74">
        <f t="shared" si="9"/>
        <v>120.33799999999999</v>
      </c>
      <c r="J227" s="74">
        <f t="shared" si="10"/>
        <v>-120.33799999999999</v>
      </c>
      <c r="K227" s="75">
        <f t="shared" si="11"/>
        <v>-1</v>
      </c>
      <c r="L227" s="76"/>
      <c r="M227" s="76"/>
      <c r="N227" s="83" t="s">
        <v>983</v>
      </c>
    </row>
    <row r="228" spans="1:14" ht="78.75" x14ac:dyDescent="0.25">
      <c r="A228" s="79" t="s">
        <v>144</v>
      </c>
      <c r="B228" s="80" t="s">
        <v>610</v>
      </c>
      <c r="C228" s="81" t="s">
        <v>697</v>
      </c>
      <c r="D228" s="72">
        <v>71.87</v>
      </c>
      <c r="E228" s="72">
        <v>71.87</v>
      </c>
      <c r="F228" s="72">
        <v>0</v>
      </c>
      <c r="G228" s="76">
        <v>0</v>
      </c>
      <c r="H228" s="76">
        <v>0</v>
      </c>
      <c r="I228" s="74">
        <f t="shared" si="9"/>
        <v>71.87</v>
      </c>
      <c r="J228" s="74">
        <f t="shared" si="10"/>
        <v>-71.87</v>
      </c>
      <c r="K228" s="75">
        <f t="shared" si="11"/>
        <v>-1</v>
      </c>
      <c r="L228" s="76"/>
      <c r="M228" s="76"/>
      <c r="N228" s="83" t="s">
        <v>983</v>
      </c>
    </row>
    <row r="229" spans="1:14" ht="78.75" x14ac:dyDescent="0.25">
      <c r="A229" s="79" t="s">
        <v>145</v>
      </c>
      <c r="B229" s="80" t="s">
        <v>611</v>
      </c>
      <c r="C229" s="81" t="s">
        <v>697</v>
      </c>
      <c r="D229" s="72">
        <v>6.7949999999999999</v>
      </c>
      <c r="E229" s="72">
        <v>6.7949999999999999</v>
      </c>
      <c r="F229" s="72">
        <v>0.43452400000000002</v>
      </c>
      <c r="G229" s="76">
        <v>0.36824099999999999</v>
      </c>
      <c r="H229" s="76">
        <v>0</v>
      </c>
      <c r="I229" s="74">
        <f t="shared" si="9"/>
        <v>6.3604760000000002</v>
      </c>
      <c r="J229" s="74">
        <f t="shared" si="10"/>
        <v>-6.3604760000000002</v>
      </c>
      <c r="K229" s="75">
        <f t="shared" si="11"/>
        <v>-0.93605239146431196</v>
      </c>
      <c r="L229" s="76"/>
      <c r="M229" s="76"/>
      <c r="N229" s="83" t="s">
        <v>983</v>
      </c>
    </row>
    <row r="230" spans="1:14" ht="63" x14ac:dyDescent="0.25">
      <c r="A230" s="79" t="s">
        <v>146</v>
      </c>
      <c r="B230" s="80" t="s">
        <v>612</v>
      </c>
      <c r="C230" s="81" t="s">
        <v>697</v>
      </c>
      <c r="D230" s="72">
        <v>7.5</v>
      </c>
      <c r="E230" s="72">
        <v>7.5</v>
      </c>
      <c r="F230" s="72">
        <v>0.82104299999999997</v>
      </c>
      <c r="G230" s="76">
        <v>6.3464689999999999</v>
      </c>
      <c r="H230" s="76">
        <v>0</v>
      </c>
      <c r="I230" s="74">
        <f t="shared" si="9"/>
        <v>6.6789570000000005</v>
      </c>
      <c r="J230" s="74">
        <f t="shared" si="10"/>
        <v>-6.6789570000000005</v>
      </c>
      <c r="K230" s="75">
        <f t="shared" si="11"/>
        <v>-0.89052759999999997</v>
      </c>
      <c r="L230" s="76"/>
      <c r="M230" s="76"/>
      <c r="N230" s="83" t="s">
        <v>985</v>
      </c>
    </row>
    <row r="231" spans="1:14" ht="110.25" x14ac:dyDescent="0.25">
      <c r="A231" s="79" t="s">
        <v>147</v>
      </c>
      <c r="B231" s="80" t="s">
        <v>613</v>
      </c>
      <c r="C231" s="81" t="s">
        <v>697</v>
      </c>
      <c r="D231" s="72">
        <v>8</v>
      </c>
      <c r="E231" s="72">
        <v>8</v>
      </c>
      <c r="F231" s="72">
        <v>0.49949400000000005</v>
      </c>
      <c r="G231" s="76">
        <v>0.84690200000000004</v>
      </c>
      <c r="H231" s="76">
        <v>0</v>
      </c>
      <c r="I231" s="74">
        <f t="shared" si="9"/>
        <v>7.5005059999999997</v>
      </c>
      <c r="J231" s="74">
        <f t="shared" si="10"/>
        <v>-7.5005059999999997</v>
      </c>
      <c r="K231" s="75">
        <f t="shared" si="11"/>
        <v>-0.93756324999999996</v>
      </c>
      <c r="L231" s="76"/>
      <c r="M231" s="76"/>
      <c r="N231" s="83" t="s">
        <v>986</v>
      </c>
    </row>
    <row r="232" spans="1:14" ht="94.5" x14ac:dyDescent="0.25">
      <c r="A232" s="79" t="s">
        <v>148</v>
      </c>
      <c r="B232" s="80" t="s">
        <v>614</v>
      </c>
      <c r="C232" s="81" t="s">
        <v>697</v>
      </c>
      <c r="D232" s="72">
        <v>2.4</v>
      </c>
      <c r="E232" s="72">
        <v>2.4</v>
      </c>
      <c r="F232" s="72">
        <v>0.77195599999999998</v>
      </c>
      <c r="G232" s="76">
        <v>0.6542</v>
      </c>
      <c r="H232" s="76">
        <v>0</v>
      </c>
      <c r="I232" s="74">
        <f t="shared" si="9"/>
        <v>1.628044</v>
      </c>
      <c r="J232" s="74">
        <f t="shared" si="10"/>
        <v>-1.628044</v>
      </c>
      <c r="K232" s="75">
        <f t="shared" si="11"/>
        <v>-0.67835166666666669</v>
      </c>
      <c r="L232" s="76"/>
      <c r="M232" s="76"/>
      <c r="N232" s="83" t="s">
        <v>987</v>
      </c>
    </row>
    <row r="233" spans="1:14" ht="157.5" x14ac:dyDescent="0.25">
      <c r="A233" s="79" t="s">
        <v>149</v>
      </c>
      <c r="B233" s="80" t="s">
        <v>615</v>
      </c>
      <c r="C233" s="81" t="s">
        <v>697</v>
      </c>
      <c r="D233" s="72">
        <v>318.3</v>
      </c>
      <c r="E233" s="72">
        <v>11.799999999999999</v>
      </c>
      <c r="F233" s="72">
        <v>12.683674</v>
      </c>
      <c r="G233" s="76">
        <v>2.3480720000000002</v>
      </c>
      <c r="H233" s="76">
        <v>0</v>
      </c>
      <c r="I233" s="74">
        <f t="shared" si="9"/>
        <v>305.61632600000002</v>
      </c>
      <c r="J233" s="74">
        <f t="shared" si="10"/>
        <v>0.88367400000000096</v>
      </c>
      <c r="K233" s="75">
        <f t="shared" si="11"/>
        <v>7.4887627118644051E-2</v>
      </c>
      <c r="L233" s="76"/>
      <c r="M233" s="76"/>
      <c r="N233" s="83" t="s">
        <v>988</v>
      </c>
    </row>
    <row r="234" spans="1:14" ht="63" x14ac:dyDescent="0.25">
      <c r="A234" s="79" t="s">
        <v>150</v>
      </c>
      <c r="B234" s="80" t="s">
        <v>616</v>
      </c>
      <c r="C234" s="81" t="s">
        <v>695</v>
      </c>
      <c r="D234" s="72">
        <v>1.1000000000000001</v>
      </c>
      <c r="E234" s="72">
        <v>1.1000000000000001</v>
      </c>
      <c r="F234" s="72">
        <v>0</v>
      </c>
      <c r="G234" s="76">
        <v>0.41958999999999996</v>
      </c>
      <c r="H234" s="76">
        <v>0</v>
      </c>
      <c r="I234" s="74">
        <f t="shared" si="9"/>
        <v>1.1000000000000001</v>
      </c>
      <c r="J234" s="74">
        <f t="shared" si="10"/>
        <v>-1.1000000000000001</v>
      </c>
      <c r="K234" s="75">
        <f t="shared" si="11"/>
        <v>-1</v>
      </c>
      <c r="L234" s="76"/>
      <c r="M234" s="76"/>
      <c r="N234" s="82" t="s">
        <v>919</v>
      </c>
    </row>
    <row r="235" spans="1:14" ht="63" x14ac:dyDescent="0.25">
      <c r="A235" s="79" t="s">
        <v>151</v>
      </c>
      <c r="B235" s="80" t="s">
        <v>617</v>
      </c>
      <c r="C235" s="81" t="s">
        <v>695</v>
      </c>
      <c r="D235" s="72">
        <v>7.16</v>
      </c>
      <c r="E235" s="72">
        <v>7.16</v>
      </c>
      <c r="F235" s="72">
        <v>0.49512</v>
      </c>
      <c r="G235" s="76">
        <v>0</v>
      </c>
      <c r="H235" s="76">
        <v>0</v>
      </c>
      <c r="I235" s="74">
        <f t="shared" si="9"/>
        <v>6.6648800000000001</v>
      </c>
      <c r="J235" s="74">
        <f t="shared" si="10"/>
        <v>-6.6648800000000001</v>
      </c>
      <c r="K235" s="75">
        <f t="shared" si="11"/>
        <v>-0.93084916201117318</v>
      </c>
      <c r="L235" s="76"/>
      <c r="M235" s="76"/>
      <c r="N235" s="82" t="s">
        <v>919</v>
      </c>
    </row>
    <row r="236" spans="1:14" ht="63" x14ac:dyDescent="0.25">
      <c r="A236" s="79" t="s">
        <v>152</v>
      </c>
      <c r="B236" s="80" t="s">
        <v>618</v>
      </c>
      <c r="C236" s="81" t="s">
        <v>695</v>
      </c>
      <c r="D236" s="72">
        <v>1.6</v>
      </c>
      <c r="E236" s="72">
        <v>1.6</v>
      </c>
      <c r="F236" s="72">
        <v>1.32538</v>
      </c>
      <c r="G236" s="76">
        <v>1.1232</v>
      </c>
      <c r="H236" s="76">
        <v>1.1232</v>
      </c>
      <c r="I236" s="74">
        <f t="shared" si="9"/>
        <v>0.27462000000000009</v>
      </c>
      <c r="J236" s="74">
        <f t="shared" si="10"/>
        <v>-0.27462000000000009</v>
      </c>
      <c r="K236" s="75">
        <f t="shared" si="11"/>
        <v>-0.1716375</v>
      </c>
      <c r="L236" s="76"/>
      <c r="M236" s="76"/>
      <c r="N236" s="82" t="s">
        <v>925</v>
      </c>
    </row>
    <row r="237" spans="1:14" ht="31.5" x14ac:dyDescent="0.25">
      <c r="A237" s="79" t="s">
        <v>153</v>
      </c>
      <c r="B237" s="80" t="s">
        <v>619</v>
      </c>
      <c r="C237" s="81" t="s">
        <v>697</v>
      </c>
      <c r="D237" s="72">
        <v>0.16763056000000001</v>
      </c>
      <c r="E237" s="72">
        <v>0.16763056000000001</v>
      </c>
      <c r="F237" s="72">
        <v>0.167631</v>
      </c>
      <c r="G237" s="76">
        <v>0</v>
      </c>
      <c r="H237" s="76">
        <v>0</v>
      </c>
      <c r="I237" s="74">
        <f t="shared" si="9"/>
        <v>-4.3999999999044803E-7</v>
      </c>
      <c r="J237" s="74">
        <f t="shared" si="10"/>
        <v>4.3999999999044803E-7</v>
      </c>
      <c r="K237" s="75">
        <f t="shared" si="11"/>
        <v>2.6248197224632008E-6</v>
      </c>
      <c r="L237" s="76"/>
      <c r="M237" s="76"/>
      <c r="N237" s="83" t="s">
        <v>989</v>
      </c>
    </row>
    <row r="238" spans="1:14" ht="31.5" x14ac:dyDescent="0.25">
      <c r="A238" s="79" t="s">
        <v>154</v>
      </c>
      <c r="B238" s="80" t="s">
        <v>620</v>
      </c>
      <c r="C238" s="81" t="s">
        <v>697</v>
      </c>
      <c r="D238" s="72">
        <v>0.25985170000000002</v>
      </c>
      <c r="E238" s="72">
        <v>0.25985170000000002</v>
      </c>
      <c r="F238" s="72">
        <v>0.259851</v>
      </c>
      <c r="G238" s="76">
        <v>0</v>
      </c>
      <c r="H238" s="76">
        <v>0</v>
      </c>
      <c r="I238" s="74">
        <f t="shared" si="9"/>
        <v>7.0000000002012897E-7</v>
      </c>
      <c r="J238" s="74">
        <f t="shared" si="10"/>
        <v>-7.0000000002012897E-7</v>
      </c>
      <c r="K238" s="75">
        <f t="shared" si="11"/>
        <v>-2.6938442196922097E-6</v>
      </c>
      <c r="L238" s="76"/>
      <c r="M238" s="76"/>
      <c r="N238" s="83" t="s">
        <v>989</v>
      </c>
    </row>
    <row r="239" spans="1:14" ht="78.75" x14ac:dyDescent="0.25">
      <c r="A239" s="79" t="s">
        <v>155</v>
      </c>
      <c r="B239" s="80" t="s">
        <v>621</v>
      </c>
      <c r="C239" s="81" t="s">
        <v>697</v>
      </c>
      <c r="D239" s="72">
        <v>119.7151540239135</v>
      </c>
      <c r="E239" s="72">
        <v>12.775473</v>
      </c>
      <c r="F239" s="72">
        <v>12.775473</v>
      </c>
      <c r="G239" s="76">
        <v>0.41616799999999998</v>
      </c>
      <c r="H239" s="76">
        <v>0</v>
      </c>
      <c r="I239" s="74">
        <f t="shared" si="9"/>
        <v>106.93968102391349</v>
      </c>
      <c r="J239" s="74">
        <f t="shared" si="10"/>
        <v>0</v>
      </c>
      <c r="K239" s="75">
        <f t="shared" si="11"/>
        <v>0</v>
      </c>
      <c r="L239" s="76"/>
      <c r="M239" s="76"/>
      <c r="N239" s="83" t="s">
        <v>990</v>
      </c>
    </row>
    <row r="240" spans="1:14" ht="94.5" x14ac:dyDescent="0.25">
      <c r="A240" s="79" t="s">
        <v>156</v>
      </c>
      <c r="B240" s="80" t="s">
        <v>622</v>
      </c>
      <c r="C240" s="81" t="s">
        <v>697</v>
      </c>
      <c r="D240" s="72">
        <v>109.063811</v>
      </c>
      <c r="E240" s="72">
        <v>109.063811</v>
      </c>
      <c r="F240" s="72">
        <v>71.966476</v>
      </c>
      <c r="G240" s="76">
        <v>36.677571</v>
      </c>
      <c r="H240" s="76">
        <v>36.677571</v>
      </c>
      <c r="I240" s="74">
        <f t="shared" si="9"/>
        <v>37.097335000000001</v>
      </c>
      <c r="J240" s="74">
        <f t="shared" si="10"/>
        <v>-37.097335000000001</v>
      </c>
      <c r="K240" s="75">
        <f t="shared" si="11"/>
        <v>-0.34014339550265671</v>
      </c>
      <c r="L240" s="76"/>
      <c r="M240" s="76"/>
      <c r="N240" s="83" t="s">
        <v>991</v>
      </c>
    </row>
    <row r="241" spans="1:14" ht="78.75" x14ac:dyDescent="0.25">
      <c r="A241" s="79" t="s">
        <v>157</v>
      </c>
      <c r="B241" s="80" t="s">
        <v>623</v>
      </c>
      <c r="C241" s="81" t="s">
        <v>695</v>
      </c>
      <c r="D241" s="72">
        <v>0.15</v>
      </c>
      <c r="E241" s="72">
        <v>0.15</v>
      </c>
      <c r="F241" s="72">
        <v>0.38668999999999998</v>
      </c>
      <c r="G241" s="76">
        <v>0</v>
      </c>
      <c r="H241" s="76">
        <v>0</v>
      </c>
      <c r="I241" s="74">
        <f t="shared" si="9"/>
        <v>-0.23668999999999998</v>
      </c>
      <c r="J241" s="74">
        <f t="shared" si="10"/>
        <v>0.23668999999999998</v>
      </c>
      <c r="K241" s="75">
        <f t="shared" si="11"/>
        <v>1.5779333333333332</v>
      </c>
      <c r="L241" s="76"/>
      <c r="M241" s="76"/>
      <c r="N241" s="82" t="s">
        <v>915</v>
      </c>
    </row>
    <row r="242" spans="1:14" ht="31.5" x14ac:dyDescent="0.25">
      <c r="A242" s="79" t="s">
        <v>158</v>
      </c>
      <c r="B242" s="80" t="s">
        <v>624</v>
      </c>
      <c r="C242" s="81" t="s">
        <v>697</v>
      </c>
      <c r="D242" s="72">
        <v>2.1442004200000002</v>
      </c>
      <c r="E242" s="72">
        <v>2.1442004200000002</v>
      </c>
      <c r="F242" s="72">
        <v>2.1441999999999997</v>
      </c>
      <c r="G242" s="76">
        <v>1.8171189999999999</v>
      </c>
      <c r="H242" s="76">
        <v>0</v>
      </c>
      <c r="I242" s="74">
        <f t="shared" si="9"/>
        <v>4.2000000055608666E-7</v>
      </c>
      <c r="J242" s="74">
        <f t="shared" si="10"/>
        <v>-4.2000000055608666E-7</v>
      </c>
      <c r="K242" s="75">
        <f t="shared" si="11"/>
        <v>-1.9587721211689058E-7</v>
      </c>
      <c r="L242" s="76"/>
      <c r="M242" s="76"/>
      <c r="N242" s="83" t="s">
        <v>926</v>
      </c>
    </row>
    <row r="243" spans="1:14" ht="94.5" x14ac:dyDescent="0.25">
      <c r="A243" s="79" t="s">
        <v>159</v>
      </c>
      <c r="B243" s="80" t="s">
        <v>756</v>
      </c>
      <c r="C243" s="81" t="s">
        <v>701</v>
      </c>
      <c r="D243" s="72">
        <v>407.72087639599999</v>
      </c>
      <c r="E243" s="72">
        <v>2.6125111200000002</v>
      </c>
      <c r="F243" s="72">
        <v>5.5631199999999996</v>
      </c>
      <c r="G243" s="76">
        <v>4.8918599999999994</v>
      </c>
      <c r="H243" s="76">
        <v>14.57386</v>
      </c>
      <c r="I243" s="74">
        <f t="shared" si="9"/>
        <v>402.15775639599997</v>
      </c>
      <c r="J243" s="74">
        <f t="shared" si="10"/>
        <v>2.9506088799999994</v>
      </c>
      <c r="K243" s="75">
        <f t="shared" si="11"/>
        <v>1.1294148596772287</v>
      </c>
      <c r="L243" s="76"/>
      <c r="M243" s="76"/>
      <c r="N243" s="90" t="s">
        <v>896</v>
      </c>
    </row>
    <row r="244" spans="1:14" ht="126" x14ac:dyDescent="0.25">
      <c r="A244" s="79" t="s">
        <v>160</v>
      </c>
      <c r="B244" s="80" t="s">
        <v>626</v>
      </c>
      <c r="C244" s="81" t="s">
        <v>702</v>
      </c>
      <c r="D244" s="72">
        <v>10</v>
      </c>
      <c r="E244" s="72">
        <v>10</v>
      </c>
      <c r="F244" s="72">
        <v>0</v>
      </c>
      <c r="G244" s="76">
        <v>0</v>
      </c>
      <c r="H244" s="76">
        <v>0</v>
      </c>
      <c r="I244" s="74">
        <f t="shared" si="9"/>
        <v>10</v>
      </c>
      <c r="J244" s="74">
        <f t="shared" si="10"/>
        <v>-10</v>
      </c>
      <c r="K244" s="75">
        <f t="shared" si="11"/>
        <v>-1</v>
      </c>
      <c r="L244" s="76"/>
      <c r="M244" s="76"/>
      <c r="N244" s="89" t="s">
        <v>992</v>
      </c>
    </row>
    <row r="245" spans="1:14" ht="63" x14ac:dyDescent="0.25">
      <c r="A245" s="79" t="s">
        <v>161</v>
      </c>
      <c r="B245" s="80" t="s">
        <v>627</v>
      </c>
      <c r="C245" s="81" t="s">
        <v>697</v>
      </c>
      <c r="D245" s="72">
        <v>5</v>
      </c>
      <c r="E245" s="72">
        <v>5</v>
      </c>
      <c r="F245" s="72">
        <v>1.3365909999999999</v>
      </c>
      <c r="G245" s="76">
        <v>0.141595</v>
      </c>
      <c r="H245" s="76">
        <v>22.819277999999997</v>
      </c>
      <c r="I245" s="74">
        <f t="shared" si="9"/>
        <v>3.6634090000000001</v>
      </c>
      <c r="J245" s="74">
        <f t="shared" si="10"/>
        <v>-3.6634090000000001</v>
      </c>
      <c r="K245" s="75">
        <f t="shared" si="11"/>
        <v>-0.73268180000000005</v>
      </c>
      <c r="L245" s="76"/>
      <c r="M245" s="76"/>
      <c r="N245" s="83" t="s">
        <v>993</v>
      </c>
    </row>
    <row r="246" spans="1:14" ht="63" x14ac:dyDescent="0.25">
      <c r="A246" s="79" t="s">
        <v>162</v>
      </c>
      <c r="B246" s="80" t="s">
        <v>628</v>
      </c>
      <c r="C246" s="81" t="s">
        <v>697</v>
      </c>
      <c r="D246" s="72">
        <v>11.79510273</v>
      </c>
      <c r="E246" s="72">
        <v>11.79510273</v>
      </c>
      <c r="F246" s="72">
        <v>11.205347</v>
      </c>
      <c r="G246" s="76">
        <v>0</v>
      </c>
      <c r="H246" s="76">
        <v>0</v>
      </c>
      <c r="I246" s="74">
        <f t="shared" si="9"/>
        <v>0.58975573000000026</v>
      </c>
      <c r="J246" s="74">
        <f t="shared" si="10"/>
        <v>-0.58975573000000026</v>
      </c>
      <c r="K246" s="75">
        <f t="shared" si="11"/>
        <v>-5.0000050317493105E-2</v>
      </c>
      <c r="L246" s="76"/>
      <c r="M246" s="76"/>
      <c r="N246" s="47" t="s">
        <v>997</v>
      </c>
    </row>
    <row r="247" spans="1:14" ht="63" x14ac:dyDescent="0.25">
      <c r="A247" s="79" t="s">
        <v>163</v>
      </c>
      <c r="B247" s="80" t="s">
        <v>629</v>
      </c>
      <c r="C247" s="81" t="s">
        <v>697</v>
      </c>
      <c r="D247" s="72">
        <v>11.719054041</v>
      </c>
      <c r="E247" s="72">
        <v>11.719054041</v>
      </c>
      <c r="F247" s="72">
        <v>11.133101</v>
      </c>
      <c r="G247" s="76">
        <v>0</v>
      </c>
      <c r="H247" s="76">
        <v>0</v>
      </c>
      <c r="I247" s="74">
        <f t="shared" si="9"/>
        <v>0.58595304099999979</v>
      </c>
      <c r="J247" s="74">
        <f t="shared" si="10"/>
        <v>-0.58595304099999979</v>
      </c>
      <c r="K247" s="75">
        <f t="shared" si="11"/>
        <v>-5.0000028922982942E-2</v>
      </c>
      <c r="L247" s="76"/>
      <c r="M247" s="76"/>
      <c r="N247" s="47" t="s">
        <v>997</v>
      </c>
    </row>
    <row r="248" spans="1:14" ht="126" x14ac:dyDescent="0.25">
      <c r="A248" s="79" t="s">
        <v>164</v>
      </c>
      <c r="B248" s="80" t="s">
        <v>630</v>
      </c>
      <c r="C248" s="81" t="s">
        <v>697</v>
      </c>
      <c r="D248" s="72">
        <v>12.904003620000001</v>
      </c>
      <c r="E248" s="72">
        <v>12.904003620000001</v>
      </c>
      <c r="F248" s="72">
        <v>14.290584999999998</v>
      </c>
      <c r="G248" s="76">
        <v>0.74475400000000003</v>
      </c>
      <c r="H248" s="76">
        <v>38.081726000000003</v>
      </c>
      <c r="I248" s="74">
        <f t="shared" si="9"/>
        <v>-1.3865813799999973</v>
      </c>
      <c r="J248" s="74">
        <f t="shared" si="10"/>
        <v>1.3865813799999973</v>
      </c>
      <c r="K248" s="75">
        <f t="shared" si="11"/>
        <v>0.10745357958912272</v>
      </c>
      <c r="L248" s="76"/>
      <c r="M248" s="76"/>
      <c r="N248" s="47" t="s">
        <v>998</v>
      </c>
    </row>
    <row r="249" spans="1:14" ht="78.75" x14ac:dyDescent="0.25">
      <c r="A249" s="79" t="s">
        <v>165</v>
      </c>
      <c r="B249" s="80" t="s">
        <v>631</v>
      </c>
      <c r="C249" s="81" t="s">
        <v>700</v>
      </c>
      <c r="D249" s="72">
        <v>0.27059587000000002</v>
      </c>
      <c r="E249" s="72">
        <v>0.27059587000000002</v>
      </c>
      <c r="F249" s="72">
        <v>0</v>
      </c>
      <c r="G249" s="76">
        <v>0</v>
      </c>
      <c r="H249" s="76">
        <v>0</v>
      </c>
      <c r="I249" s="74">
        <f t="shared" si="9"/>
        <v>0.27059587000000002</v>
      </c>
      <c r="J249" s="74">
        <f t="shared" si="10"/>
        <v>-0.27059587000000002</v>
      </c>
      <c r="K249" s="75">
        <f t="shared" si="11"/>
        <v>-1</v>
      </c>
      <c r="L249" s="76"/>
      <c r="M249" s="76"/>
      <c r="N249" s="83" t="s">
        <v>904</v>
      </c>
    </row>
    <row r="250" spans="1:14" ht="78.75" x14ac:dyDescent="0.25">
      <c r="A250" s="79" t="s">
        <v>166</v>
      </c>
      <c r="B250" s="80" t="s">
        <v>632</v>
      </c>
      <c r="C250" s="81" t="s">
        <v>697</v>
      </c>
      <c r="D250" s="72">
        <v>6.1</v>
      </c>
      <c r="E250" s="72">
        <v>6.1</v>
      </c>
      <c r="F250" s="72">
        <v>0.54920199999999997</v>
      </c>
      <c r="G250" s="76">
        <v>0.47330700000000003</v>
      </c>
      <c r="H250" s="76">
        <v>0</v>
      </c>
      <c r="I250" s="74">
        <f t="shared" si="9"/>
        <v>5.5507979999999995</v>
      </c>
      <c r="J250" s="74">
        <f t="shared" si="10"/>
        <v>-5.5507979999999995</v>
      </c>
      <c r="K250" s="75">
        <f t="shared" si="11"/>
        <v>-0.90996688524590164</v>
      </c>
      <c r="L250" s="76"/>
      <c r="M250" s="76"/>
      <c r="N250" s="83" t="s">
        <v>927</v>
      </c>
    </row>
    <row r="251" spans="1:14" ht="78.75" x14ac:dyDescent="0.25">
      <c r="A251" s="79" t="s">
        <v>167</v>
      </c>
      <c r="B251" s="80" t="s">
        <v>633</v>
      </c>
      <c r="C251" s="81" t="s">
        <v>697</v>
      </c>
      <c r="D251" s="72">
        <v>3.66</v>
      </c>
      <c r="E251" s="72">
        <v>3.66</v>
      </c>
      <c r="F251" s="72">
        <v>0.524926</v>
      </c>
      <c r="G251" s="76">
        <v>0.45273399999999997</v>
      </c>
      <c r="H251" s="76">
        <v>0</v>
      </c>
      <c r="I251" s="74">
        <f t="shared" si="9"/>
        <v>3.1350740000000004</v>
      </c>
      <c r="J251" s="74">
        <f t="shared" si="10"/>
        <v>-3.1350740000000004</v>
      </c>
      <c r="K251" s="75">
        <f t="shared" si="11"/>
        <v>-0.85657759562841529</v>
      </c>
      <c r="L251" s="76"/>
      <c r="M251" s="76"/>
      <c r="N251" s="83" t="s">
        <v>927</v>
      </c>
    </row>
    <row r="252" spans="1:14" ht="78.75" x14ac:dyDescent="0.25">
      <c r="A252" s="79" t="s">
        <v>168</v>
      </c>
      <c r="B252" s="80" t="s">
        <v>634</v>
      </c>
      <c r="C252" s="81" t="s">
        <v>697</v>
      </c>
      <c r="D252" s="72">
        <v>5.5</v>
      </c>
      <c r="E252" s="72">
        <v>5.5</v>
      </c>
      <c r="F252" s="72">
        <v>0.402314</v>
      </c>
      <c r="G252" s="76">
        <v>0.402314</v>
      </c>
      <c r="H252" s="76">
        <v>0</v>
      </c>
      <c r="I252" s="74">
        <f t="shared" si="9"/>
        <v>5.0976860000000004</v>
      </c>
      <c r="J252" s="74">
        <f t="shared" si="10"/>
        <v>-5.0976860000000004</v>
      </c>
      <c r="K252" s="75">
        <f t="shared" si="11"/>
        <v>-0.92685200000000001</v>
      </c>
      <c r="L252" s="76"/>
      <c r="M252" s="76"/>
      <c r="N252" s="83" t="s">
        <v>927</v>
      </c>
    </row>
    <row r="253" spans="1:14" ht="78.75" x14ac:dyDescent="0.25">
      <c r="A253" s="79" t="s">
        <v>169</v>
      </c>
      <c r="B253" s="80" t="s">
        <v>635</v>
      </c>
      <c r="C253" s="81" t="s">
        <v>697</v>
      </c>
      <c r="D253" s="72">
        <v>7.33</v>
      </c>
      <c r="E253" s="72">
        <v>7.33</v>
      </c>
      <c r="F253" s="72">
        <v>0.406665</v>
      </c>
      <c r="G253" s="76">
        <v>0.406665</v>
      </c>
      <c r="H253" s="76">
        <v>0</v>
      </c>
      <c r="I253" s="74">
        <f t="shared" si="9"/>
        <v>6.9233349999999998</v>
      </c>
      <c r="J253" s="74">
        <f t="shared" si="10"/>
        <v>-6.9233349999999998</v>
      </c>
      <c r="K253" s="75">
        <f t="shared" si="11"/>
        <v>-0.94452046384720323</v>
      </c>
      <c r="L253" s="76"/>
      <c r="M253" s="76"/>
      <c r="N253" s="83" t="s">
        <v>927</v>
      </c>
    </row>
    <row r="254" spans="1:14" x14ac:dyDescent="0.25">
      <c r="A254" s="79" t="s">
        <v>170</v>
      </c>
      <c r="B254" s="80" t="s">
        <v>636</v>
      </c>
      <c r="C254" s="81" t="s">
        <v>697</v>
      </c>
      <c r="D254" s="72">
        <v>4.5693103100000005</v>
      </c>
      <c r="E254" s="72">
        <v>4.5693103100000005</v>
      </c>
      <c r="F254" s="72">
        <v>4.5693100000000006</v>
      </c>
      <c r="G254" s="76">
        <v>0</v>
      </c>
      <c r="H254" s="76">
        <v>0</v>
      </c>
      <c r="I254" s="74">
        <f t="shared" si="9"/>
        <v>3.0999999989234084E-7</v>
      </c>
      <c r="J254" s="74">
        <f t="shared" si="10"/>
        <v>-3.0999999989234084E-7</v>
      </c>
      <c r="K254" s="75">
        <f t="shared" si="11"/>
        <v>-6.7843936801814664E-8</v>
      </c>
      <c r="L254" s="76"/>
      <c r="M254" s="76"/>
      <c r="N254" s="83" t="s">
        <v>926</v>
      </c>
    </row>
    <row r="255" spans="1:14" ht="78.75" x14ac:dyDescent="0.25">
      <c r="A255" s="79" t="s">
        <v>171</v>
      </c>
      <c r="B255" s="80" t="s">
        <v>637</v>
      </c>
      <c r="C255" s="81" t="s">
        <v>697</v>
      </c>
      <c r="D255" s="72">
        <v>110.15</v>
      </c>
      <c r="E255" s="72">
        <v>110.15</v>
      </c>
      <c r="F255" s="72">
        <v>24.048532000000002</v>
      </c>
      <c r="G255" s="76">
        <v>18.330171999999997</v>
      </c>
      <c r="H255" s="76">
        <v>0</v>
      </c>
      <c r="I255" s="74">
        <f t="shared" si="9"/>
        <v>86.101468000000011</v>
      </c>
      <c r="J255" s="74">
        <f t="shared" si="10"/>
        <v>-86.101468000000011</v>
      </c>
      <c r="K255" s="75">
        <f t="shared" si="11"/>
        <v>-0.78167469813890156</v>
      </c>
      <c r="L255" s="76"/>
      <c r="M255" s="76"/>
      <c r="N255" s="83" t="s">
        <v>927</v>
      </c>
    </row>
    <row r="256" spans="1:14" ht="110.25" x14ac:dyDescent="0.25">
      <c r="A256" s="79" t="s">
        <v>172</v>
      </c>
      <c r="B256" s="80" t="s">
        <v>638</v>
      </c>
      <c r="C256" s="81" t="s">
        <v>697</v>
      </c>
      <c r="D256" s="72">
        <v>63.973613377157207</v>
      </c>
      <c r="E256" s="72">
        <v>63.973613377157207</v>
      </c>
      <c r="F256" s="72">
        <v>12.443914000000001</v>
      </c>
      <c r="G256" s="76">
        <v>8.9995560000000001</v>
      </c>
      <c r="H256" s="76">
        <v>0</v>
      </c>
      <c r="I256" s="74">
        <f t="shared" si="9"/>
        <v>51.529699377157208</v>
      </c>
      <c r="J256" s="74">
        <f t="shared" si="10"/>
        <v>-51.529699377157208</v>
      </c>
      <c r="K256" s="75">
        <f t="shared" si="11"/>
        <v>-0.80548364641157977</v>
      </c>
      <c r="L256" s="76"/>
      <c r="M256" s="76"/>
      <c r="N256" s="83" t="s">
        <v>930</v>
      </c>
    </row>
    <row r="257" spans="1:14" ht="94.5" x14ac:dyDescent="0.25">
      <c r="A257" s="79" t="s">
        <v>173</v>
      </c>
      <c r="B257" s="80" t="s">
        <v>639</v>
      </c>
      <c r="C257" s="81" t="s">
        <v>697</v>
      </c>
      <c r="D257" s="72">
        <v>0.62584600000000001</v>
      </c>
      <c r="E257" s="72">
        <v>0.62584600000000001</v>
      </c>
      <c r="F257" s="72">
        <v>0.64084600000000003</v>
      </c>
      <c r="G257" s="76">
        <v>0</v>
      </c>
      <c r="H257" s="76">
        <v>0</v>
      </c>
      <c r="I257" s="74">
        <f t="shared" si="9"/>
        <v>-1.5000000000000013E-2</v>
      </c>
      <c r="J257" s="74">
        <f t="shared" si="10"/>
        <v>1.5000000000000013E-2</v>
      </c>
      <c r="K257" s="75">
        <f t="shared" si="11"/>
        <v>2.3967557514148918E-2</v>
      </c>
      <c r="L257" s="76"/>
      <c r="M257" s="76"/>
      <c r="N257" s="83" t="s">
        <v>931</v>
      </c>
    </row>
    <row r="258" spans="1:14" ht="78.75" x14ac:dyDescent="0.25">
      <c r="A258" s="79" t="s">
        <v>174</v>
      </c>
      <c r="B258" s="80" t="s">
        <v>640</v>
      </c>
      <c r="C258" s="81" t="s">
        <v>702</v>
      </c>
      <c r="D258" s="72">
        <v>29.515000000000001</v>
      </c>
      <c r="E258" s="72">
        <v>29.515000000000001</v>
      </c>
      <c r="F258" s="72">
        <v>0</v>
      </c>
      <c r="G258" s="76">
        <v>0</v>
      </c>
      <c r="H258" s="76">
        <v>0</v>
      </c>
      <c r="I258" s="74">
        <f t="shared" si="9"/>
        <v>29.515000000000001</v>
      </c>
      <c r="J258" s="74">
        <f t="shared" si="10"/>
        <v>-29.515000000000001</v>
      </c>
      <c r="K258" s="75">
        <f t="shared" si="11"/>
        <v>-1</v>
      </c>
      <c r="L258" s="76"/>
      <c r="M258" s="76"/>
      <c r="N258" s="83" t="s">
        <v>935</v>
      </c>
    </row>
    <row r="259" spans="1:14" ht="110.25" x14ac:dyDescent="0.25">
      <c r="A259" s="79" t="s">
        <v>175</v>
      </c>
      <c r="B259" s="80" t="s">
        <v>641</v>
      </c>
      <c r="C259" s="81" t="s">
        <v>702</v>
      </c>
      <c r="D259" s="72">
        <v>70.8</v>
      </c>
      <c r="E259" s="72">
        <v>23.599999999999998</v>
      </c>
      <c r="F259" s="72">
        <v>29.240174</v>
      </c>
      <c r="G259" s="76">
        <v>27.730664000000001</v>
      </c>
      <c r="H259" s="76">
        <v>27.730664000000001</v>
      </c>
      <c r="I259" s="74">
        <f t="shared" si="9"/>
        <v>41.559826000000001</v>
      </c>
      <c r="J259" s="74">
        <f t="shared" si="10"/>
        <v>5.6401740000000018</v>
      </c>
      <c r="K259" s="75">
        <f t="shared" si="11"/>
        <v>0.23899042372881363</v>
      </c>
      <c r="L259" s="76"/>
      <c r="M259" s="76"/>
      <c r="N259" s="89" t="s">
        <v>936</v>
      </c>
    </row>
    <row r="260" spans="1:14" ht="78.75" x14ac:dyDescent="0.25">
      <c r="A260" s="79" t="s">
        <v>176</v>
      </c>
      <c r="B260" s="80" t="s">
        <v>643</v>
      </c>
      <c r="C260" s="81" t="s">
        <v>703</v>
      </c>
      <c r="D260" s="72">
        <v>0.48</v>
      </c>
      <c r="E260" s="72">
        <v>0.48</v>
      </c>
      <c r="F260" s="72">
        <v>0.20951</v>
      </c>
      <c r="G260" s="76">
        <v>0.17755000000000001</v>
      </c>
      <c r="H260" s="76">
        <v>0.17755000000000001</v>
      </c>
      <c r="I260" s="74">
        <f t="shared" si="9"/>
        <v>0.27049000000000001</v>
      </c>
      <c r="J260" s="74">
        <f t="shared" si="10"/>
        <v>-0.27049000000000001</v>
      </c>
      <c r="K260" s="75">
        <f t="shared" si="11"/>
        <v>-0.56352083333333325</v>
      </c>
      <c r="L260" s="76"/>
      <c r="M260" s="76"/>
      <c r="N260" s="82" t="s">
        <v>937</v>
      </c>
    </row>
    <row r="261" spans="1:14" ht="63" x14ac:dyDescent="0.25">
      <c r="A261" s="79" t="s">
        <v>177</v>
      </c>
      <c r="B261" s="80" t="s">
        <v>644</v>
      </c>
      <c r="C261" s="81" t="s">
        <v>704</v>
      </c>
      <c r="D261" s="72">
        <v>0.49664029999999998</v>
      </c>
      <c r="E261" s="72">
        <v>0.49664029999999998</v>
      </c>
      <c r="F261" s="72">
        <v>0.49663999999999997</v>
      </c>
      <c r="G261" s="76">
        <v>0</v>
      </c>
      <c r="H261" s="76">
        <v>0</v>
      </c>
      <c r="I261" s="74">
        <f t="shared" si="9"/>
        <v>3.000000000086267E-7</v>
      </c>
      <c r="J261" s="74">
        <f t="shared" si="10"/>
        <v>-3.000000000086267E-7</v>
      </c>
      <c r="K261" s="75">
        <f t="shared" si="11"/>
        <v>-6.040589134448382E-7</v>
      </c>
      <c r="L261" s="76"/>
      <c r="M261" s="76"/>
      <c r="N261" s="83" t="s">
        <v>938</v>
      </c>
    </row>
    <row r="262" spans="1:14" ht="31.5" x14ac:dyDescent="0.25">
      <c r="A262" s="79" t="s">
        <v>178</v>
      </c>
      <c r="B262" s="80" t="s">
        <v>645</v>
      </c>
      <c r="C262" s="81" t="s">
        <v>704</v>
      </c>
      <c r="D262" s="72">
        <v>0.378</v>
      </c>
      <c r="E262" s="72">
        <v>0.378</v>
      </c>
      <c r="F262" s="72">
        <v>0.378</v>
      </c>
      <c r="G262" s="76">
        <v>0.32033999999999996</v>
      </c>
      <c r="H262" s="76">
        <v>0</v>
      </c>
      <c r="I262" s="74">
        <f t="shared" si="9"/>
        <v>0</v>
      </c>
      <c r="J262" s="74">
        <f t="shared" si="10"/>
        <v>0</v>
      </c>
      <c r="K262" s="75">
        <f t="shared" si="11"/>
        <v>0</v>
      </c>
      <c r="L262" s="76"/>
      <c r="M262" s="76"/>
      <c r="N262" s="82" t="s">
        <v>939</v>
      </c>
    </row>
    <row r="263" spans="1:14" ht="78.75" x14ac:dyDescent="0.25">
      <c r="A263" s="79" t="s">
        <v>179</v>
      </c>
      <c r="B263" s="80" t="s">
        <v>646</v>
      </c>
      <c r="C263" s="81" t="s">
        <v>704</v>
      </c>
      <c r="D263" s="72">
        <v>1</v>
      </c>
      <c r="E263" s="72">
        <v>1</v>
      </c>
      <c r="F263" s="72">
        <v>0.83999000000000001</v>
      </c>
      <c r="G263" s="76">
        <v>0</v>
      </c>
      <c r="H263" s="76">
        <v>0</v>
      </c>
      <c r="I263" s="74">
        <f t="shared" si="9"/>
        <v>0.16000999999999999</v>
      </c>
      <c r="J263" s="74">
        <f t="shared" si="10"/>
        <v>-0.16000999999999999</v>
      </c>
      <c r="K263" s="75">
        <f t="shared" si="11"/>
        <v>-0.16000999999999999</v>
      </c>
      <c r="L263" s="76"/>
      <c r="M263" s="76"/>
      <c r="N263" s="82" t="s">
        <v>940</v>
      </c>
    </row>
    <row r="264" spans="1:14" ht="47.25" x14ac:dyDescent="0.25">
      <c r="A264" s="79" t="s">
        <v>180</v>
      </c>
      <c r="B264" s="80" t="s">
        <v>647</v>
      </c>
      <c r="C264" s="81" t="s">
        <v>704</v>
      </c>
      <c r="D264" s="72">
        <v>0.5</v>
      </c>
      <c r="E264" s="72">
        <v>0.5</v>
      </c>
      <c r="F264" s="72">
        <v>0</v>
      </c>
      <c r="G264" s="76">
        <v>0</v>
      </c>
      <c r="H264" s="76">
        <v>0</v>
      </c>
      <c r="I264" s="74">
        <f t="shared" si="9"/>
        <v>0.5</v>
      </c>
      <c r="J264" s="74">
        <f t="shared" si="10"/>
        <v>-0.5</v>
      </c>
      <c r="K264" s="75">
        <f t="shared" si="11"/>
        <v>-1</v>
      </c>
      <c r="L264" s="76"/>
      <c r="M264" s="76"/>
      <c r="N264" s="82" t="s">
        <v>941</v>
      </c>
    </row>
    <row r="265" spans="1:14" ht="47.25" x14ac:dyDescent="0.25">
      <c r="A265" s="79" t="s">
        <v>181</v>
      </c>
      <c r="B265" s="80" t="s">
        <v>648</v>
      </c>
      <c r="C265" s="81" t="s">
        <v>704</v>
      </c>
      <c r="D265" s="72">
        <v>5</v>
      </c>
      <c r="E265" s="72">
        <v>5</v>
      </c>
      <c r="F265" s="72">
        <v>0</v>
      </c>
      <c r="G265" s="76">
        <v>0</v>
      </c>
      <c r="H265" s="76">
        <v>0</v>
      </c>
      <c r="I265" s="74">
        <f t="shared" si="9"/>
        <v>5</v>
      </c>
      <c r="J265" s="74">
        <f t="shared" si="10"/>
        <v>-5</v>
      </c>
      <c r="K265" s="75">
        <f t="shared" si="11"/>
        <v>-1</v>
      </c>
      <c r="L265" s="76"/>
      <c r="M265" s="76"/>
      <c r="N265" s="82" t="s">
        <v>941</v>
      </c>
    </row>
    <row r="266" spans="1:14" ht="47.25" x14ac:dyDescent="0.25">
      <c r="A266" s="79" t="s">
        <v>182</v>
      </c>
      <c r="B266" s="80" t="s">
        <v>649</v>
      </c>
      <c r="C266" s="81" t="s">
        <v>704</v>
      </c>
      <c r="D266" s="72">
        <v>5.0149999999999997</v>
      </c>
      <c r="E266" s="72">
        <v>5.0149999999999997</v>
      </c>
      <c r="F266" s="72">
        <v>0</v>
      </c>
      <c r="G266" s="76">
        <v>0</v>
      </c>
      <c r="H266" s="76">
        <v>0</v>
      </c>
      <c r="I266" s="74">
        <f t="shared" si="9"/>
        <v>5.0149999999999997</v>
      </c>
      <c r="J266" s="74">
        <f t="shared" si="10"/>
        <v>-5.0149999999999997</v>
      </c>
      <c r="K266" s="75">
        <f t="shared" si="11"/>
        <v>-1</v>
      </c>
      <c r="L266" s="76"/>
      <c r="M266" s="76"/>
      <c r="N266" s="82" t="s">
        <v>941</v>
      </c>
    </row>
    <row r="267" spans="1:14" ht="31.5" x14ac:dyDescent="0.25">
      <c r="A267" s="79" t="s">
        <v>183</v>
      </c>
      <c r="B267" s="80" t="s">
        <v>644</v>
      </c>
      <c r="C267" s="81" t="s">
        <v>705</v>
      </c>
      <c r="D267" s="72">
        <v>0.45</v>
      </c>
      <c r="E267" s="72">
        <v>0.45</v>
      </c>
      <c r="F267" s="72">
        <v>0.45</v>
      </c>
      <c r="G267" s="76">
        <v>0.38135000000000002</v>
      </c>
      <c r="H267" s="76">
        <v>0.38135000000000002</v>
      </c>
      <c r="I267" s="74">
        <f t="shared" si="9"/>
        <v>0</v>
      </c>
      <c r="J267" s="74">
        <f t="shared" si="10"/>
        <v>0</v>
      </c>
      <c r="K267" s="75">
        <f t="shared" si="11"/>
        <v>0</v>
      </c>
      <c r="L267" s="76"/>
      <c r="M267" s="76"/>
      <c r="N267" s="82" t="s">
        <v>939</v>
      </c>
    </row>
    <row r="268" spans="1:14" ht="63" x14ac:dyDescent="0.25">
      <c r="A268" s="79" t="s">
        <v>184</v>
      </c>
      <c r="B268" s="80" t="s">
        <v>645</v>
      </c>
      <c r="C268" s="81" t="s">
        <v>705</v>
      </c>
      <c r="D268" s="72">
        <v>0.32400000000000001</v>
      </c>
      <c r="E268" s="72">
        <v>0.32400000000000001</v>
      </c>
      <c r="F268" s="72">
        <v>0.32400000000000001</v>
      </c>
      <c r="G268" s="76">
        <v>0</v>
      </c>
      <c r="H268" s="76">
        <v>0.32033999999999996</v>
      </c>
      <c r="I268" s="74">
        <f t="shared" si="9"/>
        <v>0</v>
      </c>
      <c r="J268" s="74">
        <f t="shared" si="10"/>
        <v>0</v>
      </c>
      <c r="K268" s="75">
        <f t="shared" si="11"/>
        <v>0</v>
      </c>
      <c r="L268" s="76"/>
      <c r="M268" s="76"/>
      <c r="N268" s="83" t="s">
        <v>938</v>
      </c>
    </row>
    <row r="269" spans="1:14" ht="47.25" x14ac:dyDescent="0.25">
      <c r="A269" s="79" t="s">
        <v>185</v>
      </c>
      <c r="B269" s="80" t="s">
        <v>650</v>
      </c>
      <c r="C269" s="81" t="s">
        <v>705</v>
      </c>
      <c r="D269" s="72">
        <v>4.82</v>
      </c>
      <c r="E269" s="72">
        <v>4.82</v>
      </c>
      <c r="F269" s="72">
        <v>4.5090000000000003</v>
      </c>
      <c r="G269" s="76">
        <v>3.8211900000000001</v>
      </c>
      <c r="H269" s="76">
        <v>3.8211900000000001</v>
      </c>
      <c r="I269" s="74">
        <f t="shared" si="9"/>
        <v>0.31099999999999994</v>
      </c>
      <c r="J269" s="74">
        <f t="shared" si="10"/>
        <v>-0.31099999999999994</v>
      </c>
      <c r="K269" s="75">
        <f t="shared" si="11"/>
        <v>-6.4522821576763478E-2</v>
      </c>
      <c r="L269" s="76"/>
      <c r="M269" s="76"/>
      <c r="N269" s="82" t="s">
        <v>937</v>
      </c>
    </row>
    <row r="270" spans="1:14" ht="78.75" x14ac:dyDescent="0.25">
      <c r="A270" s="79" t="s">
        <v>186</v>
      </c>
      <c r="B270" s="80" t="s">
        <v>651</v>
      </c>
      <c r="C270" s="81" t="s">
        <v>697</v>
      </c>
      <c r="D270" s="72">
        <v>0.56000000000000005</v>
      </c>
      <c r="E270" s="72">
        <v>0</v>
      </c>
      <c r="F270" s="72">
        <v>0.504</v>
      </c>
      <c r="G270" s="76">
        <v>0.504</v>
      </c>
      <c r="H270" s="76">
        <v>0.504</v>
      </c>
      <c r="I270" s="74">
        <f t="shared" si="9"/>
        <v>5.600000000000005E-2</v>
      </c>
      <c r="J270" s="74">
        <f t="shared" si="10"/>
        <v>0.504</v>
      </c>
      <c r="K270" s="75" t="e">
        <f t="shared" si="11"/>
        <v>#DIV/0!</v>
      </c>
      <c r="L270" s="76"/>
      <c r="M270" s="76"/>
      <c r="N270" s="83" t="s">
        <v>942</v>
      </c>
    </row>
    <row r="271" spans="1:14" ht="63" x14ac:dyDescent="0.25">
      <c r="A271" s="79" t="s">
        <v>187</v>
      </c>
      <c r="B271" s="80" t="s">
        <v>652</v>
      </c>
      <c r="C271" s="81" t="s">
        <v>695</v>
      </c>
      <c r="D271" s="72">
        <v>0.76</v>
      </c>
      <c r="E271" s="72">
        <v>0.76</v>
      </c>
      <c r="F271" s="72">
        <v>0.75600000000000001</v>
      </c>
      <c r="G271" s="76">
        <v>0.75600000000000001</v>
      </c>
      <c r="H271" s="76">
        <v>0.75600000000000001</v>
      </c>
      <c r="I271" s="74">
        <f t="shared" si="9"/>
        <v>4.0000000000000036E-3</v>
      </c>
      <c r="J271" s="74">
        <f t="shared" si="10"/>
        <v>-4.0000000000000036E-3</v>
      </c>
      <c r="K271" s="75">
        <f t="shared" si="11"/>
        <v>-5.2631578947368585E-3</v>
      </c>
      <c r="L271" s="76"/>
      <c r="M271" s="76"/>
      <c r="N271" s="83" t="s">
        <v>917</v>
      </c>
    </row>
    <row r="272" spans="1:14" ht="63" x14ac:dyDescent="0.25">
      <c r="A272" s="79" t="s">
        <v>188</v>
      </c>
      <c r="B272" s="80" t="s">
        <v>653</v>
      </c>
      <c r="C272" s="81" t="s">
        <v>702</v>
      </c>
      <c r="D272" s="72">
        <v>0</v>
      </c>
      <c r="E272" s="72">
        <v>0</v>
      </c>
      <c r="F272" s="72">
        <v>0</v>
      </c>
      <c r="G272" s="76">
        <v>0</v>
      </c>
      <c r="H272" s="76">
        <v>0</v>
      </c>
      <c r="I272" s="74">
        <f t="shared" si="9"/>
        <v>0</v>
      </c>
      <c r="J272" s="74">
        <f t="shared" si="10"/>
        <v>0</v>
      </c>
      <c r="K272" s="75" t="e">
        <f t="shared" si="11"/>
        <v>#DIV/0!</v>
      </c>
      <c r="L272" s="76"/>
      <c r="M272" s="76"/>
      <c r="N272" s="82" t="s">
        <v>941</v>
      </c>
    </row>
    <row r="273" spans="1:14" ht="47.25" x14ac:dyDescent="0.25">
      <c r="A273" s="79" t="s">
        <v>189</v>
      </c>
      <c r="B273" s="80" t="s">
        <v>654</v>
      </c>
      <c r="C273" s="81" t="s">
        <v>705</v>
      </c>
      <c r="D273" s="72">
        <v>7.6</v>
      </c>
      <c r="E273" s="72">
        <v>7.6</v>
      </c>
      <c r="F273" s="72">
        <v>7.6</v>
      </c>
      <c r="G273" s="76">
        <v>6.4406800000000004</v>
      </c>
      <c r="H273" s="76">
        <v>6.4406800000000004</v>
      </c>
      <c r="I273" s="74">
        <f t="shared" si="9"/>
        <v>0</v>
      </c>
      <c r="J273" s="74">
        <f t="shared" si="10"/>
        <v>0</v>
      </c>
      <c r="K273" s="75">
        <f t="shared" si="11"/>
        <v>0</v>
      </c>
      <c r="L273" s="76"/>
      <c r="M273" s="76"/>
      <c r="N273" s="82" t="s">
        <v>939</v>
      </c>
    </row>
    <row r="274" spans="1:14" ht="47.25" x14ac:dyDescent="0.25">
      <c r="A274" s="79" t="s">
        <v>190</v>
      </c>
      <c r="B274" s="80" t="s">
        <v>655</v>
      </c>
      <c r="C274" s="81" t="s">
        <v>705</v>
      </c>
      <c r="D274" s="72">
        <v>1.17</v>
      </c>
      <c r="E274" s="72">
        <v>1.17</v>
      </c>
      <c r="F274" s="72">
        <v>0</v>
      </c>
      <c r="G274" s="76">
        <v>0</v>
      </c>
      <c r="H274" s="76">
        <v>0</v>
      </c>
      <c r="I274" s="74">
        <f t="shared" si="9"/>
        <v>1.17</v>
      </c>
      <c r="J274" s="74">
        <f t="shared" si="10"/>
        <v>-1.17</v>
      </c>
      <c r="K274" s="75">
        <f t="shared" si="11"/>
        <v>-1</v>
      </c>
      <c r="L274" s="76"/>
      <c r="M274" s="76"/>
      <c r="N274" s="91" t="s">
        <v>943</v>
      </c>
    </row>
    <row r="275" spans="1:14" ht="110.25" x14ac:dyDescent="0.25">
      <c r="A275" s="79" t="s">
        <v>191</v>
      </c>
      <c r="B275" s="80" t="s">
        <v>656</v>
      </c>
      <c r="C275" s="81" t="s">
        <v>702</v>
      </c>
      <c r="D275" s="72">
        <v>0</v>
      </c>
      <c r="E275" s="72">
        <v>0</v>
      </c>
      <c r="F275" s="72">
        <v>0</v>
      </c>
      <c r="G275" s="76">
        <v>0</v>
      </c>
      <c r="H275" s="76">
        <v>0</v>
      </c>
      <c r="I275" s="74">
        <f t="shared" ref="I275:I338" si="12">D275-F275</f>
        <v>0</v>
      </c>
      <c r="J275" s="74">
        <f t="shared" ref="J275:J338" si="13">F275-E275</f>
        <v>0</v>
      </c>
      <c r="K275" s="75" t="e">
        <f t="shared" ref="K275:K316" si="14">(F275/(E275))-1</f>
        <v>#DIV/0!</v>
      </c>
      <c r="L275" s="76"/>
      <c r="M275" s="76"/>
      <c r="N275" s="83" t="s">
        <v>944</v>
      </c>
    </row>
    <row r="276" spans="1:14" x14ac:dyDescent="0.25">
      <c r="A276" s="79" t="s">
        <v>192</v>
      </c>
      <c r="B276" s="80" t="s">
        <v>657</v>
      </c>
      <c r="C276" s="81" t="s">
        <v>702</v>
      </c>
      <c r="D276" s="72">
        <v>0</v>
      </c>
      <c r="E276" s="72">
        <v>0</v>
      </c>
      <c r="F276" s="72">
        <v>0</v>
      </c>
      <c r="G276" s="76">
        <v>0</v>
      </c>
      <c r="H276" s="76">
        <v>0</v>
      </c>
      <c r="I276" s="74">
        <f t="shared" si="12"/>
        <v>0</v>
      </c>
      <c r="J276" s="74">
        <f t="shared" si="13"/>
        <v>0</v>
      </c>
      <c r="K276" s="75" t="e">
        <f t="shared" si="14"/>
        <v>#DIV/0!</v>
      </c>
      <c r="L276" s="76"/>
      <c r="M276" s="76"/>
      <c r="N276" s="83" t="s">
        <v>939</v>
      </c>
    </row>
    <row r="277" spans="1:14" x14ac:dyDescent="0.25">
      <c r="A277" s="79" t="s">
        <v>193</v>
      </c>
      <c r="B277" s="80" t="s">
        <v>658</v>
      </c>
      <c r="C277" s="81" t="s">
        <v>702</v>
      </c>
      <c r="D277" s="72">
        <v>0</v>
      </c>
      <c r="E277" s="72">
        <v>0</v>
      </c>
      <c r="F277" s="72">
        <v>0</v>
      </c>
      <c r="G277" s="76">
        <v>0</v>
      </c>
      <c r="H277" s="76">
        <v>0</v>
      </c>
      <c r="I277" s="74">
        <f t="shared" si="12"/>
        <v>0</v>
      </c>
      <c r="J277" s="74">
        <f t="shared" si="13"/>
        <v>0</v>
      </c>
      <c r="K277" s="75" t="e">
        <f t="shared" si="14"/>
        <v>#DIV/0!</v>
      </c>
      <c r="L277" s="76"/>
      <c r="M277" s="76"/>
      <c r="N277" s="83" t="s">
        <v>939</v>
      </c>
    </row>
    <row r="278" spans="1:14" x14ac:dyDescent="0.25">
      <c r="A278" s="79" t="s">
        <v>194</v>
      </c>
      <c r="B278" s="80" t="s">
        <v>659</v>
      </c>
      <c r="C278" s="81" t="s">
        <v>702</v>
      </c>
      <c r="D278" s="72">
        <v>0</v>
      </c>
      <c r="E278" s="72">
        <v>0</v>
      </c>
      <c r="F278" s="72">
        <v>0</v>
      </c>
      <c r="G278" s="76">
        <v>0</v>
      </c>
      <c r="H278" s="76">
        <v>0</v>
      </c>
      <c r="I278" s="74">
        <f t="shared" si="12"/>
        <v>0</v>
      </c>
      <c r="J278" s="74">
        <f t="shared" si="13"/>
        <v>0</v>
      </c>
      <c r="K278" s="75" t="e">
        <f t="shared" si="14"/>
        <v>#DIV/0!</v>
      </c>
      <c r="L278" s="76"/>
      <c r="M278" s="76"/>
      <c r="N278" s="83" t="s">
        <v>939</v>
      </c>
    </row>
    <row r="279" spans="1:14" x14ac:dyDescent="0.25">
      <c r="A279" s="79" t="s">
        <v>195</v>
      </c>
      <c r="B279" s="80" t="s">
        <v>660</v>
      </c>
      <c r="C279" s="81" t="s">
        <v>702</v>
      </c>
      <c r="D279" s="72">
        <v>0</v>
      </c>
      <c r="E279" s="72">
        <v>0</v>
      </c>
      <c r="F279" s="72">
        <v>0</v>
      </c>
      <c r="G279" s="76">
        <v>0</v>
      </c>
      <c r="H279" s="76">
        <v>0</v>
      </c>
      <c r="I279" s="74">
        <f t="shared" si="12"/>
        <v>0</v>
      </c>
      <c r="J279" s="74">
        <f t="shared" si="13"/>
        <v>0</v>
      </c>
      <c r="K279" s="75" t="e">
        <f t="shared" si="14"/>
        <v>#DIV/0!</v>
      </c>
      <c r="L279" s="76"/>
      <c r="M279" s="76"/>
      <c r="N279" s="83" t="s">
        <v>939</v>
      </c>
    </row>
    <row r="280" spans="1:14" x14ac:dyDescent="0.25">
      <c r="A280" s="79" t="s">
        <v>196</v>
      </c>
      <c r="B280" s="80" t="s">
        <v>661</v>
      </c>
      <c r="C280" s="81" t="s">
        <v>702</v>
      </c>
      <c r="D280" s="72">
        <v>0</v>
      </c>
      <c r="E280" s="72">
        <v>0</v>
      </c>
      <c r="F280" s="72">
        <v>0</v>
      </c>
      <c r="G280" s="76">
        <v>0</v>
      </c>
      <c r="H280" s="76">
        <v>0</v>
      </c>
      <c r="I280" s="74">
        <f t="shared" si="12"/>
        <v>0</v>
      </c>
      <c r="J280" s="74">
        <f t="shared" si="13"/>
        <v>0</v>
      </c>
      <c r="K280" s="75" t="e">
        <f t="shared" si="14"/>
        <v>#DIV/0!</v>
      </c>
      <c r="L280" s="76"/>
      <c r="M280" s="76"/>
      <c r="N280" s="83" t="s">
        <v>939</v>
      </c>
    </row>
    <row r="281" spans="1:14" x14ac:dyDescent="0.25">
      <c r="A281" s="79" t="s">
        <v>197</v>
      </c>
      <c r="B281" s="80" t="s">
        <v>662</v>
      </c>
      <c r="C281" s="81" t="s">
        <v>702</v>
      </c>
      <c r="D281" s="72">
        <v>0</v>
      </c>
      <c r="E281" s="72">
        <v>0</v>
      </c>
      <c r="F281" s="72">
        <v>0</v>
      </c>
      <c r="G281" s="76">
        <v>0</v>
      </c>
      <c r="H281" s="76">
        <v>0</v>
      </c>
      <c r="I281" s="74">
        <f t="shared" si="12"/>
        <v>0</v>
      </c>
      <c r="J281" s="74">
        <f t="shared" si="13"/>
        <v>0</v>
      </c>
      <c r="K281" s="75" t="e">
        <f t="shared" si="14"/>
        <v>#DIV/0!</v>
      </c>
      <c r="L281" s="76"/>
      <c r="M281" s="76"/>
      <c r="N281" s="83" t="s">
        <v>939</v>
      </c>
    </row>
    <row r="282" spans="1:14" x14ac:dyDescent="0.25">
      <c r="A282" s="79" t="s">
        <v>198</v>
      </c>
      <c r="B282" s="80" t="s">
        <v>663</v>
      </c>
      <c r="C282" s="81" t="s">
        <v>702</v>
      </c>
      <c r="D282" s="72">
        <v>0</v>
      </c>
      <c r="E282" s="72">
        <v>0</v>
      </c>
      <c r="F282" s="72">
        <v>0</v>
      </c>
      <c r="G282" s="76">
        <v>0</v>
      </c>
      <c r="H282" s="76">
        <v>0</v>
      </c>
      <c r="I282" s="74">
        <f t="shared" si="12"/>
        <v>0</v>
      </c>
      <c r="J282" s="74">
        <f t="shared" si="13"/>
        <v>0</v>
      </c>
      <c r="K282" s="75" t="e">
        <f t="shared" si="14"/>
        <v>#DIV/0!</v>
      </c>
      <c r="L282" s="76"/>
      <c r="M282" s="76"/>
      <c r="N282" s="83" t="s">
        <v>939</v>
      </c>
    </row>
    <row r="283" spans="1:14" x14ac:dyDescent="0.25">
      <c r="A283" s="79" t="s">
        <v>199</v>
      </c>
      <c r="B283" s="80" t="s">
        <v>664</v>
      </c>
      <c r="C283" s="81" t="s">
        <v>702</v>
      </c>
      <c r="D283" s="72">
        <v>0</v>
      </c>
      <c r="E283" s="72">
        <v>0</v>
      </c>
      <c r="F283" s="72">
        <v>0</v>
      </c>
      <c r="G283" s="76">
        <v>0</v>
      </c>
      <c r="H283" s="76">
        <v>0</v>
      </c>
      <c r="I283" s="74">
        <f t="shared" si="12"/>
        <v>0</v>
      </c>
      <c r="J283" s="74">
        <f t="shared" si="13"/>
        <v>0</v>
      </c>
      <c r="K283" s="75" t="e">
        <f t="shared" si="14"/>
        <v>#DIV/0!</v>
      </c>
      <c r="L283" s="76"/>
      <c r="M283" s="76"/>
      <c r="N283" s="83" t="s">
        <v>939</v>
      </c>
    </row>
    <row r="284" spans="1:14" x14ac:dyDescent="0.25">
      <c r="A284" s="79" t="s">
        <v>200</v>
      </c>
      <c r="B284" s="80" t="s">
        <v>665</v>
      </c>
      <c r="C284" s="81" t="s">
        <v>702</v>
      </c>
      <c r="D284" s="72">
        <v>0</v>
      </c>
      <c r="E284" s="72">
        <v>0</v>
      </c>
      <c r="F284" s="72">
        <v>0</v>
      </c>
      <c r="G284" s="76">
        <v>0</v>
      </c>
      <c r="H284" s="76">
        <v>0</v>
      </c>
      <c r="I284" s="74">
        <f t="shared" si="12"/>
        <v>0</v>
      </c>
      <c r="J284" s="74">
        <f t="shared" si="13"/>
        <v>0</v>
      </c>
      <c r="K284" s="75" t="e">
        <f t="shared" si="14"/>
        <v>#DIV/0!</v>
      </c>
      <c r="L284" s="76"/>
      <c r="M284" s="76"/>
      <c r="N284" s="83" t="s">
        <v>939</v>
      </c>
    </row>
    <row r="285" spans="1:14" x14ac:dyDescent="0.25">
      <c r="A285" s="79" t="s">
        <v>201</v>
      </c>
      <c r="B285" s="80" t="s">
        <v>666</v>
      </c>
      <c r="C285" s="81" t="s">
        <v>702</v>
      </c>
      <c r="D285" s="72">
        <v>0</v>
      </c>
      <c r="E285" s="72">
        <v>0</v>
      </c>
      <c r="F285" s="72">
        <v>0</v>
      </c>
      <c r="G285" s="76">
        <v>0</v>
      </c>
      <c r="H285" s="76">
        <v>0</v>
      </c>
      <c r="I285" s="74">
        <f t="shared" si="12"/>
        <v>0</v>
      </c>
      <c r="J285" s="74">
        <f t="shared" si="13"/>
        <v>0</v>
      </c>
      <c r="K285" s="75" t="e">
        <f t="shared" si="14"/>
        <v>#DIV/0!</v>
      </c>
      <c r="L285" s="76"/>
      <c r="M285" s="76"/>
      <c r="N285" s="83" t="s">
        <v>939</v>
      </c>
    </row>
    <row r="286" spans="1:14" ht="110.25" x14ac:dyDescent="0.25">
      <c r="A286" s="79" t="s">
        <v>202</v>
      </c>
      <c r="B286" s="80" t="s">
        <v>667</v>
      </c>
      <c r="C286" s="81" t="s">
        <v>704</v>
      </c>
      <c r="D286" s="72">
        <v>108.508</v>
      </c>
      <c r="E286" s="72">
        <v>108.508</v>
      </c>
      <c r="F286" s="72">
        <v>112.670582</v>
      </c>
      <c r="G286" s="76">
        <v>85.173812000000012</v>
      </c>
      <c r="H286" s="76">
        <v>85.173812000000012</v>
      </c>
      <c r="I286" s="74">
        <f t="shared" si="12"/>
        <v>-4.1625820000000004</v>
      </c>
      <c r="J286" s="74">
        <f t="shared" si="13"/>
        <v>4.1625820000000004</v>
      </c>
      <c r="K286" s="75">
        <f t="shared" si="14"/>
        <v>3.836198252663392E-2</v>
      </c>
      <c r="L286" s="76"/>
      <c r="M286" s="76"/>
      <c r="N286" s="83" t="s">
        <v>945</v>
      </c>
    </row>
    <row r="287" spans="1:14" ht="78.75" x14ac:dyDescent="0.25">
      <c r="A287" s="79" t="s">
        <v>203</v>
      </c>
      <c r="B287" s="80" t="s">
        <v>668</v>
      </c>
      <c r="C287" s="81" t="s">
        <v>702</v>
      </c>
      <c r="D287" s="72">
        <v>30</v>
      </c>
      <c r="E287" s="72">
        <v>30</v>
      </c>
      <c r="F287" s="72">
        <v>31.416573</v>
      </c>
      <c r="G287" s="76">
        <v>0</v>
      </c>
      <c r="H287" s="76">
        <v>0</v>
      </c>
      <c r="I287" s="74">
        <f t="shared" si="12"/>
        <v>-1.4165729999999996</v>
      </c>
      <c r="J287" s="74">
        <f t="shared" si="13"/>
        <v>1.4165729999999996</v>
      </c>
      <c r="K287" s="75">
        <f t="shared" si="14"/>
        <v>4.7219099999999958E-2</v>
      </c>
      <c r="L287" s="76"/>
      <c r="M287" s="76"/>
      <c r="N287" s="83" t="s">
        <v>946</v>
      </c>
    </row>
    <row r="288" spans="1:14" ht="63" x14ac:dyDescent="0.25">
      <c r="A288" s="79" t="s">
        <v>204</v>
      </c>
      <c r="B288" s="80" t="s">
        <v>669</v>
      </c>
      <c r="C288" s="81" t="s">
        <v>699</v>
      </c>
      <c r="D288" s="72">
        <v>3.2880716700000008</v>
      </c>
      <c r="E288" s="72">
        <v>3.2880716700000008</v>
      </c>
      <c r="F288" s="72">
        <v>0.46159</v>
      </c>
      <c r="G288" s="76">
        <v>3.5999999999999997E-2</v>
      </c>
      <c r="H288" s="76">
        <v>0</v>
      </c>
      <c r="I288" s="74">
        <f t="shared" si="12"/>
        <v>2.8264816700000006</v>
      </c>
      <c r="J288" s="74">
        <f t="shared" si="13"/>
        <v>-2.8264816700000006</v>
      </c>
      <c r="K288" s="75">
        <f t="shared" si="14"/>
        <v>-0.85961680695360276</v>
      </c>
      <c r="L288" s="76"/>
      <c r="M288" s="76"/>
      <c r="N288" s="83" t="s">
        <v>903</v>
      </c>
    </row>
    <row r="289" spans="1:14" ht="31.5" x14ac:dyDescent="0.25">
      <c r="A289" s="79" t="s">
        <v>205</v>
      </c>
      <c r="B289" s="80" t="s">
        <v>670</v>
      </c>
      <c r="C289" s="81" t="s">
        <v>702</v>
      </c>
      <c r="D289" s="72">
        <v>34.619970000000002</v>
      </c>
      <c r="E289" s="72">
        <v>19.957728190000001</v>
      </c>
      <c r="F289" s="72">
        <v>15.275487999999999</v>
      </c>
      <c r="G289" s="76">
        <v>11.307162</v>
      </c>
      <c r="H289" s="76">
        <v>0</v>
      </c>
      <c r="I289" s="74">
        <f t="shared" si="12"/>
        <v>19.344482000000003</v>
      </c>
      <c r="J289" s="74">
        <f t="shared" si="13"/>
        <v>-4.6822401900000017</v>
      </c>
      <c r="K289" s="75">
        <f t="shared" si="14"/>
        <v>-0.23460787447471498</v>
      </c>
      <c r="L289" s="76"/>
      <c r="M289" s="76"/>
      <c r="N289" s="89" t="s">
        <v>947</v>
      </c>
    </row>
    <row r="290" spans="1:14" ht="31.5" x14ac:dyDescent="0.25">
      <c r="A290" s="79" t="s">
        <v>206</v>
      </c>
      <c r="B290" s="80" t="s">
        <v>671</v>
      </c>
      <c r="C290" s="81" t="s">
        <v>697</v>
      </c>
      <c r="D290" s="72">
        <v>101.82499999999966</v>
      </c>
      <c r="E290" s="72">
        <v>101.82499999999966</v>
      </c>
      <c r="F290" s="72">
        <v>0</v>
      </c>
      <c r="G290" s="76">
        <v>0</v>
      </c>
      <c r="H290" s="76">
        <v>0</v>
      </c>
      <c r="I290" s="74">
        <f t="shared" si="12"/>
        <v>101.82499999999966</v>
      </c>
      <c r="J290" s="74">
        <f t="shared" si="13"/>
        <v>-101.82499999999966</v>
      </c>
      <c r="K290" s="75">
        <f t="shared" si="14"/>
        <v>-1</v>
      </c>
      <c r="L290" s="76"/>
      <c r="M290" s="76"/>
      <c r="N290" s="89" t="s">
        <v>948</v>
      </c>
    </row>
    <row r="291" spans="1:14" ht="47.25" x14ac:dyDescent="0.25">
      <c r="A291" s="79" t="s">
        <v>207</v>
      </c>
      <c r="B291" s="80" t="s">
        <v>672</v>
      </c>
      <c r="C291" s="81" t="s">
        <v>697</v>
      </c>
      <c r="D291" s="72">
        <v>36</v>
      </c>
      <c r="E291" s="72">
        <v>36</v>
      </c>
      <c r="F291" s="72">
        <v>0</v>
      </c>
      <c r="G291" s="76">
        <v>22.963585999999999</v>
      </c>
      <c r="H291" s="76">
        <v>0</v>
      </c>
      <c r="I291" s="74">
        <f t="shared" si="12"/>
        <v>36</v>
      </c>
      <c r="J291" s="74">
        <f t="shared" si="13"/>
        <v>-36</v>
      </c>
      <c r="K291" s="75">
        <f t="shared" si="14"/>
        <v>-1</v>
      </c>
      <c r="L291" s="76"/>
      <c r="M291" s="76"/>
      <c r="N291" s="89" t="s">
        <v>949</v>
      </c>
    </row>
    <row r="292" spans="1:14" ht="47.25" x14ac:dyDescent="0.25">
      <c r="A292" s="79" t="s">
        <v>208</v>
      </c>
      <c r="B292" s="80" t="s">
        <v>673</v>
      </c>
      <c r="C292" s="81" t="s">
        <v>697</v>
      </c>
      <c r="D292" s="72">
        <v>1</v>
      </c>
      <c r="E292" s="72">
        <v>1</v>
      </c>
      <c r="F292" s="72">
        <v>0.28964999999999996</v>
      </c>
      <c r="G292" s="76">
        <v>0.25</v>
      </c>
      <c r="H292" s="76">
        <v>0</v>
      </c>
      <c r="I292" s="74">
        <f t="shared" si="12"/>
        <v>0.71035000000000004</v>
      </c>
      <c r="J292" s="74">
        <f t="shared" si="13"/>
        <v>-0.71035000000000004</v>
      </c>
      <c r="K292" s="75">
        <f t="shared" si="14"/>
        <v>-0.71035000000000004</v>
      </c>
      <c r="L292" s="76"/>
      <c r="M292" s="76"/>
      <c r="N292" s="83" t="s">
        <v>950</v>
      </c>
    </row>
    <row r="293" spans="1:14" ht="78.75" x14ac:dyDescent="0.25">
      <c r="A293" s="79" t="s">
        <v>209</v>
      </c>
      <c r="B293" s="80" t="s">
        <v>674</v>
      </c>
      <c r="C293" s="81" t="s">
        <v>697</v>
      </c>
      <c r="D293" s="72">
        <v>7.35</v>
      </c>
      <c r="E293" s="72">
        <v>7.35</v>
      </c>
      <c r="F293" s="72">
        <v>0</v>
      </c>
      <c r="G293" s="76">
        <v>0</v>
      </c>
      <c r="H293" s="76">
        <v>0</v>
      </c>
      <c r="I293" s="74">
        <f t="shared" si="12"/>
        <v>7.35</v>
      </c>
      <c r="J293" s="74">
        <f t="shared" si="13"/>
        <v>-7.35</v>
      </c>
      <c r="K293" s="75">
        <f t="shared" si="14"/>
        <v>-1</v>
      </c>
      <c r="L293" s="76"/>
      <c r="M293" s="76"/>
      <c r="N293" s="83" t="s">
        <v>951</v>
      </c>
    </row>
    <row r="294" spans="1:14" ht="63" x14ac:dyDescent="0.25">
      <c r="A294" s="79" t="s">
        <v>210</v>
      </c>
      <c r="B294" s="80" t="s">
        <v>675</v>
      </c>
      <c r="C294" s="81" t="s">
        <v>697</v>
      </c>
      <c r="D294" s="72">
        <v>3.3</v>
      </c>
      <c r="E294" s="72">
        <v>3.3</v>
      </c>
      <c r="F294" s="72">
        <v>0</v>
      </c>
      <c r="G294" s="76">
        <v>0</v>
      </c>
      <c r="H294" s="76">
        <v>0</v>
      </c>
      <c r="I294" s="74">
        <f t="shared" si="12"/>
        <v>3.3</v>
      </c>
      <c r="J294" s="74">
        <f t="shared" si="13"/>
        <v>-3.3</v>
      </c>
      <c r="K294" s="75">
        <f t="shared" si="14"/>
        <v>-1</v>
      </c>
      <c r="L294" s="76"/>
      <c r="M294" s="76"/>
      <c r="N294" s="83" t="s">
        <v>952</v>
      </c>
    </row>
    <row r="295" spans="1:14" ht="31.5" x14ac:dyDescent="0.25">
      <c r="A295" s="79" t="s">
        <v>211</v>
      </c>
      <c r="B295" s="80" t="s">
        <v>676</v>
      </c>
      <c r="C295" s="81" t="s">
        <v>695</v>
      </c>
      <c r="D295" s="72">
        <v>0.62</v>
      </c>
      <c r="E295" s="72">
        <v>0.62</v>
      </c>
      <c r="F295" s="72">
        <v>0.61654999999999993</v>
      </c>
      <c r="G295" s="76">
        <v>0.52249999999999996</v>
      </c>
      <c r="H295" s="76">
        <v>0.52249999999999996</v>
      </c>
      <c r="I295" s="74">
        <f t="shared" si="12"/>
        <v>3.4500000000000641E-3</v>
      </c>
      <c r="J295" s="74">
        <f t="shared" si="13"/>
        <v>-3.4500000000000641E-3</v>
      </c>
      <c r="K295" s="75">
        <f t="shared" si="14"/>
        <v>-5.5645161290324152E-3</v>
      </c>
      <c r="L295" s="76"/>
      <c r="M295" s="76"/>
      <c r="N295" s="92" t="s">
        <v>918</v>
      </c>
    </row>
    <row r="296" spans="1:14" ht="63" x14ac:dyDescent="0.25">
      <c r="A296" s="79" t="s">
        <v>212</v>
      </c>
      <c r="B296" s="80" t="s">
        <v>677</v>
      </c>
      <c r="C296" s="81" t="s">
        <v>695</v>
      </c>
      <c r="D296" s="72">
        <v>1.5</v>
      </c>
      <c r="E296" s="72">
        <v>1.5</v>
      </c>
      <c r="F296" s="72">
        <v>0.73839999999999995</v>
      </c>
      <c r="G296" s="76">
        <v>0.74479999999999991</v>
      </c>
      <c r="H296" s="76">
        <v>0.74479999999999991</v>
      </c>
      <c r="I296" s="74">
        <f t="shared" si="12"/>
        <v>0.76160000000000005</v>
      </c>
      <c r="J296" s="74">
        <f t="shared" si="13"/>
        <v>-0.76160000000000005</v>
      </c>
      <c r="K296" s="75">
        <f t="shared" si="14"/>
        <v>-0.50773333333333337</v>
      </c>
      <c r="L296" s="76"/>
      <c r="M296" s="76"/>
      <c r="N296" s="82" t="s">
        <v>919</v>
      </c>
    </row>
    <row r="297" spans="1:14" ht="78.75" x14ac:dyDescent="0.25">
      <c r="A297" s="79" t="s">
        <v>213</v>
      </c>
      <c r="B297" s="80" t="s">
        <v>678</v>
      </c>
      <c r="C297" s="81" t="s">
        <v>695</v>
      </c>
      <c r="D297" s="72">
        <v>2.4</v>
      </c>
      <c r="E297" s="72">
        <v>2.4</v>
      </c>
      <c r="F297" s="72">
        <v>1.496</v>
      </c>
      <c r="G297" s="76">
        <v>1.4895999999999998</v>
      </c>
      <c r="H297" s="76">
        <v>1.4895999999999998</v>
      </c>
      <c r="I297" s="74">
        <f t="shared" si="12"/>
        <v>0.90399999999999991</v>
      </c>
      <c r="J297" s="74">
        <f t="shared" si="13"/>
        <v>-0.90399999999999991</v>
      </c>
      <c r="K297" s="75">
        <f t="shared" si="14"/>
        <v>-0.37666666666666659</v>
      </c>
      <c r="L297" s="76"/>
      <c r="M297" s="76"/>
      <c r="N297" s="82" t="s">
        <v>920</v>
      </c>
    </row>
    <row r="298" spans="1:14" ht="47.25" x14ac:dyDescent="0.25">
      <c r="A298" s="79" t="s">
        <v>214</v>
      </c>
      <c r="B298" s="80" t="s">
        <v>679</v>
      </c>
      <c r="C298" s="81" t="s">
        <v>702</v>
      </c>
      <c r="D298" s="72">
        <v>3.94754</v>
      </c>
      <c r="E298" s="72">
        <v>3.94754</v>
      </c>
      <c r="F298" s="72">
        <v>2.2040959999999998</v>
      </c>
      <c r="G298" s="76">
        <v>0</v>
      </c>
      <c r="H298" s="76">
        <v>0</v>
      </c>
      <c r="I298" s="74">
        <f t="shared" si="12"/>
        <v>1.7434440000000002</v>
      </c>
      <c r="J298" s="74">
        <f t="shared" si="13"/>
        <v>-1.7434440000000002</v>
      </c>
      <c r="K298" s="75">
        <f t="shared" si="14"/>
        <v>-0.4416532828039742</v>
      </c>
      <c r="L298" s="76"/>
      <c r="M298" s="76"/>
      <c r="N298" s="82" t="s">
        <v>953</v>
      </c>
    </row>
    <row r="299" spans="1:14" x14ac:dyDescent="0.25">
      <c r="A299" s="78" t="s">
        <v>215</v>
      </c>
      <c r="B299" s="70" t="s">
        <v>216</v>
      </c>
      <c r="C299" s="71"/>
      <c r="D299" s="73">
        <f>(D300+D301)/1000</f>
        <v>4.8647846458012506E-3</v>
      </c>
      <c r="E299" s="73">
        <v>4440.5346458012509</v>
      </c>
      <c r="F299" s="73">
        <v>2583.0531130000004</v>
      </c>
      <c r="G299" s="73">
        <v>2548.5147149239997</v>
      </c>
      <c r="H299" s="73">
        <v>2530.3093410000001</v>
      </c>
      <c r="I299" s="74">
        <f t="shared" si="12"/>
        <v>-2583.0482482153548</v>
      </c>
      <c r="J299" s="74">
        <f t="shared" si="13"/>
        <v>-1857.4815328012505</v>
      </c>
      <c r="K299" s="75">
        <f t="shared" si="14"/>
        <v>-0.41830132652102892</v>
      </c>
      <c r="L299" s="76"/>
      <c r="M299" s="76"/>
      <c r="N299" s="77"/>
    </row>
    <row r="300" spans="1:14" ht="31.5" x14ac:dyDescent="0.25">
      <c r="A300" s="78" t="s">
        <v>217</v>
      </c>
      <c r="B300" s="70" t="s">
        <v>17</v>
      </c>
      <c r="C300" s="71"/>
      <c r="D300" s="73">
        <v>0</v>
      </c>
      <c r="E300" s="73">
        <v>0</v>
      </c>
      <c r="F300" s="73">
        <v>0</v>
      </c>
      <c r="G300" s="73">
        <v>0</v>
      </c>
      <c r="H300" s="73">
        <v>0</v>
      </c>
      <c r="I300" s="74">
        <f t="shared" si="12"/>
        <v>0</v>
      </c>
      <c r="J300" s="74">
        <f t="shared" si="13"/>
        <v>0</v>
      </c>
      <c r="K300" s="75" t="e">
        <f t="shared" si="14"/>
        <v>#DIV/0!</v>
      </c>
      <c r="L300" s="76"/>
      <c r="M300" s="76"/>
      <c r="N300" s="77"/>
    </row>
    <row r="301" spans="1:14" x14ac:dyDescent="0.25">
      <c r="A301" s="93" t="s">
        <v>218</v>
      </c>
      <c r="B301" s="70" t="s">
        <v>219</v>
      </c>
      <c r="C301" s="71"/>
      <c r="D301" s="73">
        <f>(SUM(D302:D316))/1000</f>
        <v>4.8647846458012509</v>
      </c>
      <c r="E301" s="73">
        <v>4440.5346458012509</v>
      </c>
      <c r="F301" s="73">
        <v>2583.0531130000004</v>
      </c>
      <c r="G301" s="73">
        <v>2548.5147149239997</v>
      </c>
      <c r="H301" s="73">
        <v>2530.3093410000001</v>
      </c>
      <c r="I301" s="74">
        <f t="shared" si="12"/>
        <v>-2578.1883283541993</v>
      </c>
      <c r="J301" s="74">
        <f t="shared" si="13"/>
        <v>-1857.4815328012505</v>
      </c>
      <c r="K301" s="75">
        <f t="shared" si="14"/>
        <v>-0.41830132652102892</v>
      </c>
      <c r="L301" s="76"/>
      <c r="M301" s="76"/>
      <c r="N301" s="77"/>
    </row>
    <row r="302" spans="1:14" ht="126" x14ac:dyDescent="0.25">
      <c r="A302" s="79" t="s">
        <v>220</v>
      </c>
      <c r="B302" s="80" t="s">
        <v>680</v>
      </c>
      <c r="C302" s="81" t="s">
        <v>697</v>
      </c>
      <c r="D302" s="72">
        <v>1325.9163829999998</v>
      </c>
      <c r="E302" s="72">
        <v>1325.9163829999998</v>
      </c>
      <c r="F302" s="72">
        <v>837.39675200000011</v>
      </c>
      <c r="G302" s="76">
        <v>900.26845300000002</v>
      </c>
      <c r="H302" s="76">
        <v>1056.3394169999999</v>
      </c>
      <c r="I302" s="74">
        <f t="shared" si="12"/>
        <v>488.51963099999966</v>
      </c>
      <c r="J302" s="74">
        <f t="shared" si="13"/>
        <v>-488.51963099999966</v>
      </c>
      <c r="K302" s="75">
        <f t="shared" si="14"/>
        <v>-0.36843924493540237</v>
      </c>
      <c r="L302" s="76"/>
      <c r="M302" s="76"/>
      <c r="N302" s="83" t="s">
        <v>954</v>
      </c>
    </row>
    <row r="303" spans="1:14" ht="126" x14ac:dyDescent="0.25">
      <c r="A303" s="79" t="s">
        <v>389</v>
      </c>
      <c r="B303" s="80" t="s">
        <v>681</v>
      </c>
      <c r="C303" s="81" t="s">
        <v>697</v>
      </c>
      <c r="D303" s="72">
        <v>803.13416100000006</v>
      </c>
      <c r="E303" s="72">
        <v>803.13416100000006</v>
      </c>
      <c r="F303" s="72">
        <v>512.21757100000002</v>
      </c>
      <c r="G303" s="76">
        <v>605.69162600000004</v>
      </c>
      <c r="H303" s="76">
        <v>718.87768299999993</v>
      </c>
      <c r="I303" s="74">
        <f t="shared" si="12"/>
        <v>290.91659000000004</v>
      </c>
      <c r="J303" s="74">
        <f t="shared" si="13"/>
        <v>-290.91659000000004</v>
      </c>
      <c r="K303" s="75">
        <f t="shared" si="14"/>
        <v>-0.36222664173289976</v>
      </c>
      <c r="L303" s="76"/>
      <c r="M303" s="76"/>
      <c r="N303" s="83" t="s">
        <v>954</v>
      </c>
    </row>
    <row r="304" spans="1:14" ht="204.75" x14ac:dyDescent="0.25">
      <c r="A304" s="79" t="s">
        <v>390</v>
      </c>
      <c r="B304" s="80" t="s">
        <v>682</v>
      </c>
      <c r="C304" s="81" t="s">
        <v>697</v>
      </c>
      <c r="D304" s="72">
        <v>402</v>
      </c>
      <c r="E304" s="72">
        <v>402</v>
      </c>
      <c r="F304" s="72">
        <v>164.241882</v>
      </c>
      <c r="G304" s="76">
        <v>223.41620899999998</v>
      </c>
      <c r="H304" s="76">
        <v>507.39769200000006</v>
      </c>
      <c r="I304" s="74">
        <f t="shared" si="12"/>
        <v>237.758118</v>
      </c>
      <c r="J304" s="74">
        <f t="shared" si="13"/>
        <v>-237.758118</v>
      </c>
      <c r="K304" s="75">
        <f t="shared" si="14"/>
        <v>-0.59143810447761191</v>
      </c>
      <c r="L304" s="76"/>
      <c r="M304" s="76"/>
      <c r="N304" s="83" t="s">
        <v>955</v>
      </c>
    </row>
    <row r="305" spans="1:14" ht="94.5" x14ac:dyDescent="0.25">
      <c r="A305" s="79" t="s">
        <v>391</v>
      </c>
      <c r="B305" s="80" t="s">
        <v>683</v>
      </c>
      <c r="C305" s="81" t="s">
        <v>697</v>
      </c>
      <c r="D305" s="72">
        <v>90.136871999999997</v>
      </c>
      <c r="E305" s="72">
        <v>90.136871999999997</v>
      </c>
      <c r="F305" s="72">
        <v>22.336845</v>
      </c>
      <c r="G305" s="76">
        <v>8.4390210000000003</v>
      </c>
      <c r="H305" s="76">
        <v>0</v>
      </c>
      <c r="I305" s="74">
        <f t="shared" si="12"/>
        <v>67.800027</v>
      </c>
      <c r="J305" s="74">
        <f t="shared" si="13"/>
        <v>-67.800027</v>
      </c>
      <c r="K305" s="75">
        <f t="shared" si="14"/>
        <v>-0.7521897032326571</v>
      </c>
      <c r="L305" s="76"/>
      <c r="M305" s="76"/>
      <c r="N305" s="83" t="s">
        <v>956</v>
      </c>
    </row>
    <row r="306" spans="1:14" ht="94.5" x14ac:dyDescent="0.25">
      <c r="A306" s="79" t="s">
        <v>392</v>
      </c>
      <c r="B306" s="80" t="s">
        <v>684</v>
      </c>
      <c r="C306" s="81" t="s">
        <v>697</v>
      </c>
      <c r="D306" s="72">
        <v>942.13841600000012</v>
      </c>
      <c r="E306" s="72">
        <v>942.13841600000012</v>
      </c>
      <c r="F306" s="72">
        <v>394.04257000000001</v>
      </c>
      <c r="G306" s="76">
        <v>87.937486000000007</v>
      </c>
      <c r="H306" s="76">
        <v>0</v>
      </c>
      <c r="I306" s="74">
        <f t="shared" si="12"/>
        <v>548.09584600000017</v>
      </c>
      <c r="J306" s="74">
        <f t="shared" si="13"/>
        <v>-548.09584600000017</v>
      </c>
      <c r="K306" s="75">
        <f t="shared" si="14"/>
        <v>-0.58175724149645547</v>
      </c>
      <c r="L306" s="76"/>
      <c r="M306" s="76"/>
      <c r="N306" s="83" t="s">
        <v>956</v>
      </c>
    </row>
    <row r="307" spans="1:14" ht="94.5" x14ac:dyDescent="0.25">
      <c r="A307" s="79" t="s">
        <v>394</v>
      </c>
      <c r="B307" s="80" t="s">
        <v>685</v>
      </c>
      <c r="C307" s="81" t="s">
        <v>697</v>
      </c>
      <c r="D307" s="72">
        <v>75.72371299999989</v>
      </c>
      <c r="E307" s="72">
        <v>75.72371299999989</v>
      </c>
      <c r="F307" s="72">
        <v>2.2809800000000005</v>
      </c>
      <c r="G307" s="76">
        <v>11.636893000000001</v>
      </c>
      <c r="H307" s="76">
        <v>0</v>
      </c>
      <c r="I307" s="74">
        <f t="shared" si="12"/>
        <v>73.44273299999989</v>
      </c>
      <c r="J307" s="74">
        <f t="shared" si="13"/>
        <v>-73.44273299999989</v>
      </c>
      <c r="K307" s="75">
        <f t="shared" si="14"/>
        <v>-0.96987759963645725</v>
      </c>
      <c r="L307" s="76"/>
      <c r="M307" s="76"/>
      <c r="N307" s="83" t="s">
        <v>956</v>
      </c>
    </row>
    <row r="308" spans="1:14" ht="94.5" x14ac:dyDescent="0.25">
      <c r="A308" s="79" t="s">
        <v>396</v>
      </c>
      <c r="B308" s="80" t="s">
        <v>686</v>
      </c>
      <c r="C308" s="81" t="s">
        <v>697</v>
      </c>
      <c r="D308" s="72">
        <v>262.38967100000002</v>
      </c>
      <c r="E308" s="72">
        <v>262.38967100000002</v>
      </c>
      <c r="F308" s="72">
        <v>78.030253000000016</v>
      </c>
      <c r="G308" s="76">
        <v>65.964824000000007</v>
      </c>
      <c r="H308" s="76">
        <v>0</v>
      </c>
      <c r="I308" s="74">
        <f t="shared" si="12"/>
        <v>184.35941800000001</v>
      </c>
      <c r="J308" s="74">
        <f t="shared" si="13"/>
        <v>-184.35941800000001</v>
      </c>
      <c r="K308" s="75">
        <f t="shared" si="14"/>
        <v>-0.7026169029344147</v>
      </c>
      <c r="L308" s="76"/>
      <c r="M308" s="76"/>
      <c r="N308" s="83" t="s">
        <v>956</v>
      </c>
    </row>
    <row r="309" spans="1:14" ht="78.75" x14ac:dyDescent="0.25">
      <c r="A309" s="79" t="s">
        <v>397</v>
      </c>
      <c r="B309" s="80" t="s">
        <v>687</v>
      </c>
      <c r="C309" s="81" t="s">
        <v>697</v>
      </c>
      <c r="D309" s="72">
        <v>80.842672000000022</v>
      </c>
      <c r="E309" s="72">
        <v>80.842672000000022</v>
      </c>
      <c r="F309" s="72">
        <v>200.515717</v>
      </c>
      <c r="G309" s="76">
        <v>183.45339000000001</v>
      </c>
      <c r="H309" s="76">
        <v>0</v>
      </c>
      <c r="I309" s="74">
        <f t="shared" si="12"/>
        <v>-119.67304499999997</v>
      </c>
      <c r="J309" s="74">
        <f t="shared" si="13"/>
        <v>119.67304499999997</v>
      </c>
      <c r="K309" s="75">
        <f t="shared" si="14"/>
        <v>1.4803202571038221</v>
      </c>
      <c r="L309" s="76"/>
      <c r="M309" s="76"/>
      <c r="N309" s="83" t="s">
        <v>957</v>
      </c>
    </row>
    <row r="310" spans="1:14" ht="63" x14ac:dyDescent="0.25">
      <c r="A310" s="79" t="s">
        <v>399</v>
      </c>
      <c r="B310" s="80" t="s">
        <v>688</v>
      </c>
      <c r="C310" s="81" t="s">
        <v>697</v>
      </c>
      <c r="D310" s="72">
        <v>49.516477801250076</v>
      </c>
      <c r="E310" s="72">
        <v>49.516477801250076</v>
      </c>
      <c r="F310" s="72">
        <v>23.254031999999999</v>
      </c>
      <c r="G310" s="76">
        <v>20.747084999999995</v>
      </c>
      <c r="H310" s="76">
        <v>0</v>
      </c>
      <c r="I310" s="74">
        <f t="shared" si="12"/>
        <v>26.262445801250077</v>
      </c>
      <c r="J310" s="74">
        <f t="shared" si="13"/>
        <v>-26.262445801250077</v>
      </c>
      <c r="K310" s="75">
        <f t="shared" si="14"/>
        <v>-0.53037790584909228</v>
      </c>
      <c r="L310" s="76"/>
      <c r="M310" s="76"/>
      <c r="N310" s="83" t="s">
        <v>958</v>
      </c>
    </row>
    <row r="311" spans="1:14" ht="141.75" x14ac:dyDescent="0.25">
      <c r="A311" s="79" t="s">
        <v>400</v>
      </c>
      <c r="B311" s="80" t="s">
        <v>689</v>
      </c>
      <c r="C311" s="81" t="s">
        <v>13</v>
      </c>
      <c r="D311" s="72">
        <v>185.16998000000027</v>
      </c>
      <c r="E311" s="72">
        <v>8.16998000000026</v>
      </c>
      <c r="F311" s="72">
        <v>14.982539999999998</v>
      </c>
      <c r="G311" s="76">
        <v>17.286882989999999</v>
      </c>
      <c r="H311" s="76">
        <v>8.5731999999999999</v>
      </c>
      <c r="I311" s="74">
        <f t="shared" si="12"/>
        <v>170.18744000000027</v>
      </c>
      <c r="J311" s="74">
        <f t="shared" si="13"/>
        <v>6.8125599999997384</v>
      </c>
      <c r="K311" s="75">
        <f t="shared" si="14"/>
        <v>0.8338527144496708</v>
      </c>
      <c r="L311" s="76"/>
      <c r="M311" s="76"/>
      <c r="N311" s="83" t="s">
        <v>995</v>
      </c>
    </row>
    <row r="312" spans="1:14" ht="173.25" x14ac:dyDescent="0.25">
      <c r="A312" s="79" t="s">
        <v>401</v>
      </c>
      <c r="B312" s="80" t="s">
        <v>690</v>
      </c>
      <c r="C312" s="81" t="s">
        <v>13</v>
      </c>
      <c r="D312" s="72">
        <v>564.13001999999972</v>
      </c>
      <c r="E312" s="72">
        <v>328.13001999999966</v>
      </c>
      <c r="F312" s="72">
        <v>333.291946</v>
      </c>
      <c r="G312" s="76">
        <v>423.21103093400006</v>
      </c>
      <c r="H312" s="76">
        <v>236.80846000000003</v>
      </c>
      <c r="I312" s="74">
        <f t="shared" si="12"/>
        <v>230.83807399999972</v>
      </c>
      <c r="J312" s="74">
        <f t="shared" si="13"/>
        <v>5.1619260000003351</v>
      </c>
      <c r="K312" s="75">
        <f t="shared" si="14"/>
        <v>1.5731343325430469E-2</v>
      </c>
      <c r="L312" s="76"/>
      <c r="M312" s="76"/>
      <c r="N312" s="80" t="s">
        <v>994</v>
      </c>
    </row>
    <row r="313" spans="1:14" ht="63" x14ac:dyDescent="0.25">
      <c r="A313" s="79" t="s">
        <v>402</v>
      </c>
      <c r="B313" s="80" t="s">
        <v>691</v>
      </c>
      <c r="C313" s="81" t="s">
        <v>701</v>
      </c>
      <c r="D313" s="72">
        <v>12.500000000000002</v>
      </c>
      <c r="E313" s="72">
        <v>1.25</v>
      </c>
      <c r="F313" s="72">
        <v>0</v>
      </c>
      <c r="G313" s="76">
        <v>0</v>
      </c>
      <c r="H313" s="76">
        <v>0</v>
      </c>
      <c r="I313" s="74">
        <f t="shared" si="12"/>
        <v>12.500000000000002</v>
      </c>
      <c r="J313" s="74">
        <f t="shared" si="13"/>
        <v>-1.25</v>
      </c>
      <c r="K313" s="75">
        <f t="shared" si="14"/>
        <v>-1</v>
      </c>
      <c r="L313" s="76"/>
      <c r="M313" s="76"/>
      <c r="N313" s="83" t="s">
        <v>897</v>
      </c>
    </row>
    <row r="314" spans="1:14" ht="78.75" x14ac:dyDescent="0.25">
      <c r="A314" s="79" t="s">
        <v>403</v>
      </c>
      <c r="B314" s="80" t="s">
        <v>692</v>
      </c>
      <c r="C314" s="81" t="s">
        <v>697</v>
      </c>
      <c r="D314" s="72">
        <v>20.350000000000001</v>
      </c>
      <c r="E314" s="72">
        <v>20.350000000000001</v>
      </c>
      <c r="F314" s="72">
        <v>0</v>
      </c>
      <c r="G314" s="76">
        <v>0</v>
      </c>
      <c r="H314" s="76">
        <v>0</v>
      </c>
      <c r="I314" s="74">
        <f t="shared" si="12"/>
        <v>20.350000000000001</v>
      </c>
      <c r="J314" s="74">
        <f t="shared" si="13"/>
        <v>-20.350000000000001</v>
      </c>
      <c r="K314" s="75">
        <f t="shared" si="14"/>
        <v>-1</v>
      </c>
      <c r="L314" s="76"/>
      <c r="M314" s="76"/>
      <c r="N314" s="83" t="s">
        <v>927</v>
      </c>
    </row>
    <row r="315" spans="1:14" ht="31.5" x14ac:dyDescent="0.25">
      <c r="A315" s="79" t="s">
        <v>404</v>
      </c>
      <c r="B315" s="80" t="s">
        <v>693</v>
      </c>
      <c r="C315" s="81" t="s">
        <v>697</v>
      </c>
      <c r="D315" s="72">
        <v>0.41927999999999999</v>
      </c>
      <c r="E315" s="72">
        <v>0.41927999999999999</v>
      </c>
      <c r="F315" s="72">
        <v>0.46202499999999996</v>
      </c>
      <c r="G315" s="76">
        <v>4.2744999999999998E-2</v>
      </c>
      <c r="H315" s="76">
        <v>2.3128889999999998</v>
      </c>
      <c r="I315" s="74">
        <f t="shared" si="12"/>
        <v>-4.2744999999999977E-2</v>
      </c>
      <c r="J315" s="74">
        <f t="shared" si="13"/>
        <v>4.2744999999999977E-2</v>
      </c>
      <c r="K315" s="75">
        <f t="shared" si="14"/>
        <v>0.1019485785155505</v>
      </c>
      <c r="L315" s="76"/>
      <c r="M315" s="76"/>
      <c r="N315" s="83" t="s">
        <v>926</v>
      </c>
    </row>
    <row r="316" spans="1:14" ht="78.75" x14ac:dyDescent="0.25">
      <c r="A316" s="79" t="s">
        <v>405</v>
      </c>
      <c r="B316" s="80" t="s">
        <v>694</v>
      </c>
      <c r="C316" s="81" t="s">
        <v>697</v>
      </c>
      <c r="D316" s="72">
        <v>50.417000000000002</v>
      </c>
      <c r="E316" s="72">
        <v>50.417000000000002</v>
      </c>
      <c r="F316" s="72">
        <v>0</v>
      </c>
      <c r="G316" s="76">
        <v>0.41906900000000002</v>
      </c>
      <c r="H316" s="76">
        <v>0</v>
      </c>
      <c r="I316" s="74">
        <f t="shared" si="12"/>
        <v>50.417000000000002</v>
      </c>
      <c r="J316" s="74">
        <f t="shared" si="13"/>
        <v>-50.417000000000002</v>
      </c>
      <c r="K316" s="75">
        <f t="shared" si="14"/>
        <v>-1</v>
      </c>
      <c r="L316" s="76"/>
      <c r="M316" s="76"/>
      <c r="N316" s="83" t="s">
        <v>927</v>
      </c>
    </row>
    <row r="317" spans="1:14" x14ac:dyDescent="0.25">
      <c r="A317" s="94">
        <v>3</v>
      </c>
      <c r="B317" s="70" t="s">
        <v>240</v>
      </c>
      <c r="C317" s="71"/>
      <c r="D317" s="72">
        <v>0</v>
      </c>
      <c r="E317" s="72">
        <v>0</v>
      </c>
      <c r="F317" s="72">
        <v>1768.4770727000002</v>
      </c>
      <c r="G317" s="72">
        <v>1429.0286658599998</v>
      </c>
      <c r="H317" s="72">
        <v>1331.5031074899998</v>
      </c>
      <c r="I317" s="74">
        <f t="shared" si="12"/>
        <v>-1768.4770727000002</v>
      </c>
      <c r="J317" s="74">
        <f t="shared" si="13"/>
        <v>1768.4770727000002</v>
      </c>
      <c r="K317" s="75"/>
      <c r="L317" s="76"/>
      <c r="M317" s="76"/>
      <c r="N317" s="77"/>
    </row>
    <row r="318" spans="1:14" ht="110.25" x14ac:dyDescent="0.25">
      <c r="A318" s="79" t="s">
        <v>241</v>
      </c>
      <c r="B318" s="80" t="s">
        <v>713</v>
      </c>
      <c r="C318" s="71" t="s">
        <v>13</v>
      </c>
      <c r="D318" s="72">
        <v>0</v>
      </c>
      <c r="E318" s="72">
        <v>0</v>
      </c>
      <c r="F318" s="72">
        <v>83.154672000000005</v>
      </c>
      <c r="G318" s="76">
        <v>109.72138414999999</v>
      </c>
      <c r="H318" s="76">
        <v>110.58190349</v>
      </c>
      <c r="I318" s="74">
        <f t="shared" si="12"/>
        <v>-83.154672000000005</v>
      </c>
      <c r="J318" s="74">
        <f t="shared" si="13"/>
        <v>83.154672000000005</v>
      </c>
      <c r="K318" s="75"/>
      <c r="L318" s="76"/>
      <c r="M318" s="76"/>
      <c r="N318" s="83" t="s">
        <v>934</v>
      </c>
    </row>
    <row r="319" spans="1:14" ht="126" x14ac:dyDescent="0.25">
      <c r="A319" s="79" t="s">
        <v>242</v>
      </c>
      <c r="B319" s="80" t="s">
        <v>714</v>
      </c>
      <c r="C319" s="71" t="s">
        <v>13</v>
      </c>
      <c r="D319" s="72">
        <v>0</v>
      </c>
      <c r="E319" s="72">
        <v>0</v>
      </c>
      <c r="F319" s="72">
        <v>44.518500000000003</v>
      </c>
      <c r="G319" s="76">
        <v>50.630475000000004</v>
      </c>
      <c r="H319" s="76">
        <v>12.82639</v>
      </c>
      <c r="I319" s="74">
        <f t="shared" si="12"/>
        <v>-44.518500000000003</v>
      </c>
      <c r="J319" s="74">
        <f t="shared" si="13"/>
        <v>44.518500000000003</v>
      </c>
      <c r="K319" s="75"/>
      <c r="L319" s="76"/>
      <c r="M319" s="76"/>
      <c r="N319" s="80" t="s">
        <v>959</v>
      </c>
    </row>
    <row r="320" spans="1:14" ht="141.75" x14ac:dyDescent="0.25">
      <c r="A320" s="79" t="s">
        <v>243</v>
      </c>
      <c r="B320" s="80" t="s">
        <v>715</v>
      </c>
      <c r="C320" s="71"/>
      <c r="D320" s="72">
        <v>0</v>
      </c>
      <c r="E320" s="72">
        <v>0</v>
      </c>
      <c r="F320" s="72">
        <v>12.554762</v>
      </c>
      <c r="G320" s="76">
        <v>20.400556119999997</v>
      </c>
      <c r="H320" s="76">
        <v>36.342169999999996</v>
      </c>
      <c r="I320" s="74">
        <f t="shared" si="12"/>
        <v>-12.554762</v>
      </c>
      <c r="J320" s="74">
        <f t="shared" si="13"/>
        <v>12.554762</v>
      </c>
      <c r="K320" s="75"/>
      <c r="L320" s="76"/>
      <c r="M320" s="76"/>
      <c r="N320" s="83" t="s">
        <v>960</v>
      </c>
    </row>
    <row r="321" spans="1:14" ht="94.5" x14ac:dyDescent="0.25">
      <c r="A321" s="79" t="s">
        <v>244</v>
      </c>
      <c r="B321" s="80" t="s">
        <v>716</v>
      </c>
      <c r="C321" s="81" t="s">
        <v>750</v>
      </c>
      <c r="D321" s="72">
        <v>0</v>
      </c>
      <c r="E321" s="72">
        <v>0</v>
      </c>
      <c r="F321" s="72">
        <v>0.19006000000000001</v>
      </c>
      <c r="G321" s="76">
        <v>24.640070000000001</v>
      </c>
      <c r="H321" s="76">
        <v>45.994149999999998</v>
      </c>
      <c r="I321" s="74">
        <f t="shared" si="12"/>
        <v>-0.19006000000000001</v>
      </c>
      <c r="J321" s="74">
        <f t="shared" si="13"/>
        <v>0.19006000000000001</v>
      </c>
      <c r="K321" s="75"/>
      <c r="L321" s="76"/>
      <c r="M321" s="76"/>
      <c r="N321" s="95" t="s">
        <v>889</v>
      </c>
    </row>
    <row r="322" spans="1:14" ht="47.25" x14ac:dyDescent="0.25">
      <c r="A322" s="79" t="s">
        <v>245</v>
      </c>
      <c r="B322" s="80" t="s">
        <v>717</v>
      </c>
      <c r="C322" s="81" t="s">
        <v>750</v>
      </c>
      <c r="D322" s="72">
        <v>0</v>
      </c>
      <c r="E322" s="72">
        <v>0</v>
      </c>
      <c r="F322" s="72">
        <v>1.7430000000000001E-2</v>
      </c>
      <c r="G322" s="76">
        <v>1.7430000000000001E-2</v>
      </c>
      <c r="H322" s="76">
        <v>0</v>
      </c>
      <c r="I322" s="74">
        <f t="shared" si="12"/>
        <v>-1.7430000000000001E-2</v>
      </c>
      <c r="J322" s="74">
        <f t="shared" si="13"/>
        <v>1.7430000000000001E-2</v>
      </c>
      <c r="K322" s="75"/>
      <c r="L322" s="76"/>
      <c r="M322" s="76"/>
      <c r="N322" s="95" t="s">
        <v>890</v>
      </c>
    </row>
    <row r="323" spans="1:14" ht="94.5" x14ac:dyDescent="0.25">
      <c r="A323" s="79" t="s">
        <v>838</v>
      </c>
      <c r="B323" s="80" t="s">
        <v>757</v>
      </c>
      <c r="C323" s="96" t="s">
        <v>750</v>
      </c>
      <c r="D323" s="72">
        <v>0</v>
      </c>
      <c r="E323" s="72">
        <v>0</v>
      </c>
      <c r="F323" s="72">
        <v>23.898630000000001</v>
      </c>
      <c r="G323" s="76">
        <v>4.4849199999999998</v>
      </c>
      <c r="H323" s="76">
        <v>0</v>
      </c>
      <c r="I323" s="74">
        <f t="shared" si="12"/>
        <v>-23.898630000000001</v>
      </c>
      <c r="J323" s="74">
        <f t="shared" si="13"/>
        <v>23.898630000000001</v>
      </c>
      <c r="K323" s="75"/>
      <c r="L323" s="76"/>
      <c r="M323" s="76"/>
      <c r="N323" s="97" t="s">
        <v>891</v>
      </c>
    </row>
    <row r="324" spans="1:14" ht="94.5" x14ac:dyDescent="0.25">
      <c r="A324" s="79" t="s">
        <v>246</v>
      </c>
      <c r="B324" s="80" t="s">
        <v>758</v>
      </c>
      <c r="C324" s="96" t="s">
        <v>750</v>
      </c>
      <c r="D324" s="72">
        <v>0</v>
      </c>
      <c r="E324" s="72">
        <v>0</v>
      </c>
      <c r="F324" s="72">
        <v>23.898628000000002</v>
      </c>
      <c r="G324" s="76">
        <v>4.4739399999999998</v>
      </c>
      <c r="H324" s="76">
        <v>0</v>
      </c>
      <c r="I324" s="74">
        <f t="shared" si="12"/>
        <v>-23.898628000000002</v>
      </c>
      <c r="J324" s="74">
        <f t="shared" si="13"/>
        <v>23.898628000000002</v>
      </c>
      <c r="K324" s="75"/>
      <c r="L324" s="76"/>
      <c r="M324" s="76"/>
      <c r="N324" s="97" t="s">
        <v>891</v>
      </c>
    </row>
    <row r="325" spans="1:14" ht="110.25" x14ac:dyDescent="0.25">
      <c r="A325" s="79" t="s">
        <v>247</v>
      </c>
      <c r="B325" s="80" t="s">
        <v>759</v>
      </c>
      <c r="C325" s="96" t="s">
        <v>750</v>
      </c>
      <c r="D325" s="72">
        <v>0</v>
      </c>
      <c r="E325" s="72">
        <v>0</v>
      </c>
      <c r="F325" s="72">
        <v>0.88679999999999992</v>
      </c>
      <c r="G325" s="76">
        <v>0.88679999999999992</v>
      </c>
      <c r="H325" s="76">
        <v>1.7682499999999999</v>
      </c>
      <c r="I325" s="74">
        <f t="shared" si="12"/>
        <v>-0.88679999999999992</v>
      </c>
      <c r="J325" s="74">
        <f t="shared" si="13"/>
        <v>0.88679999999999992</v>
      </c>
      <c r="K325" s="75"/>
      <c r="L325" s="76"/>
      <c r="M325" s="76"/>
      <c r="N325" s="92" t="s">
        <v>892</v>
      </c>
    </row>
    <row r="326" spans="1:14" ht="31.5" x14ac:dyDescent="0.25">
      <c r="A326" s="79" t="s">
        <v>248</v>
      </c>
      <c r="B326" s="80" t="s">
        <v>749</v>
      </c>
      <c r="C326" s="81" t="s">
        <v>754</v>
      </c>
      <c r="D326" s="72">
        <v>0</v>
      </c>
      <c r="E326" s="72">
        <v>0</v>
      </c>
      <c r="F326" s="72">
        <v>0.01</v>
      </c>
      <c r="G326" s="76">
        <v>0</v>
      </c>
      <c r="H326" s="76">
        <v>0</v>
      </c>
      <c r="I326" s="74">
        <f t="shared" si="12"/>
        <v>-0.01</v>
      </c>
      <c r="J326" s="74">
        <f t="shared" si="13"/>
        <v>0.01</v>
      </c>
      <c r="K326" s="75"/>
      <c r="L326" s="76"/>
      <c r="M326" s="76"/>
      <c r="N326" s="97" t="s">
        <v>893</v>
      </c>
    </row>
    <row r="327" spans="1:14" ht="110.25" x14ac:dyDescent="0.25">
      <c r="A327" s="79" t="s">
        <v>249</v>
      </c>
      <c r="B327" s="98" t="s">
        <v>760</v>
      </c>
      <c r="C327" s="99" t="s">
        <v>754</v>
      </c>
      <c r="D327" s="72">
        <v>0</v>
      </c>
      <c r="E327" s="72">
        <v>0</v>
      </c>
      <c r="F327" s="72">
        <v>3.2661229999999999</v>
      </c>
      <c r="G327" s="76">
        <v>3.2661199999999999</v>
      </c>
      <c r="H327" s="76">
        <v>3.2661199999999999</v>
      </c>
      <c r="I327" s="74">
        <f t="shared" si="12"/>
        <v>-3.2661229999999999</v>
      </c>
      <c r="J327" s="74">
        <f t="shared" si="13"/>
        <v>3.2661229999999999</v>
      </c>
      <c r="K327" s="75"/>
      <c r="L327" s="76"/>
      <c r="M327" s="76"/>
      <c r="N327" s="92" t="s">
        <v>892</v>
      </c>
    </row>
    <row r="328" spans="1:14" ht="110.25" x14ac:dyDescent="0.25">
      <c r="A328" s="79" t="s">
        <v>250</v>
      </c>
      <c r="B328" s="98" t="s">
        <v>761</v>
      </c>
      <c r="C328" s="99" t="s">
        <v>754</v>
      </c>
      <c r="D328" s="72">
        <v>0</v>
      </c>
      <c r="E328" s="72">
        <v>0</v>
      </c>
      <c r="F328" s="72">
        <v>4.5341900000000006</v>
      </c>
      <c r="G328" s="76">
        <v>4.5341900000000006</v>
      </c>
      <c r="H328" s="76">
        <v>4.5341900000000006</v>
      </c>
      <c r="I328" s="74">
        <f t="shared" si="12"/>
        <v>-4.5341900000000006</v>
      </c>
      <c r="J328" s="74">
        <f t="shared" si="13"/>
        <v>4.5341900000000006</v>
      </c>
      <c r="K328" s="75"/>
      <c r="L328" s="76"/>
      <c r="M328" s="76"/>
      <c r="N328" s="92" t="s">
        <v>892</v>
      </c>
    </row>
    <row r="329" spans="1:14" ht="110.25" x14ac:dyDescent="0.25">
      <c r="A329" s="79" t="s">
        <v>251</v>
      </c>
      <c r="B329" s="98" t="s">
        <v>762</v>
      </c>
      <c r="C329" s="99" t="s">
        <v>754</v>
      </c>
      <c r="D329" s="72">
        <v>0</v>
      </c>
      <c r="E329" s="72">
        <v>0</v>
      </c>
      <c r="F329" s="72">
        <v>8.6599999999999996E-2</v>
      </c>
      <c r="G329" s="76">
        <v>8.6599999999999996E-2</v>
      </c>
      <c r="H329" s="76">
        <v>8.6599999999999996E-2</v>
      </c>
      <c r="I329" s="74">
        <f t="shared" si="12"/>
        <v>-8.6599999999999996E-2</v>
      </c>
      <c r="J329" s="74">
        <f t="shared" si="13"/>
        <v>8.6599999999999996E-2</v>
      </c>
      <c r="K329" s="75"/>
      <c r="L329" s="76"/>
      <c r="M329" s="76"/>
      <c r="N329" s="92" t="s">
        <v>892</v>
      </c>
    </row>
    <row r="330" spans="1:14" ht="63" x14ac:dyDescent="0.25">
      <c r="A330" s="79" t="s">
        <v>252</v>
      </c>
      <c r="B330" s="80" t="s">
        <v>718</v>
      </c>
      <c r="C330" s="81" t="s">
        <v>701</v>
      </c>
      <c r="D330" s="72">
        <v>0</v>
      </c>
      <c r="E330" s="72">
        <v>0</v>
      </c>
      <c r="F330" s="72">
        <v>14.509</v>
      </c>
      <c r="G330" s="76">
        <v>0</v>
      </c>
      <c r="H330" s="76">
        <v>12.295999999999999</v>
      </c>
      <c r="I330" s="74">
        <f t="shared" si="12"/>
        <v>-14.509</v>
      </c>
      <c r="J330" s="74">
        <f t="shared" si="13"/>
        <v>14.509</v>
      </c>
      <c r="K330" s="75"/>
      <c r="L330" s="76"/>
      <c r="M330" s="76"/>
      <c r="N330" s="90" t="s">
        <v>898</v>
      </c>
    </row>
    <row r="331" spans="1:14" ht="47.25" x14ac:dyDescent="0.25">
      <c r="A331" s="79" t="s">
        <v>253</v>
      </c>
      <c r="B331" s="80" t="s">
        <v>719</v>
      </c>
      <c r="C331" s="81" t="s">
        <v>701</v>
      </c>
      <c r="D331" s="72">
        <v>0</v>
      </c>
      <c r="E331" s="72">
        <v>0</v>
      </c>
      <c r="F331" s="72">
        <v>1.3680000000000001</v>
      </c>
      <c r="G331" s="76">
        <v>0</v>
      </c>
      <c r="H331" s="76">
        <v>0</v>
      </c>
      <c r="I331" s="74">
        <f t="shared" si="12"/>
        <v>-1.3680000000000001</v>
      </c>
      <c r="J331" s="74">
        <f t="shared" si="13"/>
        <v>1.3680000000000001</v>
      </c>
      <c r="K331" s="75"/>
      <c r="L331" s="76"/>
      <c r="M331" s="76"/>
      <c r="N331" s="90" t="s">
        <v>898</v>
      </c>
    </row>
    <row r="332" spans="1:14" ht="47.25" x14ac:dyDescent="0.25">
      <c r="A332" s="79" t="s">
        <v>254</v>
      </c>
      <c r="B332" s="80" t="s">
        <v>720</v>
      </c>
      <c r="C332" s="81" t="s">
        <v>701</v>
      </c>
      <c r="D332" s="72">
        <v>0</v>
      </c>
      <c r="E332" s="72">
        <v>0</v>
      </c>
      <c r="F332" s="72">
        <v>0.76200000000000001</v>
      </c>
      <c r="G332" s="76">
        <v>0</v>
      </c>
      <c r="H332" s="76">
        <v>0</v>
      </c>
      <c r="I332" s="74">
        <f t="shared" si="12"/>
        <v>-0.76200000000000001</v>
      </c>
      <c r="J332" s="74">
        <f t="shared" si="13"/>
        <v>0.76200000000000001</v>
      </c>
      <c r="K332" s="75"/>
      <c r="L332" s="76"/>
      <c r="M332" s="76"/>
      <c r="N332" s="90" t="s">
        <v>898</v>
      </c>
    </row>
    <row r="333" spans="1:14" ht="47.25" x14ac:dyDescent="0.25">
      <c r="A333" s="79" t="s">
        <v>255</v>
      </c>
      <c r="B333" s="100" t="s">
        <v>721</v>
      </c>
      <c r="C333" s="81" t="s">
        <v>701</v>
      </c>
      <c r="D333" s="72">
        <v>0</v>
      </c>
      <c r="E333" s="72">
        <v>0</v>
      </c>
      <c r="F333" s="72">
        <v>4.0039999999999996</v>
      </c>
      <c r="G333" s="76">
        <v>0</v>
      </c>
      <c r="H333" s="76">
        <v>0</v>
      </c>
      <c r="I333" s="74">
        <f t="shared" si="12"/>
        <v>-4.0039999999999996</v>
      </c>
      <c r="J333" s="74">
        <f t="shared" si="13"/>
        <v>4.0039999999999996</v>
      </c>
      <c r="K333" s="75"/>
      <c r="L333" s="76"/>
      <c r="M333" s="76"/>
      <c r="N333" s="90" t="s">
        <v>898</v>
      </c>
    </row>
    <row r="334" spans="1:14" ht="47.25" x14ac:dyDescent="0.25">
      <c r="A334" s="79" t="s">
        <v>256</v>
      </c>
      <c r="B334" s="101" t="s">
        <v>722</v>
      </c>
      <c r="C334" s="81" t="s">
        <v>701</v>
      </c>
      <c r="D334" s="72">
        <v>0</v>
      </c>
      <c r="E334" s="72">
        <v>0</v>
      </c>
      <c r="F334" s="72">
        <v>14.06</v>
      </c>
      <c r="G334" s="76">
        <v>0</v>
      </c>
      <c r="H334" s="76">
        <v>0</v>
      </c>
      <c r="I334" s="74">
        <f t="shared" si="12"/>
        <v>-14.06</v>
      </c>
      <c r="J334" s="74">
        <f t="shared" si="13"/>
        <v>14.06</v>
      </c>
      <c r="K334" s="75"/>
      <c r="L334" s="76"/>
      <c r="M334" s="76"/>
      <c r="N334" s="90" t="s">
        <v>898</v>
      </c>
    </row>
    <row r="335" spans="1:14" ht="63" x14ac:dyDescent="0.25">
      <c r="A335" s="79" t="s">
        <v>257</v>
      </c>
      <c r="B335" s="102" t="s">
        <v>763</v>
      </c>
      <c r="C335" s="96" t="s">
        <v>701</v>
      </c>
      <c r="D335" s="72">
        <v>0</v>
      </c>
      <c r="E335" s="72">
        <v>0</v>
      </c>
      <c r="F335" s="72">
        <v>0.78309000000000006</v>
      </c>
      <c r="G335" s="76">
        <v>0.78309000000000006</v>
      </c>
      <c r="H335" s="76">
        <v>0.78309000000000006</v>
      </c>
      <c r="I335" s="74">
        <f t="shared" si="12"/>
        <v>-0.78309000000000006</v>
      </c>
      <c r="J335" s="74">
        <f t="shared" si="13"/>
        <v>0.78309000000000006</v>
      </c>
      <c r="K335" s="75"/>
      <c r="L335" s="76"/>
      <c r="M335" s="76"/>
      <c r="N335" s="90" t="s">
        <v>899</v>
      </c>
    </row>
    <row r="336" spans="1:14" ht="63" x14ac:dyDescent="0.25">
      <c r="A336" s="79" t="s">
        <v>258</v>
      </c>
      <c r="B336" s="103" t="s">
        <v>764</v>
      </c>
      <c r="C336" s="96" t="s">
        <v>701</v>
      </c>
      <c r="D336" s="72">
        <v>0</v>
      </c>
      <c r="E336" s="72">
        <v>0</v>
      </c>
      <c r="F336" s="72">
        <v>0.54571999999999998</v>
      </c>
      <c r="G336" s="76">
        <v>0.54571999999999998</v>
      </c>
      <c r="H336" s="76">
        <v>0.54571999999999998</v>
      </c>
      <c r="I336" s="74">
        <f t="shared" si="12"/>
        <v>-0.54571999999999998</v>
      </c>
      <c r="J336" s="74">
        <f t="shared" si="13"/>
        <v>0.54571999999999998</v>
      </c>
      <c r="K336" s="75"/>
      <c r="L336" s="76"/>
      <c r="M336" s="76"/>
      <c r="N336" s="90" t="s">
        <v>899</v>
      </c>
    </row>
    <row r="337" spans="1:14" ht="63" x14ac:dyDescent="0.25">
      <c r="A337" s="79" t="s">
        <v>259</v>
      </c>
      <c r="B337" s="103" t="s">
        <v>765</v>
      </c>
      <c r="C337" s="96" t="s">
        <v>701</v>
      </c>
      <c r="D337" s="72">
        <v>0</v>
      </c>
      <c r="E337" s="72">
        <v>0</v>
      </c>
      <c r="F337" s="72">
        <v>0</v>
      </c>
      <c r="G337" s="76">
        <v>8.6000000000000009E-4</v>
      </c>
      <c r="H337" s="76">
        <v>8.6000000000000009E-4</v>
      </c>
      <c r="I337" s="74">
        <f t="shared" si="12"/>
        <v>0</v>
      </c>
      <c r="J337" s="74">
        <f t="shared" si="13"/>
        <v>0</v>
      </c>
      <c r="K337" s="75"/>
      <c r="L337" s="76"/>
      <c r="M337" s="76"/>
      <c r="N337" s="90" t="s">
        <v>899</v>
      </c>
    </row>
    <row r="338" spans="1:14" ht="78.75" x14ac:dyDescent="0.25">
      <c r="A338" s="79" t="s">
        <v>260</v>
      </c>
      <c r="B338" s="103" t="s">
        <v>766</v>
      </c>
      <c r="C338" s="96" t="s">
        <v>701</v>
      </c>
      <c r="D338" s="72">
        <v>0</v>
      </c>
      <c r="E338" s="72">
        <v>0</v>
      </c>
      <c r="F338" s="72">
        <v>0.95969000000000004</v>
      </c>
      <c r="G338" s="76">
        <v>0.95969000000000004</v>
      </c>
      <c r="H338" s="76">
        <v>0.95969000000000004</v>
      </c>
      <c r="I338" s="74">
        <f t="shared" si="12"/>
        <v>-0.95969000000000004</v>
      </c>
      <c r="J338" s="74">
        <f t="shared" si="13"/>
        <v>0.95969000000000004</v>
      </c>
      <c r="K338" s="75"/>
      <c r="L338" s="76"/>
      <c r="M338" s="76"/>
      <c r="N338" s="95" t="s">
        <v>900</v>
      </c>
    </row>
    <row r="339" spans="1:14" ht="110.25" x14ac:dyDescent="0.25">
      <c r="A339" s="79" t="s">
        <v>261</v>
      </c>
      <c r="B339" s="103" t="s">
        <v>767</v>
      </c>
      <c r="C339" s="96" t="s">
        <v>701</v>
      </c>
      <c r="D339" s="72">
        <v>0</v>
      </c>
      <c r="E339" s="72">
        <v>0</v>
      </c>
      <c r="F339" s="72">
        <v>2.5804699999999996</v>
      </c>
      <c r="G339" s="76">
        <v>2.58047</v>
      </c>
      <c r="H339" s="76">
        <v>2.58047</v>
      </c>
      <c r="I339" s="74">
        <f t="shared" ref="I339:I385" si="15">D339-F339</f>
        <v>-2.5804699999999996</v>
      </c>
      <c r="J339" s="74">
        <f t="shared" ref="J339:J385" si="16">F339-E339</f>
        <v>2.5804699999999996</v>
      </c>
      <c r="K339" s="75"/>
      <c r="L339" s="76"/>
      <c r="M339" s="76"/>
      <c r="N339" s="92" t="s">
        <v>892</v>
      </c>
    </row>
    <row r="340" spans="1:14" ht="78.75" x14ac:dyDescent="0.25">
      <c r="A340" s="79" t="s">
        <v>262</v>
      </c>
      <c r="B340" s="103" t="s">
        <v>768</v>
      </c>
      <c r="C340" s="96" t="s">
        <v>701</v>
      </c>
      <c r="D340" s="72">
        <v>0</v>
      </c>
      <c r="E340" s="72">
        <v>0</v>
      </c>
      <c r="F340" s="72">
        <v>1.55522</v>
      </c>
      <c r="G340" s="76">
        <v>1.5552199999999998</v>
      </c>
      <c r="H340" s="76">
        <v>1.5552199999999998</v>
      </c>
      <c r="I340" s="74">
        <f t="shared" si="15"/>
        <v>-1.55522</v>
      </c>
      <c r="J340" s="74">
        <f t="shared" si="16"/>
        <v>1.55522</v>
      </c>
      <c r="K340" s="75"/>
      <c r="L340" s="76"/>
      <c r="M340" s="76"/>
      <c r="N340" s="95" t="s">
        <v>900</v>
      </c>
    </row>
    <row r="341" spans="1:14" ht="78.75" x14ac:dyDescent="0.25">
      <c r="A341" s="79" t="s">
        <v>263</v>
      </c>
      <c r="B341" s="103" t="s">
        <v>769</v>
      </c>
      <c r="C341" s="96" t="s">
        <v>701</v>
      </c>
      <c r="D341" s="72">
        <v>0</v>
      </c>
      <c r="E341" s="72">
        <v>0</v>
      </c>
      <c r="F341" s="72">
        <v>19.370560000000001</v>
      </c>
      <c r="G341" s="76">
        <v>19.79411</v>
      </c>
      <c r="H341" s="76">
        <v>19.79411</v>
      </c>
      <c r="I341" s="74">
        <f t="shared" si="15"/>
        <v>-19.370560000000001</v>
      </c>
      <c r="J341" s="74">
        <f t="shared" si="16"/>
        <v>19.370560000000001</v>
      </c>
      <c r="K341" s="75"/>
      <c r="L341" s="76"/>
      <c r="M341" s="76"/>
      <c r="N341" s="95" t="s">
        <v>900</v>
      </c>
    </row>
    <row r="342" spans="1:14" ht="78.75" x14ac:dyDescent="0.25">
      <c r="A342" s="79" t="s">
        <v>839</v>
      </c>
      <c r="B342" s="104" t="s">
        <v>770</v>
      </c>
      <c r="C342" s="96" t="s">
        <v>701</v>
      </c>
      <c r="D342" s="72">
        <v>0</v>
      </c>
      <c r="E342" s="72">
        <v>0</v>
      </c>
      <c r="F342" s="72">
        <v>3.24518</v>
      </c>
      <c r="G342" s="76">
        <v>3.2451800000000004</v>
      </c>
      <c r="H342" s="76">
        <v>3.2451800000000004</v>
      </c>
      <c r="I342" s="74">
        <f t="shared" si="15"/>
        <v>-3.24518</v>
      </c>
      <c r="J342" s="74">
        <f t="shared" si="16"/>
        <v>3.24518</v>
      </c>
      <c r="K342" s="75"/>
      <c r="L342" s="76"/>
      <c r="M342" s="76"/>
      <c r="N342" s="95" t="s">
        <v>900</v>
      </c>
    </row>
    <row r="343" spans="1:14" ht="78.75" x14ac:dyDescent="0.25">
      <c r="A343" s="79" t="s">
        <v>840</v>
      </c>
      <c r="B343" s="104" t="s">
        <v>771</v>
      </c>
      <c r="C343" s="96" t="s">
        <v>701</v>
      </c>
      <c r="D343" s="72">
        <v>0</v>
      </c>
      <c r="E343" s="72">
        <v>0</v>
      </c>
      <c r="F343" s="72">
        <v>0.48649000000000003</v>
      </c>
      <c r="G343" s="76">
        <v>0.48607</v>
      </c>
      <c r="H343" s="76">
        <v>0.48607</v>
      </c>
      <c r="I343" s="74">
        <f t="shared" si="15"/>
        <v>-0.48649000000000003</v>
      </c>
      <c r="J343" s="74">
        <f t="shared" si="16"/>
        <v>0.48649000000000003</v>
      </c>
      <c r="K343" s="75"/>
      <c r="L343" s="76"/>
      <c r="M343" s="76"/>
      <c r="N343" s="95" t="s">
        <v>900</v>
      </c>
    </row>
    <row r="344" spans="1:14" ht="78.75" x14ac:dyDescent="0.25">
      <c r="A344" s="79" t="s">
        <v>264</v>
      </c>
      <c r="B344" s="104" t="s">
        <v>772</v>
      </c>
      <c r="C344" s="96" t="s">
        <v>701</v>
      </c>
      <c r="D344" s="72">
        <v>0</v>
      </c>
      <c r="E344" s="72">
        <v>0</v>
      </c>
      <c r="F344" s="72">
        <v>1.15848</v>
      </c>
      <c r="G344" s="76">
        <v>1.1582999999999999</v>
      </c>
      <c r="H344" s="76">
        <v>1.1582999999999999</v>
      </c>
      <c r="I344" s="74">
        <f t="shared" si="15"/>
        <v>-1.15848</v>
      </c>
      <c r="J344" s="74">
        <f t="shared" si="16"/>
        <v>1.15848</v>
      </c>
      <c r="K344" s="75"/>
      <c r="L344" s="76"/>
      <c r="M344" s="76"/>
      <c r="N344" s="95" t="s">
        <v>900</v>
      </c>
    </row>
    <row r="345" spans="1:14" ht="78.75" x14ac:dyDescent="0.25">
      <c r="A345" s="79" t="s">
        <v>841</v>
      </c>
      <c r="B345" s="104" t="s">
        <v>773</v>
      </c>
      <c r="C345" s="96" t="s">
        <v>701</v>
      </c>
      <c r="D345" s="72">
        <v>0</v>
      </c>
      <c r="E345" s="72">
        <v>0</v>
      </c>
      <c r="F345" s="72">
        <v>2.3772500000000001</v>
      </c>
      <c r="G345" s="76">
        <v>2.3774000000000002</v>
      </c>
      <c r="H345" s="76">
        <v>2.3774000000000002</v>
      </c>
      <c r="I345" s="74">
        <f t="shared" si="15"/>
        <v>-2.3772500000000001</v>
      </c>
      <c r="J345" s="74">
        <f t="shared" si="16"/>
        <v>2.3772500000000001</v>
      </c>
      <c r="K345" s="75"/>
      <c r="L345" s="76"/>
      <c r="M345" s="76"/>
      <c r="N345" s="95" t="s">
        <v>900</v>
      </c>
    </row>
    <row r="346" spans="1:14" ht="78.75" x14ac:dyDescent="0.25">
      <c r="A346" s="79" t="s">
        <v>842</v>
      </c>
      <c r="B346" s="104" t="s">
        <v>774</v>
      </c>
      <c r="C346" s="96" t="s">
        <v>701</v>
      </c>
      <c r="D346" s="72">
        <v>0</v>
      </c>
      <c r="E346" s="72">
        <v>0</v>
      </c>
      <c r="F346" s="72">
        <v>1.3589</v>
      </c>
      <c r="G346" s="76">
        <v>1.3588999999999998</v>
      </c>
      <c r="H346" s="76">
        <v>1.3588999999999998</v>
      </c>
      <c r="I346" s="74">
        <f t="shared" si="15"/>
        <v>-1.3589</v>
      </c>
      <c r="J346" s="74">
        <f t="shared" si="16"/>
        <v>1.3589</v>
      </c>
      <c r="K346" s="75"/>
      <c r="L346" s="76"/>
      <c r="M346" s="76"/>
      <c r="N346" s="95" t="s">
        <v>900</v>
      </c>
    </row>
    <row r="347" spans="1:14" ht="78.75" x14ac:dyDescent="0.25">
      <c r="A347" s="79" t="s">
        <v>843</v>
      </c>
      <c r="B347" s="103" t="s">
        <v>775</v>
      </c>
      <c r="C347" s="96" t="s">
        <v>701</v>
      </c>
      <c r="D347" s="72">
        <v>0</v>
      </c>
      <c r="E347" s="72">
        <v>0</v>
      </c>
      <c r="F347" s="72">
        <v>2.7553899999999998</v>
      </c>
      <c r="G347" s="76">
        <v>2.7551999999999999</v>
      </c>
      <c r="H347" s="76">
        <v>2.7551999999999999</v>
      </c>
      <c r="I347" s="74">
        <f t="shared" si="15"/>
        <v>-2.7553899999999998</v>
      </c>
      <c r="J347" s="74">
        <f t="shared" si="16"/>
        <v>2.7553899999999998</v>
      </c>
      <c r="K347" s="75"/>
      <c r="L347" s="76"/>
      <c r="M347" s="76"/>
      <c r="N347" s="95" t="s">
        <v>900</v>
      </c>
    </row>
    <row r="348" spans="1:14" ht="78.75" x14ac:dyDescent="0.25">
      <c r="A348" s="79" t="s">
        <v>844</v>
      </c>
      <c r="B348" s="103" t="s">
        <v>776</v>
      </c>
      <c r="C348" s="96" t="s">
        <v>701</v>
      </c>
      <c r="D348" s="72">
        <v>0</v>
      </c>
      <c r="E348" s="72">
        <v>0</v>
      </c>
      <c r="F348" s="72">
        <v>0.46882000000000001</v>
      </c>
      <c r="G348" s="76">
        <v>0.46875</v>
      </c>
      <c r="H348" s="76">
        <v>0.46875</v>
      </c>
      <c r="I348" s="74">
        <f t="shared" si="15"/>
        <v>-0.46882000000000001</v>
      </c>
      <c r="J348" s="74">
        <f t="shared" si="16"/>
        <v>0.46882000000000001</v>
      </c>
      <c r="K348" s="75"/>
      <c r="L348" s="76"/>
      <c r="M348" s="76"/>
      <c r="N348" s="95" t="s">
        <v>900</v>
      </c>
    </row>
    <row r="349" spans="1:14" ht="78.75" x14ac:dyDescent="0.25">
      <c r="A349" s="79" t="s">
        <v>845</v>
      </c>
      <c r="B349" s="103" t="s">
        <v>777</v>
      </c>
      <c r="C349" s="96" t="s">
        <v>701</v>
      </c>
      <c r="D349" s="72">
        <v>0</v>
      </c>
      <c r="E349" s="72">
        <v>0</v>
      </c>
      <c r="F349" s="72">
        <v>2.57938</v>
      </c>
      <c r="G349" s="76">
        <v>3.0031100000000004</v>
      </c>
      <c r="H349" s="76">
        <v>3.0031100000000004</v>
      </c>
      <c r="I349" s="74">
        <f t="shared" si="15"/>
        <v>-2.57938</v>
      </c>
      <c r="J349" s="74">
        <f t="shared" si="16"/>
        <v>2.57938</v>
      </c>
      <c r="K349" s="75"/>
      <c r="L349" s="76"/>
      <c r="M349" s="76"/>
      <c r="N349" s="95" t="s">
        <v>900</v>
      </c>
    </row>
    <row r="350" spans="1:14" ht="141.75" x14ac:dyDescent="0.25">
      <c r="A350" s="79" t="s">
        <v>846</v>
      </c>
      <c r="B350" s="80" t="s">
        <v>723</v>
      </c>
      <c r="C350" s="81" t="s">
        <v>751</v>
      </c>
      <c r="D350" s="72">
        <v>0</v>
      </c>
      <c r="E350" s="72">
        <v>0</v>
      </c>
      <c r="F350" s="72">
        <v>3.416833</v>
      </c>
      <c r="G350" s="76">
        <v>0.26830000000000004</v>
      </c>
      <c r="H350" s="76">
        <v>0</v>
      </c>
      <c r="I350" s="74">
        <f t="shared" si="15"/>
        <v>-3.416833</v>
      </c>
      <c r="J350" s="74">
        <f t="shared" si="16"/>
        <v>3.416833</v>
      </c>
      <c r="K350" s="75"/>
      <c r="L350" s="76"/>
      <c r="M350" s="76"/>
      <c r="N350" s="83" t="s">
        <v>901</v>
      </c>
    </row>
    <row r="351" spans="1:14" ht="47.25" x14ac:dyDescent="0.25">
      <c r="A351" s="79" t="s">
        <v>847</v>
      </c>
      <c r="B351" s="80" t="s">
        <v>724</v>
      </c>
      <c r="C351" s="81" t="s">
        <v>752</v>
      </c>
      <c r="D351" s="72">
        <v>0</v>
      </c>
      <c r="E351" s="72">
        <v>0</v>
      </c>
      <c r="F351" s="72">
        <v>7.7999999999999999E-4</v>
      </c>
      <c r="G351" s="76">
        <v>5.8999999999999992E-4</v>
      </c>
      <c r="H351" s="76">
        <v>0</v>
      </c>
      <c r="I351" s="74">
        <f t="shared" si="15"/>
        <v>-7.7999999999999999E-4</v>
      </c>
      <c r="J351" s="74">
        <f t="shared" si="16"/>
        <v>7.7999999999999999E-4</v>
      </c>
      <c r="K351" s="75"/>
      <c r="L351" s="76"/>
      <c r="M351" s="76"/>
      <c r="N351" s="83" t="s">
        <v>908</v>
      </c>
    </row>
    <row r="352" spans="1:14" ht="47.25" x14ac:dyDescent="0.25">
      <c r="A352" s="79" t="s">
        <v>848</v>
      </c>
      <c r="B352" s="80" t="s">
        <v>725</v>
      </c>
      <c r="C352" s="81" t="s">
        <v>752</v>
      </c>
      <c r="D352" s="72">
        <v>0</v>
      </c>
      <c r="E352" s="72">
        <v>0</v>
      </c>
      <c r="F352" s="72">
        <v>3.5E-4</v>
      </c>
      <c r="G352" s="76">
        <v>5.2170000000000001E-2</v>
      </c>
      <c r="H352" s="76">
        <v>0</v>
      </c>
      <c r="I352" s="74">
        <f t="shared" si="15"/>
        <v>-3.5E-4</v>
      </c>
      <c r="J352" s="74">
        <f t="shared" si="16"/>
        <v>3.5E-4</v>
      </c>
      <c r="K352" s="75"/>
      <c r="L352" s="76"/>
      <c r="M352" s="76"/>
      <c r="N352" s="83" t="s">
        <v>908</v>
      </c>
    </row>
    <row r="353" spans="1:14" ht="94.5" x14ac:dyDescent="0.25">
      <c r="A353" s="79" t="s">
        <v>849</v>
      </c>
      <c r="B353" s="80" t="s">
        <v>726</v>
      </c>
      <c r="C353" s="81" t="s">
        <v>752</v>
      </c>
      <c r="D353" s="72">
        <v>0</v>
      </c>
      <c r="E353" s="72">
        <v>0</v>
      </c>
      <c r="F353" s="72">
        <v>5.2170000000000001E-2</v>
      </c>
      <c r="G353" s="76">
        <v>3.5E-4</v>
      </c>
      <c r="H353" s="76">
        <v>0</v>
      </c>
      <c r="I353" s="74">
        <f t="shared" si="15"/>
        <v>-5.2170000000000001E-2</v>
      </c>
      <c r="J353" s="74">
        <f t="shared" si="16"/>
        <v>5.2170000000000001E-2</v>
      </c>
      <c r="K353" s="75"/>
      <c r="L353" s="76"/>
      <c r="M353" s="76"/>
      <c r="N353" s="83" t="s">
        <v>909</v>
      </c>
    </row>
    <row r="354" spans="1:14" ht="63" x14ac:dyDescent="0.25">
      <c r="A354" s="79" t="s">
        <v>850</v>
      </c>
      <c r="B354" s="98" t="s">
        <v>755</v>
      </c>
      <c r="C354" s="81" t="s">
        <v>695</v>
      </c>
      <c r="D354" s="72">
        <v>0</v>
      </c>
      <c r="E354" s="72">
        <v>0</v>
      </c>
      <c r="F354" s="72">
        <v>1.8147200000000001</v>
      </c>
      <c r="G354" s="76">
        <v>0</v>
      </c>
      <c r="H354" s="76">
        <v>0</v>
      </c>
      <c r="I354" s="74">
        <f t="shared" si="15"/>
        <v>-1.8147200000000001</v>
      </c>
      <c r="J354" s="74">
        <f t="shared" si="16"/>
        <v>1.8147200000000001</v>
      </c>
      <c r="K354" s="75"/>
      <c r="L354" s="76"/>
      <c r="M354" s="76"/>
      <c r="N354" s="82" t="s">
        <v>921</v>
      </c>
    </row>
    <row r="355" spans="1:14" ht="63" x14ac:dyDescent="0.25">
      <c r="A355" s="79" t="s">
        <v>851</v>
      </c>
      <c r="B355" s="80" t="s">
        <v>727</v>
      </c>
      <c r="C355" s="81" t="s">
        <v>695</v>
      </c>
      <c r="D355" s="72">
        <v>0</v>
      </c>
      <c r="E355" s="72">
        <v>0</v>
      </c>
      <c r="F355" s="72">
        <v>6.8101649999999996</v>
      </c>
      <c r="G355" s="76">
        <v>0</v>
      </c>
      <c r="H355" s="76">
        <v>0</v>
      </c>
      <c r="I355" s="74">
        <f t="shared" si="15"/>
        <v>-6.8101649999999996</v>
      </c>
      <c r="J355" s="74">
        <f t="shared" si="16"/>
        <v>6.8101649999999996</v>
      </c>
      <c r="K355" s="75"/>
      <c r="L355" s="76"/>
      <c r="M355" s="76"/>
      <c r="N355" s="82" t="s">
        <v>921</v>
      </c>
    </row>
    <row r="356" spans="1:14" ht="63" x14ac:dyDescent="0.25">
      <c r="A356" s="79" t="s">
        <v>852</v>
      </c>
      <c r="B356" s="80" t="s">
        <v>728</v>
      </c>
      <c r="C356" s="81" t="s">
        <v>695</v>
      </c>
      <c r="D356" s="72">
        <v>0</v>
      </c>
      <c r="E356" s="72">
        <v>0</v>
      </c>
      <c r="F356" s="72">
        <v>0</v>
      </c>
      <c r="G356" s="76">
        <v>3.0701900000000002</v>
      </c>
      <c r="H356" s="76">
        <v>0</v>
      </c>
      <c r="I356" s="74">
        <f t="shared" si="15"/>
        <v>0</v>
      </c>
      <c r="J356" s="74">
        <f t="shared" si="16"/>
        <v>0</v>
      </c>
      <c r="K356" s="75"/>
      <c r="L356" s="76"/>
      <c r="M356" s="76"/>
      <c r="N356" s="89" t="s">
        <v>924</v>
      </c>
    </row>
    <row r="357" spans="1:14" ht="63" x14ac:dyDescent="0.25">
      <c r="A357" s="79" t="s">
        <v>853</v>
      </c>
      <c r="B357" s="80" t="s">
        <v>729</v>
      </c>
      <c r="C357" s="81" t="s">
        <v>695</v>
      </c>
      <c r="D357" s="72">
        <v>0</v>
      </c>
      <c r="E357" s="72">
        <v>0</v>
      </c>
      <c r="F357" s="72">
        <v>0.43926999999999999</v>
      </c>
      <c r="G357" s="76">
        <v>0</v>
      </c>
      <c r="H357" s="76">
        <v>0</v>
      </c>
      <c r="I357" s="74">
        <f t="shared" si="15"/>
        <v>-0.43926999999999999</v>
      </c>
      <c r="J357" s="74">
        <f t="shared" si="16"/>
        <v>0.43926999999999999</v>
      </c>
      <c r="K357" s="75"/>
      <c r="L357" s="76"/>
      <c r="M357" s="76"/>
      <c r="N357" s="82" t="s">
        <v>921</v>
      </c>
    </row>
    <row r="358" spans="1:14" ht="31.5" x14ac:dyDescent="0.25">
      <c r="A358" s="79" t="s">
        <v>854</v>
      </c>
      <c r="B358" s="80" t="s">
        <v>730</v>
      </c>
      <c r="C358" s="81" t="s">
        <v>695</v>
      </c>
      <c r="D358" s="72">
        <v>0</v>
      </c>
      <c r="E358" s="72">
        <v>0</v>
      </c>
      <c r="F358" s="72">
        <v>178.93006</v>
      </c>
      <c r="G358" s="76">
        <v>116.25028000000002</v>
      </c>
      <c r="H358" s="76">
        <v>0</v>
      </c>
      <c r="I358" s="74">
        <f t="shared" si="15"/>
        <v>-178.93006</v>
      </c>
      <c r="J358" s="74">
        <f t="shared" si="16"/>
        <v>178.93006</v>
      </c>
      <c r="K358" s="75"/>
      <c r="L358" s="76"/>
      <c r="M358" s="76"/>
      <c r="N358" s="82" t="s">
        <v>922</v>
      </c>
    </row>
    <row r="359" spans="1:14" ht="78.75" x14ac:dyDescent="0.25">
      <c r="A359" s="79" t="s">
        <v>855</v>
      </c>
      <c r="B359" s="98" t="s">
        <v>731</v>
      </c>
      <c r="C359" s="96" t="s">
        <v>695</v>
      </c>
      <c r="D359" s="72">
        <v>0</v>
      </c>
      <c r="E359" s="72">
        <v>0</v>
      </c>
      <c r="F359" s="72">
        <v>24.35173</v>
      </c>
      <c r="G359" s="76">
        <v>0</v>
      </c>
      <c r="H359" s="76">
        <v>0</v>
      </c>
      <c r="I359" s="74">
        <f t="shared" si="15"/>
        <v>-24.35173</v>
      </c>
      <c r="J359" s="74">
        <f t="shared" si="16"/>
        <v>24.35173</v>
      </c>
      <c r="K359" s="75"/>
      <c r="L359" s="76"/>
      <c r="M359" s="76"/>
      <c r="N359" s="82" t="s">
        <v>923</v>
      </c>
    </row>
    <row r="360" spans="1:14" ht="78.75" x14ac:dyDescent="0.25">
      <c r="A360" s="79" t="s">
        <v>856</v>
      </c>
      <c r="B360" s="98" t="s">
        <v>732</v>
      </c>
      <c r="C360" s="96" t="s">
        <v>695</v>
      </c>
      <c r="D360" s="72">
        <v>0</v>
      </c>
      <c r="E360" s="72">
        <v>0</v>
      </c>
      <c r="F360" s="72">
        <v>40.463259999999998</v>
      </c>
      <c r="G360" s="76">
        <v>0</v>
      </c>
      <c r="H360" s="76">
        <v>0</v>
      </c>
      <c r="I360" s="74">
        <f t="shared" si="15"/>
        <v>-40.463259999999998</v>
      </c>
      <c r="J360" s="74">
        <f t="shared" si="16"/>
        <v>40.463259999999998</v>
      </c>
      <c r="K360" s="75"/>
      <c r="L360" s="76"/>
      <c r="M360" s="76"/>
      <c r="N360" s="82" t="s">
        <v>923</v>
      </c>
    </row>
    <row r="361" spans="1:14" ht="78.75" x14ac:dyDescent="0.25">
      <c r="A361" s="79" t="s">
        <v>857</v>
      </c>
      <c r="B361" s="98" t="s">
        <v>733</v>
      </c>
      <c r="C361" s="96" t="s">
        <v>695</v>
      </c>
      <c r="D361" s="72">
        <v>0</v>
      </c>
      <c r="E361" s="72">
        <v>0</v>
      </c>
      <c r="F361" s="72">
        <v>6.1896199999999997</v>
      </c>
      <c r="G361" s="76">
        <v>0</v>
      </c>
      <c r="H361" s="76">
        <v>0</v>
      </c>
      <c r="I361" s="74">
        <f t="shared" si="15"/>
        <v>-6.1896199999999997</v>
      </c>
      <c r="J361" s="74">
        <f t="shared" si="16"/>
        <v>6.1896199999999997</v>
      </c>
      <c r="K361" s="75"/>
      <c r="L361" s="76"/>
      <c r="M361" s="76"/>
      <c r="N361" s="82" t="s">
        <v>923</v>
      </c>
    </row>
    <row r="362" spans="1:14" ht="78.75" x14ac:dyDescent="0.25">
      <c r="A362" s="79" t="s">
        <v>858</v>
      </c>
      <c r="B362" s="98" t="s">
        <v>778</v>
      </c>
      <c r="C362" s="105" t="s">
        <v>695</v>
      </c>
      <c r="D362" s="72">
        <v>0</v>
      </c>
      <c r="E362" s="72">
        <v>0</v>
      </c>
      <c r="F362" s="72">
        <v>0.57384000000000002</v>
      </c>
      <c r="G362" s="76">
        <v>0</v>
      </c>
      <c r="H362" s="76">
        <v>0</v>
      </c>
      <c r="I362" s="74">
        <f t="shared" si="15"/>
        <v>-0.57384000000000002</v>
      </c>
      <c r="J362" s="74">
        <f t="shared" si="16"/>
        <v>0.57384000000000002</v>
      </c>
      <c r="K362" s="75"/>
      <c r="L362" s="76"/>
      <c r="M362" s="76"/>
      <c r="N362" s="82" t="s">
        <v>923</v>
      </c>
    </row>
    <row r="363" spans="1:14" ht="189" x14ac:dyDescent="0.25">
      <c r="A363" s="79" t="s">
        <v>859</v>
      </c>
      <c r="B363" s="80" t="s">
        <v>734</v>
      </c>
      <c r="C363" s="81" t="s">
        <v>753</v>
      </c>
      <c r="D363" s="72">
        <v>0</v>
      </c>
      <c r="E363" s="72">
        <v>0</v>
      </c>
      <c r="F363" s="72">
        <v>14.419859000000001</v>
      </c>
      <c r="G363" s="76">
        <v>0</v>
      </c>
      <c r="H363" s="76">
        <v>0</v>
      </c>
      <c r="I363" s="74">
        <f t="shared" si="15"/>
        <v>-14.419859000000001</v>
      </c>
      <c r="J363" s="74">
        <f t="shared" si="16"/>
        <v>14.419859000000001</v>
      </c>
      <c r="K363" s="75"/>
      <c r="L363" s="76"/>
      <c r="M363" s="76"/>
      <c r="N363" s="80" t="s">
        <v>894</v>
      </c>
    </row>
    <row r="364" spans="1:14" ht="94.5" x14ac:dyDescent="0.25">
      <c r="A364" s="79" t="s">
        <v>860</v>
      </c>
      <c r="B364" s="80" t="s">
        <v>735</v>
      </c>
      <c r="C364" s="81" t="s">
        <v>753</v>
      </c>
      <c r="D364" s="72">
        <v>0</v>
      </c>
      <c r="E364" s="72">
        <v>0</v>
      </c>
      <c r="F364" s="72">
        <v>88.746667700000003</v>
      </c>
      <c r="G364" s="76">
        <v>0</v>
      </c>
      <c r="H364" s="76">
        <v>0</v>
      </c>
      <c r="I364" s="74">
        <f t="shared" si="15"/>
        <v>-88.746667700000003</v>
      </c>
      <c r="J364" s="74">
        <f t="shared" si="16"/>
        <v>88.746667700000003</v>
      </c>
      <c r="K364" s="75"/>
      <c r="L364" s="76"/>
      <c r="M364" s="76"/>
      <c r="N364" s="80" t="s">
        <v>895</v>
      </c>
    </row>
    <row r="365" spans="1:14" ht="78.75" x14ac:dyDescent="0.25">
      <c r="A365" s="79"/>
      <c r="B365" s="80" t="s">
        <v>887</v>
      </c>
      <c r="C365" s="81" t="s">
        <v>697</v>
      </c>
      <c r="D365" s="72">
        <v>0</v>
      </c>
      <c r="E365" s="72">
        <v>0</v>
      </c>
      <c r="F365" s="72">
        <v>0</v>
      </c>
      <c r="G365" s="76">
        <v>0.42366100000000001</v>
      </c>
      <c r="H365" s="76">
        <v>0</v>
      </c>
      <c r="I365" s="74"/>
      <c r="J365" s="74"/>
      <c r="K365" s="75"/>
      <c r="L365" s="76"/>
      <c r="M365" s="76"/>
      <c r="N365" s="89" t="s">
        <v>961</v>
      </c>
    </row>
    <row r="366" spans="1:14" ht="78.75" x14ac:dyDescent="0.25">
      <c r="A366" s="79"/>
      <c r="B366" s="80" t="s">
        <v>888</v>
      </c>
      <c r="C366" s="81" t="s">
        <v>697</v>
      </c>
      <c r="D366" s="72">
        <v>0</v>
      </c>
      <c r="E366" s="72">
        <v>0</v>
      </c>
      <c r="F366" s="72">
        <v>0</v>
      </c>
      <c r="G366" s="76">
        <v>0.42332799999999998</v>
      </c>
      <c r="H366" s="76">
        <v>0</v>
      </c>
      <c r="I366" s="74"/>
      <c r="J366" s="74"/>
      <c r="K366" s="75"/>
      <c r="L366" s="76"/>
      <c r="M366" s="76"/>
      <c r="N366" s="89" t="s">
        <v>962</v>
      </c>
    </row>
    <row r="367" spans="1:14" ht="47.25" x14ac:dyDescent="0.25">
      <c r="A367" s="79" t="s">
        <v>861</v>
      </c>
      <c r="B367" s="80" t="s">
        <v>736</v>
      </c>
      <c r="C367" s="81" t="s">
        <v>697</v>
      </c>
      <c r="D367" s="72">
        <v>0</v>
      </c>
      <c r="E367" s="72">
        <v>0</v>
      </c>
      <c r="F367" s="72">
        <v>1.0734999999999999</v>
      </c>
      <c r="G367" s="76">
        <v>1.0734999999999999</v>
      </c>
      <c r="H367" s="76">
        <v>25.975566999999998</v>
      </c>
      <c r="I367" s="74">
        <f t="shared" si="15"/>
        <v>-1.0734999999999999</v>
      </c>
      <c r="J367" s="74">
        <f t="shared" si="16"/>
        <v>1.0734999999999999</v>
      </c>
      <c r="K367" s="75"/>
      <c r="L367" s="76"/>
      <c r="M367" s="76"/>
      <c r="N367" s="89" t="s">
        <v>963</v>
      </c>
    </row>
    <row r="368" spans="1:14" ht="78.75" x14ac:dyDescent="0.25">
      <c r="A368" s="79" t="s">
        <v>862</v>
      </c>
      <c r="B368" s="80" t="s">
        <v>737</v>
      </c>
      <c r="C368" s="81" t="s">
        <v>697</v>
      </c>
      <c r="D368" s="72">
        <v>0</v>
      </c>
      <c r="E368" s="72">
        <v>0</v>
      </c>
      <c r="F368" s="72">
        <v>6.6234000000000001E-2</v>
      </c>
      <c r="G368" s="76">
        <v>0</v>
      </c>
      <c r="H368" s="76">
        <v>0</v>
      </c>
      <c r="I368" s="74">
        <f t="shared" si="15"/>
        <v>-6.6234000000000001E-2</v>
      </c>
      <c r="J368" s="74">
        <f t="shared" si="16"/>
        <v>6.6234000000000001E-2</v>
      </c>
      <c r="K368" s="75"/>
      <c r="L368" s="76"/>
      <c r="M368" s="76"/>
      <c r="N368" s="89" t="s">
        <v>923</v>
      </c>
    </row>
    <row r="369" spans="1:14" ht="78.75" x14ac:dyDescent="0.25">
      <c r="A369" s="79" t="s">
        <v>863</v>
      </c>
      <c r="B369" s="80" t="s">
        <v>738</v>
      </c>
      <c r="C369" s="81" t="s">
        <v>697</v>
      </c>
      <c r="D369" s="72">
        <v>0</v>
      </c>
      <c r="E369" s="72">
        <v>0</v>
      </c>
      <c r="F369" s="72">
        <v>0.24892100000000003</v>
      </c>
      <c r="G369" s="76">
        <v>0</v>
      </c>
      <c r="H369" s="76">
        <v>8.2545859999999998</v>
      </c>
      <c r="I369" s="74">
        <f t="shared" si="15"/>
        <v>-0.24892100000000003</v>
      </c>
      <c r="J369" s="74">
        <f t="shared" si="16"/>
        <v>0.24892100000000003</v>
      </c>
      <c r="K369" s="75"/>
      <c r="L369" s="76"/>
      <c r="M369" s="76"/>
      <c r="N369" s="89" t="s">
        <v>923</v>
      </c>
    </row>
    <row r="370" spans="1:14" ht="78.75" x14ac:dyDescent="0.25">
      <c r="A370" s="79" t="s">
        <v>864</v>
      </c>
      <c r="B370" s="80" t="s">
        <v>739</v>
      </c>
      <c r="C370" s="81" t="s">
        <v>697</v>
      </c>
      <c r="D370" s="72">
        <v>0</v>
      </c>
      <c r="E370" s="72">
        <v>0</v>
      </c>
      <c r="F370" s="72">
        <v>0.72540499999999997</v>
      </c>
      <c r="G370" s="76">
        <v>6.520537</v>
      </c>
      <c r="H370" s="76">
        <v>0</v>
      </c>
      <c r="I370" s="74">
        <f t="shared" si="15"/>
        <v>-0.72540499999999997</v>
      </c>
      <c r="J370" s="74">
        <f t="shared" si="16"/>
        <v>0.72540499999999997</v>
      </c>
      <c r="K370" s="75"/>
      <c r="L370" s="76"/>
      <c r="M370" s="76"/>
      <c r="N370" s="89" t="s">
        <v>964</v>
      </c>
    </row>
    <row r="371" spans="1:14" ht="47.25" x14ac:dyDescent="0.25">
      <c r="A371" s="79" t="s">
        <v>865</v>
      </c>
      <c r="B371" s="98" t="s">
        <v>740</v>
      </c>
      <c r="C371" s="96" t="s">
        <v>697</v>
      </c>
      <c r="D371" s="72">
        <v>0</v>
      </c>
      <c r="E371" s="72">
        <v>0</v>
      </c>
      <c r="F371" s="72">
        <v>8.3431139999999999</v>
      </c>
      <c r="G371" s="76">
        <v>8.3419140000000009</v>
      </c>
      <c r="H371" s="76">
        <v>8.3419140000000009</v>
      </c>
      <c r="I371" s="74">
        <f t="shared" si="15"/>
        <v>-8.3431139999999999</v>
      </c>
      <c r="J371" s="74">
        <f t="shared" si="16"/>
        <v>8.3431139999999999</v>
      </c>
      <c r="K371" s="75"/>
      <c r="L371" s="76"/>
      <c r="M371" s="76"/>
      <c r="N371" s="83" t="s">
        <v>932</v>
      </c>
    </row>
    <row r="372" spans="1:14" ht="47.25" x14ac:dyDescent="0.25">
      <c r="A372" s="79" t="s">
        <v>866</v>
      </c>
      <c r="B372" s="98" t="s">
        <v>741</v>
      </c>
      <c r="C372" s="96" t="s">
        <v>697</v>
      </c>
      <c r="D372" s="72">
        <v>0</v>
      </c>
      <c r="E372" s="72">
        <v>0</v>
      </c>
      <c r="F372" s="72">
        <v>12.226799999999999</v>
      </c>
      <c r="G372" s="76">
        <v>12.226600000000001</v>
      </c>
      <c r="H372" s="76">
        <v>12.226600000000001</v>
      </c>
      <c r="I372" s="74">
        <f t="shared" si="15"/>
        <v>-12.226799999999999</v>
      </c>
      <c r="J372" s="74">
        <f t="shared" si="16"/>
        <v>12.226799999999999</v>
      </c>
      <c r="K372" s="75"/>
      <c r="L372" s="76"/>
      <c r="M372" s="76"/>
      <c r="N372" s="83" t="s">
        <v>932</v>
      </c>
    </row>
    <row r="373" spans="1:14" ht="47.25" x14ac:dyDescent="0.25">
      <c r="A373" s="79"/>
      <c r="B373" s="98" t="s">
        <v>886</v>
      </c>
      <c r="C373" s="96" t="s">
        <v>697</v>
      </c>
      <c r="D373" s="72">
        <v>0</v>
      </c>
      <c r="E373" s="72">
        <v>0</v>
      </c>
      <c r="F373" s="72">
        <v>0</v>
      </c>
      <c r="G373" s="76">
        <v>55.011006000000002</v>
      </c>
      <c r="H373" s="76">
        <v>55.011006000000002</v>
      </c>
      <c r="I373" s="74"/>
      <c r="J373" s="74"/>
      <c r="K373" s="75"/>
      <c r="L373" s="76"/>
      <c r="M373" s="76"/>
      <c r="N373" s="83" t="s">
        <v>933</v>
      </c>
    </row>
    <row r="374" spans="1:14" ht="94.5" x14ac:dyDescent="0.25">
      <c r="A374" s="79" t="s">
        <v>867</v>
      </c>
      <c r="B374" s="106" t="s">
        <v>779</v>
      </c>
      <c r="C374" s="105" t="s">
        <v>697</v>
      </c>
      <c r="D374" s="72">
        <v>0</v>
      </c>
      <c r="E374" s="72">
        <v>0</v>
      </c>
      <c r="F374" s="72">
        <v>0.95339199999999991</v>
      </c>
      <c r="G374" s="76">
        <v>2.41377</v>
      </c>
      <c r="H374" s="76">
        <v>0</v>
      </c>
      <c r="I374" s="74">
        <f t="shared" si="15"/>
        <v>-0.95339199999999991</v>
      </c>
      <c r="J374" s="74">
        <f t="shared" si="16"/>
        <v>0.95339199999999991</v>
      </c>
      <c r="K374" s="75"/>
      <c r="L374" s="76"/>
      <c r="M374" s="76"/>
      <c r="N374" s="89" t="s">
        <v>965</v>
      </c>
    </row>
    <row r="375" spans="1:14" ht="78.75" x14ac:dyDescent="0.25">
      <c r="A375" s="79" t="s">
        <v>868</v>
      </c>
      <c r="B375" s="106" t="s">
        <v>780</v>
      </c>
      <c r="C375" s="105" t="s">
        <v>697</v>
      </c>
      <c r="D375" s="72">
        <v>0</v>
      </c>
      <c r="E375" s="72">
        <v>0</v>
      </c>
      <c r="F375" s="72">
        <v>2.631081</v>
      </c>
      <c r="G375" s="76">
        <v>0</v>
      </c>
      <c r="H375" s="76">
        <v>0</v>
      </c>
      <c r="I375" s="74">
        <f t="shared" si="15"/>
        <v>-2.631081</v>
      </c>
      <c r="J375" s="74">
        <f t="shared" si="16"/>
        <v>2.631081</v>
      </c>
      <c r="K375" s="75"/>
      <c r="L375" s="76"/>
      <c r="M375" s="76"/>
      <c r="N375" s="89" t="s">
        <v>923</v>
      </c>
    </row>
    <row r="376" spans="1:14" ht="31.5" x14ac:dyDescent="0.25">
      <c r="A376" s="79" t="s">
        <v>869</v>
      </c>
      <c r="B376" s="80" t="s">
        <v>742</v>
      </c>
      <c r="C376" s="81" t="s">
        <v>697</v>
      </c>
      <c r="D376" s="72">
        <v>0</v>
      </c>
      <c r="E376" s="72">
        <v>0</v>
      </c>
      <c r="F376" s="72">
        <v>0.41412599999999999</v>
      </c>
      <c r="G376" s="76">
        <v>0</v>
      </c>
      <c r="H376" s="76">
        <v>0</v>
      </c>
      <c r="I376" s="74">
        <f t="shared" si="15"/>
        <v>-0.41412599999999999</v>
      </c>
      <c r="J376" s="74">
        <f t="shared" si="16"/>
        <v>0.41412599999999999</v>
      </c>
      <c r="K376" s="75"/>
      <c r="L376" s="76"/>
      <c r="M376" s="76"/>
      <c r="N376" s="98" t="s">
        <v>742</v>
      </c>
    </row>
    <row r="377" spans="1:14" ht="78.75" x14ac:dyDescent="0.25">
      <c r="A377" s="79" t="s">
        <v>870</v>
      </c>
      <c r="B377" s="80" t="s">
        <v>743</v>
      </c>
      <c r="C377" s="81" t="s">
        <v>700</v>
      </c>
      <c r="D377" s="72">
        <v>0</v>
      </c>
      <c r="E377" s="72">
        <v>0</v>
      </c>
      <c r="F377" s="72">
        <v>2.22912</v>
      </c>
      <c r="G377" s="76">
        <v>4.1284999999999998</v>
      </c>
      <c r="H377" s="76">
        <v>4.0240999999999998</v>
      </c>
      <c r="I377" s="74">
        <f t="shared" si="15"/>
        <v>-2.22912</v>
      </c>
      <c r="J377" s="74">
        <f t="shared" si="16"/>
        <v>2.22912</v>
      </c>
      <c r="K377" s="75"/>
      <c r="L377" s="76"/>
      <c r="M377" s="76"/>
      <c r="N377" s="97" t="s">
        <v>906</v>
      </c>
    </row>
    <row r="378" spans="1:14" ht="63" x14ac:dyDescent="0.25">
      <c r="A378" s="79" t="s">
        <v>871</v>
      </c>
      <c r="B378" s="80" t="s">
        <v>744</v>
      </c>
      <c r="C378" s="81" t="s">
        <v>700</v>
      </c>
      <c r="D378" s="72">
        <v>0</v>
      </c>
      <c r="E378" s="72">
        <v>0</v>
      </c>
      <c r="F378" s="72">
        <v>0.48649999999999999</v>
      </c>
      <c r="G378" s="76">
        <v>3.4215999999999998</v>
      </c>
      <c r="H378" s="76">
        <v>0</v>
      </c>
      <c r="I378" s="74">
        <f t="shared" si="15"/>
        <v>-0.48649999999999999</v>
      </c>
      <c r="J378" s="74">
        <f t="shared" si="16"/>
        <v>0.48649999999999999</v>
      </c>
      <c r="K378" s="75"/>
      <c r="L378" s="76"/>
      <c r="M378" s="76"/>
      <c r="N378" s="83" t="s">
        <v>907</v>
      </c>
    </row>
    <row r="379" spans="1:14" ht="63" x14ac:dyDescent="0.25">
      <c r="A379" s="79" t="s">
        <v>872</v>
      </c>
      <c r="B379" s="80" t="s">
        <v>745</v>
      </c>
      <c r="C379" s="81" t="s">
        <v>702</v>
      </c>
      <c r="D379" s="72">
        <v>0</v>
      </c>
      <c r="E379" s="72">
        <v>0</v>
      </c>
      <c r="F379" s="72">
        <v>6.93E-2</v>
      </c>
      <c r="G379" s="76">
        <v>0.1386</v>
      </c>
      <c r="H379" s="76">
        <v>0</v>
      </c>
      <c r="I379" s="74">
        <f t="shared" si="15"/>
        <v>-6.93E-2</v>
      </c>
      <c r="J379" s="74">
        <f t="shared" si="16"/>
        <v>6.93E-2</v>
      </c>
      <c r="K379" s="75"/>
      <c r="L379" s="76"/>
      <c r="M379" s="76"/>
      <c r="N379" s="97" t="s">
        <v>966</v>
      </c>
    </row>
    <row r="380" spans="1:14" ht="78.75" x14ac:dyDescent="0.25">
      <c r="A380" s="79" t="s">
        <v>873</v>
      </c>
      <c r="B380" s="80" t="s">
        <v>746</v>
      </c>
      <c r="C380" s="81" t="s">
        <v>702</v>
      </c>
      <c r="D380" s="72">
        <v>0</v>
      </c>
      <c r="E380" s="72">
        <v>0</v>
      </c>
      <c r="F380" s="72">
        <v>1.76986</v>
      </c>
      <c r="G380" s="76">
        <v>1.7698565900000001</v>
      </c>
      <c r="H380" s="76">
        <v>0</v>
      </c>
      <c r="I380" s="74">
        <f t="shared" si="15"/>
        <v>-1.76986</v>
      </c>
      <c r="J380" s="74">
        <f t="shared" si="16"/>
        <v>1.76986</v>
      </c>
      <c r="K380" s="75"/>
      <c r="L380" s="76"/>
      <c r="M380" s="76"/>
      <c r="N380" s="97" t="s">
        <v>967</v>
      </c>
    </row>
    <row r="381" spans="1:14" ht="93.75" x14ac:dyDescent="0.25">
      <c r="A381" s="79" t="s">
        <v>874</v>
      </c>
      <c r="B381" s="80" t="s">
        <v>747</v>
      </c>
      <c r="C381" s="81" t="s">
        <v>702</v>
      </c>
      <c r="D381" s="72">
        <v>0</v>
      </c>
      <c r="E381" s="72">
        <v>0</v>
      </c>
      <c r="F381" s="72">
        <v>0</v>
      </c>
      <c r="G381" s="76">
        <v>0.158778</v>
      </c>
      <c r="H381" s="76">
        <v>0</v>
      </c>
      <c r="I381" s="74">
        <f t="shared" si="15"/>
        <v>0</v>
      </c>
      <c r="J381" s="74">
        <f t="shared" si="16"/>
        <v>0</v>
      </c>
      <c r="K381" s="75"/>
      <c r="L381" s="76"/>
      <c r="M381" s="76"/>
      <c r="N381" s="107" t="s">
        <v>968</v>
      </c>
    </row>
    <row r="382" spans="1:14" ht="93.75" x14ac:dyDescent="0.25">
      <c r="A382" s="79" t="s">
        <v>875</v>
      </c>
      <c r="B382" s="80" t="s">
        <v>748</v>
      </c>
      <c r="C382" s="81" t="s">
        <v>702</v>
      </c>
      <c r="D382" s="72">
        <v>0</v>
      </c>
      <c r="E382" s="72">
        <v>0</v>
      </c>
      <c r="F382" s="72">
        <v>0</v>
      </c>
      <c r="G382" s="76">
        <v>0.21908900000000001</v>
      </c>
      <c r="H382" s="76">
        <v>0</v>
      </c>
      <c r="I382" s="74">
        <f t="shared" si="15"/>
        <v>0</v>
      </c>
      <c r="J382" s="74">
        <f t="shared" si="16"/>
        <v>0</v>
      </c>
      <c r="K382" s="75"/>
      <c r="L382" s="76"/>
      <c r="M382" s="76"/>
      <c r="N382" s="107" t="s">
        <v>968</v>
      </c>
    </row>
    <row r="383" spans="1:14" ht="78.75" x14ac:dyDescent="0.25">
      <c r="A383" s="79" t="s">
        <v>876</v>
      </c>
      <c r="B383" s="106" t="s">
        <v>2799</v>
      </c>
      <c r="C383" s="105" t="s">
        <v>704</v>
      </c>
      <c r="D383" s="72">
        <v>0</v>
      </c>
      <c r="E383" s="72">
        <v>0</v>
      </c>
      <c r="F383" s="72">
        <v>1099.08636</v>
      </c>
      <c r="G383" s="76">
        <v>948.90149099999996</v>
      </c>
      <c r="H383" s="76">
        <v>948.90149099999996</v>
      </c>
      <c r="I383" s="74">
        <f t="shared" si="15"/>
        <v>-1099.08636</v>
      </c>
      <c r="J383" s="74">
        <f t="shared" si="16"/>
        <v>1099.08636</v>
      </c>
      <c r="K383" s="75"/>
      <c r="L383" s="76"/>
      <c r="M383" s="76"/>
      <c r="N383" s="83" t="s">
        <v>969</v>
      </c>
    </row>
    <row r="384" spans="1:14" x14ac:dyDescent="0.25">
      <c r="A384" s="81" t="s">
        <v>13</v>
      </c>
      <c r="B384" s="80" t="s">
        <v>221</v>
      </c>
      <c r="C384" s="81"/>
      <c r="D384" s="72"/>
      <c r="E384" s="72"/>
      <c r="F384" s="72"/>
      <c r="G384" s="76"/>
      <c r="H384" s="76"/>
      <c r="I384" s="74">
        <f t="shared" si="15"/>
        <v>0</v>
      </c>
      <c r="J384" s="74">
        <f t="shared" si="16"/>
        <v>0</v>
      </c>
      <c r="K384" s="75"/>
      <c r="L384" s="76"/>
      <c r="M384" s="76"/>
      <c r="N384" s="77"/>
    </row>
    <row r="385" spans="1:17" x14ac:dyDescent="0.25">
      <c r="A385" s="81" t="s">
        <v>13</v>
      </c>
      <c r="B385" s="80" t="s">
        <v>222</v>
      </c>
      <c r="C385" s="81"/>
      <c r="D385" s="72"/>
      <c r="E385" s="72"/>
      <c r="F385" s="72"/>
      <c r="G385" s="76"/>
      <c r="H385" s="76"/>
      <c r="I385" s="74">
        <f t="shared" si="15"/>
        <v>0</v>
      </c>
      <c r="J385" s="74">
        <f t="shared" si="16"/>
        <v>0</v>
      </c>
      <c r="K385" s="75"/>
      <c r="L385" s="76"/>
      <c r="M385" s="76"/>
      <c r="N385" s="77"/>
    </row>
    <row r="386" spans="1:17" x14ac:dyDescent="0.25">
      <c r="A386" s="108"/>
      <c r="B386" s="53"/>
      <c r="C386" s="108"/>
      <c r="D386" s="109"/>
      <c r="E386" s="109"/>
      <c r="F386" s="109"/>
    </row>
    <row r="387" spans="1:17" s="2" customFormat="1" x14ac:dyDescent="0.25">
      <c r="A387" s="719" t="s">
        <v>223</v>
      </c>
      <c r="B387" s="719"/>
      <c r="C387" s="719"/>
      <c r="D387" s="719"/>
      <c r="E387" s="719"/>
      <c r="F387" s="719"/>
      <c r="G387" s="3"/>
      <c r="H387" s="3"/>
      <c r="I387" s="3"/>
      <c r="J387" s="3"/>
      <c r="K387" s="3"/>
      <c r="L387" s="3"/>
      <c r="M387" s="3"/>
      <c r="N387" s="62"/>
      <c r="O387" s="3"/>
      <c r="P387" s="3"/>
      <c r="Q387" s="3"/>
    </row>
    <row r="388" spans="1:17" s="2" customFormat="1" x14ac:dyDescent="0.25">
      <c r="A388" s="719" t="s">
        <v>224</v>
      </c>
      <c r="B388" s="719"/>
      <c r="C388" s="719"/>
      <c r="D388" s="719"/>
      <c r="E388" s="719"/>
      <c r="F388" s="719"/>
      <c r="G388" s="3"/>
      <c r="H388" s="3"/>
      <c r="I388" s="3"/>
      <c r="J388" s="3"/>
      <c r="K388" s="3"/>
      <c r="L388" s="3"/>
      <c r="M388" s="3"/>
      <c r="N388" s="62"/>
      <c r="O388" s="3"/>
      <c r="P388" s="3"/>
      <c r="Q388" s="3"/>
    </row>
    <row r="389" spans="1:17" s="2" customFormat="1" x14ac:dyDescent="0.25">
      <c r="A389" s="3"/>
      <c r="B389" s="62"/>
      <c r="D389" s="3"/>
      <c r="E389" s="3"/>
      <c r="F389" s="3"/>
      <c r="G389" s="3"/>
      <c r="H389" s="3"/>
      <c r="I389" s="3"/>
      <c r="J389" s="3"/>
      <c r="K389" s="3"/>
      <c r="L389" s="3"/>
      <c r="M389" s="3"/>
      <c r="N389" s="62"/>
      <c r="O389" s="3"/>
      <c r="P389" s="3"/>
      <c r="Q389" s="3"/>
    </row>
    <row r="390" spans="1:17" s="2" customFormat="1" ht="20.25" x14ac:dyDescent="0.25">
      <c r="A390" s="3"/>
      <c r="B390" s="48"/>
      <c r="C390" s="51"/>
      <c r="D390" s="63"/>
      <c r="E390" s="63"/>
      <c r="F390" s="63"/>
      <c r="G390" s="3"/>
      <c r="H390" s="3"/>
      <c r="I390" s="3"/>
      <c r="J390" s="3"/>
      <c r="K390" s="3"/>
      <c r="L390" s="3"/>
      <c r="M390" s="3"/>
      <c r="N390" s="62"/>
      <c r="O390" s="3"/>
      <c r="P390" s="3"/>
      <c r="Q390" s="3"/>
    </row>
    <row r="391" spans="1:17" s="2" customFormat="1" x14ac:dyDescent="0.25">
      <c r="A391" s="3"/>
      <c r="B391" s="110"/>
      <c r="C391" s="111"/>
      <c r="D391" s="110"/>
      <c r="E391" s="110"/>
      <c r="F391" s="110"/>
      <c r="G391" s="3"/>
      <c r="H391" s="3"/>
      <c r="I391" s="3"/>
      <c r="J391" s="3"/>
      <c r="K391" s="3"/>
      <c r="L391" s="3"/>
      <c r="M391" s="3"/>
      <c r="N391" s="62"/>
      <c r="O391" s="3"/>
      <c r="P391" s="3"/>
      <c r="Q391" s="3"/>
    </row>
    <row r="392" spans="1:17" s="2" customFormat="1" ht="20.25" x14ac:dyDescent="0.25">
      <c r="A392" s="3"/>
      <c r="B392" s="48"/>
      <c r="C392" s="51"/>
      <c r="D392" s="63"/>
      <c r="E392" s="63"/>
      <c r="F392" s="63"/>
      <c r="G392" s="3"/>
      <c r="H392" s="3"/>
      <c r="I392" s="3"/>
      <c r="J392" s="3"/>
      <c r="K392" s="3"/>
      <c r="L392" s="3"/>
      <c r="M392" s="3"/>
      <c r="N392" s="62"/>
      <c r="O392" s="3"/>
      <c r="P392" s="3"/>
      <c r="Q392" s="3"/>
    </row>
    <row r="393" spans="1:17" s="2" customFormat="1" x14ac:dyDescent="0.25">
      <c r="A393" s="3"/>
      <c r="B393" s="112"/>
      <c r="C393" s="113"/>
      <c r="D393" s="112"/>
      <c r="E393" s="112"/>
      <c r="F393" s="112"/>
      <c r="G393" s="3"/>
      <c r="H393" s="3"/>
      <c r="I393" s="3"/>
      <c r="J393" s="3"/>
      <c r="K393" s="3"/>
      <c r="L393" s="3"/>
      <c r="M393" s="3"/>
      <c r="N393" s="62"/>
      <c r="O393" s="3"/>
      <c r="P393" s="3"/>
      <c r="Q393" s="3"/>
    </row>
    <row r="394" spans="1:17" s="2" customFormat="1" ht="20.25" x14ac:dyDescent="0.25">
      <c r="A394" s="3"/>
      <c r="B394" s="48"/>
      <c r="C394" s="51"/>
      <c r="D394" s="63"/>
      <c r="E394" s="63"/>
      <c r="F394" s="63"/>
      <c r="G394" s="3"/>
      <c r="H394" s="3"/>
      <c r="I394" s="3"/>
      <c r="J394" s="3"/>
      <c r="K394" s="3"/>
      <c r="L394" s="3"/>
      <c r="M394" s="3"/>
      <c r="N394" s="62"/>
      <c r="O394" s="3"/>
      <c r="P394" s="3"/>
      <c r="Q394" s="3"/>
    </row>
    <row r="395" spans="1:17" s="2" customFormat="1" x14ac:dyDescent="0.25">
      <c r="A395" s="3"/>
      <c r="B395" s="110"/>
      <c r="C395" s="111"/>
      <c r="D395" s="110"/>
      <c r="E395" s="110"/>
      <c r="F395" s="110"/>
      <c r="G395" s="3"/>
      <c r="H395" s="3"/>
      <c r="I395" s="3"/>
      <c r="J395" s="3"/>
      <c r="K395" s="3"/>
      <c r="L395" s="3"/>
      <c r="M395" s="3"/>
      <c r="N395" s="62"/>
      <c r="O395" s="3"/>
      <c r="P395" s="3"/>
      <c r="Q395" s="3"/>
    </row>
    <row r="396" spans="1:17" s="2" customFormat="1" ht="20.25" x14ac:dyDescent="0.25">
      <c r="A396" s="3"/>
      <c r="B396" s="48"/>
      <c r="C396" s="51"/>
      <c r="D396" s="63"/>
      <c r="E396" s="63"/>
      <c r="F396" s="63"/>
      <c r="G396" s="3"/>
      <c r="H396" s="3"/>
      <c r="I396" s="3"/>
      <c r="J396" s="3"/>
      <c r="K396" s="3"/>
      <c r="L396" s="3"/>
      <c r="M396" s="3"/>
      <c r="N396" s="62"/>
      <c r="O396" s="3"/>
      <c r="P396" s="3"/>
      <c r="Q396" s="3"/>
    </row>
  </sheetData>
  <autoFilter ref="A18:WUL385"/>
  <mergeCells count="29">
    <mergeCell ref="L16:M16"/>
    <mergeCell ref="J15:M15"/>
    <mergeCell ref="A1:B1"/>
    <mergeCell ref="L1:O3"/>
    <mergeCell ref="A3:B3"/>
    <mergeCell ref="A6:F6"/>
    <mergeCell ref="A8:B8"/>
    <mergeCell ref="H8:N8"/>
    <mergeCell ref="C15:C17"/>
    <mergeCell ref="D15:D17"/>
    <mergeCell ref="E15:F15"/>
    <mergeCell ref="G15:G16"/>
    <mergeCell ref="K16:K17"/>
    <mergeCell ref="A387:F387"/>
    <mergeCell ref="A388:F388"/>
    <mergeCell ref="E7:H7"/>
    <mergeCell ref="H15:H16"/>
    <mergeCell ref="I15:I17"/>
    <mergeCell ref="A9:B9"/>
    <mergeCell ref="H9:N9"/>
    <mergeCell ref="H10:N10"/>
    <mergeCell ref="H11:N11"/>
    <mergeCell ref="A12:B12"/>
    <mergeCell ref="I12:N12"/>
    <mergeCell ref="N15:N17"/>
    <mergeCell ref="E16:F16"/>
    <mergeCell ref="J16:J17"/>
    <mergeCell ref="A15:A17"/>
    <mergeCell ref="B15:B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107"/>
  <sheetViews>
    <sheetView topLeftCell="A133" workbookViewId="0">
      <selection activeCell="I7" sqref="I7:N12"/>
    </sheetView>
  </sheetViews>
  <sheetFormatPr defaultRowHeight="15.75" x14ac:dyDescent="0.25"/>
  <cols>
    <col min="1" max="1" width="13.875" style="412" customWidth="1"/>
    <col min="2" max="2" width="47.5" style="412" customWidth="1"/>
    <col min="3" max="3" width="46.75" style="412" customWidth="1"/>
    <col min="4" max="256" width="9" style="412"/>
    <col min="257" max="257" width="13.875" style="412" customWidth="1"/>
    <col min="258" max="258" width="47.5" style="412" customWidth="1"/>
    <col min="259" max="259" width="46.75" style="412" customWidth="1"/>
    <col min="260" max="512" width="9" style="412"/>
    <col min="513" max="513" width="13.875" style="412" customWidth="1"/>
    <col min="514" max="514" width="47.5" style="412" customWidth="1"/>
    <col min="515" max="515" width="46.75" style="412" customWidth="1"/>
    <col min="516" max="768" width="9" style="412"/>
    <col min="769" max="769" width="13.875" style="412" customWidth="1"/>
    <col min="770" max="770" width="47.5" style="412" customWidth="1"/>
    <col min="771" max="771" width="46.75" style="412" customWidth="1"/>
    <col min="772" max="1024" width="9" style="412"/>
    <col min="1025" max="1025" width="13.875" style="412" customWidth="1"/>
    <col min="1026" max="1026" width="47.5" style="412" customWidth="1"/>
    <col min="1027" max="1027" width="46.75" style="412" customWidth="1"/>
    <col min="1028" max="1280" width="9" style="412"/>
    <col min="1281" max="1281" width="13.875" style="412" customWidth="1"/>
    <col min="1282" max="1282" width="47.5" style="412" customWidth="1"/>
    <col min="1283" max="1283" width="46.75" style="412" customWidth="1"/>
    <col min="1284" max="1536" width="9" style="412"/>
    <col min="1537" max="1537" width="13.875" style="412" customWidth="1"/>
    <col min="1538" max="1538" width="47.5" style="412" customWidth="1"/>
    <col min="1539" max="1539" width="46.75" style="412" customWidth="1"/>
    <col min="1540" max="1792" width="9" style="412"/>
    <col min="1793" max="1793" width="13.875" style="412" customWidth="1"/>
    <col min="1794" max="1794" width="47.5" style="412" customWidth="1"/>
    <col min="1795" max="1795" width="46.75" style="412" customWidth="1"/>
    <col min="1796" max="2048" width="9" style="412"/>
    <col min="2049" max="2049" width="13.875" style="412" customWidth="1"/>
    <col min="2050" max="2050" width="47.5" style="412" customWidth="1"/>
    <col min="2051" max="2051" width="46.75" style="412" customWidth="1"/>
    <col min="2052" max="2304" width="9" style="412"/>
    <col min="2305" max="2305" width="13.875" style="412" customWidth="1"/>
    <col min="2306" max="2306" width="47.5" style="412" customWidth="1"/>
    <col min="2307" max="2307" width="46.75" style="412" customWidth="1"/>
    <col min="2308" max="2560" width="9" style="412"/>
    <col min="2561" max="2561" width="13.875" style="412" customWidth="1"/>
    <col min="2562" max="2562" width="47.5" style="412" customWidth="1"/>
    <col min="2563" max="2563" width="46.75" style="412" customWidth="1"/>
    <col min="2564" max="2816" width="9" style="412"/>
    <col min="2817" max="2817" width="13.875" style="412" customWidth="1"/>
    <col min="2818" max="2818" width="47.5" style="412" customWidth="1"/>
    <col min="2819" max="2819" width="46.75" style="412" customWidth="1"/>
    <col min="2820" max="3072" width="9" style="412"/>
    <col min="3073" max="3073" width="13.875" style="412" customWidth="1"/>
    <col min="3074" max="3074" width="47.5" style="412" customWidth="1"/>
    <col min="3075" max="3075" width="46.75" style="412" customWidth="1"/>
    <col min="3076" max="3328" width="9" style="412"/>
    <col min="3329" max="3329" width="13.875" style="412" customWidth="1"/>
    <col min="3330" max="3330" width="47.5" style="412" customWidth="1"/>
    <col min="3331" max="3331" width="46.75" style="412" customWidth="1"/>
    <col min="3332" max="3584" width="9" style="412"/>
    <col min="3585" max="3585" width="13.875" style="412" customWidth="1"/>
    <col min="3586" max="3586" width="47.5" style="412" customWidth="1"/>
    <col min="3587" max="3587" width="46.75" style="412" customWidth="1"/>
    <col min="3588" max="3840" width="9" style="412"/>
    <col min="3841" max="3841" width="13.875" style="412" customWidth="1"/>
    <col min="3842" max="3842" width="47.5" style="412" customWidth="1"/>
    <col min="3843" max="3843" width="46.75" style="412" customWidth="1"/>
    <col min="3844" max="4096" width="9" style="412"/>
    <col min="4097" max="4097" width="13.875" style="412" customWidth="1"/>
    <col min="4098" max="4098" width="47.5" style="412" customWidth="1"/>
    <col min="4099" max="4099" width="46.75" style="412" customWidth="1"/>
    <col min="4100" max="4352" width="9" style="412"/>
    <col min="4353" max="4353" width="13.875" style="412" customWidth="1"/>
    <col min="4354" max="4354" width="47.5" style="412" customWidth="1"/>
    <col min="4355" max="4355" width="46.75" style="412" customWidth="1"/>
    <col min="4356" max="4608" width="9" style="412"/>
    <col min="4609" max="4609" width="13.875" style="412" customWidth="1"/>
    <col min="4610" max="4610" width="47.5" style="412" customWidth="1"/>
    <col min="4611" max="4611" width="46.75" style="412" customWidth="1"/>
    <col min="4612" max="4864" width="9" style="412"/>
    <col min="4865" max="4865" width="13.875" style="412" customWidth="1"/>
    <col min="4866" max="4866" width="47.5" style="412" customWidth="1"/>
    <col min="4867" max="4867" width="46.75" style="412" customWidth="1"/>
    <col min="4868" max="5120" width="9" style="412"/>
    <col min="5121" max="5121" width="13.875" style="412" customWidth="1"/>
    <col min="5122" max="5122" width="47.5" style="412" customWidth="1"/>
    <col min="5123" max="5123" width="46.75" style="412" customWidth="1"/>
    <col min="5124" max="5376" width="9" style="412"/>
    <col min="5377" max="5377" width="13.875" style="412" customWidth="1"/>
    <col min="5378" max="5378" width="47.5" style="412" customWidth="1"/>
    <col min="5379" max="5379" width="46.75" style="412" customWidth="1"/>
    <col min="5380" max="5632" width="9" style="412"/>
    <col min="5633" max="5633" width="13.875" style="412" customWidth="1"/>
    <col min="5634" max="5634" width="47.5" style="412" customWidth="1"/>
    <col min="5635" max="5635" width="46.75" style="412" customWidth="1"/>
    <col min="5636" max="5888" width="9" style="412"/>
    <col min="5889" max="5889" width="13.875" style="412" customWidth="1"/>
    <col min="5890" max="5890" width="47.5" style="412" customWidth="1"/>
    <col min="5891" max="5891" width="46.75" style="412" customWidth="1"/>
    <col min="5892" max="6144" width="9" style="412"/>
    <col min="6145" max="6145" width="13.875" style="412" customWidth="1"/>
    <col min="6146" max="6146" width="47.5" style="412" customWidth="1"/>
    <col min="6147" max="6147" width="46.75" style="412" customWidth="1"/>
    <col min="6148" max="6400" width="9" style="412"/>
    <col min="6401" max="6401" width="13.875" style="412" customWidth="1"/>
    <col min="6402" max="6402" width="47.5" style="412" customWidth="1"/>
    <col min="6403" max="6403" width="46.75" style="412" customWidth="1"/>
    <col min="6404" max="6656" width="9" style="412"/>
    <col min="6657" max="6657" width="13.875" style="412" customWidth="1"/>
    <col min="6658" max="6658" width="47.5" style="412" customWidth="1"/>
    <col min="6659" max="6659" width="46.75" style="412" customWidth="1"/>
    <col min="6660" max="6912" width="9" style="412"/>
    <col min="6913" max="6913" width="13.875" style="412" customWidth="1"/>
    <col min="6914" max="6914" width="47.5" style="412" customWidth="1"/>
    <col min="6915" max="6915" width="46.75" style="412" customWidth="1"/>
    <col min="6916" max="7168" width="9" style="412"/>
    <col min="7169" max="7169" width="13.875" style="412" customWidth="1"/>
    <col min="7170" max="7170" width="47.5" style="412" customWidth="1"/>
    <col min="7171" max="7171" width="46.75" style="412" customWidth="1"/>
    <col min="7172" max="7424" width="9" style="412"/>
    <col min="7425" max="7425" width="13.875" style="412" customWidth="1"/>
    <col min="7426" max="7426" width="47.5" style="412" customWidth="1"/>
    <col min="7427" max="7427" width="46.75" style="412" customWidth="1"/>
    <col min="7428" max="7680" width="9" style="412"/>
    <col min="7681" max="7681" width="13.875" style="412" customWidth="1"/>
    <col min="7682" max="7682" width="47.5" style="412" customWidth="1"/>
    <col min="7683" max="7683" width="46.75" style="412" customWidth="1"/>
    <col min="7684" max="7936" width="9" style="412"/>
    <col min="7937" max="7937" width="13.875" style="412" customWidth="1"/>
    <col min="7938" max="7938" width="47.5" style="412" customWidth="1"/>
    <col min="7939" max="7939" width="46.75" style="412" customWidth="1"/>
    <col min="7940" max="8192" width="9" style="412"/>
    <col min="8193" max="8193" width="13.875" style="412" customWidth="1"/>
    <col min="8194" max="8194" width="47.5" style="412" customWidth="1"/>
    <col min="8195" max="8195" width="46.75" style="412" customWidth="1"/>
    <col min="8196" max="8448" width="9" style="412"/>
    <col min="8449" max="8449" width="13.875" style="412" customWidth="1"/>
    <col min="8450" max="8450" width="47.5" style="412" customWidth="1"/>
    <col min="8451" max="8451" width="46.75" style="412" customWidth="1"/>
    <col min="8452" max="8704" width="9" style="412"/>
    <col min="8705" max="8705" width="13.875" style="412" customWidth="1"/>
    <col min="8706" max="8706" width="47.5" style="412" customWidth="1"/>
    <col min="8707" max="8707" width="46.75" style="412" customWidth="1"/>
    <col min="8708" max="8960" width="9" style="412"/>
    <col min="8961" max="8961" width="13.875" style="412" customWidth="1"/>
    <col min="8962" max="8962" width="47.5" style="412" customWidth="1"/>
    <col min="8963" max="8963" width="46.75" style="412" customWidth="1"/>
    <col min="8964" max="9216" width="9" style="412"/>
    <col min="9217" max="9217" width="13.875" style="412" customWidth="1"/>
    <col min="9218" max="9218" width="47.5" style="412" customWidth="1"/>
    <col min="9219" max="9219" width="46.75" style="412" customWidth="1"/>
    <col min="9220" max="9472" width="9" style="412"/>
    <col min="9473" max="9473" width="13.875" style="412" customWidth="1"/>
    <col min="9474" max="9474" width="47.5" style="412" customWidth="1"/>
    <col min="9475" max="9475" width="46.75" style="412" customWidth="1"/>
    <col min="9476" max="9728" width="9" style="412"/>
    <col min="9729" max="9729" width="13.875" style="412" customWidth="1"/>
    <col min="9730" max="9730" width="47.5" style="412" customWidth="1"/>
    <col min="9731" max="9731" width="46.75" style="412" customWidth="1"/>
    <col min="9732" max="9984" width="9" style="412"/>
    <col min="9985" max="9985" width="13.875" style="412" customWidth="1"/>
    <col min="9986" max="9986" width="47.5" style="412" customWidth="1"/>
    <col min="9987" max="9987" width="46.75" style="412" customWidth="1"/>
    <col min="9988" max="10240" width="9" style="412"/>
    <col min="10241" max="10241" width="13.875" style="412" customWidth="1"/>
    <col min="10242" max="10242" width="47.5" style="412" customWidth="1"/>
    <col min="10243" max="10243" width="46.75" style="412" customWidth="1"/>
    <col min="10244" max="10496" width="9" style="412"/>
    <col min="10497" max="10497" width="13.875" style="412" customWidth="1"/>
    <col min="10498" max="10498" width="47.5" style="412" customWidth="1"/>
    <col min="10499" max="10499" width="46.75" style="412" customWidth="1"/>
    <col min="10500" max="10752" width="9" style="412"/>
    <col min="10753" max="10753" width="13.875" style="412" customWidth="1"/>
    <col min="10754" max="10754" width="47.5" style="412" customWidth="1"/>
    <col min="10755" max="10755" width="46.75" style="412" customWidth="1"/>
    <col min="10756" max="11008" width="9" style="412"/>
    <col min="11009" max="11009" width="13.875" style="412" customWidth="1"/>
    <col min="11010" max="11010" width="47.5" style="412" customWidth="1"/>
    <col min="11011" max="11011" width="46.75" style="412" customWidth="1"/>
    <col min="11012" max="11264" width="9" style="412"/>
    <col min="11265" max="11265" width="13.875" style="412" customWidth="1"/>
    <col min="11266" max="11266" width="47.5" style="412" customWidth="1"/>
    <col min="11267" max="11267" width="46.75" style="412" customWidth="1"/>
    <col min="11268" max="11520" width="9" style="412"/>
    <col min="11521" max="11521" width="13.875" style="412" customWidth="1"/>
    <col min="11522" max="11522" width="47.5" style="412" customWidth="1"/>
    <col min="11523" max="11523" width="46.75" style="412" customWidth="1"/>
    <col min="11524" max="11776" width="9" style="412"/>
    <col min="11777" max="11777" width="13.875" style="412" customWidth="1"/>
    <col min="11778" max="11778" width="47.5" style="412" customWidth="1"/>
    <col min="11779" max="11779" width="46.75" style="412" customWidth="1"/>
    <col min="11780" max="12032" width="9" style="412"/>
    <col min="12033" max="12033" width="13.875" style="412" customWidth="1"/>
    <col min="12034" max="12034" width="47.5" style="412" customWidth="1"/>
    <col min="12035" max="12035" width="46.75" style="412" customWidth="1"/>
    <col min="12036" max="12288" width="9" style="412"/>
    <col min="12289" max="12289" width="13.875" style="412" customWidth="1"/>
    <col min="12290" max="12290" width="47.5" style="412" customWidth="1"/>
    <col min="12291" max="12291" width="46.75" style="412" customWidth="1"/>
    <col min="12292" max="12544" width="9" style="412"/>
    <col min="12545" max="12545" width="13.875" style="412" customWidth="1"/>
    <col min="12546" max="12546" width="47.5" style="412" customWidth="1"/>
    <col min="12547" max="12547" width="46.75" style="412" customWidth="1"/>
    <col min="12548" max="12800" width="9" style="412"/>
    <col min="12801" max="12801" width="13.875" style="412" customWidth="1"/>
    <col min="12802" max="12802" width="47.5" style="412" customWidth="1"/>
    <col min="12803" max="12803" width="46.75" style="412" customWidth="1"/>
    <col min="12804" max="13056" width="9" style="412"/>
    <col min="13057" max="13057" width="13.875" style="412" customWidth="1"/>
    <col min="13058" max="13058" width="47.5" style="412" customWidth="1"/>
    <col min="13059" max="13059" width="46.75" style="412" customWidth="1"/>
    <col min="13060" max="13312" width="9" style="412"/>
    <col min="13313" max="13313" width="13.875" style="412" customWidth="1"/>
    <col min="13314" max="13314" width="47.5" style="412" customWidth="1"/>
    <col min="13315" max="13315" width="46.75" style="412" customWidth="1"/>
    <col min="13316" max="13568" width="9" style="412"/>
    <col min="13569" max="13569" width="13.875" style="412" customWidth="1"/>
    <col min="13570" max="13570" width="47.5" style="412" customWidth="1"/>
    <col min="13571" max="13571" width="46.75" style="412" customWidth="1"/>
    <col min="13572" max="13824" width="9" style="412"/>
    <col min="13825" max="13825" width="13.875" style="412" customWidth="1"/>
    <col min="13826" max="13826" width="47.5" style="412" customWidth="1"/>
    <col min="13827" max="13827" width="46.75" style="412" customWidth="1"/>
    <col min="13828" max="14080" width="9" style="412"/>
    <col min="14081" max="14081" width="13.875" style="412" customWidth="1"/>
    <col min="14082" max="14082" width="47.5" style="412" customWidth="1"/>
    <col min="14083" max="14083" width="46.75" style="412" customWidth="1"/>
    <col min="14084" max="14336" width="9" style="412"/>
    <col min="14337" max="14337" width="13.875" style="412" customWidth="1"/>
    <col min="14338" max="14338" width="47.5" style="412" customWidth="1"/>
    <col min="14339" max="14339" width="46.75" style="412" customWidth="1"/>
    <col min="14340" max="14592" width="9" style="412"/>
    <col min="14593" max="14593" width="13.875" style="412" customWidth="1"/>
    <col min="14594" max="14594" width="47.5" style="412" customWidth="1"/>
    <col min="14595" max="14595" width="46.75" style="412" customWidth="1"/>
    <col min="14596" max="14848" width="9" style="412"/>
    <col min="14849" max="14849" width="13.875" style="412" customWidth="1"/>
    <col min="14850" max="14850" width="47.5" style="412" customWidth="1"/>
    <col min="14851" max="14851" width="46.75" style="412" customWidth="1"/>
    <col min="14852" max="15104" width="9" style="412"/>
    <col min="15105" max="15105" width="13.875" style="412" customWidth="1"/>
    <col min="15106" max="15106" width="47.5" style="412" customWidth="1"/>
    <col min="15107" max="15107" width="46.75" style="412" customWidth="1"/>
    <col min="15108" max="15360" width="9" style="412"/>
    <col min="15361" max="15361" width="13.875" style="412" customWidth="1"/>
    <col min="15362" max="15362" width="47.5" style="412" customWidth="1"/>
    <col min="15363" max="15363" width="46.75" style="412" customWidth="1"/>
    <col min="15364" max="15616" width="9" style="412"/>
    <col min="15617" max="15617" width="13.875" style="412" customWidth="1"/>
    <col min="15618" max="15618" width="47.5" style="412" customWidth="1"/>
    <col min="15619" max="15619" width="46.75" style="412" customWidth="1"/>
    <col min="15620" max="15872" width="9" style="412"/>
    <col min="15873" max="15873" width="13.875" style="412" customWidth="1"/>
    <col min="15874" max="15874" width="47.5" style="412" customWidth="1"/>
    <col min="15875" max="15875" width="46.75" style="412" customWidth="1"/>
    <col min="15876" max="16128" width="9" style="412"/>
    <col min="16129" max="16129" width="13.875" style="412" customWidth="1"/>
    <col min="16130" max="16130" width="47.5" style="412" customWidth="1"/>
    <col min="16131" max="16131" width="46.75" style="412" customWidth="1"/>
    <col min="16132" max="16384" width="9" style="412"/>
  </cols>
  <sheetData>
    <row r="2" spans="1:16" x14ac:dyDescent="0.25">
      <c r="C2" s="413" t="s">
        <v>1901</v>
      </c>
    </row>
    <row r="3" spans="1:16" x14ac:dyDescent="0.25">
      <c r="C3" s="413" t="s">
        <v>1002</v>
      </c>
    </row>
    <row r="4" spans="1:16" x14ac:dyDescent="0.25">
      <c r="C4" s="413" t="s">
        <v>1902</v>
      </c>
    </row>
    <row r="5" spans="1:16" x14ac:dyDescent="0.25">
      <c r="C5" s="414"/>
    </row>
    <row r="6" spans="1:16" ht="42.75" hidden="1" customHeight="1" x14ac:dyDescent="0.25">
      <c r="C6" s="414"/>
      <c r="D6" s="415"/>
      <c r="E6" s="415"/>
      <c r="F6" s="415"/>
      <c r="G6" s="415"/>
      <c r="H6" s="415"/>
      <c r="I6" s="415"/>
      <c r="J6" s="415"/>
      <c r="K6" s="415"/>
      <c r="L6" s="415"/>
      <c r="M6" s="415"/>
      <c r="N6" s="415"/>
      <c r="O6" s="415"/>
      <c r="P6" s="415"/>
    </row>
    <row r="7" spans="1:16" x14ac:dyDescent="0.25">
      <c r="B7" s="416"/>
      <c r="C7" s="416" t="s">
        <v>1006</v>
      </c>
      <c r="D7" s="416"/>
      <c r="E7" s="416"/>
      <c r="F7" s="416"/>
      <c r="G7" s="416"/>
    </row>
    <row r="8" spans="1:16" x14ac:dyDescent="0.25">
      <c r="B8" s="416"/>
      <c r="C8" s="416" t="s">
        <v>1704</v>
      </c>
      <c r="D8" s="416"/>
      <c r="E8" s="416"/>
      <c r="F8" s="416"/>
      <c r="G8" s="416"/>
    </row>
    <row r="9" spans="1:16" x14ac:dyDescent="0.25">
      <c r="B9" s="417"/>
      <c r="C9" s="417" t="s">
        <v>1705</v>
      </c>
      <c r="D9" s="417"/>
      <c r="E9" s="417"/>
      <c r="F9" s="417"/>
      <c r="G9" s="417"/>
    </row>
    <row r="10" spans="1:16" x14ac:dyDescent="0.25">
      <c r="B10" s="188"/>
      <c r="C10" s="188" t="s">
        <v>1706</v>
      </c>
      <c r="D10" s="188"/>
      <c r="E10" s="188"/>
      <c r="F10" s="188"/>
      <c r="G10" s="188"/>
    </row>
    <row r="11" spans="1:16" x14ac:dyDescent="0.25">
      <c r="B11" s="194"/>
      <c r="C11" s="186"/>
      <c r="D11" s="188"/>
      <c r="E11" s="188"/>
      <c r="F11" s="188"/>
      <c r="G11" s="188"/>
    </row>
    <row r="12" spans="1:16" x14ac:dyDescent="0.25">
      <c r="C12" s="414" t="s">
        <v>3</v>
      </c>
    </row>
    <row r="14" spans="1:16" x14ac:dyDescent="0.25">
      <c r="A14" s="1135" t="s">
        <v>1903</v>
      </c>
      <c r="B14" s="1135"/>
      <c r="C14" s="1135"/>
    </row>
    <row r="15" spans="1:16" x14ac:dyDescent="0.25">
      <c r="A15" s="418"/>
      <c r="B15" s="419" t="s">
        <v>1904</v>
      </c>
      <c r="C15" s="418"/>
    </row>
    <row r="16" spans="1:16" x14ac:dyDescent="0.25">
      <c r="A16" s="418"/>
      <c r="B16" s="419"/>
      <c r="C16" s="418"/>
    </row>
    <row r="17" spans="1:14" s="421" customFormat="1" ht="15.75" customHeight="1" x14ac:dyDescent="0.25">
      <c r="A17" s="1147" t="s">
        <v>1905</v>
      </c>
      <c r="B17" s="1147"/>
      <c r="C17" s="420"/>
      <c r="M17" s="422"/>
      <c r="N17" s="423"/>
    </row>
    <row r="18" spans="1:14" s="421" customFormat="1" ht="15.75" customHeight="1" x14ac:dyDescent="0.25">
      <c r="A18" s="424"/>
      <c r="B18" s="424"/>
      <c r="C18" s="420"/>
      <c r="M18" s="422"/>
      <c r="N18" s="423"/>
    </row>
    <row r="19" spans="1:14" s="421" customFormat="1" ht="16.5" thickBot="1" x14ac:dyDescent="0.3">
      <c r="A19" s="1148" t="s">
        <v>1906</v>
      </c>
      <c r="B19" s="1148"/>
      <c r="M19" s="422"/>
      <c r="N19" s="423"/>
    </row>
    <row r="20" spans="1:14" ht="16.5" thickBot="1" x14ac:dyDescent="0.3">
      <c r="A20" s="425" t="s">
        <v>1010</v>
      </c>
      <c r="B20" s="426" t="s">
        <v>1907</v>
      </c>
      <c r="C20" s="427" t="s">
        <v>1908</v>
      </c>
    </row>
    <row r="21" spans="1:14" ht="16.5" customHeight="1" thickBot="1" x14ac:dyDescent="0.3">
      <c r="A21" s="1146" t="s">
        <v>1909</v>
      </c>
      <c r="B21" s="1146"/>
      <c r="C21" s="1146"/>
    </row>
    <row r="22" spans="1:14" ht="16.5" customHeight="1" x14ac:dyDescent="0.25">
      <c r="A22" s="428">
        <v>1</v>
      </c>
      <c r="B22" s="429" t="s">
        <v>1719</v>
      </c>
      <c r="C22" s="430"/>
    </row>
    <row r="23" spans="1:14" ht="16.5" customHeight="1" x14ac:dyDescent="0.25">
      <c r="A23" s="431" t="s">
        <v>787</v>
      </c>
      <c r="B23" s="432" t="s">
        <v>1720</v>
      </c>
      <c r="C23" s="433" t="s">
        <v>291</v>
      </c>
    </row>
    <row r="24" spans="1:14" ht="16.5" customHeight="1" x14ac:dyDescent="0.25">
      <c r="A24" s="431" t="s">
        <v>799</v>
      </c>
      <c r="B24" s="432" t="s">
        <v>1721</v>
      </c>
      <c r="C24" s="433" t="s">
        <v>291</v>
      </c>
    </row>
    <row r="25" spans="1:14" ht="16.5" customHeight="1" x14ac:dyDescent="0.25">
      <c r="A25" s="431" t="s">
        <v>801</v>
      </c>
      <c r="B25" s="434" t="s">
        <v>1722</v>
      </c>
      <c r="C25" s="435">
        <v>39508</v>
      </c>
    </row>
    <row r="26" spans="1:14" ht="16.5" customHeight="1" x14ac:dyDescent="0.25">
      <c r="A26" s="431" t="s">
        <v>803</v>
      </c>
      <c r="B26" s="434" t="s">
        <v>1727</v>
      </c>
      <c r="C26" s="433" t="s">
        <v>291</v>
      </c>
    </row>
    <row r="27" spans="1:14" ht="16.5" customHeight="1" x14ac:dyDescent="0.25">
      <c r="A27" s="431" t="s">
        <v>1724</v>
      </c>
      <c r="B27" s="434" t="s">
        <v>1725</v>
      </c>
      <c r="C27" s="435">
        <v>40087</v>
      </c>
    </row>
    <row r="28" spans="1:14" ht="16.5" customHeight="1" x14ac:dyDescent="0.25">
      <c r="A28" s="431" t="s">
        <v>1726</v>
      </c>
      <c r="B28" s="434" t="s">
        <v>1723</v>
      </c>
      <c r="C28" s="433" t="s">
        <v>291</v>
      </c>
    </row>
    <row r="29" spans="1:14" ht="16.5" customHeight="1" x14ac:dyDescent="0.25">
      <c r="A29" s="431">
        <v>2</v>
      </c>
      <c r="B29" s="436" t="s">
        <v>1728</v>
      </c>
      <c r="C29" s="437"/>
    </row>
    <row r="30" spans="1:14" ht="16.5" customHeight="1" x14ac:dyDescent="0.25">
      <c r="A30" s="431" t="s">
        <v>815</v>
      </c>
      <c r="B30" s="434" t="s">
        <v>1729</v>
      </c>
      <c r="C30" s="435">
        <v>41030</v>
      </c>
    </row>
    <row r="31" spans="1:14" ht="16.5" customHeight="1" x14ac:dyDescent="0.25">
      <c r="A31" s="431" t="s">
        <v>218</v>
      </c>
      <c r="B31" s="434" t="s">
        <v>1730</v>
      </c>
      <c r="C31" s="433" t="s">
        <v>291</v>
      </c>
    </row>
    <row r="32" spans="1:14" ht="16.5" customHeight="1" x14ac:dyDescent="0.25">
      <c r="A32" s="431" t="s">
        <v>818</v>
      </c>
      <c r="B32" s="434" t="s">
        <v>1731</v>
      </c>
      <c r="C32" s="433" t="s">
        <v>291</v>
      </c>
    </row>
    <row r="33" spans="1:3" ht="16.5" customHeight="1" x14ac:dyDescent="0.25">
      <c r="A33" s="431">
        <v>3</v>
      </c>
      <c r="B33" s="436" t="s">
        <v>1732</v>
      </c>
      <c r="C33" s="437"/>
    </row>
    <row r="34" spans="1:3" ht="16.5" customHeight="1" x14ac:dyDescent="0.25">
      <c r="A34" s="431" t="s">
        <v>1044</v>
      </c>
      <c r="B34" s="434" t="s">
        <v>1733</v>
      </c>
      <c r="C34" s="433" t="s">
        <v>291</v>
      </c>
    </row>
    <row r="35" spans="1:3" ht="16.5" customHeight="1" x14ac:dyDescent="0.25">
      <c r="A35" s="431" t="s">
        <v>1046</v>
      </c>
      <c r="B35" s="434" t="s">
        <v>1734</v>
      </c>
      <c r="C35" s="435">
        <v>41061</v>
      </c>
    </row>
    <row r="36" spans="1:3" ht="16.5" customHeight="1" x14ac:dyDescent="0.25">
      <c r="A36" s="431" t="s">
        <v>1049</v>
      </c>
      <c r="B36" s="434" t="s">
        <v>1735</v>
      </c>
      <c r="C36" s="435">
        <v>43374</v>
      </c>
    </row>
    <row r="37" spans="1:3" ht="16.5" customHeight="1" x14ac:dyDescent="0.25">
      <c r="A37" s="431" t="s">
        <v>1052</v>
      </c>
      <c r="B37" s="434" t="s">
        <v>1737</v>
      </c>
      <c r="C37" s="435">
        <v>43405</v>
      </c>
    </row>
    <row r="38" spans="1:3" ht="16.5" customHeight="1" x14ac:dyDescent="0.25">
      <c r="A38" s="431" t="s">
        <v>1054</v>
      </c>
      <c r="B38" s="434" t="s">
        <v>1738</v>
      </c>
      <c r="C38" s="435">
        <v>43435</v>
      </c>
    </row>
    <row r="39" spans="1:3" ht="16.5" customHeight="1" x14ac:dyDescent="0.25">
      <c r="A39" s="431">
        <v>4</v>
      </c>
      <c r="B39" s="436" t="s">
        <v>1739</v>
      </c>
      <c r="C39" s="437"/>
    </row>
    <row r="40" spans="1:3" ht="16.5" customHeight="1" x14ac:dyDescent="0.25">
      <c r="A40" s="431" t="s">
        <v>1073</v>
      </c>
      <c r="B40" s="434" t="s">
        <v>1740</v>
      </c>
      <c r="C40" s="435">
        <v>43435</v>
      </c>
    </row>
    <row r="41" spans="1:3" ht="16.5" customHeight="1" x14ac:dyDescent="0.25">
      <c r="A41" s="431" t="s">
        <v>1078</v>
      </c>
      <c r="B41" s="434" t="s">
        <v>1741</v>
      </c>
      <c r="C41" s="433" t="s">
        <v>291</v>
      </c>
    </row>
    <row r="42" spans="1:3" ht="16.5" customHeight="1" thickBot="1" x14ac:dyDescent="0.3">
      <c r="A42" s="438" t="s">
        <v>1087</v>
      </c>
      <c r="B42" s="439" t="s">
        <v>1742</v>
      </c>
      <c r="C42" s="440">
        <v>43435</v>
      </c>
    </row>
    <row r="43" spans="1:3" ht="16.5" customHeight="1" thickBot="1" x14ac:dyDescent="0.3">
      <c r="A43" s="438" t="s">
        <v>1108</v>
      </c>
      <c r="B43" s="439" t="s">
        <v>1743</v>
      </c>
      <c r="C43" s="440">
        <v>43435</v>
      </c>
    </row>
    <row r="44" spans="1:3" ht="16.5" customHeight="1" thickBot="1" x14ac:dyDescent="0.3">
      <c r="A44" s="1146" t="s">
        <v>1744</v>
      </c>
      <c r="B44" s="1146"/>
      <c r="C44" s="1146"/>
    </row>
    <row r="45" spans="1:3" ht="16.5" customHeight="1" thickBot="1" x14ac:dyDescent="0.3">
      <c r="A45" s="425" t="s">
        <v>1010</v>
      </c>
      <c r="B45" s="426" t="s">
        <v>1907</v>
      </c>
      <c r="C45" s="427" t="s">
        <v>1908</v>
      </c>
    </row>
    <row r="46" spans="1:3" ht="16.5" customHeight="1" x14ac:dyDescent="0.25">
      <c r="A46" s="428">
        <v>1</v>
      </c>
      <c r="B46" s="429" t="s">
        <v>1719</v>
      </c>
      <c r="C46" s="430"/>
    </row>
    <row r="47" spans="1:3" ht="16.5" customHeight="1" x14ac:dyDescent="0.25">
      <c r="A47" s="431" t="s">
        <v>787</v>
      </c>
      <c r="B47" s="432" t="s">
        <v>1720</v>
      </c>
      <c r="C47" s="433" t="s">
        <v>291</v>
      </c>
    </row>
    <row r="48" spans="1:3" ht="16.5" customHeight="1" x14ac:dyDescent="0.25">
      <c r="A48" s="431" t="s">
        <v>799</v>
      </c>
      <c r="B48" s="432" t="s">
        <v>1721</v>
      </c>
      <c r="C48" s="433" t="s">
        <v>291</v>
      </c>
    </row>
    <row r="49" spans="1:3" ht="16.5" customHeight="1" x14ac:dyDescent="0.25">
      <c r="A49" s="431" t="s">
        <v>801</v>
      </c>
      <c r="B49" s="434" t="s">
        <v>1722</v>
      </c>
      <c r="C49" s="435">
        <v>41122</v>
      </c>
    </row>
    <row r="50" spans="1:3" ht="16.5" customHeight="1" x14ac:dyDescent="0.25">
      <c r="A50" s="431" t="s">
        <v>803</v>
      </c>
      <c r="B50" s="434" t="s">
        <v>1727</v>
      </c>
      <c r="C50" s="433" t="s">
        <v>291</v>
      </c>
    </row>
    <row r="51" spans="1:3" ht="16.5" customHeight="1" x14ac:dyDescent="0.25">
      <c r="A51" s="431" t="s">
        <v>1724</v>
      </c>
      <c r="B51" s="434" t="s">
        <v>1725</v>
      </c>
      <c r="C51" s="435">
        <v>41122</v>
      </c>
    </row>
    <row r="52" spans="1:3" ht="16.5" customHeight="1" x14ac:dyDescent="0.25">
      <c r="A52" s="431" t="s">
        <v>1726</v>
      </c>
      <c r="B52" s="434" t="s">
        <v>1723</v>
      </c>
      <c r="C52" s="433" t="s">
        <v>291</v>
      </c>
    </row>
    <row r="53" spans="1:3" ht="16.5" customHeight="1" x14ac:dyDescent="0.25">
      <c r="A53" s="431">
        <v>2</v>
      </c>
      <c r="B53" s="436" t="s">
        <v>1728</v>
      </c>
      <c r="C53" s="437"/>
    </row>
    <row r="54" spans="1:3" ht="16.5" customHeight="1" x14ac:dyDescent="0.25">
      <c r="A54" s="431" t="s">
        <v>815</v>
      </c>
      <c r="B54" s="434" t="s">
        <v>1729</v>
      </c>
      <c r="C54" s="435">
        <v>41244</v>
      </c>
    </row>
    <row r="55" spans="1:3" ht="16.5" customHeight="1" x14ac:dyDescent="0.25">
      <c r="A55" s="431" t="s">
        <v>218</v>
      </c>
      <c r="B55" s="434" t="s">
        <v>1730</v>
      </c>
      <c r="C55" s="433" t="s">
        <v>291</v>
      </c>
    </row>
    <row r="56" spans="1:3" ht="16.5" customHeight="1" x14ac:dyDescent="0.25">
      <c r="A56" s="431" t="s">
        <v>818</v>
      </c>
      <c r="B56" s="434" t="s">
        <v>1731</v>
      </c>
      <c r="C56" s="433" t="s">
        <v>291</v>
      </c>
    </row>
    <row r="57" spans="1:3" ht="16.5" customHeight="1" x14ac:dyDescent="0.25">
      <c r="A57" s="431">
        <v>3</v>
      </c>
      <c r="B57" s="436" t="s">
        <v>1732</v>
      </c>
      <c r="C57" s="437"/>
    </row>
    <row r="58" spans="1:3" ht="16.5" customHeight="1" x14ac:dyDescent="0.25">
      <c r="A58" s="431" t="s">
        <v>1044</v>
      </c>
      <c r="B58" s="434" t="s">
        <v>1733</v>
      </c>
      <c r="C58" s="433" t="s">
        <v>291</v>
      </c>
    </row>
    <row r="59" spans="1:3" ht="16.5" customHeight="1" x14ac:dyDescent="0.25">
      <c r="A59" s="431" t="s">
        <v>1046</v>
      </c>
      <c r="B59" s="434" t="s">
        <v>1734</v>
      </c>
      <c r="C59" s="435">
        <v>41579</v>
      </c>
    </row>
    <row r="60" spans="1:3" ht="16.5" customHeight="1" x14ac:dyDescent="0.25">
      <c r="A60" s="431" t="s">
        <v>1049</v>
      </c>
      <c r="B60" s="434" t="s">
        <v>1735</v>
      </c>
      <c r="C60" s="435">
        <v>41579</v>
      </c>
    </row>
    <row r="61" spans="1:3" ht="16.5" customHeight="1" x14ac:dyDescent="0.25">
      <c r="A61" s="431" t="s">
        <v>1052</v>
      </c>
      <c r="B61" s="434" t="s">
        <v>1737</v>
      </c>
      <c r="C61" s="435">
        <v>41609</v>
      </c>
    </row>
    <row r="62" spans="1:3" ht="16.5" customHeight="1" x14ac:dyDescent="0.25">
      <c r="A62" s="431" t="s">
        <v>1054</v>
      </c>
      <c r="B62" s="434" t="s">
        <v>1738</v>
      </c>
      <c r="C62" s="435">
        <v>41609</v>
      </c>
    </row>
    <row r="63" spans="1:3" ht="16.5" customHeight="1" x14ac:dyDescent="0.25">
      <c r="A63" s="431">
        <v>4</v>
      </c>
      <c r="B63" s="436" t="s">
        <v>1739</v>
      </c>
      <c r="C63" s="437"/>
    </row>
    <row r="64" spans="1:3" ht="16.5" customHeight="1" x14ac:dyDescent="0.25">
      <c r="A64" s="431" t="s">
        <v>1073</v>
      </c>
      <c r="B64" s="434" t="s">
        <v>1740</v>
      </c>
      <c r="C64" s="435">
        <v>41609</v>
      </c>
    </row>
    <row r="65" spans="1:3" ht="16.5" customHeight="1" x14ac:dyDescent="0.25">
      <c r="A65" s="431" t="s">
        <v>1078</v>
      </c>
      <c r="B65" s="434" t="s">
        <v>1741</v>
      </c>
      <c r="C65" s="433" t="s">
        <v>291</v>
      </c>
    </row>
    <row r="66" spans="1:3" ht="16.5" customHeight="1" thickBot="1" x14ac:dyDescent="0.3">
      <c r="A66" s="438" t="s">
        <v>1087</v>
      </c>
      <c r="B66" s="439" t="s">
        <v>1742</v>
      </c>
      <c r="C66" s="440">
        <v>41609</v>
      </c>
    </row>
    <row r="67" spans="1:3" ht="16.5" customHeight="1" thickBot="1" x14ac:dyDescent="0.3">
      <c r="A67" s="438" t="s">
        <v>1108</v>
      </c>
      <c r="B67" s="439" t="s">
        <v>1743</v>
      </c>
      <c r="C67" s="440">
        <v>41609</v>
      </c>
    </row>
    <row r="68" spans="1:3" ht="16.5" customHeight="1" thickBot="1" x14ac:dyDescent="0.3">
      <c r="A68" s="1146" t="s">
        <v>1910</v>
      </c>
      <c r="B68" s="1146"/>
      <c r="C68" s="1146"/>
    </row>
    <row r="69" spans="1:3" ht="16.5" customHeight="1" thickBot="1" x14ac:dyDescent="0.3">
      <c r="A69" s="425" t="s">
        <v>1010</v>
      </c>
      <c r="B69" s="426" t="s">
        <v>1907</v>
      </c>
      <c r="C69" s="427" t="s">
        <v>1908</v>
      </c>
    </row>
    <row r="70" spans="1:3" ht="16.5" customHeight="1" x14ac:dyDescent="0.25">
      <c r="A70" s="428">
        <v>1</v>
      </c>
      <c r="B70" s="429" t="s">
        <v>1719</v>
      </c>
      <c r="C70" s="430"/>
    </row>
    <row r="71" spans="1:3" ht="16.5" customHeight="1" x14ac:dyDescent="0.25">
      <c r="A71" s="431" t="s">
        <v>787</v>
      </c>
      <c r="B71" s="432" t="s">
        <v>1720</v>
      </c>
      <c r="C71" s="433" t="s">
        <v>291</v>
      </c>
    </row>
    <row r="72" spans="1:3" ht="16.5" customHeight="1" x14ac:dyDescent="0.25">
      <c r="A72" s="431" t="s">
        <v>799</v>
      </c>
      <c r="B72" s="432" t="s">
        <v>1721</v>
      </c>
      <c r="C72" s="433" t="s">
        <v>291</v>
      </c>
    </row>
    <row r="73" spans="1:3" ht="16.5" customHeight="1" x14ac:dyDescent="0.25">
      <c r="A73" s="431" t="s">
        <v>801</v>
      </c>
      <c r="B73" s="434" t="s">
        <v>1722</v>
      </c>
      <c r="C73" s="435">
        <v>41365</v>
      </c>
    </row>
    <row r="74" spans="1:3" ht="16.5" customHeight="1" x14ac:dyDescent="0.25">
      <c r="A74" s="431" t="s">
        <v>803</v>
      </c>
      <c r="B74" s="434" t="s">
        <v>1727</v>
      </c>
      <c r="C74" s="433" t="s">
        <v>291</v>
      </c>
    </row>
    <row r="75" spans="1:3" ht="16.5" customHeight="1" x14ac:dyDescent="0.25">
      <c r="A75" s="431" t="s">
        <v>1724</v>
      </c>
      <c r="B75" s="434" t="s">
        <v>1725</v>
      </c>
      <c r="C75" s="435">
        <v>41365</v>
      </c>
    </row>
    <row r="76" spans="1:3" ht="16.5" customHeight="1" x14ac:dyDescent="0.25">
      <c r="A76" s="431" t="s">
        <v>1726</v>
      </c>
      <c r="B76" s="434" t="s">
        <v>1723</v>
      </c>
      <c r="C76" s="433" t="s">
        <v>291</v>
      </c>
    </row>
    <row r="77" spans="1:3" ht="16.5" customHeight="1" x14ac:dyDescent="0.25">
      <c r="A77" s="431">
        <v>2</v>
      </c>
      <c r="B77" s="436" t="s">
        <v>1728</v>
      </c>
      <c r="C77" s="437"/>
    </row>
    <row r="78" spans="1:3" ht="16.5" customHeight="1" x14ac:dyDescent="0.25">
      <c r="A78" s="431" t="s">
        <v>815</v>
      </c>
      <c r="B78" s="434" t="s">
        <v>1729</v>
      </c>
      <c r="C78" s="435">
        <v>41395</v>
      </c>
    </row>
    <row r="79" spans="1:3" ht="16.5" customHeight="1" x14ac:dyDescent="0.25">
      <c r="A79" s="431" t="s">
        <v>218</v>
      </c>
      <c r="B79" s="434" t="s">
        <v>1730</v>
      </c>
      <c r="C79" s="433" t="s">
        <v>291</v>
      </c>
    </row>
    <row r="80" spans="1:3" ht="16.5" customHeight="1" x14ac:dyDescent="0.25">
      <c r="A80" s="431" t="s">
        <v>818</v>
      </c>
      <c r="B80" s="434" t="s">
        <v>1731</v>
      </c>
      <c r="C80" s="435">
        <v>41426</v>
      </c>
    </row>
    <row r="81" spans="1:3" ht="16.5" customHeight="1" x14ac:dyDescent="0.25">
      <c r="A81" s="431">
        <v>3</v>
      </c>
      <c r="B81" s="436" t="s">
        <v>1732</v>
      </c>
      <c r="C81" s="437"/>
    </row>
    <row r="82" spans="1:3" ht="16.5" customHeight="1" x14ac:dyDescent="0.25">
      <c r="A82" s="431" t="s">
        <v>1044</v>
      </c>
      <c r="B82" s="434" t="s">
        <v>1733</v>
      </c>
      <c r="C82" s="433" t="s">
        <v>291</v>
      </c>
    </row>
    <row r="83" spans="1:3" ht="16.5" customHeight="1" x14ac:dyDescent="0.25">
      <c r="A83" s="431" t="s">
        <v>1046</v>
      </c>
      <c r="B83" s="434" t="s">
        <v>1734</v>
      </c>
      <c r="C83" s="435">
        <v>43282</v>
      </c>
    </row>
    <row r="84" spans="1:3" ht="16.5" customHeight="1" x14ac:dyDescent="0.25">
      <c r="A84" s="431" t="s">
        <v>1049</v>
      </c>
      <c r="B84" s="434" t="s">
        <v>1735</v>
      </c>
      <c r="C84" s="435">
        <v>43344</v>
      </c>
    </row>
    <row r="85" spans="1:3" ht="16.5" customHeight="1" x14ac:dyDescent="0.25">
      <c r="A85" s="431" t="s">
        <v>1052</v>
      </c>
      <c r="B85" s="434" t="s">
        <v>1737</v>
      </c>
      <c r="C85" s="435">
        <v>43344</v>
      </c>
    </row>
    <row r="86" spans="1:3" ht="16.5" customHeight="1" x14ac:dyDescent="0.25">
      <c r="A86" s="431" t="s">
        <v>1054</v>
      </c>
      <c r="B86" s="434" t="s">
        <v>1738</v>
      </c>
      <c r="C86" s="435">
        <v>43344</v>
      </c>
    </row>
    <row r="87" spans="1:3" ht="16.5" customHeight="1" x14ac:dyDescent="0.25">
      <c r="A87" s="431">
        <v>4</v>
      </c>
      <c r="B87" s="436" t="s">
        <v>1739</v>
      </c>
      <c r="C87" s="437"/>
    </row>
    <row r="88" spans="1:3" ht="16.5" customHeight="1" x14ac:dyDescent="0.25">
      <c r="A88" s="431" t="s">
        <v>1073</v>
      </c>
      <c r="B88" s="434" t="s">
        <v>1740</v>
      </c>
      <c r="C88" s="435">
        <v>43344</v>
      </c>
    </row>
    <row r="89" spans="1:3" ht="16.5" customHeight="1" x14ac:dyDescent="0.25">
      <c r="A89" s="431" t="s">
        <v>1078</v>
      </c>
      <c r="B89" s="434" t="s">
        <v>1741</v>
      </c>
      <c r="C89" s="433" t="s">
        <v>291</v>
      </c>
    </row>
    <row r="90" spans="1:3" ht="16.5" customHeight="1" thickBot="1" x14ac:dyDescent="0.3">
      <c r="A90" s="438" t="s">
        <v>1087</v>
      </c>
      <c r="B90" s="439" t="s">
        <v>1742</v>
      </c>
      <c r="C90" s="440">
        <v>43344</v>
      </c>
    </row>
    <row r="91" spans="1:3" ht="16.5" customHeight="1" thickBot="1" x14ac:dyDescent="0.3">
      <c r="A91" s="438" t="s">
        <v>1108</v>
      </c>
      <c r="B91" s="439" t="s">
        <v>1743</v>
      </c>
      <c r="C91" s="440">
        <v>43344</v>
      </c>
    </row>
    <row r="92" spans="1:3" ht="16.5" customHeight="1" x14ac:dyDescent="0.25"/>
    <row r="93" spans="1:3" ht="16.5" customHeight="1" thickBot="1" x14ac:dyDescent="0.3">
      <c r="A93" s="1129" t="s">
        <v>1746</v>
      </c>
      <c r="B93" s="1129"/>
      <c r="C93" s="1129"/>
    </row>
    <row r="94" spans="1:3" ht="16.5" customHeight="1" thickBot="1" x14ac:dyDescent="0.3">
      <c r="A94" s="425" t="s">
        <v>1010</v>
      </c>
      <c r="B94" s="426" t="s">
        <v>1907</v>
      </c>
      <c r="C94" s="427" t="s">
        <v>1908</v>
      </c>
    </row>
    <row r="95" spans="1:3" ht="16.5" customHeight="1" x14ac:dyDescent="0.25">
      <c r="A95" s="428">
        <v>1</v>
      </c>
      <c r="B95" s="429" t="s">
        <v>1719</v>
      </c>
      <c r="C95" s="430"/>
    </row>
    <row r="96" spans="1:3" ht="16.5" customHeight="1" x14ac:dyDescent="0.25">
      <c r="A96" s="431" t="s">
        <v>787</v>
      </c>
      <c r="B96" s="432" t="s">
        <v>1720</v>
      </c>
      <c r="C96" s="433" t="s">
        <v>291</v>
      </c>
    </row>
    <row r="97" spans="1:3" ht="16.5" customHeight="1" x14ac:dyDescent="0.25">
      <c r="A97" s="431" t="s">
        <v>799</v>
      </c>
      <c r="B97" s="432" t="s">
        <v>1721</v>
      </c>
      <c r="C97" s="433" t="s">
        <v>291</v>
      </c>
    </row>
    <row r="98" spans="1:3" ht="16.5" customHeight="1" x14ac:dyDescent="0.25">
      <c r="A98" s="431" t="s">
        <v>801</v>
      </c>
      <c r="B98" s="434" t="s">
        <v>1722</v>
      </c>
      <c r="C98" s="435">
        <v>41183</v>
      </c>
    </row>
    <row r="99" spans="1:3" ht="16.5" customHeight="1" x14ac:dyDescent="0.25">
      <c r="A99" s="431" t="s">
        <v>803</v>
      </c>
      <c r="B99" s="434" t="s">
        <v>1727</v>
      </c>
      <c r="C99" s="433" t="s">
        <v>291</v>
      </c>
    </row>
    <row r="100" spans="1:3" ht="16.5" customHeight="1" x14ac:dyDescent="0.25">
      <c r="A100" s="431" t="s">
        <v>1724</v>
      </c>
      <c r="B100" s="434" t="s">
        <v>1725</v>
      </c>
      <c r="C100" s="435">
        <v>41334</v>
      </c>
    </row>
    <row r="101" spans="1:3" ht="16.5" customHeight="1" x14ac:dyDescent="0.25">
      <c r="A101" s="431" t="s">
        <v>1726</v>
      </c>
      <c r="B101" s="434" t="s">
        <v>1723</v>
      </c>
      <c r="C101" s="433" t="s">
        <v>291</v>
      </c>
    </row>
    <row r="102" spans="1:3" ht="16.5" customHeight="1" x14ac:dyDescent="0.25">
      <c r="A102" s="431">
        <v>2</v>
      </c>
      <c r="B102" s="436" t="s">
        <v>1728</v>
      </c>
      <c r="C102" s="437"/>
    </row>
    <row r="103" spans="1:3" ht="16.5" customHeight="1" x14ac:dyDescent="0.25">
      <c r="A103" s="431" t="s">
        <v>815</v>
      </c>
      <c r="B103" s="434" t="s">
        <v>1729</v>
      </c>
      <c r="C103" s="435">
        <v>41487</v>
      </c>
    </row>
    <row r="104" spans="1:3" ht="16.5" customHeight="1" x14ac:dyDescent="0.25">
      <c r="A104" s="431" t="s">
        <v>218</v>
      </c>
      <c r="B104" s="434" t="s">
        <v>1730</v>
      </c>
      <c r="C104" s="433" t="s">
        <v>291</v>
      </c>
    </row>
    <row r="105" spans="1:3" ht="16.5" customHeight="1" x14ac:dyDescent="0.25">
      <c r="A105" s="431" t="s">
        <v>818</v>
      </c>
      <c r="B105" s="434" t="s">
        <v>1731</v>
      </c>
      <c r="C105" s="435">
        <v>41456</v>
      </c>
    </row>
    <row r="106" spans="1:3" ht="16.5" customHeight="1" x14ac:dyDescent="0.25">
      <c r="A106" s="431">
        <v>3</v>
      </c>
      <c r="B106" s="436" t="s">
        <v>1732</v>
      </c>
      <c r="C106" s="437"/>
    </row>
    <row r="107" spans="1:3" ht="16.5" customHeight="1" x14ac:dyDescent="0.25">
      <c r="A107" s="431" t="s">
        <v>1044</v>
      </c>
      <c r="B107" s="434" t="s">
        <v>1733</v>
      </c>
      <c r="C107" s="433" t="s">
        <v>291</v>
      </c>
    </row>
    <row r="108" spans="1:3" ht="16.5" customHeight="1" x14ac:dyDescent="0.25">
      <c r="A108" s="431" t="s">
        <v>1046</v>
      </c>
      <c r="B108" s="434" t="s">
        <v>1734</v>
      </c>
      <c r="C108" s="435">
        <v>41518</v>
      </c>
    </row>
    <row r="109" spans="1:3" ht="16.5" customHeight="1" x14ac:dyDescent="0.25">
      <c r="A109" s="431" t="s">
        <v>1049</v>
      </c>
      <c r="B109" s="434" t="s">
        <v>1735</v>
      </c>
      <c r="C109" s="435">
        <v>41609</v>
      </c>
    </row>
    <row r="110" spans="1:3" ht="16.5" customHeight="1" x14ac:dyDescent="0.25">
      <c r="A110" s="431" t="s">
        <v>1052</v>
      </c>
      <c r="B110" s="434" t="s">
        <v>1737</v>
      </c>
      <c r="C110" s="435">
        <v>41609</v>
      </c>
    </row>
    <row r="111" spans="1:3" ht="16.5" customHeight="1" x14ac:dyDescent="0.25">
      <c r="A111" s="431" t="s">
        <v>1054</v>
      </c>
      <c r="B111" s="434" t="s">
        <v>1738</v>
      </c>
      <c r="C111" s="435">
        <v>41609</v>
      </c>
    </row>
    <row r="112" spans="1:3" ht="16.5" customHeight="1" x14ac:dyDescent="0.25">
      <c r="A112" s="431">
        <v>4</v>
      </c>
      <c r="B112" s="436" t="s">
        <v>1739</v>
      </c>
      <c r="C112" s="437"/>
    </row>
    <row r="113" spans="1:3" ht="16.5" customHeight="1" x14ac:dyDescent="0.25">
      <c r="A113" s="431" t="s">
        <v>1073</v>
      </c>
      <c r="B113" s="434" t="s">
        <v>1740</v>
      </c>
      <c r="C113" s="435">
        <v>41609</v>
      </c>
    </row>
    <row r="114" spans="1:3" ht="16.5" customHeight="1" x14ac:dyDescent="0.25">
      <c r="A114" s="431" t="s">
        <v>1078</v>
      </c>
      <c r="B114" s="434" t="s">
        <v>1741</v>
      </c>
      <c r="C114" s="433" t="s">
        <v>291</v>
      </c>
    </row>
    <row r="115" spans="1:3" ht="16.5" customHeight="1" thickBot="1" x14ac:dyDescent="0.3">
      <c r="A115" s="438" t="s">
        <v>1087</v>
      </c>
      <c r="B115" s="439" t="s">
        <v>1742</v>
      </c>
      <c r="C115" s="440">
        <v>41609</v>
      </c>
    </row>
    <row r="116" spans="1:3" ht="16.5" customHeight="1" thickBot="1" x14ac:dyDescent="0.3">
      <c r="A116" s="438" t="s">
        <v>1108</v>
      </c>
      <c r="B116" s="439" t="s">
        <v>1743</v>
      </c>
      <c r="C116" s="440">
        <v>41609</v>
      </c>
    </row>
    <row r="117" spans="1:3" ht="16.5" customHeight="1" thickBot="1" x14ac:dyDescent="0.3">
      <c r="A117" s="1144" t="s">
        <v>1747</v>
      </c>
      <c r="B117" s="1144"/>
      <c r="C117" s="1144"/>
    </row>
    <row r="118" spans="1:3" ht="16.5" customHeight="1" thickBot="1" x14ac:dyDescent="0.3">
      <c r="A118" s="425" t="s">
        <v>1010</v>
      </c>
      <c r="B118" s="426" t="s">
        <v>1907</v>
      </c>
      <c r="C118" s="427" t="s">
        <v>1908</v>
      </c>
    </row>
    <row r="119" spans="1:3" ht="16.5" customHeight="1" x14ac:dyDescent="0.25">
      <c r="A119" s="428">
        <v>1</v>
      </c>
      <c r="B119" s="429" t="s">
        <v>1719</v>
      </c>
      <c r="C119" s="430"/>
    </row>
    <row r="120" spans="1:3" ht="16.5" customHeight="1" x14ac:dyDescent="0.25">
      <c r="A120" s="431" t="s">
        <v>787</v>
      </c>
      <c r="B120" s="432" t="s">
        <v>1720</v>
      </c>
      <c r="C120" s="433" t="s">
        <v>291</v>
      </c>
    </row>
    <row r="121" spans="1:3" ht="16.5" customHeight="1" x14ac:dyDescent="0.25">
      <c r="A121" s="431" t="s">
        <v>799</v>
      </c>
      <c r="B121" s="432" t="s">
        <v>1721</v>
      </c>
      <c r="C121" s="433" t="s">
        <v>291</v>
      </c>
    </row>
    <row r="122" spans="1:3" ht="16.5" customHeight="1" x14ac:dyDescent="0.25">
      <c r="A122" s="431" t="s">
        <v>801</v>
      </c>
      <c r="B122" s="434" t="s">
        <v>1722</v>
      </c>
      <c r="C122" s="435">
        <v>39873</v>
      </c>
    </row>
    <row r="123" spans="1:3" ht="16.5" customHeight="1" x14ac:dyDescent="0.25">
      <c r="A123" s="431" t="s">
        <v>803</v>
      </c>
      <c r="B123" s="434" t="s">
        <v>1727</v>
      </c>
      <c r="C123" s="433" t="s">
        <v>291</v>
      </c>
    </row>
    <row r="124" spans="1:3" ht="16.5" customHeight="1" x14ac:dyDescent="0.25">
      <c r="A124" s="431" t="s">
        <v>1724</v>
      </c>
      <c r="B124" s="434" t="s">
        <v>1725</v>
      </c>
      <c r="C124" s="435">
        <v>40878</v>
      </c>
    </row>
    <row r="125" spans="1:3" ht="16.5" customHeight="1" x14ac:dyDescent="0.25">
      <c r="A125" s="431" t="s">
        <v>1726</v>
      </c>
      <c r="B125" s="434" t="s">
        <v>1723</v>
      </c>
      <c r="C125" s="433" t="s">
        <v>291</v>
      </c>
    </row>
    <row r="126" spans="1:3" ht="16.5" customHeight="1" x14ac:dyDescent="0.25">
      <c r="A126" s="431">
        <v>2</v>
      </c>
      <c r="B126" s="436" t="s">
        <v>1728</v>
      </c>
      <c r="C126" s="437"/>
    </row>
    <row r="127" spans="1:3" ht="16.5" customHeight="1" x14ac:dyDescent="0.25">
      <c r="A127" s="431" t="s">
        <v>815</v>
      </c>
      <c r="B127" s="434" t="s">
        <v>1729</v>
      </c>
      <c r="C127" s="435">
        <v>41153</v>
      </c>
    </row>
    <row r="128" spans="1:3" ht="16.5" customHeight="1" x14ac:dyDescent="0.25">
      <c r="A128" s="431" t="s">
        <v>218</v>
      </c>
      <c r="B128" s="434" t="s">
        <v>1730</v>
      </c>
      <c r="C128" s="433" t="s">
        <v>291</v>
      </c>
    </row>
    <row r="129" spans="1:3" ht="16.5" customHeight="1" x14ac:dyDescent="0.25">
      <c r="A129" s="431" t="s">
        <v>818</v>
      </c>
      <c r="B129" s="434" t="s">
        <v>1731</v>
      </c>
      <c r="C129" s="435" t="s">
        <v>291</v>
      </c>
    </row>
    <row r="130" spans="1:3" ht="16.5" customHeight="1" x14ac:dyDescent="0.25">
      <c r="A130" s="431">
        <v>3</v>
      </c>
      <c r="B130" s="436" t="s">
        <v>1732</v>
      </c>
      <c r="C130" s="437"/>
    </row>
    <row r="131" spans="1:3" ht="16.5" customHeight="1" x14ac:dyDescent="0.25">
      <c r="A131" s="431" t="s">
        <v>1044</v>
      </c>
      <c r="B131" s="434" t="s">
        <v>1733</v>
      </c>
      <c r="C131" s="433" t="s">
        <v>291</v>
      </c>
    </row>
    <row r="132" spans="1:3" ht="16.5" customHeight="1" x14ac:dyDescent="0.25">
      <c r="A132" s="431" t="s">
        <v>1046</v>
      </c>
      <c r="B132" s="434" t="s">
        <v>1734</v>
      </c>
      <c r="C132" s="435">
        <v>41061</v>
      </c>
    </row>
    <row r="133" spans="1:3" ht="16.5" customHeight="1" x14ac:dyDescent="0.25">
      <c r="A133" s="431" t="s">
        <v>1049</v>
      </c>
      <c r="B133" s="434" t="s">
        <v>1735</v>
      </c>
      <c r="C133" s="435">
        <v>41091</v>
      </c>
    </row>
    <row r="134" spans="1:3" ht="16.5" customHeight="1" x14ac:dyDescent="0.25">
      <c r="A134" s="431" t="s">
        <v>1052</v>
      </c>
      <c r="B134" s="434" t="s">
        <v>1737</v>
      </c>
      <c r="C134" s="435">
        <v>41122</v>
      </c>
    </row>
    <row r="135" spans="1:3" ht="16.5" customHeight="1" x14ac:dyDescent="0.25">
      <c r="A135" s="431" t="s">
        <v>1054</v>
      </c>
      <c r="B135" s="434" t="s">
        <v>1738</v>
      </c>
      <c r="C135" s="435">
        <v>43800</v>
      </c>
    </row>
    <row r="136" spans="1:3" ht="16.5" customHeight="1" x14ac:dyDescent="0.25">
      <c r="A136" s="431">
        <v>4</v>
      </c>
      <c r="B136" s="436" t="s">
        <v>1739</v>
      </c>
      <c r="C136" s="437"/>
    </row>
    <row r="137" spans="1:3" ht="16.5" customHeight="1" x14ac:dyDescent="0.25">
      <c r="A137" s="431" t="s">
        <v>1073</v>
      </c>
      <c r="B137" s="434" t="s">
        <v>1740</v>
      </c>
      <c r="C137" s="435">
        <v>43800</v>
      </c>
    </row>
    <row r="138" spans="1:3" ht="16.5" customHeight="1" x14ac:dyDescent="0.25">
      <c r="A138" s="431" t="s">
        <v>1078</v>
      </c>
      <c r="B138" s="434" t="s">
        <v>1741</v>
      </c>
      <c r="C138" s="433" t="s">
        <v>291</v>
      </c>
    </row>
    <row r="139" spans="1:3" ht="16.5" customHeight="1" thickBot="1" x14ac:dyDescent="0.3">
      <c r="A139" s="438" t="s">
        <v>1087</v>
      </c>
      <c r="B139" s="439" t="s">
        <v>1742</v>
      </c>
      <c r="C139" s="440">
        <v>43800</v>
      </c>
    </row>
    <row r="140" spans="1:3" ht="16.5" customHeight="1" thickBot="1" x14ac:dyDescent="0.3">
      <c r="A140" s="438" t="s">
        <v>1108</v>
      </c>
      <c r="B140" s="439" t="s">
        <v>1743</v>
      </c>
      <c r="C140" s="440">
        <v>43800</v>
      </c>
    </row>
    <row r="141" spans="1:3" ht="16.5" customHeight="1" thickBot="1" x14ac:dyDescent="0.3">
      <c r="A141" s="1144" t="s">
        <v>1748</v>
      </c>
      <c r="B141" s="1144"/>
      <c r="C141" s="1144"/>
    </row>
    <row r="142" spans="1:3" ht="16.5" customHeight="1" thickBot="1" x14ac:dyDescent="0.3">
      <c r="A142" s="425" t="s">
        <v>1010</v>
      </c>
      <c r="B142" s="426" t="s">
        <v>1907</v>
      </c>
      <c r="C142" s="427" t="s">
        <v>1908</v>
      </c>
    </row>
    <row r="143" spans="1:3" ht="16.5" customHeight="1" x14ac:dyDescent="0.25">
      <c r="A143" s="428">
        <v>1</v>
      </c>
      <c r="B143" s="429" t="s">
        <v>1719</v>
      </c>
      <c r="C143" s="430"/>
    </row>
    <row r="144" spans="1:3" ht="16.5" customHeight="1" x14ac:dyDescent="0.25">
      <c r="A144" s="431" t="s">
        <v>787</v>
      </c>
      <c r="B144" s="432" t="s">
        <v>1720</v>
      </c>
      <c r="C144" s="433" t="s">
        <v>291</v>
      </c>
    </row>
    <row r="145" spans="1:3" ht="16.5" customHeight="1" x14ac:dyDescent="0.25">
      <c r="A145" s="431" t="s">
        <v>799</v>
      </c>
      <c r="B145" s="432" t="s">
        <v>1721</v>
      </c>
      <c r="C145" s="433" t="s">
        <v>291</v>
      </c>
    </row>
    <row r="146" spans="1:3" ht="16.5" customHeight="1" x14ac:dyDescent="0.25">
      <c r="A146" s="431" t="s">
        <v>801</v>
      </c>
      <c r="B146" s="434" t="s">
        <v>1722</v>
      </c>
      <c r="C146" s="435">
        <v>41275</v>
      </c>
    </row>
    <row r="147" spans="1:3" ht="16.5" customHeight="1" x14ac:dyDescent="0.25">
      <c r="A147" s="431" t="s">
        <v>803</v>
      </c>
      <c r="B147" s="434" t="s">
        <v>1727</v>
      </c>
      <c r="C147" s="433" t="s">
        <v>291</v>
      </c>
    </row>
    <row r="148" spans="1:3" ht="16.5" customHeight="1" x14ac:dyDescent="0.25">
      <c r="A148" s="431" t="s">
        <v>1724</v>
      </c>
      <c r="B148" s="434" t="s">
        <v>1725</v>
      </c>
      <c r="C148" s="435">
        <v>41334</v>
      </c>
    </row>
    <row r="149" spans="1:3" ht="16.5" customHeight="1" x14ac:dyDescent="0.25">
      <c r="A149" s="431" t="s">
        <v>1726</v>
      </c>
      <c r="B149" s="434" t="s">
        <v>1723</v>
      </c>
      <c r="C149" s="433" t="s">
        <v>291</v>
      </c>
    </row>
    <row r="150" spans="1:3" x14ac:dyDescent="0.25">
      <c r="A150" s="431">
        <v>2</v>
      </c>
      <c r="B150" s="436" t="s">
        <v>1728</v>
      </c>
      <c r="C150" s="437"/>
    </row>
    <row r="151" spans="1:3" ht="31.5" x14ac:dyDescent="0.25">
      <c r="A151" s="431" t="s">
        <v>815</v>
      </c>
      <c r="B151" s="434" t="s">
        <v>1729</v>
      </c>
      <c r="C151" s="435">
        <v>41518</v>
      </c>
    </row>
    <row r="152" spans="1:3" ht="31.5" x14ac:dyDescent="0.25">
      <c r="A152" s="431" t="s">
        <v>218</v>
      </c>
      <c r="B152" s="434" t="s">
        <v>1730</v>
      </c>
      <c r="C152" s="433" t="s">
        <v>291</v>
      </c>
    </row>
    <row r="153" spans="1:3" ht="31.5" x14ac:dyDescent="0.25">
      <c r="A153" s="431" t="s">
        <v>818</v>
      </c>
      <c r="B153" s="434" t="s">
        <v>1731</v>
      </c>
      <c r="C153" s="435" t="s">
        <v>291</v>
      </c>
    </row>
    <row r="154" spans="1:3" ht="31.5" x14ac:dyDescent="0.25">
      <c r="A154" s="431">
        <v>3</v>
      </c>
      <c r="B154" s="436" t="s">
        <v>1732</v>
      </c>
      <c r="C154" s="437"/>
    </row>
    <row r="155" spans="1:3" ht="31.5" x14ac:dyDescent="0.25">
      <c r="A155" s="431" t="s">
        <v>1044</v>
      </c>
      <c r="B155" s="434" t="s">
        <v>1733</v>
      </c>
      <c r="C155" s="433" t="s">
        <v>291</v>
      </c>
    </row>
    <row r="156" spans="1:3" x14ac:dyDescent="0.25">
      <c r="A156" s="431" t="s">
        <v>1046</v>
      </c>
      <c r="B156" s="434" t="s">
        <v>1734</v>
      </c>
      <c r="C156" s="435">
        <v>41760</v>
      </c>
    </row>
    <row r="157" spans="1:3" x14ac:dyDescent="0.25">
      <c r="A157" s="431" t="s">
        <v>1049</v>
      </c>
      <c r="B157" s="434" t="s">
        <v>1735</v>
      </c>
      <c r="C157" s="435">
        <v>41760</v>
      </c>
    </row>
    <row r="158" spans="1:3" x14ac:dyDescent="0.25">
      <c r="A158" s="431" t="s">
        <v>1052</v>
      </c>
      <c r="B158" s="434" t="s">
        <v>1737</v>
      </c>
      <c r="C158" s="435">
        <v>41760</v>
      </c>
    </row>
    <row r="159" spans="1:3" x14ac:dyDescent="0.25">
      <c r="A159" s="431" t="s">
        <v>1054</v>
      </c>
      <c r="B159" s="434" t="s">
        <v>1738</v>
      </c>
      <c r="C159" s="435">
        <v>41791</v>
      </c>
    </row>
    <row r="160" spans="1:3" x14ac:dyDescent="0.25">
      <c r="A160" s="431">
        <v>4</v>
      </c>
      <c r="B160" s="436" t="s">
        <v>1739</v>
      </c>
      <c r="C160" s="437"/>
    </row>
    <row r="161" spans="1:3" x14ac:dyDescent="0.25">
      <c r="A161" s="431" t="s">
        <v>1073</v>
      </c>
      <c r="B161" s="434" t="s">
        <v>1740</v>
      </c>
      <c r="C161" s="435">
        <v>41791</v>
      </c>
    </row>
    <row r="162" spans="1:3" ht="47.25" x14ac:dyDescent="0.25">
      <c r="A162" s="431" t="s">
        <v>1078</v>
      </c>
      <c r="B162" s="434" t="s">
        <v>1741</v>
      </c>
      <c r="C162" s="433" t="s">
        <v>291</v>
      </c>
    </row>
    <row r="163" spans="1:3" ht="32.25" thickBot="1" x14ac:dyDescent="0.3">
      <c r="A163" s="438" t="s">
        <v>1087</v>
      </c>
      <c r="B163" s="439" t="s">
        <v>1742</v>
      </c>
      <c r="C163" s="435">
        <v>41791</v>
      </c>
    </row>
    <row r="164" spans="1:3" ht="32.25" thickBot="1" x14ac:dyDescent="0.3">
      <c r="A164" s="438" t="s">
        <v>1108</v>
      </c>
      <c r="B164" s="439" t="s">
        <v>1743</v>
      </c>
      <c r="C164" s="435">
        <v>41791</v>
      </c>
    </row>
    <row r="166" spans="1:3" ht="16.5" thickBot="1" x14ac:dyDescent="0.3">
      <c r="A166" s="1145" t="s">
        <v>1749</v>
      </c>
      <c r="B166" s="1145"/>
      <c r="C166" s="1145"/>
    </row>
    <row r="167" spans="1:3" ht="16.5" thickBot="1" x14ac:dyDescent="0.3">
      <c r="A167" s="425" t="s">
        <v>1010</v>
      </c>
      <c r="B167" s="426" t="s">
        <v>1907</v>
      </c>
      <c r="C167" s="427" t="s">
        <v>1908</v>
      </c>
    </row>
    <row r="168" spans="1:3" x14ac:dyDescent="0.25">
      <c r="A168" s="428">
        <v>1</v>
      </c>
      <c r="B168" s="429" t="s">
        <v>1719</v>
      </c>
      <c r="C168" s="430"/>
    </row>
    <row r="169" spans="1:3" x14ac:dyDescent="0.25">
      <c r="A169" s="431" t="s">
        <v>787</v>
      </c>
      <c r="B169" s="432" t="s">
        <v>1720</v>
      </c>
      <c r="C169" s="433" t="s">
        <v>291</v>
      </c>
    </row>
    <row r="170" spans="1:3" x14ac:dyDescent="0.25">
      <c r="A170" s="431" t="s">
        <v>799</v>
      </c>
      <c r="B170" s="432" t="s">
        <v>1721</v>
      </c>
      <c r="C170" s="433" t="s">
        <v>291</v>
      </c>
    </row>
    <row r="171" spans="1:3" ht="31.5" x14ac:dyDescent="0.25">
      <c r="A171" s="431" t="s">
        <v>801</v>
      </c>
      <c r="B171" s="434" t="s">
        <v>1722</v>
      </c>
      <c r="C171" s="435">
        <v>41275</v>
      </c>
    </row>
    <row r="172" spans="1:3" ht="47.25" x14ac:dyDescent="0.25">
      <c r="A172" s="431" t="s">
        <v>803</v>
      </c>
      <c r="B172" s="434" t="s">
        <v>1727</v>
      </c>
      <c r="C172" s="433" t="s">
        <v>291</v>
      </c>
    </row>
    <row r="173" spans="1:3" ht="16.5" customHeight="1" x14ac:dyDescent="0.25">
      <c r="A173" s="431" t="s">
        <v>1724</v>
      </c>
      <c r="B173" s="434" t="s">
        <v>1725</v>
      </c>
      <c r="C173" s="435">
        <v>41334</v>
      </c>
    </row>
    <row r="174" spans="1:3" x14ac:dyDescent="0.25">
      <c r="A174" s="431" t="s">
        <v>1726</v>
      </c>
      <c r="B174" s="434" t="s">
        <v>1723</v>
      </c>
      <c r="C174" s="433" t="s">
        <v>291</v>
      </c>
    </row>
    <row r="175" spans="1:3" x14ac:dyDescent="0.25">
      <c r="A175" s="431">
        <v>2</v>
      </c>
      <c r="B175" s="436" t="s">
        <v>1728</v>
      </c>
      <c r="C175" s="437"/>
    </row>
    <row r="176" spans="1:3" ht="31.5" x14ac:dyDescent="0.25">
      <c r="A176" s="431" t="s">
        <v>815</v>
      </c>
      <c r="B176" s="434" t="s">
        <v>1729</v>
      </c>
      <c r="C176" s="435">
        <v>41518</v>
      </c>
    </row>
    <row r="177" spans="1:3" ht="31.5" x14ac:dyDescent="0.25">
      <c r="A177" s="431" t="s">
        <v>218</v>
      </c>
      <c r="B177" s="434" t="s">
        <v>1730</v>
      </c>
      <c r="C177" s="433" t="s">
        <v>291</v>
      </c>
    </row>
    <row r="178" spans="1:3" ht="31.5" x14ac:dyDescent="0.25">
      <c r="A178" s="431" t="s">
        <v>818</v>
      </c>
      <c r="B178" s="434" t="s">
        <v>1731</v>
      </c>
      <c r="C178" s="435" t="s">
        <v>291</v>
      </c>
    </row>
    <row r="179" spans="1:3" ht="31.5" x14ac:dyDescent="0.25">
      <c r="A179" s="431">
        <v>3</v>
      </c>
      <c r="B179" s="436" t="s">
        <v>1732</v>
      </c>
      <c r="C179" s="437"/>
    </row>
    <row r="180" spans="1:3" ht="31.5" x14ac:dyDescent="0.25">
      <c r="A180" s="431" t="s">
        <v>1044</v>
      </c>
      <c r="B180" s="434" t="s">
        <v>1733</v>
      </c>
      <c r="C180" s="433" t="s">
        <v>291</v>
      </c>
    </row>
    <row r="181" spans="1:3" x14ac:dyDescent="0.25">
      <c r="A181" s="431" t="s">
        <v>1046</v>
      </c>
      <c r="B181" s="434" t="s">
        <v>1734</v>
      </c>
      <c r="C181" s="435">
        <v>41760</v>
      </c>
    </row>
    <row r="182" spans="1:3" x14ac:dyDescent="0.25">
      <c r="A182" s="431" t="s">
        <v>1049</v>
      </c>
      <c r="B182" s="434" t="s">
        <v>1735</v>
      </c>
      <c r="C182" s="435">
        <v>41760</v>
      </c>
    </row>
    <row r="183" spans="1:3" x14ac:dyDescent="0.25">
      <c r="A183" s="431" t="s">
        <v>1052</v>
      </c>
      <c r="B183" s="434" t="s">
        <v>1737</v>
      </c>
      <c r="C183" s="435">
        <v>41760</v>
      </c>
    </row>
    <row r="184" spans="1:3" x14ac:dyDescent="0.25">
      <c r="A184" s="431" t="s">
        <v>1054</v>
      </c>
      <c r="B184" s="434" t="s">
        <v>1738</v>
      </c>
      <c r="C184" s="435">
        <v>41791</v>
      </c>
    </row>
    <row r="185" spans="1:3" x14ac:dyDescent="0.25">
      <c r="A185" s="431">
        <v>4</v>
      </c>
      <c r="B185" s="436" t="s">
        <v>1739</v>
      </c>
      <c r="C185" s="437"/>
    </row>
    <row r="186" spans="1:3" x14ac:dyDescent="0.25">
      <c r="A186" s="431" t="s">
        <v>1073</v>
      </c>
      <c r="B186" s="434" t="s">
        <v>1740</v>
      </c>
      <c r="C186" s="435">
        <v>41791</v>
      </c>
    </row>
    <row r="187" spans="1:3" ht="47.25" x14ac:dyDescent="0.25">
      <c r="A187" s="431" t="s">
        <v>1078</v>
      </c>
      <c r="B187" s="434" t="s">
        <v>1741</v>
      </c>
      <c r="C187" s="433" t="s">
        <v>291</v>
      </c>
    </row>
    <row r="188" spans="1:3" ht="32.25" thickBot="1" x14ac:dyDescent="0.3">
      <c r="A188" s="438" t="s">
        <v>1087</v>
      </c>
      <c r="B188" s="439" t="s">
        <v>1742</v>
      </c>
      <c r="C188" s="435">
        <v>41791</v>
      </c>
    </row>
    <row r="189" spans="1:3" ht="32.25" thickBot="1" x14ac:dyDescent="0.3">
      <c r="A189" s="438" t="s">
        <v>1108</v>
      </c>
      <c r="B189" s="439" t="s">
        <v>1743</v>
      </c>
      <c r="C189" s="435">
        <v>41791</v>
      </c>
    </row>
    <row r="191" spans="1:3" ht="16.5" thickBot="1" x14ac:dyDescent="0.3">
      <c r="A191" s="1145" t="s">
        <v>1750</v>
      </c>
      <c r="B191" s="1145"/>
      <c r="C191" s="1145"/>
    </row>
    <row r="192" spans="1:3" ht="16.5" thickBot="1" x14ac:dyDescent="0.3">
      <c r="A192" s="425" t="s">
        <v>1010</v>
      </c>
      <c r="B192" s="426" t="s">
        <v>1907</v>
      </c>
      <c r="C192" s="427" t="s">
        <v>1908</v>
      </c>
    </row>
    <row r="193" spans="1:3" x14ac:dyDescent="0.25">
      <c r="A193" s="428">
        <v>1</v>
      </c>
      <c r="B193" s="429" t="s">
        <v>1719</v>
      </c>
      <c r="C193" s="430"/>
    </row>
    <row r="194" spans="1:3" x14ac:dyDescent="0.25">
      <c r="A194" s="431" t="s">
        <v>787</v>
      </c>
      <c r="B194" s="432" t="s">
        <v>1720</v>
      </c>
      <c r="C194" s="433" t="s">
        <v>291</v>
      </c>
    </row>
    <row r="195" spans="1:3" x14ac:dyDescent="0.25">
      <c r="A195" s="431" t="s">
        <v>799</v>
      </c>
      <c r="B195" s="432" t="s">
        <v>1721</v>
      </c>
      <c r="C195" s="433" t="s">
        <v>291</v>
      </c>
    </row>
    <row r="196" spans="1:3" ht="31.5" x14ac:dyDescent="0.25">
      <c r="A196" s="431" t="s">
        <v>801</v>
      </c>
      <c r="B196" s="434" t="s">
        <v>1722</v>
      </c>
      <c r="C196" s="435">
        <v>41275</v>
      </c>
    </row>
    <row r="197" spans="1:3" ht="47.25" x14ac:dyDescent="0.25">
      <c r="A197" s="431" t="s">
        <v>803</v>
      </c>
      <c r="B197" s="434" t="s">
        <v>1727</v>
      </c>
      <c r="C197" s="433" t="s">
        <v>291</v>
      </c>
    </row>
    <row r="198" spans="1:3" ht="16.5" customHeight="1" x14ac:dyDescent="0.25">
      <c r="A198" s="431" t="s">
        <v>1724</v>
      </c>
      <c r="B198" s="434" t="s">
        <v>1725</v>
      </c>
      <c r="C198" s="435">
        <v>41334</v>
      </c>
    </row>
    <row r="199" spans="1:3" x14ac:dyDescent="0.25">
      <c r="A199" s="431" t="s">
        <v>1726</v>
      </c>
      <c r="B199" s="434" t="s">
        <v>1723</v>
      </c>
      <c r="C199" s="433" t="s">
        <v>291</v>
      </c>
    </row>
    <row r="200" spans="1:3" x14ac:dyDescent="0.25">
      <c r="A200" s="431">
        <v>2</v>
      </c>
      <c r="B200" s="436" t="s">
        <v>1728</v>
      </c>
      <c r="C200" s="437"/>
    </row>
    <row r="201" spans="1:3" ht="31.5" x14ac:dyDescent="0.25">
      <c r="A201" s="431" t="s">
        <v>815</v>
      </c>
      <c r="B201" s="434" t="s">
        <v>1729</v>
      </c>
      <c r="C201" s="435">
        <v>41518</v>
      </c>
    </row>
    <row r="202" spans="1:3" ht="31.5" x14ac:dyDescent="0.25">
      <c r="A202" s="431" t="s">
        <v>218</v>
      </c>
      <c r="B202" s="434" t="s">
        <v>1730</v>
      </c>
      <c r="C202" s="433" t="s">
        <v>291</v>
      </c>
    </row>
    <row r="203" spans="1:3" ht="31.5" x14ac:dyDescent="0.25">
      <c r="A203" s="431" t="s">
        <v>818</v>
      </c>
      <c r="B203" s="434" t="s">
        <v>1731</v>
      </c>
      <c r="C203" s="435" t="s">
        <v>291</v>
      </c>
    </row>
    <row r="204" spans="1:3" ht="31.5" x14ac:dyDescent="0.25">
      <c r="A204" s="431">
        <v>3</v>
      </c>
      <c r="B204" s="436" t="s">
        <v>1732</v>
      </c>
      <c r="C204" s="437"/>
    </row>
    <row r="205" spans="1:3" ht="31.5" x14ac:dyDescent="0.25">
      <c r="A205" s="431" t="s">
        <v>1044</v>
      </c>
      <c r="B205" s="434" t="s">
        <v>1733</v>
      </c>
      <c r="C205" s="433" t="s">
        <v>291</v>
      </c>
    </row>
    <row r="206" spans="1:3" x14ac:dyDescent="0.25">
      <c r="A206" s="431" t="s">
        <v>1046</v>
      </c>
      <c r="B206" s="434" t="s">
        <v>1734</v>
      </c>
      <c r="C206" s="435">
        <v>41760</v>
      </c>
    </row>
    <row r="207" spans="1:3" x14ac:dyDescent="0.25">
      <c r="A207" s="431" t="s">
        <v>1049</v>
      </c>
      <c r="B207" s="434" t="s">
        <v>1735</v>
      </c>
      <c r="C207" s="435">
        <v>41760</v>
      </c>
    </row>
    <row r="208" spans="1:3" x14ac:dyDescent="0.25">
      <c r="A208" s="431" t="s">
        <v>1052</v>
      </c>
      <c r="B208" s="434" t="s">
        <v>1737</v>
      </c>
      <c r="C208" s="435">
        <v>41760</v>
      </c>
    </row>
    <row r="209" spans="1:3" x14ac:dyDescent="0.25">
      <c r="A209" s="431" t="s">
        <v>1054</v>
      </c>
      <c r="B209" s="434" t="s">
        <v>1738</v>
      </c>
      <c r="C209" s="435">
        <v>41791</v>
      </c>
    </row>
    <row r="210" spans="1:3" x14ac:dyDescent="0.25">
      <c r="A210" s="431">
        <v>4</v>
      </c>
      <c r="B210" s="436" t="s">
        <v>1739</v>
      </c>
      <c r="C210" s="437"/>
    </row>
    <row r="211" spans="1:3" x14ac:dyDescent="0.25">
      <c r="A211" s="431" t="s">
        <v>1073</v>
      </c>
      <c r="B211" s="434" t="s">
        <v>1740</v>
      </c>
      <c r="C211" s="435">
        <v>41791</v>
      </c>
    </row>
    <row r="212" spans="1:3" ht="47.25" x14ac:dyDescent="0.25">
      <c r="A212" s="431" t="s">
        <v>1078</v>
      </c>
      <c r="B212" s="434" t="s">
        <v>1741</v>
      </c>
      <c r="C212" s="433" t="s">
        <v>291</v>
      </c>
    </row>
    <row r="213" spans="1:3" ht="32.25" thickBot="1" x14ac:dyDescent="0.3">
      <c r="A213" s="438" t="s">
        <v>1087</v>
      </c>
      <c r="B213" s="439" t="s">
        <v>1742</v>
      </c>
      <c r="C213" s="435">
        <v>41791</v>
      </c>
    </row>
    <row r="214" spans="1:3" ht="32.25" thickBot="1" x14ac:dyDescent="0.3">
      <c r="A214" s="438" t="s">
        <v>1108</v>
      </c>
      <c r="B214" s="439" t="s">
        <v>1743</v>
      </c>
      <c r="C214" s="435">
        <v>41791</v>
      </c>
    </row>
    <row r="216" spans="1:3" ht="16.5" thickBot="1" x14ac:dyDescent="0.3">
      <c r="A216" s="1145" t="s">
        <v>1751</v>
      </c>
      <c r="B216" s="1145"/>
      <c r="C216" s="1145"/>
    </row>
    <row r="217" spans="1:3" ht="16.5" thickBot="1" x14ac:dyDescent="0.3">
      <c r="A217" s="425" t="s">
        <v>1010</v>
      </c>
      <c r="B217" s="426" t="s">
        <v>1907</v>
      </c>
      <c r="C217" s="427" t="s">
        <v>1908</v>
      </c>
    </row>
    <row r="218" spans="1:3" x14ac:dyDescent="0.25">
      <c r="A218" s="428">
        <v>1</v>
      </c>
      <c r="B218" s="429" t="s">
        <v>1719</v>
      </c>
      <c r="C218" s="430"/>
    </row>
    <row r="219" spans="1:3" x14ac:dyDescent="0.25">
      <c r="A219" s="431" t="s">
        <v>787</v>
      </c>
      <c r="B219" s="432" t="s">
        <v>1720</v>
      </c>
      <c r="C219" s="433" t="s">
        <v>291</v>
      </c>
    </row>
    <row r="220" spans="1:3" x14ac:dyDescent="0.25">
      <c r="A220" s="431" t="s">
        <v>799</v>
      </c>
      <c r="B220" s="432" t="s">
        <v>1721</v>
      </c>
      <c r="C220" s="433" t="s">
        <v>291</v>
      </c>
    </row>
    <row r="221" spans="1:3" ht="31.5" x14ac:dyDescent="0.25">
      <c r="A221" s="431" t="s">
        <v>801</v>
      </c>
      <c r="B221" s="434" t="s">
        <v>1722</v>
      </c>
      <c r="C221" s="435">
        <v>41334</v>
      </c>
    </row>
    <row r="222" spans="1:3" ht="47.25" x14ac:dyDescent="0.25">
      <c r="A222" s="431" t="s">
        <v>803</v>
      </c>
      <c r="B222" s="434" t="s">
        <v>1727</v>
      </c>
      <c r="C222" s="433" t="s">
        <v>291</v>
      </c>
    </row>
    <row r="223" spans="1:3" ht="16.5" customHeight="1" x14ac:dyDescent="0.25">
      <c r="A223" s="431" t="s">
        <v>1724</v>
      </c>
      <c r="B223" s="434" t="s">
        <v>1725</v>
      </c>
      <c r="C223" s="435">
        <v>41395</v>
      </c>
    </row>
    <row r="224" spans="1:3" x14ac:dyDescent="0.25">
      <c r="A224" s="431" t="s">
        <v>1726</v>
      </c>
      <c r="B224" s="434" t="s">
        <v>1723</v>
      </c>
      <c r="C224" s="433" t="s">
        <v>291</v>
      </c>
    </row>
    <row r="225" spans="1:3" x14ac:dyDescent="0.25">
      <c r="A225" s="431">
        <v>2</v>
      </c>
      <c r="B225" s="436" t="s">
        <v>1728</v>
      </c>
      <c r="C225" s="437"/>
    </row>
    <row r="226" spans="1:3" ht="31.5" x14ac:dyDescent="0.25">
      <c r="A226" s="431" t="s">
        <v>815</v>
      </c>
      <c r="B226" s="434" t="s">
        <v>1729</v>
      </c>
      <c r="C226" s="435">
        <v>41518</v>
      </c>
    </row>
    <row r="227" spans="1:3" ht="31.5" x14ac:dyDescent="0.25">
      <c r="A227" s="431" t="s">
        <v>218</v>
      </c>
      <c r="B227" s="434" t="s">
        <v>1730</v>
      </c>
      <c r="C227" s="433" t="s">
        <v>291</v>
      </c>
    </row>
    <row r="228" spans="1:3" ht="31.5" x14ac:dyDescent="0.25">
      <c r="A228" s="431" t="s">
        <v>818</v>
      </c>
      <c r="B228" s="434" t="s">
        <v>1731</v>
      </c>
      <c r="C228" s="435" t="s">
        <v>291</v>
      </c>
    </row>
    <row r="229" spans="1:3" ht="31.5" x14ac:dyDescent="0.25">
      <c r="A229" s="431">
        <v>3</v>
      </c>
      <c r="B229" s="436" t="s">
        <v>1732</v>
      </c>
      <c r="C229" s="437"/>
    </row>
    <row r="230" spans="1:3" ht="31.5" x14ac:dyDescent="0.25">
      <c r="A230" s="431" t="s">
        <v>1044</v>
      </c>
      <c r="B230" s="434" t="s">
        <v>1733</v>
      </c>
      <c r="C230" s="433" t="s">
        <v>291</v>
      </c>
    </row>
    <row r="231" spans="1:3" x14ac:dyDescent="0.25">
      <c r="A231" s="431" t="s">
        <v>1046</v>
      </c>
      <c r="B231" s="434" t="s">
        <v>1734</v>
      </c>
      <c r="C231" s="435">
        <v>41760</v>
      </c>
    </row>
    <row r="232" spans="1:3" x14ac:dyDescent="0.25">
      <c r="A232" s="431" t="s">
        <v>1049</v>
      </c>
      <c r="B232" s="434" t="s">
        <v>1735</v>
      </c>
      <c r="C232" s="435">
        <v>41760</v>
      </c>
    </row>
    <row r="233" spans="1:3" x14ac:dyDescent="0.25">
      <c r="A233" s="431" t="s">
        <v>1052</v>
      </c>
      <c r="B233" s="434" t="s">
        <v>1737</v>
      </c>
      <c r="C233" s="435">
        <v>41760</v>
      </c>
    </row>
    <row r="234" spans="1:3" x14ac:dyDescent="0.25">
      <c r="A234" s="431" t="s">
        <v>1054</v>
      </c>
      <c r="B234" s="434" t="s">
        <v>1738</v>
      </c>
      <c r="C234" s="435">
        <v>41791</v>
      </c>
    </row>
    <row r="235" spans="1:3" x14ac:dyDescent="0.25">
      <c r="A235" s="431">
        <v>4</v>
      </c>
      <c r="B235" s="436" t="s">
        <v>1739</v>
      </c>
      <c r="C235" s="437"/>
    </row>
    <row r="236" spans="1:3" x14ac:dyDescent="0.25">
      <c r="A236" s="431" t="s">
        <v>1073</v>
      </c>
      <c r="B236" s="434" t="s">
        <v>1740</v>
      </c>
      <c r="C236" s="435">
        <v>41791</v>
      </c>
    </row>
    <row r="237" spans="1:3" ht="47.25" x14ac:dyDescent="0.25">
      <c r="A237" s="431" t="s">
        <v>1078</v>
      </c>
      <c r="B237" s="434" t="s">
        <v>1741</v>
      </c>
      <c r="C237" s="433" t="s">
        <v>291</v>
      </c>
    </row>
    <row r="238" spans="1:3" ht="32.25" thickBot="1" x14ac:dyDescent="0.3">
      <c r="A238" s="438" t="s">
        <v>1087</v>
      </c>
      <c r="B238" s="439" t="s">
        <v>1742</v>
      </c>
      <c r="C238" s="435">
        <v>41791</v>
      </c>
    </row>
    <row r="239" spans="1:3" ht="32.25" thickBot="1" x14ac:dyDescent="0.3">
      <c r="A239" s="438" t="s">
        <v>1108</v>
      </c>
      <c r="B239" s="439" t="s">
        <v>1743</v>
      </c>
      <c r="C239" s="435">
        <v>41791</v>
      </c>
    </row>
    <row r="241" spans="1:3" ht="16.5" thickBot="1" x14ac:dyDescent="0.3">
      <c r="A241" s="1145" t="s">
        <v>1752</v>
      </c>
      <c r="B241" s="1145"/>
      <c r="C241" s="1145"/>
    </row>
    <row r="242" spans="1:3" ht="16.5" thickBot="1" x14ac:dyDescent="0.3">
      <c r="A242" s="425" t="s">
        <v>1010</v>
      </c>
      <c r="B242" s="426" t="s">
        <v>1907</v>
      </c>
      <c r="C242" s="427" t="s">
        <v>1908</v>
      </c>
    </row>
    <row r="243" spans="1:3" x14ac:dyDescent="0.25">
      <c r="A243" s="428">
        <v>1</v>
      </c>
      <c r="B243" s="429" t="s">
        <v>1719</v>
      </c>
      <c r="C243" s="430"/>
    </row>
    <row r="244" spans="1:3" x14ac:dyDescent="0.25">
      <c r="A244" s="431" t="s">
        <v>787</v>
      </c>
      <c r="B244" s="432" t="s">
        <v>1720</v>
      </c>
      <c r="C244" s="433" t="s">
        <v>291</v>
      </c>
    </row>
    <row r="245" spans="1:3" x14ac:dyDescent="0.25">
      <c r="A245" s="431" t="s">
        <v>799</v>
      </c>
      <c r="B245" s="432" t="s">
        <v>1721</v>
      </c>
      <c r="C245" s="433" t="s">
        <v>291</v>
      </c>
    </row>
    <row r="246" spans="1:3" ht="31.5" x14ac:dyDescent="0.25">
      <c r="A246" s="431" t="s">
        <v>801</v>
      </c>
      <c r="B246" s="434" t="s">
        <v>1722</v>
      </c>
      <c r="C246" s="435">
        <v>41334</v>
      </c>
    </row>
    <row r="247" spans="1:3" ht="47.25" x14ac:dyDescent="0.25">
      <c r="A247" s="431" t="s">
        <v>803</v>
      </c>
      <c r="B247" s="434" t="s">
        <v>1727</v>
      </c>
      <c r="C247" s="433" t="s">
        <v>291</v>
      </c>
    </row>
    <row r="248" spans="1:3" x14ac:dyDescent="0.25">
      <c r="A248" s="431" t="s">
        <v>1724</v>
      </c>
      <c r="B248" s="434" t="s">
        <v>1725</v>
      </c>
      <c r="C248" s="435">
        <v>41395</v>
      </c>
    </row>
    <row r="249" spans="1:3" x14ac:dyDescent="0.25">
      <c r="A249" s="431" t="s">
        <v>1726</v>
      </c>
      <c r="B249" s="434" t="s">
        <v>1723</v>
      </c>
      <c r="C249" s="433" t="s">
        <v>291</v>
      </c>
    </row>
    <row r="250" spans="1:3" x14ac:dyDescent="0.25">
      <c r="A250" s="431">
        <v>2</v>
      </c>
      <c r="B250" s="436" t="s">
        <v>1728</v>
      </c>
      <c r="C250" s="437"/>
    </row>
    <row r="251" spans="1:3" ht="31.5" x14ac:dyDescent="0.25">
      <c r="A251" s="431" t="s">
        <v>815</v>
      </c>
      <c r="B251" s="434" t="s">
        <v>1729</v>
      </c>
      <c r="C251" s="435">
        <v>41518</v>
      </c>
    </row>
    <row r="252" spans="1:3" ht="31.5" x14ac:dyDescent="0.25">
      <c r="A252" s="431" t="s">
        <v>218</v>
      </c>
      <c r="B252" s="434" t="s">
        <v>1730</v>
      </c>
      <c r="C252" s="433" t="s">
        <v>291</v>
      </c>
    </row>
    <row r="253" spans="1:3" ht="31.5" x14ac:dyDescent="0.25">
      <c r="A253" s="431" t="s">
        <v>818</v>
      </c>
      <c r="B253" s="434" t="s">
        <v>1731</v>
      </c>
      <c r="C253" s="435" t="s">
        <v>291</v>
      </c>
    </row>
    <row r="254" spans="1:3" ht="31.5" x14ac:dyDescent="0.25">
      <c r="A254" s="431">
        <v>3</v>
      </c>
      <c r="B254" s="436" t="s">
        <v>1732</v>
      </c>
      <c r="C254" s="437"/>
    </row>
    <row r="255" spans="1:3" ht="31.5" x14ac:dyDescent="0.25">
      <c r="A255" s="431" t="s">
        <v>1044</v>
      </c>
      <c r="B255" s="434" t="s">
        <v>1733</v>
      </c>
      <c r="C255" s="433" t="s">
        <v>291</v>
      </c>
    </row>
    <row r="256" spans="1:3" x14ac:dyDescent="0.25">
      <c r="A256" s="431" t="s">
        <v>1046</v>
      </c>
      <c r="B256" s="434" t="s">
        <v>1734</v>
      </c>
      <c r="C256" s="435">
        <v>41760</v>
      </c>
    </row>
    <row r="257" spans="1:3" x14ac:dyDescent="0.25">
      <c r="A257" s="431" t="s">
        <v>1049</v>
      </c>
      <c r="B257" s="434" t="s">
        <v>1735</v>
      </c>
      <c r="C257" s="435">
        <v>41760</v>
      </c>
    </row>
    <row r="258" spans="1:3" x14ac:dyDescent="0.25">
      <c r="A258" s="431" t="s">
        <v>1052</v>
      </c>
      <c r="B258" s="434" t="s">
        <v>1737</v>
      </c>
      <c r="C258" s="435">
        <v>41760</v>
      </c>
    </row>
    <row r="259" spans="1:3" x14ac:dyDescent="0.25">
      <c r="A259" s="431" t="s">
        <v>1054</v>
      </c>
      <c r="B259" s="434" t="s">
        <v>1738</v>
      </c>
      <c r="C259" s="435">
        <v>41791</v>
      </c>
    </row>
    <row r="260" spans="1:3" x14ac:dyDescent="0.25">
      <c r="A260" s="431">
        <v>4</v>
      </c>
      <c r="B260" s="436" t="s">
        <v>1739</v>
      </c>
      <c r="C260" s="437"/>
    </row>
    <row r="261" spans="1:3" x14ac:dyDescent="0.25">
      <c r="A261" s="431" t="s">
        <v>1073</v>
      </c>
      <c r="B261" s="434" t="s">
        <v>1740</v>
      </c>
      <c r="C261" s="435">
        <v>41791</v>
      </c>
    </row>
    <row r="262" spans="1:3" ht="47.25" x14ac:dyDescent="0.25">
      <c r="A262" s="431" t="s">
        <v>1078</v>
      </c>
      <c r="B262" s="434" t="s">
        <v>1741</v>
      </c>
      <c r="C262" s="433" t="s">
        <v>291</v>
      </c>
    </row>
    <row r="263" spans="1:3" ht="32.25" thickBot="1" x14ac:dyDescent="0.3">
      <c r="A263" s="438" t="s">
        <v>1087</v>
      </c>
      <c r="B263" s="439" t="s">
        <v>1742</v>
      </c>
      <c r="C263" s="435">
        <v>41791</v>
      </c>
    </row>
    <row r="264" spans="1:3" ht="32.25" thickBot="1" x14ac:dyDescent="0.3">
      <c r="A264" s="438" t="s">
        <v>1108</v>
      </c>
      <c r="B264" s="439" t="s">
        <v>1743</v>
      </c>
      <c r="C264" s="435">
        <v>41791</v>
      </c>
    </row>
    <row r="266" spans="1:3" ht="16.5" thickBot="1" x14ac:dyDescent="0.3">
      <c r="A266" s="1130" t="s">
        <v>1753</v>
      </c>
      <c r="B266" s="1130"/>
      <c r="C266" s="1130"/>
    </row>
    <row r="267" spans="1:3" ht="16.5" thickBot="1" x14ac:dyDescent="0.3">
      <c r="A267" s="425" t="s">
        <v>1010</v>
      </c>
      <c r="B267" s="426" t="s">
        <v>1907</v>
      </c>
      <c r="C267" s="427" t="s">
        <v>1908</v>
      </c>
    </row>
    <row r="268" spans="1:3" x14ac:dyDescent="0.25">
      <c r="A268" s="428">
        <v>1</v>
      </c>
      <c r="B268" s="429" t="s">
        <v>1719</v>
      </c>
      <c r="C268" s="200"/>
    </row>
    <row r="269" spans="1:3" x14ac:dyDescent="0.25">
      <c r="A269" s="431" t="s">
        <v>787</v>
      </c>
      <c r="B269" s="432" t="s">
        <v>1720</v>
      </c>
      <c r="C269" s="386" t="s">
        <v>13</v>
      </c>
    </row>
    <row r="270" spans="1:3" x14ac:dyDescent="0.25">
      <c r="A270" s="431" t="s">
        <v>799</v>
      </c>
      <c r="B270" s="432" t="s">
        <v>1721</v>
      </c>
      <c r="C270" s="386" t="s">
        <v>13</v>
      </c>
    </row>
    <row r="271" spans="1:3" ht="31.5" x14ac:dyDescent="0.25">
      <c r="A271" s="431" t="s">
        <v>801</v>
      </c>
      <c r="B271" s="434" t="s">
        <v>1722</v>
      </c>
      <c r="C271" s="386">
        <v>39814</v>
      </c>
    </row>
    <row r="272" spans="1:3" ht="47.25" x14ac:dyDescent="0.25">
      <c r="A272" s="431" t="s">
        <v>803</v>
      </c>
      <c r="B272" s="434" t="s">
        <v>1727</v>
      </c>
      <c r="C272" s="386" t="s">
        <v>291</v>
      </c>
    </row>
    <row r="273" spans="1:3" x14ac:dyDescent="0.25">
      <c r="A273" s="431" t="s">
        <v>1724</v>
      </c>
      <c r="B273" s="434" t="s">
        <v>1725</v>
      </c>
      <c r="C273" s="386">
        <v>39814</v>
      </c>
    </row>
    <row r="274" spans="1:3" x14ac:dyDescent="0.25">
      <c r="A274" s="431" t="s">
        <v>1726</v>
      </c>
      <c r="B274" s="434" t="s">
        <v>1723</v>
      </c>
      <c r="C274" s="394" t="s">
        <v>13</v>
      </c>
    </row>
    <row r="275" spans="1:3" x14ac:dyDescent="0.25">
      <c r="A275" s="431">
        <v>2</v>
      </c>
      <c r="B275" s="436" t="s">
        <v>1728</v>
      </c>
      <c r="C275" s="210"/>
    </row>
    <row r="276" spans="1:3" ht="31.5" x14ac:dyDescent="0.25">
      <c r="A276" s="431" t="s">
        <v>815</v>
      </c>
      <c r="B276" s="434" t="s">
        <v>1729</v>
      </c>
      <c r="C276" s="386">
        <v>39845</v>
      </c>
    </row>
    <row r="277" spans="1:3" ht="31.5" x14ac:dyDescent="0.25">
      <c r="A277" s="431" t="s">
        <v>218</v>
      </c>
      <c r="B277" s="434" t="s">
        <v>1730</v>
      </c>
      <c r="C277" s="394" t="s">
        <v>13</v>
      </c>
    </row>
    <row r="278" spans="1:3" ht="31.5" x14ac:dyDescent="0.25">
      <c r="A278" s="431" t="s">
        <v>818</v>
      </c>
      <c r="B278" s="434" t="s">
        <v>1731</v>
      </c>
      <c r="C278" s="394" t="s">
        <v>13</v>
      </c>
    </row>
    <row r="279" spans="1:3" ht="31.5" x14ac:dyDescent="0.25">
      <c r="A279" s="431">
        <v>3</v>
      </c>
      <c r="B279" s="436" t="s">
        <v>1732</v>
      </c>
      <c r="C279" s="210"/>
    </row>
    <row r="280" spans="1:3" ht="31.5" x14ac:dyDescent="0.25">
      <c r="A280" s="431" t="s">
        <v>1044</v>
      </c>
      <c r="B280" s="434" t="s">
        <v>1733</v>
      </c>
      <c r="C280" s="386" t="s">
        <v>13</v>
      </c>
    </row>
    <row r="281" spans="1:3" x14ac:dyDescent="0.25">
      <c r="A281" s="431" t="s">
        <v>1046</v>
      </c>
      <c r="B281" s="434" t="s">
        <v>1734</v>
      </c>
      <c r="C281" s="212">
        <v>40909</v>
      </c>
    </row>
    <row r="282" spans="1:3" x14ac:dyDescent="0.25">
      <c r="A282" s="431" t="s">
        <v>1049</v>
      </c>
      <c r="B282" s="434" t="s">
        <v>1735</v>
      </c>
      <c r="C282" s="212">
        <v>43586</v>
      </c>
    </row>
    <row r="283" spans="1:3" x14ac:dyDescent="0.25">
      <c r="A283" s="431" t="s">
        <v>1052</v>
      </c>
      <c r="B283" s="434" t="s">
        <v>1737</v>
      </c>
      <c r="C283" s="212">
        <v>43647</v>
      </c>
    </row>
    <row r="284" spans="1:3" x14ac:dyDescent="0.25">
      <c r="A284" s="431" t="s">
        <v>1054</v>
      </c>
      <c r="B284" s="434" t="s">
        <v>1738</v>
      </c>
      <c r="C284" s="212">
        <v>43678</v>
      </c>
    </row>
    <row r="285" spans="1:3" x14ac:dyDescent="0.25">
      <c r="A285" s="431">
        <v>4</v>
      </c>
      <c r="B285" s="436" t="s">
        <v>1739</v>
      </c>
      <c r="C285" s="210"/>
    </row>
    <row r="286" spans="1:3" x14ac:dyDescent="0.25">
      <c r="A286" s="431" t="s">
        <v>1073</v>
      </c>
      <c r="B286" s="434" t="s">
        <v>1740</v>
      </c>
      <c r="C286" s="212">
        <v>43739</v>
      </c>
    </row>
    <row r="287" spans="1:3" ht="47.25" x14ac:dyDescent="0.25">
      <c r="A287" s="431" t="s">
        <v>1078</v>
      </c>
      <c r="B287" s="434" t="s">
        <v>1741</v>
      </c>
      <c r="C287" s="212" t="s">
        <v>13</v>
      </c>
    </row>
    <row r="288" spans="1:3" ht="32.25" thickBot="1" x14ac:dyDescent="0.3">
      <c r="A288" s="438" t="s">
        <v>1087</v>
      </c>
      <c r="B288" s="439" t="s">
        <v>1742</v>
      </c>
      <c r="C288" s="212">
        <v>43770</v>
      </c>
    </row>
    <row r="289" spans="1:3" ht="32.25" thickBot="1" x14ac:dyDescent="0.3">
      <c r="A289" s="438" t="s">
        <v>1108</v>
      </c>
      <c r="B289" s="439" t="s">
        <v>1743</v>
      </c>
      <c r="C289" s="212">
        <v>43800</v>
      </c>
    </row>
    <row r="291" spans="1:3" ht="16.5" thickBot="1" x14ac:dyDescent="0.3">
      <c r="A291" s="1130" t="s">
        <v>1754</v>
      </c>
      <c r="B291" s="1130"/>
      <c r="C291" s="1130"/>
    </row>
    <row r="292" spans="1:3" ht="16.5" thickBot="1" x14ac:dyDescent="0.3">
      <c r="A292" s="425" t="s">
        <v>1010</v>
      </c>
      <c r="B292" s="426" t="s">
        <v>1907</v>
      </c>
      <c r="C292" s="427" t="s">
        <v>1908</v>
      </c>
    </row>
    <row r="293" spans="1:3" x14ac:dyDescent="0.25">
      <c r="A293" s="428">
        <v>1</v>
      </c>
      <c r="B293" s="429" t="s">
        <v>1719</v>
      </c>
      <c r="C293" s="200"/>
    </row>
    <row r="294" spans="1:3" x14ac:dyDescent="0.25">
      <c r="A294" s="431" t="s">
        <v>787</v>
      </c>
      <c r="B294" s="432" t="s">
        <v>1720</v>
      </c>
      <c r="C294" s="386" t="s">
        <v>13</v>
      </c>
    </row>
    <row r="295" spans="1:3" x14ac:dyDescent="0.25">
      <c r="A295" s="431" t="s">
        <v>799</v>
      </c>
      <c r="B295" s="432" t="s">
        <v>1721</v>
      </c>
      <c r="C295" s="386" t="s">
        <v>13</v>
      </c>
    </row>
    <row r="296" spans="1:3" ht="31.5" x14ac:dyDescent="0.25">
      <c r="A296" s="431" t="s">
        <v>801</v>
      </c>
      <c r="B296" s="434" t="s">
        <v>1722</v>
      </c>
      <c r="C296" s="386">
        <v>40725</v>
      </c>
    </row>
    <row r="297" spans="1:3" ht="47.25" x14ac:dyDescent="0.25">
      <c r="A297" s="431" t="s">
        <v>803</v>
      </c>
      <c r="B297" s="434" t="s">
        <v>1727</v>
      </c>
      <c r="C297" s="386" t="s">
        <v>291</v>
      </c>
    </row>
    <row r="298" spans="1:3" x14ac:dyDescent="0.25">
      <c r="A298" s="431" t="s">
        <v>1724</v>
      </c>
      <c r="B298" s="434" t="s">
        <v>1725</v>
      </c>
      <c r="C298" s="386">
        <v>40756</v>
      </c>
    </row>
    <row r="299" spans="1:3" x14ac:dyDescent="0.25">
      <c r="A299" s="431" t="s">
        <v>1726</v>
      </c>
      <c r="B299" s="434" t="s">
        <v>1723</v>
      </c>
      <c r="C299" s="394" t="s">
        <v>13</v>
      </c>
    </row>
    <row r="300" spans="1:3" x14ac:dyDescent="0.25">
      <c r="A300" s="431">
        <v>2</v>
      </c>
      <c r="B300" s="436" t="s">
        <v>1728</v>
      </c>
      <c r="C300" s="210"/>
    </row>
    <row r="301" spans="1:3" ht="31.5" x14ac:dyDescent="0.25">
      <c r="A301" s="431" t="s">
        <v>815</v>
      </c>
      <c r="B301" s="434" t="s">
        <v>1729</v>
      </c>
      <c r="C301" s="386">
        <v>40756</v>
      </c>
    </row>
    <row r="302" spans="1:3" ht="31.5" x14ac:dyDescent="0.25">
      <c r="A302" s="431" t="s">
        <v>218</v>
      </c>
      <c r="B302" s="434" t="s">
        <v>1730</v>
      </c>
      <c r="C302" s="394" t="s">
        <v>13</v>
      </c>
    </row>
    <row r="303" spans="1:3" ht="31.5" x14ac:dyDescent="0.25">
      <c r="A303" s="431" t="s">
        <v>818</v>
      </c>
      <c r="B303" s="434" t="s">
        <v>1731</v>
      </c>
      <c r="C303" s="394" t="s">
        <v>13</v>
      </c>
    </row>
    <row r="304" spans="1:3" ht="31.5" x14ac:dyDescent="0.25">
      <c r="A304" s="431">
        <v>3</v>
      </c>
      <c r="B304" s="436" t="s">
        <v>1732</v>
      </c>
      <c r="C304" s="210"/>
    </row>
    <row r="305" spans="1:3" ht="31.5" x14ac:dyDescent="0.25">
      <c r="A305" s="431" t="s">
        <v>1044</v>
      </c>
      <c r="B305" s="434" t="s">
        <v>1733</v>
      </c>
      <c r="C305" s="386" t="s">
        <v>13</v>
      </c>
    </row>
    <row r="306" spans="1:3" x14ac:dyDescent="0.25">
      <c r="A306" s="431" t="s">
        <v>1046</v>
      </c>
      <c r="B306" s="434" t="s">
        <v>1734</v>
      </c>
      <c r="C306" s="212">
        <v>41244</v>
      </c>
    </row>
    <row r="307" spans="1:3" x14ac:dyDescent="0.25">
      <c r="A307" s="431" t="s">
        <v>1049</v>
      </c>
      <c r="B307" s="434" t="s">
        <v>1735</v>
      </c>
      <c r="C307" s="212">
        <v>41395</v>
      </c>
    </row>
    <row r="308" spans="1:3" x14ac:dyDescent="0.25">
      <c r="A308" s="431" t="s">
        <v>1052</v>
      </c>
      <c r="B308" s="434" t="s">
        <v>1737</v>
      </c>
      <c r="C308" s="212">
        <v>41456</v>
      </c>
    </row>
    <row r="309" spans="1:3" x14ac:dyDescent="0.25">
      <c r="A309" s="431" t="s">
        <v>1054</v>
      </c>
      <c r="B309" s="434" t="s">
        <v>1738</v>
      </c>
      <c r="C309" s="212">
        <v>41487</v>
      </c>
    </row>
    <row r="310" spans="1:3" x14ac:dyDescent="0.25">
      <c r="A310" s="431">
        <v>4</v>
      </c>
      <c r="B310" s="436" t="s">
        <v>1739</v>
      </c>
      <c r="C310" s="210"/>
    </row>
    <row r="311" spans="1:3" x14ac:dyDescent="0.25">
      <c r="A311" s="431" t="s">
        <v>1073</v>
      </c>
      <c r="B311" s="434" t="s">
        <v>1740</v>
      </c>
      <c r="C311" s="212">
        <v>41548</v>
      </c>
    </row>
    <row r="312" spans="1:3" ht="47.25" x14ac:dyDescent="0.25">
      <c r="A312" s="431" t="s">
        <v>1078</v>
      </c>
      <c r="B312" s="434" t="s">
        <v>1741</v>
      </c>
      <c r="C312" s="212" t="s">
        <v>13</v>
      </c>
    </row>
    <row r="313" spans="1:3" ht="32.25" thickBot="1" x14ac:dyDescent="0.3">
      <c r="A313" s="438" t="s">
        <v>1087</v>
      </c>
      <c r="B313" s="439" t="s">
        <v>1742</v>
      </c>
      <c r="C313" s="212">
        <v>41579</v>
      </c>
    </row>
    <row r="314" spans="1:3" ht="32.25" thickBot="1" x14ac:dyDescent="0.3">
      <c r="A314" s="438" t="s">
        <v>1108</v>
      </c>
      <c r="B314" s="439" t="s">
        <v>1743</v>
      </c>
      <c r="C314" s="212">
        <v>41609</v>
      </c>
    </row>
    <row r="315" spans="1:3" x14ac:dyDescent="0.25">
      <c r="A315" s="441"/>
      <c r="B315" s="441"/>
      <c r="C315" s="441"/>
    </row>
    <row r="316" spans="1:3" ht="16.5" thickBot="1" x14ac:dyDescent="0.3">
      <c r="A316" s="1130" t="s">
        <v>1755</v>
      </c>
      <c r="B316" s="1130"/>
      <c r="C316" s="1130"/>
    </row>
    <row r="317" spans="1:3" ht="16.5" thickBot="1" x14ac:dyDescent="0.3">
      <c r="A317" s="425" t="s">
        <v>1010</v>
      </c>
      <c r="B317" s="426" t="s">
        <v>1907</v>
      </c>
      <c r="C317" s="427" t="s">
        <v>1908</v>
      </c>
    </row>
    <row r="318" spans="1:3" x14ac:dyDescent="0.25">
      <c r="A318" s="428">
        <v>1</v>
      </c>
      <c r="B318" s="429" t="s">
        <v>1719</v>
      </c>
      <c r="C318" s="200"/>
    </row>
    <row r="319" spans="1:3" x14ac:dyDescent="0.25">
      <c r="A319" s="431" t="s">
        <v>787</v>
      </c>
      <c r="B319" s="432" t="s">
        <v>1720</v>
      </c>
      <c r="C319" s="386" t="s">
        <v>13</v>
      </c>
    </row>
    <row r="320" spans="1:3" x14ac:dyDescent="0.25">
      <c r="A320" s="431" t="s">
        <v>799</v>
      </c>
      <c r="B320" s="432" t="s">
        <v>1721</v>
      </c>
      <c r="C320" s="386" t="s">
        <v>13</v>
      </c>
    </row>
    <row r="321" spans="1:3" ht="31.5" x14ac:dyDescent="0.25">
      <c r="A321" s="431" t="s">
        <v>801</v>
      </c>
      <c r="B321" s="434" t="s">
        <v>1722</v>
      </c>
      <c r="C321" s="386">
        <v>41518</v>
      </c>
    </row>
    <row r="322" spans="1:3" ht="47.25" x14ac:dyDescent="0.25">
      <c r="A322" s="431" t="s">
        <v>803</v>
      </c>
      <c r="B322" s="434" t="s">
        <v>1727</v>
      </c>
      <c r="C322" s="386" t="s">
        <v>291</v>
      </c>
    </row>
    <row r="323" spans="1:3" x14ac:dyDescent="0.25">
      <c r="A323" s="431" t="s">
        <v>1724</v>
      </c>
      <c r="B323" s="434" t="s">
        <v>1725</v>
      </c>
      <c r="C323" s="386">
        <v>41548</v>
      </c>
    </row>
    <row r="324" spans="1:3" x14ac:dyDescent="0.25">
      <c r="A324" s="431" t="s">
        <v>1726</v>
      </c>
      <c r="B324" s="434" t="s">
        <v>1723</v>
      </c>
      <c r="C324" s="394" t="s">
        <v>13</v>
      </c>
    </row>
    <row r="325" spans="1:3" x14ac:dyDescent="0.25">
      <c r="A325" s="431">
        <v>2</v>
      </c>
      <c r="B325" s="436" t="s">
        <v>1728</v>
      </c>
      <c r="C325" s="210"/>
    </row>
    <row r="326" spans="1:3" ht="31.5" x14ac:dyDescent="0.25">
      <c r="A326" s="431" t="s">
        <v>815</v>
      </c>
      <c r="B326" s="434" t="s">
        <v>1729</v>
      </c>
      <c r="C326" s="386">
        <v>41548</v>
      </c>
    </row>
    <row r="327" spans="1:3" ht="31.5" x14ac:dyDescent="0.25">
      <c r="A327" s="431" t="s">
        <v>218</v>
      </c>
      <c r="B327" s="434" t="s">
        <v>1730</v>
      </c>
      <c r="C327" s="394" t="s">
        <v>13</v>
      </c>
    </row>
    <row r="328" spans="1:3" ht="31.5" x14ac:dyDescent="0.25">
      <c r="A328" s="431" t="s">
        <v>818</v>
      </c>
      <c r="B328" s="434" t="s">
        <v>1731</v>
      </c>
      <c r="C328" s="394" t="s">
        <v>13</v>
      </c>
    </row>
    <row r="329" spans="1:3" ht="31.5" x14ac:dyDescent="0.25">
      <c r="A329" s="431">
        <v>3</v>
      </c>
      <c r="B329" s="436" t="s">
        <v>1732</v>
      </c>
      <c r="C329" s="210"/>
    </row>
    <row r="330" spans="1:3" ht="31.5" x14ac:dyDescent="0.25">
      <c r="A330" s="431" t="s">
        <v>1044</v>
      </c>
      <c r="B330" s="434" t="s">
        <v>1733</v>
      </c>
      <c r="C330" s="386" t="s">
        <v>13</v>
      </c>
    </row>
    <row r="331" spans="1:3" x14ac:dyDescent="0.25">
      <c r="A331" s="431" t="s">
        <v>1046</v>
      </c>
      <c r="B331" s="434" t="s">
        <v>1734</v>
      </c>
      <c r="C331" s="212">
        <v>41760</v>
      </c>
    </row>
    <row r="332" spans="1:3" x14ac:dyDescent="0.25">
      <c r="A332" s="431" t="s">
        <v>1049</v>
      </c>
      <c r="B332" s="434" t="s">
        <v>1735</v>
      </c>
      <c r="C332" s="212">
        <v>41760</v>
      </c>
    </row>
    <row r="333" spans="1:3" x14ac:dyDescent="0.25">
      <c r="A333" s="431" t="s">
        <v>1052</v>
      </c>
      <c r="B333" s="434" t="s">
        <v>1737</v>
      </c>
      <c r="C333" s="212">
        <v>41760</v>
      </c>
    </row>
    <row r="334" spans="1:3" x14ac:dyDescent="0.25">
      <c r="A334" s="431" t="s">
        <v>1054</v>
      </c>
      <c r="B334" s="434" t="s">
        <v>1738</v>
      </c>
      <c r="C334" s="212">
        <v>41791</v>
      </c>
    </row>
    <row r="335" spans="1:3" x14ac:dyDescent="0.25">
      <c r="A335" s="431">
        <v>4</v>
      </c>
      <c r="B335" s="436" t="s">
        <v>1739</v>
      </c>
      <c r="C335" s="210"/>
    </row>
    <row r="336" spans="1:3" x14ac:dyDescent="0.25">
      <c r="A336" s="431" t="s">
        <v>1073</v>
      </c>
      <c r="B336" s="434" t="s">
        <v>1740</v>
      </c>
      <c r="C336" s="212">
        <v>41791</v>
      </c>
    </row>
    <row r="337" spans="1:3" ht="47.25" x14ac:dyDescent="0.25">
      <c r="A337" s="431" t="s">
        <v>1078</v>
      </c>
      <c r="B337" s="434" t="s">
        <v>1741</v>
      </c>
      <c r="C337" s="212" t="s">
        <v>13</v>
      </c>
    </row>
    <row r="338" spans="1:3" ht="32.25" thickBot="1" x14ac:dyDescent="0.3">
      <c r="A338" s="438" t="s">
        <v>1087</v>
      </c>
      <c r="B338" s="439" t="s">
        <v>1742</v>
      </c>
      <c r="C338" s="212">
        <v>41791</v>
      </c>
    </row>
    <row r="339" spans="1:3" ht="32.25" thickBot="1" x14ac:dyDescent="0.3">
      <c r="A339" s="438" t="s">
        <v>1108</v>
      </c>
      <c r="B339" s="439" t="s">
        <v>1743</v>
      </c>
      <c r="C339" s="212">
        <v>41791</v>
      </c>
    </row>
    <row r="341" spans="1:3" ht="16.5" thickBot="1" x14ac:dyDescent="0.3">
      <c r="A341" s="1130" t="s">
        <v>1756</v>
      </c>
      <c r="B341" s="1130"/>
      <c r="C341" s="1130"/>
    </row>
    <row r="342" spans="1:3" ht="16.5" thickBot="1" x14ac:dyDescent="0.3">
      <c r="A342" s="425" t="s">
        <v>1010</v>
      </c>
      <c r="B342" s="426" t="s">
        <v>1907</v>
      </c>
      <c r="C342" s="427" t="s">
        <v>1908</v>
      </c>
    </row>
    <row r="343" spans="1:3" x14ac:dyDescent="0.25">
      <c r="A343" s="428">
        <v>1</v>
      </c>
      <c r="B343" s="429" t="s">
        <v>1719</v>
      </c>
      <c r="C343" s="200"/>
    </row>
    <row r="344" spans="1:3" x14ac:dyDescent="0.25">
      <c r="A344" s="431" t="s">
        <v>787</v>
      </c>
      <c r="B344" s="432" t="s">
        <v>1720</v>
      </c>
      <c r="C344" s="386" t="s">
        <v>13</v>
      </c>
    </row>
    <row r="345" spans="1:3" x14ac:dyDescent="0.25">
      <c r="A345" s="431" t="s">
        <v>799</v>
      </c>
      <c r="B345" s="432" t="s">
        <v>1721</v>
      </c>
      <c r="C345" s="386" t="s">
        <v>13</v>
      </c>
    </row>
    <row r="346" spans="1:3" ht="31.5" x14ac:dyDescent="0.25">
      <c r="A346" s="431" t="s">
        <v>801</v>
      </c>
      <c r="B346" s="434" t="s">
        <v>1722</v>
      </c>
      <c r="C346" s="386">
        <v>41275</v>
      </c>
    </row>
    <row r="347" spans="1:3" ht="47.25" x14ac:dyDescent="0.25">
      <c r="A347" s="431" t="s">
        <v>803</v>
      </c>
      <c r="B347" s="434" t="s">
        <v>1727</v>
      </c>
      <c r="C347" s="386" t="s">
        <v>291</v>
      </c>
    </row>
    <row r="348" spans="1:3" x14ac:dyDescent="0.25">
      <c r="A348" s="431" t="s">
        <v>1724</v>
      </c>
      <c r="B348" s="434" t="s">
        <v>1725</v>
      </c>
      <c r="C348" s="386">
        <v>41334</v>
      </c>
    </row>
    <row r="349" spans="1:3" x14ac:dyDescent="0.25">
      <c r="A349" s="431" t="s">
        <v>1726</v>
      </c>
      <c r="B349" s="434" t="s">
        <v>1723</v>
      </c>
      <c r="C349" s="394" t="s">
        <v>13</v>
      </c>
    </row>
    <row r="350" spans="1:3" x14ac:dyDescent="0.25">
      <c r="A350" s="431">
        <v>2</v>
      </c>
      <c r="B350" s="436" t="s">
        <v>1728</v>
      </c>
      <c r="C350" s="210"/>
    </row>
    <row r="351" spans="1:3" ht="31.5" x14ac:dyDescent="0.25">
      <c r="A351" s="431" t="s">
        <v>815</v>
      </c>
      <c r="B351" s="434" t="s">
        <v>1729</v>
      </c>
      <c r="C351" s="386">
        <v>41518</v>
      </c>
    </row>
    <row r="352" spans="1:3" ht="31.5" x14ac:dyDescent="0.25">
      <c r="A352" s="431" t="s">
        <v>218</v>
      </c>
      <c r="B352" s="434" t="s">
        <v>1730</v>
      </c>
      <c r="C352" s="394" t="s">
        <v>13</v>
      </c>
    </row>
    <row r="353" spans="1:3" ht="31.5" x14ac:dyDescent="0.25">
      <c r="A353" s="431" t="s">
        <v>818</v>
      </c>
      <c r="B353" s="434" t="s">
        <v>1731</v>
      </c>
      <c r="C353" s="394" t="s">
        <v>13</v>
      </c>
    </row>
    <row r="354" spans="1:3" ht="31.5" x14ac:dyDescent="0.25">
      <c r="A354" s="431">
        <v>3</v>
      </c>
      <c r="B354" s="436" t="s">
        <v>1732</v>
      </c>
      <c r="C354" s="210"/>
    </row>
    <row r="355" spans="1:3" ht="31.5" x14ac:dyDescent="0.25">
      <c r="A355" s="431" t="s">
        <v>1044</v>
      </c>
      <c r="B355" s="434" t="s">
        <v>1733</v>
      </c>
      <c r="C355" s="386" t="s">
        <v>13</v>
      </c>
    </row>
    <row r="356" spans="1:3" x14ac:dyDescent="0.25">
      <c r="A356" s="431" t="s">
        <v>1046</v>
      </c>
      <c r="B356" s="434" t="s">
        <v>1734</v>
      </c>
      <c r="C356" s="212">
        <v>41760</v>
      </c>
    </row>
    <row r="357" spans="1:3" x14ac:dyDescent="0.25">
      <c r="A357" s="431" t="s">
        <v>1049</v>
      </c>
      <c r="B357" s="434" t="s">
        <v>1735</v>
      </c>
      <c r="C357" s="212">
        <v>41760</v>
      </c>
    </row>
    <row r="358" spans="1:3" x14ac:dyDescent="0.25">
      <c r="A358" s="431" t="s">
        <v>1052</v>
      </c>
      <c r="B358" s="434" t="s">
        <v>1737</v>
      </c>
      <c r="C358" s="212">
        <v>41760</v>
      </c>
    </row>
    <row r="359" spans="1:3" x14ac:dyDescent="0.25">
      <c r="A359" s="431" t="s">
        <v>1054</v>
      </c>
      <c r="B359" s="434" t="s">
        <v>1738</v>
      </c>
      <c r="C359" s="212">
        <v>41791</v>
      </c>
    </row>
    <row r="360" spans="1:3" x14ac:dyDescent="0.25">
      <c r="A360" s="431">
        <v>4</v>
      </c>
      <c r="B360" s="436" t="s">
        <v>1739</v>
      </c>
      <c r="C360" s="210"/>
    </row>
    <row r="361" spans="1:3" x14ac:dyDescent="0.25">
      <c r="A361" s="431" t="s">
        <v>1073</v>
      </c>
      <c r="B361" s="434" t="s">
        <v>1740</v>
      </c>
      <c r="C361" s="212">
        <v>41791</v>
      </c>
    </row>
    <row r="362" spans="1:3" ht="47.25" x14ac:dyDescent="0.25">
      <c r="A362" s="431" t="s">
        <v>1078</v>
      </c>
      <c r="B362" s="434" t="s">
        <v>1741</v>
      </c>
      <c r="C362" s="212" t="s">
        <v>13</v>
      </c>
    </row>
    <row r="363" spans="1:3" ht="32.25" thickBot="1" x14ac:dyDescent="0.3">
      <c r="A363" s="438" t="s">
        <v>1087</v>
      </c>
      <c r="B363" s="439" t="s">
        <v>1742</v>
      </c>
      <c r="C363" s="212">
        <v>41791</v>
      </c>
    </row>
    <row r="364" spans="1:3" ht="32.25" thickBot="1" x14ac:dyDescent="0.3">
      <c r="A364" s="438" t="s">
        <v>1108</v>
      </c>
      <c r="B364" s="439" t="s">
        <v>1743</v>
      </c>
      <c r="C364" s="212">
        <v>41791</v>
      </c>
    </row>
    <row r="366" spans="1:3" ht="16.5" thickBot="1" x14ac:dyDescent="0.3">
      <c r="A366" s="1130" t="s">
        <v>1757</v>
      </c>
      <c r="B366" s="1130"/>
      <c r="C366" s="1130"/>
    </row>
    <row r="367" spans="1:3" ht="16.5" thickBot="1" x14ac:dyDescent="0.3">
      <c r="A367" s="425" t="s">
        <v>1010</v>
      </c>
      <c r="B367" s="426" t="s">
        <v>1907</v>
      </c>
      <c r="C367" s="427" t="s">
        <v>1908</v>
      </c>
    </row>
    <row r="368" spans="1:3" x14ac:dyDescent="0.25">
      <c r="A368" s="428">
        <v>1</v>
      </c>
      <c r="B368" s="429" t="s">
        <v>1719</v>
      </c>
      <c r="C368" s="200"/>
    </row>
    <row r="369" spans="1:3" x14ac:dyDescent="0.25">
      <c r="A369" s="431" t="s">
        <v>787</v>
      </c>
      <c r="B369" s="432" t="s">
        <v>1720</v>
      </c>
      <c r="C369" s="386" t="s">
        <v>13</v>
      </c>
    </row>
    <row r="370" spans="1:3" x14ac:dyDescent="0.25">
      <c r="A370" s="431" t="s">
        <v>799</v>
      </c>
      <c r="B370" s="432" t="s">
        <v>1721</v>
      </c>
      <c r="C370" s="386" t="s">
        <v>13</v>
      </c>
    </row>
    <row r="371" spans="1:3" ht="31.5" x14ac:dyDescent="0.25">
      <c r="A371" s="431" t="s">
        <v>801</v>
      </c>
      <c r="B371" s="434" t="s">
        <v>1722</v>
      </c>
      <c r="C371" s="386">
        <v>41275</v>
      </c>
    </row>
    <row r="372" spans="1:3" ht="47.25" x14ac:dyDescent="0.25">
      <c r="A372" s="431" t="s">
        <v>803</v>
      </c>
      <c r="B372" s="434" t="s">
        <v>1727</v>
      </c>
      <c r="C372" s="386" t="s">
        <v>291</v>
      </c>
    </row>
    <row r="373" spans="1:3" x14ac:dyDescent="0.25">
      <c r="A373" s="431" t="s">
        <v>1724</v>
      </c>
      <c r="B373" s="434" t="s">
        <v>1725</v>
      </c>
      <c r="C373" s="386">
        <v>41334</v>
      </c>
    </row>
    <row r="374" spans="1:3" x14ac:dyDescent="0.25">
      <c r="A374" s="431" t="s">
        <v>1726</v>
      </c>
      <c r="B374" s="434" t="s">
        <v>1723</v>
      </c>
      <c r="C374" s="394" t="s">
        <v>13</v>
      </c>
    </row>
    <row r="375" spans="1:3" x14ac:dyDescent="0.25">
      <c r="A375" s="431">
        <v>2</v>
      </c>
      <c r="B375" s="436" t="s">
        <v>1728</v>
      </c>
      <c r="C375" s="210"/>
    </row>
    <row r="376" spans="1:3" ht="31.5" x14ac:dyDescent="0.25">
      <c r="A376" s="431" t="s">
        <v>815</v>
      </c>
      <c r="B376" s="434" t="s">
        <v>1729</v>
      </c>
      <c r="C376" s="386">
        <v>41518</v>
      </c>
    </row>
    <row r="377" spans="1:3" ht="31.5" x14ac:dyDescent="0.25">
      <c r="A377" s="431" t="s">
        <v>218</v>
      </c>
      <c r="B377" s="434" t="s">
        <v>1730</v>
      </c>
      <c r="C377" s="394" t="s">
        <v>13</v>
      </c>
    </row>
    <row r="378" spans="1:3" ht="31.5" x14ac:dyDescent="0.25">
      <c r="A378" s="431" t="s">
        <v>818</v>
      </c>
      <c r="B378" s="434" t="s">
        <v>1731</v>
      </c>
      <c r="C378" s="394" t="s">
        <v>13</v>
      </c>
    </row>
    <row r="379" spans="1:3" ht="31.5" x14ac:dyDescent="0.25">
      <c r="A379" s="431">
        <v>3</v>
      </c>
      <c r="B379" s="436" t="s">
        <v>1732</v>
      </c>
      <c r="C379" s="210"/>
    </row>
    <row r="380" spans="1:3" ht="31.5" x14ac:dyDescent="0.25">
      <c r="A380" s="431" t="s">
        <v>1044</v>
      </c>
      <c r="B380" s="434" t="s">
        <v>1733</v>
      </c>
      <c r="C380" s="386" t="s">
        <v>13</v>
      </c>
    </row>
    <row r="381" spans="1:3" x14ac:dyDescent="0.25">
      <c r="A381" s="431" t="s">
        <v>1046</v>
      </c>
      <c r="B381" s="434" t="s">
        <v>1734</v>
      </c>
      <c r="C381" s="212">
        <v>41760</v>
      </c>
    </row>
    <row r="382" spans="1:3" x14ac:dyDescent="0.25">
      <c r="A382" s="431" t="s">
        <v>1049</v>
      </c>
      <c r="B382" s="434" t="s">
        <v>1735</v>
      </c>
      <c r="C382" s="212">
        <v>41760</v>
      </c>
    </row>
    <row r="383" spans="1:3" x14ac:dyDescent="0.25">
      <c r="A383" s="431" t="s">
        <v>1052</v>
      </c>
      <c r="B383" s="434" t="s">
        <v>1737</v>
      </c>
      <c r="C383" s="212">
        <v>41760</v>
      </c>
    </row>
    <row r="384" spans="1:3" x14ac:dyDescent="0.25">
      <c r="A384" s="431" t="s">
        <v>1054</v>
      </c>
      <c r="B384" s="434" t="s">
        <v>1738</v>
      </c>
      <c r="C384" s="212">
        <v>41791</v>
      </c>
    </row>
    <row r="385" spans="1:3" x14ac:dyDescent="0.25">
      <c r="A385" s="431">
        <v>4</v>
      </c>
      <c r="B385" s="436" t="s">
        <v>1739</v>
      </c>
      <c r="C385" s="210"/>
    </row>
    <row r="386" spans="1:3" x14ac:dyDescent="0.25">
      <c r="A386" s="431" t="s">
        <v>1073</v>
      </c>
      <c r="B386" s="434" t="s">
        <v>1740</v>
      </c>
      <c r="C386" s="212">
        <v>41791</v>
      </c>
    </row>
    <row r="387" spans="1:3" ht="47.25" x14ac:dyDescent="0.25">
      <c r="A387" s="431" t="s">
        <v>1078</v>
      </c>
      <c r="B387" s="434" t="s">
        <v>1741</v>
      </c>
      <c r="C387" s="212" t="s">
        <v>13</v>
      </c>
    </row>
    <row r="388" spans="1:3" ht="32.25" thickBot="1" x14ac:dyDescent="0.3">
      <c r="A388" s="438" t="s">
        <v>1087</v>
      </c>
      <c r="B388" s="439" t="s">
        <v>1742</v>
      </c>
      <c r="C388" s="212">
        <v>41791</v>
      </c>
    </row>
    <row r="389" spans="1:3" ht="32.25" thickBot="1" x14ac:dyDescent="0.3">
      <c r="A389" s="438" t="s">
        <v>1108</v>
      </c>
      <c r="B389" s="439" t="s">
        <v>1743</v>
      </c>
      <c r="C389" s="212">
        <v>41791</v>
      </c>
    </row>
    <row r="391" spans="1:3" ht="16.5" thickBot="1" x14ac:dyDescent="0.3">
      <c r="A391" s="1130" t="s">
        <v>1758</v>
      </c>
      <c r="B391" s="1130"/>
      <c r="C391" s="1130"/>
    </row>
    <row r="392" spans="1:3" ht="16.5" thickBot="1" x14ac:dyDescent="0.3">
      <c r="A392" s="425" t="s">
        <v>1010</v>
      </c>
      <c r="B392" s="426" t="s">
        <v>1907</v>
      </c>
      <c r="C392" s="427" t="s">
        <v>1908</v>
      </c>
    </row>
    <row r="393" spans="1:3" x14ac:dyDescent="0.25">
      <c r="A393" s="428">
        <v>1</v>
      </c>
      <c r="B393" s="429" t="s">
        <v>1719</v>
      </c>
      <c r="C393" s="200"/>
    </row>
    <row r="394" spans="1:3" x14ac:dyDescent="0.25">
      <c r="A394" s="431" t="s">
        <v>787</v>
      </c>
      <c r="B394" s="432" t="s">
        <v>1720</v>
      </c>
      <c r="C394" s="386" t="s">
        <v>13</v>
      </c>
    </row>
    <row r="395" spans="1:3" x14ac:dyDescent="0.25">
      <c r="A395" s="431" t="s">
        <v>799</v>
      </c>
      <c r="B395" s="432" t="s">
        <v>1721</v>
      </c>
      <c r="C395" s="386" t="s">
        <v>13</v>
      </c>
    </row>
    <row r="396" spans="1:3" ht="31.5" x14ac:dyDescent="0.25">
      <c r="A396" s="431" t="s">
        <v>801</v>
      </c>
      <c r="B396" s="434" t="s">
        <v>1722</v>
      </c>
      <c r="C396" s="386">
        <v>41275</v>
      </c>
    </row>
    <row r="397" spans="1:3" ht="47.25" x14ac:dyDescent="0.25">
      <c r="A397" s="431" t="s">
        <v>803</v>
      </c>
      <c r="B397" s="434" t="s">
        <v>1727</v>
      </c>
      <c r="C397" s="386" t="s">
        <v>291</v>
      </c>
    </row>
    <row r="398" spans="1:3" x14ac:dyDescent="0.25">
      <c r="A398" s="431" t="s">
        <v>1724</v>
      </c>
      <c r="B398" s="434" t="s">
        <v>1725</v>
      </c>
      <c r="C398" s="386">
        <v>41334</v>
      </c>
    </row>
    <row r="399" spans="1:3" x14ac:dyDescent="0.25">
      <c r="A399" s="431" t="s">
        <v>1726</v>
      </c>
      <c r="B399" s="434" t="s">
        <v>1723</v>
      </c>
      <c r="C399" s="394" t="s">
        <v>13</v>
      </c>
    </row>
    <row r="400" spans="1:3" ht="16.5" customHeight="1" x14ac:dyDescent="0.25">
      <c r="A400" s="431">
        <v>2</v>
      </c>
      <c r="B400" s="436" t="s">
        <v>1728</v>
      </c>
      <c r="C400" s="210"/>
    </row>
    <row r="401" spans="1:3" ht="31.5" x14ac:dyDescent="0.25">
      <c r="A401" s="431" t="s">
        <v>815</v>
      </c>
      <c r="B401" s="434" t="s">
        <v>1729</v>
      </c>
      <c r="C401" s="386">
        <v>41518</v>
      </c>
    </row>
    <row r="402" spans="1:3" ht="31.5" x14ac:dyDescent="0.25">
      <c r="A402" s="431" t="s">
        <v>218</v>
      </c>
      <c r="B402" s="434" t="s">
        <v>1730</v>
      </c>
      <c r="C402" s="394" t="s">
        <v>13</v>
      </c>
    </row>
    <row r="403" spans="1:3" ht="31.5" x14ac:dyDescent="0.25">
      <c r="A403" s="431" t="s">
        <v>818</v>
      </c>
      <c r="B403" s="434" t="s">
        <v>1731</v>
      </c>
      <c r="C403" s="394" t="s">
        <v>13</v>
      </c>
    </row>
    <row r="404" spans="1:3" ht="31.5" x14ac:dyDescent="0.25">
      <c r="A404" s="431">
        <v>3</v>
      </c>
      <c r="B404" s="436" t="s">
        <v>1732</v>
      </c>
      <c r="C404" s="210"/>
    </row>
    <row r="405" spans="1:3" ht="31.5" x14ac:dyDescent="0.25">
      <c r="A405" s="431" t="s">
        <v>1044</v>
      </c>
      <c r="B405" s="434" t="s">
        <v>1733</v>
      </c>
      <c r="C405" s="386" t="s">
        <v>13</v>
      </c>
    </row>
    <row r="406" spans="1:3" x14ac:dyDescent="0.25">
      <c r="A406" s="431" t="s">
        <v>1046</v>
      </c>
      <c r="B406" s="434" t="s">
        <v>1734</v>
      </c>
      <c r="C406" s="212">
        <v>41760</v>
      </c>
    </row>
    <row r="407" spans="1:3" x14ac:dyDescent="0.25">
      <c r="A407" s="431" t="s">
        <v>1049</v>
      </c>
      <c r="B407" s="434" t="s">
        <v>1735</v>
      </c>
      <c r="C407" s="212">
        <v>41760</v>
      </c>
    </row>
    <row r="408" spans="1:3" x14ac:dyDescent="0.25">
      <c r="A408" s="431" t="s">
        <v>1052</v>
      </c>
      <c r="B408" s="434" t="s">
        <v>1737</v>
      </c>
      <c r="C408" s="212">
        <v>41760</v>
      </c>
    </row>
    <row r="409" spans="1:3" x14ac:dyDescent="0.25">
      <c r="A409" s="431" t="s">
        <v>1054</v>
      </c>
      <c r="B409" s="434" t="s">
        <v>1738</v>
      </c>
      <c r="C409" s="212">
        <v>41791</v>
      </c>
    </row>
    <row r="410" spans="1:3" x14ac:dyDescent="0.25">
      <c r="A410" s="431">
        <v>4</v>
      </c>
      <c r="B410" s="436" t="s">
        <v>1739</v>
      </c>
      <c r="C410" s="210"/>
    </row>
    <row r="411" spans="1:3" x14ac:dyDescent="0.25">
      <c r="A411" s="431" t="s">
        <v>1073</v>
      </c>
      <c r="B411" s="434" t="s">
        <v>1740</v>
      </c>
      <c r="C411" s="212">
        <v>41791</v>
      </c>
    </row>
    <row r="412" spans="1:3" ht="47.25" x14ac:dyDescent="0.25">
      <c r="A412" s="431" t="s">
        <v>1078</v>
      </c>
      <c r="B412" s="434" t="s">
        <v>1741</v>
      </c>
      <c r="C412" s="212" t="s">
        <v>13</v>
      </c>
    </row>
    <row r="413" spans="1:3" ht="32.25" thickBot="1" x14ac:dyDescent="0.3">
      <c r="A413" s="438" t="s">
        <v>1087</v>
      </c>
      <c r="B413" s="439" t="s">
        <v>1742</v>
      </c>
      <c r="C413" s="212">
        <v>41791</v>
      </c>
    </row>
    <row r="414" spans="1:3" ht="32.25" thickBot="1" x14ac:dyDescent="0.3">
      <c r="A414" s="438" t="s">
        <v>1108</v>
      </c>
      <c r="B414" s="439" t="s">
        <v>1743</v>
      </c>
      <c r="C414" s="212">
        <v>41791</v>
      </c>
    </row>
    <row r="416" spans="1:3" ht="16.5" thickBot="1" x14ac:dyDescent="0.3">
      <c r="A416" s="1130" t="s">
        <v>1759</v>
      </c>
      <c r="B416" s="1130"/>
      <c r="C416" s="1130"/>
    </row>
    <row r="417" spans="1:3" ht="16.5" thickBot="1" x14ac:dyDescent="0.3">
      <c r="A417" s="425" t="s">
        <v>1010</v>
      </c>
      <c r="B417" s="426" t="s">
        <v>1907</v>
      </c>
      <c r="C417" s="427" t="s">
        <v>1908</v>
      </c>
    </row>
    <row r="418" spans="1:3" x14ac:dyDescent="0.25">
      <c r="A418" s="428">
        <v>1</v>
      </c>
      <c r="B418" s="429" t="s">
        <v>1719</v>
      </c>
      <c r="C418" s="200"/>
    </row>
    <row r="419" spans="1:3" x14ac:dyDescent="0.25">
      <c r="A419" s="431" t="s">
        <v>787</v>
      </c>
      <c r="B419" s="432" t="s">
        <v>1720</v>
      </c>
      <c r="C419" s="386" t="s">
        <v>13</v>
      </c>
    </row>
    <row r="420" spans="1:3" x14ac:dyDescent="0.25">
      <c r="A420" s="431" t="s">
        <v>799</v>
      </c>
      <c r="B420" s="432" t="s">
        <v>1721</v>
      </c>
      <c r="C420" s="386" t="s">
        <v>13</v>
      </c>
    </row>
    <row r="421" spans="1:3" ht="31.5" x14ac:dyDescent="0.25">
      <c r="A421" s="431" t="s">
        <v>801</v>
      </c>
      <c r="B421" s="434" t="s">
        <v>1722</v>
      </c>
      <c r="C421" s="386">
        <v>41275</v>
      </c>
    </row>
    <row r="422" spans="1:3" ht="47.25" x14ac:dyDescent="0.25">
      <c r="A422" s="431" t="s">
        <v>803</v>
      </c>
      <c r="B422" s="434" t="s">
        <v>1727</v>
      </c>
      <c r="C422" s="386" t="s">
        <v>291</v>
      </c>
    </row>
    <row r="423" spans="1:3" x14ac:dyDescent="0.25">
      <c r="A423" s="431" t="s">
        <v>1724</v>
      </c>
      <c r="B423" s="434" t="s">
        <v>1725</v>
      </c>
      <c r="C423" s="386">
        <v>41334</v>
      </c>
    </row>
    <row r="424" spans="1:3" x14ac:dyDescent="0.25">
      <c r="A424" s="431" t="s">
        <v>1726</v>
      </c>
      <c r="B424" s="434" t="s">
        <v>1723</v>
      </c>
      <c r="C424" s="394" t="s">
        <v>13</v>
      </c>
    </row>
    <row r="425" spans="1:3" ht="16.5" customHeight="1" x14ac:dyDescent="0.25">
      <c r="A425" s="431">
        <v>2</v>
      </c>
      <c r="B425" s="436" t="s">
        <v>1728</v>
      </c>
      <c r="C425" s="210"/>
    </row>
    <row r="426" spans="1:3" ht="31.5" x14ac:dyDescent="0.25">
      <c r="A426" s="431" t="s">
        <v>815</v>
      </c>
      <c r="B426" s="434" t="s">
        <v>1729</v>
      </c>
      <c r="C426" s="386">
        <v>41518</v>
      </c>
    </row>
    <row r="427" spans="1:3" ht="31.5" x14ac:dyDescent="0.25">
      <c r="A427" s="431" t="s">
        <v>218</v>
      </c>
      <c r="B427" s="434" t="s">
        <v>1730</v>
      </c>
      <c r="C427" s="394" t="s">
        <v>13</v>
      </c>
    </row>
    <row r="428" spans="1:3" ht="31.5" x14ac:dyDescent="0.25">
      <c r="A428" s="431" t="s">
        <v>818</v>
      </c>
      <c r="B428" s="434" t="s">
        <v>1731</v>
      </c>
      <c r="C428" s="394" t="s">
        <v>13</v>
      </c>
    </row>
    <row r="429" spans="1:3" ht="31.5" x14ac:dyDescent="0.25">
      <c r="A429" s="431">
        <v>3</v>
      </c>
      <c r="B429" s="436" t="s">
        <v>1732</v>
      </c>
      <c r="C429" s="210"/>
    </row>
    <row r="430" spans="1:3" ht="31.5" x14ac:dyDescent="0.25">
      <c r="A430" s="431" t="s">
        <v>1044</v>
      </c>
      <c r="B430" s="434" t="s">
        <v>1733</v>
      </c>
      <c r="C430" s="386" t="s">
        <v>13</v>
      </c>
    </row>
    <row r="431" spans="1:3" x14ac:dyDescent="0.25">
      <c r="A431" s="431" t="s">
        <v>1046</v>
      </c>
      <c r="B431" s="434" t="s">
        <v>1734</v>
      </c>
      <c r="C431" s="212">
        <v>41760</v>
      </c>
    </row>
    <row r="432" spans="1:3" x14ac:dyDescent="0.25">
      <c r="A432" s="431" t="s">
        <v>1049</v>
      </c>
      <c r="B432" s="434" t="s">
        <v>1735</v>
      </c>
      <c r="C432" s="212">
        <v>41760</v>
      </c>
    </row>
    <row r="433" spans="1:3" x14ac:dyDescent="0.25">
      <c r="A433" s="431" t="s">
        <v>1052</v>
      </c>
      <c r="B433" s="434" t="s">
        <v>1737</v>
      </c>
      <c r="C433" s="212">
        <v>41760</v>
      </c>
    </row>
    <row r="434" spans="1:3" x14ac:dyDescent="0.25">
      <c r="A434" s="431" t="s">
        <v>1054</v>
      </c>
      <c r="B434" s="434" t="s">
        <v>1738</v>
      </c>
      <c r="C434" s="212">
        <v>41791</v>
      </c>
    </row>
    <row r="435" spans="1:3" x14ac:dyDescent="0.25">
      <c r="A435" s="431">
        <v>4</v>
      </c>
      <c r="B435" s="436" t="s">
        <v>1739</v>
      </c>
      <c r="C435" s="210"/>
    </row>
    <row r="436" spans="1:3" x14ac:dyDescent="0.25">
      <c r="A436" s="431" t="s">
        <v>1073</v>
      </c>
      <c r="B436" s="434" t="s">
        <v>1740</v>
      </c>
      <c r="C436" s="212">
        <v>41791</v>
      </c>
    </row>
    <row r="437" spans="1:3" ht="47.25" x14ac:dyDescent="0.25">
      <c r="A437" s="431" t="s">
        <v>1078</v>
      </c>
      <c r="B437" s="434" t="s">
        <v>1741</v>
      </c>
      <c r="C437" s="212" t="s">
        <v>13</v>
      </c>
    </row>
    <row r="438" spans="1:3" ht="32.25" thickBot="1" x14ac:dyDescent="0.3">
      <c r="A438" s="438" t="s">
        <v>1087</v>
      </c>
      <c r="B438" s="439" t="s">
        <v>1742</v>
      </c>
      <c r="C438" s="212">
        <v>41791</v>
      </c>
    </row>
    <row r="439" spans="1:3" ht="32.25" thickBot="1" x14ac:dyDescent="0.3">
      <c r="A439" s="438" t="s">
        <v>1108</v>
      </c>
      <c r="B439" s="439" t="s">
        <v>1743</v>
      </c>
      <c r="C439" s="212">
        <v>41791</v>
      </c>
    </row>
    <row r="441" spans="1:3" ht="16.5" thickBot="1" x14ac:dyDescent="0.3">
      <c r="A441" s="1130" t="s">
        <v>1760</v>
      </c>
      <c r="B441" s="1130"/>
      <c r="C441" s="1130"/>
    </row>
    <row r="442" spans="1:3" ht="16.5" thickBot="1" x14ac:dyDescent="0.3">
      <c r="A442" s="425" t="s">
        <v>1010</v>
      </c>
      <c r="B442" s="426" t="s">
        <v>1907</v>
      </c>
      <c r="C442" s="427" t="s">
        <v>1908</v>
      </c>
    </row>
    <row r="443" spans="1:3" x14ac:dyDescent="0.25">
      <c r="A443" s="428">
        <v>1</v>
      </c>
      <c r="B443" s="429" t="s">
        <v>1719</v>
      </c>
      <c r="C443" s="200"/>
    </row>
    <row r="444" spans="1:3" x14ac:dyDescent="0.25">
      <c r="A444" s="431" t="s">
        <v>787</v>
      </c>
      <c r="B444" s="432" t="s">
        <v>1720</v>
      </c>
      <c r="C444" s="386" t="s">
        <v>13</v>
      </c>
    </row>
    <row r="445" spans="1:3" x14ac:dyDescent="0.25">
      <c r="A445" s="431" t="s">
        <v>799</v>
      </c>
      <c r="B445" s="432" t="s">
        <v>1721</v>
      </c>
      <c r="C445" s="386" t="s">
        <v>13</v>
      </c>
    </row>
    <row r="446" spans="1:3" ht="31.5" x14ac:dyDescent="0.25">
      <c r="A446" s="431" t="s">
        <v>801</v>
      </c>
      <c r="B446" s="434" t="s">
        <v>1722</v>
      </c>
      <c r="C446" s="386">
        <v>41275</v>
      </c>
    </row>
    <row r="447" spans="1:3" ht="47.25" x14ac:dyDescent="0.25">
      <c r="A447" s="431" t="s">
        <v>803</v>
      </c>
      <c r="B447" s="434" t="s">
        <v>1727</v>
      </c>
      <c r="C447" s="386" t="s">
        <v>291</v>
      </c>
    </row>
    <row r="448" spans="1:3" x14ac:dyDescent="0.25">
      <c r="A448" s="431" t="s">
        <v>1724</v>
      </c>
      <c r="B448" s="434" t="s">
        <v>1725</v>
      </c>
      <c r="C448" s="386">
        <v>41334</v>
      </c>
    </row>
    <row r="449" spans="1:3" x14ac:dyDescent="0.25">
      <c r="A449" s="431" t="s">
        <v>1726</v>
      </c>
      <c r="B449" s="434" t="s">
        <v>1723</v>
      </c>
      <c r="C449" s="394" t="s">
        <v>13</v>
      </c>
    </row>
    <row r="450" spans="1:3" ht="16.5" customHeight="1" x14ac:dyDescent="0.25">
      <c r="A450" s="431">
        <v>2</v>
      </c>
      <c r="B450" s="436" t="s">
        <v>1728</v>
      </c>
      <c r="C450" s="210"/>
    </row>
    <row r="451" spans="1:3" ht="31.5" x14ac:dyDescent="0.25">
      <c r="A451" s="431" t="s">
        <v>815</v>
      </c>
      <c r="B451" s="434" t="s">
        <v>1729</v>
      </c>
      <c r="C451" s="386">
        <v>41518</v>
      </c>
    </row>
    <row r="452" spans="1:3" ht="31.5" x14ac:dyDescent="0.25">
      <c r="A452" s="431" t="s">
        <v>218</v>
      </c>
      <c r="B452" s="434" t="s">
        <v>1730</v>
      </c>
      <c r="C452" s="394" t="s">
        <v>13</v>
      </c>
    </row>
    <row r="453" spans="1:3" ht="31.5" x14ac:dyDescent="0.25">
      <c r="A453" s="431" t="s">
        <v>818</v>
      </c>
      <c r="B453" s="434" t="s">
        <v>1731</v>
      </c>
      <c r="C453" s="394" t="s">
        <v>13</v>
      </c>
    </row>
    <row r="454" spans="1:3" ht="31.5" x14ac:dyDescent="0.25">
      <c r="A454" s="431">
        <v>3</v>
      </c>
      <c r="B454" s="436" t="s">
        <v>1732</v>
      </c>
      <c r="C454" s="210"/>
    </row>
    <row r="455" spans="1:3" ht="31.5" x14ac:dyDescent="0.25">
      <c r="A455" s="431" t="s">
        <v>1044</v>
      </c>
      <c r="B455" s="434" t="s">
        <v>1733</v>
      </c>
      <c r="C455" s="386" t="s">
        <v>13</v>
      </c>
    </row>
    <row r="456" spans="1:3" x14ac:dyDescent="0.25">
      <c r="A456" s="431" t="s">
        <v>1046</v>
      </c>
      <c r="B456" s="434" t="s">
        <v>1734</v>
      </c>
      <c r="C456" s="212">
        <v>41760</v>
      </c>
    </row>
    <row r="457" spans="1:3" x14ac:dyDescent="0.25">
      <c r="A457" s="431" t="s">
        <v>1049</v>
      </c>
      <c r="B457" s="434" t="s">
        <v>1735</v>
      </c>
      <c r="C457" s="212">
        <v>41760</v>
      </c>
    </row>
    <row r="458" spans="1:3" x14ac:dyDescent="0.25">
      <c r="A458" s="431" t="s">
        <v>1052</v>
      </c>
      <c r="B458" s="434" t="s">
        <v>1737</v>
      </c>
      <c r="C458" s="212">
        <v>41760</v>
      </c>
    </row>
    <row r="459" spans="1:3" x14ac:dyDescent="0.25">
      <c r="A459" s="431" t="s">
        <v>1054</v>
      </c>
      <c r="B459" s="434" t="s">
        <v>1738</v>
      </c>
      <c r="C459" s="212">
        <v>41791</v>
      </c>
    </row>
    <row r="460" spans="1:3" x14ac:dyDescent="0.25">
      <c r="A460" s="431">
        <v>4</v>
      </c>
      <c r="B460" s="436" t="s">
        <v>1739</v>
      </c>
      <c r="C460" s="210"/>
    </row>
    <row r="461" spans="1:3" x14ac:dyDescent="0.25">
      <c r="A461" s="431" t="s">
        <v>1073</v>
      </c>
      <c r="B461" s="434" t="s">
        <v>1740</v>
      </c>
      <c r="C461" s="212">
        <v>41791</v>
      </c>
    </row>
    <row r="462" spans="1:3" ht="47.25" x14ac:dyDescent="0.25">
      <c r="A462" s="431" t="s">
        <v>1078</v>
      </c>
      <c r="B462" s="434" t="s">
        <v>1741</v>
      </c>
      <c r="C462" s="212" t="s">
        <v>13</v>
      </c>
    </row>
    <row r="463" spans="1:3" ht="32.25" thickBot="1" x14ac:dyDescent="0.3">
      <c r="A463" s="438" t="s">
        <v>1087</v>
      </c>
      <c r="B463" s="439" t="s">
        <v>1742</v>
      </c>
      <c r="C463" s="212">
        <v>41791</v>
      </c>
    </row>
    <row r="464" spans="1:3" ht="32.25" thickBot="1" x14ac:dyDescent="0.3">
      <c r="A464" s="438" t="s">
        <v>1108</v>
      </c>
      <c r="B464" s="439" t="s">
        <v>1743</v>
      </c>
      <c r="C464" s="212">
        <v>41791</v>
      </c>
    </row>
    <row r="466" spans="1:3" ht="16.5" thickBot="1" x14ac:dyDescent="0.3">
      <c r="A466" s="1130" t="s">
        <v>1761</v>
      </c>
      <c r="B466" s="1130"/>
      <c r="C466" s="1130"/>
    </row>
    <row r="467" spans="1:3" ht="16.5" thickBot="1" x14ac:dyDescent="0.3">
      <c r="A467" s="425" t="s">
        <v>1010</v>
      </c>
      <c r="B467" s="426" t="s">
        <v>1907</v>
      </c>
      <c r="C467" s="427" t="s">
        <v>1908</v>
      </c>
    </row>
    <row r="468" spans="1:3" x14ac:dyDescent="0.25">
      <c r="A468" s="428">
        <v>1</v>
      </c>
      <c r="B468" s="429" t="s">
        <v>1719</v>
      </c>
      <c r="C468" s="200"/>
    </row>
    <row r="469" spans="1:3" x14ac:dyDescent="0.25">
      <c r="A469" s="431" t="s">
        <v>787</v>
      </c>
      <c r="B469" s="432" t="s">
        <v>1720</v>
      </c>
      <c r="C469" s="386" t="s">
        <v>13</v>
      </c>
    </row>
    <row r="470" spans="1:3" x14ac:dyDescent="0.25">
      <c r="A470" s="431" t="s">
        <v>799</v>
      </c>
      <c r="B470" s="432" t="s">
        <v>1721</v>
      </c>
      <c r="C470" s="386" t="s">
        <v>13</v>
      </c>
    </row>
    <row r="471" spans="1:3" ht="31.5" x14ac:dyDescent="0.25">
      <c r="A471" s="431" t="s">
        <v>801</v>
      </c>
      <c r="B471" s="434" t="s">
        <v>1722</v>
      </c>
      <c r="C471" s="386">
        <v>41275</v>
      </c>
    </row>
    <row r="472" spans="1:3" ht="47.25" x14ac:dyDescent="0.25">
      <c r="A472" s="431" t="s">
        <v>803</v>
      </c>
      <c r="B472" s="434" t="s">
        <v>1727</v>
      </c>
      <c r="C472" s="386" t="s">
        <v>291</v>
      </c>
    </row>
    <row r="473" spans="1:3" x14ac:dyDescent="0.25">
      <c r="A473" s="431" t="s">
        <v>1724</v>
      </c>
      <c r="B473" s="434" t="s">
        <v>1725</v>
      </c>
      <c r="C473" s="386">
        <v>41334</v>
      </c>
    </row>
    <row r="474" spans="1:3" x14ac:dyDescent="0.25">
      <c r="A474" s="431" t="s">
        <v>1726</v>
      </c>
      <c r="B474" s="434" t="s">
        <v>1723</v>
      </c>
      <c r="C474" s="394" t="s">
        <v>13</v>
      </c>
    </row>
    <row r="475" spans="1:3" ht="16.5" customHeight="1" x14ac:dyDescent="0.25">
      <c r="A475" s="431">
        <v>2</v>
      </c>
      <c r="B475" s="436" t="s">
        <v>1728</v>
      </c>
      <c r="C475" s="210"/>
    </row>
    <row r="476" spans="1:3" ht="31.5" x14ac:dyDescent="0.25">
      <c r="A476" s="431" t="s">
        <v>815</v>
      </c>
      <c r="B476" s="434" t="s">
        <v>1729</v>
      </c>
      <c r="C476" s="386">
        <v>41518</v>
      </c>
    </row>
    <row r="477" spans="1:3" ht="31.5" x14ac:dyDescent="0.25">
      <c r="A477" s="431" t="s">
        <v>218</v>
      </c>
      <c r="B477" s="434" t="s">
        <v>1730</v>
      </c>
      <c r="C477" s="394" t="s">
        <v>13</v>
      </c>
    </row>
    <row r="478" spans="1:3" ht="31.5" x14ac:dyDescent="0.25">
      <c r="A478" s="431" t="s">
        <v>818</v>
      </c>
      <c r="B478" s="434" t="s">
        <v>1731</v>
      </c>
      <c r="C478" s="394" t="s">
        <v>13</v>
      </c>
    </row>
    <row r="479" spans="1:3" ht="31.5" x14ac:dyDescent="0.25">
      <c r="A479" s="431">
        <v>3</v>
      </c>
      <c r="B479" s="436" t="s">
        <v>1732</v>
      </c>
      <c r="C479" s="210"/>
    </row>
    <row r="480" spans="1:3" ht="31.5" x14ac:dyDescent="0.25">
      <c r="A480" s="431" t="s">
        <v>1044</v>
      </c>
      <c r="B480" s="434" t="s">
        <v>1733</v>
      </c>
      <c r="C480" s="386" t="s">
        <v>13</v>
      </c>
    </row>
    <row r="481" spans="1:3" x14ac:dyDescent="0.25">
      <c r="A481" s="431" t="s">
        <v>1046</v>
      </c>
      <c r="B481" s="434" t="s">
        <v>1734</v>
      </c>
      <c r="C481" s="212">
        <v>41760</v>
      </c>
    </row>
    <row r="482" spans="1:3" x14ac:dyDescent="0.25">
      <c r="A482" s="431" t="s">
        <v>1049</v>
      </c>
      <c r="B482" s="434" t="s">
        <v>1735</v>
      </c>
      <c r="C482" s="212">
        <v>41760</v>
      </c>
    </row>
    <row r="483" spans="1:3" x14ac:dyDescent="0.25">
      <c r="A483" s="431" t="s">
        <v>1052</v>
      </c>
      <c r="B483" s="434" t="s">
        <v>1737</v>
      </c>
      <c r="C483" s="212">
        <v>41760</v>
      </c>
    </row>
    <row r="484" spans="1:3" x14ac:dyDescent="0.25">
      <c r="A484" s="431" t="s">
        <v>1054</v>
      </c>
      <c r="B484" s="434" t="s">
        <v>1738</v>
      </c>
      <c r="C484" s="212">
        <v>41791</v>
      </c>
    </row>
    <row r="485" spans="1:3" x14ac:dyDescent="0.25">
      <c r="A485" s="431">
        <v>4</v>
      </c>
      <c r="B485" s="436" t="s">
        <v>1739</v>
      </c>
      <c r="C485" s="210"/>
    </row>
    <row r="486" spans="1:3" x14ac:dyDescent="0.25">
      <c r="A486" s="431" t="s">
        <v>1073</v>
      </c>
      <c r="B486" s="434" t="s">
        <v>1740</v>
      </c>
      <c r="C486" s="212">
        <v>41791</v>
      </c>
    </row>
    <row r="487" spans="1:3" ht="47.25" x14ac:dyDescent="0.25">
      <c r="A487" s="431" t="s">
        <v>1078</v>
      </c>
      <c r="B487" s="434" t="s">
        <v>1741</v>
      </c>
      <c r="C487" s="212" t="s">
        <v>13</v>
      </c>
    </row>
    <row r="488" spans="1:3" ht="32.25" thickBot="1" x14ac:dyDescent="0.3">
      <c r="A488" s="438" t="s">
        <v>1087</v>
      </c>
      <c r="B488" s="439" t="s">
        <v>1742</v>
      </c>
      <c r="C488" s="212">
        <v>41791</v>
      </c>
    </row>
    <row r="489" spans="1:3" ht="32.25" thickBot="1" x14ac:dyDescent="0.3">
      <c r="A489" s="438" t="s">
        <v>1108</v>
      </c>
      <c r="B489" s="439" t="s">
        <v>1743</v>
      </c>
      <c r="C489" s="212">
        <v>41791</v>
      </c>
    </row>
    <row r="491" spans="1:3" ht="16.5" thickBot="1" x14ac:dyDescent="0.3">
      <c r="A491" s="1130" t="s">
        <v>1762</v>
      </c>
      <c r="B491" s="1130"/>
      <c r="C491" s="1130"/>
    </row>
    <row r="492" spans="1:3" ht="16.5" thickBot="1" x14ac:dyDescent="0.3">
      <c r="A492" s="425" t="s">
        <v>1010</v>
      </c>
      <c r="B492" s="426" t="s">
        <v>1907</v>
      </c>
      <c r="C492" s="427" t="s">
        <v>1908</v>
      </c>
    </row>
    <row r="493" spans="1:3" x14ac:dyDescent="0.25">
      <c r="A493" s="428">
        <v>1</v>
      </c>
      <c r="B493" s="429" t="s">
        <v>1719</v>
      </c>
      <c r="C493" s="200"/>
    </row>
    <row r="494" spans="1:3" x14ac:dyDescent="0.25">
      <c r="A494" s="431" t="s">
        <v>787</v>
      </c>
      <c r="B494" s="432" t="s">
        <v>1720</v>
      </c>
      <c r="C494" s="386" t="s">
        <v>13</v>
      </c>
    </row>
    <row r="495" spans="1:3" x14ac:dyDescent="0.25">
      <c r="A495" s="431" t="s">
        <v>799</v>
      </c>
      <c r="B495" s="432" t="s">
        <v>1721</v>
      </c>
      <c r="C495" s="386" t="s">
        <v>13</v>
      </c>
    </row>
    <row r="496" spans="1:3" ht="31.5" x14ac:dyDescent="0.25">
      <c r="A496" s="431" t="s">
        <v>801</v>
      </c>
      <c r="B496" s="434" t="s">
        <v>1722</v>
      </c>
      <c r="C496" s="386">
        <v>41275</v>
      </c>
    </row>
    <row r="497" spans="1:3" ht="47.25" x14ac:dyDescent="0.25">
      <c r="A497" s="431" t="s">
        <v>803</v>
      </c>
      <c r="B497" s="434" t="s">
        <v>1727</v>
      </c>
      <c r="C497" s="386" t="s">
        <v>291</v>
      </c>
    </row>
    <row r="498" spans="1:3" x14ac:dyDescent="0.25">
      <c r="A498" s="431" t="s">
        <v>1724</v>
      </c>
      <c r="B498" s="434" t="s">
        <v>1725</v>
      </c>
      <c r="C498" s="386">
        <v>41334</v>
      </c>
    </row>
    <row r="499" spans="1:3" x14ac:dyDescent="0.25">
      <c r="A499" s="431" t="s">
        <v>1726</v>
      </c>
      <c r="B499" s="434" t="s">
        <v>1723</v>
      </c>
      <c r="C499" s="394" t="s">
        <v>13</v>
      </c>
    </row>
    <row r="500" spans="1:3" ht="16.5" customHeight="1" x14ac:dyDescent="0.25">
      <c r="A500" s="431">
        <v>2</v>
      </c>
      <c r="B500" s="436" t="s">
        <v>1728</v>
      </c>
      <c r="C500" s="210"/>
    </row>
    <row r="501" spans="1:3" ht="31.5" x14ac:dyDescent="0.25">
      <c r="A501" s="431" t="s">
        <v>815</v>
      </c>
      <c r="B501" s="434" t="s">
        <v>1729</v>
      </c>
      <c r="C501" s="386">
        <v>41518</v>
      </c>
    </row>
    <row r="502" spans="1:3" ht="31.5" x14ac:dyDescent="0.25">
      <c r="A502" s="431" t="s">
        <v>218</v>
      </c>
      <c r="B502" s="434" t="s">
        <v>1730</v>
      </c>
      <c r="C502" s="394" t="s">
        <v>13</v>
      </c>
    </row>
    <row r="503" spans="1:3" ht="31.5" x14ac:dyDescent="0.25">
      <c r="A503" s="431" t="s">
        <v>818</v>
      </c>
      <c r="B503" s="434" t="s">
        <v>1731</v>
      </c>
      <c r="C503" s="394" t="s">
        <v>13</v>
      </c>
    </row>
    <row r="504" spans="1:3" ht="31.5" x14ac:dyDescent="0.25">
      <c r="A504" s="431">
        <v>3</v>
      </c>
      <c r="B504" s="436" t="s">
        <v>1732</v>
      </c>
      <c r="C504" s="210"/>
    </row>
    <row r="505" spans="1:3" ht="31.5" x14ac:dyDescent="0.25">
      <c r="A505" s="431" t="s">
        <v>1044</v>
      </c>
      <c r="B505" s="434" t="s">
        <v>1733</v>
      </c>
      <c r="C505" s="386" t="s">
        <v>13</v>
      </c>
    </row>
    <row r="506" spans="1:3" x14ac:dyDescent="0.25">
      <c r="A506" s="431" t="s">
        <v>1046</v>
      </c>
      <c r="B506" s="434" t="s">
        <v>1734</v>
      </c>
      <c r="C506" s="212">
        <v>41760</v>
      </c>
    </row>
    <row r="507" spans="1:3" x14ac:dyDescent="0.25">
      <c r="A507" s="431" t="s">
        <v>1049</v>
      </c>
      <c r="B507" s="434" t="s">
        <v>1735</v>
      </c>
      <c r="C507" s="212">
        <v>41760</v>
      </c>
    </row>
    <row r="508" spans="1:3" x14ac:dyDescent="0.25">
      <c r="A508" s="431" t="s">
        <v>1052</v>
      </c>
      <c r="B508" s="434" t="s">
        <v>1737</v>
      </c>
      <c r="C508" s="212">
        <v>41760</v>
      </c>
    </row>
    <row r="509" spans="1:3" x14ac:dyDescent="0.25">
      <c r="A509" s="431" t="s">
        <v>1054</v>
      </c>
      <c r="B509" s="434" t="s">
        <v>1738</v>
      </c>
      <c r="C509" s="212">
        <v>41791</v>
      </c>
    </row>
    <row r="510" spans="1:3" x14ac:dyDescent="0.25">
      <c r="A510" s="431">
        <v>4</v>
      </c>
      <c r="B510" s="436" t="s">
        <v>1739</v>
      </c>
      <c r="C510" s="210"/>
    </row>
    <row r="511" spans="1:3" x14ac:dyDescent="0.25">
      <c r="A511" s="431" t="s">
        <v>1073</v>
      </c>
      <c r="B511" s="434" t="s">
        <v>1740</v>
      </c>
      <c r="C511" s="212">
        <v>41791</v>
      </c>
    </row>
    <row r="512" spans="1:3" ht="47.25" x14ac:dyDescent="0.25">
      <c r="A512" s="431" t="s">
        <v>1078</v>
      </c>
      <c r="B512" s="434" t="s">
        <v>1741</v>
      </c>
      <c r="C512" s="212" t="s">
        <v>13</v>
      </c>
    </row>
    <row r="513" spans="1:3" ht="32.25" thickBot="1" x14ac:dyDescent="0.3">
      <c r="A513" s="438" t="s">
        <v>1087</v>
      </c>
      <c r="B513" s="439" t="s">
        <v>1742</v>
      </c>
      <c r="C513" s="212">
        <v>41791</v>
      </c>
    </row>
    <row r="514" spans="1:3" ht="32.25" thickBot="1" x14ac:dyDescent="0.3">
      <c r="A514" s="438" t="s">
        <v>1108</v>
      </c>
      <c r="B514" s="439" t="s">
        <v>1743</v>
      </c>
      <c r="C514" s="212">
        <v>41791</v>
      </c>
    </row>
    <row r="516" spans="1:3" ht="16.5" thickBot="1" x14ac:dyDescent="0.3">
      <c r="A516" s="1130" t="s">
        <v>1763</v>
      </c>
      <c r="B516" s="1130"/>
      <c r="C516" s="1130"/>
    </row>
    <row r="517" spans="1:3" ht="16.5" thickBot="1" x14ac:dyDescent="0.3">
      <c r="A517" s="425" t="s">
        <v>1010</v>
      </c>
      <c r="B517" s="426" t="s">
        <v>1907</v>
      </c>
      <c r="C517" s="427" t="s">
        <v>1908</v>
      </c>
    </row>
    <row r="518" spans="1:3" x14ac:dyDescent="0.25">
      <c r="A518" s="428">
        <v>1</v>
      </c>
      <c r="B518" s="429" t="s">
        <v>1719</v>
      </c>
      <c r="C518" s="200"/>
    </row>
    <row r="519" spans="1:3" x14ac:dyDescent="0.25">
      <c r="A519" s="431" t="s">
        <v>787</v>
      </c>
      <c r="B519" s="432" t="s">
        <v>1720</v>
      </c>
      <c r="C519" s="386" t="s">
        <v>13</v>
      </c>
    </row>
    <row r="520" spans="1:3" x14ac:dyDescent="0.25">
      <c r="A520" s="431" t="s">
        <v>799</v>
      </c>
      <c r="B520" s="432" t="s">
        <v>1721</v>
      </c>
      <c r="C520" s="386" t="s">
        <v>13</v>
      </c>
    </row>
    <row r="521" spans="1:3" ht="31.5" x14ac:dyDescent="0.25">
      <c r="A521" s="431" t="s">
        <v>801</v>
      </c>
      <c r="B521" s="434" t="s">
        <v>1722</v>
      </c>
      <c r="C521" s="386">
        <v>41275</v>
      </c>
    </row>
    <row r="522" spans="1:3" ht="47.25" x14ac:dyDescent="0.25">
      <c r="A522" s="431" t="s">
        <v>803</v>
      </c>
      <c r="B522" s="434" t="s">
        <v>1727</v>
      </c>
      <c r="C522" s="386" t="s">
        <v>291</v>
      </c>
    </row>
    <row r="523" spans="1:3" x14ac:dyDescent="0.25">
      <c r="A523" s="431" t="s">
        <v>1724</v>
      </c>
      <c r="B523" s="434" t="s">
        <v>1725</v>
      </c>
      <c r="C523" s="386">
        <v>41334</v>
      </c>
    </row>
    <row r="524" spans="1:3" x14ac:dyDescent="0.25">
      <c r="A524" s="431" t="s">
        <v>1726</v>
      </c>
      <c r="B524" s="434" t="s">
        <v>1723</v>
      </c>
      <c r="C524" s="394" t="s">
        <v>13</v>
      </c>
    </row>
    <row r="525" spans="1:3" ht="16.5" customHeight="1" x14ac:dyDescent="0.25">
      <c r="A525" s="431">
        <v>2</v>
      </c>
      <c r="B525" s="436" t="s">
        <v>1728</v>
      </c>
      <c r="C525" s="210"/>
    </row>
    <row r="526" spans="1:3" ht="31.5" x14ac:dyDescent="0.25">
      <c r="A526" s="431" t="s">
        <v>815</v>
      </c>
      <c r="B526" s="434" t="s">
        <v>1729</v>
      </c>
      <c r="C526" s="386">
        <v>41518</v>
      </c>
    </row>
    <row r="527" spans="1:3" ht="31.5" x14ac:dyDescent="0.25">
      <c r="A527" s="431" t="s">
        <v>218</v>
      </c>
      <c r="B527" s="434" t="s">
        <v>1730</v>
      </c>
      <c r="C527" s="394" t="s">
        <v>13</v>
      </c>
    </row>
    <row r="528" spans="1:3" ht="31.5" x14ac:dyDescent="0.25">
      <c r="A528" s="431" t="s">
        <v>818</v>
      </c>
      <c r="B528" s="434" t="s">
        <v>1731</v>
      </c>
      <c r="C528" s="394" t="s">
        <v>13</v>
      </c>
    </row>
    <row r="529" spans="1:3" ht="31.5" x14ac:dyDescent="0.25">
      <c r="A529" s="431">
        <v>3</v>
      </c>
      <c r="B529" s="436" t="s">
        <v>1732</v>
      </c>
      <c r="C529" s="210"/>
    </row>
    <row r="530" spans="1:3" ht="31.5" x14ac:dyDescent="0.25">
      <c r="A530" s="431" t="s">
        <v>1044</v>
      </c>
      <c r="B530" s="434" t="s">
        <v>1733</v>
      </c>
      <c r="C530" s="386" t="s">
        <v>13</v>
      </c>
    </row>
    <row r="531" spans="1:3" x14ac:dyDescent="0.25">
      <c r="A531" s="431" t="s">
        <v>1046</v>
      </c>
      <c r="B531" s="434" t="s">
        <v>1734</v>
      </c>
      <c r="C531" s="212">
        <v>41760</v>
      </c>
    </row>
    <row r="532" spans="1:3" x14ac:dyDescent="0.25">
      <c r="A532" s="431" t="s">
        <v>1049</v>
      </c>
      <c r="B532" s="434" t="s">
        <v>1735</v>
      </c>
      <c r="C532" s="212">
        <v>41760</v>
      </c>
    </row>
    <row r="533" spans="1:3" x14ac:dyDescent="0.25">
      <c r="A533" s="431" t="s">
        <v>1052</v>
      </c>
      <c r="B533" s="434" t="s">
        <v>1737</v>
      </c>
      <c r="C533" s="212">
        <v>41760</v>
      </c>
    </row>
    <row r="534" spans="1:3" x14ac:dyDescent="0.25">
      <c r="A534" s="431" t="s">
        <v>1054</v>
      </c>
      <c r="B534" s="434" t="s">
        <v>1738</v>
      </c>
      <c r="C534" s="212">
        <v>41791</v>
      </c>
    </row>
    <row r="535" spans="1:3" x14ac:dyDescent="0.25">
      <c r="A535" s="431">
        <v>4</v>
      </c>
      <c r="B535" s="436" t="s">
        <v>1739</v>
      </c>
      <c r="C535" s="210"/>
    </row>
    <row r="536" spans="1:3" x14ac:dyDescent="0.25">
      <c r="A536" s="431" t="s">
        <v>1073</v>
      </c>
      <c r="B536" s="434" t="s">
        <v>1740</v>
      </c>
      <c r="C536" s="212">
        <v>41791</v>
      </c>
    </row>
    <row r="537" spans="1:3" ht="47.25" x14ac:dyDescent="0.25">
      <c r="A537" s="431" t="s">
        <v>1078</v>
      </c>
      <c r="B537" s="434" t="s">
        <v>1741</v>
      </c>
      <c r="C537" s="212" t="s">
        <v>13</v>
      </c>
    </row>
    <row r="538" spans="1:3" ht="32.25" thickBot="1" x14ac:dyDescent="0.3">
      <c r="A538" s="438" t="s">
        <v>1087</v>
      </c>
      <c r="B538" s="439" t="s">
        <v>1742</v>
      </c>
      <c r="C538" s="212">
        <v>41791</v>
      </c>
    </row>
    <row r="539" spans="1:3" ht="32.25" thickBot="1" x14ac:dyDescent="0.3">
      <c r="A539" s="438" t="s">
        <v>1108</v>
      </c>
      <c r="B539" s="439" t="s">
        <v>1743</v>
      </c>
      <c r="C539" s="212">
        <v>41791</v>
      </c>
    </row>
    <row r="541" spans="1:3" ht="16.5" thickBot="1" x14ac:dyDescent="0.3">
      <c r="A541" s="1130" t="s">
        <v>1764</v>
      </c>
      <c r="B541" s="1130"/>
      <c r="C541" s="1130"/>
    </row>
    <row r="542" spans="1:3" ht="16.5" thickBot="1" x14ac:dyDescent="0.3">
      <c r="A542" s="425" t="s">
        <v>1010</v>
      </c>
      <c r="B542" s="426" t="s">
        <v>1907</v>
      </c>
      <c r="C542" s="427" t="s">
        <v>1908</v>
      </c>
    </row>
    <row r="543" spans="1:3" x14ac:dyDescent="0.25">
      <c r="A543" s="428">
        <v>1</v>
      </c>
      <c r="B543" s="429" t="s">
        <v>1719</v>
      </c>
      <c r="C543" s="200"/>
    </row>
    <row r="544" spans="1:3" x14ac:dyDescent="0.25">
      <c r="A544" s="431" t="s">
        <v>787</v>
      </c>
      <c r="B544" s="432" t="s">
        <v>1720</v>
      </c>
      <c r="C544" s="386" t="s">
        <v>13</v>
      </c>
    </row>
    <row r="545" spans="1:3" x14ac:dyDescent="0.25">
      <c r="A545" s="431" t="s">
        <v>799</v>
      </c>
      <c r="B545" s="432" t="s">
        <v>1721</v>
      </c>
      <c r="C545" s="386" t="s">
        <v>13</v>
      </c>
    </row>
    <row r="546" spans="1:3" ht="31.5" x14ac:dyDescent="0.25">
      <c r="A546" s="431" t="s">
        <v>801</v>
      </c>
      <c r="B546" s="434" t="s">
        <v>1722</v>
      </c>
      <c r="C546" s="386">
        <v>41275</v>
      </c>
    </row>
    <row r="547" spans="1:3" ht="47.25" x14ac:dyDescent="0.25">
      <c r="A547" s="431" t="s">
        <v>803</v>
      </c>
      <c r="B547" s="434" t="s">
        <v>1727</v>
      </c>
      <c r="C547" s="386" t="s">
        <v>291</v>
      </c>
    </row>
    <row r="548" spans="1:3" x14ac:dyDescent="0.25">
      <c r="A548" s="431" t="s">
        <v>1724</v>
      </c>
      <c r="B548" s="434" t="s">
        <v>1725</v>
      </c>
      <c r="C548" s="386">
        <v>41334</v>
      </c>
    </row>
    <row r="549" spans="1:3" x14ac:dyDescent="0.25">
      <c r="A549" s="431" t="s">
        <v>1726</v>
      </c>
      <c r="B549" s="434" t="s">
        <v>1723</v>
      </c>
      <c r="C549" s="394" t="s">
        <v>13</v>
      </c>
    </row>
    <row r="550" spans="1:3" ht="16.5" customHeight="1" x14ac:dyDescent="0.25">
      <c r="A550" s="431">
        <v>2</v>
      </c>
      <c r="B550" s="436" t="s">
        <v>1728</v>
      </c>
      <c r="C550" s="210"/>
    </row>
    <row r="551" spans="1:3" ht="31.5" x14ac:dyDescent="0.25">
      <c r="A551" s="431" t="s">
        <v>815</v>
      </c>
      <c r="B551" s="434" t="s">
        <v>1729</v>
      </c>
      <c r="C551" s="386">
        <v>41518</v>
      </c>
    </row>
    <row r="552" spans="1:3" ht="31.5" x14ac:dyDescent="0.25">
      <c r="A552" s="431" t="s">
        <v>218</v>
      </c>
      <c r="B552" s="434" t="s">
        <v>1730</v>
      </c>
      <c r="C552" s="394" t="s">
        <v>13</v>
      </c>
    </row>
    <row r="553" spans="1:3" ht="31.5" x14ac:dyDescent="0.25">
      <c r="A553" s="431" t="s">
        <v>818</v>
      </c>
      <c r="B553" s="434" t="s">
        <v>1731</v>
      </c>
      <c r="C553" s="394" t="s">
        <v>13</v>
      </c>
    </row>
    <row r="554" spans="1:3" ht="31.5" x14ac:dyDescent="0.25">
      <c r="A554" s="431">
        <v>3</v>
      </c>
      <c r="B554" s="436" t="s">
        <v>1732</v>
      </c>
      <c r="C554" s="210"/>
    </row>
    <row r="555" spans="1:3" ht="31.5" x14ac:dyDescent="0.25">
      <c r="A555" s="431" t="s">
        <v>1044</v>
      </c>
      <c r="B555" s="434" t="s">
        <v>1733</v>
      </c>
      <c r="C555" s="386" t="s">
        <v>13</v>
      </c>
    </row>
    <row r="556" spans="1:3" x14ac:dyDescent="0.25">
      <c r="A556" s="431" t="s">
        <v>1046</v>
      </c>
      <c r="B556" s="434" t="s">
        <v>1734</v>
      </c>
      <c r="C556" s="212">
        <v>41760</v>
      </c>
    </row>
    <row r="557" spans="1:3" x14ac:dyDescent="0.25">
      <c r="A557" s="431" t="s">
        <v>1049</v>
      </c>
      <c r="B557" s="434" t="s">
        <v>1735</v>
      </c>
      <c r="C557" s="212">
        <v>41760</v>
      </c>
    </row>
    <row r="558" spans="1:3" x14ac:dyDescent="0.25">
      <c r="A558" s="431" t="s">
        <v>1052</v>
      </c>
      <c r="B558" s="434" t="s">
        <v>1737</v>
      </c>
      <c r="C558" s="212">
        <v>41760</v>
      </c>
    </row>
    <row r="559" spans="1:3" x14ac:dyDescent="0.25">
      <c r="A559" s="431" t="s">
        <v>1054</v>
      </c>
      <c r="B559" s="434" t="s">
        <v>1738</v>
      </c>
      <c r="C559" s="212">
        <v>41791</v>
      </c>
    </row>
    <row r="560" spans="1:3" x14ac:dyDescent="0.25">
      <c r="A560" s="431">
        <v>4</v>
      </c>
      <c r="B560" s="436" t="s">
        <v>1739</v>
      </c>
      <c r="C560" s="210"/>
    </row>
    <row r="561" spans="1:3" x14ac:dyDescent="0.25">
      <c r="A561" s="431" t="s">
        <v>1073</v>
      </c>
      <c r="B561" s="434" t="s">
        <v>1740</v>
      </c>
      <c r="C561" s="212">
        <v>41791</v>
      </c>
    </row>
    <row r="562" spans="1:3" ht="47.25" x14ac:dyDescent="0.25">
      <c r="A562" s="431" t="s">
        <v>1078</v>
      </c>
      <c r="B562" s="434" t="s">
        <v>1741</v>
      </c>
      <c r="C562" s="212" t="s">
        <v>13</v>
      </c>
    </row>
    <row r="563" spans="1:3" ht="32.25" thickBot="1" x14ac:dyDescent="0.3">
      <c r="A563" s="438" t="s">
        <v>1087</v>
      </c>
      <c r="B563" s="439" t="s">
        <v>1742</v>
      </c>
      <c r="C563" s="212">
        <v>41791</v>
      </c>
    </row>
    <row r="564" spans="1:3" ht="32.25" thickBot="1" x14ac:dyDescent="0.3">
      <c r="A564" s="438" t="s">
        <v>1108</v>
      </c>
      <c r="B564" s="439" t="s">
        <v>1743</v>
      </c>
      <c r="C564" s="212">
        <v>41791</v>
      </c>
    </row>
    <row r="566" spans="1:3" ht="16.5" thickBot="1" x14ac:dyDescent="0.3">
      <c r="A566" s="1130" t="s">
        <v>1765</v>
      </c>
      <c r="B566" s="1130"/>
      <c r="C566" s="1130"/>
    </row>
    <row r="567" spans="1:3" ht="16.5" thickBot="1" x14ac:dyDescent="0.3">
      <c r="A567" s="425" t="s">
        <v>1010</v>
      </c>
      <c r="B567" s="426" t="s">
        <v>1907</v>
      </c>
      <c r="C567" s="427" t="s">
        <v>1908</v>
      </c>
    </row>
    <row r="568" spans="1:3" x14ac:dyDescent="0.25">
      <c r="A568" s="428">
        <v>1</v>
      </c>
      <c r="B568" s="429" t="s">
        <v>1719</v>
      </c>
      <c r="C568" s="200"/>
    </row>
    <row r="569" spans="1:3" x14ac:dyDescent="0.25">
      <c r="A569" s="431" t="s">
        <v>787</v>
      </c>
      <c r="B569" s="432" t="s">
        <v>1720</v>
      </c>
      <c r="C569" s="386" t="s">
        <v>13</v>
      </c>
    </row>
    <row r="570" spans="1:3" x14ac:dyDescent="0.25">
      <c r="A570" s="431" t="s">
        <v>799</v>
      </c>
      <c r="B570" s="432" t="s">
        <v>1721</v>
      </c>
      <c r="C570" s="386" t="s">
        <v>13</v>
      </c>
    </row>
    <row r="571" spans="1:3" ht="31.5" x14ac:dyDescent="0.25">
      <c r="A571" s="431" t="s">
        <v>801</v>
      </c>
      <c r="B571" s="434" t="s">
        <v>1722</v>
      </c>
      <c r="C571" s="386">
        <v>41275</v>
      </c>
    </row>
    <row r="572" spans="1:3" ht="47.25" x14ac:dyDescent="0.25">
      <c r="A572" s="431" t="s">
        <v>803</v>
      </c>
      <c r="B572" s="434" t="s">
        <v>1727</v>
      </c>
      <c r="C572" s="386" t="s">
        <v>291</v>
      </c>
    </row>
    <row r="573" spans="1:3" x14ac:dyDescent="0.25">
      <c r="A573" s="431" t="s">
        <v>1724</v>
      </c>
      <c r="B573" s="434" t="s">
        <v>1725</v>
      </c>
      <c r="C573" s="386">
        <v>41334</v>
      </c>
    </row>
    <row r="574" spans="1:3" x14ac:dyDescent="0.25">
      <c r="A574" s="431" t="s">
        <v>1726</v>
      </c>
      <c r="B574" s="434" t="s">
        <v>1723</v>
      </c>
      <c r="C574" s="394" t="s">
        <v>13</v>
      </c>
    </row>
    <row r="575" spans="1:3" ht="16.5" customHeight="1" x14ac:dyDescent="0.25">
      <c r="A575" s="431">
        <v>2</v>
      </c>
      <c r="B575" s="436" t="s">
        <v>1728</v>
      </c>
      <c r="C575" s="210"/>
    </row>
    <row r="576" spans="1:3" ht="31.5" x14ac:dyDescent="0.25">
      <c r="A576" s="431" t="s">
        <v>815</v>
      </c>
      <c r="B576" s="434" t="s">
        <v>1729</v>
      </c>
      <c r="C576" s="386">
        <v>41518</v>
      </c>
    </row>
    <row r="577" spans="1:3" ht="31.5" x14ac:dyDescent="0.25">
      <c r="A577" s="431" t="s">
        <v>218</v>
      </c>
      <c r="B577" s="434" t="s">
        <v>1730</v>
      </c>
      <c r="C577" s="394" t="s">
        <v>13</v>
      </c>
    </row>
    <row r="578" spans="1:3" ht="31.5" x14ac:dyDescent="0.25">
      <c r="A578" s="431" t="s">
        <v>818</v>
      </c>
      <c r="B578" s="434" t="s">
        <v>1731</v>
      </c>
      <c r="C578" s="394" t="s">
        <v>13</v>
      </c>
    </row>
    <row r="579" spans="1:3" ht="31.5" x14ac:dyDescent="0.25">
      <c r="A579" s="431">
        <v>3</v>
      </c>
      <c r="B579" s="436" t="s">
        <v>1732</v>
      </c>
      <c r="C579" s="210"/>
    </row>
    <row r="580" spans="1:3" ht="31.5" x14ac:dyDescent="0.25">
      <c r="A580" s="431" t="s">
        <v>1044</v>
      </c>
      <c r="B580" s="434" t="s">
        <v>1733</v>
      </c>
      <c r="C580" s="386" t="s">
        <v>13</v>
      </c>
    </row>
    <row r="581" spans="1:3" x14ac:dyDescent="0.25">
      <c r="A581" s="431" t="s">
        <v>1046</v>
      </c>
      <c r="B581" s="434" t="s">
        <v>1734</v>
      </c>
      <c r="C581" s="212">
        <v>41760</v>
      </c>
    </row>
    <row r="582" spans="1:3" x14ac:dyDescent="0.25">
      <c r="A582" s="431" t="s">
        <v>1049</v>
      </c>
      <c r="B582" s="434" t="s">
        <v>1735</v>
      </c>
      <c r="C582" s="212">
        <v>41760</v>
      </c>
    </row>
    <row r="583" spans="1:3" x14ac:dyDescent="0.25">
      <c r="A583" s="431" t="s">
        <v>1052</v>
      </c>
      <c r="B583" s="434" t="s">
        <v>1737</v>
      </c>
      <c r="C583" s="212">
        <v>41760</v>
      </c>
    </row>
    <row r="584" spans="1:3" x14ac:dyDescent="0.25">
      <c r="A584" s="431" t="s">
        <v>1054</v>
      </c>
      <c r="B584" s="434" t="s">
        <v>1738</v>
      </c>
      <c r="C584" s="212">
        <v>41791</v>
      </c>
    </row>
    <row r="585" spans="1:3" x14ac:dyDescent="0.25">
      <c r="A585" s="431">
        <v>4</v>
      </c>
      <c r="B585" s="436" t="s">
        <v>1739</v>
      </c>
      <c r="C585" s="210"/>
    </row>
    <row r="586" spans="1:3" x14ac:dyDescent="0.25">
      <c r="A586" s="431" t="s">
        <v>1073</v>
      </c>
      <c r="B586" s="434" t="s">
        <v>1740</v>
      </c>
      <c r="C586" s="212">
        <v>41791</v>
      </c>
    </row>
    <row r="587" spans="1:3" ht="47.25" x14ac:dyDescent="0.25">
      <c r="A587" s="431" t="s">
        <v>1078</v>
      </c>
      <c r="B587" s="434" t="s">
        <v>1741</v>
      </c>
      <c r="C587" s="212" t="s">
        <v>13</v>
      </c>
    </row>
    <row r="588" spans="1:3" ht="32.25" thickBot="1" x14ac:dyDescent="0.3">
      <c r="A588" s="438" t="s">
        <v>1087</v>
      </c>
      <c r="B588" s="439" t="s">
        <v>1742</v>
      </c>
      <c r="C588" s="212">
        <v>41791</v>
      </c>
    </row>
    <row r="589" spans="1:3" ht="32.25" thickBot="1" x14ac:dyDescent="0.3">
      <c r="A589" s="438" t="s">
        <v>1108</v>
      </c>
      <c r="B589" s="439" t="s">
        <v>1743</v>
      </c>
      <c r="C589" s="212">
        <v>41791</v>
      </c>
    </row>
    <row r="591" spans="1:3" ht="16.5" thickBot="1" x14ac:dyDescent="0.3">
      <c r="A591" s="1130" t="s">
        <v>1766</v>
      </c>
      <c r="B591" s="1130"/>
      <c r="C591" s="1130"/>
    </row>
    <row r="592" spans="1:3" ht="16.5" thickBot="1" x14ac:dyDescent="0.3">
      <c r="A592" s="425" t="s">
        <v>1010</v>
      </c>
      <c r="B592" s="426" t="s">
        <v>1907</v>
      </c>
      <c r="C592" s="427" t="s">
        <v>1908</v>
      </c>
    </row>
    <row r="593" spans="1:3" x14ac:dyDescent="0.25">
      <c r="A593" s="428">
        <v>1</v>
      </c>
      <c r="B593" s="429" t="s">
        <v>1719</v>
      </c>
      <c r="C593" s="200"/>
    </row>
    <row r="594" spans="1:3" x14ac:dyDescent="0.25">
      <c r="A594" s="431" t="s">
        <v>787</v>
      </c>
      <c r="B594" s="432" t="s">
        <v>1720</v>
      </c>
      <c r="C594" s="386" t="s">
        <v>13</v>
      </c>
    </row>
    <row r="595" spans="1:3" x14ac:dyDescent="0.25">
      <c r="A595" s="431" t="s">
        <v>799</v>
      </c>
      <c r="B595" s="432" t="s">
        <v>1721</v>
      </c>
      <c r="C595" s="386" t="s">
        <v>13</v>
      </c>
    </row>
    <row r="596" spans="1:3" ht="31.5" x14ac:dyDescent="0.25">
      <c r="A596" s="431" t="s">
        <v>801</v>
      </c>
      <c r="B596" s="434" t="s">
        <v>1722</v>
      </c>
      <c r="C596" s="386">
        <v>41275</v>
      </c>
    </row>
    <row r="597" spans="1:3" ht="47.25" x14ac:dyDescent="0.25">
      <c r="A597" s="431" t="s">
        <v>803</v>
      </c>
      <c r="B597" s="434" t="s">
        <v>1727</v>
      </c>
      <c r="C597" s="386" t="s">
        <v>291</v>
      </c>
    </row>
    <row r="598" spans="1:3" x14ac:dyDescent="0.25">
      <c r="A598" s="431" t="s">
        <v>1724</v>
      </c>
      <c r="B598" s="434" t="s">
        <v>1725</v>
      </c>
      <c r="C598" s="386">
        <v>41334</v>
      </c>
    </row>
    <row r="599" spans="1:3" x14ac:dyDescent="0.25">
      <c r="A599" s="431" t="s">
        <v>1726</v>
      </c>
      <c r="B599" s="434" t="s">
        <v>1723</v>
      </c>
      <c r="C599" s="394" t="s">
        <v>13</v>
      </c>
    </row>
    <row r="600" spans="1:3" ht="16.5" customHeight="1" x14ac:dyDescent="0.25">
      <c r="A600" s="431">
        <v>2</v>
      </c>
      <c r="B600" s="436" t="s">
        <v>1728</v>
      </c>
      <c r="C600" s="210"/>
    </row>
    <row r="601" spans="1:3" ht="31.5" x14ac:dyDescent="0.25">
      <c r="A601" s="431" t="s">
        <v>815</v>
      </c>
      <c r="B601" s="434" t="s">
        <v>1729</v>
      </c>
      <c r="C601" s="386">
        <v>41518</v>
      </c>
    </row>
    <row r="602" spans="1:3" ht="31.5" x14ac:dyDescent="0.25">
      <c r="A602" s="431" t="s">
        <v>218</v>
      </c>
      <c r="B602" s="434" t="s">
        <v>1730</v>
      </c>
      <c r="C602" s="394" t="s">
        <v>13</v>
      </c>
    </row>
    <row r="603" spans="1:3" ht="31.5" x14ac:dyDescent="0.25">
      <c r="A603" s="431" t="s">
        <v>818</v>
      </c>
      <c r="B603" s="434" t="s">
        <v>1731</v>
      </c>
      <c r="C603" s="394" t="s">
        <v>13</v>
      </c>
    </row>
    <row r="604" spans="1:3" ht="31.5" x14ac:dyDescent="0.25">
      <c r="A604" s="431">
        <v>3</v>
      </c>
      <c r="B604" s="436" t="s">
        <v>1732</v>
      </c>
      <c r="C604" s="210"/>
    </row>
    <row r="605" spans="1:3" ht="31.5" x14ac:dyDescent="0.25">
      <c r="A605" s="431" t="s">
        <v>1044</v>
      </c>
      <c r="B605" s="434" t="s">
        <v>1733</v>
      </c>
      <c r="C605" s="386" t="s">
        <v>13</v>
      </c>
    </row>
    <row r="606" spans="1:3" x14ac:dyDescent="0.25">
      <c r="A606" s="431" t="s">
        <v>1046</v>
      </c>
      <c r="B606" s="434" t="s">
        <v>1734</v>
      </c>
      <c r="C606" s="212">
        <v>41699</v>
      </c>
    </row>
    <row r="607" spans="1:3" x14ac:dyDescent="0.25">
      <c r="A607" s="431" t="s">
        <v>1049</v>
      </c>
      <c r="B607" s="434" t="s">
        <v>1735</v>
      </c>
      <c r="C607" s="212">
        <v>41699</v>
      </c>
    </row>
    <row r="608" spans="1:3" x14ac:dyDescent="0.25">
      <c r="A608" s="431" t="s">
        <v>1052</v>
      </c>
      <c r="B608" s="434" t="s">
        <v>1737</v>
      </c>
      <c r="C608" s="212">
        <v>41699</v>
      </c>
    </row>
    <row r="609" spans="1:3" x14ac:dyDescent="0.25">
      <c r="A609" s="431" t="s">
        <v>1054</v>
      </c>
      <c r="B609" s="434" t="s">
        <v>1738</v>
      </c>
      <c r="C609" s="212">
        <v>41699</v>
      </c>
    </row>
    <row r="610" spans="1:3" x14ac:dyDescent="0.25">
      <c r="A610" s="431">
        <v>4</v>
      </c>
      <c r="B610" s="436" t="s">
        <v>1739</v>
      </c>
      <c r="C610" s="210"/>
    </row>
    <row r="611" spans="1:3" x14ac:dyDescent="0.25">
      <c r="A611" s="431" t="s">
        <v>1073</v>
      </c>
      <c r="B611" s="434" t="s">
        <v>1740</v>
      </c>
      <c r="C611" s="212">
        <v>41730</v>
      </c>
    </row>
    <row r="612" spans="1:3" ht="47.25" x14ac:dyDescent="0.25">
      <c r="A612" s="431" t="s">
        <v>1078</v>
      </c>
      <c r="B612" s="434" t="s">
        <v>1741</v>
      </c>
      <c r="C612" s="212" t="s">
        <v>13</v>
      </c>
    </row>
    <row r="613" spans="1:3" ht="32.25" thickBot="1" x14ac:dyDescent="0.3">
      <c r="A613" s="438" t="s">
        <v>1087</v>
      </c>
      <c r="B613" s="439" t="s">
        <v>1742</v>
      </c>
      <c r="C613" s="212">
        <v>41730</v>
      </c>
    </row>
    <row r="614" spans="1:3" ht="32.25" thickBot="1" x14ac:dyDescent="0.3">
      <c r="A614" s="438" t="s">
        <v>1108</v>
      </c>
      <c r="B614" s="439" t="s">
        <v>1743</v>
      </c>
      <c r="C614" s="212">
        <v>41730</v>
      </c>
    </row>
    <row r="616" spans="1:3" ht="16.5" thickBot="1" x14ac:dyDescent="0.3">
      <c r="A616" s="1130" t="s">
        <v>1768</v>
      </c>
      <c r="B616" s="1130"/>
      <c r="C616" s="1130"/>
    </row>
    <row r="617" spans="1:3" ht="16.5" thickBot="1" x14ac:dyDescent="0.3">
      <c r="A617" s="425" t="s">
        <v>1010</v>
      </c>
      <c r="B617" s="426" t="s">
        <v>1907</v>
      </c>
      <c r="C617" s="427" t="s">
        <v>1908</v>
      </c>
    </row>
    <row r="618" spans="1:3" x14ac:dyDescent="0.25">
      <c r="A618" s="428">
        <v>1</v>
      </c>
      <c r="B618" s="429" t="s">
        <v>1719</v>
      </c>
      <c r="C618" s="200"/>
    </row>
    <row r="619" spans="1:3" x14ac:dyDescent="0.25">
      <c r="A619" s="431" t="s">
        <v>787</v>
      </c>
      <c r="B619" s="432" t="s">
        <v>1720</v>
      </c>
      <c r="C619" s="386" t="s">
        <v>13</v>
      </c>
    </row>
    <row r="620" spans="1:3" x14ac:dyDescent="0.25">
      <c r="A620" s="431" t="s">
        <v>799</v>
      </c>
      <c r="B620" s="432" t="s">
        <v>1721</v>
      </c>
      <c r="C620" s="386" t="s">
        <v>13</v>
      </c>
    </row>
    <row r="621" spans="1:3" ht="31.5" x14ac:dyDescent="0.25">
      <c r="A621" s="431" t="s">
        <v>801</v>
      </c>
      <c r="B621" s="434" t="s">
        <v>1722</v>
      </c>
      <c r="C621" s="386">
        <v>41275</v>
      </c>
    </row>
    <row r="622" spans="1:3" ht="47.25" x14ac:dyDescent="0.25">
      <c r="A622" s="431" t="s">
        <v>803</v>
      </c>
      <c r="B622" s="434" t="s">
        <v>1727</v>
      </c>
      <c r="C622" s="386" t="s">
        <v>291</v>
      </c>
    </row>
    <row r="623" spans="1:3" x14ac:dyDescent="0.25">
      <c r="A623" s="431" t="s">
        <v>1724</v>
      </c>
      <c r="B623" s="434" t="s">
        <v>1725</v>
      </c>
      <c r="C623" s="386">
        <v>41334</v>
      </c>
    </row>
    <row r="624" spans="1:3" x14ac:dyDescent="0.25">
      <c r="A624" s="431" t="s">
        <v>1726</v>
      </c>
      <c r="B624" s="434" t="s">
        <v>1723</v>
      </c>
      <c r="C624" s="394" t="s">
        <v>13</v>
      </c>
    </row>
    <row r="625" spans="1:3" ht="16.5" customHeight="1" x14ac:dyDescent="0.25">
      <c r="A625" s="431">
        <v>2</v>
      </c>
      <c r="B625" s="436" t="s">
        <v>1728</v>
      </c>
      <c r="C625" s="210"/>
    </row>
    <row r="626" spans="1:3" ht="31.5" x14ac:dyDescent="0.25">
      <c r="A626" s="431" t="s">
        <v>815</v>
      </c>
      <c r="B626" s="434" t="s">
        <v>1729</v>
      </c>
      <c r="C626" s="386">
        <v>41518</v>
      </c>
    </row>
    <row r="627" spans="1:3" ht="31.5" x14ac:dyDescent="0.25">
      <c r="A627" s="431" t="s">
        <v>218</v>
      </c>
      <c r="B627" s="434" t="s">
        <v>1730</v>
      </c>
      <c r="C627" s="394" t="s">
        <v>13</v>
      </c>
    </row>
    <row r="628" spans="1:3" ht="31.5" x14ac:dyDescent="0.25">
      <c r="A628" s="431" t="s">
        <v>818</v>
      </c>
      <c r="B628" s="434" t="s">
        <v>1731</v>
      </c>
      <c r="C628" s="394" t="s">
        <v>13</v>
      </c>
    </row>
    <row r="629" spans="1:3" ht="31.5" x14ac:dyDescent="0.25">
      <c r="A629" s="431">
        <v>3</v>
      </c>
      <c r="B629" s="436" t="s">
        <v>1732</v>
      </c>
      <c r="C629" s="210"/>
    </row>
    <row r="630" spans="1:3" ht="31.5" x14ac:dyDescent="0.25">
      <c r="A630" s="431" t="s">
        <v>1044</v>
      </c>
      <c r="B630" s="434" t="s">
        <v>1733</v>
      </c>
      <c r="C630" s="386" t="s">
        <v>13</v>
      </c>
    </row>
    <row r="631" spans="1:3" x14ac:dyDescent="0.25">
      <c r="A631" s="431" t="s">
        <v>1046</v>
      </c>
      <c r="B631" s="434" t="s">
        <v>1734</v>
      </c>
      <c r="C631" s="212">
        <v>41760</v>
      </c>
    </row>
    <row r="632" spans="1:3" x14ac:dyDescent="0.25">
      <c r="A632" s="431" t="s">
        <v>1049</v>
      </c>
      <c r="B632" s="434" t="s">
        <v>1735</v>
      </c>
      <c r="C632" s="212">
        <v>41760</v>
      </c>
    </row>
    <row r="633" spans="1:3" x14ac:dyDescent="0.25">
      <c r="A633" s="431" t="s">
        <v>1052</v>
      </c>
      <c r="B633" s="434" t="s">
        <v>1737</v>
      </c>
      <c r="C633" s="212">
        <v>41760</v>
      </c>
    </row>
    <row r="634" spans="1:3" x14ac:dyDescent="0.25">
      <c r="A634" s="431" t="s">
        <v>1054</v>
      </c>
      <c r="B634" s="434" t="s">
        <v>1738</v>
      </c>
      <c r="C634" s="212">
        <v>41791</v>
      </c>
    </row>
    <row r="635" spans="1:3" x14ac:dyDescent="0.25">
      <c r="A635" s="431">
        <v>4</v>
      </c>
      <c r="B635" s="436" t="s">
        <v>1739</v>
      </c>
      <c r="C635" s="210"/>
    </row>
    <row r="636" spans="1:3" x14ac:dyDescent="0.25">
      <c r="A636" s="431" t="s">
        <v>1073</v>
      </c>
      <c r="B636" s="434" t="s">
        <v>1740</v>
      </c>
      <c r="C636" s="212">
        <v>41791</v>
      </c>
    </row>
    <row r="637" spans="1:3" ht="47.25" x14ac:dyDescent="0.25">
      <c r="A637" s="431" t="s">
        <v>1078</v>
      </c>
      <c r="B637" s="434" t="s">
        <v>1741</v>
      </c>
      <c r="C637" s="212" t="s">
        <v>13</v>
      </c>
    </row>
    <row r="638" spans="1:3" ht="32.25" thickBot="1" x14ac:dyDescent="0.3">
      <c r="A638" s="438" t="s">
        <v>1087</v>
      </c>
      <c r="B638" s="439" t="s">
        <v>1742</v>
      </c>
      <c r="C638" s="212">
        <v>41791</v>
      </c>
    </row>
    <row r="639" spans="1:3" ht="32.25" thickBot="1" x14ac:dyDescent="0.3">
      <c r="A639" s="438" t="s">
        <v>1108</v>
      </c>
      <c r="B639" s="439" t="s">
        <v>1743</v>
      </c>
      <c r="C639" s="212">
        <v>41791</v>
      </c>
    </row>
    <row r="641" spans="1:3" ht="16.5" thickBot="1" x14ac:dyDescent="0.3">
      <c r="A641" s="1130" t="s">
        <v>1769</v>
      </c>
      <c r="B641" s="1130"/>
      <c r="C641" s="1130"/>
    </row>
    <row r="642" spans="1:3" ht="16.5" thickBot="1" x14ac:dyDescent="0.3">
      <c r="A642" s="425" t="s">
        <v>1010</v>
      </c>
      <c r="B642" s="426" t="s">
        <v>1907</v>
      </c>
      <c r="C642" s="427" t="s">
        <v>1908</v>
      </c>
    </row>
    <row r="643" spans="1:3" x14ac:dyDescent="0.25">
      <c r="A643" s="428">
        <v>1</v>
      </c>
      <c r="B643" s="429" t="s">
        <v>1719</v>
      </c>
      <c r="C643" s="200"/>
    </row>
    <row r="644" spans="1:3" x14ac:dyDescent="0.25">
      <c r="A644" s="431" t="s">
        <v>787</v>
      </c>
      <c r="B644" s="432" t="s">
        <v>1720</v>
      </c>
      <c r="C644" s="386" t="s">
        <v>13</v>
      </c>
    </row>
    <row r="645" spans="1:3" x14ac:dyDescent="0.25">
      <c r="A645" s="431" t="s">
        <v>799</v>
      </c>
      <c r="B645" s="432" t="s">
        <v>1721</v>
      </c>
      <c r="C645" s="386" t="s">
        <v>13</v>
      </c>
    </row>
    <row r="646" spans="1:3" ht="31.5" x14ac:dyDescent="0.25">
      <c r="A646" s="431" t="s">
        <v>801</v>
      </c>
      <c r="B646" s="434" t="s">
        <v>1722</v>
      </c>
      <c r="C646" s="386">
        <v>41275</v>
      </c>
    </row>
    <row r="647" spans="1:3" ht="47.25" x14ac:dyDescent="0.25">
      <c r="A647" s="431" t="s">
        <v>803</v>
      </c>
      <c r="B647" s="434" t="s">
        <v>1727</v>
      </c>
      <c r="C647" s="386" t="s">
        <v>291</v>
      </c>
    </row>
    <row r="648" spans="1:3" x14ac:dyDescent="0.25">
      <c r="A648" s="431" t="s">
        <v>1724</v>
      </c>
      <c r="B648" s="434" t="s">
        <v>1725</v>
      </c>
      <c r="C648" s="386">
        <v>41334</v>
      </c>
    </row>
    <row r="649" spans="1:3" x14ac:dyDescent="0.25">
      <c r="A649" s="431" t="s">
        <v>1726</v>
      </c>
      <c r="B649" s="434" t="s">
        <v>1723</v>
      </c>
      <c r="C649" s="394" t="s">
        <v>13</v>
      </c>
    </row>
    <row r="650" spans="1:3" ht="16.5" customHeight="1" x14ac:dyDescent="0.25">
      <c r="A650" s="431">
        <v>2</v>
      </c>
      <c r="B650" s="436" t="s">
        <v>1728</v>
      </c>
      <c r="C650" s="210"/>
    </row>
    <row r="651" spans="1:3" ht="31.5" x14ac:dyDescent="0.25">
      <c r="A651" s="431" t="s">
        <v>815</v>
      </c>
      <c r="B651" s="434" t="s">
        <v>1729</v>
      </c>
      <c r="C651" s="386">
        <v>41518</v>
      </c>
    </row>
    <row r="652" spans="1:3" ht="31.5" x14ac:dyDescent="0.25">
      <c r="A652" s="431" t="s">
        <v>218</v>
      </c>
      <c r="B652" s="434" t="s">
        <v>1730</v>
      </c>
      <c r="C652" s="394" t="s">
        <v>13</v>
      </c>
    </row>
    <row r="653" spans="1:3" ht="31.5" x14ac:dyDescent="0.25">
      <c r="A653" s="431" t="s">
        <v>818</v>
      </c>
      <c r="B653" s="434" t="s">
        <v>1731</v>
      </c>
      <c r="C653" s="394" t="s">
        <v>13</v>
      </c>
    </row>
    <row r="654" spans="1:3" ht="31.5" x14ac:dyDescent="0.25">
      <c r="A654" s="431">
        <v>3</v>
      </c>
      <c r="B654" s="436" t="s">
        <v>1732</v>
      </c>
      <c r="C654" s="210"/>
    </row>
    <row r="655" spans="1:3" ht="31.5" x14ac:dyDescent="0.25">
      <c r="A655" s="431" t="s">
        <v>1044</v>
      </c>
      <c r="B655" s="434" t="s">
        <v>1733</v>
      </c>
      <c r="C655" s="386" t="s">
        <v>13</v>
      </c>
    </row>
    <row r="656" spans="1:3" x14ac:dyDescent="0.25">
      <c r="A656" s="431" t="s">
        <v>1046</v>
      </c>
      <c r="B656" s="434" t="s">
        <v>1734</v>
      </c>
      <c r="C656" s="212">
        <v>41671</v>
      </c>
    </row>
    <row r="657" spans="1:3" x14ac:dyDescent="0.25">
      <c r="A657" s="431" t="s">
        <v>1049</v>
      </c>
      <c r="B657" s="434" t="s">
        <v>1735</v>
      </c>
      <c r="C657" s="212">
        <v>41671</v>
      </c>
    </row>
    <row r="658" spans="1:3" x14ac:dyDescent="0.25">
      <c r="A658" s="431" t="s">
        <v>1052</v>
      </c>
      <c r="B658" s="434" t="s">
        <v>1737</v>
      </c>
      <c r="C658" s="212">
        <v>41699</v>
      </c>
    </row>
    <row r="659" spans="1:3" x14ac:dyDescent="0.25">
      <c r="A659" s="431" t="s">
        <v>1054</v>
      </c>
      <c r="B659" s="434" t="s">
        <v>1738</v>
      </c>
      <c r="C659" s="212">
        <v>41699</v>
      </c>
    </row>
    <row r="660" spans="1:3" x14ac:dyDescent="0.25">
      <c r="A660" s="431">
        <v>4</v>
      </c>
      <c r="B660" s="436" t="s">
        <v>1739</v>
      </c>
      <c r="C660" s="210"/>
    </row>
    <row r="661" spans="1:3" x14ac:dyDescent="0.25">
      <c r="A661" s="431" t="s">
        <v>1073</v>
      </c>
      <c r="B661" s="434" t="s">
        <v>1740</v>
      </c>
      <c r="C661" s="212">
        <v>41699</v>
      </c>
    </row>
    <row r="662" spans="1:3" ht="47.25" x14ac:dyDescent="0.25">
      <c r="A662" s="431" t="s">
        <v>1078</v>
      </c>
      <c r="B662" s="434" t="s">
        <v>1741</v>
      </c>
      <c r="C662" s="212" t="s">
        <v>13</v>
      </c>
    </row>
    <row r="663" spans="1:3" ht="32.25" thickBot="1" x14ac:dyDescent="0.3">
      <c r="A663" s="438" t="s">
        <v>1087</v>
      </c>
      <c r="B663" s="439" t="s">
        <v>1742</v>
      </c>
      <c r="C663" s="212">
        <v>41699</v>
      </c>
    </row>
    <row r="664" spans="1:3" ht="32.25" thickBot="1" x14ac:dyDescent="0.3">
      <c r="A664" s="438" t="s">
        <v>1108</v>
      </c>
      <c r="B664" s="439" t="s">
        <v>1743</v>
      </c>
      <c r="C664" s="212">
        <v>41699</v>
      </c>
    </row>
    <row r="666" spans="1:3" ht="16.5" thickBot="1" x14ac:dyDescent="0.3">
      <c r="A666" s="1142" t="s">
        <v>680</v>
      </c>
      <c r="B666" s="1142"/>
      <c r="C666" s="1142"/>
    </row>
    <row r="667" spans="1:3" ht="16.5" thickBot="1" x14ac:dyDescent="0.3">
      <c r="A667" s="425" t="s">
        <v>1010</v>
      </c>
      <c r="B667" s="426" t="s">
        <v>1907</v>
      </c>
      <c r="C667" s="427" t="s">
        <v>1908</v>
      </c>
    </row>
    <row r="668" spans="1:3" x14ac:dyDescent="0.25">
      <c r="A668" s="428">
        <v>1</v>
      </c>
      <c r="B668" s="429" t="s">
        <v>1719</v>
      </c>
      <c r="C668" s="200"/>
    </row>
    <row r="669" spans="1:3" x14ac:dyDescent="0.25">
      <c r="A669" s="431" t="s">
        <v>787</v>
      </c>
      <c r="B669" s="432" t="s">
        <v>1720</v>
      </c>
      <c r="C669" s="386" t="s">
        <v>13</v>
      </c>
    </row>
    <row r="670" spans="1:3" x14ac:dyDescent="0.25">
      <c r="A670" s="431" t="s">
        <v>799</v>
      </c>
      <c r="B670" s="432" t="s">
        <v>1721</v>
      </c>
      <c r="C670" s="386" t="s">
        <v>13</v>
      </c>
    </row>
    <row r="671" spans="1:3" ht="31.5" x14ac:dyDescent="0.25">
      <c r="A671" s="431" t="s">
        <v>801</v>
      </c>
      <c r="B671" s="434" t="s">
        <v>1722</v>
      </c>
      <c r="C671" s="386">
        <v>40909</v>
      </c>
    </row>
    <row r="672" spans="1:3" ht="47.25" x14ac:dyDescent="0.25">
      <c r="A672" s="431" t="s">
        <v>803</v>
      </c>
      <c r="B672" s="434" t="s">
        <v>1727</v>
      </c>
      <c r="C672" s="386" t="s">
        <v>291</v>
      </c>
    </row>
    <row r="673" spans="1:3" x14ac:dyDescent="0.25">
      <c r="A673" s="431" t="s">
        <v>1724</v>
      </c>
      <c r="B673" s="434" t="s">
        <v>1725</v>
      </c>
      <c r="C673" s="386">
        <v>40969</v>
      </c>
    </row>
    <row r="674" spans="1:3" x14ac:dyDescent="0.25">
      <c r="A674" s="431" t="s">
        <v>1726</v>
      </c>
      <c r="B674" s="434" t="s">
        <v>1723</v>
      </c>
      <c r="C674" s="394" t="s">
        <v>13</v>
      </c>
    </row>
    <row r="675" spans="1:3" ht="16.5" customHeight="1" x14ac:dyDescent="0.25">
      <c r="A675" s="431">
        <v>2</v>
      </c>
      <c r="B675" s="436" t="s">
        <v>1728</v>
      </c>
      <c r="C675" s="210"/>
    </row>
    <row r="676" spans="1:3" ht="31.5" x14ac:dyDescent="0.25">
      <c r="A676" s="431" t="s">
        <v>815</v>
      </c>
      <c r="B676" s="434" t="s">
        <v>1729</v>
      </c>
      <c r="C676" s="386">
        <v>41122</v>
      </c>
    </row>
    <row r="677" spans="1:3" ht="31.5" x14ac:dyDescent="0.25">
      <c r="A677" s="431" t="s">
        <v>218</v>
      </c>
      <c r="B677" s="434" t="s">
        <v>1730</v>
      </c>
      <c r="C677" s="394" t="s">
        <v>13</v>
      </c>
    </row>
    <row r="678" spans="1:3" ht="31.5" x14ac:dyDescent="0.25">
      <c r="A678" s="431" t="s">
        <v>818</v>
      </c>
      <c r="B678" s="434" t="s">
        <v>1731</v>
      </c>
      <c r="C678" s="394" t="s">
        <v>13</v>
      </c>
    </row>
    <row r="679" spans="1:3" ht="31.5" x14ac:dyDescent="0.25">
      <c r="A679" s="431">
        <v>3</v>
      </c>
      <c r="B679" s="436" t="s">
        <v>1732</v>
      </c>
      <c r="C679" s="210"/>
    </row>
    <row r="680" spans="1:3" ht="31.5" x14ac:dyDescent="0.25">
      <c r="A680" s="431" t="s">
        <v>1044</v>
      </c>
      <c r="B680" s="434" t="s">
        <v>1733</v>
      </c>
      <c r="C680" s="386" t="s">
        <v>13</v>
      </c>
    </row>
    <row r="681" spans="1:3" x14ac:dyDescent="0.25">
      <c r="A681" s="431" t="s">
        <v>1046</v>
      </c>
      <c r="B681" s="434" t="s">
        <v>1734</v>
      </c>
      <c r="C681" s="212">
        <v>41548</v>
      </c>
    </row>
    <row r="682" spans="1:3" x14ac:dyDescent="0.25">
      <c r="A682" s="431" t="s">
        <v>1049</v>
      </c>
      <c r="B682" s="434" t="s">
        <v>1735</v>
      </c>
      <c r="C682" s="212">
        <v>41548</v>
      </c>
    </row>
    <row r="683" spans="1:3" x14ac:dyDescent="0.25">
      <c r="A683" s="431" t="s">
        <v>1052</v>
      </c>
      <c r="B683" s="434" t="s">
        <v>1737</v>
      </c>
      <c r="C683" s="212">
        <v>41579</v>
      </c>
    </row>
    <row r="684" spans="1:3" x14ac:dyDescent="0.25">
      <c r="A684" s="431" t="s">
        <v>1054</v>
      </c>
      <c r="B684" s="434" t="s">
        <v>1738</v>
      </c>
      <c r="C684" s="212">
        <v>41579</v>
      </c>
    </row>
    <row r="685" spans="1:3" x14ac:dyDescent="0.25">
      <c r="A685" s="431">
        <v>4</v>
      </c>
      <c r="B685" s="436" t="s">
        <v>1739</v>
      </c>
      <c r="C685" s="210"/>
    </row>
    <row r="686" spans="1:3" x14ac:dyDescent="0.25">
      <c r="A686" s="431" t="s">
        <v>1073</v>
      </c>
      <c r="B686" s="434" t="s">
        <v>1740</v>
      </c>
      <c r="C686" s="212">
        <v>41579</v>
      </c>
    </row>
    <row r="687" spans="1:3" ht="47.25" x14ac:dyDescent="0.25">
      <c r="A687" s="431" t="s">
        <v>1078</v>
      </c>
      <c r="B687" s="434" t="s">
        <v>1741</v>
      </c>
      <c r="C687" s="212" t="s">
        <v>13</v>
      </c>
    </row>
    <row r="688" spans="1:3" ht="32.25" thickBot="1" x14ac:dyDescent="0.3">
      <c r="A688" s="438" t="s">
        <v>1087</v>
      </c>
      <c r="B688" s="439" t="s">
        <v>1742</v>
      </c>
      <c r="C688" s="212">
        <v>41609</v>
      </c>
    </row>
    <row r="689" spans="1:3" ht="32.25" thickBot="1" x14ac:dyDescent="0.3">
      <c r="A689" s="438" t="s">
        <v>1108</v>
      </c>
      <c r="B689" s="439" t="s">
        <v>1743</v>
      </c>
      <c r="C689" s="212">
        <v>41609</v>
      </c>
    </row>
    <row r="691" spans="1:3" ht="16.5" thickBot="1" x14ac:dyDescent="0.3">
      <c r="A691" s="1130" t="s">
        <v>1767</v>
      </c>
      <c r="B691" s="1130"/>
      <c r="C691" s="1130"/>
    </row>
    <row r="692" spans="1:3" ht="16.5" thickBot="1" x14ac:dyDescent="0.3">
      <c r="A692" s="425" t="s">
        <v>1010</v>
      </c>
      <c r="B692" s="426" t="s">
        <v>1907</v>
      </c>
      <c r="C692" s="427" t="s">
        <v>1908</v>
      </c>
    </row>
    <row r="693" spans="1:3" x14ac:dyDescent="0.25">
      <c r="A693" s="428">
        <v>1</v>
      </c>
      <c r="B693" s="429" t="s">
        <v>1719</v>
      </c>
      <c r="C693" s="200"/>
    </row>
    <row r="694" spans="1:3" x14ac:dyDescent="0.25">
      <c r="A694" s="431" t="s">
        <v>787</v>
      </c>
      <c r="B694" s="432" t="s">
        <v>1720</v>
      </c>
      <c r="C694" s="386" t="s">
        <v>13</v>
      </c>
    </row>
    <row r="695" spans="1:3" x14ac:dyDescent="0.25">
      <c r="A695" s="431" t="s">
        <v>799</v>
      </c>
      <c r="B695" s="432" t="s">
        <v>1721</v>
      </c>
      <c r="C695" s="386" t="s">
        <v>13</v>
      </c>
    </row>
    <row r="696" spans="1:3" ht="31.5" x14ac:dyDescent="0.25">
      <c r="A696" s="431" t="s">
        <v>801</v>
      </c>
      <c r="B696" s="434" t="s">
        <v>1722</v>
      </c>
      <c r="C696" s="386">
        <v>41275</v>
      </c>
    </row>
    <row r="697" spans="1:3" ht="47.25" x14ac:dyDescent="0.25">
      <c r="A697" s="431" t="s">
        <v>803</v>
      </c>
      <c r="B697" s="434" t="s">
        <v>1727</v>
      </c>
      <c r="C697" s="386" t="s">
        <v>291</v>
      </c>
    </row>
    <row r="698" spans="1:3" x14ac:dyDescent="0.25">
      <c r="A698" s="431" t="s">
        <v>1724</v>
      </c>
      <c r="B698" s="434" t="s">
        <v>1725</v>
      </c>
      <c r="C698" s="386">
        <v>41334</v>
      </c>
    </row>
    <row r="699" spans="1:3" x14ac:dyDescent="0.25">
      <c r="A699" s="431" t="s">
        <v>1726</v>
      </c>
      <c r="B699" s="434" t="s">
        <v>1723</v>
      </c>
      <c r="C699" s="394" t="s">
        <v>13</v>
      </c>
    </row>
    <row r="700" spans="1:3" ht="16.5" customHeight="1" x14ac:dyDescent="0.25">
      <c r="A700" s="431">
        <v>2</v>
      </c>
      <c r="B700" s="436" t="s">
        <v>1728</v>
      </c>
      <c r="C700" s="210"/>
    </row>
    <row r="701" spans="1:3" ht="31.5" x14ac:dyDescent="0.25">
      <c r="A701" s="431" t="s">
        <v>815</v>
      </c>
      <c r="B701" s="434" t="s">
        <v>1729</v>
      </c>
      <c r="C701" s="386">
        <v>41518</v>
      </c>
    </row>
    <row r="702" spans="1:3" ht="31.5" x14ac:dyDescent="0.25">
      <c r="A702" s="431" t="s">
        <v>218</v>
      </c>
      <c r="B702" s="434" t="s">
        <v>1730</v>
      </c>
      <c r="C702" s="394" t="s">
        <v>13</v>
      </c>
    </row>
    <row r="703" spans="1:3" ht="31.5" x14ac:dyDescent="0.25">
      <c r="A703" s="431" t="s">
        <v>818</v>
      </c>
      <c r="B703" s="434" t="s">
        <v>1731</v>
      </c>
      <c r="C703" s="394" t="s">
        <v>13</v>
      </c>
    </row>
    <row r="704" spans="1:3" ht="31.5" x14ac:dyDescent="0.25">
      <c r="A704" s="431">
        <v>3</v>
      </c>
      <c r="B704" s="436" t="s">
        <v>1732</v>
      </c>
      <c r="C704" s="210"/>
    </row>
    <row r="705" spans="1:3" ht="31.5" x14ac:dyDescent="0.25">
      <c r="A705" s="431" t="s">
        <v>1044</v>
      </c>
      <c r="B705" s="434" t="s">
        <v>1733</v>
      </c>
      <c r="C705" s="386" t="s">
        <v>13</v>
      </c>
    </row>
    <row r="706" spans="1:3" x14ac:dyDescent="0.25">
      <c r="A706" s="431" t="s">
        <v>1046</v>
      </c>
      <c r="B706" s="434" t="s">
        <v>1734</v>
      </c>
      <c r="C706" s="212">
        <v>41760</v>
      </c>
    </row>
    <row r="707" spans="1:3" x14ac:dyDescent="0.25">
      <c r="A707" s="431" t="s">
        <v>1049</v>
      </c>
      <c r="B707" s="434" t="s">
        <v>1735</v>
      </c>
      <c r="C707" s="212">
        <v>41760</v>
      </c>
    </row>
    <row r="708" spans="1:3" x14ac:dyDescent="0.25">
      <c r="A708" s="431" t="s">
        <v>1052</v>
      </c>
      <c r="B708" s="434" t="s">
        <v>1737</v>
      </c>
      <c r="C708" s="212">
        <v>41760</v>
      </c>
    </row>
    <row r="709" spans="1:3" x14ac:dyDescent="0.25">
      <c r="A709" s="431" t="s">
        <v>1054</v>
      </c>
      <c r="B709" s="434" t="s">
        <v>1738</v>
      </c>
      <c r="C709" s="212">
        <v>41791</v>
      </c>
    </row>
    <row r="710" spans="1:3" x14ac:dyDescent="0.25">
      <c r="A710" s="431">
        <v>4</v>
      </c>
      <c r="B710" s="436" t="s">
        <v>1739</v>
      </c>
      <c r="C710" s="210"/>
    </row>
    <row r="711" spans="1:3" x14ac:dyDescent="0.25">
      <c r="A711" s="431" t="s">
        <v>1073</v>
      </c>
      <c r="B711" s="434" t="s">
        <v>1740</v>
      </c>
      <c r="C711" s="212">
        <v>41791</v>
      </c>
    </row>
    <row r="712" spans="1:3" ht="47.25" x14ac:dyDescent="0.25">
      <c r="A712" s="431" t="s">
        <v>1078</v>
      </c>
      <c r="B712" s="434" t="s">
        <v>1741</v>
      </c>
      <c r="C712" s="212" t="s">
        <v>13</v>
      </c>
    </row>
    <row r="713" spans="1:3" ht="32.25" thickBot="1" x14ac:dyDescent="0.3">
      <c r="A713" s="438" t="s">
        <v>1087</v>
      </c>
      <c r="B713" s="439" t="s">
        <v>1742</v>
      </c>
      <c r="C713" s="212">
        <v>41791</v>
      </c>
    </row>
    <row r="714" spans="1:3" ht="32.25" thickBot="1" x14ac:dyDescent="0.3">
      <c r="A714" s="438" t="s">
        <v>1108</v>
      </c>
      <c r="B714" s="439" t="s">
        <v>1743</v>
      </c>
      <c r="C714" s="212">
        <v>41791</v>
      </c>
    </row>
    <row r="716" spans="1:3" ht="16.5" thickBot="1" x14ac:dyDescent="0.3">
      <c r="A716" s="1142" t="s">
        <v>681</v>
      </c>
      <c r="B716" s="1142"/>
      <c r="C716" s="1142"/>
    </row>
    <row r="717" spans="1:3" ht="16.5" thickBot="1" x14ac:dyDescent="0.3">
      <c r="A717" s="425" t="s">
        <v>1010</v>
      </c>
      <c r="B717" s="426" t="s">
        <v>1907</v>
      </c>
      <c r="C717" s="427" t="s">
        <v>1908</v>
      </c>
    </row>
    <row r="718" spans="1:3" x14ac:dyDescent="0.25">
      <c r="A718" s="428">
        <v>1</v>
      </c>
      <c r="B718" s="429" t="s">
        <v>1719</v>
      </c>
      <c r="C718" s="200"/>
    </row>
    <row r="719" spans="1:3" x14ac:dyDescent="0.25">
      <c r="A719" s="431" t="s">
        <v>787</v>
      </c>
      <c r="B719" s="432" t="s">
        <v>1720</v>
      </c>
      <c r="C719" s="386" t="s">
        <v>13</v>
      </c>
    </row>
    <row r="720" spans="1:3" x14ac:dyDescent="0.25">
      <c r="A720" s="431" t="s">
        <v>799</v>
      </c>
      <c r="B720" s="432" t="s">
        <v>1721</v>
      </c>
      <c r="C720" s="386" t="s">
        <v>13</v>
      </c>
    </row>
    <row r="721" spans="1:3" ht="31.5" x14ac:dyDescent="0.25">
      <c r="A721" s="431" t="s">
        <v>801</v>
      </c>
      <c r="B721" s="434" t="s">
        <v>1722</v>
      </c>
      <c r="C721" s="386">
        <v>40909</v>
      </c>
    </row>
    <row r="722" spans="1:3" ht="47.25" x14ac:dyDescent="0.25">
      <c r="A722" s="431" t="s">
        <v>803</v>
      </c>
      <c r="B722" s="434" t="s">
        <v>1727</v>
      </c>
      <c r="C722" s="386" t="s">
        <v>291</v>
      </c>
    </row>
    <row r="723" spans="1:3" x14ac:dyDescent="0.25">
      <c r="A723" s="431" t="s">
        <v>1724</v>
      </c>
      <c r="B723" s="434" t="s">
        <v>1725</v>
      </c>
      <c r="C723" s="386">
        <v>40969</v>
      </c>
    </row>
    <row r="724" spans="1:3" x14ac:dyDescent="0.25">
      <c r="A724" s="431" t="s">
        <v>1726</v>
      </c>
      <c r="B724" s="434" t="s">
        <v>1723</v>
      </c>
      <c r="C724" s="394" t="s">
        <v>13</v>
      </c>
    </row>
    <row r="725" spans="1:3" ht="16.5" customHeight="1" x14ac:dyDescent="0.25">
      <c r="A725" s="431">
        <v>2</v>
      </c>
      <c r="B725" s="436" t="s">
        <v>1728</v>
      </c>
      <c r="C725" s="210"/>
    </row>
    <row r="726" spans="1:3" ht="31.5" x14ac:dyDescent="0.25">
      <c r="A726" s="431" t="s">
        <v>815</v>
      </c>
      <c r="B726" s="434" t="s">
        <v>1729</v>
      </c>
      <c r="C726" s="386">
        <v>41122</v>
      </c>
    </row>
    <row r="727" spans="1:3" ht="31.5" x14ac:dyDescent="0.25">
      <c r="A727" s="431" t="s">
        <v>218</v>
      </c>
      <c r="B727" s="434" t="s">
        <v>1730</v>
      </c>
      <c r="C727" s="394" t="s">
        <v>13</v>
      </c>
    </row>
    <row r="728" spans="1:3" ht="31.5" x14ac:dyDescent="0.25">
      <c r="A728" s="431" t="s">
        <v>818</v>
      </c>
      <c r="B728" s="434" t="s">
        <v>1731</v>
      </c>
      <c r="C728" s="394" t="s">
        <v>13</v>
      </c>
    </row>
    <row r="729" spans="1:3" ht="31.5" x14ac:dyDescent="0.25">
      <c r="A729" s="431">
        <v>3</v>
      </c>
      <c r="B729" s="436" t="s">
        <v>1732</v>
      </c>
      <c r="C729" s="210"/>
    </row>
    <row r="730" spans="1:3" ht="31.5" x14ac:dyDescent="0.25">
      <c r="A730" s="431" t="s">
        <v>1044</v>
      </c>
      <c r="B730" s="434" t="s">
        <v>1733</v>
      </c>
      <c r="C730" s="386" t="s">
        <v>13</v>
      </c>
    </row>
    <row r="731" spans="1:3" x14ac:dyDescent="0.25">
      <c r="A731" s="431" t="s">
        <v>1046</v>
      </c>
      <c r="B731" s="434" t="s">
        <v>1734</v>
      </c>
      <c r="C731" s="212">
        <v>41548</v>
      </c>
    </row>
    <row r="732" spans="1:3" x14ac:dyDescent="0.25">
      <c r="A732" s="431" t="s">
        <v>1049</v>
      </c>
      <c r="B732" s="434" t="s">
        <v>1735</v>
      </c>
      <c r="C732" s="212">
        <v>41548</v>
      </c>
    </row>
    <row r="733" spans="1:3" x14ac:dyDescent="0.25">
      <c r="A733" s="431" t="s">
        <v>1052</v>
      </c>
      <c r="B733" s="434" t="s">
        <v>1737</v>
      </c>
      <c r="C733" s="212">
        <v>41579</v>
      </c>
    </row>
    <row r="734" spans="1:3" x14ac:dyDescent="0.25">
      <c r="A734" s="431" t="s">
        <v>1054</v>
      </c>
      <c r="B734" s="434" t="s">
        <v>1738</v>
      </c>
      <c r="C734" s="212">
        <v>41579</v>
      </c>
    </row>
    <row r="735" spans="1:3" x14ac:dyDescent="0.25">
      <c r="A735" s="431">
        <v>4</v>
      </c>
      <c r="B735" s="436" t="s">
        <v>1739</v>
      </c>
      <c r="C735" s="210"/>
    </row>
    <row r="736" spans="1:3" x14ac:dyDescent="0.25">
      <c r="A736" s="431" t="s">
        <v>1073</v>
      </c>
      <c r="B736" s="434" t="s">
        <v>1740</v>
      </c>
      <c r="C736" s="212">
        <v>41579</v>
      </c>
    </row>
    <row r="737" spans="1:3" ht="47.25" x14ac:dyDescent="0.25">
      <c r="A737" s="431" t="s">
        <v>1078</v>
      </c>
      <c r="B737" s="434" t="s">
        <v>1741</v>
      </c>
      <c r="C737" s="212" t="s">
        <v>13</v>
      </c>
    </row>
    <row r="738" spans="1:3" ht="32.25" thickBot="1" x14ac:dyDescent="0.3">
      <c r="A738" s="438" t="s">
        <v>1087</v>
      </c>
      <c r="B738" s="439" t="s">
        <v>1742</v>
      </c>
      <c r="C738" s="212">
        <v>41609</v>
      </c>
    </row>
    <row r="739" spans="1:3" ht="32.25" thickBot="1" x14ac:dyDescent="0.3">
      <c r="A739" s="438" t="s">
        <v>1108</v>
      </c>
      <c r="B739" s="439" t="s">
        <v>1743</v>
      </c>
      <c r="C739" s="212">
        <v>41609</v>
      </c>
    </row>
    <row r="741" spans="1:3" x14ac:dyDescent="0.25">
      <c r="A741" s="1136" t="s">
        <v>1770</v>
      </c>
      <c r="B741" s="1136"/>
      <c r="C741" s="1136"/>
    </row>
    <row r="742" spans="1:3" x14ac:dyDescent="0.25">
      <c r="A742" s="409">
        <v>1</v>
      </c>
      <c r="B742" s="442" t="s">
        <v>1719</v>
      </c>
      <c r="C742" s="385"/>
    </row>
    <row r="743" spans="1:3" x14ac:dyDescent="0.25">
      <c r="A743" s="409" t="s">
        <v>787</v>
      </c>
      <c r="B743" s="443" t="s">
        <v>1720</v>
      </c>
      <c r="C743" s="386" t="s">
        <v>13</v>
      </c>
    </row>
    <row r="744" spans="1:3" x14ac:dyDescent="0.25">
      <c r="A744" s="409" t="s">
        <v>799</v>
      </c>
      <c r="B744" s="443" t="s">
        <v>1721</v>
      </c>
      <c r="C744" s="386" t="s">
        <v>13</v>
      </c>
    </row>
    <row r="745" spans="1:3" ht="31.5" x14ac:dyDescent="0.25">
      <c r="A745" s="409" t="s">
        <v>801</v>
      </c>
      <c r="B745" s="410" t="s">
        <v>1722</v>
      </c>
      <c r="C745" s="386">
        <v>39512</v>
      </c>
    </row>
    <row r="746" spans="1:3" x14ac:dyDescent="0.25">
      <c r="A746" s="409" t="s">
        <v>803</v>
      </c>
      <c r="B746" s="410" t="s">
        <v>1723</v>
      </c>
      <c r="C746" s="386" t="s">
        <v>13</v>
      </c>
    </row>
    <row r="747" spans="1:3" x14ac:dyDescent="0.25">
      <c r="A747" s="409" t="s">
        <v>1724</v>
      </c>
      <c r="B747" s="410" t="s">
        <v>1725</v>
      </c>
      <c r="C747" s="386">
        <v>40103</v>
      </c>
    </row>
    <row r="748" spans="1:3" ht="47.25" x14ac:dyDescent="0.25">
      <c r="A748" s="409" t="s">
        <v>1726</v>
      </c>
      <c r="B748" s="410" t="s">
        <v>1727</v>
      </c>
      <c r="C748" s="394" t="s">
        <v>13</v>
      </c>
    </row>
    <row r="749" spans="1:3" x14ac:dyDescent="0.25">
      <c r="A749" s="409">
        <v>2</v>
      </c>
      <c r="B749" s="442" t="s">
        <v>1728</v>
      </c>
      <c r="C749" s="385"/>
    </row>
    <row r="750" spans="1:3" ht="16.5" customHeight="1" x14ac:dyDescent="0.25">
      <c r="A750" s="409" t="s">
        <v>815</v>
      </c>
      <c r="B750" s="410" t="s">
        <v>1729</v>
      </c>
      <c r="C750" s="386">
        <v>41016</v>
      </c>
    </row>
    <row r="751" spans="1:3" ht="31.5" x14ac:dyDescent="0.25">
      <c r="A751" s="409" t="s">
        <v>218</v>
      </c>
      <c r="B751" s="410" t="s">
        <v>1730</v>
      </c>
      <c r="C751" s="394" t="s">
        <v>13</v>
      </c>
    </row>
    <row r="752" spans="1:3" ht="31.5" x14ac:dyDescent="0.25">
      <c r="A752" s="409" t="s">
        <v>818</v>
      </c>
      <c r="B752" s="410" t="s">
        <v>1731</v>
      </c>
      <c r="C752" s="394" t="s">
        <v>13</v>
      </c>
    </row>
    <row r="753" spans="1:3" ht="31.5" x14ac:dyDescent="0.25">
      <c r="A753" s="409">
        <v>3</v>
      </c>
      <c r="B753" s="442" t="s">
        <v>1732</v>
      </c>
      <c r="C753" s="385"/>
    </row>
    <row r="754" spans="1:3" ht="31.5" x14ac:dyDescent="0.25">
      <c r="A754" s="409" t="s">
        <v>1044</v>
      </c>
      <c r="B754" s="410" t="s">
        <v>1733</v>
      </c>
      <c r="C754" s="386" t="s">
        <v>13</v>
      </c>
    </row>
    <row r="755" spans="1:3" x14ac:dyDescent="0.25">
      <c r="A755" s="409" t="s">
        <v>1046</v>
      </c>
      <c r="B755" s="410" t="s">
        <v>1734</v>
      </c>
      <c r="C755" s="212">
        <v>40303</v>
      </c>
    </row>
    <row r="756" spans="1:3" x14ac:dyDescent="0.25">
      <c r="A756" s="409" t="s">
        <v>1049</v>
      </c>
      <c r="B756" s="410" t="s">
        <v>1735</v>
      </c>
      <c r="C756" s="212">
        <v>40299</v>
      </c>
    </row>
    <row r="757" spans="1:3" x14ac:dyDescent="0.25">
      <c r="A757" s="409" t="s">
        <v>1052</v>
      </c>
      <c r="B757" s="410" t="s">
        <v>1737</v>
      </c>
      <c r="C757" s="212">
        <v>41760</v>
      </c>
    </row>
    <row r="758" spans="1:3" x14ac:dyDescent="0.25">
      <c r="A758" s="409" t="s">
        <v>1054</v>
      </c>
      <c r="B758" s="410" t="s">
        <v>1738</v>
      </c>
      <c r="C758" s="212" t="s">
        <v>13</v>
      </c>
    </row>
    <row r="759" spans="1:3" x14ac:dyDescent="0.25">
      <c r="A759" s="409">
        <v>4</v>
      </c>
      <c r="B759" s="442" t="s">
        <v>1739</v>
      </c>
      <c r="C759" s="385"/>
    </row>
    <row r="760" spans="1:3" x14ac:dyDescent="0.25">
      <c r="A760" s="409" t="s">
        <v>1073</v>
      </c>
      <c r="B760" s="410" t="s">
        <v>1740</v>
      </c>
      <c r="C760" s="212">
        <v>41791</v>
      </c>
    </row>
    <row r="761" spans="1:3" ht="47.25" x14ac:dyDescent="0.25">
      <c r="A761" s="409" t="s">
        <v>1078</v>
      </c>
      <c r="B761" s="410" t="s">
        <v>1741</v>
      </c>
      <c r="C761" s="386" t="s">
        <v>13</v>
      </c>
    </row>
    <row r="762" spans="1:3" ht="32.25" thickBot="1" x14ac:dyDescent="0.3">
      <c r="A762" s="409" t="s">
        <v>1087</v>
      </c>
      <c r="B762" s="410" t="s">
        <v>1742</v>
      </c>
      <c r="C762" s="444">
        <v>41791</v>
      </c>
    </row>
    <row r="763" spans="1:3" ht="32.25" thickBot="1" x14ac:dyDescent="0.3">
      <c r="A763" s="407" t="s">
        <v>1108</v>
      </c>
      <c r="B763" s="445" t="s">
        <v>1743</v>
      </c>
      <c r="C763" s="444">
        <v>41791</v>
      </c>
    </row>
    <row r="764" spans="1:3" ht="16.5" thickBot="1" x14ac:dyDescent="0.3"/>
    <row r="765" spans="1:3" x14ac:dyDescent="0.25">
      <c r="A765" s="1085" t="s">
        <v>605</v>
      </c>
      <c r="B765" s="1085"/>
      <c r="C765" s="1085"/>
    </row>
    <row r="766" spans="1:3" x14ac:dyDescent="0.25">
      <c r="A766" s="409">
        <v>1</v>
      </c>
      <c r="B766" s="442" t="s">
        <v>1719</v>
      </c>
      <c r="C766" s="385"/>
    </row>
    <row r="767" spans="1:3" x14ac:dyDescent="0.25">
      <c r="A767" s="409" t="s">
        <v>787</v>
      </c>
      <c r="B767" s="443" t="s">
        <v>1720</v>
      </c>
      <c r="C767" s="386" t="s">
        <v>13</v>
      </c>
    </row>
    <row r="768" spans="1:3" x14ac:dyDescent="0.25">
      <c r="A768" s="409" t="s">
        <v>799</v>
      </c>
      <c r="B768" s="443" t="s">
        <v>1721</v>
      </c>
      <c r="C768" s="386" t="s">
        <v>13</v>
      </c>
    </row>
    <row r="769" spans="1:3" ht="31.5" x14ac:dyDescent="0.25">
      <c r="A769" s="409" t="s">
        <v>801</v>
      </c>
      <c r="B769" s="410" t="s">
        <v>1722</v>
      </c>
      <c r="C769" s="386">
        <v>41365</v>
      </c>
    </row>
    <row r="770" spans="1:3" x14ac:dyDescent="0.25">
      <c r="A770" s="409" t="s">
        <v>803</v>
      </c>
      <c r="B770" s="410" t="s">
        <v>1723</v>
      </c>
      <c r="C770" s="386" t="s">
        <v>13</v>
      </c>
    </row>
    <row r="771" spans="1:3" x14ac:dyDescent="0.25">
      <c r="A771" s="409" t="s">
        <v>1724</v>
      </c>
      <c r="B771" s="410" t="s">
        <v>1725</v>
      </c>
      <c r="C771" s="386">
        <v>41426</v>
      </c>
    </row>
    <row r="772" spans="1:3" ht="47.25" x14ac:dyDescent="0.25">
      <c r="A772" s="409" t="s">
        <v>1726</v>
      </c>
      <c r="B772" s="410" t="s">
        <v>1727</v>
      </c>
      <c r="C772" s="394" t="s">
        <v>13</v>
      </c>
    </row>
    <row r="773" spans="1:3" x14ac:dyDescent="0.25">
      <c r="A773" s="409">
        <v>2</v>
      </c>
      <c r="B773" s="442" t="s">
        <v>1728</v>
      </c>
      <c r="C773" s="385"/>
    </row>
    <row r="774" spans="1:3" ht="31.5" x14ac:dyDescent="0.25">
      <c r="A774" s="409" t="s">
        <v>815</v>
      </c>
      <c r="B774" s="410" t="s">
        <v>1729</v>
      </c>
      <c r="C774" s="386">
        <v>41426</v>
      </c>
    </row>
    <row r="775" spans="1:3" ht="16.5" customHeight="1" x14ac:dyDescent="0.25">
      <c r="A775" s="409" t="s">
        <v>218</v>
      </c>
      <c r="B775" s="410" t="s">
        <v>1730</v>
      </c>
      <c r="C775" s="394" t="s">
        <v>13</v>
      </c>
    </row>
    <row r="776" spans="1:3" ht="31.5" x14ac:dyDescent="0.25">
      <c r="A776" s="409" t="s">
        <v>818</v>
      </c>
      <c r="B776" s="410" t="s">
        <v>1731</v>
      </c>
      <c r="C776" s="394" t="s">
        <v>13</v>
      </c>
    </row>
    <row r="777" spans="1:3" ht="31.5" x14ac:dyDescent="0.25">
      <c r="A777" s="409">
        <v>3</v>
      </c>
      <c r="B777" s="442" t="s">
        <v>1732</v>
      </c>
      <c r="C777" s="385"/>
    </row>
    <row r="778" spans="1:3" ht="31.5" x14ac:dyDescent="0.25">
      <c r="A778" s="409" t="s">
        <v>1044</v>
      </c>
      <c r="B778" s="410" t="s">
        <v>1733</v>
      </c>
      <c r="C778" s="386" t="s">
        <v>13</v>
      </c>
    </row>
    <row r="779" spans="1:3" x14ac:dyDescent="0.25">
      <c r="A779" s="409" t="s">
        <v>1046</v>
      </c>
      <c r="B779" s="410" t="s">
        <v>1734</v>
      </c>
      <c r="C779" s="386">
        <v>41153</v>
      </c>
    </row>
    <row r="780" spans="1:3" x14ac:dyDescent="0.25">
      <c r="A780" s="409" t="s">
        <v>1049</v>
      </c>
      <c r="B780" s="410" t="s">
        <v>1735</v>
      </c>
      <c r="C780" s="212">
        <v>41153</v>
      </c>
    </row>
    <row r="781" spans="1:3" x14ac:dyDescent="0.25">
      <c r="A781" s="409" t="s">
        <v>1052</v>
      </c>
      <c r="B781" s="410" t="s">
        <v>1737</v>
      </c>
      <c r="C781" s="212">
        <v>41244</v>
      </c>
    </row>
    <row r="782" spans="1:3" x14ac:dyDescent="0.25">
      <c r="A782" s="409" t="s">
        <v>1054</v>
      </c>
      <c r="B782" s="410" t="s">
        <v>1738</v>
      </c>
      <c r="C782" s="212" t="s">
        <v>13</v>
      </c>
    </row>
    <row r="783" spans="1:3" x14ac:dyDescent="0.25">
      <c r="A783" s="409">
        <v>4</v>
      </c>
      <c r="B783" s="442" t="s">
        <v>1739</v>
      </c>
      <c r="C783" s="385"/>
    </row>
    <row r="784" spans="1:3" x14ac:dyDescent="0.25">
      <c r="A784" s="409" t="s">
        <v>1073</v>
      </c>
      <c r="B784" s="410" t="s">
        <v>1740</v>
      </c>
      <c r="C784" s="212">
        <v>41275</v>
      </c>
    </row>
    <row r="785" spans="1:3" ht="47.25" x14ac:dyDescent="0.25">
      <c r="A785" s="409" t="s">
        <v>1078</v>
      </c>
      <c r="B785" s="410" t="s">
        <v>1741</v>
      </c>
      <c r="C785" s="386" t="s">
        <v>13</v>
      </c>
    </row>
    <row r="786" spans="1:3" ht="32.25" thickBot="1" x14ac:dyDescent="0.3">
      <c r="A786" s="409" t="s">
        <v>1087</v>
      </c>
      <c r="B786" s="410" t="s">
        <v>1742</v>
      </c>
      <c r="C786" s="444">
        <v>41275</v>
      </c>
    </row>
    <row r="787" spans="1:3" ht="32.25" thickBot="1" x14ac:dyDescent="0.3">
      <c r="A787" s="407" t="s">
        <v>1108</v>
      </c>
      <c r="B787" s="445" t="s">
        <v>1743</v>
      </c>
      <c r="C787" s="444">
        <v>41275</v>
      </c>
    </row>
    <row r="788" spans="1:3" ht="16.5" thickBot="1" x14ac:dyDescent="0.3"/>
    <row r="789" spans="1:3" x14ac:dyDescent="0.25">
      <c r="A789" s="1085" t="s">
        <v>1771</v>
      </c>
      <c r="B789" s="1085"/>
      <c r="C789" s="1085"/>
    </row>
    <row r="790" spans="1:3" x14ac:dyDescent="0.25">
      <c r="A790" s="409">
        <v>1</v>
      </c>
      <c r="B790" s="442" t="s">
        <v>1719</v>
      </c>
      <c r="C790" s="385"/>
    </row>
    <row r="791" spans="1:3" x14ac:dyDescent="0.25">
      <c r="A791" s="409" t="s">
        <v>787</v>
      </c>
      <c r="B791" s="443" t="s">
        <v>1720</v>
      </c>
      <c r="C791" s="386" t="s">
        <v>13</v>
      </c>
    </row>
    <row r="792" spans="1:3" x14ac:dyDescent="0.25">
      <c r="A792" s="409" t="s">
        <v>799</v>
      </c>
      <c r="B792" s="443" t="s">
        <v>1721</v>
      </c>
      <c r="C792" s="386" t="s">
        <v>13</v>
      </c>
    </row>
    <row r="793" spans="1:3" ht="31.5" x14ac:dyDescent="0.25">
      <c r="A793" s="409" t="s">
        <v>801</v>
      </c>
      <c r="B793" s="410" t="s">
        <v>1722</v>
      </c>
      <c r="C793" s="386">
        <v>41640</v>
      </c>
    </row>
    <row r="794" spans="1:3" x14ac:dyDescent="0.25">
      <c r="A794" s="409" t="s">
        <v>803</v>
      </c>
      <c r="B794" s="410" t="s">
        <v>1723</v>
      </c>
      <c r="C794" s="386" t="s">
        <v>13</v>
      </c>
    </row>
    <row r="795" spans="1:3" x14ac:dyDescent="0.25">
      <c r="A795" s="409" t="s">
        <v>1724</v>
      </c>
      <c r="B795" s="410" t="s">
        <v>1725</v>
      </c>
      <c r="C795" s="386">
        <v>41640</v>
      </c>
    </row>
    <row r="796" spans="1:3" ht="47.25" x14ac:dyDescent="0.25">
      <c r="A796" s="409" t="s">
        <v>1726</v>
      </c>
      <c r="B796" s="410" t="s">
        <v>1727</v>
      </c>
      <c r="C796" s="394" t="s">
        <v>13</v>
      </c>
    </row>
    <row r="797" spans="1:3" x14ac:dyDescent="0.25">
      <c r="A797" s="409">
        <v>2</v>
      </c>
      <c r="B797" s="442" t="s">
        <v>1728</v>
      </c>
      <c r="C797" s="385"/>
    </row>
    <row r="798" spans="1:3" ht="31.5" x14ac:dyDescent="0.25">
      <c r="A798" s="409" t="s">
        <v>815</v>
      </c>
      <c r="B798" s="410" t="s">
        <v>1729</v>
      </c>
      <c r="C798" s="394" t="s">
        <v>13</v>
      </c>
    </row>
    <row r="799" spans="1:3" ht="31.5" x14ac:dyDescent="0.25">
      <c r="A799" s="409" t="s">
        <v>218</v>
      </c>
      <c r="B799" s="410" t="s">
        <v>1730</v>
      </c>
      <c r="C799" s="394" t="s">
        <v>13</v>
      </c>
    </row>
    <row r="800" spans="1:3" ht="16.5" customHeight="1" x14ac:dyDescent="0.25">
      <c r="A800" s="409" t="s">
        <v>818</v>
      </c>
      <c r="B800" s="410" t="s">
        <v>1731</v>
      </c>
      <c r="C800" s="394" t="s">
        <v>13</v>
      </c>
    </row>
    <row r="801" spans="1:3" ht="31.5" x14ac:dyDescent="0.25">
      <c r="A801" s="409">
        <v>3</v>
      </c>
      <c r="B801" s="442" t="s">
        <v>1732</v>
      </c>
      <c r="C801" s="385"/>
    </row>
    <row r="802" spans="1:3" ht="31.5" x14ac:dyDescent="0.25">
      <c r="A802" s="409" t="s">
        <v>1044</v>
      </c>
      <c r="B802" s="410" t="s">
        <v>1733</v>
      </c>
      <c r="C802" s="386" t="s">
        <v>13</v>
      </c>
    </row>
    <row r="803" spans="1:3" x14ac:dyDescent="0.25">
      <c r="A803" s="409" t="s">
        <v>1046</v>
      </c>
      <c r="B803" s="410" t="s">
        <v>1734</v>
      </c>
      <c r="C803" s="394" t="s">
        <v>13</v>
      </c>
    </row>
    <row r="804" spans="1:3" x14ac:dyDescent="0.25">
      <c r="A804" s="409" t="s">
        <v>1049</v>
      </c>
      <c r="B804" s="410" t="s">
        <v>1735</v>
      </c>
      <c r="C804" s="394" t="s">
        <v>13</v>
      </c>
    </row>
    <row r="805" spans="1:3" x14ac:dyDescent="0.25">
      <c r="A805" s="409" t="s">
        <v>1052</v>
      </c>
      <c r="B805" s="410" t="s">
        <v>1737</v>
      </c>
      <c r="C805" s="394" t="s">
        <v>13</v>
      </c>
    </row>
    <row r="806" spans="1:3" x14ac:dyDescent="0.25">
      <c r="A806" s="409" t="s">
        <v>1054</v>
      </c>
      <c r="B806" s="410" t="s">
        <v>1738</v>
      </c>
      <c r="C806" s="394" t="s">
        <v>13</v>
      </c>
    </row>
    <row r="807" spans="1:3" x14ac:dyDescent="0.25">
      <c r="A807" s="409">
        <v>4</v>
      </c>
      <c r="B807" s="442" t="s">
        <v>1739</v>
      </c>
      <c r="C807" s="385"/>
    </row>
    <row r="808" spans="1:3" x14ac:dyDescent="0.25">
      <c r="A808" s="409" t="s">
        <v>1073</v>
      </c>
      <c r="B808" s="410" t="s">
        <v>1740</v>
      </c>
      <c r="C808" s="394" t="s">
        <v>13</v>
      </c>
    </row>
    <row r="809" spans="1:3" ht="47.25" x14ac:dyDescent="0.25">
      <c r="A809" s="409" t="s">
        <v>1078</v>
      </c>
      <c r="B809" s="410" t="s">
        <v>1741</v>
      </c>
      <c r="C809" s="386" t="s">
        <v>13</v>
      </c>
    </row>
    <row r="810" spans="1:3" ht="31.5" x14ac:dyDescent="0.25">
      <c r="A810" s="409" t="s">
        <v>1087</v>
      </c>
      <c r="B810" s="410" t="s">
        <v>1742</v>
      </c>
      <c r="C810" s="394" t="s">
        <v>13</v>
      </c>
    </row>
    <row r="811" spans="1:3" ht="32.25" thickBot="1" x14ac:dyDescent="0.3">
      <c r="A811" s="407" t="s">
        <v>1108</v>
      </c>
      <c r="B811" s="445" t="s">
        <v>1743</v>
      </c>
      <c r="C811" s="394" t="s">
        <v>13</v>
      </c>
    </row>
    <row r="813" spans="1:3" x14ac:dyDescent="0.25">
      <c r="A813" s="1143" t="s">
        <v>1772</v>
      </c>
      <c r="B813" s="1143"/>
      <c r="C813" s="1143"/>
    </row>
    <row r="814" spans="1:3" x14ac:dyDescent="0.25">
      <c r="A814" s="409">
        <v>1</v>
      </c>
      <c r="B814" s="442" t="s">
        <v>1719</v>
      </c>
      <c r="C814" s="385"/>
    </row>
    <row r="815" spans="1:3" x14ac:dyDescent="0.25">
      <c r="A815" s="409" t="s">
        <v>787</v>
      </c>
      <c r="B815" s="443" t="s">
        <v>1720</v>
      </c>
      <c r="C815" s="386" t="s">
        <v>13</v>
      </c>
    </row>
    <row r="816" spans="1:3" x14ac:dyDescent="0.25">
      <c r="A816" s="409" t="s">
        <v>799</v>
      </c>
      <c r="B816" s="443" t="s">
        <v>1721</v>
      </c>
      <c r="C816" s="386" t="s">
        <v>13</v>
      </c>
    </row>
    <row r="817" spans="1:3" ht="31.5" x14ac:dyDescent="0.25">
      <c r="A817" s="409" t="s">
        <v>801</v>
      </c>
      <c r="B817" s="410" t="s">
        <v>1722</v>
      </c>
      <c r="C817" s="386">
        <v>41640</v>
      </c>
    </row>
    <row r="818" spans="1:3" x14ac:dyDescent="0.25">
      <c r="A818" s="409" t="s">
        <v>803</v>
      </c>
      <c r="B818" s="410" t="s">
        <v>1723</v>
      </c>
      <c r="C818" s="386" t="s">
        <v>13</v>
      </c>
    </row>
    <row r="819" spans="1:3" x14ac:dyDescent="0.25">
      <c r="A819" s="409" t="s">
        <v>1724</v>
      </c>
      <c r="B819" s="410" t="s">
        <v>1725</v>
      </c>
      <c r="C819" s="386">
        <v>41640</v>
      </c>
    </row>
    <row r="820" spans="1:3" ht="47.25" x14ac:dyDescent="0.25">
      <c r="A820" s="409" t="s">
        <v>1726</v>
      </c>
      <c r="B820" s="410" t="s">
        <v>1727</v>
      </c>
      <c r="C820" s="394" t="s">
        <v>13</v>
      </c>
    </row>
    <row r="821" spans="1:3" x14ac:dyDescent="0.25">
      <c r="A821" s="409">
        <v>2</v>
      </c>
      <c r="B821" s="442" t="s">
        <v>1728</v>
      </c>
      <c r="C821" s="385"/>
    </row>
    <row r="822" spans="1:3" ht="31.5" x14ac:dyDescent="0.25">
      <c r="A822" s="409" t="s">
        <v>815</v>
      </c>
      <c r="B822" s="410" t="s">
        <v>1729</v>
      </c>
      <c r="C822" s="394" t="s">
        <v>13</v>
      </c>
    </row>
    <row r="823" spans="1:3" ht="31.5" x14ac:dyDescent="0.25">
      <c r="A823" s="409" t="s">
        <v>218</v>
      </c>
      <c r="B823" s="410" t="s">
        <v>1730</v>
      </c>
      <c r="C823" s="394" t="s">
        <v>13</v>
      </c>
    </row>
    <row r="824" spans="1:3" ht="31.5" x14ac:dyDescent="0.25">
      <c r="A824" s="409" t="s">
        <v>818</v>
      </c>
      <c r="B824" s="410" t="s">
        <v>1731</v>
      </c>
      <c r="C824" s="394" t="s">
        <v>13</v>
      </c>
    </row>
    <row r="825" spans="1:3" ht="16.5" customHeight="1" x14ac:dyDescent="0.25">
      <c r="A825" s="409">
        <v>3</v>
      </c>
      <c r="B825" s="442" t="s">
        <v>1732</v>
      </c>
      <c r="C825" s="385"/>
    </row>
    <row r="826" spans="1:3" ht="31.5" x14ac:dyDescent="0.25">
      <c r="A826" s="409" t="s">
        <v>1044</v>
      </c>
      <c r="B826" s="410" t="s">
        <v>1733</v>
      </c>
      <c r="C826" s="386" t="s">
        <v>13</v>
      </c>
    </row>
    <row r="827" spans="1:3" x14ac:dyDescent="0.25">
      <c r="A827" s="409" t="s">
        <v>1046</v>
      </c>
      <c r="B827" s="410" t="s">
        <v>1734</v>
      </c>
      <c r="C827" s="394" t="s">
        <v>13</v>
      </c>
    </row>
    <row r="828" spans="1:3" x14ac:dyDescent="0.25">
      <c r="A828" s="409" t="s">
        <v>1049</v>
      </c>
      <c r="B828" s="410" t="s">
        <v>1735</v>
      </c>
      <c r="C828" s="394" t="s">
        <v>13</v>
      </c>
    </row>
    <row r="829" spans="1:3" x14ac:dyDescent="0.25">
      <c r="A829" s="409" t="s">
        <v>1052</v>
      </c>
      <c r="B829" s="410" t="s">
        <v>1737</v>
      </c>
      <c r="C829" s="394" t="s">
        <v>13</v>
      </c>
    </row>
    <row r="830" spans="1:3" x14ac:dyDescent="0.25">
      <c r="A830" s="409" t="s">
        <v>1054</v>
      </c>
      <c r="B830" s="410" t="s">
        <v>1738</v>
      </c>
      <c r="C830" s="394" t="s">
        <v>13</v>
      </c>
    </row>
    <row r="831" spans="1:3" x14ac:dyDescent="0.25">
      <c r="A831" s="409">
        <v>4</v>
      </c>
      <c r="B831" s="442" t="s">
        <v>1739</v>
      </c>
      <c r="C831" s="385"/>
    </row>
    <row r="832" spans="1:3" x14ac:dyDescent="0.25">
      <c r="A832" s="409" t="s">
        <v>1073</v>
      </c>
      <c r="B832" s="410" t="s">
        <v>1740</v>
      </c>
      <c r="C832" s="394" t="s">
        <v>13</v>
      </c>
    </row>
    <row r="833" spans="1:3" ht="47.25" x14ac:dyDescent="0.25">
      <c r="A833" s="409" t="s">
        <v>1078</v>
      </c>
      <c r="B833" s="410" t="s">
        <v>1741</v>
      </c>
      <c r="C833" s="386" t="s">
        <v>13</v>
      </c>
    </row>
    <row r="834" spans="1:3" ht="31.5" x14ac:dyDescent="0.25">
      <c r="A834" s="409" t="s">
        <v>1087</v>
      </c>
      <c r="B834" s="410" t="s">
        <v>1742</v>
      </c>
      <c r="C834" s="394" t="s">
        <v>13</v>
      </c>
    </row>
    <row r="835" spans="1:3" ht="32.25" thickBot="1" x14ac:dyDescent="0.3">
      <c r="A835" s="407" t="s">
        <v>1108</v>
      </c>
      <c r="B835" s="445" t="s">
        <v>1743</v>
      </c>
      <c r="C835" s="394" t="s">
        <v>13</v>
      </c>
    </row>
    <row r="837" spans="1:3" x14ac:dyDescent="0.25">
      <c r="A837" s="1143" t="s">
        <v>1773</v>
      </c>
      <c r="B837" s="1143"/>
      <c r="C837" s="1143"/>
    </row>
    <row r="838" spans="1:3" x14ac:dyDescent="0.25">
      <c r="A838" s="409">
        <v>1</v>
      </c>
      <c r="B838" s="442" t="s">
        <v>1719</v>
      </c>
      <c r="C838" s="385"/>
    </row>
    <row r="839" spans="1:3" x14ac:dyDescent="0.25">
      <c r="A839" s="409" t="s">
        <v>787</v>
      </c>
      <c r="B839" s="443" t="s">
        <v>1720</v>
      </c>
      <c r="C839" s="386" t="s">
        <v>13</v>
      </c>
    </row>
    <row r="840" spans="1:3" x14ac:dyDescent="0.25">
      <c r="A840" s="409" t="s">
        <v>799</v>
      </c>
      <c r="B840" s="443" t="s">
        <v>1721</v>
      </c>
      <c r="C840" s="386" t="s">
        <v>13</v>
      </c>
    </row>
    <row r="841" spans="1:3" ht="31.5" x14ac:dyDescent="0.25">
      <c r="A841" s="409" t="s">
        <v>801</v>
      </c>
      <c r="B841" s="410" t="s">
        <v>1722</v>
      </c>
      <c r="C841" s="386">
        <v>39661</v>
      </c>
    </row>
    <row r="842" spans="1:3" x14ac:dyDescent="0.25">
      <c r="A842" s="409" t="s">
        <v>803</v>
      </c>
      <c r="B842" s="410" t="s">
        <v>1723</v>
      </c>
      <c r="C842" s="386" t="s">
        <v>13</v>
      </c>
    </row>
    <row r="843" spans="1:3" x14ac:dyDescent="0.25">
      <c r="A843" s="409" t="s">
        <v>1724</v>
      </c>
      <c r="B843" s="410" t="s">
        <v>1725</v>
      </c>
      <c r="C843" s="386">
        <v>39692</v>
      </c>
    </row>
    <row r="844" spans="1:3" ht="47.25" x14ac:dyDescent="0.25">
      <c r="A844" s="409" t="s">
        <v>1726</v>
      </c>
      <c r="B844" s="410" t="s">
        <v>1727</v>
      </c>
      <c r="C844" s="394" t="s">
        <v>13</v>
      </c>
    </row>
    <row r="845" spans="1:3" x14ac:dyDescent="0.25">
      <c r="A845" s="409">
        <v>2</v>
      </c>
      <c r="B845" s="442" t="s">
        <v>1728</v>
      </c>
      <c r="C845" s="385"/>
    </row>
    <row r="846" spans="1:3" ht="31.5" x14ac:dyDescent="0.25">
      <c r="A846" s="409" t="s">
        <v>815</v>
      </c>
      <c r="B846" s="410" t="s">
        <v>1729</v>
      </c>
      <c r="C846" s="386">
        <v>41306</v>
      </c>
    </row>
    <row r="847" spans="1:3" ht="31.5" x14ac:dyDescent="0.25">
      <c r="A847" s="409" t="s">
        <v>218</v>
      </c>
      <c r="B847" s="410" t="s">
        <v>1730</v>
      </c>
      <c r="C847" s="394" t="s">
        <v>13</v>
      </c>
    </row>
    <row r="848" spans="1:3" ht="31.5" x14ac:dyDescent="0.25">
      <c r="A848" s="409" t="s">
        <v>818</v>
      </c>
      <c r="B848" s="410" t="s">
        <v>1731</v>
      </c>
      <c r="C848" s="394" t="s">
        <v>13</v>
      </c>
    </row>
    <row r="849" spans="1:3" ht="31.5" x14ac:dyDescent="0.25">
      <c r="A849" s="409">
        <v>3</v>
      </c>
      <c r="B849" s="442" t="s">
        <v>1732</v>
      </c>
      <c r="C849" s="385"/>
    </row>
    <row r="850" spans="1:3" ht="16.5" customHeight="1" x14ac:dyDescent="0.25">
      <c r="A850" s="409" t="s">
        <v>1044</v>
      </c>
      <c r="B850" s="410" t="s">
        <v>1733</v>
      </c>
      <c r="C850" s="386" t="s">
        <v>13</v>
      </c>
    </row>
    <row r="851" spans="1:3" x14ac:dyDescent="0.25">
      <c r="A851" s="409" t="s">
        <v>1046</v>
      </c>
      <c r="B851" s="410" t="s">
        <v>1734</v>
      </c>
      <c r="C851" s="386">
        <v>41306</v>
      </c>
    </row>
    <row r="852" spans="1:3" x14ac:dyDescent="0.25">
      <c r="A852" s="409" t="s">
        <v>1049</v>
      </c>
      <c r="B852" s="410" t="s">
        <v>1735</v>
      </c>
      <c r="C852" s="386">
        <v>41306</v>
      </c>
    </row>
    <row r="853" spans="1:3" x14ac:dyDescent="0.25">
      <c r="A853" s="409" t="s">
        <v>1052</v>
      </c>
      <c r="B853" s="410" t="s">
        <v>1737</v>
      </c>
      <c r="C853" s="386">
        <v>41548</v>
      </c>
    </row>
    <row r="854" spans="1:3" x14ac:dyDescent="0.25">
      <c r="A854" s="409" t="s">
        <v>1054</v>
      </c>
      <c r="B854" s="410" t="s">
        <v>1738</v>
      </c>
      <c r="C854" s="394" t="s">
        <v>13</v>
      </c>
    </row>
    <row r="855" spans="1:3" x14ac:dyDescent="0.25">
      <c r="A855" s="409">
        <v>4</v>
      </c>
      <c r="B855" s="442" t="s">
        <v>1739</v>
      </c>
      <c r="C855" s="385"/>
    </row>
    <row r="856" spans="1:3" x14ac:dyDescent="0.25">
      <c r="A856" s="409" t="s">
        <v>1073</v>
      </c>
      <c r="B856" s="410" t="s">
        <v>1740</v>
      </c>
      <c r="C856" s="386">
        <v>41548</v>
      </c>
    </row>
    <row r="857" spans="1:3" ht="47.25" x14ac:dyDescent="0.25">
      <c r="A857" s="409" t="s">
        <v>1078</v>
      </c>
      <c r="B857" s="410" t="s">
        <v>1741</v>
      </c>
      <c r="C857" s="386" t="s">
        <v>13</v>
      </c>
    </row>
    <row r="858" spans="1:3" ht="31.5" x14ac:dyDescent="0.25">
      <c r="A858" s="409" t="s">
        <v>1087</v>
      </c>
      <c r="B858" s="410" t="s">
        <v>1742</v>
      </c>
      <c r="C858" s="386">
        <v>41579</v>
      </c>
    </row>
    <row r="859" spans="1:3" ht="32.25" thickBot="1" x14ac:dyDescent="0.3">
      <c r="A859" s="407" t="s">
        <v>1108</v>
      </c>
      <c r="B859" s="445" t="s">
        <v>1743</v>
      </c>
      <c r="C859" s="386">
        <v>41579</v>
      </c>
    </row>
    <row r="861" spans="1:3" x14ac:dyDescent="0.25">
      <c r="B861" s="412" t="s">
        <v>1774</v>
      </c>
    </row>
    <row r="862" spans="1:3" x14ac:dyDescent="0.25">
      <c r="A862" s="409">
        <v>1</v>
      </c>
      <c r="B862" s="442" t="s">
        <v>1719</v>
      </c>
      <c r="C862" s="385"/>
    </row>
    <row r="863" spans="1:3" x14ac:dyDescent="0.25">
      <c r="A863" s="409" t="s">
        <v>787</v>
      </c>
      <c r="B863" s="443" t="s">
        <v>1720</v>
      </c>
      <c r="C863" s="386" t="s">
        <v>13</v>
      </c>
    </row>
    <row r="864" spans="1:3" x14ac:dyDescent="0.25">
      <c r="A864" s="409" t="s">
        <v>799</v>
      </c>
      <c r="B864" s="443" t="s">
        <v>1721</v>
      </c>
      <c r="C864" s="386" t="s">
        <v>13</v>
      </c>
    </row>
    <row r="865" spans="1:3" ht="31.5" x14ac:dyDescent="0.25">
      <c r="A865" s="409" t="s">
        <v>801</v>
      </c>
      <c r="B865" s="410" t="s">
        <v>1722</v>
      </c>
      <c r="C865" s="386">
        <v>41275</v>
      </c>
    </row>
    <row r="866" spans="1:3" x14ac:dyDescent="0.25">
      <c r="A866" s="409" t="s">
        <v>803</v>
      </c>
      <c r="B866" s="410" t="s">
        <v>1723</v>
      </c>
      <c r="C866" s="386" t="s">
        <v>13</v>
      </c>
    </row>
    <row r="867" spans="1:3" x14ac:dyDescent="0.25">
      <c r="A867" s="409" t="s">
        <v>1724</v>
      </c>
      <c r="B867" s="410" t="s">
        <v>1725</v>
      </c>
      <c r="C867" s="386">
        <v>41306</v>
      </c>
    </row>
    <row r="868" spans="1:3" ht="47.25" x14ac:dyDescent="0.25">
      <c r="A868" s="409" t="s">
        <v>1726</v>
      </c>
      <c r="B868" s="410" t="s">
        <v>1727</v>
      </c>
      <c r="C868" s="394" t="s">
        <v>13</v>
      </c>
    </row>
    <row r="869" spans="1:3" x14ac:dyDescent="0.25">
      <c r="A869" s="409">
        <v>2</v>
      </c>
      <c r="B869" s="442" t="s">
        <v>1728</v>
      </c>
      <c r="C869" s="385"/>
    </row>
    <row r="870" spans="1:3" ht="31.5" x14ac:dyDescent="0.25">
      <c r="A870" s="409" t="s">
        <v>815</v>
      </c>
      <c r="B870" s="410" t="s">
        <v>1729</v>
      </c>
      <c r="C870" s="386">
        <v>41579</v>
      </c>
    </row>
    <row r="871" spans="1:3" ht="31.5" x14ac:dyDescent="0.25">
      <c r="A871" s="409" t="s">
        <v>218</v>
      </c>
      <c r="B871" s="410" t="s">
        <v>1730</v>
      </c>
      <c r="C871" s="394" t="s">
        <v>13</v>
      </c>
    </row>
    <row r="872" spans="1:3" ht="31.5" x14ac:dyDescent="0.25">
      <c r="A872" s="409" t="s">
        <v>818</v>
      </c>
      <c r="B872" s="410" t="s">
        <v>1731</v>
      </c>
      <c r="C872" s="394" t="s">
        <v>13</v>
      </c>
    </row>
    <row r="873" spans="1:3" ht="31.5" x14ac:dyDescent="0.25">
      <c r="A873" s="409">
        <v>3</v>
      </c>
      <c r="B873" s="442" t="s">
        <v>1732</v>
      </c>
      <c r="C873" s="385"/>
    </row>
    <row r="874" spans="1:3" ht="31.5" x14ac:dyDescent="0.25">
      <c r="A874" s="409" t="s">
        <v>1044</v>
      </c>
      <c r="B874" s="410" t="s">
        <v>1733</v>
      </c>
      <c r="C874" s="386" t="s">
        <v>13</v>
      </c>
    </row>
    <row r="875" spans="1:3" ht="15.75" customHeight="1" x14ac:dyDescent="0.25">
      <c r="A875" s="409" t="s">
        <v>1046</v>
      </c>
      <c r="B875" s="410" t="s">
        <v>1734</v>
      </c>
      <c r="C875" s="386">
        <v>41579</v>
      </c>
    </row>
    <row r="876" spans="1:3" x14ac:dyDescent="0.25">
      <c r="A876" s="409" t="s">
        <v>1049</v>
      </c>
      <c r="B876" s="410" t="s">
        <v>1735</v>
      </c>
      <c r="C876" s="212">
        <v>41579</v>
      </c>
    </row>
    <row r="877" spans="1:3" x14ac:dyDescent="0.25">
      <c r="A877" s="409" t="s">
        <v>1052</v>
      </c>
      <c r="B877" s="410" t="s">
        <v>1737</v>
      </c>
      <c r="C877" s="212">
        <v>41609</v>
      </c>
    </row>
    <row r="878" spans="1:3" x14ac:dyDescent="0.25">
      <c r="A878" s="409" t="s">
        <v>1054</v>
      </c>
      <c r="B878" s="410" t="s">
        <v>1738</v>
      </c>
      <c r="C878" s="212" t="s">
        <v>13</v>
      </c>
    </row>
    <row r="879" spans="1:3" x14ac:dyDescent="0.25">
      <c r="A879" s="409">
        <v>4</v>
      </c>
      <c r="B879" s="442" t="s">
        <v>1739</v>
      </c>
      <c r="C879" s="385"/>
    </row>
    <row r="880" spans="1:3" x14ac:dyDescent="0.25">
      <c r="A880" s="409" t="s">
        <v>1073</v>
      </c>
      <c r="B880" s="410" t="s">
        <v>1740</v>
      </c>
      <c r="C880" s="212">
        <v>41609</v>
      </c>
    </row>
    <row r="881" spans="1:3" ht="47.25" x14ac:dyDescent="0.25">
      <c r="A881" s="409" t="s">
        <v>1078</v>
      </c>
      <c r="B881" s="410" t="s">
        <v>1741</v>
      </c>
      <c r="C881" s="386" t="s">
        <v>13</v>
      </c>
    </row>
    <row r="882" spans="1:3" ht="31.5" x14ac:dyDescent="0.25">
      <c r="A882" s="409" t="s">
        <v>1087</v>
      </c>
      <c r="B882" s="410" t="s">
        <v>1742</v>
      </c>
      <c r="C882" s="212">
        <v>41609</v>
      </c>
    </row>
    <row r="883" spans="1:3" ht="32.25" thickBot="1" x14ac:dyDescent="0.3">
      <c r="A883" s="407" t="s">
        <v>1108</v>
      </c>
      <c r="B883" s="445" t="s">
        <v>1743</v>
      </c>
      <c r="C883" s="212">
        <v>41609</v>
      </c>
    </row>
    <row r="885" spans="1:3" x14ac:dyDescent="0.25">
      <c r="B885" s="412" t="s">
        <v>1775</v>
      </c>
    </row>
    <row r="886" spans="1:3" x14ac:dyDescent="0.25">
      <c r="A886" s="409">
        <v>1</v>
      </c>
      <c r="B886" s="442" t="s">
        <v>1719</v>
      </c>
      <c r="C886" s="385"/>
    </row>
    <row r="887" spans="1:3" x14ac:dyDescent="0.25">
      <c r="A887" s="409" t="s">
        <v>787</v>
      </c>
      <c r="B887" s="443" t="s">
        <v>1720</v>
      </c>
      <c r="C887" s="386" t="s">
        <v>13</v>
      </c>
    </row>
    <row r="888" spans="1:3" x14ac:dyDescent="0.25">
      <c r="A888" s="409" t="s">
        <v>799</v>
      </c>
      <c r="B888" s="443" t="s">
        <v>1721</v>
      </c>
      <c r="C888" s="386" t="s">
        <v>13</v>
      </c>
    </row>
    <row r="889" spans="1:3" ht="31.5" x14ac:dyDescent="0.25">
      <c r="A889" s="409" t="s">
        <v>801</v>
      </c>
      <c r="B889" s="410" t="s">
        <v>1722</v>
      </c>
      <c r="C889" s="386">
        <v>41275</v>
      </c>
    </row>
    <row r="890" spans="1:3" x14ac:dyDescent="0.25">
      <c r="A890" s="409" t="s">
        <v>803</v>
      </c>
      <c r="B890" s="410" t="s">
        <v>1723</v>
      </c>
      <c r="C890" s="386" t="s">
        <v>13</v>
      </c>
    </row>
    <row r="891" spans="1:3" x14ac:dyDescent="0.25">
      <c r="A891" s="409" t="s">
        <v>1724</v>
      </c>
      <c r="B891" s="410" t="s">
        <v>1725</v>
      </c>
      <c r="C891" s="386">
        <v>41306</v>
      </c>
    </row>
    <row r="892" spans="1:3" ht="47.25" x14ac:dyDescent="0.25">
      <c r="A892" s="409" t="s">
        <v>1726</v>
      </c>
      <c r="B892" s="410" t="s">
        <v>1727</v>
      </c>
      <c r="C892" s="394" t="s">
        <v>13</v>
      </c>
    </row>
    <row r="893" spans="1:3" x14ac:dyDescent="0.25">
      <c r="A893" s="409">
        <v>2</v>
      </c>
      <c r="B893" s="442" t="s">
        <v>1728</v>
      </c>
      <c r="C893" s="385"/>
    </row>
    <row r="894" spans="1:3" ht="31.5" x14ac:dyDescent="0.25">
      <c r="A894" s="409" t="s">
        <v>815</v>
      </c>
      <c r="B894" s="410" t="s">
        <v>1729</v>
      </c>
      <c r="C894" s="386">
        <v>41518</v>
      </c>
    </row>
    <row r="895" spans="1:3" ht="31.5" x14ac:dyDescent="0.25">
      <c r="A895" s="409" t="s">
        <v>218</v>
      </c>
      <c r="B895" s="410" t="s">
        <v>1730</v>
      </c>
      <c r="C895" s="394" t="s">
        <v>13</v>
      </c>
    </row>
    <row r="896" spans="1:3" ht="31.5" x14ac:dyDescent="0.25">
      <c r="A896" s="409" t="s">
        <v>818</v>
      </c>
      <c r="B896" s="410" t="s">
        <v>1731</v>
      </c>
      <c r="C896" s="394" t="s">
        <v>13</v>
      </c>
    </row>
    <row r="897" spans="1:3" ht="31.5" x14ac:dyDescent="0.25">
      <c r="A897" s="409">
        <v>3</v>
      </c>
      <c r="B897" s="442" t="s">
        <v>1732</v>
      </c>
      <c r="C897" s="385"/>
    </row>
    <row r="898" spans="1:3" ht="31.5" x14ac:dyDescent="0.25">
      <c r="A898" s="409" t="s">
        <v>1044</v>
      </c>
      <c r="B898" s="410" t="s">
        <v>1733</v>
      </c>
      <c r="C898" s="386" t="s">
        <v>13</v>
      </c>
    </row>
    <row r="899" spans="1:3" ht="15.75" customHeight="1" x14ac:dyDescent="0.25">
      <c r="A899" s="409" t="s">
        <v>1046</v>
      </c>
      <c r="B899" s="410" t="s">
        <v>1734</v>
      </c>
      <c r="C899" s="386">
        <v>41548</v>
      </c>
    </row>
    <row r="900" spans="1:3" x14ac:dyDescent="0.25">
      <c r="A900" s="409" t="s">
        <v>1049</v>
      </c>
      <c r="B900" s="410" t="s">
        <v>1735</v>
      </c>
      <c r="C900" s="212">
        <v>41548</v>
      </c>
    </row>
    <row r="901" spans="1:3" x14ac:dyDescent="0.25">
      <c r="A901" s="409" t="s">
        <v>1052</v>
      </c>
      <c r="B901" s="410" t="s">
        <v>1737</v>
      </c>
      <c r="C901" s="212">
        <v>41579</v>
      </c>
    </row>
    <row r="902" spans="1:3" x14ac:dyDescent="0.25">
      <c r="A902" s="409" t="s">
        <v>1054</v>
      </c>
      <c r="B902" s="410" t="s">
        <v>1738</v>
      </c>
      <c r="C902" s="212" t="s">
        <v>13</v>
      </c>
    </row>
    <row r="903" spans="1:3" x14ac:dyDescent="0.25">
      <c r="A903" s="409">
        <v>4</v>
      </c>
      <c r="B903" s="442" t="s">
        <v>1739</v>
      </c>
      <c r="C903" s="385"/>
    </row>
    <row r="904" spans="1:3" x14ac:dyDescent="0.25">
      <c r="A904" s="409" t="s">
        <v>1073</v>
      </c>
      <c r="B904" s="410" t="s">
        <v>1740</v>
      </c>
      <c r="C904" s="212">
        <v>41609</v>
      </c>
    </row>
    <row r="905" spans="1:3" ht="47.25" x14ac:dyDescent="0.25">
      <c r="A905" s="409" t="s">
        <v>1078</v>
      </c>
      <c r="B905" s="410" t="s">
        <v>1741</v>
      </c>
      <c r="C905" s="386" t="s">
        <v>13</v>
      </c>
    </row>
    <row r="906" spans="1:3" ht="31.5" x14ac:dyDescent="0.25">
      <c r="A906" s="409" t="s">
        <v>1087</v>
      </c>
      <c r="B906" s="410" t="s">
        <v>1742</v>
      </c>
      <c r="C906" s="212">
        <v>41609</v>
      </c>
    </row>
    <row r="907" spans="1:3" ht="32.25" thickBot="1" x14ac:dyDescent="0.3">
      <c r="A907" s="407" t="s">
        <v>1108</v>
      </c>
      <c r="B907" s="445" t="s">
        <v>1743</v>
      </c>
      <c r="C907" s="212">
        <v>41609</v>
      </c>
    </row>
    <row r="909" spans="1:3" x14ac:dyDescent="0.25">
      <c r="A909" s="1136" t="s">
        <v>1776</v>
      </c>
      <c r="B909" s="1136"/>
      <c r="C909" s="1136"/>
    </row>
    <row r="910" spans="1:3" x14ac:dyDescent="0.25">
      <c r="A910" s="409">
        <v>1</v>
      </c>
      <c r="B910" s="442" t="s">
        <v>1719</v>
      </c>
      <c r="C910" s="385"/>
    </row>
    <row r="911" spans="1:3" x14ac:dyDescent="0.25">
      <c r="A911" s="409" t="s">
        <v>787</v>
      </c>
      <c r="B911" s="443" t="s">
        <v>1720</v>
      </c>
      <c r="C911" s="386" t="s">
        <v>13</v>
      </c>
    </row>
    <row r="912" spans="1:3" x14ac:dyDescent="0.25">
      <c r="A912" s="409" t="s">
        <v>799</v>
      </c>
      <c r="B912" s="443" t="s">
        <v>1721</v>
      </c>
      <c r="C912" s="386" t="s">
        <v>13</v>
      </c>
    </row>
    <row r="913" spans="1:3" ht="31.5" x14ac:dyDescent="0.25">
      <c r="A913" s="409" t="s">
        <v>801</v>
      </c>
      <c r="B913" s="410" t="s">
        <v>1722</v>
      </c>
      <c r="C913" s="386">
        <v>41365</v>
      </c>
    </row>
    <row r="914" spans="1:3" x14ac:dyDescent="0.25">
      <c r="A914" s="409" t="s">
        <v>803</v>
      </c>
      <c r="B914" s="410" t="s">
        <v>1723</v>
      </c>
      <c r="C914" s="386" t="s">
        <v>13</v>
      </c>
    </row>
    <row r="915" spans="1:3" x14ac:dyDescent="0.25">
      <c r="A915" s="409" t="s">
        <v>1724</v>
      </c>
      <c r="B915" s="410" t="s">
        <v>1725</v>
      </c>
      <c r="C915" s="386">
        <v>41487</v>
      </c>
    </row>
    <row r="916" spans="1:3" ht="47.25" x14ac:dyDescent="0.25">
      <c r="A916" s="409" t="s">
        <v>1726</v>
      </c>
      <c r="B916" s="410" t="s">
        <v>1727</v>
      </c>
      <c r="C916" s="394" t="s">
        <v>13</v>
      </c>
    </row>
    <row r="917" spans="1:3" x14ac:dyDescent="0.25">
      <c r="A917" s="409">
        <v>2</v>
      </c>
      <c r="B917" s="442" t="s">
        <v>1728</v>
      </c>
      <c r="C917" s="385"/>
    </row>
    <row r="918" spans="1:3" ht="31.5" x14ac:dyDescent="0.25">
      <c r="A918" s="409" t="s">
        <v>815</v>
      </c>
      <c r="B918" s="410" t="s">
        <v>1729</v>
      </c>
      <c r="C918" s="386">
        <v>41640</v>
      </c>
    </row>
    <row r="919" spans="1:3" ht="31.5" x14ac:dyDescent="0.25">
      <c r="A919" s="409" t="s">
        <v>218</v>
      </c>
      <c r="B919" s="410" t="s">
        <v>1730</v>
      </c>
      <c r="C919" s="394" t="s">
        <v>13</v>
      </c>
    </row>
    <row r="920" spans="1:3" ht="31.5" x14ac:dyDescent="0.25">
      <c r="A920" s="409" t="s">
        <v>818</v>
      </c>
      <c r="B920" s="410" t="s">
        <v>1731</v>
      </c>
      <c r="C920" s="394" t="s">
        <v>13</v>
      </c>
    </row>
    <row r="921" spans="1:3" ht="31.5" x14ac:dyDescent="0.25">
      <c r="A921" s="409">
        <v>3</v>
      </c>
      <c r="B921" s="442" t="s">
        <v>1732</v>
      </c>
      <c r="C921" s="385"/>
    </row>
    <row r="922" spans="1:3" ht="31.5" x14ac:dyDescent="0.25">
      <c r="A922" s="409" t="s">
        <v>1044</v>
      </c>
      <c r="B922" s="410" t="s">
        <v>1733</v>
      </c>
      <c r="C922" s="386" t="s">
        <v>13</v>
      </c>
    </row>
    <row r="923" spans="1:3" ht="15.75" customHeight="1" x14ac:dyDescent="0.25">
      <c r="A923" s="409" t="s">
        <v>1046</v>
      </c>
      <c r="B923" s="410" t="s">
        <v>1734</v>
      </c>
      <c r="C923" s="386">
        <v>41640</v>
      </c>
    </row>
    <row r="924" spans="1:3" x14ac:dyDescent="0.25">
      <c r="A924" s="409" t="s">
        <v>1049</v>
      </c>
      <c r="B924" s="410" t="s">
        <v>1735</v>
      </c>
      <c r="C924" s="386">
        <v>41640</v>
      </c>
    </row>
    <row r="925" spans="1:3" x14ac:dyDescent="0.25">
      <c r="A925" s="409" t="s">
        <v>1052</v>
      </c>
      <c r="B925" s="410" t="s">
        <v>1737</v>
      </c>
      <c r="C925" s="212">
        <v>41760</v>
      </c>
    </row>
    <row r="926" spans="1:3" x14ac:dyDescent="0.25">
      <c r="A926" s="409" t="s">
        <v>1054</v>
      </c>
      <c r="B926" s="410" t="s">
        <v>1738</v>
      </c>
      <c r="C926" s="212" t="s">
        <v>13</v>
      </c>
    </row>
    <row r="927" spans="1:3" x14ac:dyDescent="0.25">
      <c r="A927" s="409">
        <v>4</v>
      </c>
      <c r="B927" s="442" t="s">
        <v>1739</v>
      </c>
      <c r="C927" s="385"/>
    </row>
    <row r="928" spans="1:3" x14ac:dyDescent="0.25">
      <c r="A928" s="409" t="s">
        <v>1073</v>
      </c>
      <c r="B928" s="410" t="s">
        <v>1740</v>
      </c>
      <c r="C928" s="212">
        <v>41791</v>
      </c>
    </row>
    <row r="929" spans="1:3" ht="47.25" x14ac:dyDescent="0.25">
      <c r="A929" s="409" t="s">
        <v>1078</v>
      </c>
      <c r="B929" s="410" t="s">
        <v>1741</v>
      </c>
      <c r="C929" s="386" t="s">
        <v>13</v>
      </c>
    </row>
    <row r="930" spans="1:3" ht="31.5" x14ac:dyDescent="0.25">
      <c r="A930" s="409" t="s">
        <v>1087</v>
      </c>
      <c r="B930" s="410" t="s">
        <v>1742</v>
      </c>
      <c r="C930" s="212">
        <v>41791</v>
      </c>
    </row>
    <row r="931" spans="1:3" ht="32.25" thickBot="1" x14ac:dyDescent="0.3">
      <c r="A931" s="407" t="s">
        <v>1108</v>
      </c>
      <c r="B931" s="445" t="s">
        <v>1743</v>
      </c>
      <c r="C931" s="212">
        <v>41791</v>
      </c>
    </row>
    <row r="933" spans="1:3" x14ac:dyDescent="0.25">
      <c r="A933" s="1136" t="s">
        <v>1777</v>
      </c>
      <c r="B933" s="1136"/>
      <c r="C933" s="1136"/>
    </row>
    <row r="934" spans="1:3" x14ac:dyDescent="0.25">
      <c r="A934" s="409">
        <v>1</v>
      </c>
      <c r="B934" s="442" t="s">
        <v>1719</v>
      </c>
      <c r="C934" s="385"/>
    </row>
    <row r="935" spans="1:3" x14ac:dyDescent="0.25">
      <c r="A935" s="409" t="s">
        <v>787</v>
      </c>
      <c r="B935" s="443" t="s">
        <v>1720</v>
      </c>
      <c r="C935" s="386" t="s">
        <v>13</v>
      </c>
    </row>
    <row r="936" spans="1:3" x14ac:dyDescent="0.25">
      <c r="A936" s="409" t="s">
        <v>799</v>
      </c>
      <c r="B936" s="443" t="s">
        <v>1721</v>
      </c>
      <c r="C936" s="386" t="s">
        <v>13</v>
      </c>
    </row>
    <row r="937" spans="1:3" ht="31.5" x14ac:dyDescent="0.25">
      <c r="A937" s="409" t="s">
        <v>801</v>
      </c>
      <c r="B937" s="410" t="s">
        <v>1722</v>
      </c>
      <c r="C937" s="386">
        <v>39417</v>
      </c>
    </row>
    <row r="938" spans="1:3" x14ac:dyDescent="0.25">
      <c r="A938" s="409" t="s">
        <v>803</v>
      </c>
      <c r="B938" s="410" t="s">
        <v>1723</v>
      </c>
      <c r="C938" s="386" t="s">
        <v>13</v>
      </c>
    </row>
    <row r="939" spans="1:3" x14ac:dyDescent="0.25">
      <c r="A939" s="409" t="s">
        <v>1724</v>
      </c>
      <c r="B939" s="410" t="s">
        <v>1725</v>
      </c>
      <c r="C939" s="386">
        <v>39479</v>
      </c>
    </row>
    <row r="940" spans="1:3" ht="47.25" x14ac:dyDescent="0.25">
      <c r="A940" s="409" t="s">
        <v>1726</v>
      </c>
      <c r="B940" s="410" t="s">
        <v>1727</v>
      </c>
      <c r="C940" s="394" t="s">
        <v>13</v>
      </c>
    </row>
    <row r="941" spans="1:3" x14ac:dyDescent="0.25">
      <c r="A941" s="409">
        <v>2</v>
      </c>
      <c r="B941" s="442" t="s">
        <v>1728</v>
      </c>
      <c r="C941" s="385"/>
    </row>
    <row r="942" spans="1:3" ht="31.5" x14ac:dyDescent="0.25">
      <c r="A942" s="409" t="s">
        <v>815</v>
      </c>
      <c r="B942" s="410" t="s">
        <v>1729</v>
      </c>
      <c r="C942" s="386">
        <v>41548</v>
      </c>
    </row>
    <row r="943" spans="1:3" ht="31.5" x14ac:dyDescent="0.25">
      <c r="A943" s="409" t="s">
        <v>218</v>
      </c>
      <c r="B943" s="410" t="s">
        <v>1730</v>
      </c>
      <c r="C943" s="394" t="s">
        <v>13</v>
      </c>
    </row>
    <row r="944" spans="1:3" ht="31.5" x14ac:dyDescent="0.25">
      <c r="A944" s="409" t="s">
        <v>818</v>
      </c>
      <c r="B944" s="410" t="s">
        <v>1731</v>
      </c>
      <c r="C944" s="394" t="s">
        <v>13</v>
      </c>
    </row>
    <row r="945" spans="1:3" ht="31.5" x14ac:dyDescent="0.25">
      <c r="A945" s="409">
        <v>3</v>
      </c>
      <c r="B945" s="442" t="s">
        <v>1732</v>
      </c>
      <c r="C945" s="385"/>
    </row>
    <row r="946" spans="1:3" ht="31.5" x14ac:dyDescent="0.25">
      <c r="A946" s="409" t="s">
        <v>1044</v>
      </c>
      <c r="B946" s="410" t="s">
        <v>1733</v>
      </c>
      <c r="C946" s="386" t="s">
        <v>13</v>
      </c>
    </row>
    <row r="947" spans="1:3" x14ac:dyDescent="0.25">
      <c r="A947" s="409" t="s">
        <v>1046</v>
      </c>
      <c r="B947" s="410" t="s">
        <v>1734</v>
      </c>
      <c r="C947" s="386">
        <v>41548</v>
      </c>
    </row>
    <row r="948" spans="1:3" x14ac:dyDescent="0.25">
      <c r="A948" s="409" t="s">
        <v>1049</v>
      </c>
      <c r="B948" s="410" t="s">
        <v>1735</v>
      </c>
      <c r="C948" s="212">
        <v>41548</v>
      </c>
    </row>
    <row r="949" spans="1:3" x14ac:dyDescent="0.25">
      <c r="A949" s="409" t="s">
        <v>1052</v>
      </c>
      <c r="B949" s="410" t="s">
        <v>1737</v>
      </c>
      <c r="C949" s="212">
        <v>41944</v>
      </c>
    </row>
    <row r="950" spans="1:3" x14ac:dyDescent="0.25">
      <c r="A950" s="409" t="s">
        <v>1054</v>
      </c>
      <c r="B950" s="410" t="s">
        <v>1738</v>
      </c>
      <c r="C950" s="212" t="s">
        <v>13</v>
      </c>
    </row>
    <row r="951" spans="1:3" x14ac:dyDescent="0.25">
      <c r="A951" s="409">
        <v>4</v>
      </c>
      <c r="B951" s="442" t="s">
        <v>1739</v>
      </c>
      <c r="C951" s="385"/>
    </row>
    <row r="952" spans="1:3" x14ac:dyDescent="0.25">
      <c r="A952" s="409" t="s">
        <v>1073</v>
      </c>
      <c r="B952" s="410" t="s">
        <v>1740</v>
      </c>
      <c r="C952" s="212">
        <v>41974</v>
      </c>
    </row>
    <row r="953" spans="1:3" ht="47.25" x14ac:dyDescent="0.25">
      <c r="A953" s="409" t="s">
        <v>1078</v>
      </c>
      <c r="B953" s="410" t="s">
        <v>1741</v>
      </c>
      <c r="C953" s="386" t="s">
        <v>13</v>
      </c>
    </row>
    <row r="954" spans="1:3" ht="31.5" x14ac:dyDescent="0.25">
      <c r="A954" s="409" t="s">
        <v>1087</v>
      </c>
      <c r="B954" s="410" t="s">
        <v>1742</v>
      </c>
      <c r="C954" s="212">
        <v>41974</v>
      </c>
    </row>
    <row r="955" spans="1:3" ht="32.25" thickBot="1" x14ac:dyDescent="0.3">
      <c r="A955" s="407" t="s">
        <v>1108</v>
      </c>
      <c r="B955" s="445" t="s">
        <v>1743</v>
      </c>
      <c r="C955" s="212">
        <v>41974</v>
      </c>
    </row>
    <row r="957" spans="1:3" x14ac:dyDescent="0.25">
      <c r="A957" s="1136" t="s">
        <v>1778</v>
      </c>
      <c r="B957" s="1136"/>
      <c r="C957" s="1136"/>
    </row>
    <row r="958" spans="1:3" x14ac:dyDescent="0.25">
      <c r="A958" s="409">
        <v>1</v>
      </c>
      <c r="B958" s="442" t="s">
        <v>1719</v>
      </c>
      <c r="C958" s="385"/>
    </row>
    <row r="959" spans="1:3" x14ac:dyDescent="0.25">
      <c r="A959" s="409" t="s">
        <v>787</v>
      </c>
      <c r="B959" s="443" t="s">
        <v>1720</v>
      </c>
      <c r="C959" s="386" t="s">
        <v>13</v>
      </c>
    </row>
    <row r="960" spans="1:3" x14ac:dyDescent="0.25">
      <c r="A960" s="409" t="s">
        <v>799</v>
      </c>
      <c r="B960" s="443" t="s">
        <v>1721</v>
      </c>
      <c r="C960" s="386" t="s">
        <v>13</v>
      </c>
    </row>
    <row r="961" spans="1:3" ht="31.5" x14ac:dyDescent="0.25">
      <c r="A961" s="409" t="s">
        <v>801</v>
      </c>
      <c r="B961" s="410" t="s">
        <v>1722</v>
      </c>
      <c r="C961" s="386">
        <v>39722</v>
      </c>
    </row>
    <row r="962" spans="1:3" x14ac:dyDescent="0.25">
      <c r="A962" s="409" t="s">
        <v>803</v>
      </c>
      <c r="B962" s="410" t="s">
        <v>1723</v>
      </c>
      <c r="C962" s="386" t="s">
        <v>13</v>
      </c>
    </row>
    <row r="963" spans="1:3" x14ac:dyDescent="0.25">
      <c r="A963" s="409" t="s">
        <v>1724</v>
      </c>
      <c r="B963" s="410" t="s">
        <v>1725</v>
      </c>
      <c r="C963" s="386">
        <v>39753</v>
      </c>
    </row>
    <row r="964" spans="1:3" ht="47.25" x14ac:dyDescent="0.25">
      <c r="A964" s="409" t="s">
        <v>1726</v>
      </c>
      <c r="B964" s="410" t="s">
        <v>1727</v>
      </c>
      <c r="C964" s="394" t="s">
        <v>13</v>
      </c>
    </row>
    <row r="965" spans="1:3" x14ac:dyDescent="0.25">
      <c r="A965" s="409">
        <v>2</v>
      </c>
      <c r="B965" s="442" t="s">
        <v>1728</v>
      </c>
      <c r="C965" s="385"/>
    </row>
    <row r="966" spans="1:3" ht="31.5" x14ac:dyDescent="0.25">
      <c r="A966" s="409" t="s">
        <v>815</v>
      </c>
      <c r="B966" s="410" t="s">
        <v>1729</v>
      </c>
      <c r="C966" s="386">
        <v>39783</v>
      </c>
    </row>
    <row r="967" spans="1:3" ht="31.5" x14ac:dyDescent="0.25">
      <c r="A967" s="409" t="s">
        <v>218</v>
      </c>
      <c r="B967" s="410" t="s">
        <v>1730</v>
      </c>
      <c r="C967" s="394" t="s">
        <v>13</v>
      </c>
    </row>
    <row r="968" spans="1:3" ht="31.5" x14ac:dyDescent="0.25">
      <c r="A968" s="409" t="s">
        <v>818</v>
      </c>
      <c r="B968" s="410" t="s">
        <v>1731</v>
      </c>
      <c r="C968" s="394" t="s">
        <v>13</v>
      </c>
    </row>
    <row r="969" spans="1:3" ht="31.5" x14ac:dyDescent="0.25">
      <c r="A969" s="409">
        <v>3</v>
      </c>
      <c r="B969" s="442" t="s">
        <v>1732</v>
      </c>
      <c r="C969" s="385"/>
    </row>
    <row r="970" spans="1:3" ht="31.5" x14ac:dyDescent="0.25">
      <c r="A970" s="409" t="s">
        <v>1044</v>
      </c>
      <c r="B970" s="410" t="s">
        <v>1733</v>
      </c>
      <c r="C970" s="386" t="s">
        <v>13</v>
      </c>
    </row>
    <row r="971" spans="1:3" x14ac:dyDescent="0.25">
      <c r="A971" s="409" t="s">
        <v>1046</v>
      </c>
      <c r="B971" s="410" t="s">
        <v>1734</v>
      </c>
      <c r="C971" s="386">
        <v>41548</v>
      </c>
    </row>
    <row r="972" spans="1:3" x14ac:dyDescent="0.25">
      <c r="A972" s="409" t="s">
        <v>1049</v>
      </c>
      <c r="B972" s="410" t="s">
        <v>1735</v>
      </c>
      <c r="C972" s="212">
        <v>41548</v>
      </c>
    </row>
    <row r="973" spans="1:3" x14ac:dyDescent="0.25">
      <c r="A973" s="409" t="s">
        <v>1052</v>
      </c>
      <c r="B973" s="410" t="s">
        <v>1737</v>
      </c>
      <c r="C973" s="212">
        <v>41944</v>
      </c>
    </row>
    <row r="974" spans="1:3" x14ac:dyDescent="0.25">
      <c r="A974" s="409" t="s">
        <v>1054</v>
      </c>
      <c r="B974" s="410" t="s">
        <v>1738</v>
      </c>
      <c r="C974" s="212" t="s">
        <v>13</v>
      </c>
    </row>
    <row r="975" spans="1:3" x14ac:dyDescent="0.25">
      <c r="A975" s="409">
        <v>4</v>
      </c>
      <c r="B975" s="442" t="s">
        <v>1739</v>
      </c>
      <c r="C975" s="385"/>
    </row>
    <row r="976" spans="1:3" x14ac:dyDescent="0.25">
      <c r="A976" s="409" t="s">
        <v>1073</v>
      </c>
      <c r="B976" s="410" t="s">
        <v>1740</v>
      </c>
      <c r="C976" s="212">
        <v>41974</v>
      </c>
    </row>
    <row r="977" spans="1:3" ht="47.25" x14ac:dyDescent="0.25">
      <c r="A977" s="409" t="s">
        <v>1078</v>
      </c>
      <c r="B977" s="410" t="s">
        <v>1741</v>
      </c>
      <c r="C977" s="386" t="s">
        <v>13</v>
      </c>
    </row>
    <row r="978" spans="1:3" ht="31.5" x14ac:dyDescent="0.25">
      <c r="A978" s="409" t="s">
        <v>1087</v>
      </c>
      <c r="B978" s="410" t="s">
        <v>1742</v>
      </c>
      <c r="C978" s="212">
        <v>41974</v>
      </c>
    </row>
    <row r="979" spans="1:3" ht="32.25" thickBot="1" x14ac:dyDescent="0.3">
      <c r="A979" s="407" t="s">
        <v>1108</v>
      </c>
      <c r="B979" s="445" t="s">
        <v>1743</v>
      </c>
      <c r="C979" s="212">
        <v>41974</v>
      </c>
    </row>
    <row r="981" spans="1:3" x14ac:dyDescent="0.25">
      <c r="A981" s="1136" t="s">
        <v>624</v>
      </c>
      <c r="B981" s="1136"/>
      <c r="C981" s="1136"/>
    </row>
    <row r="982" spans="1:3" x14ac:dyDescent="0.25">
      <c r="A982" s="409">
        <v>1</v>
      </c>
      <c r="B982" s="442" t="s">
        <v>1719</v>
      </c>
      <c r="C982" s="385"/>
    </row>
    <row r="983" spans="1:3" x14ac:dyDescent="0.25">
      <c r="A983" s="409" t="s">
        <v>787</v>
      </c>
      <c r="B983" s="443" t="s">
        <v>1720</v>
      </c>
      <c r="C983" s="386" t="s">
        <v>13</v>
      </c>
    </row>
    <row r="984" spans="1:3" x14ac:dyDescent="0.25">
      <c r="A984" s="409" t="s">
        <v>799</v>
      </c>
      <c r="B984" s="443" t="s">
        <v>1721</v>
      </c>
      <c r="C984" s="386" t="s">
        <v>13</v>
      </c>
    </row>
    <row r="985" spans="1:3" ht="31.5" x14ac:dyDescent="0.25">
      <c r="A985" s="409" t="s">
        <v>801</v>
      </c>
      <c r="B985" s="410" t="s">
        <v>1722</v>
      </c>
      <c r="C985" s="386">
        <v>39934</v>
      </c>
    </row>
    <row r="986" spans="1:3" x14ac:dyDescent="0.25">
      <c r="A986" s="409" t="s">
        <v>803</v>
      </c>
      <c r="B986" s="410" t="s">
        <v>1723</v>
      </c>
      <c r="C986" s="386" t="s">
        <v>13</v>
      </c>
    </row>
    <row r="987" spans="1:3" x14ac:dyDescent="0.25">
      <c r="A987" s="409" t="s">
        <v>1724</v>
      </c>
      <c r="B987" s="410" t="s">
        <v>1725</v>
      </c>
      <c r="C987" s="386">
        <v>40118</v>
      </c>
    </row>
    <row r="988" spans="1:3" ht="47.25" x14ac:dyDescent="0.25">
      <c r="A988" s="409" t="s">
        <v>1726</v>
      </c>
      <c r="B988" s="410" t="s">
        <v>1727</v>
      </c>
      <c r="C988" s="394" t="s">
        <v>13</v>
      </c>
    </row>
    <row r="989" spans="1:3" x14ac:dyDescent="0.25">
      <c r="A989" s="409">
        <v>2</v>
      </c>
      <c r="B989" s="442" t="s">
        <v>1728</v>
      </c>
      <c r="C989" s="385"/>
    </row>
    <row r="990" spans="1:3" ht="31.5" x14ac:dyDescent="0.25">
      <c r="A990" s="409" t="s">
        <v>815</v>
      </c>
      <c r="B990" s="410" t="s">
        <v>1729</v>
      </c>
      <c r="C990" s="386">
        <v>40148</v>
      </c>
    </row>
    <row r="991" spans="1:3" ht="31.5" x14ac:dyDescent="0.25">
      <c r="A991" s="409" t="s">
        <v>218</v>
      </c>
      <c r="B991" s="410" t="s">
        <v>1730</v>
      </c>
      <c r="C991" s="394" t="s">
        <v>13</v>
      </c>
    </row>
    <row r="992" spans="1:3" ht="31.5" x14ac:dyDescent="0.25">
      <c r="A992" s="409" t="s">
        <v>818</v>
      </c>
      <c r="B992" s="410" t="s">
        <v>1731</v>
      </c>
      <c r="C992" s="394" t="s">
        <v>13</v>
      </c>
    </row>
    <row r="993" spans="1:3" ht="31.5" x14ac:dyDescent="0.25">
      <c r="A993" s="409">
        <v>3</v>
      </c>
      <c r="B993" s="442" t="s">
        <v>1732</v>
      </c>
      <c r="C993" s="385"/>
    </row>
    <row r="994" spans="1:3" ht="31.5" x14ac:dyDescent="0.25">
      <c r="A994" s="409" t="s">
        <v>1044</v>
      </c>
      <c r="B994" s="410" t="s">
        <v>1733</v>
      </c>
      <c r="C994" s="386" t="s">
        <v>13</v>
      </c>
    </row>
    <row r="995" spans="1:3" x14ac:dyDescent="0.25">
      <c r="A995" s="409" t="s">
        <v>1046</v>
      </c>
      <c r="B995" s="410" t="s">
        <v>1734</v>
      </c>
      <c r="C995" s="386">
        <v>40179</v>
      </c>
    </row>
    <row r="996" spans="1:3" x14ac:dyDescent="0.25">
      <c r="A996" s="409" t="s">
        <v>1049</v>
      </c>
      <c r="B996" s="410" t="s">
        <v>1735</v>
      </c>
      <c r="C996" s="212">
        <v>40179</v>
      </c>
    </row>
    <row r="997" spans="1:3" x14ac:dyDescent="0.25">
      <c r="A997" s="409" t="s">
        <v>1052</v>
      </c>
      <c r="B997" s="410" t="s">
        <v>1737</v>
      </c>
      <c r="C997" s="212">
        <v>40513</v>
      </c>
    </row>
    <row r="998" spans="1:3" x14ac:dyDescent="0.25">
      <c r="A998" s="409" t="s">
        <v>1054</v>
      </c>
      <c r="B998" s="410" t="s">
        <v>1738</v>
      </c>
      <c r="C998" s="212" t="s">
        <v>13</v>
      </c>
    </row>
    <row r="999" spans="1:3" x14ac:dyDescent="0.25">
      <c r="A999" s="409">
        <v>4</v>
      </c>
      <c r="B999" s="442" t="s">
        <v>1739</v>
      </c>
      <c r="C999" s="385"/>
    </row>
    <row r="1000" spans="1:3" x14ac:dyDescent="0.25">
      <c r="A1000" s="409" t="s">
        <v>1073</v>
      </c>
      <c r="B1000" s="410" t="s">
        <v>1740</v>
      </c>
      <c r="C1000" s="212">
        <v>40513</v>
      </c>
    </row>
    <row r="1001" spans="1:3" ht="47.25" x14ac:dyDescent="0.25">
      <c r="A1001" s="409" t="s">
        <v>1078</v>
      </c>
      <c r="B1001" s="410" t="s">
        <v>1741</v>
      </c>
      <c r="C1001" s="386" t="s">
        <v>13</v>
      </c>
    </row>
    <row r="1002" spans="1:3" ht="31.5" x14ac:dyDescent="0.25">
      <c r="A1002" s="409" t="s">
        <v>1087</v>
      </c>
      <c r="B1002" s="410" t="s">
        <v>1742</v>
      </c>
      <c r="C1002" s="212">
        <v>41640</v>
      </c>
    </row>
    <row r="1003" spans="1:3" ht="32.25" thickBot="1" x14ac:dyDescent="0.3">
      <c r="A1003" s="407" t="s">
        <v>1108</v>
      </c>
      <c r="B1003" s="445" t="s">
        <v>1743</v>
      </c>
      <c r="C1003" s="212">
        <v>41640</v>
      </c>
    </row>
    <row r="1005" spans="1:3" x14ac:dyDescent="0.25">
      <c r="A1005" s="1136" t="s">
        <v>1779</v>
      </c>
      <c r="B1005" s="1136"/>
      <c r="C1005" s="1136"/>
    </row>
    <row r="1006" spans="1:3" x14ac:dyDescent="0.25">
      <c r="A1006" s="409">
        <v>1</v>
      </c>
      <c r="B1006" s="442" t="s">
        <v>1719</v>
      </c>
      <c r="C1006" s="385"/>
    </row>
    <row r="1007" spans="1:3" x14ac:dyDescent="0.25">
      <c r="A1007" s="409" t="s">
        <v>787</v>
      </c>
      <c r="B1007" s="443" t="s">
        <v>1720</v>
      </c>
      <c r="C1007" s="386" t="s">
        <v>13</v>
      </c>
    </row>
    <row r="1008" spans="1:3" x14ac:dyDescent="0.25">
      <c r="A1008" s="409" t="s">
        <v>799</v>
      </c>
      <c r="B1008" s="443" t="s">
        <v>1721</v>
      </c>
      <c r="C1008" s="386" t="s">
        <v>13</v>
      </c>
    </row>
    <row r="1009" spans="1:3" ht="31.5" x14ac:dyDescent="0.25">
      <c r="A1009" s="409" t="s">
        <v>801</v>
      </c>
      <c r="B1009" s="410" t="s">
        <v>1722</v>
      </c>
      <c r="C1009" s="386">
        <v>40878</v>
      </c>
    </row>
    <row r="1010" spans="1:3" x14ac:dyDescent="0.25">
      <c r="A1010" s="409" t="s">
        <v>803</v>
      </c>
      <c r="B1010" s="410" t="s">
        <v>1723</v>
      </c>
      <c r="C1010" s="386" t="s">
        <v>13</v>
      </c>
    </row>
    <row r="1011" spans="1:3" x14ac:dyDescent="0.25">
      <c r="A1011" s="409" t="s">
        <v>1724</v>
      </c>
      <c r="B1011" s="410" t="s">
        <v>1725</v>
      </c>
      <c r="C1011" s="386">
        <v>40969</v>
      </c>
    </row>
    <row r="1012" spans="1:3" ht="47.25" x14ac:dyDescent="0.25">
      <c r="A1012" s="409" t="s">
        <v>1726</v>
      </c>
      <c r="B1012" s="410" t="s">
        <v>1727</v>
      </c>
      <c r="C1012" s="394" t="s">
        <v>13</v>
      </c>
    </row>
    <row r="1013" spans="1:3" x14ac:dyDescent="0.25">
      <c r="A1013" s="409">
        <v>2</v>
      </c>
      <c r="B1013" s="442" t="s">
        <v>1728</v>
      </c>
      <c r="C1013" s="385"/>
    </row>
    <row r="1014" spans="1:3" ht="31.5" x14ac:dyDescent="0.25">
      <c r="A1014" s="409" t="s">
        <v>815</v>
      </c>
      <c r="B1014" s="410" t="s">
        <v>1729</v>
      </c>
      <c r="C1014" s="386">
        <v>41000</v>
      </c>
    </row>
    <row r="1015" spans="1:3" ht="31.5" x14ac:dyDescent="0.25">
      <c r="A1015" s="409" t="s">
        <v>218</v>
      </c>
      <c r="B1015" s="410" t="s">
        <v>1730</v>
      </c>
      <c r="C1015" s="394" t="s">
        <v>13</v>
      </c>
    </row>
    <row r="1016" spans="1:3" ht="31.5" x14ac:dyDescent="0.25">
      <c r="A1016" s="409" t="s">
        <v>818</v>
      </c>
      <c r="B1016" s="410" t="s">
        <v>1731</v>
      </c>
      <c r="C1016" s="394" t="s">
        <v>13</v>
      </c>
    </row>
    <row r="1017" spans="1:3" ht="31.5" x14ac:dyDescent="0.25">
      <c r="A1017" s="409">
        <v>3</v>
      </c>
      <c r="B1017" s="442" t="s">
        <v>1732</v>
      </c>
      <c r="C1017" s="385"/>
    </row>
    <row r="1018" spans="1:3" ht="31.5" x14ac:dyDescent="0.25">
      <c r="A1018" s="409" t="s">
        <v>1044</v>
      </c>
      <c r="B1018" s="410" t="s">
        <v>1733</v>
      </c>
      <c r="C1018" s="386" t="s">
        <v>13</v>
      </c>
    </row>
    <row r="1019" spans="1:3" x14ac:dyDescent="0.25">
      <c r="A1019" s="409" t="s">
        <v>1046</v>
      </c>
      <c r="B1019" s="410" t="s">
        <v>1734</v>
      </c>
      <c r="C1019" s="386">
        <v>41000</v>
      </c>
    </row>
    <row r="1020" spans="1:3" x14ac:dyDescent="0.25">
      <c r="A1020" s="409" t="s">
        <v>1049</v>
      </c>
      <c r="B1020" s="410" t="s">
        <v>1735</v>
      </c>
      <c r="C1020" s="212">
        <v>41000</v>
      </c>
    </row>
    <row r="1021" spans="1:3" x14ac:dyDescent="0.25">
      <c r="A1021" s="409" t="s">
        <v>1052</v>
      </c>
      <c r="B1021" s="410" t="s">
        <v>1737</v>
      </c>
      <c r="C1021" s="212">
        <v>41579</v>
      </c>
    </row>
    <row r="1022" spans="1:3" x14ac:dyDescent="0.25">
      <c r="A1022" s="409" t="s">
        <v>1054</v>
      </c>
      <c r="B1022" s="410" t="s">
        <v>1738</v>
      </c>
      <c r="C1022" s="212" t="s">
        <v>13</v>
      </c>
    </row>
    <row r="1023" spans="1:3" x14ac:dyDescent="0.25">
      <c r="A1023" s="409">
        <v>4</v>
      </c>
      <c r="B1023" s="442" t="s">
        <v>1739</v>
      </c>
      <c r="C1023" s="385"/>
    </row>
    <row r="1024" spans="1:3" x14ac:dyDescent="0.25">
      <c r="A1024" s="409" t="s">
        <v>1073</v>
      </c>
      <c r="B1024" s="410" t="s">
        <v>1740</v>
      </c>
      <c r="C1024" s="212">
        <v>41609</v>
      </c>
    </row>
    <row r="1025" spans="1:3" ht="47.25" x14ac:dyDescent="0.25">
      <c r="A1025" s="409" t="s">
        <v>1078</v>
      </c>
      <c r="B1025" s="410" t="s">
        <v>1741</v>
      </c>
      <c r="C1025" s="386" t="s">
        <v>13</v>
      </c>
    </row>
    <row r="1026" spans="1:3" ht="31.5" x14ac:dyDescent="0.25">
      <c r="A1026" s="409" t="s">
        <v>1087</v>
      </c>
      <c r="B1026" s="410" t="s">
        <v>1742</v>
      </c>
      <c r="C1026" s="212">
        <v>41609</v>
      </c>
    </row>
    <row r="1027" spans="1:3" ht="32.25" thickBot="1" x14ac:dyDescent="0.3">
      <c r="A1027" s="407" t="s">
        <v>1108</v>
      </c>
      <c r="B1027" s="445" t="s">
        <v>1743</v>
      </c>
      <c r="C1027" s="212">
        <v>41609</v>
      </c>
    </row>
    <row r="1029" spans="1:3" x14ac:dyDescent="0.25">
      <c r="B1029" s="412" t="s">
        <v>1780</v>
      </c>
    </row>
    <row r="1030" spans="1:3" x14ac:dyDescent="0.25">
      <c r="A1030" s="409">
        <v>1</v>
      </c>
      <c r="B1030" s="442" t="s">
        <v>1719</v>
      </c>
      <c r="C1030" s="385"/>
    </row>
    <row r="1031" spans="1:3" x14ac:dyDescent="0.25">
      <c r="A1031" s="409" t="s">
        <v>787</v>
      </c>
      <c r="B1031" s="443" t="s">
        <v>1720</v>
      </c>
      <c r="C1031" s="386" t="s">
        <v>13</v>
      </c>
    </row>
    <row r="1032" spans="1:3" x14ac:dyDescent="0.25">
      <c r="A1032" s="409" t="s">
        <v>799</v>
      </c>
      <c r="B1032" s="443" t="s">
        <v>1721</v>
      </c>
      <c r="C1032" s="386" t="s">
        <v>13</v>
      </c>
    </row>
    <row r="1033" spans="1:3" ht="31.5" x14ac:dyDescent="0.25">
      <c r="A1033" s="409" t="s">
        <v>801</v>
      </c>
      <c r="B1033" s="410" t="s">
        <v>1722</v>
      </c>
      <c r="C1033" s="386">
        <v>41640</v>
      </c>
    </row>
    <row r="1034" spans="1:3" x14ac:dyDescent="0.25">
      <c r="A1034" s="409" t="s">
        <v>803</v>
      </c>
      <c r="B1034" s="410" t="s">
        <v>1723</v>
      </c>
      <c r="C1034" s="386" t="s">
        <v>13</v>
      </c>
    </row>
    <row r="1035" spans="1:3" x14ac:dyDescent="0.25">
      <c r="A1035" s="409" t="s">
        <v>1724</v>
      </c>
      <c r="B1035" s="410" t="s">
        <v>1725</v>
      </c>
      <c r="C1035" s="386">
        <v>41699</v>
      </c>
    </row>
    <row r="1036" spans="1:3" ht="47.25" x14ac:dyDescent="0.25">
      <c r="A1036" s="409" t="s">
        <v>1726</v>
      </c>
      <c r="B1036" s="410" t="s">
        <v>1727</v>
      </c>
      <c r="C1036" s="394" t="s">
        <v>13</v>
      </c>
    </row>
    <row r="1037" spans="1:3" x14ac:dyDescent="0.25">
      <c r="A1037" s="409">
        <v>2</v>
      </c>
      <c r="B1037" s="442" t="s">
        <v>1728</v>
      </c>
      <c r="C1037" s="385"/>
    </row>
    <row r="1038" spans="1:3" ht="31.5" x14ac:dyDescent="0.25">
      <c r="A1038" s="409" t="s">
        <v>815</v>
      </c>
      <c r="B1038" s="410" t="s">
        <v>1729</v>
      </c>
      <c r="C1038" s="386">
        <v>41699</v>
      </c>
    </row>
    <row r="1039" spans="1:3" ht="31.5" x14ac:dyDescent="0.25">
      <c r="A1039" s="409" t="s">
        <v>218</v>
      </c>
      <c r="B1039" s="410" t="s">
        <v>1730</v>
      </c>
      <c r="C1039" s="394" t="s">
        <v>13</v>
      </c>
    </row>
    <row r="1040" spans="1:3" ht="31.5" x14ac:dyDescent="0.25">
      <c r="A1040" s="409" t="s">
        <v>818</v>
      </c>
      <c r="B1040" s="410" t="s">
        <v>1731</v>
      </c>
      <c r="C1040" s="394" t="s">
        <v>13</v>
      </c>
    </row>
    <row r="1041" spans="1:3" ht="31.5" x14ac:dyDescent="0.25">
      <c r="A1041" s="409">
        <v>3</v>
      </c>
      <c r="B1041" s="442" t="s">
        <v>1732</v>
      </c>
      <c r="C1041" s="385"/>
    </row>
    <row r="1042" spans="1:3" ht="31.5" x14ac:dyDescent="0.25">
      <c r="A1042" s="409" t="s">
        <v>1044</v>
      </c>
      <c r="B1042" s="410" t="s">
        <v>1733</v>
      </c>
      <c r="C1042" s="386" t="s">
        <v>13</v>
      </c>
    </row>
    <row r="1043" spans="1:3" ht="15.75" customHeight="1" x14ac:dyDescent="0.25">
      <c r="A1043" s="409" t="s">
        <v>1046</v>
      </c>
      <c r="B1043" s="410" t="s">
        <v>1734</v>
      </c>
      <c r="C1043" s="386">
        <v>41699</v>
      </c>
    </row>
    <row r="1044" spans="1:3" x14ac:dyDescent="0.25">
      <c r="A1044" s="409" t="s">
        <v>1049</v>
      </c>
      <c r="B1044" s="410" t="s">
        <v>1735</v>
      </c>
      <c r="C1044" s="212">
        <v>41699</v>
      </c>
    </row>
    <row r="1045" spans="1:3" x14ac:dyDescent="0.25">
      <c r="A1045" s="409" t="s">
        <v>1052</v>
      </c>
      <c r="B1045" s="410" t="s">
        <v>1737</v>
      </c>
      <c r="C1045" s="212">
        <v>43405</v>
      </c>
    </row>
    <row r="1046" spans="1:3" x14ac:dyDescent="0.25">
      <c r="A1046" s="409" t="s">
        <v>1054</v>
      </c>
      <c r="B1046" s="410" t="s">
        <v>1738</v>
      </c>
      <c r="C1046" s="212" t="s">
        <v>13</v>
      </c>
    </row>
    <row r="1047" spans="1:3" x14ac:dyDescent="0.25">
      <c r="A1047" s="409">
        <v>4</v>
      </c>
      <c r="B1047" s="442" t="s">
        <v>1739</v>
      </c>
      <c r="C1047" s="385"/>
    </row>
    <row r="1048" spans="1:3" x14ac:dyDescent="0.25">
      <c r="A1048" s="409" t="s">
        <v>1073</v>
      </c>
      <c r="B1048" s="410" t="s">
        <v>1740</v>
      </c>
      <c r="C1048" s="212">
        <v>43405</v>
      </c>
    </row>
    <row r="1049" spans="1:3" ht="47.25" x14ac:dyDescent="0.25">
      <c r="A1049" s="409" t="s">
        <v>1078</v>
      </c>
      <c r="B1049" s="410" t="s">
        <v>1741</v>
      </c>
      <c r="C1049" s="386" t="s">
        <v>13</v>
      </c>
    </row>
    <row r="1050" spans="1:3" ht="31.5" x14ac:dyDescent="0.25">
      <c r="A1050" s="409" t="s">
        <v>1087</v>
      </c>
      <c r="B1050" s="410" t="s">
        <v>1742</v>
      </c>
      <c r="C1050" s="386">
        <v>43448</v>
      </c>
    </row>
    <row r="1051" spans="1:3" ht="32.25" thickBot="1" x14ac:dyDescent="0.3">
      <c r="A1051" s="407" t="s">
        <v>1108</v>
      </c>
      <c r="B1051" s="445" t="s">
        <v>1743</v>
      </c>
      <c r="C1051" s="444">
        <v>43457</v>
      </c>
    </row>
    <row r="1053" spans="1:3" x14ac:dyDescent="0.25">
      <c r="A1053" s="1136" t="s">
        <v>1781</v>
      </c>
      <c r="B1053" s="1136"/>
      <c r="C1053" s="1136"/>
    </row>
    <row r="1054" spans="1:3" x14ac:dyDescent="0.25">
      <c r="A1054" s="409">
        <v>1</v>
      </c>
      <c r="B1054" s="442" t="s">
        <v>1719</v>
      </c>
      <c r="C1054" s="385"/>
    </row>
    <row r="1055" spans="1:3" x14ac:dyDescent="0.25">
      <c r="A1055" s="409" t="s">
        <v>787</v>
      </c>
      <c r="B1055" s="443" t="s">
        <v>1720</v>
      </c>
      <c r="C1055" s="386" t="s">
        <v>13</v>
      </c>
    </row>
    <row r="1056" spans="1:3" x14ac:dyDescent="0.25">
      <c r="A1056" s="409" t="s">
        <v>799</v>
      </c>
      <c r="B1056" s="443" t="s">
        <v>1721</v>
      </c>
      <c r="C1056" s="386" t="s">
        <v>13</v>
      </c>
    </row>
    <row r="1057" spans="1:3" ht="31.5" x14ac:dyDescent="0.25">
      <c r="A1057" s="409" t="s">
        <v>801</v>
      </c>
      <c r="B1057" s="410" t="s">
        <v>1722</v>
      </c>
      <c r="C1057" s="386">
        <v>41334</v>
      </c>
    </row>
    <row r="1058" spans="1:3" x14ac:dyDescent="0.25">
      <c r="A1058" s="409" t="s">
        <v>803</v>
      </c>
      <c r="B1058" s="410" t="s">
        <v>1723</v>
      </c>
      <c r="C1058" s="386" t="s">
        <v>13</v>
      </c>
    </row>
    <row r="1059" spans="1:3" x14ac:dyDescent="0.25">
      <c r="A1059" s="409" t="s">
        <v>1724</v>
      </c>
      <c r="B1059" s="410" t="s">
        <v>1725</v>
      </c>
      <c r="C1059" s="386">
        <v>41365</v>
      </c>
    </row>
    <row r="1060" spans="1:3" ht="47.25" x14ac:dyDescent="0.25">
      <c r="A1060" s="409" t="s">
        <v>1726</v>
      </c>
      <c r="B1060" s="410" t="s">
        <v>1727</v>
      </c>
      <c r="C1060" s="394" t="s">
        <v>13</v>
      </c>
    </row>
    <row r="1061" spans="1:3" x14ac:dyDescent="0.25">
      <c r="A1061" s="409">
        <v>2</v>
      </c>
      <c r="B1061" s="442" t="s">
        <v>1728</v>
      </c>
      <c r="C1061" s="385"/>
    </row>
    <row r="1062" spans="1:3" ht="31.5" x14ac:dyDescent="0.25">
      <c r="A1062" s="409" t="s">
        <v>815</v>
      </c>
      <c r="B1062" s="410" t="s">
        <v>1729</v>
      </c>
      <c r="C1062" s="386">
        <v>41365</v>
      </c>
    </row>
    <row r="1063" spans="1:3" ht="31.5" x14ac:dyDescent="0.25">
      <c r="A1063" s="409" t="s">
        <v>218</v>
      </c>
      <c r="B1063" s="410" t="s">
        <v>1730</v>
      </c>
      <c r="C1063" s="394" t="s">
        <v>13</v>
      </c>
    </row>
    <row r="1064" spans="1:3" ht="31.5" x14ac:dyDescent="0.25">
      <c r="A1064" s="409" t="s">
        <v>818</v>
      </c>
      <c r="B1064" s="410" t="s">
        <v>1731</v>
      </c>
      <c r="C1064" s="394" t="s">
        <v>13</v>
      </c>
    </row>
    <row r="1065" spans="1:3" ht="31.5" x14ac:dyDescent="0.25">
      <c r="A1065" s="409">
        <v>3</v>
      </c>
      <c r="B1065" s="442" t="s">
        <v>1732</v>
      </c>
      <c r="C1065" s="385"/>
    </row>
    <row r="1066" spans="1:3" ht="31.5" x14ac:dyDescent="0.25">
      <c r="A1066" s="409" t="s">
        <v>1044</v>
      </c>
      <c r="B1066" s="410" t="s">
        <v>1733</v>
      </c>
      <c r="C1066" s="386" t="s">
        <v>13</v>
      </c>
    </row>
    <row r="1067" spans="1:3" ht="15.75" customHeight="1" x14ac:dyDescent="0.25">
      <c r="A1067" s="409" t="s">
        <v>1046</v>
      </c>
      <c r="B1067" s="410" t="s">
        <v>1734</v>
      </c>
      <c r="C1067" s="386">
        <v>41395</v>
      </c>
    </row>
    <row r="1068" spans="1:3" x14ac:dyDescent="0.25">
      <c r="A1068" s="409" t="s">
        <v>1049</v>
      </c>
      <c r="B1068" s="410" t="s">
        <v>1735</v>
      </c>
      <c r="C1068" s="212">
        <v>41395</v>
      </c>
    </row>
    <row r="1069" spans="1:3" x14ac:dyDescent="0.25">
      <c r="A1069" s="409" t="s">
        <v>1052</v>
      </c>
      <c r="B1069" s="410" t="s">
        <v>1737</v>
      </c>
      <c r="C1069" s="212">
        <v>41760</v>
      </c>
    </row>
    <row r="1070" spans="1:3" x14ac:dyDescent="0.25">
      <c r="A1070" s="409" t="s">
        <v>1054</v>
      </c>
      <c r="B1070" s="410" t="s">
        <v>1738</v>
      </c>
      <c r="C1070" s="212" t="s">
        <v>13</v>
      </c>
    </row>
    <row r="1071" spans="1:3" x14ac:dyDescent="0.25">
      <c r="A1071" s="409">
        <v>4</v>
      </c>
      <c r="B1071" s="442" t="s">
        <v>1739</v>
      </c>
      <c r="C1071" s="385"/>
    </row>
    <row r="1072" spans="1:3" x14ac:dyDescent="0.25">
      <c r="A1072" s="409" t="s">
        <v>1073</v>
      </c>
      <c r="B1072" s="410" t="s">
        <v>1740</v>
      </c>
      <c r="C1072" s="212">
        <v>41791</v>
      </c>
    </row>
    <row r="1073" spans="1:3" ht="47.25" x14ac:dyDescent="0.25">
      <c r="A1073" s="409" t="s">
        <v>1078</v>
      </c>
      <c r="B1073" s="410" t="s">
        <v>1741</v>
      </c>
      <c r="C1073" s="386" t="s">
        <v>13</v>
      </c>
    </row>
    <row r="1074" spans="1:3" ht="31.5" x14ac:dyDescent="0.25">
      <c r="A1074" s="409" t="s">
        <v>1087</v>
      </c>
      <c r="B1074" s="410" t="s">
        <v>1742</v>
      </c>
      <c r="C1074" s="212">
        <v>41791</v>
      </c>
    </row>
    <row r="1075" spans="1:3" ht="32.25" thickBot="1" x14ac:dyDescent="0.3">
      <c r="A1075" s="407" t="s">
        <v>1108</v>
      </c>
      <c r="B1075" s="445" t="s">
        <v>1743</v>
      </c>
      <c r="C1075" s="212">
        <v>41791</v>
      </c>
    </row>
    <row r="1077" spans="1:3" x14ac:dyDescent="0.25">
      <c r="A1077" s="1136" t="s">
        <v>1782</v>
      </c>
      <c r="B1077" s="1136"/>
      <c r="C1077" s="1136"/>
    </row>
    <row r="1078" spans="1:3" x14ac:dyDescent="0.25">
      <c r="A1078" s="409">
        <v>1</v>
      </c>
      <c r="B1078" s="442" t="s">
        <v>1719</v>
      </c>
      <c r="C1078" s="385"/>
    </row>
    <row r="1079" spans="1:3" x14ac:dyDescent="0.25">
      <c r="A1079" s="409" t="s">
        <v>787</v>
      </c>
      <c r="B1079" s="443" t="s">
        <v>1720</v>
      </c>
      <c r="C1079" s="386" t="s">
        <v>13</v>
      </c>
    </row>
    <row r="1080" spans="1:3" x14ac:dyDescent="0.25">
      <c r="A1080" s="409" t="s">
        <v>799</v>
      </c>
      <c r="B1080" s="443" t="s">
        <v>1721</v>
      </c>
      <c r="C1080" s="386" t="s">
        <v>13</v>
      </c>
    </row>
    <row r="1081" spans="1:3" ht="31.5" x14ac:dyDescent="0.25">
      <c r="A1081" s="409" t="s">
        <v>801</v>
      </c>
      <c r="B1081" s="410" t="s">
        <v>1722</v>
      </c>
      <c r="C1081" s="386">
        <v>41487</v>
      </c>
    </row>
    <row r="1082" spans="1:3" x14ac:dyDescent="0.25">
      <c r="A1082" s="409" t="s">
        <v>803</v>
      </c>
      <c r="B1082" s="410" t="s">
        <v>1723</v>
      </c>
      <c r="C1082" s="386" t="s">
        <v>13</v>
      </c>
    </row>
    <row r="1083" spans="1:3" x14ac:dyDescent="0.25">
      <c r="A1083" s="409" t="s">
        <v>1724</v>
      </c>
      <c r="B1083" s="410" t="s">
        <v>1725</v>
      </c>
      <c r="C1083" s="386">
        <v>41518</v>
      </c>
    </row>
    <row r="1084" spans="1:3" ht="47.25" x14ac:dyDescent="0.25">
      <c r="A1084" s="409" t="s">
        <v>1726</v>
      </c>
      <c r="B1084" s="410" t="s">
        <v>1727</v>
      </c>
      <c r="C1084" s="394" t="s">
        <v>13</v>
      </c>
    </row>
    <row r="1085" spans="1:3" x14ac:dyDescent="0.25">
      <c r="A1085" s="409">
        <v>2</v>
      </c>
      <c r="B1085" s="442" t="s">
        <v>1728</v>
      </c>
      <c r="C1085" s="385"/>
    </row>
    <row r="1086" spans="1:3" ht="31.5" x14ac:dyDescent="0.25">
      <c r="A1086" s="409" t="s">
        <v>815</v>
      </c>
      <c r="B1086" s="410" t="s">
        <v>1729</v>
      </c>
      <c r="C1086" s="386">
        <v>41548</v>
      </c>
    </row>
    <row r="1087" spans="1:3" ht="31.5" x14ac:dyDescent="0.25">
      <c r="A1087" s="409" t="s">
        <v>218</v>
      </c>
      <c r="B1087" s="410" t="s">
        <v>1730</v>
      </c>
      <c r="C1087" s="394" t="s">
        <v>13</v>
      </c>
    </row>
    <row r="1088" spans="1:3" ht="31.5" x14ac:dyDescent="0.25">
      <c r="A1088" s="409" t="s">
        <v>818</v>
      </c>
      <c r="B1088" s="410" t="s">
        <v>1731</v>
      </c>
      <c r="C1088" s="394" t="s">
        <v>13</v>
      </c>
    </row>
    <row r="1089" spans="1:3" ht="31.5" x14ac:dyDescent="0.25">
      <c r="A1089" s="409">
        <v>3</v>
      </c>
      <c r="B1089" s="442" t="s">
        <v>1732</v>
      </c>
      <c r="C1089" s="385"/>
    </row>
    <row r="1090" spans="1:3" ht="31.5" x14ac:dyDescent="0.25">
      <c r="A1090" s="409" t="s">
        <v>1044</v>
      </c>
      <c r="B1090" s="410" t="s">
        <v>1733</v>
      </c>
      <c r="C1090" s="386" t="s">
        <v>13</v>
      </c>
    </row>
    <row r="1091" spans="1:3" ht="15.75" customHeight="1" x14ac:dyDescent="0.25">
      <c r="A1091" s="409" t="s">
        <v>1046</v>
      </c>
      <c r="B1091" s="410" t="s">
        <v>1734</v>
      </c>
      <c r="C1091" s="386">
        <v>41548</v>
      </c>
    </row>
    <row r="1092" spans="1:3" x14ac:dyDescent="0.25">
      <c r="A1092" s="409" t="s">
        <v>1049</v>
      </c>
      <c r="B1092" s="410" t="s">
        <v>1735</v>
      </c>
      <c r="C1092" s="212">
        <v>41548</v>
      </c>
    </row>
    <row r="1093" spans="1:3" x14ac:dyDescent="0.25">
      <c r="A1093" s="409" t="s">
        <v>1052</v>
      </c>
      <c r="B1093" s="410" t="s">
        <v>1737</v>
      </c>
      <c r="C1093" s="212">
        <v>41760</v>
      </c>
    </row>
    <row r="1094" spans="1:3" x14ac:dyDescent="0.25">
      <c r="A1094" s="409" t="s">
        <v>1054</v>
      </c>
      <c r="B1094" s="410" t="s">
        <v>1738</v>
      </c>
      <c r="C1094" s="212" t="s">
        <v>13</v>
      </c>
    </row>
    <row r="1095" spans="1:3" x14ac:dyDescent="0.25">
      <c r="A1095" s="409">
        <v>4</v>
      </c>
      <c r="B1095" s="442" t="s">
        <v>1739</v>
      </c>
      <c r="C1095" s="385"/>
    </row>
    <row r="1096" spans="1:3" x14ac:dyDescent="0.25">
      <c r="A1096" s="409" t="s">
        <v>1073</v>
      </c>
      <c r="B1096" s="410" t="s">
        <v>1740</v>
      </c>
      <c r="C1096" s="212">
        <v>41791</v>
      </c>
    </row>
    <row r="1097" spans="1:3" ht="47.25" x14ac:dyDescent="0.25">
      <c r="A1097" s="409" t="s">
        <v>1078</v>
      </c>
      <c r="B1097" s="410" t="s">
        <v>1741</v>
      </c>
      <c r="C1097" s="386" t="s">
        <v>13</v>
      </c>
    </row>
    <row r="1098" spans="1:3" ht="31.5" x14ac:dyDescent="0.25">
      <c r="A1098" s="409" t="s">
        <v>1087</v>
      </c>
      <c r="B1098" s="410" t="s">
        <v>1742</v>
      </c>
      <c r="C1098" s="212">
        <v>41791</v>
      </c>
    </row>
    <row r="1099" spans="1:3" ht="32.25" thickBot="1" x14ac:dyDescent="0.3">
      <c r="A1099" s="407" t="s">
        <v>1108</v>
      </c>
      <c r="B1099" s="445" t="s">
        <v>1743</v>
      </c>
      <c r="C1099" s="212">
        <v>41791</v>
      </c>
    </row>
    <row r="1101" spans="1:3" x14ac:dyDescent="0.25">
      <c r="A1101" s="1136" t="s">
        <v>1783</v>
      </c>
      <c r="B1101" s="1136"/>
      <c r="C1101" s="1136"/>
    </row>
    <row r="1102" spans="1:3" x14ac:dyDescent="0.25">
      <c r="A1102" s="409">
        <v>1</v>
      </c>
      <c r="B1102" s="442" t="s">
        <v>1719</v>
      </c>
      <c r="C1102" s="385"/>
    </row>
    <row r="1103" spans="1:3" x14ac:dyDescent="0.25">
      <c r="A1103" s="409" t="s">
        <v>787</v>
      </c>
      <c r="B1103" s="443" t="s">
        <v>1720</v>
      </c>
      <c r="C1103" s="386" t="s">
        <v>13</v>
      </c>
    </row>
    <row r="1104" spans="1:3" x14ac:dyDescent="0.25">
      <c r="A1104" s="409" t="s">
        <v>799</v>
      </c>
      <c r="B1104" s="443" t="s">
        <v>1721</v>
      </c>
      <c r="C1104" s="386" t="s">
        <v>13</v>
      </c>
    </row>
    <row r="1105" spans="1:3" ht="31.5" x14ac:dyDescent="0.25">
      <c r="A1105" s="409" t="s">
        <v>801</v>
      </c>
      <c r="B1105" s="410" t="s">
        <v>1722</v>
      </c>
      <c r="C1105" s="386">
        <v>41487</v>
      </c>
    </row>
    <row r="1106" spans="1:3" x14ac:dyDescent="0.25">
      <c r="A1106" s="409" t="s">
        <v>803</v>
      </c>
      <c r="B1106" s="410" t="s">
        <v>1723</v>
      </c>
      <c r="C1106" s="386" t="s">
        <v>13</v>
      </c>
    </row>
    <row r="1107" spans="1:3" x14ac:dyDescent="0.25">
      <c r="A1107" s="409" t="s">
        <v>1724</v>
      </c>
      <c r="B1107" s="410" t="s">
        <v>1725</v>
      </c>
      <c r="C1107" s="386">
        <v>41518</v>
      </c>
    </row>
    <row r="1108" spans="1:3" ht="47.25" x14ac:dyDescent="0.25">
      <c r="A1108" s="409" t="s">
        <v>1726</v>
      </c>
      <c r="B1108" s="410" t="s">
        <v>1727</v>
      </c>
      <c r="C1108" s="394" t="s">
        <v>13</v>
      </c>
    </row>
    <row r="1109" spans="1:3" x14ac:dyDescent="0.25">
      <c r="A1109" s="409">
        <v>2</v>
      </c>
      <c r="B1109" s="442" t="s">
        <v>1728</v>
      </c>
      <c r="C1109" s="385"/>
    </row>
    <row r="1110" spans="1:3" ht="31.5" x14ac:dyDescent="0.25">
      <c r="A1110" s="409" t="s">
        <v>815</v>
      </c>
      <c r="B1110" s="410" t="s">
        <v>1729</v>
      </c>
      <c r="C1110" s="386">
        <v>41548</v>
      </c>
    </row>
    <row r="1111" spans="1:3" ht="31.5" x14ac:dyDescent="0.25">
      <c r="A1111" s="409" t="s">
        <v>218</v>
      </c>
      <c r="B1111" s="410" t="s">
        <v>1730</v>
      </c>
      <c r="C1111" s="394" t="s">
        <v>13</v>
      </c>
    </row>
    <row r="1112" spans="1:3" ht="31.5" x14ac:dyDescent="0.25">
      <c r="A1112" s="409" t="s">
        <v>818</v>
      </c>
      <c r="B1112" s="410" t="s">
        <v>1731</v>
      </c>
      <c r="C1112" s="394" t="s">
        <v>13</v>
      </c>
    </row>
    <row r="1113" spans="1:3" ht="31.5" x14ac:dyDescent="0.25">
      <c r="A1113" s="409">
        <v>3</v>
      </c>
      <c r="B1113" s="442" t="s">
        <v>1732</v>
      </c>
      <c r="C1113" s="385"/>
    </row>
    <row r="1114" spans="1:3" ht="31.5" x14ac:dyDescent="0.25">
      <c r="A1114" s="409" t="s">
        <v>1044</v>
      </c>
      <c r="B1114" s="410" t="s">
        <v>1733</v>
      </c>
      <c r="C1114" s="386" t="s">
        <v>13</v>
      </c>
    </row>
    <row r="1115" spans="1:3" ht="15.75" customHeight="1" x14ac:dyDescent="0.25">
      <c r="A1115" s="409" t="s">
        <v>1046</v>
      </c>
      <c r="B1115" s="410" t="s">
        <v>1734</v>
      </c>
      <c r="C1115" s="386">
        <v>41548</v>
      </c>
    </row>
    <row r="1116" spans="1:3" x14ac:dyDescent="0.25">
      <c r="A1116" s="409" t="s">
        <v>1049</v>
      </c>
      <c r="B1116" s="410" t="s">
        <v>1735</v>
      </c>
      <c r="C1116" s="212">
        <v>41548</v>
      </c>
    </row>
    <row r="1117" spans="1:3" x14ac:dyDescent="0.25">
      <c r="A1117" s="409" t="s">
        <v>1052</v>
      </c>
      <c r="B1117" s="410" t="s">
        <v>1737</v>
      </c>
      <c r="C1117" s="212">
        <v>41760</v>
      </c>
    </row>
    <row r="1118" spans="1:3" x14ac:dyDescent="0.25">
      <c r="A1118" s="409" t="s">
        <v>1054</v>
      </c>
      <c r="B1118" s="410" t="s">
        <v>1738</v>
      </c>
      <c r="C1118" s="212" t="s">
        <v>13</v>
      </c>
    </row>
    <row r="1119" spans="1:3" x14ac:dyDescent="0.25">
      <c r="A1119" s="409">
        <v>4</v>
      </c>
      <c r="B1119" s="442" t="s">
        <v>1739</v>
      </c>
      <c r="C1119" s="385"/>
    </row>
    <row r="1120" spans="1:3" x14ac:dyDescent="0.25">
      <c r="A1120" s="409" t="s">
        <v>1073</v>
      </c>
      <c r="B1120" s="410" t="s">
        <v>1740</v>
      </c>
      <c r="C1120" s="212">
        <v>41791</v>
      </c>
    </row>
    <row r="1121" spans="1:3" ht="47.25" x14ac:dyDescent="0.25">
      <c r="A1121" s="409" t="s">
        <v>1078</v>
      </c>
      <c r="B1121" s="410" t="s">
        <v>1741</v>
      </c>
      <c r="C1121" s="386" t="s">
        <v>13</v>
      </c>
    </row>
    <row r="1122" spans="1:3" ht="31.5" x14ac:dyDescent="0.25">
      <c r="A1122" s="409" t="s">
        <v>1087</v>
      </c>
      <c r="B1122" s="410" t="s">
        <v>1742</v>
      </c>
      <c r="C1122" s="212">
        <v>41791</v>
      </c>
    </row>
    <row r="1123" spans="1:3" ht="32.25" thickBot="1" x14ac:dyDescent="0.3">
      <c r="A1123" s="407" t="s">
        <v>1108</v>
      </c>
      <c r="B1123" s="445" t="s">
        <v>1743</v>
      </c>
      <c r="C1123" s="212">
        <v>41791</v>
      </c>
    </row>
    <row r="1125" spans="1:3" x14ac:dyDescent="0.25">
      <c r="A1125" s="1136" t="s">
        <v>1784</v>
      </c>
      <c r="B1125" s="1136"/>
      <c r="C1125" s="1136"/>
    </row>
    <row r="1126" spans="1:3" x14ac:dyDescent="0.25">
      <c r="A1126" s="409">
        <v>1</v>
      </c>
      <c r="B1126" s="442" t="s">
        <v>1719</v>
      </c>
      <c r="C1126" s="385"/>
    </row>
    <row r="1127" spans="1:3" x14ac:dyDescent="0.25">
      <c r="A1127" s="409" t="s">
        <v>787</v>
      </c>
      <c r="B1127" s="443" t="s">
        <v>1720</v>
      </c>
      <c r="C1127" s="386" t="s">
        <v>13</v>
      </c>
    </row>
    <row r="1128" spans="1:3" x14ac:dyDescent="0.25">
      <c r="A1128" s="409" t="s">
        <v>799</v>
      </c>
      <c r="B1128" s="443" t="s">
        <v>1721</v>
      </c>
      <c r="C1128" s="386" t="s">
        <v>13</v>
      </c>
    </row>
    <row r="1129" spans="1:3" ht="31.5" x14ac:dyDescent="0.25">
      <c r="A1129" s="409" t="s">
        <v>801</v>
      </c>
      <c r="B1129" s="410" t="s">
        <v>1722</v>
      </c>
      <c r="C1129" s="386">
        <v>41487</v>
      </c>
    </row>
    <row r="1130" spans="1:3" x14ac:dyDescent="0.25">
      <c r="A1130" s="409" t="s">
        <v>803</v>
      </c>
      <c r="B1130" s="410" t="s">
        <v>1723</v>
      </c>
      <c r="C1130" s="386" t="s">
        <v>13</v>
      </c>
    </row>
    <row r="1131" spans="1:3" x14ac:dyDescent="0.25">
      <c r="A1131" s="409" t="s">
        <v>1724</v>
      </c>
      <c r="B1131" s="410" t="s">
        <v>1725</v>
      </c>
      <c r="C1131" s="386">
        <v>41518</v>
      </c>
    </row>
    <row r="1132" spans="1:3" ht="47.25" x14ac:dyDescent="0.25">
      <c r="A1132" s="409" t="s">
        <v>1726</v>
      </c>
      <c r="B1132" s="410" t="s">
        <v>1727</v>
      </c>
      <c r="C1132" s="394" t="s">
        <v>13</v>
      </c>
    </row>
    <row r="1133" spans="1:3" x14ac:dyDescent="0.25">
      <c r="A1133" s="409">
        <v>2</v>
      </c>
      <c r="B1133" s="442" t="s">
        <v>1728</v>
      </c>
      <c r="C1133" s="385"/>
    </row>
    <row r="1134" spans="1:3" ht="31.5" x14ac:dyDescent="0.25">
      <c r="A1134" s="409" t="s">
        <v>815</v>
      </c>
      <c r="B1134" s="410" t="s">
        <v>1729</v>
      </c>
      <c r="C1134" s="386">
        <v>41548</v>
      </c>
    </row>
    <row r="1135" spans="1:3" ht="31.5" x14ac:dyDescent="0.25">
      <c r="A1135" s="409" t="s">
        <v>218</v>
      </c>
      <c r="B1135" s="410" t="s">
        <v>1730</v>
      </c>
      <c r="C1135" s="394" t="s">
        <v>13</v>
      </c>
    </row>
    <row r="1136" spans="1:3" ht="31.5" x14ac:dyDescent="0.25">
      <c r="A1136" s="409" t="s">
        <v>818</v>
      </c>
      <c r="B1136" s="410" t="s">
        <v>1731</v>
      </c>
      <c r="C1136" s="394" t="s">
        <v>13</v>
      </c>
    </row>
    <row r="1137" spans="1:3" ht="31.5" x14ac:dyDescent="0.25">
      <c r="A1137" s="409">
        <v>3</v>
      </c>
      <c r="B1137" s="442" t="s">
        <v>1732</v>
      </c>
      <c r="C1137" s="385"/>
    </row>
    <row r="1138" spans="1:3" ht="31.5" x14ac:dyDescent="0.25">
      <c r="A1138" s="409" t="s">
        <v>1044</v>
      </c>
      <c r="B1138" s="410" t="s">
        <v>1733</v>
      </c>
      <c r="C1138" s="386" t="s">
        <v>13</v>
      </c>
    </row>
    <row r="1139" spans="1:3" ht="15.75" customHeight="1" x14ac:dyDescent="0.25">
      <c r="A1139" s="409" t="s">
        <v>1046</v>
      </c>
      <c r="B1139" s="410" t="s">
        <v>1734</v>
      </c>
      <c r="C1139" s="386">
        <v>41548</v>
      </c>
    </row>
    <row r="1140" spans="1:3" x14ac:dyDescent="0.25">
      <c r="A1140" s="409" t="s">
        <v>1049</v>
      </c>
      <c r="B1140" s="410" t="s">
        <v>1735</v>
      </c>
      <c r="C1140" s="212">
        <v>41548</v>
      </c>
    </row>
    <row r="1141" spans="1:3" x14ac:dyDescent="0.25">
      <c r="A1141" s="409" t="s">
        <v>1052</v>
      </c>
      <c r="B1141" s="410" t="s">
        <v>1737</v>
      </c>
      <c r="C1141" s="212">
        <v>41760</v>
      </c>
    </row>
    <row r="1142" spans="1:3" x14ac:dyDescent="0.25">
      <c r="A1142" s="409" t="s">
        <v>1054</v>
      </c>
      <c r="B1142" s="410" t="s">
        <v>1738</v>
      </c>
      <c r="C1142" s="212" t="s">
        <v>13</v>
      </c>
    </row>
    <row r="1143" spans="1:3" x14ac:dyDescent="0.25">
      <c r="A1143" s="409">
        <v>4</v>
      </c>
      <c r="B1143" s="442" t="s">
        <v>1739</v>
      </c>
      <c r="C1143" s="385"/>
    </row>
    <row r="1144" spans="1:3" x14ac:dyDescent="0.25">
      <c r="A1144" s="409" t="s">
        <v>1073</v>
      </c>
      <c r="B1144" s="410" t="s">
        <v>1740</v>
      </c>
      <c r="C1144" s="212">
        <v>41791</v>
      </c>
    </row>
    <row r="1145" spans="1:3" ht="47.25" x14ac:dyDescent="0.25">
      <c r="A1145" s="409" t="s">
        <v>1078</v>
      </c>
      <c r="B1145" s="410" t="s">
        <v>1741</v>
      </c>
      <c r="C1145" s="386" t="s">
        <v>13</v>
      </c>
    </row>
    <row r="1146" spans="1:3" ht="31.5" x14ac:dyDescent="0.25">
      <c r="A1146" s="409" t="s">
        <v>1087</v>
      </c>
      <c r="B1146" s="410" t="s">
        <v>1742</v>
      </c>
      <c r="C1146" s="212">
        <v>41791</v>
      </c>
    </row>
    <row r="1147" spans="1:3" ht="32.25" thickBot="1" x14ac:dyDescent="0.3">
      <c r="A1147" s="407" t="s">
        <v>1108</v>
      </c>
      <c r="B1147" s="445" t="s">
        <v>1743</v>
      </c>
      <c r="C1147" s="212">
        <v>41791</v>
      </c>
    </row>
    <row r="1149" spans="1:3" x14ac:dyDescent="0.25">
      <c r="A1149" s="1136" t="s">
        <v>635</v>
      </c>
      <c r="B1149" s="1136"/>
      <c r="C1149" s="1136"/>
    </row>
    <row r="1150" spans="1:3" x14ac:dyDescent="0.25">
      <c r="A1150" s="409">
        <v>1</v>
      </c>
      <c r="B1150" s="442" t="s">
        <v>1719</v>
      </c>
      <c r="C1150" s="385"/>
    </row>
    <row r="1151" spans="1:3" x14ac:dyDescent="0.25">
      <c r="A1151" s="409" t="s">
        <v>787</v>
      </c>
      <c r="B1151" s="443" t="s">
        <v>1720</v>
      </c>
      <c r="C1151" s="386" t="s">
        <v>13</v>
      </c>
    </row>
    <row r="1152" spans="1:3" x14ac:dyDescent="0.25">
      <c r="A1152" s="409" t="s">
        <v>799</v>
      </c>
      <c r="B1152" s="443" t="s">
        <v>1721</v>
      </c>
      <c r="C1152" s="386" t="s">
        <v>13</v>
      </c>
    </row>
    <row r="1153" spans="1:3" ht="31.5" x14ac:dyDescent="0.25">
      <c r="A1153" s="409" t="s">
        <v>801</v>
      </c>
      <c r="B1153" s="410" t="s">
        <v>1722</v>
      </c>
      <c r="C1153" s="386">
        <v>41487</v>
      </c>
    </row>
    <row r="1154" spans="1:3" x14ac:dyDescent="0.25">
      <c r="A1154" s="409" t="s">
        <v>803</v>
      </c>
      <c r="B1154" s="410" t="s">
        <v>1723</v>
      </c>
      <c r="C1154" s="386" t="s">
        <v>13</v>
      </c>
    </row>
    <row r="1155" spans="1:3" x14ac:dyDescent="0.25">
      <c r="A1155" s="409" t="s">
        <v>1724</v>
      </c>
      <c r="B1155" s="410" t="s">
        <v>1725</v>
      </c>
      <c r="C1155" s="386">
        <v>41518</v>
      </c>
    </row>
    <row r="1156" spans="1:3" ht="47.25" x14ac:dyDescent="0.25">
      <c r="A1156" s="409" t="s">
        <v>1726</v>
      </c>
      <c r="B1156" s="410" t="s">
        <v>1727</v>
      </c>
      <c r="C1156" s="394" t="s">
        <v>13</v>
      </c>
    </row>
    <row r="1157" spans="1:3" x14ac:dyDescent="0.25">
      <c r="A1157" s="409">
        <v>2</v>
      </c>
      <c r="B1157" s="442" t="s">
        <v>1728</v>
      </c>
      <c r="C1157" s="385"/>
    </row>
    <row r="1158" spans="1:3" ht="31.5" x14ac:dyDescent="0.25">
      <c r="A1158" s="409" t="s">
        <v>815</v>
      </c>
      <c r="B1158" s="410" t="s">
        <v>1729</v>
      </c>
      <c r="C1158" s="386">
        <v>41548</v>
      </c>
    </row>
    <row r="1159" spans="1:3" ht="31.5" x14ac:dyDescent="0.25">
      <c r="A1159" s="409" t="s">
        <v>218</v>
      </c>
      <c r="B1159" s="410" t="s">
        <v>1730</v>
      </c>
      <c r="C1159" s="394" t="s">
        <v>13</v>
      </c>
    </row>
    <row r="1160" spans="1:3" ht="31.5" x14ac:dyDescent="0.25">
      <c r="A1160" s="409" t="s">
        <v>818</v>
      </c>
      <c r="B1160" s="410" t="s">
        <v>1731</v>
      </c>
      <c r="C1160" s="394" t="s">
        <v>13</v>
      </c>
    </row>
    <row r="1161" spans="1:3" ht="31.5" x14ac:dyDescent="0.25">
      <c r="A1161" s="409">
        <v>3</v>
      </c>
      <c r="B1161" s="442" t="s">
        <v>1732</v>
      </c>
      <c r="C1161" s="385"/>
    </row>
    <row r="1162" spans="1:3" ht="31.5" x14ac:dyDescent="0.25">
      <c r="A1162" s="409" t="s">
        <v>1044</v>
      </c>
      <c r="B1162" s="410" t="s">
        <v>1733</v>
      </c>
      <c r="C1162" s="386" t="s">
        <v>13</v>
      </c>
    </row>
    <row r="1163" spans="1:3" x14ac:dyDescent="0.25">
      <c r="A1163" s="409" t="s">
        <v>1046</v>
      </c>
      <c r="B1163" s="410" t="s">
        <v>1734</v>
      </c>
      <c r="C1163" s="386">
        <v>41548</v>
      </c>
    </row>
    <row r="1164" spans="1:3" x14ac:dyDescent="0.25">
      <c r="A1164" s="409" t="s">
        <v>1049</v>
      </c>
      <c r="B1164" s="410" t="s">
        <v>1735</v>
      </c>
      <c r="C1164" s="212">
        <v>41548</v>
      </c>
    </row>
    <row r="1165" spans="1:3" x14ac:dyDescent="0.25">
      <c r="A1165" s="409" t="s">
        <v>1052</v>
      </c>
      <c r="B1165" s="410" t="s">
        <v>1737</v>
      </c>
      <c r="C1165" s="212">
        <v>41760</v>
      </c>
    </row>
    <row r="1166" spans="1:3" x14ac:dyDescent="0.25">
      <c r="A1166" s="409" t="s">
        <v>1054</v>
      </c>
      <c r="B1166" s="410" t="s">
        <v>1738</v>
      </c>
      <c r="C1166" s="212" t="s">
        <v>13</v>
      </c>
    </row>
    <row r="1167" spans="1:3" x14ac:dyDescent="0.25">
      <c r="A1167" s="409">
        <v>4</v>
      </c>
      <c r="B1167" s="442" t="s">
        <v>1739</v>
      </c>
      <c r="C1167" s="385"/>
    </row>
    <row r="1168" spans="1:3" x14ac:dyDescent="0.25">
      <c r="A1168" s="409" t="s">
        <v>1073</v>
      </c>
      <c r="B1168" s="410" t="s">
        <v>1740</v>
      </c>
      <c r="C1168" s="212">
        <v>41791</v>
      </c>
    </row>
    <row r="1169" spans="1:3" ht="47.25" x14ac:dyDescent="0.25">
      <c r="A1169" s="409" t="s">
        <v>1078</v>
      </c>
      <c r="B1169" s="410" t="s">
        <v>1741</v>
      </c>
      <c r="C1169" s="386" t="s">
        <v>13</v>
      </c>
    </row>
    <row r="1170" spans="1:3" ht="31.5" x14ac:dyDescent="0.25">
      <c r="A1170" s="409" t="s">
        <v>1087</v>
      </c>
      <c r="B1170" s="410" t="s">
        <v>1742</v>
      </c>
      <c r="C1170" s="212">
        <v>41791</v>
      </c>
    </row>
    <row r="1171" spans="1:3" ht="32.25" thickBot="1" x14ac:dyDescent="0.3">
      <c r="A1171" s="407" t="s">
        <v>1108</v>
      </c>
      <c r="B1171" s="445" t="s">
        <v>1743</v>
      </c>
      <c r="C1171" s="212">
        <v>41791</v>
      </c>
    </row>
    <row r="1173" spans="1:3" x14ac:dyDescent="0.25">
      <c r="A1173" s="1136" t="s">
        <v>1785</v>
      </c>
      <c r="B1173" s="1136"/>
      <c r="C1173" s="1136"/>
    </row>
    <row r="1174" spans="1:3" x14ac:dyDescent="0.25">
      <c r="A1174" s="409">
        <v>1</v>
      </c>
      <c r="B1174" s="442" t="s">
        <v>1719</v>
      </c>
      <c r="C1174" s="385"/>
    </row>
    <row r="1175" spans="1:3" x14ac:dyDescent="0.25">
      <c r="A1175" s="409" t="s">
        <v>787</v>
      </c>
      <c r="B1175" s="443" t="s">
        <v>1720</v>
      </c>
      <c r="C1175" s="386" t="s">
        <v>13</v>
      </c>
    </row>
    <row r="1176" spans="1:3" x14ac:dyDescent="0.25">
      <c r="A1176" s="409" t="s">
        <v>799</v>
      </c>
      <c r="B1176" s="443" t="s">
        <v>1721</v>
      </c>
      <c r="C1176" s="386" t="s">
        <v>13</v>
      </c>
    </row>
    <row r="1177" spans="1:3" ht="31.5" x14ac:dyDescent="0.25">
      <c r="A1177" s="409" t="s">
        <v>801</v>
      </c>
      <c r="B1177" s="410" t="s">
        <v>1722</v>
      </c>
      <c r="C1177" s="386">
        <v>41426</v>
      </c>
    </row>
    <row r="1178" spans="1:3" x14ac:dyDescent="0.25">
      <c r="A1178" s="409" t="s">
        <v>803</v>
      </c>
      <c r="B1178" s="410" t="s">
        <v>1723</v>
      </c>
      <c r="C1178" s="386" t="s">
        <v>13</v>
      </c>
    </row>
    <row r="1179" spans="1:3" x14ac:dyDescent="0.25">
      <c r="A1179" s="409" t="s">
        <v>1724</v>
      </c>
      <c r="B1179" s="410" t="s">
        <v>1725</v>
      </c>
      <c r="C1179" s="386">
        <v>41456</v>
      </c>
    </row>
    <row r="1180" spans="1:3" ht="47.25" x14ac:dyDescent="0.25">
      <c r="A1180" s="409" t="s">
        <v>1726</v>
      </c>
      <c r="B1180" s="410" t="s">
        <v>1727</v>
      </c>
      <c r="C1180" s="394" t="s">
        <v>13</v>
      </c>
    </row>
    <row r="1181" spans="1:3" x14ac:dyDescent="0.25">
      <c r="A1181" s="409">
        <v>2</v>
      </c>
      <c r="B1181" s="442" t="s">
        <v>1728</v>
      </c>
      <c r="C1181" s="385"/>
    </row>
    <row r="1182" spans="1:3" ht="31.5" x14ac:dyDescent="0.25">
      <c r="A1182" s="409" t="s">
        <v>815</v>
      </c>
      <c r="B1182" s="410" t="s">
        <v>1729</v>
      </c>
      <c r="C1182" s="386">
        <v>41456</v>
      </c>
    </row>
    <row r="1183" spans="1:3" ht="31.5" x14ac:dyDescent="0.25">
      <c r="A1183" s="409" t="s">
        <v>218</v>
      </c>
      <c r="B1183" s="410" t="s">
        <v>1730</v>
      </c>
      <c r="C1183" s="394" t="s">
        <v>13</v>
      </c>
    </row>
    <row r="1184" spans="1:3" ht="31.5" x14ac:dyDescent="0.25">
      <c r="A1184" s="409" t="s">
        <v>818</v>
      </c>
      <c r="B1184" s="410" t="s">
        <v>1731</v>
      </c>
      <c r="C1184" s="394" t="s">
        <v>13</v>
      </c>
    </row>
    <row r="1185" spans="1:3" ht="31.5" x14ac:dyDescent="0.25">
      <c r="A1185" s="409">
        <v>3</v>
      </c>
      <c r="B1185" s="442" t="s">
        <v>1732</v>
      </c>
      <c r="C1185" s="385"/>
    </row>
    <row r="1186" spans="1:3" ht="31.5" x14ac:dyDescent="0.25">
      <c r="A1186" s="409" t="s">
        <v>1044</v>
      </c>
      <c r="B1186" s="410" t="s">
        <v>1733</v>
      </c>
      <c r="C1186" s="386" t="s">
        <v>13</v>
      </c>
    </row>
    <row r="1187" spans="1:3" ht="15.75" customHeight="1" x14ac:dyDescent="0.25">
      <c r="A1187" s="409" t="s">
        <v>1046</v>
      </c>
      <c r="B1187" s="410" t="s">
        <v>1734</v>
      </c>
      <c r="C1187" s="386">
        <v>41456</v>
      </c>
    </row>
    <row r="1188" spans="1:3" x14ac:dyDescent="0.25">
      <c r="A1188" s="409" t="s">
        <v>1049</v>
      </c>
      <c r="B1188" s="410" t="s">
        <v>1735</v>
      </c>
      <c r="C1188" s="212">
        <v>41456</v>
      </c>
    </row>
    <row r="1189" spans="1:3" x14ac:dyDescent="0.25">
      <c r="A1189" s="409" t="s">
        <v>1052</v>
      </c>
      <c r="B1189" s="410" t="s">
        <v>1737</v>
      </c>
      <c r="C1189" s="212">
        <v>41760</v>
      </c>
    </row>
    <row r="1190" spans="1:3" x14ac:dyDescent="0.25">
      <c r="A1190" s="409" t="s">
        <v>1054</v>
      </c>
      <c r="B1190" s="410" t="s">
        <v>1738</v>
      </c>
      <c r="C1190" s="212" t="s">
        <v>13</v>
      </c>
    </row>
    <row r="1191" spans="1:3" x14ac:dyDescent="0.25">
      <c r="A1191" s="409">
        <v>4</v>
      </c>
      <c r="B1191" s="442" t="s">
        <v>1739</v>
      </c>
      <c r="C1191" s="385"/>
    </row>
    <row r="1192" spans="1:3" x14ac:dyDescent="0.25">
      <c r="A1192" s="409" t="s">
        <v>1073</v>
      </c>
      <c r="B1192" s="410" t="s">
        <v>1740</v>
      </c>
      <c r="C1192" s="212">
        <v>41791</v>
      </c>
    </row>
    <row r="1193" spans="1:3" ht="47.25" x14ac:dyDescent="0.25">
      <c r="A1193" s="409" t="s">
        <v>1078</v>
      </c>
      <c r="B1193" s="410" t="s">
        <v>1741</v>
      </c>
      <c r="C1193" s="386" t="s">
        <v>13</v>
      </c>
    </row>
    <row r="1194" spans="1:3" ht="31.5" x14ac:dyDescent="0.25">
      <c r="A1194" s="409" t="s">
        <v>1087</v>
      </c>
      <c r="B1194" s="410" t="s">
        <v>1742</v>
      </c>
      <c r="C1194" s="212">
        <v>41791</v>
      </c>
    </row>
    <row r="1195" spans="1:3" ht="32.25" thickBot="1" x14ac:dyDescent="0.3">
      <c r="A1195" s="407" t="s">
        <v>1108</v>
      </c>
      <c r="B1195" s="445" t="s">
        <v>1743</v>
      </c>
      <c r="C1195" s="212">
        <v>41791</v>
      </c>
    </row>
    <row r="1197" spans="1:3" x14ac:dyDescent="0.25">
      <c r="A1197" s="1136" t="s">
        <v>1786</v>
      </c>
      <c r="B1197" s="1136"/>
      <c r="C1197" s="1136"/>
    </row>
    <row r="1198" spans="1:3" x14ac:dyDescent="0.25">
      <c r="A1198" s="409">
        <v>1</v>
      </c>
      <c r="B1198" s="442" t="s">
        <v>1719</v>
      </c>
      <c r="C1198" s="385"/>
    </row>
    <row r="1199" spans="1:3" x14ac:dyDescent="0.25">
      <c r="A1199" s="409" t="s">
        <v>787</v>
      </c>
      <c r="B1199" s="443" t="s">
        <v>1720</v>
      </c>
      <c r="C1199" s="386" t="s">
        <v>13</v>
      </c>
    </row>
    <row r="1200" spans="1:3" x14ac:dyDescent="0.25">
      <c r="A1200" s="409" t="s">
        <v>799</v>
      </c>
      <c r="B1200" s="443" t="s">
        <v>1721</v>
      </c>
      <c r="C1200" s="386" t="s">
        <v>13</v>
      </c>
    </row>
    <row r="1201" spans="1:3" ht="31.5" x14ac:dyDescent="0.25">
      <c r="A1201" s="409" t="s">
        <v>801</v>
      </c>
      <c r="B1201" s="410" t="s">
        <v>1722</v>
      </c>
      <c r="C1201" s="386">
        <v>41426</v>
      </c>
    </row>
    <row r="1202" spans="1:3" x14ac:dyDescent="0.25">
      <c r="A1202" s="409" t="s">
        <v>803</v>
      </c>
      <c r="B1202" s="410" t="s">
        <v>1723</v>
      </c>
      <c r="C1202" s="386" t="s">
        <v>13</v>
      </c>
    </row>
    <row r="1203" spans="1:3" x14ac:dyDescent="0.25">
      <c r="A1203" s="409" t="s">
        <v>1724</v>
      </c>
      <c r="B1203" s="410" t="s">
        <v>1725</v>
      </c>
      <c r="C1203" s="386">
        <v>41456</v>
      </c>
    </row>
    <row r="1204" spans="1:3" ht="47.25" x14ac:dyDescent="0.25">
      <c r="A1204" s="409" t="s">
        <v>1726</v>
      </c>
      <c r="B1204" s="410" t="s">
        <v>1727</v>
      </c>
      <c r="C1204" s="394" t="s">
        <v>13</v>
      </c>
    </row>
    <row r="1205" spans="1:3" x14ac:dyDescent="0.25">
      <c r="A1205" s="409">
        <v>2</v>
      </c>
      <c r="B1205" s="442" t="s">
        <v>1728</v>
      </c>
      <c r="C1205" s="385"/>
    </row>
    <row r="1206" spans="1:3" ht="31.5" x14ac:dyDescent="0.25">
      <c r="A1206" s="409" t="s">
        <v>815</v>
      </c>
      <c r="B1206" s="410" t="s">
        <v>1729</v>
      </c>
      <c r="C1206" s="386">
        <v>41456</v>
      </c>
    </row>
    <row r="1207" spans="1:3" ht="31.5" x14ac:dyDescent="0.25">
      <c r="A1207" s="409" t="s">
        <v>218</v>
      </c>
      <c r="B1207" s="410" t="s">
        <v>1730</v>
      </c>
      <c r="C1207" s="394" t="s">
        <v>13</v>
      </c>
    </row>
    <row r="1208" spans="1:3" ht="31.5" x14ac:dyDescent="0.25">
      <c r="A1208" s="409" t="s">
        <v>818</v>
      </c>
      <c r="B1208" s="410" t="s">
        <v>1731</v>
      </c>
      <c r="C1208" s="394" t="s">
        <v>13</v>
      </c>
    </row>
    <row r="1209" spans="1:3" ht="31.5" x14ac:dyDescent="0.25">
      <c r="A1209" s="409">
        <v>3</v>
      </c>
      <c r="B1209" s="442" t="s">
        <v>1732</v>
      </c>
      <c r="C1209" s="385"/>
    </row>
    <row r="1210" spans="1:3" ht="31.5" x14ac:dyDescent="0.25">
      <c r="A1210" s="409" t="s">
        <v>1044</v>
      </c>
      <c r="B1210" s="410" t="s">
        <v>1733</v>
      </c>
      <c r="C1210" s="386" t="s">
        <v>13</v>
      </c>
    </row>
    <row r="1211" spans="1:3" ht="15.75" customHeight="1" x14ac:dyDescent="0.25">
      <c r="A1211" s="409" t="s">
        <v>1046</v>
      </c>
      <c r="B1211" s="410" t="s">
        <v>1734</v>
      </c>
      <c r="C1211" s="386">
        <v>41456</v>
      </c>
    </row>
    <row r="1212" spans="1:3" x14ac:dyDescent="0.25">
      <c r="A1212" s="409" t="s">
        <v>1049</v>
      </c>
      <c r="B1212" s="410" t="s">
        <v>1735</v>
      </c>
      <c r="C1212" s="212">
        <v>41456</v>
      </c>
    </row>
    <row r="1213" spans="1:3" x14ac:dyDescent="0.25">
      <c r="A1213" s="409" t="s">
        <v>1052</v>
      </c>
      <c r="B1213" s="410" t="s">
        <v>1737</v>
      </c>
      <c r="C1213" s="212">
        <v>41760</v>
      </c>
    </row>
    <row r="1214" spans="1:3" x14ac:dyDescent="0.25">
      <c r="A1214" s="409" t="s">
        <v>1054</v>
      </c>
      <c r="B1214" s="410" t="s">
        <v>1738</v>
      </c>
      <c r="C1214" s="212" t="s">
        <v>13</v>
      </c>
    </row>
    <row r="1215" spans="1:3" x14ac:dyDescent="0.25">
      <c r="A1215" s="409">
        <v>4</v>
      </c>
      <c r="B1215" s="442" t="s">
        <v>1739</v>
      </c>
      <c r="C1215" s="385"/>
    </row>
    <row r="1216" spans="1:3" x14ac:dyDescent="0.25">
      <c r="A1216" s="409" t="s">
        <v>1073</v>
      </c>
      <c r="B1216" s="410" t="s">
        <v>1740</v>
      </c>
      <c r="C1216" s="212">
        <v>41791</v>
      </c>
    </row>
    <row r="1217" spans="1:3" ht="47.25" x14ac:dyDescent="0.25">
      <c r="A1217" s="409" t="s">
        <v>1078</v>
      </c>
      <c r="B1217" s="410" t="s">
        <v>1741</v>
      </c>
      <c r="C1217" s="386" t="s">
        <v>13</v>
      </c>
    </row>
    <row r="1218" spans="1:3" ht="31.5" x14ac:dyDescent="0.25">
      <c r="A1218" s="409" t="s">
        <v>1087</v>
      </c>
      <c r="B1218" s="410" t="s">
        <v>1742</v>
      </c>
      <c r="C1218" s="212">
        <v>41791</v>
      </c>
    </row>
    <row r="1219" spans="1:3" ht="32.25" thickBot="1" x14ac:dyDescent="0.3">
      <c r="A1219" s="407" t="s">
        <v>1108</v>
      </c>
      <c r="B1219" s="445" t="s">
        <v>1743</v>
      </c>
      <c r="C1219" s="212">
        <v>41791</v>
      </c>
    </row>
    <row r="1221" spans="1:3" x14ac:dyDescent="0.25">
      <c r="A1221" s="1136" t="s">
        <v>494</v>
      </c>
      <c r="B1221" s="1136"/>
      <c r="C1221" s="1136"/>
    </row>
    <row r="1222" spans="1:3" x14ac:dyDescent="0.25">
      <c r="A1222" s="409">
        <v>1</v>
      </c>
      <c r="B1222" s="442" t="s">
        <v>1719</v>
      </c>
      <c r="C1222" s="385"/>
    </row>
    <row r="1223" spans="1:3" x14ac:dyDescent="0.25">
      <c r="A1223" s="409" t="s">
        <v>787</v>
      </c>
      <c r="B1223" s="443" t="s">
        <v>1720</v>
      </c>
      <c r="C1223" s="386" t="s">
        <v>13</v>
      </c>
    </row>
    <row r="1224" spans="1:3" x14ac:dyDescent="0.25">
      <c r="A1224" s="409" t="s">
        <v>799</v>
      </c>
      <c r="B1224" s="443" t="s">
        <v>1721</v>
      </c>
      <c r="C1224" s="386" t="s">
        <v>13</v>
      </c>
    </row>
    <row r="1225" spans="1:3" ht="31.5" x14ac:dyDescent="0.25">
      <c r="A1225" s="409" t="s">
        <v>801</v>
      </c>
      <c r="B1225" s="410" t="s">
        <v>1722</v>
      </c>
      <c r="C1225" s="386">
        <v>41456</v>
      </c>
    </row>
    <row r="1226" spans="1:3" x14ac:dyDescent="0.25">
      <c r="A1226" s="409" t="s">
        <v>803</v>
      </c>
      <c r="B1226" s="410" t="s">
        <v>1723</v>
      </c>
      <c r="C1226" s="386" t="s">
        <v>13</v>
      </c>
    </row>
    <row r="1227" spans="1:3" x14ac:dyDescent="0.25">
      <c r="A1227" s="409" t="s">
        <v>1724</v>
      </c>
      <c r="B1227" s="410" t="s">
        <v>1725</v>
      </c>
      <c r="C1227" s="386">
        <v>41487</v>
      </c>
    </row>
    <row r="1228" spans="1:3" ht="47.25" x14ac:dyDescent="0.25">
      <c r="A1228" s="409" t="s">
        <v>1726</v>
      </c>
      <c r="B1228" s="410" t="s">
        <v>1727</v>
      </c>
      <c r="C1228" s="394" t="s">
        <v>13</v>
      </c>
    </row>
    <row r="1229" spans="1:3" x14ac:dyDescent="0.25">
      <c r="A1229" s="409">
        <v>2</v>
      </c>
      <c r="B1229" s="442" t="s">
        <v>1728</v>
      </c>
      <c r="C1229" s="385"/>
    </row>
    <row r="1230" spans="1:3" ht="31.5" x14ac:dyDescent="0.25">
      <c r="A1230" s="409" t="s">
        <v>815</v>
      </c>
      <c r="B1230" s="410" t="s">
        <v>1729</v>
      </c>
      <c r="C1230" s="386">
        <v>41487</v>
      </c>
    </row>
    <row r="1231" spans="1:3" ht="31.5" x14ac:dyDescent="0.25">
      <c r="A1231" s="409" t="s">
        <v>218</v>
      </c>
      <c r="B1231" s="410" t="s">
        <v>1730</v>
      </c>
      <c r="C1231" s="394" t="s">
        <v>13</v>
      </c>
    </row>
    <row r="1232" spans="1:3" ht="31.5" x14ac:dyDescent="0.25">
      <c r="A1232" s="409" t="s">
        <v>818</v>
      </c>
      <c r="B1232" s="410" t="s">
        <v>1731</v>
      </c>
      <c r="C1232" s="394" t="s">
        <v>13</v>
      </c>
    </row>
    <row r="1233" spans="1:3" ht="31.5" x14ac:dyDescent="0.25">
      <c r="A1233" s="409">
        <v>3</v>
      </c>
      <c r="B1233" s="442" t="s">
        <v>1732</v>
      </c>
      <c r="C1233" s="385"/>
    </row>
    <row r="1234" spans="1:3" ht="31.5" x14ac:dyDescent="0.25">
      <c r="A1234" s="409" t="s">
        <v>1044</v>
      </c>
      <c r="B1234" s="410" t="s">
        <v>1733</v>
      </c>
      <c r="C1234" s="386" t="s">
        <v>13</v>
      </c>
    </row>
    <row r="1235" spans="1:3" ht="15.75" customHeight="1" x14ac:dyDescent="0.25">
      <c r="A1235" s="409" t="s">
        <v>1046</v>
      </c>
      <c r="B1235" s="410" t="s">
        <v>1734</v>
      </c>
      <c r="C1235" s="386">
        <v>41518</v>
      </c>
    </row>
    <row r="1236" spans="1:3" x14ac:dyDescent="0.25">
      <c r="A1236" s="409" t="s">
        <v>1049</v>
      </c>
      <c r="B1236" s="410" t="s">
        <v>1735</v>
      </c>
      <c r="C1236" s="386">
        <v>41518</v>
      </c>
    </row>
    <row r="1237" spans="1:3" x14ac:dyDescent="0.25">
      <c r="A1237" s="409" t="s">
        <v>1052</v>
      </c>
      <c r="B1237" s="410" t="s">
        <v>1737</v>
      </c>
      <c r="C1237" s="212">
        <v>41579</v>
      </c>
    </row>
    <row r="1238" spans="1:3" x14ac:dyDescent="0.25">
      <c r="A1238" s="409" t="s">
        <v>1054</v>
      </c>
      <c r="B1238" s="410" t="s">
        <v>1738</v>
      </c>
      <c r="C1238" s="212" t="s">
        <v>13</v>
      </c>
    </row>
    <row r="1239" spans="1:3" x14ac:dyDescent="0.25">
      <c r="A1239" s="409">
        <v>4</v>
      </c>
      <c r="B1239" s="442" t="s">
        <v>1739</v>
      </c>
      <c r="C1239" s="385"/>
    </row>
    <row r="1240" spans="1:3" x14ac:dyDescent="0.25">
      <c r="A1240" s="409" t="s">
        <v>1073</v>
      </c>
      <c r="B1240" s="410" t="s">
        <v>1740</v>
      </c>
      <c r="C1240" s="212">
        <v>41609</v>
      </c>
    </row>
    <row r="1241" spans="1:3" ht="47.25" x14ac:dyDescent="0.25">
      <c r="A1241" s="409" t="s">
        <v>1078</v>
      </c>
      <c r="B1241" s="410" t="s">
        <v>1741</v>
      </c>
      <c r="C1241" s="386" t="s">
        <v>13</v>
      </c>
    </row>
    <row r="1242" spans="1:3" ht="31.5" x14ac:dyDescent="0.25">
      <c r="A1242" s="409" t="s">
        <v>1087</v>
      </c>
      <c r="B1242" s="410" t="s">
        <v>1742</v>
      </c>
      <c r="C1242" s="212">
        <v>41609</v>
      </c>
    </row>
    <row r="1243" spans="1:3" ht="32.25" thickBot="1" x14ac:dyDescent="0.3">
      <c r="A1243" s="407" t="s">
        <v>1108</v>
      </c>
      <c r="B1243" s="445" t="s">
        <v>1743</v>
      </c>
      <c r="C1243" s="212">
        <v>41609</v>
      </c>
    </row>
    <row r="1245" spans="1:3" x14ac:dyDescent="0.25">
      <c r="A1245" s="1136" t="s">
        <v>495</v>
      </c>
      <c r="B1245" s="1136"/>
      <c r="C1245" s="1136"/>
    </row>
    <row r="1246" spans="1:3" x14ac:dyDescent="0.25">
      <c r="A1246" s="409">
        <v>1</v>
      </c>
      <c r="B1246" s="442" t="s">
        <v>1719</v>
      </c>
      <c r="C1246" s="385"/>
    </row>
    <row r="1247" spans="1:3" x14ac:dyDescent="0.25">
      <c r="A1247" s="409" t="s">
        <v>787</v>
      </c>
      <c r="B1247" s="443" t="s">
        <v>1720</v>
      </c>
      <c r="C1247" s="386" t="s">
        <v>13</v>
      </c>
    </row>
    <row r="1248" spans="1:3" x14ac:dyDescent="0.25">
      <c r="A1248" s="409" t="s">
        <v>799</v>
      </c>
      <c r="B1248" s="443" t="s">
        <v>1721</v>
      </c>
      <c r="C1248" s="386" t="s">
        <v>13</v>
      </c>
    </row>
    <row r="1249" spans="1:3" ht="31.5" x14ac:dyDescent="0.25">
      <c r="A1249" s="409" t="s">
        <v>801</v>
      </c>
      <c r="B1249" s="410" t="s">
        <v>1722</v>
      </c>
      <c r="C1249" s="386">
        <v>41183</v>
      </c>
    </row>
    <row r="1250" spans="1:3" x14ac:dyDescent="0.25">
      <c r="A1250" s="409" t="s">
        <v>803</v>
      </c>
      <c r="B1250" s="410" t="s">
        <v>1723</v>
      </c>
      <c r="C1250" s="386" t="s">
        <v>13</v>
      </c>
    </row>
    <row r="1251" spans="1:3" x14ac:dyDescent="0.25">
      <c r="A1251" s="409" t="s">
        <v>1724</v>
      </c>
      <c r="B1251" s="410" t="s">
        <v>1725</v>
      </c>
      <c r="C1251" s="386">
        <v>41214</v>
      </c>
    </row>
    <row r="1252" spans="1:3" ht="47.25" x14ac:dyDescent="0.25">
      <c r="A1252" s="409" t="s">
        <v>1726</v>
      </c>
      <c r="B1252" s="410" t="s">
        <v>1727</v>
      </c>
      <c r="C1252" s="394" t="s">
        <v>13</v>
      </c>
    </row>
    <row r="1253" spans="1:3" x14ac:dyDescent="0.25">
      <c r="A1253" s="409">
        <v>2</v>
      </c>
      <c r="B1253" s="442" t="s">
        <v>1728</v>
      </c>
      <c r="C1253" s="385"/>
    </row>
    <row r="1254" spans="1:3" ht="31.5" x14ac:dyDescent="0.25">
      <c r="A1254" s="409" t="s">
        <v>815</v>
      </c>
      <c r="B1254" s="410" t="s">
        <v>1729</v>
      </c>
      <c r="C1254" s="386">
        <v>41487</v>
      </c>
    </row>
    <row r="1255" spans="1:3" ht="31.5" x14ac:dyDescent="0.25">
      <c r="A1255" s="409" t="s">
        <v>218</v>
      </c>
      <c r="B1255" s="410" t="s">
        <v>1730</v>
      </c>
      <c r="C1255" s="394" t="s">
        <v>13</v>
      </c>
    </row>
    <row r="1256" spans="1:3" ht="31.5" x14ac:dyDescent="0.25">
      <c r="A1256" s="409" t="s">
        <v>818</v>
      </c>
      <c r="B1256" s="410" t="s">
        <v>1731</v>
      </c>
      <c r="C1256" s="394" t="s">
        <v>13</v>
      </c>
    </row>
    <row r="1257" spans="1:3" ht="31.5" x14ac:dyDescent="0.25">
      <c r="A1257" s="409">
        <v>3</v>
      </c>
      <c r="B1257" s="442" t="s">
        <v>1732</v>
      </c>
      <c r="C1257" s="385"/>
    </row>
    <row r="1258" spans="1:3" ht="31.5" x14ac:dyDescent="0.25">
      <c r="A1258" s="409" t="s">
        <v>1044</v>
      </c>
      <c r="B1258" s="410" t="s">
        <v>1733</v>
      </c>
      <c r="C1258" s="386" t="s">
        <v>13</v>
      </c>
    </row>
    <row r="1259" spans="1:3" ht="15.75" customHeight="1" x14ac:dyDescent="0.25">
      <c r="A1259" s="409" t="s">
        <v>1046</v>
      </c>
      <c r="B1259" s="410" t="s">
        <v>1734</v>
      </c>
      <c r="C1259" s="386">
        <v>41487</v>
      </c>
    </row>
    <row r="1260" spans="1:3" x14ac:dyDescent="0.25">
      <c r="A1260" s="409" t="s">
        <v>1049</v>
      </c>
      <c r="B1260" s="410" t="s">
        <v>1735</v>
      </c>
      <c r="C1260" s="212">
        <v>41487</v>
      </c>
    </row>
    <row r="1261" spans="1:3" x14ac:dyDescent="0.25">
      <c r="A1261" s="409" t="s">
        <v>1052</v>
      </c>
      <c r="B1261" s="410" t="s">
        <v>1737</v>
      </c>
      <c r="C1261" s="386">
        <v>41671</v>
      </c>
    </row>
    <row r="1262" spans="1:3" x14ac:dyDescent="0.25">
      <c r="A1262" s="409" t="s">
        <v>1054</v>
      </c>
      <c r="B1262" s="410" t="s">
        <v>1738</v>
      </c>
      <c r="C1262" s="212" t="s">
        <v>13</v>
      </c>
    </row>
    <row r="1263" spans="1:3" x14ac:dyDescent="0.25">
      <c r="A1263" s="409">
        <v>4</v>
      </c>
      <c r="B1263" s="442" t="s">
        <v>1739</v>
      </c>
      <c r="C1263" s="385"/>
    </row>
    <row r="1264" spans="1:3" x14ac:dyDescent="0.25">
      <c r="A1264" s="409" t="s">
        <v>1073</v>
      </c>
      <c r="B1264" s="410" t="s">
        <v>1740</v>
      </c>
      <c r="C1264" s="212">
        <v>41699</v>
      </c>
    </row>
    <row r="1265" spans="1:3" ht="47.25" x14ac:dyDescent="0.25">
      <c r="A1265" s="409" t="s">
        <v>1078</v>
      </c>
      <c r="B1265" s="410" t="s">
        <v>1741</v>
      </c>
      <c r="C1265" s="386" t="s">
        <v>13</v>
      </c>
    </row>
    <row r="1266" spans="1:3" ht="31.5" x14ac:dyDescent="0.25">
      <c r="A1266" s="409" t="s">
        <v>1087</v>
      </c>
      <c r="B1266" s="410" t="s">
        <v>1742</v>
      </c>
      <c r="C1266" s="212">
        <v>41699</v>
      </c>
    </row>
    <row r="1267" spans="1:3" ht="32.25" thickBot="1" x14ac:dyDescent="0.3">
      <c r="A1267" s="407" t="s">
        <v>1108</v>
      </c>
      <c r="B1267" s="445" t="s">
        <v>1743</v>
      </c>
      <c r="C1267" s="212">
        <v>41699</v>
      </c>
    </row>
    <row r="1269" spans="1:3" x14ac:dyDescent="0.25">
      <c r="A1269" s="1136" t="s">
        <v>671</v>
      </c>
      <c r="B1269" s="1136"/>
      <c r="C1269" s="1136"/>
    </row>
    <row r="1270" spans="1:3" x14ac:dyDescent="0.25">
      <c r="A1270" s="409">
        <v>1</v>
      </c>
      <c r="B1270" s="442" t="s">
        <v>1719</v>
      </c>
      <c r="C1270" s="385"/>
    </row>
    <row r="1271" spans="1:3" x14ac:dyDescent="0.25">
      <c r="A1271" s="409" t="s">
        <v>787</v>
      </c>
      <c r="B1271" s="443" t="s">
        <v>1720</v>
      </c>
      <c r="C1271" s="386" t="s">
        <v>13</v>
      </c>
    </row>
    <row r="1272" spans="1:3" x14ac:dyDescent="0.25">
      <c r="A1272" s="409" t="s">
        <v>799</v>
      </c>
      <c r="B1272" s="443" t="s">
        <v>1721</v>
      </c>
      <c r="C1272" s="386" t="s">
        <v>13</v>
      </c>
    </row>
    <row r="1273" spans="1:3" ht="31.5" x14ac:dyDescent="0.25">
      <c r="A1273" s="409" t="s">
        <v>801</v>
      </c>
      <c r="B1273" s="410" t="s">
        <v>1722</v>
      </c>
      <c r="C1273" s="386">
        <v>41640</v>
      </c>
    </row>
    <row r="1274" spans="1:3" x14ac:dyDescent="0.25">
      <c r="A1274" s="409" t="s">
        <v>803</v>
      </c>
      <c r="B1274" s="410" t="s">
        <v>1723</v>
      </c>
      <c r="C1274" s="386" t="s">
        <v>13</v>
      </c>
    </row>
    <row r="1275" spans="1:3" x14ac:dyDescent="0.25">
      <c r="A1275" s="409" t="s">
        <v>1724</v>
      </c>
      <c r="B1275" s="410" t="s">
        <v>1725</v>
      </c>
      <c r="C1275" s="386">
        <v>41640</v>
      </c>
    </row>
    <row r="1276" spans="1:3" ht="47.25" x14ac:dyDescent="0.25">
      <c r="A1276" s="409" t="s">
        <v>1726</v>
      </c>
      <c r="B1276" s="410" t="s">
        <v>1727</v>
      </c>
      <c r="C1276" s="394" t="s">
        <v>13</v>
      </c>
    </row>
    <row r="1277" spans="1:3" x14ac:dyDescent="0.25">
      <c r="A1277" s="409">
        <v>2</v>
      </c>
      <c r="B1277" s="442" t="s">
        <v>1728</v>
      </c>
      <c r="C1277" s="385"/>
    </row>
    <row r="1278" spans="1:3" ht="31.5" x14ac:dyDescent="0.25">
      <c r="A1278" s="409" t="s">
        <v>815</v>
      </c>
      <c r="B1278" s="410" t="s">
        <v>1729</v>
      </c>
      <c r="C1278" s="394" t="s">
        <v>13</v>
      </c>
    </row>
    <row r="1279" spans="1:3" ht="31.5" x14ac:dyDescent="0.25">
      <c r="A1279" s="409" t="s">
        <v>218</v>
      </c>
      <c r="B1279" s="410" t="s">
        <v>1730</v>
      </c>
      <c r="C1279" s="394" t="s">
        <v>13</v>
      </c>
    </row>
    <row r="1280" spans="1:3" ht="31.5" x14ac:dyDescent="0.25">
      <c r="A1280" s="409" t="s">
        <v>818</v>
      </c>
      <c r="B1280" s="410" t="s">
        <v>1731</v>
      </c>
      <c r="C1280" s="394" t="s">
        <v>13</v>
      </c>
    </row>
    <row r="1281" spans="1:3" ht="31.5" x14ac:dyDescent="0.25">
      <c r="A1281" s="409">
        <v>3</v>
      </c>
      <c r="B1281" s="442" t="s">
        <v>1732</v>
      </c>
      <c r="C1281" s="385"/>
    </row>
    <row r="1282" spans="1:3" ht="31.5" x14ac:dyDescent="0.25">
      <c r="A1282" s="409" t="s">
        <v>1044</v>
      </c>
      <c r="B1282" s="410" t="s">
        <v>1733</v>
      </c>
      <c r="C1282" s="386" t="s">
        <v>13</v>
      </c>
    </row>
    <row r="1283" spans="1:3" ht="15.75" customHeight="1" x14ac:dyDescent="0.25">
      <c r="A1283" s="409" t="s">
        <v>1046</v>
      </c>
      <c r="B1283" s="410" t="s">
        <v>1734</v>
      </c>
      <c r="C1283" s="394" t="s">
        <v>13</v>
      </c>
    </row>
    <row r="1284" spans="1:3" x14ac:dyDescent="0.25">
      <c r="A1284" s="409" t="s">
        <v>1049</v>
      </c>
      <c r="B1284" s="410" t="s">
        <v>1735</v>
      </c>
      <c r="C1284" s="394" t="s">
        <v>13</v>
      </c>
    </row>
    <row r="1285" spans="1:3" x14ac:dyDescent="0.25">
      <c r="A1285" s="409" t="s">
        <v>1052</v>
      </c>
      <c r="B1285" s="410" t="s">
        <v>1737</v>
      </c>
      <c r="C1285" s="394" t="s">
        <v>13</v>
      </c>
    </row>
    <row r="1286" spans="1:3" x14ac:dyDescent="0.25">
      <c r="A1286" s="409" t="s">
        <v>1054</v>
      </c>
      <c r="B1286" s="410" t="s">
        <v>1738</v>
      </c>
      <c r="C1286" s="394" t="s">
        <v>13</v>
      </c>
    </row>
    <row r="1287" spans="1:3" x14ac:dyDescent="0.25">
      <c r="A1287" s="409">
        <v>4</v>
      </c>
      <c r="B1287" s="442" t="s">
        <v>1739</v>
      </c>
      <c r="C1287" s="385"/>
    </row>
    <row r="1288" spans="1:3" x14ac:dyDescent="0.25">
      <c r="A1288" s="409" t="s">
        <v>1073</v>
      </c>
      <c r="B1288" s="410" t="s">
        <v>1740</v>
      </c>
      <c r="C1288" s="394" t="s">
        <v>13</v>
      </c>
    </row>
    <row r="1289" spans="1:3" ht="47.25" x14ac:dyDescent="0.25">
      <c r="A1289" s="409" t="s">
        <v>1078</v>
      </c>
      <c r="B1289" s="410" t="s">
        <v>1741</v>
      </c>
      <c r="C1289" s="386" t="s">
        <v>13</v>
      </c>
    </row>
    <row r="1290" spans="1:3" ht="31.5" x14ac:dyDescent="0.25">
      <c r="A1290" s="409" t="s">
        <v>1087</v>
      </c>
      <c r="B1290" s="410" t="s">
        <v>1742</v>
      </c>
      <c r="C1290" s="394" t="s">
        <v>13</v>
      </c>
    </row>
    <row r="1291" spans="1:3" ht="32.25" thickBot="1" x14ac:dyDescent="0.3">
      <c r="A1291" s="407" t="s">
        <v>1108</v>
      </c>
      <c r="B1291" s="445" t="s">
        <v>1743</v>
      </c>
      <c r="C1291" s="394" t="s">
        <v>13</v>
      </c>
    </row>
    <row r="1293" spans="1:3" x14ac:dyDescent="0.25">
      <c r="A1293" s="1136" t="s">
        <v>672</v>
      </c>
      <c r="B1293" s="1136"/>
      <c r="C1293" s="1136"/>
    </row>
    <row r="1295" spans="1:3" x14ac:dyDescent="0.25">
      <c r="A1295" s="409">
        <v>1</v>
      </c>
      <c r="B1295" s="442" t="s">
        <v>1719</v>
      </c>
      <c r="C1295" s="385"/>
    </row>
    <row r="1296" spans="1:3" x14ac:dyDescent="0.25">
      <c r="A1296" s="409" t="s">
        <v>787</v>
      </c>
      <c r="B1296" s="443" t="s">
        <v>1720</v>
      </c>
      <c r="C1296" s="386" t="s">
        <v>13</v>
      </c>
    </row>
    <row r="1297" spans="1:3" x14ac:dyDescent="0.25">
      <c r="A1297" s="409" t="s">
        <v>799</v>
      </c>
      <c r="B1297" s="443" t="s">
        <v>1721</v>
      </c>
      <c r="C1297" s="386" t="s">
        <v>13</v>
      </c>
    </row>
    <row r="1298" spans="1:3" ht="31.5" x14ac:dyDescent="0.25">
      <c r="A1298" s="409" t="s">
        <v>801</v>
      </c>
      <c r="B1298" s="410" t="s">
        <v>1722</v>
      </c>
      <c r="C1298" s="386">
        <v>41548</v>
      </c>
    </row>
    <row r="1299" spans="1:3" x14ac:dyDescent="0.25">
      <c r="A1299" s="409" t="s">
        <v>803</v>
      </c>
      <c r="B1299" s="410" t="s">
        <v>1723</v>
      </c>
      <c r="C1299" s="386" t="s">
        <v>13</v>
      </c>
    </row>
    <row r="1300" spans="1:3" x14ac:dyDescent="0.25">
      <c r="A1300" s="409" t="s">
        <v>1724</v>
      </c>
      <c r="B1300" s="410" t="s">
        <v>1725</v>
      </c>
      <c r="C1300" s="386">
        <v>41579</v>
      </c>
    </row>
    <row r="1301" spans="1:3" ht="47.25" x14ac:dyDescent="0.25">
      <c r="A1301" s="409" t="s">
        <v>1726</v>
      </c>
      <c r="B1301" s="410" t="s">
        <v>1727</v>
      </c>
      <c r="C1301" s="394" t="s">
        <v>13</v>
      </c>
    </row>
    <row r="1302" spans="1:3" x14ac:dyDescent="0.25">
      <c r="A1302" s="409">
        <v>2</v>
      </c>
      <c r="B1302" s="442" t="s">
        <v>1728</v>
      </c>
      <c r="C1302" s="385"/>
    </row>
    <row r="1303" spans="1:3" ht="31.5" x14ac:dyDescent="0.25">
      <c r="A1303" s="409" t="s">
        <v>815</v>
      </c>
      <c r="B1303" s="410" t="s">
        <v>1729</v>
      </c>
      <c r="C1303" s="386">
        <v>41609</v>
      </c>
    </row>
    <row r="1304" spans="1:3" ht="31.5" x14ac:dyDescent="0.25">
      <c r="A1304" s="409" t="s">
        <v>218</v>
      </c>
      <c r="B1304" s="410" t="s">
        <v>1730</v>
      </c>
      <c r="C1304" s="394" t="s">
        <v>13</v>
      </c>
    </row>
    <row r="1305" spans="1:3" ht="31.5" x14ac:dyDescent="0.25">
      <c r="A1305" s="409" t="s">
        <v>818</v>
      </c>
      <c r="B1305" s="410" t="s">
        <v>1731</v>
      </c>
      <c r="C1305" s="394" t="s">
        <v>13</v>
      </c>
    </row>
    <row r="1306" spans="1:3" ht="31.5" x14ac:dyDescent="0.25">
      <c r="A1306" s="409">
        <v>3</v>
      </c>
      <c r="B1306" s="442" t="s">
        <v>1732</v>
      </c>
      <c r="C1306" s="385"/>
    </row>
    <row r="1307" spans="1:3" ht="15.75" customHeight="1" x14ac:dyDescent="0.25">
      <c r="A1307" s="409" t="s">
        <v>1044</v>
      </c>
      <c r="B1307" s="410" t="s">
        <v>1733</v>
      </c>
      <c r="C1307" s="386" t="s">
        <v>13</v>
      </c>
    </row>
    <row r="1308" spans="1:3" x14ac:dyDescent="0.25">
      <c r="A1308" s="409" t="s">
        <v>1046</v>
      </c>
      <c r="B1308" s="410" t="s">
        <v>1734</v>
      </c>
      <c r="C1308" s="386">
        <v>41609</v>
      </c>
    </row>
    <row r="1309" spans="1:3" x14ac:dyDescent="0.25">
      <c r="A1309" s="409" t="s">
        <v>1049</v>
      </c>
      <c r="B1309" s="410" t="s">
        <v>1735</v>
      </c>
      <c r="C1309" s="386">
        <v>41609</v>
      </c>
    </row>
    <row r="1310" spans="1:3" x14ac:dyDescent="0.25">
      <c r="A1310" s="409" t="s">
        <v>1052</v>
      </c>
      <c r="B1310" s="410" t="s">
        <v>1737</v>
      </c>
      <c r="C1310" s="386">
        <v>41671</v>
      </c>
    </row>
    <row r="1311" spans="1:3" x14ac:dyDescent="0.25">
      <c r="A1311" s="409" t="s">
        <v>1054</v>
      </c>
      <c r="B1311" s="410" t="s">
        <v>1738</v>
      </c>
      <c r="C1311" s="212" t="s">
        <v>13</v>
      </c>
    </row>
    <row r="1312" spans="1:3" x14ac:dyDescent="0.25">
      <c r="A1312" s="409">
        <v>4</v>
      </c>
      <c r="B1312" s="442" t="s">
        <v>1739</v>
      </c>
      <c r="C1312" s="385"/>
    </row>
    <row r="1313" spans="1:3" x14ac:dyDescent="0.25">
      <c r="A1313" s="409" t="s">
        <v>1073</v>
      </c>
      <c r="B1313" s="410" t="s">
        <v>1740</v>
      </c>
      <c r="C1313" s="212">
        <v>41671</v>
      </c>
    </row>
    <row r="1314" spans="1:3" ht="47.25" x14ac:dyDescent="0.25">
      <c r="A1314" s="409" t="s">
        <v>1078</v>
      </c>
      <c r="B1314" s="410" t="s">
        <v>1741</v>
      </c>
      <c r="C1314" s="386" t="s">
        <v>13</v>
      </c>
    </row>
    <row r="1315" spans="1:3" ht="31.5" x14ac:dyDescent="0.25">
      <c r="A1315" s="409" t="s">
        <v>1087</v>
      </c>
      <c r="B1315" s="410" t="s">
        <v>1742</v>
      </c>
      <c r="C1315" s="212">
        <v>41671</v>
      </c>
    </row>
    <row r="1316" spans="1:3" ht="32.25" thickBot="1" x14ac:dyDescent="0.3">
      <c r="A1316" s="407" t="s">
        <v>1108</v>
      </c>
      <c r="B1316" s="445" t="s">
        <v>1743</v>
      </c>
      <c r="C1316" s="212">
        <v>41671</v>
      </c>
    </row>
    <row r="1318" spans="1:3" x14ac:dyDescent="0.25">
      <c r="A1318" s="1136" t="s">
        <v>1787</v>
      </c>
      <c r="B1318" s="1136"/>
      <c r="C1318" s="1136"/>
    </row>
    <row r="1319" spans="1:3" x14ac:dyDescent="0.25">
      <c r="A1319" s="409">
        <v>1</v>
      </c>
      <c r="B1319" s="442" t="s">
        <v>1719</v>
      </c>
      <c r="C1319" s="385"/>
    </row>
    <row r="1320" spans="1:3" x14ac:dyDescent="0.25">
      <c r="A1320" s="409" t="s">
        <v>787</v>
      </c>
      <c r="B1320" s="443" t="s">
        <v>1720</v>
      </c>
      <c r="C1320" s="386" t="s">
        <v>13</v>
      </c>
    </row>
    <row r="1321" spans="1:3" x14ac:dyDescent="0.25">
      <c r="A1321" s="409" t="s">
        <v>799</v>
      </c>
      <c r="B1321" s="443" t="s">
        <v>1721</v>
      </c>
      <c r="C1321" s="386" t="s">
        <v>13</v>
      </c>
    </row>
    <row r="1322" spans="1:3" ht="31.5" x14ac:dyDescent="0.25">
      <c r="A1322" s="409" t="s">
        <v>801</v>
      </c>
      <c r="B1322" s="410" t="s">
        <v>1722</v>
      </c>
      <c r="C1322" s="386">
        <v>41426</v>
      </c>
    </row>
    <row r="1323" spans="1:3" x14ac:dyDescent="0.25">
      <c r="A1323" s="409" t="s">
        <v>803</v>
      </c>
      <c r="B1323" s="410" t="s">
        <v>1723</v>
      </c>
      <c r="C1323" s="386" t="s">
        <v>13</v>
      </c>
    </row>
    <row r="1324" spans="1:3" x14ac:dyDescent="0.25">
      <c r="A1324" s="409" t="s">
        <v>1724</v>
      </c>
      <c r="B1324" s="410" t="s">
        <v>1725</v>
      </c>
      <c r="C1324" s="386">
        <v>41456</v>
      </c>
    </row>
    <row r="1325" spans="1:3" ht="47.25" x14ac:dyDescent="0.25">
      <c r="A1325" s="409" t="s">
        <v>1726</v>
      </c>
      <c r="B1325" s="410" t="s">
        <v>1727</v>
      </c>
      <c r="C1325" s="394" t="s">
        <v>13</v>
      </c>
    </row>
    <row r="1326" spans="1:3" x14ac:dyDescent="0.25">
      <c r="A1326" s="409">
        <v>2</v>
      </c>
      <c r="B1326" s="442" t="s">
        <v>1728</v>
      </c>
      <c r="C1326" s="385"/>
    </row>
    <row r="1327" spans="1:3" ht="31.5" x14ac:dyDescent="0.25">
      <c r="A1327" s="409" t="s">
        <v>815</v>
      </c>
      <c r="B1327" s="410" t="s">
        <v>1729</v>
      </c>
      <c r="C1327" s="386">
        <v>41456</v>
      </c>
    </row>
    <row r="1328" spans="1:3" ht="31.5" x14ac:dyDescent="0.25">
      <c r="A1328" s="409" t="s">
        <v>218</v>
      </c>
      <c r="B1328" s="410" t="s">
        <v>1730</v>
      </c>
      <c r="C1328" s="394" t="s">
        <v>13</v>
      </c>
    </row>
    <row r="1329" spans="1:3" ht="31.5" x14ac:dyDescent="0.25">
      <c r="A1329" s="409" t="s">
        <v>818</v>
      </c>
      <c r="B1329" s="410" t="s">
        <v>1731</v>
      </c>
      <c r="C1329" s="394" t="s">
        <v>13</v>
      </c>
    </row>
    <row r="1330" spans="1:3" ht="31.5" x14ac:dyDescent="0.25">
      <c r="A1330" s="409">
        <v>3</v>
      </c>
      <c r="B1330" s="442" t="s">
        <v>1732</v>
      </c>
      <c r="C1330" s="385"/>
    </row>
    <row r="1331" spans="1:3" ht="15.75" customHeight="1" x14ac:dyDescent="0.25">
      <c r="A1331" s="409" t="s">
        <v>1044</v>
      </c>
      <c r="B1331" s="410" t="s">
        <v>1733</v>
      </c>
      <c r="C1331" s="386" t="s">
        <v>13</v>
      </c>
    </row>
    <row r="1332" spans="1:3" x14ac:dyDescent="0.25">
      <c r="A1332" s="409" t="s">
        <v>1046</v>
      </c>
      <c r="B1332" s="410" t="s">
        <v>1734</v>
      </c>
      <c r="C1332" s="386">
        <v>41456</v>
      </c>
    </row>
    <row r="1333" spans="1:3" x14ac:dyDescent="0.25">
      <c r="A1333" s="409" t="s">
        <v>1049</v>
      </c>
      <c r="B1333" s="410" t="s">
        <v>1735</v>
      </c>
      <c r="C1333" s="386">
        <v>41456</v>
      </c>
    </row>
    <row r="1334" spans="1:3" x14ac:dyDescent="0.25">
      <c r="A1334" s="409" t="s">
        <v>1052</v>
      </c>
      <c r="B1334" s="410" t="s">
        <v>1737</v>
      </c>
      <c r="C1334" s="386">
        <v>41518</v>
      </c>
    </row>
    <row r="1335" spans="1:3" x14ac:dyDescent="0.25">
      <c r="A1335" s="409" t="s">
        <v>1054</v>
      </c>
      <c r="B1335" s="410" t="s">
        <v>1738</v>
      </c>
      <c r="C1335" s="212" t="s">
        <v>13</v>
      </c>
    </row>
    <row r="1336" spans="1:3" x14ac:dyDescent="0.25">
      <c r="A1336" s="409">
        <v>4</v>
      </c>
      <c r="B1336" s="442" t="s">
        <v>1739</v>
      </c>
      <c r="C1336" s="385"/>
    </row>
    <row r="1337" spans="1:3" x14ac:dyDescent="0.25">
      <c r="A1337" s="409" t="s">
        <v>1073</v>
      </c>
      <c r="B1337" s="410" t="s">
        <v>1740</v>
      </c>
      <c r="C1337" s="386">
        <v>41518</v>
      </c>
    </row>
    <row r="1338" spans="1:3" ht="47.25" x14ac:dyDescent="0.25">
      <c r="A1338" s="409" t="s">
        <v>1078</v>
      </c>
      <c r="B1338" s="410" t="s">
        <v>1741</v>
      </c>
      <c r="C1338" s="386" t="s">
        <v>13</v>
      </c>
    </row>
    <row r="1339" spans="1:3" ht="31.5" x14ac:dyDescent="0.25">
      <c r="A1339" s="409" t="s">
        <v>1087</v>
      </c>
      <c r="B1339" s="410" t="s">
        <v>1742</v>
      </c>
      <c r="C1339" s="212">
        <v>41548</v>
      </c>
    </row>
    <row r="1340" spans="1:3" ht="32.25" thickBot="1" x14ac:dyDescent="0.3">
      <c r="A1340" s="407" t="s">
        <v>1108</v>
      </c>
      <c r="B1340" s="445" t="s">
        <v>1743</v>
      </c>
      <c r="C1340" s="212">
        <v>41548</v>
      </c>
    </row>
    <row r="1342" spans="1:3" x14ac:dyDescent="0.25">
      <c r="A1342" s="1136" t="s">
        <v>1788</v>
      </c>
      <c r="B1342" s="1136"/>
      <c r="C1342" s="1136"/>
    </row>
    <row r="1343" spans="1:3" x14ac:dyDescent="0.25">
      <c r="A1343" s="409">
        <v>1</v>
      </c>
      <c r="B1343" s="442" t="s">
        <v>1719</v>
      </c>
      <c r="C1343" s="385"/>
    </row>
    <row r="1344" spans="1:3" x14ac:dyDescent="0.25">
      <c r="A1344" s="409" t="s">
        <v>787</v>
      </c>
      <c r="B1344" s="443" t="s">
        <v>1720</v>
      </c>
      <c r="C1344" s="386" t="s">
        <v>13</v>
      </c>
    </row>
    <row r="1345" spans="1:3" x14ac:dyDescent="0.25">
      <c r="A1345" s="409" t="s">
        <v>799</v>
      </c>
      <c r="B1345" s="443" t="s">
        <v>1721</v>
      </c>
      <c r="C1345" s="386" t="s">
        <v>13</v>
      </c>
    </row>
    <row r="1346" spans="1:3" ht="31.5" x14ac:dyDescent="0.25">
      <c r="A1346" s="409" t="s">
        <v>801</v>
      </c>
      <c r="B1346" s="410" t="s">
        <v>1722</v>
      </c>
      <c r="C1346" s="386">
        <v>41426</v>
      </c>
    </row>
    <row r="1347" spans="1:3" x14ac:dyDescent="0.25">
      <c r="A1347" s="409" t="s">
        <v>803</v>
      </c>
      <c r="B1347" s="410" t="s">
        <v>1723</v>
      </c>
      <c r="C1347" s="386" t="s">
        <v>13</v>
      </c>
    </row>
    <row r="1348" spans="1:3" x14ac:dyDescent="0.25">
      <c r="A1348" s="409" t="s">
        <v>1724</v>
      </c>
      <c r="B1348" s="410" t="s">
        <v>1725</v>
      </c>
      <c r="C1348" s="386">
        <v>41456</v>
      </c>
    </row>
    <row r="1349" spans="1:3" ht="47.25" x14ac:dyDescent="0.25">
      <c r="A1349" s="409" t="s">
        <v>1726</v>
      </c>
      <c r="B1349" s="410" t="s">
        <v>1727</v>
      </c>
      <c r="C1349" s="394" t="s">
        <v>13</v>
      </c>
    </row>
    <row r="1350" spans="1:3" x14ac:dyDescent="0.25">
      <c r="A1350" s="409">
        <v>2</v>
      </c>
      <c r="B1350" s="442" t="s">
        <v>1728</v>
      </c>
      <c r="C1350" s="385"/>
    </row>
    <row r="1351" spans="1:3" ht="31.5" x14ac:dyDescent="0.25">
      <c r="A1351" s="409" t="s">
        <v>815</v>
      </c>
      <c r="B1351" s="410" t="s">
        <v>1729</v>
      </c>
      <c r="C1351" s="386">
        <v>41456</v>
      </c>
    </row>
    <row r="1352" spans="1:3" ht="31.5" x14ac:dyDescent="0.25">
      <c r="A1352" s="409" t="s">
        <v>218</v>
      </c>
      <c r="B1352" s="410" t="s">
        <v>1730</v>
      </c>
      <c r="C1352" s="394" t="s">
        <v>13</v>
      </c>
    </row>
    <row r="1353" spans="1:3" ht="31.5" x14ac:dyDescent="0.25">
      <c r="A1353" s="409" t="s">
        <v>818</v>
      </c>
      <c r="B1353" s="410" t="s">
        <v>1731</v>
      </c>
      <c r="C1353" s="394" t="s">
        <v>13</v>
      </c>
    </row>
    <row r="1354" spans="1:3" ht="31.5" x14ac:dyDescent="0.25">
      <c r="A1354" s="409">
        <v>3</v>
      </c>
      <c r="B1354" s="442" t="s">
        <v>1732</v>
      </c>
      <c r="C1354" s="385"/>
    </row>
    <row r="1355" spans="1:3" ht="15.75" customHeight="1" x14ac:dyDescent="0.25">
      <c r="A1355" s="409" t="s">
        <v>1044</v>
      </c>
      <c r="B1355" s="410" t="s">
        <v>1733</v>
      </c>
      <c r="C1355" s="386" t="s">
        <v>13</v>
      </c>
    </row>
    <row r="1356" spans="1:3" x14ac:dyDescent="0.25">
      <c r="A1356" s="409" t="s">
        <v>1046</v>
      </c>
      <c r="B1356" s="410" t="s">
        <v>1734</v>
      </c>
      <c r="C1356" s="386">
        <v>41456</v>
      </c>
    </row>
    <row r="1357" spans="1:3" x14ac:dyDescent="0.25">
      <c r="A1357" s="409" t="s">
        <v>1049</v>
      </c>
      <c r="B1357" s="410" t="s">
        <v>1735</v>
      </c>
      <c r="C1357" s="386">
        <v>41456</v>
      </c>
    </row>
    <row r="1358" spans="1:3" x14ac:dyDescent="0.25">
      <c r="A1358" s="409" t="s">
        <v>1052</v>
      </c>
      <c r="B1358" s="410" t="s">
        <v>1737</v>
      </c>
      <c r="C1358" s="386">
        <v>41518</v>
      </c>
    </row>
    <row r="1359" spans="1:3" x14ac:dyDescent="0.25">
      <c r="A1359" s="409" t="s">
        <v>1054</v>
      </c>
      <c r="B1359" s="410" t="s">
        <v>1738</v>
      </c>
      <c r="C1359" s="212" t="s">
        <v>13</v>
      </c>
    </row>
    <row r="1360" spans="1:3" x14ac:dyDescent="0.25">
      <c r="A1360" s="409">
        <v>4</v>
      </c>
      <c r="B1360" s="442" t="s">
        <v>1739</v>
      </c>
      <c r="C1360" s="385"/>
    </row>
    <row r="1361" spans="1:3" x14ac:dyDescent="0.25">
      <c r="A1361" s="409" t="s">
        <v>1073</v>
      </c>
      <c r="B1361" s="410" t="s">
        <v>1740</v>
      </c>
      <c r="C1361" s="386">
        <v>41518</v>
      </c>
    </row>
    <row r="1362" spans="1:3" ht="47.25" x14ac:dyDescent="0.25">
      <c r="A1362" s="409" t="s">
        <v>1078</v>
      </c>
      <c r="B1362" s="410" t="s">
        <v>1741</v>
      </c>
      <c r="C1362" s="386" t="s">
        <v>13</v>
      </c>
    </row>
    <row r="1363" spans="1:3" ht="31.5" x14ac:dyDescent="0.25">
      <c r="A1363" s="409" t="s">
        <v>1087</v>
      </c>
      <c r="B1363" s="410" t="s">
        <v>1742</v>
      </c>
      <c r="C1363" s="212">
        <v>41548</v>
      </c>
    </row>
    <row r="1364" spans="1:3" ht="32.25" thickBot="1" x14ac:dyDescent="0.3">
      <c r="A1364" s="407" t="s">
        <v>1108</v>
      </c>
      <c r="B1364" s="445" t="s">
        <v>1743</v>
      </c>
      <c r="C1364" s="212">
        <v>41548</v>
      </c>
    </row>
    <row r="1366" spans="1:3" x14ac:dyDescent="0.25">
      <c r="A1366" s="1136" t="s">
        <v>1789</v>
      </c>
      <c r="B1366" s="1136"/>
      <c r="C1366" s="1136"/>
    </row>
    <row r="1367" spans="1:3" x14ac:dyDescent="0.25">
      <c r="A1367" s="409">
        <v>1</v>
      </c>
      <c r="B1367" s="442" t="s">
        <v>1719</v>
      </c>
      <c r="C1367" s="385"/>
    </row>
    <row r="1368" spans="1:3" x14ac:dyDescent="0.25">
      <c r="A1368" s="409" t="s">
        <v>787</v>
      </c>
      <c r="B1368" s="443" t="s">
        <v>1720</v>
      </c>
      <c r="C1368" s="386" t="s">
        <v>13</v>
      </c>
    </row>
    <row r="1369" spans="1:3" x14ac:dyDescent="0.25">
      <c r="A1369" s="409" t="s">
        <v>799</v>
      </c>
      <c r="B1369" s="443" t="s">
        <v>1721</v>
      </c>
      <c r="C1369" s="386" t="s">
        <v>13</v>
      </c>
    </row>
    <row r="1370" spans="1:3" ht="31.5" x14ac:dyDescent="0.25">
      <c r="A1370" s="409" t="s">
        <v>801</v>
      </c>
      <c r="B1370" s="410" t="s">
        <v>1722</v>
      </c>
      <c r="C1370" s="386">
        <v>41426</v>
      </c>
    </row>
    <row r="1371" spans="1:3" x14ac:dyDescent="0.25">
      <c r="A1371" s="409" t="s">
        <v>803</v>
      </c>
      <c r="B1371" s="410" t="s">
        <v>1723</v>
      </c>
      <c r="C1371" s="386" t="s">
        <v>13</v>
      </c>
    </row>
    <row r="1372" spans="1:3" x14ac:dyDescent="0.25">
      <c r="A1372" s="409" t="s">
        <v>1724</v>
      </c>
      <c r="B1372" s="410" t="s">
        <v>1725</v>
      </c>
      <c r="C1372" s="386">
        <v>41456</v>
      </c>
    </row>
    <row r="1373" spans="1:3" ht="47.25" x14ac:dyDescent="0.25">
      <c r="A1373" s="409" t="s">
        <v>1726</v>
      </c>
      <c r="B1373" s="410" t="s">
        <v>1727</v>
      </c>
      <c r="C1373" s="394" t="s">
        <v>13</v>
      </c>
    </row>
    <row r="1374" spans="1:3" x14ac:dyDescent="0.25">
      <c r="A1374" s="409">
        <v>2</v>
      </c>
      <c r="B1374" s="442" t="s">
        <v>1728</v>
      </c>
      <c r="C1374" s="385"/>
    </row>
    <row r="1375" spans="1:3" ht="31.5" x14ac:dyDescent="0.25">
      <c r="A1375" s="409" t="s">
        <v>815</v>
      </c>
      <c r="B1375" s="410" t="s">
        <v>1729</v>
      </c>
      <c r="C1375" s="386">
        <v>41456</v>
      </c>
    </row>
    <row r="1376" spans="1:3" ht="31.5" x14ac:dyDescent="0.25">
      <c r="A1376" s="409" t="s">
        <v>218</v>
      </c>
      <c r="B1376" s="410" t="s">
        <v>1730</v>
      </c>
      <c r="C1376" s="394" t="s">
        <v>13</v>
      </c>
    </row>
    <row r="1377" spans="1:3" ht="31.5" x14ac:dyDescent="0.25">
      <c r="A1377" s="409" t="s">
        <v>818</v>
      </c>
      <c r="B1377" s="410" t="s">
        <v>1731</v>
      </c>
      <c r="C1377" s="394" t="s">
        <v>13</v>
      </c>
    </row>
    <row r="1378" spans="1:3" ht="31.5" x14ac:dyDescent="0.25">
      <c r="A1378" s="409">
        <v>3</v>
      </c>
      <c r="B1378" s="442" t="s">
        <v>1732</v>
      </c>
      <c r="C1378" s="385"/>
    </row>
    <row r="1379" spans="1:3" ht="15.75" customHeight="1" x14ac:dyDescent="0.25">
      <c r="A1379" s="409" t="s">
        <v>1044</v>
      </c>
      <c r="B1379" s="410" t="s">
        <v>1733</v>
      </c>
      <c r="C1379" s="386" t="s">
        <v>13</v>
      </c>
    </row>
    <row r="1380" spans="1:3" x14ac:dyDescent="0.25">
      <c r="A1380" s="409" t="s">
        <v>1046</v>
      </c>
      <c r="B1380" s="410" t="s">
        <v>1734</v>
      </c>
      <c r="C1380" s="386">
        <v>41456</v>
      </c>
    </row>
    <row r="1381" spans="1:3" x14ac:dyDescent="0.25">
      <c r="A1381" s="409" t="s">
        <v>1049</v>
      </c>
      <c r="B1381" s="410" t="s">
        <v>1735</v>
      </c>
      <c r="C1381" s="386">
        <v>41456</v>
      </c>
    </row>
    <row r="1382" spans="1:3" x14ac:dyDescent="0.25">
      <c r="A1382" s="409" t="s">
        <v>1052</v>
      </c>
      <c r="B1382" s="410" t="s">
        <v>1737</v>
      </c>
      <c r="C1382" s="386">
        <v>41518</v>
      </c>
    </row>
    <row r="1383" spans="1:3" x14ac:dyDescent="0.25">
      <c r="A1383" s="409" t="s">
        <v>1054</v>
      </c>
      <c r="B1383" s="410" t="s">
        <v>1738</v>
      </c>
      <c r="C1383" s="212" t="s">
        <v>13</v>
      </c>
    </row>
    <row r="1384" spans="1:3" x14ac:dyDescent="0.25">
      <c r="A1384" s="409">
        <v>4</v>
      </c>
      <c r="B1384" s="442" t="s">
        <v>1739</v>
      </c>
      <c r="C1384" s="385"/>
    </row>
    <row r="1385" spans="1:3" x14ac:dyDescent="0.25">
      <c r="A1385" s="409" t="s">
        <v>1073</v>
      </c>
      <c r="B1385" s="410" t="s">
        <v>1740</v>
      </c>
      <c r="C1385" s="386">
        <v>41518</v>
      </c>
    </row>
    <row r="1386" spans="1:3" ht="47.25" x14ac:dyDescent="0.25">
      <c r="A1386" s="409" t="s">
        <v>1078</v>
      </c>
      <c r="B1386" s="410" t="s">
        <v>1741</v>
      </c>
      <c r="C1386" s="386" t="s">
        <v>13</v>
      </c>
    </row>
    <row r="1387" spans="1:3" ht="31.5" x14ac:dyDescent="0.25">
      <c r="A1387" s="409" t="s">
        <v>1087</v>
      </c>
      <c r="B1387" s="410" t="s">
        <v>1742</v>
      </c>
      <c r="C1387" s="212">
        <v>41548</v>
      </c>
    </row>
    <row r="1388" spans="1:3" ht="32.25" thickBot="1" x14ac:dyDescent="0.3">
      <c r="A1388" s="407" t="s">
        <v>1108</v>
      </c>
      <c r="B1388" s="445" t="s">
        <v>1743</v>
      </c>
      <c r="C1388" s="212">
        <v>41548</v>
      </c>
    </row>
    <row r="1389" spans="1:3" ht="39" customHeight="1" thickBot="1" x14ac:dyDescent="0.3">
      <c r="A1389" s="1137" t="s">
        <v>1911</v>
      </c>
      <c r="B1389" s="1137"/>
      <c r="C1389" s="1137"/>
    </row>
    <row r="1390" spans="1:3" x14ac:dyDescent="0.25">
      <c r="A1390" s="446">
        <v>1</v>
      </c>
      <c r="B1390" s="447" t="s">
        <v>1719</v>
      </c>
      <c r="C1390" s="448"/>
    </row>
    <row r="1391" spans="1:3" x14ac:dyDescent="0.25">
      <c r="A1391" s="449" t="s">
        <v>787</v>
      </c>
      <c r="B1391" s="450" t="s">
        <v>1720</v>
      </c>
      <c r="C1391" s="451" t="s">
        <v>13</v>
      </c>
    </row>
    <row r="1392" spans="1:3" x14ac:dyDescent="0.25">
      <c r="A1392" s="449" t="s">
        <v>799</v>
      </c>
      <c r="B1392" s="450" t="s">
        <v>1721</v>
      </c>
      <c r="C1392" s="451" t="s">
        <v>13</v>
      </c>
    </row>
    <row r="1393" spans="1:3" ht="31.5" x14ac:dyDescent="0.25">
      <c r="A1393" s="449" t="s">
        <v>801</v>
      </c>
      <c r="B1393" s="452" t="s">
        <v>1722</v>
      </c>
      <c r="C1393" s="451">
        <v>40299</v>
      </c>
    </row>
    <row r="1394" spans="1:3" ht="47.25" x14ac:dyDescent="0.25">
      <c r="A1394" s="449" t="s">
        <v>803</v>
      </c>
      <c r="B1394" s="452" t="s">
        <v>1727</v>
      </c>
      <c r="C1394" s="451">
        <v>40695</v>
      </c>
    </row>
    <row r="1395" spans="1:3" x14ac:dyDescent="0.25">
      <c r="A1395" s="449" t="s">
        <v>1724</v>
      </c>
      <c r="B1395" s="452" t="s">
        <v>1725</v>
      </c>
      <c r="C1395" s="451">
        <v>40695</v>
      </c>
    </row>
    <row r="1396" spans="1:3" x14ac:dyDescent="0.25">
      <c r="A1396" s="449" t="s">
        <v>1726</v>
      </c>
      <c r="B1396" s="452" t="s">
        <v>1723</v>
      </c>
      <c r="C1396" s="451" t="s">
        <v>1912</v>
      </c>
    </row>
    <row r="1397" spans="1:3" x14ac:dyDescent="0.25">
      <c r="A1397" s="449">
        <v>2</v>
      </c>
      <c r="B1397" s="453" t="s">
        <v>1728</v>
      </c>
      <c r="C1397" s="454"/>
    </row>
    <row r="1398" spans="1:3" ht="31.5" x14ac:dyDescent="0.25">
      <c r="A1398" s="449" t="s">
        <v>815</v>
      </c>
      <c r="B1398" s="452" t="s">
        <v>1729</v>
      </c>
      <c r="C1398" s="451">
        <v>40785</v>
      </c>
    </row>
    <row r="1399" spans="1:3" ht="31.5" x14ac:dyDescent="0.25">
      <c r="A1399" s="449" t="s">
        <v>218</v>
      </c>
      <c r="B1399" s="452" t="s">
        <v>1730</v>
      </c>
      <c r="C1399" s="451">
        <v>40816</v>
      </c>
    </row>
    <row r="1400" spans="1:3" x14ac:dyDescent="0.25">
      <c r="A1400" s="449" t="s">
        <v>818</v>
      </c>
      <c r="B1400" s="452" t="s">
        <v>1913</v>
      </c>
      <c r="C1400" s="451">
        <v>40731</v>
      </c>
    </row>
    <row r="1401" spans="1:3" ht="31.5" x14ac:dyDescent="0.25">
      <c r="A1401" s="449">
        <v>3</v>
      </c>
      <c r="B1401" s="453" t="s">
        <v>1732</v>
      </c>
      <c r="C1401" s="454"/>
    </row>
    <row r="1402" spans="1:3" ht="31.5" x14ac:dyDescent="0.25">
      <c r="A1402" s="449" t="s">
        <v>1044</v>
      </c>
      <c r="B1402" s="452" t="s">
        <v>1733</v>
      </c>
      <c r="C1402" s="451" t="s">
        <v>1914</v>
      </c>
    </row>
    <row r="1403" spans="1:3" ht="15.75" customHeight="1" x14ac:dyDescent="0.25">
      <c r="A1403" s="449" t="s">
        <v>1046</v>
      </c>
      <c r="B1403" s="452" t="s">
        <v>1734</v>
      </c>
      <c r="C1403" s="451" t="s">
        <v>1915</v>
      </c>
    </row>
    <row r="1404" spans="1:3" x14ac:dyDescent="0.25">
      <c r="A1404" s="449" t="s">
        <v>1049</v>
      </c>
      <c r="B1404" s="452" t="s">
        <v>1735</v>
      </c>
      <c r="C1404" s="451" t="s">
        <v>1916</v>
      </c>
    </row>
    <row r="1405" spans="1:3" x14ac:dyDescent="0.25">
      <c r="A1405" s="449" t="s">
        <v>1052</v>
      </c>
      <c r="B1405" s="452" t="s">
        <v>1737</v>
      </c>
      <c r="C1405" s="451" t="s">
        <v>1917</v>
      </c>
    </row>
    <row r="1406" spans="1:3" x14ac:dyDescent="0.25">
      <c r="A1406" s="449" t="s">
        <v>1054</v>
      </c>
      <c r="B1406" s="452" t="s">
        <v>1738</v>
      </c>
      <c r="C1406" s="451">
        <v>41395</v>
      </c>
    </row>
    <row r="1407" spans="1:3" x14ac:dyDescent="0.25">
      <c r="A1407" s="449">
        <v>4</v>
      </c>
      <c r="B1407" s="453" t="s">
        <v>1739</v>
      </c>
      <c r="C1407" s="454"/>
    </row>
    <row r="1408" spans="1:3" x14ac:dyDescent="0.25">
      <c r="A1408" s="449" t="s">
        <v>1073</v>
      </c>
      <c r="B1408" s="452" t="s">
        <v>1740</v>
      </c>
      <c r="C1408" s="451">
        <v>41395</v>
      </c>
    </row>
    <row r="1409" spans="1:3" ht="47.25" x14ac:dyDescent="0.25">
      <c r="A1409" s="449" t="s">
        <v>1078</v>
      </c>
      <c r="B1409" s="452" t="s">
        <v>1741</v>
      </c>
      <c r="C1409" s="451" t="e">
        <f>'[9]3.1 №117'!D1423</f>
        <v>#REF!</v>
      </c>
    </row>
    <row r="1410" spans="1:3" ht="32.25" thickBot="1" x14ac:dyDescent="0.3">
      <c r="A1410" s="455" t="s">
        <v>1087</v>
      </c>
      <c r="B1410" s="456" t="s">
        <v>1918</v>
      </c>
      <c r="C1410" s="457">
        <v>41455</v>
      </c>
    </row>
    <row r="1411" spans="1:3" ht="32.25" thickBot="1" x14ac:dyDescent="0.3">
      <c r="A1411" s="455" t="s">
        <v>1108</v>
      </c>
      <c r="B1411" s="456" t="s">
        <v>1743</v>
      </c>
      <c r="C1411" s="458">
        <v>41639</v>
      </c>
    </row>
    <row r="1412" spans="1:3" ht="32.25" customHeight="1" thickBot="1" x14ac:dyDescent="0.3">
      <c r="A1412" s="1131" t="s">
        <v>1919</v>
      </c>
      <c r="B1412" s="1131"/>
      <c r="C1412" s="1131"/>
    </row>
    <row r="1413" spans="1:3" x14ac:dyDescent="0.25">
      <c r="A1413" s="446">
        <v>1</v>
      </c>
      <c r="B1413" s="447" t="s">
        <v>1719</v>
      </c>
      <c r="C1413" s="448"/>
    </row>
    <row r="1414" spans="1:3" x14ac:dyDescent="0.25">
      <c r="A1414" s="449" t="s">
        <v>787</v>
      </c>
      <c r="B1414" s="450" t="s">
        <v>1720</v>
      </c>
      <c r="C1414" s="459" t="s">
        <v>13</v>
      </c>
    </row>
    <row r="1415" spans="1:3" x14ac:dyDescent="0.25">
      <c r="A1415" s="449" t="s">
        <v>799</v>
      </c>
      <c r="B1415" s="450" t="s">
        <v>1721</v>
      </c>
      <c r="C1415" s="459" t="s">
        <v>13</v>
      </c>
    </row>
    <row r="1416" spans="1:3" ht="31.5" x14ac:dyDescent="0.25">
      <c r="A1416" s="449" t="s">
        <v>801</v>
      </c>
      <c r="B1416" s="452" t="s">
        <v>1722</v>
      </c>
      <c r="C1416" s="451">
        <v>38961</v>
      </c>
    </row>
    <row r="1417" spans="1:3" ht="47.25" x14ac:dyDescent="0.25">
      <c r="A1417" s="449" t="s">
        <v>803</v>
      </c>
      <c r="B1417" s="452" t="s">
        <v>1727</v>
      </c>
      <c r="C1417" s="451">
        <v>40942</v>
      </c>
    </row>
    <row r="1418" spans="1:3" x14ac:dyDescent="0.25">
      <c r="A1418" s="449" t="s">
        <v>1724</v>
      </c>
      <c r="B1418" s="452" t="s">
        <v>1725</v>
      </c>
      <c r="C1418" s="451">
        <v>40949</v>
      </c>
    </row>
    <row r="1419" spans="1:3" x14ac:dyDescent="0.25">
      <c r="A1419" s="449" t="s">
        <v>1726</v>
      </c>
      <c r="B1419" s="452" t="s">
        <v>1723</v>
      </c>
      <c r="C1419" s="451">
        <v>40949</v>
      </c>
    </row>
    <row r="1420" spans="1:3" x14ac:dyDescent="0.25">
      <c r="A1420" s="449">
        <v>2</v>
      </c>
      <c r="B1420" s="453" t="s">
        <v>1728</v>
      </c>
      <c r="C1420" s="454"/>
    </row>
    <row r="1421" spans="1:3" ht="31.5" x14ac:dyDescent="0.25">
      <c r="A1421" s="449" t="s">
        <v>815</v>
      </c>
      <c r="B1421" s="452" t="s">
        <v>1729</v>
      </c>
      <c r="C1421" s="451">
        <v>41000</v>
      </c>
    </row>
    <row r="1422" spans="1:3" ht="31.5" x14ac:dyDescent="0.25">
      <c r="A1422" s="449" t="s">
        <v>218</v>
      </c>
      <c r="B1422" s="452" t="s">
        <v>1730</v>
      </c>
      <c r="C1422" s="451">
        <v>40481</v>
      </c>
    </row>
    <row r="1423" spans="1:3" x14ac:dyDescent="0.25">
      <c r="A1423" s="449" t="s">
        <v>818</v>
      </c>
      <c r="B1423" s="452" t="s">
        <v>1913</v>
      </c>
      <c r="C1423" s="451">
        <v>40980</v>
      </c>
    </row>
    <row r="1424" spans="1:3" ht="31.5" x14ac:dyDescent="0.25">
      <c r="A1424" s="449">
        <v>3</v>
      </c>
      <c r="B1424" s="453" t="s">
        <v>1732</v>
      </c>
      <c r="C1424" s="454"/>
    </row>
    <row r="1425" spans="1:3" ht="31.5" x14ac:dyDescent="0.25">
      <c r="A1425" s="449" t="s">
        <v>1044</v>
      </c>
      <c r="B1425" s="452" t="s">
        <v>1733</v>
      </c>
      <c r="C1425" s="451" t="s">
        <v>1920</v>
      </c>
    </row>
    <row r="1426" spans="1:3" x14ac:dyDescent="0.25">
      <c r="A1426" s="449" t="s">
        <v>1046</v>
      </c>
      <c r="B1426" s="452" t="s">
        <v>1734</v>
      </c>
      <c r="C1426" s="451" t="s">
        <v>1921</v>
      </c>
    </row>
    <row r="1427" spans="1:3" ht="15.75" customHeight="1" x14ac:dyDescent="0.25">
      <c r="A1427" s="449" t="s">
        <v>1049</v>
      </c>
      <c r="B1427" s="452" t="s">
        <v>1735</v>
      </c>
      <c r="C1427" s="451" t="s">
        <v>1922</v>
      </c>
    </row>
    <row r="1428" spans="1:3" x14ac:dyDescent="0.25">
      <c r="A1428" s="449" t="s">
        <v>1052</v>
      </c>
      <c r="B1428" s="452" t="s">
        <v>1737</v>
      </c>
      <c r="C1428" s="451" t="s">
        <v>1923</v>
      </c>
    </row>
    <row r="1429" spans="1:3" x14ac:dyDescent="0.25">
      <c r="A1429" s="449" t="s">
        <v>1054</v>
      </c>
      <c r="B1429" s="452" t="s">
        <v>1738</v>
      </c>
      <c r="C1429" s="451">
        <v>41364</v>
      </c>
    </row>
    <row r="1430" spans="1:3" x14ac:dyDescent="0.25">
      <c r="A1430" s="449">
        <v>4</v>
      </c>
      <c r="B1430" s="453" t="s">
        <v>1739</v>
      </c>
      <c r="C1430" s="454"/>
    </row>
    <row r="1431" spans="1:3" x14ac:dyDescent="0.25">
      <c r="A1431" s="449" t="s">
        <v>1073</v>
      </c>
      <c r="B1431" s="452" t="s">
        <v>1740</v>
      </c>
      <c r="C1431" s="451" t="s">
        <v>1924</v>
      </c>
    </row>
    <row r="1432" spans="1:3" ht="47.25" x14ac:dyDescent="0.25">
      <c r="A1432" s="449" t="s">
        <v>1078</v>
      </c>
      <c r="B1432" s="452" t="s">
        <v>1741</v>
      </c>
      <c r="C1432" s="451" t="s">
        <v>13</v>
      </c>
    </row>
    <row r="1433" spans="1:3" ht="32.25" thickBot="1" x14ac:dyDescent="0.3">
      <c r="A1433" s="455" t="s">
        <v>1087</v>
      </c>
      <c r="B1433" s="456" t="s">
        <v>1742</v>
      </c>
      <c r="C1433" s="457">
        <v>41344</v>
      </c>
    </row>
    <row r="1434" spans="1:3" ht="32.25" thickBot="1" x14ac:dyDescent="0.3">
      <c r="A1434" s="455" t="s">
        <v>1108</v>
      </c>
      <c r="B1434" s="456" t="s">
        <v>1743</v>
      </c>
      <c r="C1434" s="458">
        <v>41547</v>
      </c>
    </row>
    <row r="1435" spans="1:3" ht="16.5" thickBot="1" x14ac:dyDescent="0.3">
      <c r="A1435" s="1138" t="s">
        <v>1925</v>
      </c>
      <c r="B1435" s="1139"/>
      <c r="C1435" s="1140"/>
    </row>
    <row r="1436" spans="1:3" x14ac:dyDescent="0.25">
      <c r="A1436" s="446">
        <v>1</v>
      </c>
      <c r="B1436" s="447" t="s">
        <v>1719</v>
      </c>
      <c r="C1436" s="460"/>
    </row>
    <row r="1437" spans="1:3" x14ac:dyDescent="0.25">
      <c r="A1437" s="449" t="s">
        <v>787</v>
      </c>
      <c r="B1437" s="450" t="s">
        <v>1720</v>
      </c>
      <c r="C1437" s="459" t="s">
        <v>13</v>
      </c>
    </row>
    <row r="1438" spans="1:3" x14ac:dyDescent="0.25">
      <c r="A1438" s="449" t="s">
        <v>799</v>
      </c>
      <c r="B1438" s="450" t="s">
        <v>1721</v>
      </c>
      <c r="C1438" s="459" t="s">
        <v>13</v>
      </c>
    </row>
    <row r="1439" spans="1:3" ht="31.5" x14ac:dyDescent="0.25">
      <c r="A1439" s="449" t="s">
        <v>801</v>
      </c>
      <c r="B1439" s="452" t="s">
        <v>1722</v>
      </c>
      <c r="C1439" s="451">
        <v>38961</v>
      </c>
    </row>
    <row r="1440" spans="1:3" ht="47.25" x14ac:dyDescent="0.25">
      <c r="A1440" s="449" t="s">
        <v>803</v>
      </c>
      <c r="B1440" s="452" t="s">
        <v>1727</v>
      </c>
      <c r="C1440" s="451">
        <v>40299</v>
      </c>
    </row>
    <row r="1441" spans="1:3" x14ac:dyDescent="0.25">
      <c r="A1441" s="449" t="s">
        <v>1724</v>
      </c>
      <c r="B1441" s="452" t="s">
        <v>1725</v>
      </c>
      <c r="C1441" s="451">
        <v>40299</v>
      </c>
    </row>
    <row r="1442" spans="1:3" x14ac:dyDescent="0.25">
      <c r="A1442" s="449" t="s">
        <v>1726</v>
      </c>
      <c r="B1442" s="452" t="s">
        <v>1723</v>
      </c>
      <c r="C1442" s="451" t="s">
        <v>1920</v>
      </c>
    </row>
    <row r="1443" spans="1:3" x14ac:dyDescent="0.25">
      <c r="A1443" s="449">
        <v>2</v>
      </c>
      <c r="B1443" s="453" t="s">
        <v>1728</v>
      </c>
      <c r="C1443" s="454"/>
    </row>
    <row r="1444" spans="1:3" ht="31.5" x14ac:dyDescent="0.25">
      <c r="A1444" s="449" t="s">
        <v>815</v>
      </c>
      <c r="B1444" s="452" t="s">
        <v>1729</v>
      </c>
      <c r="C1444" s="451">
        <v>40422</v>
      </c>
    </row>
    <row r="1445" spans="1:3" ht="31.5" x14ac:dyDescent="0.25">
      <c r="A1445" s="449" t="s">
        <v>218</v>
      </c>
      <c r="B1445" s="452" t="s">
        <v>1730</v>
      </c>
      <c r="C1445" s="451">
        <v>40483</v>
      </c>
    </row>
    <row r="1446" spans="1:3" x14ac:dyDescent="0.25">
      <c r="A1446" s="449" t="s">
        <v>818</v>
      </c>
      <c r="B1446" s="452" t="s">
        <v>1913</v>
      </c>
      <c r="C1446" s="451">
        <v>40360</v>
      </c>
    </row>
    <row r="1447" spans="1:3" ht="31.5" x14ac:dyDescent="0.25">
      <c r="A1447" s="449">
        <v>3</v>
      </c>
      <c r="B1447" s="453" t="s">
        <v>1732</v>
      </c>
      <c r="C1447" s="454"/>
    </row>
    <row r="1448" spans="1:3" ht="31.5" x14ac:dyDescent="0.25">
      <c r="A1448" s="449" t="s">
        <v>1044</v>
      </c>
      <c r="B1448" s="452" t="s">
        <v>1733</v>
      </c>
      <c r="C1448" s="451" t="s">
        <v>1926</v>
      </c>
    </row>
    <row r="1449" spans="1:3" x14ac:dyDescent="0.25">
      <c r="A1449" s="449" t="s">
        <v>1046</v>
      </c>
      <c r="B1449" s="452" t="s">
        <v>1734</v>
      </c>
      <c r="C1449" s="451" t="s">
        <v>1927</v>
      </c>
    </row>
    <row r="1450" spans="1:3" x14ac:dyDescent="0.25">
      <c r="A1450" s="449" t="s">
        <v>1049</v>
      </c>
      <c r="B1450" s="452" t="s">
        <v>1735</v>
      </c>
      <c r="C1450" s="451" t="s">
        <v>1927</v>
      </c>
    </row>
    <row r="1451" spans="1:3" x14ac:dyDescent="0.25">
      <c r="A1451" s="449" t="s">
        <v>1052</v>
      </c>
      <c r="B1451" s="452" t="s">
        <v>1737</v>
      </c>
      <c r="C1451" s="451" t="s">
        <v>1928</v>
      </c>
    </row>
    <row r="1452" spans="1:3" ht="15.75" customHeight="1" x14ac:dyDescent="0.25">
      <c r="A1452" s="449" t="s">
        <v>1054</v>
      </c>
      <c r="B1452" s="452" t="s">
        <v>1738</v>
      </c>
      <c r="C1452" s="451">
        <v>40589</v>
      </c>
    </row>
    <row r="1453" spans="1:3" x14ac:dyDescent="0.25">
      <c r="A1453" s="449">
        <v>4</v>
      </c>
      <c r="B1453" s="453" t="s">
        <v>1739</v>
      </c>
      <c r="C1453" s="454"/>
    </row>
    <row r="1454" spans="1:3" x14ac:dyDescent="0.25">
      <c r="A1454" s="449" t="s">
        <v>1073</v>
      </c>
      <c r="B1454" s="452" t="s">
        <v>1740</v>
      </c>
      <c r="C1454" s="451">
        <v>40575</v>
      </c>
    </row>
    <row r="1455" spans="1:3" ht="47.25" x14ac:dyDescent="0.25">
      <c r="A1455" s="449" t="s">
        <v>1078</v>
      </c>
      <c r="B1455" s="452" t="s">
        <v>1741</v>
      </c>
      <c r="C1455" s="451" t="s">
        <v>291</v>
      </c>
    </row>
    <row r="1456" spans="1:3" ht="32.25" thickBot="1" x14ac:dyDescent="0.3">
      <c r="A1456" s="455" t="s">
        <v>1087</v>
      </c>
      <c r="B1456" s="456" t="s">
        <v>1742</v>
      </c>
      <c r="C1456" s="457">
        <v>40940</v>
      </c>
    </row>
    <row r="1457" spans="1:3" ht="32.25" thickBot="1" x14ac:dyDescent="0.3">
      <c r="A1457" s="455" t="s">
        <v>1108</v>
      </c>
      <c r="B1457" s="456" t="s">
        <v>1743</v>
      </c>
      <c r="C1457" s="458">
        <v>40969</v>
      </c>
    </row>
    <row r="1458" spans="1:3" ht="28.5" customHeight="1" x14ac:dyDescent="0.25">
      <c r="A1458" s="1135" t="s">
        <v>1797</v>
      </c>
      <c r="B1458" s="1135"/>
      <c r="C1458" s="1135"/>
    </row>
    <row r="1459" spans="1:3" x14ac:dyDescent="0.25">
      <c r="A1459" s="428">
        <v>1</v>
      </c>
      <c r="B1459" s="461" t="s">
        <v>1719</v>
      </c>
      <c r="C1459" s="462"/>
    </row>
    <row r="1460" spans="1:3" x14ac:dyDescent="0.25">
      <c r="A1460" s="431" t="s">
        <v>787</v>
      </c>
      <c r="B1460" s="432" t="s">
        <v>1720</v>
      </c>
      <c r="C1460" s="433" t="s">
        <v>13</v>
      </c>
    </row>
    <row r="1461" spans="1:3" x14ac:dyDescent="0.25">
      <c r="A1461" s="431" t="s">
        <v>799</v>
      </c>
      <c r="B1461" s="432" t="s">
        <v>1721</v>
      </c>
      <c r="C1461" s="433" t="s">
        <v>13</v>
      </c>
    </row>
    <row r="1462" spans="1:3" ht="31.5" x14ac:dyDescent="0.25">
      <c r="A1462" s="431" t="s">
        <v>801</v>
      </c>
      <c r="B1462" s="434" t="s">
        <v>1722</v>
      </c>
      <c r="C1462" s="463">
        <v>40330</v>
      </c>
    </row>
    <row r="1463" spans="1:3" ht="47.25" x14ac:dyDescent="0.25">
      <c r="A1463" s="431" t="s">
        <v>803</v>
      </c>
      <c r="B1463" s="434" t="s">
        <v>1727</v>
      </c>
      <c r="C1463" s="463">
        <v>40770</v>
      </c>
    </row>
    <row r="1464" spans="1:3" x14ac:dyDescent="0.25">
      <c r="A1464" s="431" t="s">
        <v>1724</v>
      </c>
      <c r="B1464" s="434" t="s">
        <v>1725</v>
      </c>
      <c r="C1464" s="463">
        <v>40786</v>
      </c>
    </row>
    <row r="1465" spans="1:3" x14ac:dyDescent="0.25">
      <c r="A1465" s="431" t="s">
        <v>1726</v>
      </c>
      <c r="B1465" s="434" t="s">
        <v>1723</v>
      </c>
      <c r="C1465" s="464" t="s">
        <v>1929</v>
      </c>
    </row>
    <row r="1466" spans="1:3" x14ac:dyDescent="0.25">
      <c r="A1466" s="431">
        <v>2</v>
      </c>
      <c r="B1466" s="465" t="s">
        <v>1728</v>
      </c>
      <c r="C1466" s="463"/>
    </row>
    <row r="1467" spans="1:3" ht="31.5" x14ac:dyDescent="0.25">
      <c r="A1467" s="431" t="s">
        <v>815</v>
      </c>
      <c r="B1467" s="434" t="s">
        <v>1729</v>
      </c>
      <c r="C1467" s="463">
        <v>40820</v>
      </c>
    </row>
    <row r="1468" spans="1:3" ht="31.5" x14ac:dyDescent="0.25">
      <c r="A1468" s="431" t="s">
        <v>218</v>
      </c>
      <c r="B1468" s="434" t="s">
        <v>1730</v>
      </c>
      <c r="C1468" s="463">
        <v>40687</v>
      </c>
    </row>
    <row r="1469" spans="1:3" ht="31.5" x14ac:dyDescent="0.25">
      <c r="A1469" s="431" t="s">
        <v>818</v>
      </c>
      <c r="B1469" s="434" t="s">
        <v>1731</v>
      </c>
      <c r="C1469" s="463" t="s">
        <v>1920</v>
      </c>
    </row>
    <row r="1470" spans="1:3" ht="31.5" x14ac:dyDescent="0.25">
      <c r="A1470" s="431">
        <v>3</v>
      </c>
      <c r="B1470" s="465" t="s">
        <v>1732</v>
      </c>
      <c r="C1470" s="466"/>
    </row>
    <row r="1471" spans="1:3" ht="31.5" x14ac:dyDescent="0.25">
      <c r="A1471" s="431" t="s">
        <v>1044</v>
      </c>
      <c r="B1471" s="434" t="s">
        <v>1733</v>
      </c>
      <c r="C1471" s="463" t="s">
        <v>1930</v>
      </c>
    </row>
    <row r="1472" spans="1:3" x14ac:dyDescent="0.25">
      <c r="A1472" s="431" t="s">
        <v>1046</v>
      </c>
      <c r="B1472" s="434" t="s">
        <v>1734</v>
      </c>
      <c r="C1472" s="433" t="s">
        <v>1930</v>
      </c>
    </row>
    <row r="1473" spans="1:3" x14ac:dyDescent="0.25">
      <c r="A1473" s="431" t="s">
        <v>1049</v>
      </c>
      <c r="B1473" s="434" t="s">
        <v>1735</v>
      </c>
      <c r="C1473" s="433" t="s">
        <v>1930</v>
      </c>
    </row>
    <row r="1474" spans="1:3" x14ac:dyDescent="0.25">
      <c r="A1474" s="431" t="s">
        <v>1052</v>
      </c>
      <c r="B1474" s="434" t="s">
        <v>1737</v>
      </c>
      <c r="C1474" s="463" t="s">
        <v>1931</v>
      </c>
    </row>
    <row r="1475" spans="1:3" x14ac:dyDescent="0.25">
      <c r="A1475" s="431" t="s">
        <v>1054</v>
      </c>
      <c r="B1475" s="434" t="s">
        <v>1738</v>
      </c>
      <c r="C1475" s="463">
        <v>41369</v>
      </c>
    </row>
    <row r="1476" spans="1:3" x14ac:dyDescent="0.25">
      <c r="A1476" s="431">
        <v>4</v>
      </c>
      <c r="B1476" s="465" t="s">
        <v>1739</v>
      </c>
      <c r="C1476" s="466"/>
    </row>
    <row r="1477" spans="1:3" x14ac:dyDescent="0.25">
      <c r="A1477" s="431" t="s">
        <v>1073</v>
      </c>
      <c r="B1477" s="434" t="s">
        <v>1740</v>
      </c>
      <c r="C1477" s="463">
        <v>41394</v>
      </c>
    </row>
    <row r="1478" spans="1:3" ht="47.25" x14ac:dyDescent="0.25">
      <c r="A1478" s="431" t="s">
        <v>1078</v>
      </c>
      <c r="B1478" s="434" t="s">
        <v>1741</v>
      </c>
      <c r="C1478" s="433" t="s">
        <v>13</v>
      </c>
    </row>
    <row r="1479" spans="1:3" ht="32.25" thickBot="1" x14ac:dyDescent="0.3">
      <c r="A1479" s="467" t="s">
        <v>1087</v>
      </c>
      <c r="B1479" s="468" t="s">
        <v>1742</v>
      </c>
      <c r="C1479" s="469">
        <v>41425</v>
      </c>
    </row>
    <row r="1480" spans="1:3" ht="32.25" thickBot="1" x14ac:dyDescent="0.3">
      <c r="A1480" s="470" t="s">
        <v>1108</v>
      </c>
      <c r="B1480" s="471" t="s">
        <v>1743</v>
      </c>
      <c r="C1480" s="472">
        <v>41611</v>
      </c>
    </row>
    <row r="1481" spans="1:3" ht="36" customHeight="1" thickBot="1" x14ac:dyDescent="0.3">
      <c r="A1481" s="1138" t="s">
        <v>1932</v>
      </c>
      <c r="B1481" s="1139"/>
      <c r="C1481" s="1140"/>
    </row>
    <row r="1482" spans="1:3" x14ac:dyDescent="0.25">
      <c r="A1482" s="473">
        <v>1</v>
      </c>
      <c r="B1482" s="447" t="s">
        <v>1719</v>
      </c>
      <c r="C1482" s="474"/>
    </row>
    <row r="1483" spans="1:3" x14ac:dyDescent="0.25">
      <c r="A1483" s="475" t="s">
        <v>787</v>
      </c>
      <c r="B1483" s="476" t="s">
        <v>1720</v>
      </c>
      <c r="C1483" s="477" t="s">
        <v>13</v>
      </c>
    </row>
    <row r="1484" spans="1:3" x14ac:dyDescent="0.25">
      <c r="A1484" s="475" t="s">
        <v>799</v>
      </c>
      <c r="B1484" s="476" t="s">
        <v>1721</v>
      </c>
      <c r="C1484" s="477" t="s">
        <v>13</v>
      </c>
    </row>
    <row r="1485" spans="1:3" ht="31.5" x14ac:dyDescent="0.25">
      <c r="A1485" s="475" t="s">
        <v>801</v>
      </c>
      <c r="B1485" s="478" t="s">
        <v>1722</v>
      </c>
      <c r="C1485" s="451">
        <v>40053</v>
      </c>
    </row>
    <row r="1486" spans="1:3" ht="47.25" x14ac:dyDescent="0.25">
      <c r="A1486" s="475" t="s">
        <v>803</v>
      </c>
      <c r="B1486" s="478" t="s">
        <v>1727</v>
      </c>
      <c r="C1486" s="451">
        <v>40679</v>
      </c>
    </row>
    <row r="1487" spans="1:3" x14ac:dyDescent="0.25">
      <c r="A1487" s="475" t="s">
        <v>1724</v>
      </c>
      <c r="B1487" s="478" t="s">
        <v>1725</v>
      </c>
      <c r="C1487" s="451">
        <v>40759</v>
      </c>
    </row>
    <row r="1488" spans="1:3" x14ac:dyDescent="0.25">
      <c r="A1488" s="475" t="s">
        <v>1726</v>
      </c>
      <c r="B1488" s="478" t="s">
        <v>1723</v>
      </c>
      <c r="C1488" s="451">
        <v>40759</v>
      </c>
    </row>
    <row r="1489" spans="1:3" x14ac:dyDescent="0.25">
      <c r="A1489" s="475">
        <v>2</v>
      </c>
      <c r="B1489" s="453" t="s">
        <v>1728</v>
      </c>
      <c r="C1489" s="479"/>
    </row>
    <row r="1490" spans="1:3" ht="31.5" x14ac:dyDescent="0.25">
      <c r="A1490" s="475" t="s">
        <v>815</v>
      </c>
      <c r="B1490" s="478" t="s">
        <v>1729</v>
      </c>
      <c r="C1490" s="451">
        <v>40240</v>
      </c>
    </row>
    <row r="1491" spans="1:3" ht="31.5" x14ac:dyDescent="0.25">
      <c r="A1491" s="475" t="s">
        <v>218</v>
      </c>
      <c r="B1491" s="478" t="s">
        <v>1730</v>
      </c>
      <c r="C1491" s="451">
        <v>41515</v>
      </c>
    </row>
    <row r="1492" spans="1:3" ht="31.5" x14ac:dyDescent="0.25">
      <c r="A1492" s="475" t="s">
        <v>818</v>
      </c>
      <c r="B1492" s="478" t="s">
        <v>1731</v>
      </c>
      <c r="C1492" s="451">
        <v>40162</v>
      </c>
    </row>
    <row r="1493" spans="1:3" ht="31.5" x14ac:dyDescent="0.25">
      <c r="A1493" s="475">
        <v>3</v>
      </c>
      <c r="B1493" s="453" t="s">
        <v>1732</v>
      </c>
      <c r="C1493" s="479"/>
    </row>
    <row r="1494" spans="1:3" ht="31.5" x14ac:dyDescent="0.25">
      <c r="A1494" s="475" t="s">
        <v>1044</v>
      </c>
      <c r="B1494" s="478" t="s">
        <v>1733</v>
      </c>
      <c r="C1494" s="451" t="s">
        <v>1933</v>
      </c>
    </row>
    <row r="1495" spans="1:3" x14ac:dyDescent="0.25">
      <c r="A1495" s="475" t="s">
        <v>1046</v>
      </c>
      <c r="B1495" s="478" t="s">
        <v>1734</v>
      </c>
      <c r="C1495" s="451" t="s">
        <v>1934</v>
      </c>
    </row>
    <row r="1496" spans="1:3" x14ac:dyDescent="0.25">
      <c r="A1496" s="475" t="s">
        <v>1049</v>
      </c>
      <c r="B1496" s="478" t="s">
        <v>1735</v>
      </c>
      <c r="C1496" s="451" t="s">
        <v>1935</v>
      </c>
    </row>
    <row r="1497" spans="1:3" x14ac:dyDescent="0.25">
      <c r="A1497" s="475" t="s">
        <v>1052</v>
      </c>
      <c r="B1497" s="478" t="s">
        <v>1737</v>
      </c>
      <c r="C1497" s="451">
        <v>40601</v>
      </c>
    </row>
    <row r="1498" spans="1:3" x14ac:dyDescent="0.25">
      <c r="A1498" s="475" t="s">
        <v>1054</v>
      </c>
      <c r="B1498" s="478" t="s">
        <v>1738</v>
      </c>
      <c r="C1498" s="451">
        <v>40602</v>
      </c>
    </row>
    <row r="1499" spans="1:3" x14ac:dyDescent="0.25">
      <c r="A1499" s="475">
        <v>4</v>
      </c>
      <c r="B1499" s="453" t="s">
        <v>1739</v>
      </c>
      <c r="C1499" s="480"/>
    </row>
    <row r="1500" spans="1:3" x14ac:dyDescent="0.25">
      <c r="A1500" s="475" t="s">
        <v>1073</v>
      </c>
      <c r="B1500" s="478" t="s">
        <v>1740</v>
      </c>
      <c r="C1500" s="451">
        <v>40613</v>
      </c>
    </row>
    <row r="1501" spans="1:3" ht="47.25" x14ac:dyDescent="0.25">
      <c r="A1501" s="475" t="s">
        <v>1078</v>
      </c>
      <c r="B1501" s="478" t="s">
        <v>1741</v>
      </c>
      <c r="C1501" s="451" t="s">
        <v>13</v>
      </c>
    </row>
    <row r="1502" spans="1:3" ht="32.25" thickBot="1" x14ac:dyDescent="0.3">
      <c r="A1502" s="481" t="s">
        <v>1087</v>
      </c>
      <c r="B1502" s="482" t="s">
        <v>1742</v>
      </c>
      <c r="C1502" s="457">
        <v>41611</v>
      </c>
    </row>
    <row r="1503" spans="1:3" ht="32.25" thickBot="1" x14ac:dyDescent="0.3">
      <c r="A1503" s="481" t="s">
        <v>1108</v>
      </c>
      <c r="B1503" s="483" t="s">
        <v>1743</v>
      </c>
      <c r="C1503" s="458">
        <v>41639</v>
      </c>
    </row>
    <row r="1504" spans="1:3" ht="35.25" customHeight="1" x14ac:dyDescent="0.25">
      <c r="A1504" s="1141" t="s">
        <v>1936</v>
      </c>
      <c r="B1504" s="1141"/>
      <c r="C1504" s="1141"/>
    </row>
    <row r="1505" spans="1:3" x14ac:dyDescent="0.25">
      <c r="A1505" s="473">
        <v>1</v>
      </c>
      <c r="B1505" s="447" t="s">
        <v>1719</v>
      </c>
      <c r="C1505" s="484"/>
    </row>
    <row r="1506" spans="1:3" x14ac:dyDescent="0.25">
      <c r="A1506" s="475" t="s">
        <v>787</v>
      </c>
      <c r="B1506" s="476" t="s">
        <v>1720</v>
      </c>
      <c r="C1506" s="459" t="s">
        <v>13</v>
      </c>
    </row>
    <row r="1507" spans="1:3" x14ac:dyDescent="0.25">
      <c r="A1507" s="475" t="s">
        <v>799</v>
      </c>
      <c r="B1507" s="476" t="s">
        <v>1721</v>
      </c>
      <c r="C1507" s="459" t="s">
        <v>13</v>
      </c>
    </row>
    <row r="1508" spans="1:3" ht="31.5" x14ac:dyDescent="0.25">
      <c r="A1508" s="475" t="s">
        <v>801</v>
      </c>
      <c r="B1508" s="478" t="s">
        <v>1722</v>
      </c>
      <c r="C1508" s="451">
        <v>40053</v>
      </c>
    </row>
    <row r="1509" spans="1:3" ht="47.25" x14ac:dyDescent="0.25">
      <c r="A1509" s="475" t="s">
        <v>803</v>
      </c>
      <c r="B1509" s="478" t="s">
        <v>1727</v>
      </c>
      <c r="C1509" s="451">
        <v>40150</v>
      </c>
    </row>
    <row r="1510" spans="1:3" x14ac:dyDescent="0.25">
      <c r="A1510" s="475" t="s">
        <v>1724</v>
      </c>
      <c r="B1510" s="478" t="s">
        <v>1725</v>
      </c>
      <c r="C1510" s="451">
        <v>40150</v>
      </c>
    </row>
    <row r="1511" spans="1:3" x14ac:dyDescent="0.25">
      <c r="A1511" s="475" t="s">
        <v>1726</v>
      </c>
      <c r="B1511" s="478" t="s">
        <v>1723</v>
      </c>
      <c r="C1511" s="451">
        <v>40150</v>
      </c>
    </row>
    <row r="1512" spans="1:3" x14ac:dyDescent="0.25">
      <c r="A1512" s="475">
        <v>2</v>
      </c>
      <c r="B1512" s="453" t="s">
        <v>1728</v>
      </c>
      <c r="C1512" s="480"/>
    </row>
    <row r="1513" spans="1:3" ht="31.5" x14ac:dyDescent="0.25">
      <c r="A1513" s="475" t="s">
        <v>815</v>
      </c>
      <c r="B1513" s="478" t="s">
        <v>1729</v>
      </c>
      <c r="C1513" s="451">
        <v>40240</v>
      </c>
    </row>
    <row r="1514" spans="1:3" ht="31.5" x14ac:dyDescent="0.25">
      <c r="A1514" s="475" t="s">
        <v>218</v>
      </c>
      <c r="B1514" s="478" t="s">
        <v>1730</v>
      </c>
      <c r="C1514" s="451">
        <v>41550</v>
      </c>
    </row>
    <row r="1515" spans="1:3" ht="31.5" x14ac:dyDescent="0.25">
      <c r="A1515" s="475" t="s">
        <v>818</v>
      </c>
      <c r="B1515" s="478" t="s">
        <v>1731</v>
      </c>
      <c r="C1515" s="451" t="s">
        <v>1920</v>
      </c>
    </row>
    <row r="1516" spans="1:3" ht="31.5" x14ac:dyDescent="0.25">
      <c r="A1516" s="475">
        <v>3</v>
      </c>
      <c r="B1516" s="453" t="s">
        <v>1732</v>
      </c>
      <c r="C1516" s="480"/>
    </row>
    <row r="1517" spans="1:3" ht="31.5" x14ac:dyDescent="0.25">
      <c r="A1517" s="475" t="s">
        <v>1044</v>
      </c>
      <c r="B1517" s="478" t="s">
        <v>1733</v>
      </c>
      <c r="C1517" s="451" t="s">
        <v>1933</v>
      </c>
    </row>
    <row r="1518" spans="1:3" x14ac:dyDescent="0.25">
      <c r="A1518" s="475" t="s">
        <v>1046</v>
      </c>
      <c r="B1518" s="478" t="s">
        <v>1734</v>
      </c>
      <c r="C1518" s="451" t="s">
        <v>1937</v>
      </c>
    </row>
    <row r="1519" spans="1:3" x14ac:dyDescent="0.25">
      <c r="A1519" s="475" t="s">
        <v>1049</v>
      </c>
      <c r="B1519" s="478" t="s">
        <v>1735</v>
      </c>
      <c r="C1519" s="451" t="s">
        <v>1938</v>
      </c>
    </row>
    <row r="1520" spans="1:3" x14ac:dyDescent="0.25">
      <c r="A1520" s="475" t="s">
        <v>1052</v>
      </c>
      <c r="B1520" s="478" t="s">
        <v>1737</v>
      </c>
      <c r="C1520" s="451" t="s">
        <v>1939</v>
      </c>
    </row>
    <row r="1521" spans="1:3" x14ac:dyDescent="0.25">
      <c r="A1521" s="475" t="s">
        <v>1054</v>
      </c>
      <c r="B1521" s="478" t="s">
        <v>1738</v>
      </c>
      <c r="C1521" s="451">
        <v>41409</v>
      </c>
    </row>
    <row r="1522" spans="1:3" x14ac:dyDescent="0.25">
      <c r="A1522" s="475">
        <v>4</v>
      </c>
      <c r="B1522" s="453" t="s">
        <v>1739</v>
      </c>
      <c r="C1522" s="480"/>
    </row>
    <row r="1523" spans="1:3" x14ac:dyDescent="0.25">
      <c r="A1523" s="475" t="s">
        <v>1073</v>
      </c>
      <c r="B1523" s="478" t="s">
        <v>1740</v>
      </c>
      <c r="C1523" s="451">
        <v>41426</v>
      </c>
    </row>
    <row r="1524" spans="1:3" ht="47.25" x14ac:dyDescent="0.25">
      <c r="A1524" s="475" t="s">
        <v>1078</v>
      </c>
      <c r="B1524" s="478" t="s">
        <v>1741</v>
      </c>
      <c r="C1524" s="451" t="s">
        <v>13</v>
      </c>
    </row>
    <row r="1525" spans="1:3" ht="32.25" thickBot="1" x14ac:dyDescent="0.3">
      <c r="A1525" s="485" t="s">
        <v>1087</v>
      </c>
      <c r="B1525" s="482" t="s">
        <v>1742</v>
      </c>
      <c r="C1525" s="486">
        <v>41620</v>
      </c>
    </row>
    <row r="1526" spans="1:3" ht="32.25" thickBot="1" x14ac:dyDescent="0.3">
      <c r="A1526" s="487" t="s">
        <v>1108</v>
      </c>
      <c r="B1526" s="483" t="s">
        <v>1743</v>
      </c>
      <c r="C1526" s="488">
        <v>41639</v>
      </c>
    </row>
    <row r="1527" spans="1:3" ht="31.5" customHeight="1" thickBot="1" x14ac:dyDescent="0.3">
      <c r="A1527" s="1131" t="s">
        <v>1940</v>
      </c>
      <c r="B1527" s="1131"/>
      <c r="C1527" s="1131"/>
    </row>
    <row r="1528" spans="1:3" x14ac:dyDescent="0.25">
      <c r="A1528" s="446">
        <v>1</v>
      </c>
      <c r="B1528" s="447" t="s">
        <v>1719</v>
      </c>
      <c r="C1528" s="489"/>
    </row>
    <row r="1529" spans="1:3" x14ac:dyDescent="0.25">
      <c r="A1529" s="449" t="s">
        <v>787</v>
      </c>
      <c r="B1529" s="450" t="s">
        <v>1720</v>
      </c>
      <c r="C1529" s="490" t="s">
        <v>1803</v>
      </c>
    </row>
    <row r="1530" spans="1:3" x14ac:dyDescent="0.25">
      <c r="A1530" s="449" t="s">
        <v>799</v>
      </c>
      <c r="B1530" s="450" t="s">
        <v>1721</v>
      </c>
      <c r="C1530" s="490" t="s">
        <v>1803</v>
      </c>
    </row>
    <row r="1531" spans="1:3" ht="31.5" x14ac:dyDescent="0.25">
      <c r="A1531" s="449" t="s">
        <v>801</v>
      </c>
      <c r="B1531" s="452" t="s">
        <v>1722</v>
      </c>
      <c r="C1531" s="451">
        <v>40053</v>
      </c>
    </row>
    <row r="1532" spans="1:3" ht="47.25" x14ac:dyDescent="0.25">
      <c r="A1532" s="449" t="s">
        <v>803</v>
      </c>
      <c r="B1532" s="452" t="s">
        <v>1727</v>
      </c>
      <c r="C1532" s="451">
        <v>40575</v>
      </c>
    </row>
    <row r="1533" spans="1:3" x14ac:dyDescent="0.25">
      <c r="A1533" s="449" t="s">
        <v>1724</v>
      </c>
      <c r="B1533" s="452" t="s">
        <v>1725</v>
      </c>
      <c r="C1533" s="451">
        <v>40585</v>
      </c>
    </row>
    <row r="1534" spans="1:3" x14ac:dyDescent="0.25">
      <c r="A1534" s="449" t="s">
        <v>1726</v>
      </c>
      <c r="B1534" s="452" t="s">
        <v>1723</v>
      </c>
      <c r="C1534" s="451">
        <v>40585</v>
      </c>
    </row>
    <row r="1535" spans="1:3" x14ac:dyDescent="0.25">
      <c r="A1535" s="449">
        <v>2</v>
      </c>
      <c r="B1535" s="453" t="s">
        <v>1728</v>
      </c>
      <c r="C1535" s="451"/>
    </row>
    <row r="1536" spans="1:3" ht="31.5" x14ac:dyDescent="0.25">
      <c r="A1536" s="449" t="s">
        <v>815</v>
      </c>
      <c r="B1536" s="452" t="s">
        <v>1729</v>
      </c>
      <c r="C1536" s="451">
        <v>40835</v>
      </c>
    </row>
    <row r="1537" spans="1:3" ht="31.5" x14ac:dyDescent="0.25">
      <c r="A1537" s="449" t="s">
        <v>218</v>
      </c>
      <c r="B1537" s="452" t="s">
        <v>1730</v>
      </c>
      <c r="C1537" s="451">
        <v>41309</v>
      </c>
    </row>
    <row r="1538" spans="1:3" ht="31.5" x14ac:dyDescent="0.25">
      <c r="A1538" s="449" t="s">
        <v>818</v>
      </c>
      <c r="B1538" s="452" t="s">
        <v>1731</v>
      </c>
      <c r="C1538" s="451" t="s">
        <v>1920</v>
      </c>
    </row>
    <row r="1539" spans="1:3" ht="31.5" x14ac:dyDescent="0.25">
      <c r="A1539" s="449">
        <v>3</v>
      </c>
      <c r="B1539" s="453" t="s">
        <v>1732</v>
      </c>
      <c r="C1539" s="451"/>
    </row>
    <row r="1540" spans="1:3" ht="31.5" x14ac:dyDescent="0.25">
      <c r="A1540" s="449" t="s">
        <v>1044</v>
      </c>
      <c r="B1540" s="452" t="s">
        <v>1733</v>
      </c>
      <c r="C1540" s="451" t="s">
        <v>1941</v>
      </c>
    </row>
    <row r="1541" spans="1:3" x14ac:dyDescent="0.25">
      <c r="A1541" s="449" t="s">
        <v>1046</v>
      </c>
      <c r="B1541" s="452" t="s">
        <v>1734</v>
      </c>
      <c r="C1541" s="451" t="s">
        <v>1942</v>
      </c>
    </row>
    <row r="1542" spans="1:3" x14ac:dyDescent="0.25">
      <c r="A1542" s="449" t="s">
        <v>1049</v>
      </c>
      <c r="B1542" s="452" t="s">
        <v>1735</v>
      </c>
      <c r="C1542" s="451" t="s">
        <v>1942</v>
      </c>
    </row>
    <row r="1543" spans="1:3" x14ac:dyDescent="0.25">
      <c r="A1543" s="449" t="s">
        <v>1052</v>
      </c>
      <c r="B1543" s="452" t="s">
        <v>1737</v>
      </c>
      <c r="C1543" s="451" t="s">
        <v>1942</v>
      </c>
    </row>
    <row r="1544" spans="1:3" x14ac:dyDescent="0.25">
      <c r="A1544" s="449" t="s">
        <v>1054</v>
      </c>
      <c r="B1544" s="452" t="s">
        <v>1738</v>
      </c>
      <c r="C1544" s="451">
        <v>41269</v>
      </c>
    </row>
    <row r="1545" spans="1:3" x14ac:dyDescent="0.25">
      <c r="A1545" s="449">
        <v>4</v>
      </c>
      <c r="B1545" s="453" t="s">
        <v>1739</v>
      </c>
      <c r="C1545" s="451"/>
    </row>
    <row r="1546" spans="1:3" x14ac:dyDescent="0.25">
      <c r="A1546" s="449" t="s">
        <v>1073</v>
      </c>
      <c r="B1546" s="452" t="s">
        <v>1740</v>
      </c>
      <c r="C1546" s="451" t="s">
        <v>1943</v>
      </c>
    </row>
    <row r="1547" spans="1:3" ht="47.25" x14ac:dyDescent="0.25">
      <c r="A1547" s="449" t="s">
        <v>1078</v>
      </c>
      <c r="B1547" s="452" t="s">
        <v>1741</v>
      </c>
      <c r="C1547" s="451" t="s">
        <v>1803</v>
      </c>
    </row>
    <row r="1548" spans="1:3" ht="32.25" thickBot="1" x14ac:dyDescent="0.3">
      <c r="A1548" s="491" t="s">
        <v>1087</v>
      </c>
      <c r="B1548" s="492" t="s">
        <v>1742</v>
      </c>
      <c r="C1548" s="486">
        <v>41608</v>
      </c>
    </row>
    <row r="1549" spans="1:3" ht="32.25" thickBot="1" x14ac:dyDescent="0.3">
      <c r="A1549" s="493" t="s">
        <v>1108</v>
      </c>
      <c r="B1549" s="494" t="s">
        <v>1743</v>
      </c>
      <c r="C1549" s="488">
        <v>41639</v>
      </c>
    </row>
    <row r="1550" spans="1:3" ht="34.5" customHeight="1" thickBot="1" x14ac:dyDescent="0.3">
      <c r="A1550" s="1131" t="s">
        <v>1944</v>
      </c>
      <c r="B1550" s="1131"/>
      <c r="C1550" s="1131"/>
    </row>
    <row r="1551" spans="1:3" x14ac:dyDescent="0.25">
      <c r="A1551" s="446">
        <v>1</v>
      </c>
      <c r="B1551" s="447" t="s">
        <v>1719</v>
      </c>
      <c r="C1551" s="448"/>
    </row>
    <row r="1552" spans="1:3" x14ac:dyDescent="0.25">
      <c r="A1552" s="449" t="s">
        <v>787</v>
      </c>
      <c r="B1552" s="450" t="s">
        <v>1720</v>
      </c>
      <c r="C1552" s="495" t="s">
        <v>1803</v>
      </c>
    </row>
    <row r="1553" spans="1:3" x14ac:dyDescent="0.25">
      <c r="A1553" s="449" t="s">
        <v>799</v>
      </c>
      <c r="B1553" s="450" t="s">
        <v>1721</v>
      </c>
      <c r="C1553" s="495" t="s">
        <v>1803</v>
      </c>
    </row>
    <row r="1554" spans="1:3" ht="31.5" x14ac:dyDescent="0.25">
      <c r="A1554" s="449" t="s">
        <v>801</v>
      </c>
      <c r="B1554" s="452" t="s">
        <v>1722</v>
      </c>
      <c r="C1554" s="451">
        <v>40835</v>
      </c>
    </row>
    <row r="1555" spans="1:3" ht="47.25" x14ac:dyDescent="0.25">
      <c r="A1555" s="449" t="s">
        <v>803</v>
      </c>
      <c r="B1555" s="452" t="s">
        <v>1727</v>
      </c>
      <c r="C1555" s="451">
        <v>41388</v>
      </c>
    </row>
    <row r="1556" spans="1:3" x14ac:dyDescent="0.25">
      <c r="A1556" s="449" t="s">
        <v>1724</v>
      </c>
      <c r="B1556" s="452" t="s">
        <v>1725</v>
      </c>
      <c r="C1556" s="451">
        <v>41394</v>
      </c>
    </row>
    <row r="1557" spans="1:3" x14ac:dyDescent="0.25">
      <c r="A1557" s="449" t="s">
        <v>1726</v>
      </c>
      <c r="B1557" s="452" t="s">
        <v>1723</v>
      </c>
      <c r="C1557" s="451">
        <v>41394</v>
      </c>
    </row>
    <row r="1558" spans="1:3" x14ac:dyDescent="0.25">
      <c r="A1558" s="449">
        <v>2</v>
      </c>
      <c r="B1558" s="453" t="s">
        <v>1728</v>
      </c>
      <c r="C1558" s="451"/>
    </row>
    <row r="1559" spans="1:3" ht="31.5" x14ac:dyDescent="0.25">
      <c r="A1559" s="449" t="s">
        <v>815</v>
      </c>
      <c r="B1559" s="452" t="s">
        <v>1729</v>
      </c>
      <c r="C1559" s="451">
        <v>41273</v>
      </c>
    </row>
    <row r="1560" spans="1:3" ht="31.5" x14ac:dyDescent="0.25">
      <c r="A1560" s="449" t="s">
        <v>218</v>
      </c>
      <c r="B1560" s="452" t="s">
        <v>1730</v>
      </c>
      <c r="C1560" s="451">
        <v>41527</v>
      </c>
    </row>
    <row r="1561" spans="1:3" ht="31.5" x14ac:dyDescent="0.25">
      <c r="A1561" s="449" t="s">
        <v>818</v>
      </c>
      <c r="B1561" s="452" t="s">
        <v>1731</v>
      </c>
      <c r="C1561" s="451" t="s">
        <v>1920</v>
      </c>
    </row>
    <row r="1562" spans="1:3" ht="31.5" x14ac:dyDescent="0.25">
      <c r="A1562" s="449">
        <v>3</v>
      </c>
      <c r="B1562" s="453" t="s">
        <v>1732</v>
      </c>
      <c r="C1562" s="451"/>
    </row>
    <row r="1563" spans="1:3" ht="31.5" x14ac:dyDescent="0.25">
      <c r="A1563" s="449" t="s">
        <v>1044</v>
      </c>
      <c r="B1563" s="452" t="s">
        <v>1733</v>
      </c>
      <c r="C1563" s="451" t="s">
        <v>1923</v>
      </c>
    </row>
    <row r="1564" spans="1:3" x14ac:dyDescent="0.25">
      <c r="A1564" s="449" t="s">
        <v>1046</v>
      </c>
      <c r="B1564" s="452" t="s">
        <v>1734</v>
      </c>
      <c r="C1564" s="451" t="s">
        <v>1945</v>
      </c>
    </row>
    <row r="1565" spans="1:3" x14ac:dyDescent="0.25">
      <c r="A1565" s="449" t="s">
        <v>1049</v>
      </c>
      <c r="B1565" s="452" t="s">
        <v>1735</v>
      </c>
      <c r="C1565" s="451" t="s">
        <v>1946</v>
      </c>
    </row>
    <row r="1566" spans="1:3" x14ac:dyDescent="0.25">
      <c r="A1566" s="449" t="s">
        <v>1052</v>
      </c>
      <c r="B1566" s="452" t="s">
        <v>1737</v>
      </c>
      <c r="C1566" s="451" t="s">
        <v>1946</v>
      </c>
    </row>
    <row r="1567" spans="1:3" x14ac:dyDescent="0.25">
      <c r="A1567" s="449" t="s">
        <v>1054</v>
      </c>
      <c r="B1567" s="452" t="s">
        <v>1738</v>
      </c>
      <c r="C1567" s="451">
        <v>41588</v>
      </c>
    </row>
    <row r="1568" spans="1:3" x14ac:dyDescent="0.25">
      <c r="A1568" s="449">
        <v>4</v>
      </c>
      <c r="B1568" s="453" t="s">
        <v>1739</v>
      </c>
      <c r="C1568" s="451"/>
    </row>
    <row r="1569" spans="1:3" x14ac:dyDescent="0.25">
      <c r="A1569" s="449" t="s">
        <v>1073</v>
      </c>
      <c r="B1569" s="452" t="s">
        <v>1740</v>
      </c>
      <c r="C1569" s="451">
        <v>41593</v>
      </c>
    </row>
    <row r="1570" spans="1:3" ht="47.25" x14ac:dyDescent="0.25">
      <c r="A1570" s="449" t="s">
        <v>1078</v>
      </c>
      <c r="B1570" s="452" t="s">
        <v>1741</v>
      </c>
      <c r="C1570" s="451" t="s">
        <v>1803</v>
      </c>
    </row>
    <row r="1571" spans="1:3" ht="32.25" thickBot="1" x14ac:dyDescent="0.3">
      <c r="A1571" s="491" t="s">
        <v>1087</v>
      </c>
      <c r="B1571" s="492" t="s">
        <v>1742</v>
      </c>
      <c r="C1571" s="486">
        <v>41608</v>
      </c>
    </row>
    <row r="1572" spans="1:3" ht="32.25" thickBot="1" x14ac:dyDescent="0.3">
      <c r="A1572" s="493" t="s">
        <v>1108</v>
      </c>
      <c r="B1572" s="494" t="s">
        <v>1743</v>
      </c>
      <c r="C1572" s="488">
        <v>41639</v>
      </c>
    </row>
    <row r="1573" spans="1:3" ht="36" customHeight="1" x14ac:dyDescent="0.25">
      <c r="A1573" s="1131" t="s">
        <v>1947</v>
      </c>
      <c r="B1573" s="1131"/>
      <c r="C1573" s="1131"/>
    </row>
    <row r="1574" spans="1:3" x14ac:dyDescent="0.25">
      <c r="A1574" s="449">
        <v>1</v>
      </c>
      <c r="B1574" s="496" t="s">
        <v>1719</v>
      </c>
      <c r="C1574" s="497"/>
    </row>
    <row r="1575" spans="1:3" x14ac:dyDescent="0.25">
      <c r="A1575" s="449" t="s">
        <v>787</v>
      </c>
      <c r="B1575" s="450" t="s">
        <v>1720</v>
      </c>
      <c r="C1575" s="498" t="s">
        <v>1803</v>
      </c>
    </row>
    <row r="1576" spans="1:3" x14ac:dyDescent="0.25">
      <c r="A1576" s="449" t="s">
        <v>799</v>
      </c>
      <c r="B1576" s="450" t="s">
        <v>1721</v>
      </c>
      <c r="C1576" s="498" t="s">
        <v>1803</v>
      </c>
    </row>
    <row r="1577" spans="1:3" ht="31.5" x14ac:dyDescent="0.25">
      <c r="A1577" s="449" t="s">
        <v>801</v>
      </c>
      <c r="B1577" s="452" t="s">
        <v>1722</v>
      </c>
      <c r="C1577" s="451">
        <v>40053</v>
      </c>
    </row>
    <row r="1578" spans="1:3" ht="47.25" x14ac:dyDescent="0.25">
      <c r="A1578" s="449" t="s">
        <v>803</v>
      </c>
      <c r="B1578" s="452" t="s">
        <v>1727</v>
      </c>
      <c r="C1578" s="451">
        <v>40678</v>
      </c>
    </row>
    <row r="1579" spans="1:3" x14ac:dyDescent="0.25">
      <c r="A1579" s="449" t="s">
        <v>1724</v>
      </c>
      <c r="B1579" s="452" t="s">
        <v>1725</v>
      </c>
      <c r="C1579" s="451">
        <v>40693</v>
      </c>
    </row>
    <row r="1580" spans="1:3" x14ac:dyDescent="0.25">
      <c r="A1580" s="449" t="s">
        <v>1726</v>
      </c>
      <c r="B1580" s="452" t="s">
        <v>1723</v>
      </c>
      <c r="C1580" s="451">
        <v>40693</v>
      </c>
    </row>
    <row r="1581" spans="1:3" x14ac:dyDescent="0.25">
      <c r="A1581" s="449">
        <v>2</v>
      </c>
      <c r="B1581" s="496" t="s">
        <v>1728</v>
      </c>
      <c r="C1581" s="451"/>
    </row>
    <row r="1582" spans="1:3" ht="31.5" x14ac:dyDescent="0.25">
      <c r="A1582" s="449" t="s">
        <v>815</v>
      </c>
      <c r="B1582" s="452" t="s">
        <v>1729</v>
      </c>
      <c r="C1582" s="451">
        <v>40804</v>
      </c>
    </row>
    <row r="1583" spans="1:3" ht="31.5" x14ac:dyDescent="0.25">
      <c r="A1583" s="449" t="s">
        <v>218</v>
      </c>
      <c r="B1583" s="452" t="s">
        <v>1730</v>
      </c>
      <c r="C1583" s="451">
        <v>41106</v>
      </c>
    </row>
    <row r="1584" spans="1:3" ht="31.5" x14ac:dyDescent="0.25">
      <c r="A1584" s="449" t="s">
        <v>818</v>
      </c>
      <c r="B1584" s="452" t="s">
        <v>1731</v>
      </c>
      <c r="C1584" s="451" t="s">
        <v>1920</v>
      </c>
    </row>
    <row r="1585" spans="1:3" ht="31.5" x14ac:dyDescent="0.25">
      <c r="A1585" s="449">
        <v>3</v>
      </c>
      <c r="B1585" s="496" t="s">
        <v>1732</v>
      </c>
      <c r="C1585" s="451"/>
    </row>
    <row r="1586" spans="1:3" ht="31.5" x14ac:dyDescent="0.25">
      <c r="A1586" s="449" t="s">
        <v>1044</v>
      </c>
      <c r="B1586" s="452" t="s">
        <v>1733</v>
      </c>
      <c r="C1586" s="451" t="s">
        <v>1948</v>
      </c>
    </row>
    <row r="1587" spans="1:3" x14ac:dyDescent="0.25">
      <c r="A1587" s="449" t="s">
        <v>1046</v>
      </c>
      <c r="B1587" s="452" t="s">
        <v>1734</v>
      </c>
      <c r="C1587" s="451" t="s">
        <v>1949</v>
      </c>
    </row>
    <row r="1588" spans="1:3" x14ac:dyDescent="0.25">
      <c r="A1588" s="449" t="s">
        <v>1049</v>
      </c>
      <c r="B1588" s="452" t="s">
        <v>1735</v>
      </c>
      <c r="C1588" s="451" t="s">
        <v>1949</v>
      </c>
    </row>
    <row r="1589" spans="1:3" x14ac:dyDescent="0.25">
      <c r="A1589" s="449" t="s">
        <v>1052</v>
      </c>
      <c r="B1589" s="452" t="s">
        <v>1737</v>
      </c>
      <c r="C1589" s="451" t="s">
        <v>1950</v>
      </c>
    </row>
    <row r="1590" spans="1:3" x14ac:dyDescent="0.25">
      <c r="A1590" s="449" t="s">
        <v>1054</v>
      </c>
      <c r="B1590" s="452" t="s">
        <v>1738</v>
      </c>
      <c r="C1590" s="451">
        <v>41608</v>
      </c>
    </row>
    <row r="1591" spans="1:3" x14ac:dyDescent="0.25">
      <c r="A1591" s="449">
        <v>4</v>
      </c>
      <c r="B1591" s="496" t="s">
        <v>1739</v>
      </c>
      <c r="C1591" s="451"/>
    </row>
    <row r="1592" spans="1:3" x14ac:dyDescent="0.25">
      <c r="A1592" s="449" t="s">
        <v>1073</v>
      </c>
      <c r="B1592" s="452" t="s">
        <v>1740</v>
      </c>
      <c r="C1592" s="451">
        <v>41623</v>
      </c>
    </row>
    <row r="1593" spans="1:3" ht="47.25" x14ac:dyDescent="0.25">
      <c r="A1593" s="449" t="s">
        <v>1078</v>
      </c>
      <c r="B1593" s="452" t="s">
        <v>1741</v>
      </c>
      <c r="C1593" s="451" t="s">
        <v>1803</v>
      </c>
    </row>
    <row r="1594" spans="1:3" ht="32.25" thickBot="1" x14ac:dyDescent="0.3">
      <c r="A1594" s="491" t="s">
        <v>1087</v>
      </c>
      <c r="B1594" s="492" t="s">
        <v>1742</v>
      </c>
      <c r="C1594" s="486">
        <v>41633</v>
      </c>
    </row>
    <row r="1595" spans="1:3" ht="32.25" thickBot="1" x14ac:dyDescent="0.3">
      <c r="A1595" s="493" t="s">
        <v>1108</v>
      </c>
      <c r="B1595" s="494" t="s">
        <v>1743</v>
      </c>
      <c r="C1595" s="488">
        <v>41639</v>
      </c>
    </row>
    <row r="1596" spans="1:3" ht="32.25" customHeight="1" thickBot="1" x14ac:dyDescent="0.3">
      <c r="A1596" s="1131" t="s">
        <v>1951</v>
      </c>
      <c r="B1596" s="1131"/>
      <c r="C1596" s="1131"/>
    </row>
    <row r="1597" spans="1:3" x14ac:dyDescent="0.25">
      <c r="A1597" s="446">
        <v>1</v>
      </c>
      <c r="B1597" s="447" t="s">
        <v>1719</v>
      </c>
      <c r="C1597" s="448"/>
    </row>
    <row r="1598" spans="1:3" x14ac:dyDescent="0.25">
      <c r="A1598" s="449" t="s">
        <v>787</v>
      </c>
      <c r="B1598" s="450" t="s">
        <v>1720</v>
      </c>
      <c r="C1598" s="451" t="s">
        <v>1803</v>
      </c>
    </row>
    <row r="1599" spans="1:3" x14ac:dyDescent="0.25">
      <c r="A1599" s="449" t="s">
        <v>799</v>
      </c>
      <c r="B1599" s="450" t="s">
        <v>1721</v>
      </c>
      <c r="C1599" s="451" t="s">
        <v>1803</v>
      </c>
    </row>
    <row r="1600" spans="1:3" ht="31.5" x14ac:dyDescent="0.25">
      <c r="A1600" s="449" t="s">
        <v>801</v>
      </c>
      <c r="B1600" s="452" t="s">
        <v>1722</v>
      </c>
      <c r="C1600" s="451">
        <v>40835</v>
      </c>
    </row>
    <row r="1601" spans="1:3" ht="47.25" x14ac:dyDescent="0.25">
      <c r="A1601" s="449" t="s">
        <v>803</v>
      </c>
      <c r="B1601" s="452" t="s">
        <v>1727</v>
      </c>
      <c r="C1601" s="451">
        <v>41415</v>
      </c>
    </row>
    <row r="1602" spans="1:3" x14ac:dyDescent="0.25">
      <c r="A1602" s="449" t="s">
        <v>1724</v>
      </c>
      <c r="B1602" s="452" t="s">
        <v>1725</v>
      </c>
      <c r="C1602" s="451">
        <v>41419</v>
      </c>
    </row>
    <row r="1603" spans="1:3" x14ac:dyDescent="0.25">
      <c r="A1603" s="449" t="s">
        <v>1726</v>
      </c>
      <c r="B1603" s="452" t="s">
        <v>1723</v>
      </c>
      <c r="C1603" s="451">
        <v>41424</v>
      </c>
    </row>
    <row r="1604" spans="1:3" x14ac:dyDescent="0.25">
      <c r="A1604" s="449">
        <v>2</v>
      </c>
      <c r="B1604" s="453" t="s">
        <v>1728</v>
      </c>
      <c r="C1604" s="451"/>
    </row>
    <row r="1605" spans="1:3" ht="31.5" x14ac:dyDescent="0.25">
      <c r="A1605" s="449" t="s">
        <v>815</v>
      </c>
      <c r="B1605" s="452" t="s">
        <v>1729</v>
      </c>
      <c r="C1605" s="451">
        <v>41273</v>
      </c>
    </row>
    <row r="1606" spans="1:3" ht="31.5" x14ac:dyDescent="0.25">
      <c r="A1606" s="449" t="s">
        <v>218</v>
      </c>
      <c r="B1606" s="452" t="s">
        <v>1730</v>
      </c>
      <c r="C1606" s="451">
        <v>41527</v>
      </c>
    </row>
    <row r="1607" spans="1:3" ht="31.5" x14ac:dyDescent="0.25">
      <c r="A1607" s="449" t="s">
        <v>818</v>
      </c>
      <c r="B1607" s="452" t="s">
        <v>1731</v>
      </c>
      <c r="C1607" s="451" t="s">
        <v>1920</v>
      </c>
    </row>
    <row r="1608" spans="1:3" ht="31.5" x14ac:dyDescent="0.25">
      <c r="A1608" s="449">
        <v>3</v>
      </c>
      <c r="B1608" s="453" t="s">
        <v>1732</v>
      </c>
      <c r="C1608" s="451"/>
    </row>
    <row r="1609" spans="1:3" ht="31.5" x14ac:dyDescent="0.25">
      <c r="A1609" s="449" t="s">
        <v>1044</v>
      </c>
      <c r="B1609" s="452" t="s">
        <v>1733</v>
      </c>
      <c r="C1609" s="451" t="s">
        <v>1923</v>
      </c>
    </row>
    <row r="1610" spans="1:3" x14ac:dyDescent="0.25">
      <c r="A1610" s="449" t="s">
        <v>1046</v>
      </c>
      <c r="B1610" s="452" t="s">
        <v>1734</v>
      </c>
      <c r="C1610" s="451" t="s">
        <v>1952</v>
      </c>
    </row>
    <row r="1611" spans="1:3" x14ac:dyDescent="0.25">
      <c r="A1611" s="449" t="s">
        <v>1049</v>
      </c>
      <c r="B1611" s="452" t="s">
        <v>1735</v>
      </c>
      <c r="C1611" s="451" t="s">
        <v>1953</v>
      </c>
    </row>
    <row r="1612" spans="1:3" x14ac:dyDescent="0.25">
      <c r="A1612" s="449" t="s">
        <v>1052</v>
      </c>
      <c r="B1612" s="452" t="s">
        <v>1737</v>
      </c>
      <c r="C1612" s="451" t="s">
        <v>1953</v>
      </c>
    </row>
    <row r="1613" spans="1:3" x14ac:dyDescent="0.25">
      <c r="A1613" s="449" t="s">
        <v>1054</v>
      </c>
      <c r="B1613" s="452" t="s">
        <v>1738</v>
      </c>
      <c r="C1613" s="451">
        <v>41608</v>
      </c>
    </row>
    <row r="1614" spans="1:3" x14ac:dyDescent="0.25">
      <c r="A1614" s="449">
        <v>4</v>
      </c>
      <c r="B1614" s="453" t="s">
        <v>1739</v>
      </c>
      <c r="C1614" s="451"/>
    </row>
    <row r="1615" spans="1:3" x14ac:dyDescent="0.25">
      <c r="A1615" s="449" t="s">
        <v>1073</v>
      </c>
      <c r="B1615" s="452" t="s">
        <v>1740</v>
      </c>
      <c r="C1615" s="451">
        <v>41623</v>
      </c>
    </row>
    <row r="1616" spans="1:3" ht="47.25" x14ac:dyDescent="0.25">
      <c r="A1616" s="449" t="s">
        <v>1078</v>
      </c>
      <c r="B1616" s="452" t="s">
        <v>1741</v>
      </c>
      <c r="C1616" s="451" t="s">
        <v>1803</v>
      </c>
    </row>
    <row r="1617" spans="1:3" ht="32.25" thickBot="1" x14ac:dyDescent="0.3">
      <c r="A1617" s="491" t="s">
        <v>1087</v>
      </c>
      <c r="B1617" s="492" t="s">
        <v>1742</v>
      </c>
      <c r="C1617" s="486">
        <v>41633</v>
      </c>
    </row>
    <row r="1618" spans="1:3" ht="32.25" thickBot="1" x14ac:dyDescent="0.3">
      <c r="A1618" s="493" t="s">
        <v>1108</v>
      </c>
      <c r="B1618" s="494" t="s">
        <v>1743</v>
      </c>
      <c r="C1618" s="488">
        <v>41639</v>
      </c>
    </row>
    <row r="1619" spans="1:3" ht="37.5" customHeight="1" x14ac:dyDescent="0.25">
      <c r="A1619" s="1135" t="s">
        <v>1954</v>
      </c>
      <c r="B1619" s="1135"/>
      <c r="C1619" s="1135"/>
    </row>
    <row r="1620" spans="1:3" x14ac:dyDescent="0.25">
      <c r="A1620" s="428">
        <v>1</v>
      </c>
      <c r="B1620" s="461" t="s">
        <v>1719</v>
      </c>
      <c r="C1620" s="462"/>
    </row>
    <row r="1621" spans="1:3" x14ac:dyDescent="0.25">
      <c r="A1621" s="431" t="s">
        <v>787</v>
      </c>
      <c r="B1621" s="432" t="s">
        <v>1720</v>
      </c>
      <c r="C1621" s="433" t="s">
        <v>13</v>
      </c>
    </row>
    <row r="1622" spans="1:3" x14ac:dyDescent="0.25">
      <c r="A1622" s="431" t="s">
        <v>799</v>
      </c>
      <c r="B1622" s="432" t="s">
        <v>1721</v>
      </c>
      <c r="C1622" s="433" t="s">
        <v>13</v>
      </c>
    </row>
    <row r="1623" spans="1:3" ht="31.5" x14ac:dyDescent="0.25">
      <c r="A1623" s="431" t="s">
        <v>801</v>
      </c>
      <c r="B1623" s="434" t="s">
        <v>1722</v>
      </c>
      <c r="C1623" s="463">
        <v>40053</v>
      </c>
    </row>
    <row r="1624" spans="1:3" ht="47.25" x14ac:dyDescent="0.25">
      <c r="A1624" s="431" t="s">
        <v>803</v>
      </c>
      <c r="B1624" s="434" t="s">
        <v>1727</v>
      </c>
      <c r="C1624" s="463">
        <v>40651</v>
      </c>
    </row>
    <row r="1625" spans="1:3" x14ac:dyDescent="0.25">
      <c r="A1625" s="431" t="s">
        <v>1724</v>
      </c>
      <c r="B1625" s="434" t="s">
        <v>1725</v>
      </c>
      <c r="C1625" s="463">
        <v>40690</v>
      </c>
    </row>
    <row r="1626" spans="1:3" x14ac:dyDescent="0.25">
      <c r="A1626" s="431" t="s">
        <v>1726</v>
      </c>
      <c r="B1626" s="434" t="s">
        <v>1723</v>
      </c>
      <c r="C1626" s="463">
        <v>40690</v>
      </c>
    </row>
    <row r="1627" spans="1:3" x14ac:dyDescent="0.25">
      <c r="A1627" s="431">
        <v>2</v>
      </c>
      <c r="B1627" s="465" t="s">
        <v>1728</v>
      </c>
      <c r="C1627" s="463"/>
    </row>
    <row r="1628" spans="1:3" ht="31.5" x14ac:dyDescent="0.25">
      <c r="A1628" s="431" t="s">
        <v>815</v>
      </c>
      <c r="B1628" s="434" t="s">
        <v>1729</v>
      </c>
      <c r="C1628" s="463">
        <v>40784</v>
      </c>
    </row>
    <row r="1629" spans="1:3" ht="31.5" x14ac:dyDescent="0.25">
      <c r="A1629" s="431" t="s">
        <v>218</v>
      </c>
      <c r="B1629" s="434" t="s">
        <v>1730</v>
      </c>
      <c r="C1629" s="463">
        <v>40945</v>
      </c>
    </row>
    <row r="1630" spans="1:3" ht="31.5" x14ac:dyDescent="0.25">
      <c r="A1630" s="431" t="s">
        <v>818</v>
      </c>
      <c r="B1630" s="434" t="s">
        <v>1731</v>
      </c>
      <c r="C1630" s="463" t="s">
        <v>1920</v>
      </c>
    </row>
    <row r="1631" spans="1:3" ht="31.5" x14ac:dyDescent="0.25">
      <c r="A1631" s="431">
        <v>3</v>
      </c>
      <c r="B1631" s="465" t="s">
        <v>1732</v>
      </c>
      <c r="C1631" s="499"/>
    </row>
    <row r="1632" spans="1:3" ht="31.5" x14ac:dyDescent="0.25">
      <c r="A1632" s="431" t="s">
        <v>1044</v>
      </c>
      <c r="B1632" s="434" t="s">
        <v>1733</v>
      </c>
      <c r="C1632" s="433" t="s">
        <v>1948</v>
      </c>
    </row>
    <row r="1633" spans="1:3" x14ac:dyDescent="0.25">
      <c r="A1633" s="431" t="s">
        <v>1046</v>
      </c>
      <c r="B1633" s="434" t="s">
        <v>1734</v>
      </c>
      <c r="C1633" s="433" t="s">
        <v>1948</v>
      </c>
    </row>
    <row r="1634" spans="1:3" x14ac:dyDescent="0.25">
      <c r="A1634" s="431" t="s">
        <v>1049</v>
      </c>
      <c r="B1634" s="434" t="s">
        <v>1735</v>
      </c>
      <c r="C1634" s="433" t="s">
        <v>1948</v>
      </c>
    </row>
    <row r="1635" spans="1:3" x14ac:dyDescent="0.25">
      <c r="A1635" s="431" t="s">
        <v>1052</v>
      </c>
      <c r="B1635" s="434" t="s">
        <v>1737</v>
      </c>
      <c r="C1635" s="433" t="s">
        <v>1948</v>
      </c>
    </row>
    <row r="1636" spans="1:3" x14ac:dyDescent="0.25">
      <c r="A1636" s="431" t="s">
        <v>1054</v>
      </c>
      <c r="B1636" s="434" t="s">
        <v>1738</v>
      </c>
      <c r="C1636" s="463">
        <v>41364</v>
      </c>
    </row>
    <row r="1637" spans="1:3" x14ac:dyDescent="0.25">
      <c r="A1637" s="431">
        <v>4</v>
      </c>
      <c r="B1637" s="465" t="s">
        <v>1739</v>
      </c>
      <c r="C1637" s="466"/>
    </row>
    <row r="1638" spans="1:3" x14ac:dyDescent="0.25">
      <c r="A1638" s="431" t="s">
        <v>1073</v>
      </c>
      <c r="B1638" s="434" t="s">
        <v>1740</v>
      </c>
      <c r="C1638" s="463">
        <v>41593</v>
      </c>
    </row>
    <row r="1639" spans="1:3" ht="47.25" x14ac:dyDescent="0.25">
      <c r="A1639" s="431" t="s">
        <v>1078</v>
      </c>
      <c r="B1639" s="434" t="s">
        <v>1741</v>
      </c>
      <c r="C1639" s="433" t="s">
        <v>13</v>
      </c>
    </row>
    <row r="1640" spans="1:3" ht="32.25" thickBot="1" x14ac:dyDescent="0.3">
      <c r="A1640" s="467" t="s">
        <v>1087</v>
      </c>
      <c r="B1640" s="468" t="s">
        <v>1742</v>
      </c>
      <c r="C1640" s="469">
        <v>41608</v>
      </c>
    </row>
    <row r="1641" spans="1:3" ht="32.25" thickBot="1" x14ac:dyDescent="0.3">
      <c r="A1641" s="470" t="s">
        <v>1108</v>
      </c>
      <c r="B1641" s="471" t="s">
        <v>1743</v>
      </c>
      <c r="C1641" s="472">
        <v>41274</v>
      </c>
    </row>
    <row r="1642" spans="1:3" ht="37.5" customHeight="1" thickBot="1" x14ac:dyDescent="0.3">
      <c r="A1642" s="1135" t="s">
        <v>1955</v>
      </c>
      <c r="B1642" s="1135"/>
      <c r="C1642" s="1135"/>
    </row>
    <row r="1643" spans="1:3" x14ac:dyDescent="0.25">
      <c r="A1643" s="500">
        <v>1</v>
      </c>
      <c r="B1643" s="501" t="s">
        <v>1719</v>
      </c>
      <c r="C1643" s="502"/>
    </row>
    <row r="1644" spans="1:3" x14ac:dyDescent="0.25">
      <c r="A1644" s="431" t="s">
        <v>787</v>
      </c>
      <c r="B1644" s="432" t="s">
        <v>1720</v>
      </c>
      <c r="C1644" s="433" t="s">
        <v>13</v>
      </c>
    </row>
    <row r="1645" spans="1:3" x14ac:dyDescent="0.25">
      <c r="A1645" s="431" t="s">
        <v>799</v>
      </c>
      <c r="B1645" s="432" t="s">
        <v>1721</v>
      </c>
      <c r="C1645" s="433" t="s">
        <v>13</v>
      </c>
    </row>
    <row r="1646" spans="1:3" ht="31.5" x14ac:dyDescent="0.25">
      <c r="A1646" s="431" t="s">
        <v>801</v>
      </c>
      <c r="B1646" s="434" t="s">
        <v>1722</v>
      </c>
      <c r="C1646" s="463">
        <v>40835</v>
      </c>
    </row>
    <row r="1647" spans="1:3" ht="47.25" x14ac:dyDescent="0.25">
      <c r="A1647" s="431" t="s">
        <v>803</v>
      </c>
      <c r="B1647" s="434" t="s">
        <v>1727</v>
      </c>
      <c r="C1647" s="463">
        <v>41418</v>
      </c>
    </row>
    <row r="1648" spans="1:3" x14ac:dyDescent="0.25">
      <c r="A1648" s="431" t="s">
        <v>1724</v>
      </c>
      <c r="B1648" s="434" t="s">
        <v>1725</v>
      </c>
      <c r="C1648" s="463">
        <v>41424</v>
      </c>
    </row>
    <row r="1649" spans="1:3" x14ac:dyDescent="0.25">
      <c r="A1649" s="431" t="s">
        <v>1726</v>
      </c>
      <c r="B1649" s="434" t="s">
        <v>1723</v>
      </c>
      <c r="C1649" s="463">
        <v>41424</v>
      </c>
    </row>
    <row r="1650" spans="1:3" x14ac:dyDescent="0.25">
      <c r="A1650" s="431">
        <v>2</v>
      </c>
      <c r="B1650" s="465" t="s">
        <v>1728</v>
      </c>
      <c r="C1650" s="463"/>
    </row>
    <row r="1651" spans="1:3" ht="31.5" x14ac:dyDescent="0.25">
      <c r="A1651" s="431" t="s">
        <v>815</v>
      </c>
      <c r="B1651" s="434" t="s">
        <v>1729</v>
      </c>
      <c r="C1651" s="463">
        <v>41268</v>
      </c>
    </row>
    <row r="1652" spans="1:3" ht="31.5" x14ac:dyDescent="0.25">
      <c r="A1652" s="431" t="s">
        <v>218</v>
      </c>
      <c r="B1652" s="434" t="s">
        <v>1730</v>
      </c>
      <c r="C1652" s="463">
        <v>41527</v>
      </c>
    </row>
    <row r="1653" spans="1:3" ht="31.5" x14ac:dyDescent="0.25">
      <c r="A1653" s="431" t="s">
        <v>818</v>
      </c>
      <c r="B1653" s="434" t="s">
        <v>1731</v>
      </c>
      <c r="C1653" s="463" t="s">
        <v>1920</v>
      </c>
    </row>
    <row r="1654" spans="1:3" ht="31.5" x14ac:dyDescent="0.25">
      <c r="A1654" s="431">
        <v>3</v>
      </c>
      <c r="B1654" s="465" t="s">
        <v>1732</v>
      </c>
      <c r="C1654" s="466"/>
    </row>
    <row r="1655" spans="1:3" ht="31.5" x14ac:dyDescent="0.25">
      <c r="A1655" s="431" t="s">
        <v>1044</v>
      </c>
      <c r="B1655" s="434" t="s">
        <v>1733</v>
      </c>
      <c r="C1655" s="463" t="s">
        <v>1923</v>
      </c>
    </row>
    <row r="1656" spans="1:3" x14ac:dyDescent="0.25">
      <c r="A1656" s="431" t="s">
        <v>1046</v>
      </c>
      <c r="B1656" s="434" t="s">
        <v>1734</v>
      </c>
      <c r="C1656" s="433" t="s">
        <v>1952</v>
      </c>
    </row>
    <row r="1657" spans="1:3" x14ac:dyDescent="0.25">
      <c r="A1657" s="431" t="s">
        <v>1049</v>
      </c>
      <c r="B1657" s="434" t="s">
        <v>1735</v>
      </c>
      <c r="C1657" s="433" t="s">
        <v>1953</v>
      </c>
    </row>
    <row r="1658" spans="1:3" x14ac:dyDescent="0.25">
      <c r="A1658" s="431" t="s">
        <v>1052</v>
      </c>
      <c r="B1658" s="434" t="s">
        <v>1737</v>
      </c>
      <c r="C1658" s="433" t="s">
        <v>1953</v>
      </c>
    </row>
    <row r="1659" spans="1:3" x14ac:dyDescent="0.25">
      <c r="A1659" s="431" t="s">
        <v>1054</v>
      </c>
      <c r="B1659" s="434" t="s">
        <v>1738</v>
      </c>
      <c r="C1659" s="463">
        <v>41588</v>
      </c>
    </row>
    <row r="1660" spans="1:3" x14ac:dyDescent="0.25">
      <c r="A1660" s="431">
        <v>4</v>
      </c>
      <c r="B1660" s="465" t="s">
        <v>1739</v>
      </c>
      <c r="C1660" s="466"/>
    </row>
    <row r="1661" spans="1:3" x14ac:dyDescent="0.25">
      <c r="A1661" s="431" t="s">
        <v>1073</v>
      </c>
      <c r="B1661" s="434" t="s">
        <v>1740</v>
      </c>
      <c r="C1661" s="463">
        <v>41593</v>
      </c>
    </row>
    <row r="1662" spans="1:3" ht="47.25" x14ac:dyDescent="0.25">
      <c r="A1662" s="431" t="s">
        <v>1078</v>
      </c>
      <c r="B1662" s="434" t="s">
        <v>1741</v>
      </c>
      <c r="C1662" s="433" t="s">
        <v>13</v>
      </c>
    </row>
    <row r="1663" spans="1:3" ht="32.25" thickBot="1" x14ac:dyDescent="0.3">
      <c r="A1663" s="467" t="s">
        <v>1087</v>
      </c>
      <c r="B1663" s="468" t="s">
        <v>1742</v>
      </c>
      <c r="C1663" s="469">
        <v>41608</v>
      </c>
    </row>
    <row r="1664" spans="1:3" ht="32.25" thickBot="1" x14ac:dyDescent="0.3">
      <c r="A1664" s="470" t="s">
        <v>1108</v>
      </c>
      <c r="B1664" s="471" t="s">
        <v>1743</v>
      </c>
      <c r="C1664" s="472">
        <v>41639</v>
      </c>
    </row>
    <row r="1665" spans="1:3" ht="34.5" customHeight="1" thickBot="1" x14ac:dyDescent="0.3">
      <c r="A1665" s="1131" t="s">
        <v>1956</v>
      </c>
      <c r="B1665" s="1131"/>
      <c r="C1665" s="1131"/>
    </row>
    <row r="1666" spans="1:3" x14ac:dyDescent="0.25">
      <c r="A1666" s="446">
        <v>1</v>
      </c>
      <c r="B1666" s="447" t="s">
        <v>1719</v>
      </c>
      <c r="C1666" s="448"/>
    </row>
    <row r="1667" spans="1:3" x14ac:dyDescent="0.25">
      <c r="A1667" s="449" t="s">
        <v>787</v>
      </c>
      <c r="B1667" s="450" t="s">
        <v>1720</v>
      </c>
      <c r="C1667" s="459" t="s">
        <v>1957</v>
      </c>
    </row>
    <row r="1668" spans="1:3" x14ac:dyDescent="0.25">
      <c r="A1668" s="449" t="s">
        <v>799</v>
      </c>
      <c r="B1668" s="450" t="s">
        <v>1721</v>
      </c>
      <c r="C1668" s="459" t="s">
        <v>13</v>
      </c>
    </row>
    <row r="1669" spans="1:3" ht="31.5" x14ac:dyDescent="0.25">
      <c r="A1669" s="449" t="s">
        <v>801</v>
      </c>
      <c r="B1669" s="452" t="s">
        <v>1722</v>
      </c>
      <c r="C1669" s="451">
        <v>40053</v>
      </c>
    </row>
    <row r="1670" spans="1:3" ht="47.25" x14ac:dyDescent="0.25">
      <c r="A1670" s="449" t="s">
        <v>803</v>
      </c>
      <c r="B1670" s="452" t="s">
        <v>1727</v>
      </c>
      <c r="C1670" s="451">
        <v>40638</v>
      </c>
    </row>
    <row r="1671" spans="1:3" x14ac:dyDescent="0.25">
      <c r="A1671" s="449" t="s">
        <v>1724</v>
      </c>
      <c r="B1671" s="452" t="s">
        <v>1725</v>
      </c>
      <c r="C1671" s="451">
        <v>40643</v>
      </c>
    </row>
    <row r="1672" spans="1:3" x14ac:dyDescent="0.25">
      <c r="A1672" s="449" t="s">
        <v>1726</v>
      </c>
      <c r="B1672" s="452" t="s">
        <v>1723</v>
      </c>
      <c r="C1672" s="451">
        <v>40643</v>
      </c>
    </row>
    <row r="1673" spans="1:3" x14ac:dyDescent="0.25">
      <c r="A1673" s="449">
        <v>2</v>
      </c>
      <c r="B1673" s="453" t="s">
        <v>1728</v>
      </c>
      <c r="C1673" s="503"/>
    </row>
    <row r="1674" spans="1:3" ht="31.5" x14ac:dyDescent="0.25">
      <c r="A1674" s="449" t="s">
        <v>815</v>
      </c>
      <c r="B1674" s="452" t="s">
        <v>1729</v>
      </c>
      <c r="C1674" s="451">
        <v>40767</v>
      </c>
    </row>
    <row r="1675" spans="1:3" ht="31.5" x14ac:dyDescent="0.25">
      <c r="A1675" s="449" t="s">
        <v>218</v>
      </c>
      <c r="B1675" s="452" t="s">
        <v>1730</v>
      </c>
      <c r="C1675" s="451">
        <v>40787</v>
      </c>
    </row>
    <row r="1676" spans="1:3" ht="31.5" x14ac:dyDescent="0.25">
      <c r="A1676" s="449" t="s">
        <v>818</v>
      </c>
      <c r="B1676" s="452" t="s">
        <v>1731</v>
      </c>
      <c r="C1676" s="459" t="s">
        <v>1920</v>
      </c>
    </row>
    <row r="1677" spans="1:3" ht="31.5" x14ac:dyDescent="0.25">
      <c r="A1677" s="449">
        <v>3</v>
      </c>
      <c r="B1677" s="453" t="s">
        <v>1732</v>
      </c>
      <c r="C1677" s="503"/>
    </row>
    <row r="1678" spans="1:3" ht="31.5" x14ac:dyDescent="0.25">
      <c r="A1678" s="449" t="s">
        <v>1044</v>
      </c>
      <c r="B1678" s="452" t="s">
        <v>1733</v>
      </c>
      <c r="C1678" s="451" t="s">
        <v>1958</v>
      </c>
    </row>
    <row r="1679" spans="1:3" x14ac:dyDescent="0.25">
      <c r="A1679" s="449" t="s">
        <v>1046</v>
      </c>
      <c r="B1679" s="452" t="s">
        <v>1734</v>
      </c>
      <c r="C1679" s="451" t="s">
        <v>1959</v>
      </c>
    </row>
    <row r="1680" spans="1:3" x14ac:dyDescent="0.25">
      <c r="A1680" s="449" t="s">
        <v>1049</v>
      </c>
      <c r="B1680" s="452" t="s">
        <v>1735</v>
      </c>
      <c r="C1680" s="451" t="s">
        <v>1959</v>
      </c>
    </row>
    <row r="1681" spans="1:3" x14ac:dyDescent="0.25">
      <c r="A1681" s="449" t="s">
        <v>1052</v>
      </c>
      <c r="B1681" s="452" t="s">
        <v>1737</v>
      </c>
      <c r="C1681" s="451">
        <v>40899</v>
      </c>
    </row>
    <row r="1682" spans="1:3" x14ac:dyDescent="0.25">
      <c r="A1682" s="449" t="s">
        <v>1054</v>
      </c>
      <c r="B1682" s="452" t="s">
        <v>1738</v>
      </c>
      <c r="C1682" s="451">
        <v>40899</v>
      </c>
    </row>
    <row r="1683" spans="1:3" x14ac:dyDescent="0.25">
      <c r="A1683" s="449">
        <v>4</v>
      </c>
      <c r="B1683" s="453" t="s">
        <v>1739</v>
      </c>
      <c r="C1683" s="503"/>
    </row>
    <row r="1684" spans="1:3" x14ac:dyDescent="0.25">
      <c r="A1684" s="449" t="s">
        <v>1073</v>
      </c>
      <c r="B1684" s="452" t="s">
        <v>1740</v>
      </c>
      <c r="C1684" s="451">
        <v>40899</v>
      </c>
    </row>
    <row r="1685" spans="1:3" ht="47.25" x14ac:dyDescent="0.25">
      <c r="A1685" s="449" t="s">
        <v>1078</v>
      </c>
      <c r="B1685" s="452" t="s">
        <v>1741</v>
      </c>
      <c r="C1685" s="451" t="s">
        <v>13</v>
      </c>
    </row>
    <row r="1686" spans="1:3" ht="32.25" thickBot="1" x14ac:dyDescent="0.3">
      <c r="A1686" s="491" t="s">
        <v>1087</v>
      </c>
      <c r="B1686" s="492" t="s">
        <v>1742</v>
      </c>
      <c r="C1686" s="486">
        <v>40911</v>
      </c>
    </row>
    <row r="1687" spans="1:3" ht="32.25" thickBot="1" x14ac:dyDescent="0.3">
      <c r="A1687" s="493" t="s">
        <v>1108</v>
      </c>
      <c r="B1687" s="494" t="s">
        <v>1743</v>
      </c>
      <c r="C1687" s="488">
        <v>40939</v>
      </c>
    </row>
    <row r="1688" spans="1:3" ht="42.75" customHeight="1" thickBot="1" x14ac:dyDescent="0.3">
      <c r="A1688" s="1131" t="s">
        <v>1812</v>
      </c>
      <c r="B1688" s="1131"/>
      <c r="C1688" s="1131"/>
    </row>
    <row r="1689" spans="1:3" x14ac:dyDescent="0.25">
      <c r="A1689" s="446">
        <v>1</v>
      </c>
      <c r="B1689" s="447" t="s">
        <v>1719</v>
      </c>
      <c r="C1689" s="448"/>
    </row>
    <row r="1690" spans="1:3" x14ac:dyDescent="0.25">
      <c r="A1690" s="449" t="s">
        <v>787</v>
      </c>
      <c r="B1690" s="450" t="s">
        <v>1720</v>
      </c>
      <c r="C1690" s="459" t="s">
        <v>1803</v>
      </c>
    </row>
    <row r="1691" spans="1:3" x14ac:dyDescent="0.25">
      <c r="A1691" s="449" t="s">
        <v>799</v>
      </c>
      <c r="B1691" s="450" t="s">
        <v>1721</v>
      </c>
      <c r="C1691" s="459" t="s">
        <v>1803</v>
      </c>
    </row>
    <row r="1692" spans="1:3" ht="31.5" x14ac:dyDescent="0.25">
      <c r="A1692" s="449" t="s">
        <v>801</v>
      </c>
      <c r="B1692" s="452" t="s">
        <v>1722</v>
      </c>
      <c r="C1692" s="451">
        <v>40835</v>
      </c>
    </row>
    <row r="1693" spans="1:3" ht="47.25" x14ac:dyDescent="0.25">
      <c r="A1693" s="449" t="s">
        <v>803</v>
      </c>
      <c r="B1693" s="452" t="s">
        <v>1727</v>
      </c>
      <c r="C1693" s="451">
        <v>41567</v>
      </c>
    </row>
    <row r="1694" spans="1:3" x14ac:dyDescent="0.25">
      <c r="A1694" s="449" t="s">
        <v>1724</v>
      </c>
      <c r="B1694" s="452" t="s">
        <v>1725</v>
      </c>
      <c r="C1694" s="451">
        <v>41567</v>
      </c>
    </row>
    <row r="1695" spans="1:3" x14ac:dyDescent="0.25">
      <c r="A1695" s="449" t="s">
        <v>1726</v>
      </c>
      <c r="B1695" s="452" t="s">
        <v>1723</v>
      </c>
      <c r="C1695" s="451">
        <v>41577</v>
      </c>
    </row>
    <row r="1696" spans="1:3" x14ac:dyDescent="0.25">
      <c r="A1696" s="449">
        <v>2</v>
      </c>
      <c r="B1696" s="453" t="s">
        <v>1728</v>
      </c>
      <c r="C1696" s="454"/>
    </row>
    <row r="1697" spans="1:3" ht="31.5" x14ac:dyDescent="0.25">
      <c r="A1697" s="449" t="s">
        <v>815</v>
      </c>
      <c r="B1697" s="452" t="s">
        <v>1729</v>
      </c>
      <c r="C1697" s="451">
        <v>41266</v>
      </c>
    </row>
    <row r="1698" spans="1:3" ht="31.5" x14ac:dyDescent="0.25">
      <c r="A1698" s="449" t="s">
        <v>218</v>
      </c>
      <c r="B1698" s="452" t="s">
        <v>1730</v>
      </c>
      <c r="C1698" s="451">
        <v>41527</v>
      </c>
    </row>
    <row r="1699" spans="1:3" ht="31.5" x14ac:dyDescent="0.25">
      <c r="A1699" s="449" t="s">
        <v>818</v>
      </c>
      <c r="B1699" s="452" t="s">
        <v>1731</v>
      </c>
      <c r="C1699" s="451" t="s">
        <v>1920</v>
      </c>
    </row>
    <row r="1700" spans="1:3" ht="31.5" x14ac:dyDescent="0.25">
      <c r="A1700" s="449">
        <v>3</v>
      </c>
      <c r="B1700" s="453" t="s">
        <v>1732</v>
      </c>
      <c r="C1700" s="454"/>
    </row>
    <row r="1701" spans="1:3" ht="31.5" x14ac:dyDescent="0.25">
      <c r="A1701" s="449" t="s">
        <v>1044</v>
      </c>
      <c r="B1701" s="452" t="s">
        <v>1733</v>
      </c>
      <c r="C1701" s="451" t="s">
        <v>1960</v>
      </c>
    </row>
    <row r="1702" spans="1:3" x14ac:dyDescent="0.25">
      <c r="A1702" s="449" t="s">
        <v>1046</v>
      </c>
      <c r="B1702" s="452" t="s">
        <v>1734</v>
      </c>
      <c r="C1702" s="451" t="s">
        <v>1961</v>
      </c>
    </row>
    <row r="1703" spans="1:3" x14ac:dyDescent="0.25">
      <c r="A1703" s="449" t="s">
        <v>1049</v>
      </c>
      <c r="B1703" s="452" t="s">
        <v>1735</v>
      </c>
      <c r="C1703" s="451" t="s">
        <v>1953</v>
      </c>
    </row>
    <row r="1704" spans="1:3" x14ac:dyDescent="0.25">
      <c r="A1704" s="449" t="s">
        <v>1052</v>
      </c>
      <c r="B1704" s="452" t="s">
        <v>1737</v>
      </c>
      <c r="C1704" s="451" t="s">
        <v>1953</v>
      </c>
    </row>
    <row r="1705" spans="1:3" x14ac:dyDescent="0.25">
      <c r="A1705" s="449" t="s">
        <v>1054</v>
      </c>
      <c r="B1705" s="452" t="s">
        <v>1738</v>
      </c>
      <c r="C1705" s="451">
        <v>41608</v>
      </c>
    </row>
    <row r="1706" spans="1:3" x14ac:dyDescent="0.25">
      <c r="A1706" s="449">
        <v>4</v>
      </c>
      <c r="B1706" s="453" t="s">
        <v>1739</v>
      </c>
      <c r="C1706" s="454"/>
    </row>
    <row r="1707" spans="1:3" x14ac:dyDescent="0.25">
      <c r="A1707" s="449" t="s">
        <v>1073</v>
      </c>
      <c r="B1707" s="452" t="s">
        <v>1740</v>
      </c>
      <c r="C1707" s="486">
        <v>41623</v>
      </c>
    </row>
    <row r="1708" spans="1:3" ht="47.25" x14ac:dyDescent="0.25">
      <c r="A1708" s="449" t="s">
        <v>1078</v>
      </c>
      <c r="B1708" s="452" t="s">
        <v>1741</v>
      </c>
      <c r="C1708" s="486" t="s">
        <v>1803</v>
      </c>
    </row>
    <row r="1709" spans="1:3" ht="32.25" thickBot="1" x14ac:dyDescent="0.3">
      <c r="A1709" s="455" t="s">
        <v>1087</v>
      </c>
      <c r="B1709" s="456" t="s">
        <v>1742</v>
      </c>
      <c r="C1709" s="486">
        <v>41633</v>
      </c>
    </row>
    <row r="1710" spans="1:3" ht="32.25" thickBot="1" x14ac:dyDescent="0.3">
      <c r="A1710" s="455" t="s">
        <v>1108</v>
      </c>
      <c r="B1710" s="456" t="s">
        <v>1743</v>
      </c>
      <c r="C1710" s="488">
        <v>41639</v>
      </c>
    </row>
    <row r="1711" spans="1:3" ht="31.5" customHeight="1" thickBot="1" x14ac:dyDescent="0.3">
      <c r="A1711" s="1131" t="s">
        <v>1962</v>
      </c>
      <c r="B1711" s="1131"/>
      <c r="C1711" s="1131"/>
    </row>
    <row r="1712" spans="1:3" x14ac:dyDescent="0.25">
      <c r="A1712" s="446">
        <v>1</v>
      </c>
      <c r="B1712" s="447" t="s">
        <v>1719</v>
      </c>
      <c r="C1712" s="448"/>
    </row>
    <row r="1713" spans="1:3" x14ac:dyDescent="0.25">
      <c r="A1713" s="449" t="s">
        <v>787</v>
      </c>
      <c r="B1713" s="450" t="s">
        <v>1720</v>
      </c>
      <c r="C1713" s="459" t="s">
        <v>13</v>
      </c>
    </row>
    <row r="1714" spans="1:3" x14ac:dyDescent="0.25">
      <c r="A1714" s="449" t="s">
        <v>799</v>
      </c>
      <c r="B1714" s="450" t="s">
        <v>1721</v>
      </c>
      <c r="C1714" s="459" t="s">
        <v>13</v>
      </c>
    </row>
    <row r="1715" spans="1:3" ht="31.5" x14ac:dyDescent="0.25">
      <c r="A1715" s="449" t="s">
        <v>801</v>
      </c>
      <c r="B1715" s="452" t="s">
        <v>1722</v>
      </c>
      <c r="C1715" s="451">
        <v>40096</v>
      </c>
    </row>
    <row r="1716" spans="1:3" ht="47.25" x14ac:dyDescent="0.25">
      <c r="A1716" s="449" t="s">
        <v>803</v>
      </c>
      <c r="B1716" s="452" t="s">
        <v>1727</v>
      </c>
      <c r="C1716" s="451">
        <v>40645</v>
      </c>
    </row>
    <row r="1717" spans="1:3" x14ac:dyDescent="0.25">
      <c r="A1717" s="449" t="s">
        <v>1724</v>
      </c>
      <c r="B1717" s="452" t="s">
        <v>1725</v>
      </c>
      <c r="C1717" s="451">
        <v>40663</v>
      </c>
    </row>
    <row r="1718" spans="1:3" x14ac:dyDescent="0.25">
      <c r="A1718" s="449" t="s">
        <v>1726</v>
      </c>
      <c r="B1718" s="452" t="s">
        <v>1723</v>
      </c>
      <c r="C1718" s="451">
        <v>40663</v>
      </c>
    </row>
    <row r="1719" spans="1:3" x14ac:dyDescent="0.25">
      <c r="A1719" s="449">
        <v>2</v>
      </c>
      <c r="B1719" s="453" t="s">
        <v>1728</v>
      </c>
      <c r="C1719" s="454"/>
    </row>
    <row r="1720" spans="1:3" ht="31.5" x14ac:dyDescent="0.25">
      <c r="A1720" s="449" t="s">
        <v>815</v>
      </c>
      <c r="B1720" s="452" t="s">
        <v>1729</v>
      </c>
      <c r="C1720" s="451">
        <v>40804</v>
      </c>
    </row>
    <row r="1721" spans="1:3" ht="31.5" x14ac:dyDescent="0.25">
      <c r="A1721" s="449" t="s">
        <v>218</v>
      </c>
      <c r="B1721" s="452" t="s">
        <v>1730</v>
      </c>
      <c r="C1721" s="451">
        <v>41408</v>
      </c>
    </row>
    <row r="1722" spans="1:3" ht="31.5" x14ac:dyDescent="0.25">
      <c r="A1722" s="449" t="s">
        <v>818</v>
      </c>
      <c r="B1722" s="452" t="s">
        <v>1731</v>
      </c>
      <c r="C1722" s="451" t="s">
        <v>1920</v>
      </c>
    </row>
    <row r="1723" spans="1:3" ht="31.5" x14ac:dyDescent="0.25">
      <c r="A1723" s="449">
        <v>3</v>
      </c>
      <c r="B1723" s="453" t="s">
        <v>1732</v>
      </c>
      <c r="C1723" s="454"/>
    </row>
    <row r="1724" spans="1:3" ht="31.5" x14ac:dyDescent="0.25">
      <c r="A1724" s="449" t="s">
        <v>1044</v>
      </c>
      <c r="B1724" s="452" t="s">
        <v>1733</v>
      </c>
      <c r="C1724" s="451" t="s">
        <v>1963</v>
      </c>
    </row>
    <row r="1725" spans="1:3" x14ac:dyDescent="0.25">
      <c r="A1725" s="449" t="s">
        <v>1046</v>
      </c>
      <c r="B1725" s="452" t="s">
        <v>1734</v>
      </c>
      <c r="C1725" s="451" t="s">
        <v>1964</v>
      </c>
    </row>
    <row r="1726" spans="1:3" x14ac:dyDescent="0.25">
      <c r="A1726" s="449" t="s">
        <v>1049</v>
      </c>
      <c r="B1726" s="452" t="s">
        <v>1735</v>
      </c>
      <c r="C1726" s="451" t="s">
        <v>1965</v>
      </c>
    </row>
    <row r="1727" spans="1:3" x14ac:dyDescent="0.25">
      <c r="A1727" s="449" t="s">
        <v>1052</v>
      </c>
      <c r="B1727" s="452" t="s">
        <v>1737</v>
      </c>
      <c r="C1727" s="451" t="s">
        <v>1966</v>
      </c>
    </row>
    <row r="1728" spans="1:3" x14ac:dyDescent="0.25">
      <c r="A1728" s="449" t="s">
        <v>1054</v>
      </c>
      <c r="B1728" s="452" t="s">
        <v>1738</v>
      </c>
      <c r="C1728" s="451">
        <v>41608</v>
      </c>
    </row>
    <row r="1729" spans="1:3" x14ac:dyDescent="0.25">
      <c r="A1729" s="449">
        <v>4</v>
      </c>
      <c r="B1729" s="453" t="s">
        <v>1739</v>
      </c>
      <c r="C1729" s="454"/>
    </row>
    <row r="1730" spans="1:3" x14ac:dyDescent="0.25">
      <c r="A1730" s="449" t="s">
        <v>1073</v>
      </c>
      <c r="B1730" s="452" t="s">
        <v>1740</v>
      </c>
      <c r="C1730" s="486">
        <v>41623</v>
      </c>
    </row>
    <row r="1731" spans="1:3" ht="47.25" x14ac:dyDescent="0.25">
      <c r="A1731" s="449" t="s">
        <v>1078</v>
      </c>
      <c r="B1731" s="452" t="s">
        <v>1741</v>
      </c>
      <c r="C1731" s="486" t="s">
        <v>13</v>
      </c>
    </row>
    <row r="1732" spans="1:3" ht="32.25" thickBot="1" x14ac:dyDescent="0.3">
      <c r="A1732" s="491" t="s">
        <v>1087</v>
      </c>
      <c r="B1732" s="492" t="s">
        <v>1742</v>
      </c>
      <c r="C1732" s="486">
        <v>41633</v>
      </c>
    </row>
    <row r="1733" spans="1:3" ht="32.25" thickBot="1" x14ac:dyDescent="0.3">
      <c r="A1733" s="493" t="s">
        <v>1108</v>
      </c>
      <c r="B1733" s="494" t="s">
        <v>1743</v>
      </c>
      <c r="C1733" s="488">
        <v>41639</v>
      </c>
    </row>
    <row r="1734" spans="1:3" ht="45" customHeight="1" thickBot="1" x14ac:dyDescent="0.3">
      <c r="A1734" s="1131" t="s">
        <v>1967</v>
      </c>
      <c r="B1734" s="1131"/>
      <c r="C1734" s="1131"/>
    </row>
    <row r="1735" spans="1:3" x14ac:dyDescent="0.25">
      <c r="A1735" s="446">
        <v>1</v>
      </c>
      <c r="B1735" s="447" t="s">
        <v>1719</v>
      </c>
      <c r="C1735" s="448"/>
    </row>
    <row r="1736" spans="1:3" x14ac:dyDescent="0.25">
      <c r="A1736" s="449" t="s">
        <v>787</v>
      </c>
      <c r="B1736" s="450" t="s">
        <v>1720</v>
      </c>
      <c r="C1736" s="459" t="s">
        <v>1803</v>
      </c>
    </row>
    <row r="1737" spans="1:3" x14ac:dyDescent="0.25">
      <c r="A1737" s="449" t="s">
        <v>799</v>
      </c>
      <c r="B1737" s="450" t="s">
        <v>1721</v>
      </c>
      <c r="C1737" s="459" t="s">
        <v>1803</v>
      </c>
    </row>
    <row r="1738" spans="1:3" ht="31.5" x14ac:dyDescent="0.25">
      <c r="A1738" s="449" t="s">
        <v>801</v>
      </c>
      <c r="B1738" s="452" t="s">
        <v>1722</v>
      </c>
      <c r="C1738" s="451">
        <v>40835</v>
      </c>
    </row>
    <row r="1739" spans="1:3" ht="47.25" x14ac:dyDescent="0.25">
      <c r="A1739" s="449" t="s">
        <v>803</v>
      </c>
      <c r="B1739" s="452" t="s">
        <v>1727</v>
      </c>
      <c r="C1739" s="451">
        <v>41401</v>
      </c>
    </row>
    <row r="1740" spans="1:3" x14ac:dyDescent="0.25">
      <c r="A1740" s="449" t="s">
        <v>1724</v>
      </c>
      <c r="B1740" s="452" t="s">
        <v>1725</v>
      </c>
      <c r="C1740" s="451">
        <v>41419</v>
      </c>
    </row>
    <row r="1741" spans="1:3" x14ac:dyDescent="0.25">
      <c r="A1741" s="449" t="s">
        <v>1726</v>
      </c>
      <c r="B1741" s="452" t="s">
        <v>1723</v>
      </c>
      <c r="C1741" s="451">
        <v>41424</v>
      </c>
    </row>
    <row r="1742" spans="1:3" x14ac:dyDescent="0.25">
      <c r="A1742" s="449">
        <v>2</v>
      </c>
      <c r="B1742" s="453" t="s">
        <v>1728</v>
      </c>
      <c r="C1742" s="454"/>
    </row>
    <row r="1743" spans="1:3" ht="31.5" x14ac:dyDescent="0.25">
      <c r="A1743" s="449" t="s">
        <v>815</v>
      </c>
      <c r="B1743" s="452" t="s">
        <v>1729</v>
      </c>
      <c r="C1743" s="451">
        <v>41268</v>
      </c>
    </row>
    <row r="1744" spans="1:3" ht="31.5" x14ac:dyDescent="0.25">
      <c r="A1744" s="449" t="s">
        <v>218</v>
      </c>
      <c r="B1744" s="452" t="s">
        <v>1730</v>
      </c>
      <c r="C1744" s="451">
        <v>41527</v>
      </c>
    </row>
    <row r="1745" spans="1:3" ht="31.5" x14ac:dyDescent="0.25">
      <c r="A1745" s="449" t="s">
        <v>818</v>
      </c>
      <c r="B1745" s="452" t="s">
        <v>1731</v>
      </c>
      <c r="C1745" s="451" t="s">
        <v>1920</v>
      </c>
    </row>
    <row r="1746" spans="1:3" ht="31.5" x14ac:dyDescent="0.25">
      <c r="A1746" s="449">
        <v>3</v>
      </c>
      <c r="B1746" s="453" t="s">
        <v>1732</v>
      </c>
      <c r="C1746" s="454"/>
    </row>
    <row r="1747" spans="1:3" ht="31.5" x14ac:dyDescent="0.25">
      <c r="A1747" s="449" t="s">
        <v>1044</v>
      </c>
      <c r="B1747" s="452" t="s">
        <v>1733</v>
      </c>
      <c r="C1747" s="451" t="s">
        <v>1923</v>
      </c>
    </row>
    <row r="1748" spans="1:3" x14ac:dyDescent="0.25">
      <c r="A1748" s="449" t="s">
        <v>1046</v>
      </c>
      <c r="B1748" s="452" t="s">
        <v>1734</v>
      </c>
      <c r="C1748" s="451" t="s">
        <v>1961</v>
      </c>
    </row>
    <row r="1749" spans="1:3" x14ac:dyDescent="0.25">
      <c r="A1749" s="449" t="s">
        <v>1049</v>
      </c>
      <c r="B1749" s="452" t="s">
        <v>1735</v>
      </c>
      <c r="C1749" s="451" t="s">
        <v>1968</v>
      </c>
    </row>
    <row r="1750" spans="1:3" x14ac:dyDescent="0.25">
      <c r="A1750" s="449" t="s">
        <v>1052</v>
      </c>
      <c r="B1750" s="452" t="s">
        <v>1737</v>
      </c>
      <c r="C1750" s="451" t="s">
        <v>1969</v>
      </c>
    </row>
    <row r="1751" spans="1:3" x14ac:dyDescent="0.25">
      <c r="A1751" s="449" t="s">
        <v>1054</v>
      </c>
      <c r="B1751" s="452" t="s">
        <v>1738</v>
      </c>
      <c r="C1751" s="451">
        <v>41608</v>
      </c>
    </row>
    <row r="1752" spans="1:3" x14ac:dyDescent="0.25">
      <c r="A1752" s="449">
        <v>4</v>
      </c>
      <c r="B1752" s="453" t="s">
        <v>1739</v>
      </c>
      <c r="C1752" s="454"/>
    </row>
    <row r="1753" spans="1:3" x14ac:dyDescent="0.25">
      <c r="A1753" s="449" t="s">
        <v>1073</v>
      </c>
      <c r="B1753" s="452" t="s">
        <v>1740</v>
      </c>
      <c r="C1753" s="486">
        <v>41623</v>
      </c>
    </row>
    <row r="1754" spans="1:3" ht="47.25" x14ac:dyDescent="0.25">
      <c r="A1754" s="449" t="s">
        <v>1078</v>
      </c>
      <c r="B1754" s="452" t="s">
        <v>1741</v>
      </c>
      <c r="C1754" s="486" t="s">
        <v>1803</v>
      </c>
    </row>
    <row r="1755" spans="1:3" ht="32.25" thickBot="1" x14ac:dyDescent="0.3">
      <c r="A1755" s="455" t="s">
        <v>1087</v>
      </c>
      <c r="B1755" s="456" t="s">
        <v>1742</v>
      </c>
      <c r="C1755" s="486">
        <v>41633</v>
      </c>
    </row>
    <row r="1756" spans="1:3" ht="32.25" thickBot="1" x14ac:dyDescent="0.3">
      <c r="A1756" s="455" t="s">
        <v>1108</v>
      </c>
      <c r="B1756" s="456" t="s">
        <v>1743</v>
      </c>
      <c r="C1756" s="488">
        <v>41639</v>
      </c>
    </row>
    <row r="1757" spans="1:3" ht="51.75" customHeight="1" thickBot="1" x14ac:dyDescent="0.3">
      <c r="A1757" s="1131" t="s">
        <v>1970</v>
      </c>
      <c r="B1757" s="1131"/>
      <c r="C1757" s="1131"/>
    </row>
    <row r="1758" spans="1:3" x14ac:dyDescent="0.25">
      <c r="A1758" s="473">
        <v>1</v>
      </c>
      <c r="B1758" s="496" t="s">
        <v>1719</v>
      </c>
      <c r="C1758" s="504"/>
    </row>
    <row r="1759" spans="1:3" x14ac:dyDescent="0.25">
      <c r="A1759" s="475" t="s">
        <v>787</v>
      </c>
      <c r="B1759" s="450" t="s">
        <v>1720</v>
      </c>
      <c r="C1759" s="459" t="s">
        <v>13</v>
      </c>
    </row>
    <row r="1760" spans="1:3" x14ac:dyDescent="0.25">
      <c r="A1760" s="475" t="s">
        <v>799</v>
      </c>
      <c r="B1760" s="450" t="s">
        <v>1721</v>
      </c>
      <c r="C1760" s="459" t="s">
        <v>13</v>
      </c>
    </row>
    <row r="1761" spans="1:3" ht="31.5" x14ac:dyDescent="0.25">
      <c r="A1761" s="475" t="s">
        <v>801</v>
      </c>
      <c r="B1761" s="452" t="s">
        <v>1722</v>
      </c>
      <c r="C1761" s="451">
        <v>40053</v>
      </c>
    </row>
    <row r="1762" spans="1:3" ht="47.25" x14ac:dyDescent="0.25">
      <c r="A1762" s="475" t="s">
        <v>803</v>
      </c>
      <c r="B1762" s="452" t="s">
        <v>1727</v>
      </c>
      <c r="C1762" s="451">
        <v>40869</v>
      </c>
    </row>
    <row r="1763" spans="1:3" x14ac:dyDescent="0.25">
      <c r="A1763" s="475" t="s">
        <v>1724</v>
      </c>
      <c r="B1763" s="452" t="s">
        <v>1725</v>
      </c>
      <c r="C1763" s="451">
        <v>40870</v>
      </c>
    </row>
    <row r="1764" spans="1:3" x14ac:dyDescent="0.25">
      <c r="A1764" s="475" t="s">
        <v>1726</v>
      </c>
      <c r="B1764" s="452" t="s">
        <v>1723</v>
      </c>
      <c r="C1764" s="451">
        <v>40870</v>
      </c>
    </row>
    <row r="1765" spans="1:3" x14ac:dyDescent="0.25">
      <c r="A1765" s="475">
        <v>2</v>
      </c>
      <c r="B1765" s="496" t="s">
        <v>1728</v>
      </c>
      <c r="C1765" s="479"/>
    </row>
    <row r="1766" spans="1:3" ht="31.5" x14ac:dyDescent="0.25">
      <c r="A1766" s="475" t="s">
        <v>815</v>
      </c>
      <c r="B1766" s="452" t="s">
        <v>1729</v>
      </c>
      <c r="C1766" s="451">
        <v>40886</v>
      </c>
    </row>
    <row r="1767" spans="1:3" ht="31.5" x14ac:dyDescent="0.25">
      <c r="A1767" s="475" t="s">
        <v>218</v>
      </c>
      <c r="B1767" s="452" t="s">
        <v>1730</v>
      </c>
      <c r="C1767" s="451">
        <v>41527</v>
      </c>
    </row>
    <row r="1768" spans="1:3" ht="31.5" x14ac:dyDescent="0.25">
      <c r="A1768" s="475" t="s">
        <v>818</v>
      </c>
      <c r="B1768" s="452" t="s">
        <v>1731</v>
      </c>
      <c r="C1768" s="451" t="s">
        <v>1920</v>
      </c>
    </row>
    <row r="1769" spans="1:3" ht="31.5" x14ac:dyDescent="0.25">
      <c r="A1769" s="475">
        <v>3</v>
      </c>
      <c r="B1769" s="496" t="s">
        <v>1732</v>
      </c>
      <c r="C1769" s="505"/>
    </row>
    <row r="1770" spans="1:3" ht="31.5" x14ac:dyDescent="0.25">
      <c r="A1770" s="475" t="s">
        <v>1044</v>
      </c>
      <c r="B1770" s="452" t="s">
        <v>1733</v>
      </c>
      <c r="C1770" s="506" t="s">
        <v>1971</v>
      </c>
    </row>
    <row r="1771" spans="1:3" x14ac:dyDescent="0.25">
      <c r="A1771" s="475" t="s">
        <v>1046</v>
      </c>
      <c r="B1771" s="452" t="s">
        <v>1734</v>
      </c>
      <c r="C1771" s="451" t="s">
        <v>1972</v>
      </c>
    </row>
    <row r="1772" spans="1:3" x14ac:dyDescent="0.25">
      <c r="A1772" s="475" t="s">
        <v>1049</v>
      </c>
      <c r="B1772" s="452" t="s">
        <v>1735</v>
      </c>
      <c r="C1772" s="451" t="s">
        <v>1973</v>
      </c>
    </row>
    <row r="1773" spans="1:3" x14ac:dyDescent="0.25">
      <c r="A1773" s="475" t="s">
        <v>1052</v>
      </c>
      <c r="B1773" s="452" t="s">
        <v>1737</v>
      </c>
      <c r="C1773" s="451">
        <v>41365</v>
      </c>
    </row>
    <row r="1774" spans="1:3" x14ac:dyDescent="0.25">
      <c r="A1774" s="475" t="s">
        <v>1054</v>
      </c>
      <c r="B1774" s="452" t="s">
        <v>1738</v>
      </c>
      <c r="C1774" s="451">
        <v>41394</v>
      </c>
    </row>
    <row r="1775" spans="1:3" x14ac:dyDescent="0.25">
      <c r="A1775" s="475">
        <v>4</v>
      </c>
      <c r="B1775" s="496" t="s">
        <v>1739</v>
      </c>
      <c r="C1775" s="480"/>
    </row>
    <row r="1776" spans="1:3" x14ac:dyDescent="0.25">
      <c r="A1776" s="475" t="s">
        <v>1073</v>
      </c>
      <c r="B1776" s="452" t="s">
        <v>1740</v>
      </c>
      <c r="C1776" s="451">
        <v>41394</v>
      </c>
    </row>
    <row r="1777" spans="1:3" ht="47.25" x14ac:dyDescent="0.25">
      <c r="A1777" s="475" t="s">
        <v>1078</v>
      </c>
      <c r="B1777" s="452" t="s">
        <v>1741</v>
      </c>
      <c r="C1777" s="451" t="s">
        <v>13</v>
      </c>
    </row>
    <row r="1778" spans="1:3" ht="32.25" thickBot="1" x14ac:dyDescent="0.3">
      <c r="A1778" s="485" t="s">
        <v>1087</v>
      </c>
      <c r="B1778" s="492" t="s">
        <v>1742</v>
      </c>
      <c r="C1778" s="486">
        <v>41620</v>
      </c>
    </row>
    <row r="1779" spans="1:3" ht="32.25" thickBot="1" x14ac:dyDescent="0.3">
      <c r="A1779" s="487" t="s">
        <v>1108</v>
      </c>
      <c r="B1779" s="494" t="s">
        <v>1743</v>
      </c>
      <c r="C1779" s="488">
        <v>41639</v>
      </c>
    </row>
    <row r="1780" spans="1:3" ht="47.25" customHeight="1" thickBot="1" x14ac:dyDescent="0.3">
      <c r="A1780" s="1131" t="s">
        <v>1974</v>
      </c>
      <c r="B1780" s="1131"/>
      <c r="C1780" s="1131"/>
    </row>
    <row r="1781" spans="1:3" x14ac:dyDescent="0.25">
      <c r="A1781" s="446">
        <v>1</v>
      </c>
      <c r="B1781" s="447" t="s">
        <v>1719</v>
      </c>
      <c r="C1781" s="448"/>
    </row>
    <row r="1782" spans="1:3" x14ac:dyDescent="0.25">
      <c r="A1782" s="449" t="s">
        <v>787</v>
      </c>
      <c r="B1782" s="450" t="s">
        <v>1720</v>
      </c>
      <c r="C1782" s="459" t="s">
        <v>13</v>
      </c>
    </row>
    <row r="1783" spans="1:3" x14ac:dyDescent="0.25">
      <c r="A1783" s="449" t="s">
        <v>799</v>
      </c>
      <c r="B1783" s="450" t="s">
        <v>1721</v>
      </c>
      <c r="C1783" s="459" t="s">
        <v>13</v>
      </c>
    </row>
    <row r="1784" spans="1:3" ht="31.5" x14ac:dyDescent="0.25">
      <c r="A1784" s="449" t="s">
        <v>801</v>
      </c>
      <c r="B1784" s="452" t="s">
        <v>1722</v>
      </c>
      <c r="C1784" s="451">
        <v>40235</v>
      </c>
    </row>
    <row r="1785" spans="1:3" ht="47.25" x14ac:dyDescent="0.25">
      <c r="A1785" s="449" t="s">
        <v>803</v>
      </c>
      <c r="B1785" s="452" t="s">
        <v>1727</v>
      </c>
      <c r="C1785" s="451">
        <v>40869</v>
      </c>
    </row>
    <row r="1786" spans="1:3" x14ac:dyDescent="0.25">
      <c r="A1786" s="449" t="s">
        <v>1724</v>
      </c>
      <c r="B1786" s="452" t="s">
        <v>1725</v>
      </c>
      <c r="C1786" s="451">
        <v>40870</v>
      </c>
    </row>
    <row r="1787" spans="1:3" x14ac:dyDescent="0.25">
      <c r="A1787" s="449" t="s">
        <v>1726</v>
      </c>
      <c r="B1787" s="452" t="s">
        <v>1723</v>
      </c>
      <c r="C1787" s="451">
        <v>40870</v>
      </c>
    </row>
    <row r="1788" spans="1:3" x14ac:dyDescent="0.25">
      <c r="A1788" s="449">
        <v>2</v>
      </c>
      <c r="B1788" s="453" t="s">
        <v>1728</v>
      </c>
      <c r="C1788" s="454"/>
    </row>
    <row r="1789" spans="1:3" ht="31.5" x14ac:dyDescent="0.25">
      <c r="A1789" s="449" t="s">
        <v>815</v>
      </c>
      <c r="B1789" s="452" t="s">
        <v>1729</v>
      </c>
      <c r="C1789" s="451">
        <v>40886</v>
      </c>
    </row>
    <row r="1790" spans="1:3" ht="31.5" x14ac:dyDescent="0.25">
      <c r="A1790" s="449" t="s">
        <v>218</v>
      </c>
      <c r="B1790" s="452" t="s">
        <v>1730</v>
      </c>
      <c r="C1790" s="451">
        <v>41550</v>
      </c>
    </row>
    <row r="1791" spans="1:3" ht="31.5" x14ac:dyDescent="0.25">
      <c r="A1791" s="449" t="s">
        <v>818</v>
      </c>
      <c r="B1791" s="452" t="s">
        <v>1731</v>
      </c>
      <c r="C1791" s="451" t="s">
        <v>1920</v>
      </c>
    </row>
    <row r="1792" spans="1:3" ht="31.5" x14ac:dyDescent="0.25">
      <c r="A1792" s="449">
        <v>3</v>
      </c>
      <c r="B1792" s="453" t="s">
        <v>1732</v>
      </c>
      <c r="C1792" s="454"/>
    </row>
    <row r="1793" spans="1:3" ht="31.5" x14ac:dyDescent="0.25">
      <c r="A1793" s="449" t="s">
        <v>1044</v>
      </c>
      <c r="B1793" s="452" t="s">
        <v>1733</v>
      </c>
      <c r="C1793" s="451" t="s">
        <v>1975</v>
      </c>
    </row>
    <row r="1794" spans="1:3" x14ac:dyDescent="0.25">
      <c r="A1794" s="449" t="s">
        <v>1046</v>
      </c>
      <c r="B1794" s="452" t="s">
        <v>1734</v>
      </c>
      <c r="C1794" s="451" t="s">
        <v>1976</v>
      </c>
    </row>
    <row r="1795" spans="1:3" x14ac:dyDescent="0.25">
      <c r="A1795" s="449" t="s">
        <v>1049</v>
      </c>
      <c r="B1795" s="452" t="s">
        <v>1735</v>
      </c>
      <c r="C1795" s="451" t="s">
        <v>1973</v>
      </c>
    </row>
    <row r="1796" spans="1:3" x14ac:dyDescent="0.25">
      <c r="A1796" s="449" t="s">
        <v>1052</v>
      </c>
      <c r="B1796" s="452" t="s">
        <v>1737</v>
      </c>
      <c r="C1796" s="451">
        <v>41365</v>
      </c>
    </row>
    <row r="1797" spans="1:3" x14ac:dyDescent="0.25">
      <c r="A1797" s="449" t="s">
        <v>1054</v>
      </c>
      <c r="B1797" s="452" t="s">
        <v>1738</v>
      </c>
      <c r="C1797" s="451">
        <v>41365</v>
      </c>
    </row>
    <row r="1798" spans="1:3" x14ac:dyDescent="0.25">
      <c r="A1798" s="449">
        <v>4</v>
      </c>
      <c r="B1798" s="453" t="s">
        <v>1739</v>
      </c>
      <c r="C1798" s="454"/>
    </row>
    <row r="1799" spans="1:3" x14ac:dyDescent="0.25">
      <c r="A1799" s="449" t="s">
        <v>1073</v>
      </c>
      <c r="B1799" s="452" t="s">
        <v>1740</v>
      </c>
      <c r="C1799" s="451">
        <v>41456</v>
      </c>
    </row>
    <row r="1800" spans="1:3" ht="47.25" x14ac:dyDescent="0.25">
      <c r="A1800" s="449" t="s">
        <v>1078</v>
      </c>
      <c r="B1800" s="452" t="s">
        <v>1741</v>
      </c>
      <c r="C1800" s="451" t="s">
        <v>13</v>
      </c>
    </row>
    <row r="1801" spans="1:3" ht="32.25" thickBot="1" x14ac:dyDescent="0.3">
      <c r="A1801" s="491" t="s">
        <v>1087</v>
      </c>
      <c r="B1801" s="492" t="s">
        <v>1742</v>
      </c>
      <c r="C1801" s="486">
        <v>41618</v>
      </c>
    </row>
    <row r="1802" spans="1:3" ht="32.25" thickBot="1" x14ac:dyDescent="0.3">
      <c r="A1802" s="493" t="s">
        <v>1108</v>
      </c>
      <c r="B1802" s="494" t="s">
        <v>1743</v>
      </c>
      <c r="C1802" s="488">
        <v>41638</v>
      </c>
    </row>
    <row r="1803" spans="1:3" ht="51" customHeight="1" thickBot="1" x14ac:dyDescent="0.3">
      <c r="A1803" s="1131" t="s">
        <v>1977</v>
      </c>
      <c r="B1803" s="1131"/>
      <c r="C1803" s="1131"/>
    </row>
    <row r="1804" spans="1:3" x14ac:dyDescent="0.25">
      <c r="A1804" s="446">
        <v>1</v>
      </c>
      <c r="B1804" s="447" t="s">
        <v>1719</v>
      </c>
      <c r="C1804" s="448"/>
    </row>
    <row r="1805" spans="1:3" x14ac:dyDescent="0.25">
      <c r="A1805" s="449" t="s">
        <v>787</v>
      </c>
      <c r="B1805" s="450" t="s">
        <v>1720</v>
      </c>
      <c r="C1805" s="459" t="s">
        <v>13</v>
      </c>
    </row>
    <row r="1806" spans="1:3" x14ac:dyDescent="0.25">
      <c r="A1806" s="449" t="s">
        <v>799</v>
      </c>
      <c r="B1806" s="450" t="s">
        <v>1721</v>
      </c>
      <c r="C1806" s="459" t="s">
        <v>13</v>
      </c>
    </row>
    <row r="1807" spans="1:3" ht="31.5" x14ac:dyDescent="0.25">
      <c r="A1807" s="449" t="s">
        <v>801</v>
      </c>
      <c r="B1807" s="452" t="s">
        <v>1722</v>
      </c>
      <c r="C1807" s="451">
        <v>40744</v>
      </c>
    </row>
    <row r="1808" spans="1:3" ht="47.25" x14ac:dyDescent="0.25">
      <c r="A1808" s="449" t="s">
        <v>803</v>
      </c>
      <c r="B1808" s="452" t="s">
        <v>1727</v>
      </c>
      <c r="C1808" s="451">
        <v>41061</v>
      </c>
    </row>
    <row r="1809" spans="1:3" x14ac:dyDescent="0.25">
      <c r="A1809" s="449" t="s">
        <v>1724</v>
      </c>
      <c r="B1809" s="452" t="s">
        <v>1725</v>
      </c>
      <c r="C1809" s="451">
        <v>41061</v>
      </c>
    </row>
    <row r="1810" spans="1:3" x14ac:dyDescent="0.25">
      <c r="A1810" s="449" t="s">
        <v>1726</v>
      </c>
      <c r="B1810" s="452" t="s">
        <v>1723</v>
      </c>
      <c r="C1810" s="451" t="s">
        <v>1978</v>
      </c>
    </row>
    <row r="1811" spans="1:3" x14ac:dyDescent="0.25">
      <c r="A1811" s="449">
        <v>2</v>
      </c>
      <c r="B1811" s="453" t="s">
        <v>1728</v>
      </c>
      <c r="C1811" s="454"/>
    </row>
    <row r="1812" spans="1:3" ht="31.5" x14ac:dyDescent="0.25">
      <c r="A1812" s="449" t="s">
        <v>815</v>
      </c>
      <c r="B1812" s="452" t="s">
        <v>1729</v>
      </c>
      <c r="C1812" s="451">
        <v>41090</v>
      </c>
    </row>
    <row r="1813" spans="1:3" ht="31.5" x14ac:dyDescent="0.25">
      <c r="A1813" s="449" t="s">
        <v>218</v>
      </c>
      <c r="B1813" s="452" t="s">
        <v>1730</v>
      </c>
      <c r="C1813" s="451">
        <v>41211</v>
      </c>
    </row>
    <row r="1814" spans="1:3" ht="31.5" x14ac:dyDescent="0.25">
      <c r="A1814" s="449" t="s">
        <v>818</v>
      </c>
      <c r="B1814" s="452" t="s">
        <v>1731</v>
      </c>
      <c r="C1814" s="451" t="s">
        <v>1920</v>
      </c>
    </row>
    <row r="1815" spans="1:3" ht="31.5" x14ac:dyDescent="0.25">
      <c r="A1815" s="449">
        <v>3</v>
      </c>
      <c r="B1815" s="453" t="s">
        <v>1732</v>
      </c>
      <c r="C1815" s="454"/>
    </row>
    <row r="1816" spans="1:3" ht="31.5" x14ac:dyDescent="0.25">
      <c r="A1816" s="449" t="s">
        <v>1044</v>
      </c>
      <c r="B1816" s="452" t="s">
        <v>1733</v>
      </c>
      <c r="C1816" s="451" t="s">
        <v>1978</v>
      </c>
    </row>
    <row r="1817" spans="1:3" x14ac:dyDescent="0.25">
      <c r="A1817" s="449" t="s">
        <v>1046</v>
      </c>
      <c r="B1817" s="452" t="s">
        <v>1734</v>
      </c>
      <c r="C1817" s="451" t="s">
        <v>1979</v>
      </c>
    </row>
    <row r="1818" spans="1:3" x14ac:dyDescent="0.25">
      <c r="A1818" s="449" t="s">
        <v>1049</v>
      </c>
      <c r="B1818" s="452" t="s">
        <v>1735</v>
      </c>
      <c r="C1818" s="451" t="s">
        <v>1980</v>
      </c>
    </row>
    <row r="1819" spans="1:3" x14ac:dyDescent="0.25">
      <c r="A1819" s="449" t="s">
        <v>1052</v>
      </c>
      <c r="B1819" s="452" t="s">
        <v>1737</v>
      </c>
      <c r="C1819" s="451">
        <v>41539</v>
      </c>
    </row>
    <row r="1820" spans="1:3" x14ac:dyDescent="0.25">
      <c r="A1820" s="449" t="s">
        <v>1054</v>
      </c>
      <c r="B1820" s="452" t="s">
        <v>1738</v>
      </c>
      <c r="C1820" s="451">
        <v>41539</v>
      </c>
    </row>
    <row r="1821" spans="1:3" x14ac:dyDescent="0.25">
      <c r="A1821" s="449">
        <v>4</v>
      </c>
      <c r="B1821" s="453" t="s">
        <v>1739</v>
      </c>
      <c r="C1821" s="454"/>
    </row>
    <row r="1822" spans="1:3" x14ac:dyDescent="0.25">
      <c r="A1822" s="449" t="s">
        <v>1073</v>
      </c>
      <c r="B1822" s="452" t="s">
        <v>1740</v>
      </c>
      <c r="C1822" s="451">
        <v>41550</v>
      </c>
    </row>
    <row r="1823" spans="1:3" ht="47.25" x14ac:dyDescent="0.25">
      <c r="A1823" s="449" t="s">
        <v>1078</v>
      </c>
      <c r="B1823" s="452" t="s">
        <v>1741</v>
      </c>
      <c r="C1823" s="451" t="s">
        <v>13</v>
      </c>
    </row>
    <row r="1824" spans="1:3" ht="32.25" thickBot="1" x14ac:dyDescent="0.3">
      <c r="A1824" s="491" t="s">
        <v>1087</v>
      </c>
      <c r="B1824" s="492" t="s">
        <v>1742</v>
      </c>
      <c r="C1824" s="486">
        <v>41611</v>
      </c>
    </row>
    <row r="1825" spans="1:3" ht="32.25" thickBot="1" x14ac:dyDescent="0.3">
      <c r="A1825" s="493" t="s">
        <v>1108</v>
      </c>
      <c r="B1825" s="494" t="s">
        <v>1743</v>
      </c>
      <c r="C1825" s="488">
        <v>41639</v>
      </c>
    </row>
    <row r="1826" spans="1:3" ht="53.25" customHeight="1" thickBot="1" x14ac:dyDescent="0.3">
      <c r="A1826" s="1131" t="s">
        <v>1981</v>
      </c>
      <c r="B1826" s="1131"/>
      <c r="C1826" s="1131"/>
    </row>
    <row r="1827" spans="1:3" x14ac:dyDescent="0.25">
      <c r="A1827" s="446">
        <v>1</v>
      </c>
      <c r="B1827" s="447" t="s">
        <v>1719</v>
      </c>
      <c r="C1827" s="448"/>
    </row>
    <row r="1828" spans="1:3" x14ac:dyDescent="0.25">
      <c r="A1828" s="449" t="s">
        <v>787</v>
      </c>
      <c r="B1828" s="450" t="s">
        <v>1720</v>
      </c>
      <c r="C1828" s="459" t="s">
        <v>13</v>
      </c>
    </row>
    <row r="1829" spans="1:3" x14ac:dyDescent="0.25">
      <c r="A1829" s="449" t="s">
        <v>799</v>
      </c>
      <c r="B1829" s="450" t="s">
        <v>1721</v>
      </c>
      <c r="C1829" s="459" t="s">
        <v>13</v>
      </c>
    </row>
    <row r="1830" spans="1:3" ht="31.5" x14ac:dyDescent="0.25">
      <c r="A1830" s="449" t="s">
        <v>801</v>
      </c>
      <c r="B1830" s="452" t="s">
        <v>1722</v>
      </c>
      <c r="C1830" s="451">
        <v>40447</v>
      </c>
    </row>
    <row r="1831" spans="1:3" ht="47.25" x14ac:dyDescent="0.25">
      <c r="A1831" s="449" t="s">
        <v>803</v>
      </c>
      <c r="B1831" s="452" t="s">
        <v>1727</v>
      </c>
      <c r="C1831" s="451">
        <v>40869</v>
      </c>
    </row>
    <row r="1832" spans="1:3" x14ac:dyDescent="0.25">
      <c r="A1832" s="449" t="s">
        <v>1724</v>
      </c>
      <c r="B1832" s="452" t="s">
        <v>1725</v>
      </c>
      <c r="C1832" s="451">
        <v>40870</v>
      </c>
    </row>
    <row r="1833" spans="1:3" x14ac:dyDescent="0.25">
      <c r="A1833" s="449" t="s">
        <v>1726</v>
      </c>
      <c r="B1833" s="452" t="s">
        <v>1723</v>
      </c>
      <c r="C1833" s="451">
        <v>40870</v>
      </c>
    </row>
    <row r="1834" spans="1:3" x14ac:dyDescent="0.25">
      <c r="A1834" s="449">
        <v>2</v>
      </c>
      <c r="B1834" s="453" t="s">
        <v>1728</v>
      </c>
      <c r="C1834" s="454"/>
    </row>
    <row r="1835" spans="1:3" ht="31.5" x14ac:dyDescent="0.25">
      <c r="A1835" s="449" t="s">
        <v>815</v>
      </c>
      <c r="B1835" s="452" t="s">
        <v>1729</v>
      </c>
      <c r="C1835" s="451">
        <v>40886</v>
      </c>
    </row>
    <row r="1836" spans="1:3" ht="31.5" x14ac:dyDescent="0.25">
      <c r="A1836" s="449" t="s">
        <v>218</v>
      </c>
      <c r="B1836" s="452" t="s">
        <v>1730</v>
      </c>
      <c r="C1836" s="451">
        <v>41527</v>
      </c>
    </row>
    <row r="1837" spans="1:3" ht="31.5" x14ac:dyDescent="0.25">
      <c r="A1837" s="449" t="s">
        <v>818</v>
      </c>
      <c r="B1837" s="452" t="s">
        <v>1731</v>
      </c>
      <c r="C1837" s="451" t="s">
        <v>1920</v>
      </c>
    </row>
    <row r="1838" spans="1:3" ht="31.5" x14ac:dyDescent="0.25">
      <c r="A1838" s="449">
        <v>3</v>
      </c>
      <c r="B1838" s="453" t="s">
        <v>1732</v>
      </c>
      <c r="C1838" s="454"/>
    </row>
    <row r="1839" spans="1:3" ht="31.5" x14ac:dyDescent="0.25">
      <c r="A1839" s="449" t="s">
        <v>1044</v>
      </c>
      <c r="B1839" s="452" t="s">
        <v>1733</v>
      </c>
      <c r="C1839" s="451" t="s">
        <v>1982</v>
      </c>
    </row>
    <row r="1840" spans="1:3" x14ac:dyDescent="0.25">
      <c r="A1840" s="449" t="s">
        <v>1046</v>
      </c>
      <c r="B1840" s="452" t="s">
        <v>1734</v>
      </c>
      <c r="C1840" s="451" t="s">
        <v>1983</v>
      </c>
    </row>
    <row r="1841" spans="1:3" x14ac:dyDescent="0.25">
      <c r="A1841" s="449" t="s">
        <v>1049</v>
      </c>
      <c r="B1841" s="452" t="s">
        <v>1735</v>
      </c>
      <c r="C1841" s="451" t="s">
        <v>1984</v>
      </c>
    </row>
    <row r="1842" spans="1:3" x14ac:dyDescent="0.25">
      <c r="A1842" s="449" t="s">
        <v>1052</v>
      </c>
      <c r="B1842" s="452" t="s">
        <v>1737</v>
      </c>
      <c r="C1842" s="451" t="s">
        <v>1985</v>
      </c>
    </row>
    <row r="1843" spans="1:3" x14ac:dyDescent="0.25">
      <c r="A1843" s="449" t="s">
        <v>1054</v>
      </c>
      <c r="B1843" s="452" t="s">
        <v>1738</v>
      </c>
      <c r="C1843" s="451">
        <v>41210</v>
      </c>
    </row>
    <row r="1844" spans="1:3" x14ac:dyDescent="0.25">
      <c r="A1844" s="449">
        <v>4</v>
      </c>
      <c r="B1844" s="453" t="s">
        <v>1739</v>
      </c>
      <c r="C1844" s="454"/>
    </row>
    <row r="1845" spans="1:3" x14ac:dyDescent="0.25">
      <c r="A1845" s="449" t="s">
        <v>1073</v>
      </c>
      <c r="B1845" s="452" t="s">
        <v>1740</v>
      </c>
      <c r="C1845" s="451" t="s">
        <v>1985</v>
      </c>
    </row>
    <row r="1846" spans="1:3" ht="47.25" x14ac:dyDescent="0.25">
      <c r="A1846" s="449" t="s">
        <v>1078</v>
      </c>
      <c r="B1846" s="507" t="s">
        <v>1741</v>
      </c>
      <c r="C1846" s="451" t="s">
        <v>13</v>
      </c>
    </row>
    <row r="1847" spans="1:3" ht="32.25" thickBot="1" x14ac:dyDescent="0.3">
      <c r="A1847" s="491" t="s">
        <v>1087</v>
      </c>
      <c r="B1847" s="492" t="s">
        <v>1742</v>
      </c>
      <c r="C1847" s="486">
        <v>41585</v>
      </c>
    </row>
    <row r="1848" spans="1:3" ht="32.25" thickBot="1" x14ac:dyDescent="0.3">
      <c r="A1848" s="493" t="s">
        <v>1108</v>
      </c>
      <c r="B1848" s="494" t="s">
        <v>1743</v>
      </c>
      <c r="C1848" s="488">
        <v>41639</v>
      </c>
    </row>
    <row r="1849" spans="1:3" ht="49.5" customHeight="1" thickBot="1" x14ac:dyDescent="0.3">
      <c r="A1849" s="1131" t="s">
        <v>1986</v>
      </c>
      <c r="B1849" s="1131"/>
      <c r="C1849" s="1131"/>
    </row>
    <row r="1850" spans="1:3" x14ac:dyDescent="0.25">
      <c r="A1850" s="446">
        <v>1</v>
      </c>
      <c r="B1850" s="447" t="s">
        <v>1719</v>
      </c>
      <c r="C1850" s="448"/>
    </row>
    <row r="1851" spans="1:3" x14ac:dyDescent="0.25">
      <c r="A1851" s="449" t="s">
        <v>787</v>
      </c>
      <c r="B1851" s="450" t="s">
        <v>1720</v>
      </c>
      <c r="C1851" s="459" t="s">
        <v>13</v>
      </c>
    </row>
    <row r="1852" spans="1:3" x14ac:dyDescent="0.25">
      <c r="A1852" s="449" t="s">
        <v>799</v>
      </c>
      <c r="B1852" s="450" t="s">
        <v>1721</v>
      </c>
      <c r="C1852" s="459" t="s">
        <v>13</v>
      </c>
    </row>
    <row r="1853" spans="1:3" ht="31.5" x14ac:dyDescent="0.25">
      <c r="A1853" s="449" t="s">
        <v>801</v>
      </c>
      <c r="B1853" s="452" t="s">
        <v>1722</v>
      </c>
      <c r="C1853" s="451">
        <v>40744</v>
      </c>
    </row>
    <row r="1854" spans="1:3" ht="47.25" x14ac:dyDescent="0.25">
      <c r="A1854" s="449" t="s">
        <v>803</v>
      </c>
      <c r="B1854" s="452" t="s">
        <v>1727</v>
      </c>
      <c r="C1854" s="451">
        <v>41085</v>
      </c>
    </row>
    <row r="1855" spans="1:3" x14ac:dyDescent="0.25">
      <c r="A1855" s="449" t="s">
        <v>1724</v>
      </c>
      <c r="B1855" s="452" t="s">
        <v>1725</v>
      </c>
      <c r="C1855" s="451">
        <v>41061</v>
      </c>
    </row>
    <row r="1856" spans="1:3" x14ac:dyDescent="0.25">
      <c r="A1856" s="449" t="s">
        <v>1726</v>
      </c>
      <c r="B1856" s="452" t="s">
        <v>1723</v>
      </c>
      <c r="C1856" s="451" t="s">
        <v>1978</v>
      </c>
    </row>
    <row r="1857" spans="1:3" x14ac:dyDescent="0.25">
      <c r="A1857" s="449">
        <v>2</v>
      </c>
      <c r="B1857" s="453" t="s">
        <v>1728</v>
      </c>
      <c r="C1857" s="454"/>
    </row>
    <row r="1858" spans="1:3" ht="31.5" x14ac:dyDescent="0.25">
      <c r="A1858" s="449" t="s">
        <v>815</v>
      </c>
      <c r="B1858" s="452" t="s">
        <v>1729</v>
      </c>
      <c r="C1858" s="451">
        <v>41090</v>
      </c>
    </row>
    <row r="1859" spans="1:3" ht="31.5" x14ac:dyDescent="0.25">
      <c r="A1859" s="449" t="s">
        <v>218</v>
      </c>
      <c r="B1859" s="452" t="s">
        <v>1730</v>
      </c>
      <c r="C1859" s="451">
        <v>41211</v>
      </c>
    </row>
    <row r="1860" spans="1:3" ht="31.5" x14ac:dyDescent="0.25">
      <c r="A1860" s="449" t="s">
        <v>818</v>
      </c>
      <c r="B1860" s="452" t="s">
        <v>1731</v>
      </c>
      <c r="C1860" s="451" t="s">
        <v>1920</v>
      </c>
    </row>
    <row r="1861" spans="1:3" ht="31.5" x14ac:dyDescent="0.25">
      <c r="A1861" s="449">
        <v>3</v>
      </c>
      <c r="B1861" s="453" t="s">
        <v>1732</v>
      </c>
      <c r="C1861" s="454"/>
    </row>
    <row r="1862" spans="1:3" ht="31.5" x14ac:dyDescent="0.25">
      <c r="A1862" s="449" t="s">
        <v>1044</v>
      </c>
      <c r="B1862" s="452" t="s">
        <v>1733</v>
      </c>
      <c r="C1862" s="451" t="s">
        <v>1978</v>
      </c>
    </row>
    <row r="1863" spans="1:3" x14ac:dyDescent="0.25">
      <c r="A1863" s="449" t="s">
        <v>1046</v>
      </c>
      <c r="B1863" s="452" t="s">
        <v>1734</v>
      </c>
      <c r="C1863" s="451" t="s">
        <v>1987</v>
      </c>
    </row>
    <row r="1864" spans="1:3" x14ac:dyDescent="0.25">
      <c r="A1864" s="449" t="s">
        <v>1049</v>
      </c>
      <c r="B1864" s="452" t="s">
        <v>1735</v>
      </c>
      <c r="C1864" s="451" t="s">
        <v>1988</v>
      </c>
    </row>
    <row r="1865" spans="1:3" x14ac:dyDescent="0.25">
      <c r="A1865" s="449" t="s">
        <v>1052</v>
      </c>
      <c r="B1865" s="452" t="s">
        <v>1737</v>
      </c>
      <c r="C1865" s="451" t="s">
        <v>1989</v>
      </c>
    </row>
    <row r="1866" spans="1:3" x14ac:dyDescent="0.25">
      <c r="A1866" s="449" t="s">
        <v>1054</v>
      </c>
      <c r="B1866" s="452" t="s">
        <v>1738</v>
      </c>
      <c r="C1866" s="451">
        <v>41518</v>
      </c>
    </row>
    <row r="1867" spans="1:3" x14ac:dyDescent="0.25">
      <c r="A1867" s="449">
        <v>4</v>
      </c>
      <c r="B1867" s="453" t="s">
        <v>1739</v>
      </c>
      <c r="C1867" s="454"/>
    </row>
    <row r="1868" spans="1:3" x14ac:dyDescent="0.25">
      <c r="A1868" s="449" t="s">
        <v>1073</v>
      </c>
      <c r="B1868" s="452" t="s">
        <v>1740</v>
      </c>
      <c r="C1868" s="451">
        <v>41518</v>
      </c>
    </row>
    <row r="1869" spans="1:3" ht="47.25" x14ac:dyDescent="0.25">
      <c r="A1869" s="449" t="s">
        <v>1078</v>
      </c>
      <c r="B1869" s="452" t="s">
        <v>1741</v>
      </c>
      <c r="C1869" s="451" t="s">
        <v>13</v>
      </c>
    </row>
    <row r="1870" spans="1:3" ht="32.25" thickBot="1" x14ac:dyDescent="0.3">
      <c r="A1870" s="491" t="s">
        <v>1087</v>
      </c>
      <c r="B1870" s="492" t="s">
        <v>1742</v>
      </c>
      <c r="C1870" s="486">
        <v>41592</v>
      </c>
    </row>
    <row r="1871" spans="1:3" ht="32.25" thickBot="1" x14ac:dyDescent="0.3">
      <c r="A1871" s="493" t="s">
        <v>1108</v>
      </c>
      <c r="B1871" s="494" t="s">
        <v>1743</v>
      </c>
      <c r="C1871" s="488">
        <v>41639</v>
      </c>
    </row>
    <row r="1872" spans="1:3" ht="53.25" customHeight="1" thickBot="1" x14ac:dyDescent="0.3">
      <c r="A1872" s="1131" t="s">
        <v>1990</v>
      </c>
      <c r="B1872" s="1131"/>
      <c r="C1872" s="1131"/>
    </row>
    <row r="1873" spans="1:3" x14ac:dyDescent="0.25">
      <c r="A1873" s="446">
        <v>1</v>
      </c>
      <c r="B1873" s="447" t="s">
        <v>1719</v>
      </c>
      <c r="C1873" s="448"/>
    </row>
    <row r="1874" spans="1:3" x14ac:dyDescent="0.25">
      <c r="A1874" s="449" t="s">
        <v>787</v>
      </c>
      <c r="B1874" s="450" t="s">
        <v>1720</v>
      </c>
      <c r="C1874" s="459" t="s">
        <v>13</v>
      </c>
    </row>
    <row r="1875" spans="1:3" x14ac:dyDescent="0.25">
      <c r="A1875" s="449" t="s">
        <v>799</v>
      </c>
      <c r="B1875" s="450" t="s">
        <v>1721</v>
      </c>
      <c r="C1875" s="459" t="s">
        <v>13</v>
      </c>
    </row>
    <row r="1876" spans="1:3" ht="31.5" x14ac:dyDescent="0.25">
      <c r="A1876" s="449" t="s">
        <v>801</v>
      </c>
      <c r="B1876" s="452" t="s">
        <v>1722</v>
      </c>
      <c r="C1876" s="451">
        <v>40430</v>
      </c>
    </row>
    <row r="1877" spans="1:3" ht="47.25" x14ac:dyDescent="0.25">
      <c r="A1877" s="449" t="s">
        <v>803</v>
      </c>
      <c r="B1877" s="452" t="s">
        <v>1727</v>
      </c>
      <c r="C1877" s="451">
        <v>40870</v>
      </c>
    </row>
    <row r="1878" spans="1:3" x14ac:dyDescent="0.25">
      <c r="A1878" s="449" t="s">
        <v>1724</v>
      </c>
      <c r="B1878" s="452" t="s">
        <v>1725</v>
      </c>
      <c r="C1878" s="451">
        <v>40875</v>
      </c>
    </row>
    <row r="1879" spans="1:3" x14ac:dyDescent="0.25">
      <c r="A1879" s="449" t="s">
        <v>1726</v>
      </c>
      <c r="B1879" s="452" t="s">
        <v>1723</v>
      </c>
      <c r="C1879" s="451">
        <v>40875</v>
      </c>
    </row>
    <row r="1880" spans="1:3" x14ac:dyDescent="0.25">
      <c r="A1880" s="449">
        <v>2</v>
      </c>
      <c r="B1880" s="453" t="s">
        <v>1728</v>
      </c>
      <c r="C1880" s="454"/>
    </row>
    <row r="1881" spans="1:3" ht="31.5" x14ac:dyDescent="0.25">
      <c r="A1881" s="449" t="s">
        <v>815</v>
      </c>
      <c r="B1881" s="452" t="s">
        <v>1729</v>
      </c>
      <c r="C1881" s="451">
        <v>40875</v>
      </c>
    </row>
    <row r="1882" spans="1:3" ht="31.5" x14ac:dyDescent="0.25">
      <c r="A1882" s="449" t="s">
        <v>218</v>
      </c>
      <c r="B1882" s="452" t="s">
        <v>1730</v>
      </c>
      <c r="C1882" s="451">
        <v>41527</v>
      </c>
    </row>
    <row r="1883" spans="1:3" ht="31.5" x14ac:dyDescent="0.25">
      <c r="A1883" s="449" t="s">
        <v>818</v>
      </c>
      <c r="B1883" s="452" t="s">
        <v>1731</v>
      </c>
      <c r="C1883" s="451" t="s">
        <v>1920</v>
      </c>
    </row>
    <row r="1884" spans="1:3" ht="31.5" x14ac:dyDescent="0.25">
      <c r="A1884" s="449">
        <v>3</v>
      </c>
      <c r="B1884" s="453" t="s">
        <v>1732</v>
      </c>
      <c r="C1884" s="454"/>
    </row>
    <row r="1885" spans="1:3" ht="31.5" x14ac:dyDescent="0.25">
      <c r="A1885" s="449" t="s">
        <v>1044</v>
      </c>
      <c r="B1885" s="452" t="s">
        <v>1733</v>
      </c>
      <c r="C1885" s="451" t="s">
        <v>1983</v>
      </c>
    </row>
    <row r="1886" spans="1:3" x14ac:dyDescent="0.25">
      <c r="A1886" s="449" t="s">
        <v>1046</v>
      </c>
      <c r="B1886" s="452" t="s">
        <v>1734</v>
      </c>
      <c r="C1886" s="451" t="s">
        <v>1991</v>
      </c>
    </row>
    <row r="1887" spans="1:3" x14ac:dyDescent="0.25">
      <c r="A1887" s="449" t="s">
        <v>1049</v>
      </c>
      <c r="B1887" s="452" t="s">
        <v>1735</v>
      </c>
      <c r="C1887" s="451" t="s">
        <v>1992</v>
      </c>
    </row>
    <row r="1888" spans="1:3" x14ac:dyDescent="0.25">
      <c r="A1888" s="449" t="s">
        <v>1052</v>
      </c>
      <c r="B1888" s="452" t="s">
        <v>1737</v>
      </c>
      <c r="C1888" s="451" t="s">
        <v>1993</v>
      </c>
    </row>
    <row r="1889" spans="1:3" x14ac:dyDescent="0.25">
      <c r="A1889" s="449" t="s">
        <v>1054</v>
      </c>
      <c r="B1889" s="452" t="s">
        <v>1738</v>
      </c>
      <c r="C1889" s="451">
        <v>41487</v>
      </c>
    </row>
    <row r="1890" spans="1:3" x14ac:dyDescent="0.25">
      <c r="A1890" s="449">
        <v>4</v>
      </c>
      <c r="B1890" s="453" t="s">
        <v>1739</v>
      </c>
      <c r="C1890" s="454"/>
    </row>
    <row r="1891" spans="1:3" x14ac:dyDescent="0.25">
      <c r="A1891" s="449" t="s">
        <v>1073</v>
      </c>
      <c r="B1891" s="452" t="s">
        <v>1740</v>
      </c>
      <c r="C1891" s="451">
        <v>41518</v>
      </c>
    </row>
    <row r="1892" spans="1:3" ht="47.25" x14ac:dyDescent="0.25">
      <c r="A1892" s="449" t="s">
        <v>1078</v>
      </c>
      <c r="B1892" s="452" t="s">
        <v>1741</v>
      </c>
      <c r="C1892" s="451" t="s">
        <v>13</v>
      </c>
    </row>
    <row r="1893" spans="1:3" ht="32.25" thickBot="1" x14ac:dyDescent="0.3">
      <c r="A1893" s="491" t="s">
        <v>1087</v>
      </c>
      <c r="B1893" s="492" t="s">
        <v>1742</v>
      </c>
      <c r="C1893" s="486">
        <v>41611</v>
      </c>
    </row>
    <row r="1894" spans="1:3" ht="32.25" thickBot="1" x14ac:dyDescent="0.3">
      <c r="A1894" s="493" t="s">
        <v>1108</v>
      </c>
      <c r="B1894" s="494" t="s">
        <v>1743</v>
      </c>
      <c r="C1894" s="488">
        <v>41639</v>
      </c>
    </row>
    <row r="1895" spans="1:3" ht="52.5" customHeight="1" thickBot="1" x14ac:dyDescent="0.3">
      <c r="A1895" s="1131" t="s">
        <v>1994</v>
      </c>
      <c r="B1895" s="1131"/>
      <c r="C1895" s="1131"/>
    </row>
    <row r="1896" spans="1:3" x14ac:dyDescent="0.25">
      <c r="A1896" s="446">
        <v>1</v>
      </c>
      <c r="B1896" s="447" t="s">
        <v>1719</v>
      </c>
      <c r="C1896" s="448"/>
    </row>
    <row r="1897" spans="1:3" x14ac:dyDescent="0.25">
      <c r="A1897" s="449" t="s">
        <v>787</v>
      </c>
      <c r="B1897" s="450" t="s">
        <v>1720</v>
      </c>
      <c r="C1897" s="459" t="s">
        <v>13</v>
      </c>
    </row>
    <row r="1898" spans="1:3" x14ac:dyDescent="0.25">
      <c r="A1898" s="449" t="s">
        <v>799</v>
      </c>
      <c r="B1898" s="450" t="s">
        <v>1721</v>
      </c>
      <c r="C1898" s="459" t="s">
        <v>13</v>
      </c>
    </row>
    <row r="1899" spans="1:3" ht="31.5" x14ac:dyDescent="0.25">
      <c r="A1899" s="449" t="s">
        <v>801</v>
      </c>
      <c r="B1899" s="452" t="s">
        <v>1722</v>
      </c>
      <c r="C1899" s="451">
        <v>40744</v>
      </c>
    </row>
    <row r="1900" spans="1:3" ht="47.25" x14ac:dyDescent="0.25">
      <c r="A1900" s="449" t="s">
        <v>803</v>
      </c>
      <c r="B1900" s="452" t="s">
        <v>1727</v>
      </c>
      <c r="C1900" s="451">
        <v>41068</v>
      </c>
    </row>
    <row r="1901" spans="1:3" x14ac:dyDescent="0.25">
      <c r="A1901" s="449" t="s">
        <v>1724</v>
      </c>
      <c r="B1901" s="452" t="s">
        <v>1725</v>
      </c>
      <c r="C1901" s="451">
        <v>41061</v>
      </c>
    </row>
    <row r="1902" spans="1:3" x14ac:dyDescent="0.25">
      <c r="A1902" s="449" t="s">
        <v>1726</v>
      </c>
      <c r="B1902" s="452" t="s">
        <v>1723</v>
      </c>
      <c r="C1902" s="451" t="s">
        <v>1978</v>
      </c>
    </row>
    <row r="1903" spans="1:3" x14ac:dyDescent="0.25">
      <c r="A1903" s="449">
        <v>2</v>
      </c>
      <c r="B1903" s="453" t="s">
        <v>1728</v>
      </c>
      <c r="C1903" s="454"/>
    </row>
    <row r="1904" spans="1:3" ht="31.5" x14ac:dyDescent="0.25">
      <c r="A1904" s="449" t="s">
        <v>815</v>
      </c>
      <c r="B1904" s="452" t="s">
        <v>1729</v>
      </c>
      <c r="C1904" s="451">
        <v>41090</v>
      </c>
    </row>
    <row r="1905" spans="1:3" ht="31.5" x14ac:dyDescent="0.25">
      <c r="A1905" s="449" t="s">
        <v>218</v>
      </c>
      <c r="B1905" s="452" t="s">
        <v>1730</v>
      </c>
      <c r="C1905" s="451">
        <v>41211</v>
      </c>
    </row>
    <row r="1906" spans="1:3" ht="31.5" x14ac:dyDescent="0.25">
      <c r="A1906" s="449" t="s">
        <v>818</v>
      </c>
      <c r="B1906" s="452" t="s">
        <v>1731</v>
      </c>
      <c r="C1906" s="451" t="s">
        <v>1920</v>
      </c>
    </row>
    <row r="1907" spans="1:3" ht="31.5" x14ac:dyDescent="0.25">
      <c r="A1907" s="449">
        <v>3</v>
      </c>
      <c r="B1907" s="453" t="s">
        <v>1732</v>
      </c>
      <c r="C1907" s="454"/>
    </row>
    <row r="1908" spans="1:3" ht="31.5" x14ac:dyDescent="0.25">
      <c r="A1908" s="449" t="s">
        <v>1044</v>
      </c>
      <c r="B1908" s="452" t="s">
        <v>1733</v>
      </c>
      <c r="C1908" s="451" t="s">
        <v>1995</v>
      </c>
    </row>
    <row r="1909" spans="1:3" x14ac:dyDescent="0.25">
      <c r="A1909" s="449" t="s">
        <v>1046</v>
      </c>
      <c r="B1909" s="452" t="s">
        <v>1734</v>
      </c>
      <c r="C1909" s="451" t="s">
        <v>1996</v>
      </c>
    </row>
    <row r="1910" spans="1:3" x14ac:dyDescent="0.25">
      <c r="A1910" s="449" t="s">
        <v>1049</v>
      </c>
      <c r="B1910" s="452" t="s">
        <v>1735</v>
      </c>
      <c r="C1910" s="451" t="s">
        <v>1997</v>
      </c>
    </row>
    <row r="1911" spans="1:3" x14ac:dyDescent="0.25">
      <c r="A1911" s="449" t="s">
        <v>1052</v>
      </c>
      <c r="B1911" s="452" t="s">
        <v>1737</v>
      </c>
      <c r="C1911" s="451" t="s">
        <v>1998</v>
      </c>
    </row>
    <row r="1912" spans="1:3" x14ac:dyDescent="0.25">
      <c r="A1912" s="449" t="s">
        <v>1054</v>
      </c>
      <c r="B1912" s="452" t="s">
        <v>1738</v>
      </c>
      <c r="C1912" s="451">
        <v>41518</v>
      </c>
    </row>
    <row r="1913" spans="1:3" x14ac:dyDescent="0.25">
      <c r="A1913" s="449">
        <v>4</v>
      </c>
      <c r="B1913" s="453" t="s">
        <v>1739</v>
      </c>
      <c r="C1913" s="454"/>
    </row>
    <row r="1914" spans="1:3" x14ac:dyDescent="0.25">
      <c r="A1914" s="449" t="s">
        <v>1073</v>
      </c>
      <c r="B1914" s="452" t="s">
        <v>1740</v>
      </c>
      <c r="C1914" s="451">
        <v>41528</v>
      </c>
    </row>
    <row r="1915" spans="1:3" ht="47.25" x14ac:dyDescent="0.25">
      <c r="A1915" s="449" t="s">
        <v>1078</v>
      </c>
      <c r="B1915" s="452" t="s">
        <v>1741</v>
      </c>
      <c r="C1915" s="451" t="s">
        <v>13</v>
      </c>
    </row>
    <row r="1916" spans="1:3" ht="32.25" thickBot="1" x14ac:dyDescent="0.3">
      <c r="A1916" s="491" t="s">
        <v>1087</v>
      </c>
      <c r="B1916" s="492" t="s">
        <v>1742</v>
      </c>
      <c r="C1916" s="486">
        <v>41598</v>
      </c>
    </row>
    <row r="1917" spans="1:3" ht="32.25" thickBot="1" x14ac:dyDescent="0.3">
      <c r="A1917" s="493" t="s">
        <v>1108</v>
      </c>
      <c r="B1917" s="494" t="s">
        <v>1743</v>
      </c>
      <c r="C1917" s="488">
        <v>41639</v>
      </c>
    </row>
    <row r="1918" spans="1:3" ht="33.75" customHeight="1" thickBot="1" x14ac:dyDescent="0.3">
      <c r="A1918" s="1131" t="s">
        <v>1828</v>
      </c>
      <c r="B1918" s="1131"/>
      <c r="C1918" s="1131"/>
    </row>
    <row r="1919" spans="1:3" x14ac:dyDescent="0.25">
      <c r="A1919" s="473">
        <v>1</v>
      </c>
      <c r="B1919" s="496" t="s">
        <v>1719</v>
      </c>
      <c r="C1919" s="504"/>
    </row>
    <row r="1920" spans="1:3" x14ac:dyDescent="0.25">
      <c r="A1920" s="475" t="s">
        <v>787</v>
      </c>
      <c r="B1920" s="450" t="s">
        <v>1720</v>
      </c>
      <c r="C1920" s="451" t="s">
        <v>13</v>
      </c>
    </row>
    <row r="1921" spans="1:3" x14ac:dyDescent="0.25">
      <c r="A1921" s="475" t="s">
        <v>799</v>
      </c>
      <c r="B1921" s="450" t="s">
        <v>1721</v>
      </c>
      <c r="C1921" s="451" t="s">
        <v>13</v>
      </c>
    </row>
    <row r="1922" spans="1:3" ht="31.5" x14ac:dyDescent="0.25">
      <c r="A1922" s="475" t="s">
        <v>801</v>
      </c>
      <c r="B1922" s="452" t="s">
        <v>1722</v>
      </c>
      <c r="C1922" s="506">
        <v>40235</v>
      </c>
    </row>
    <row r="1923" spans="1:3" ht="47.25" x14ac:dyDescent="0.25">
      <c r="A1923" s="475" t="s">
        <v>803</v>
      </c>
      <c r="B1923" s="452" t="s">
        <v>1727</v>
      </c>
      <c r="C1923" s="506">
        <v>40868</v>
      </c>
    </row>
    <row r="1924" spans="1:3" x14ac:dyDescent="0.25">
      <c r="A1924" s="475" t="s">
        <v>1724</v>
      </c>
      <c r="B1924" s="452" t="s">
        <v>1725</v>
      </c>
      <c r="C1924" s="506">
        <v>40868</v>
      </c>
    </row>
    <row r="1925" spans="1:3" x14ac:dyDescent="0.25">
      <c r="A1925" s="475" t="s">
        <v>1726</v>
      </c>
      <c r="B1925" s="452" t="s">
        <v>1723</v>
      </c>
      <c r="C1925" s="506">
        <v>40868</v>
      </c>
    </row>
    <row r="1926" spans="1:3" x14ac:dyDescent="0.25">
      <c r="A1926" s="475">
        <v>2</v>
      </c>
      <c r="B1926" s="496" t="s">
        <v>1728</v>
      </c>
      <c r="C1926" s="508"/>
    </row>
    <row r="1927" spans="1:3" ht="31.5" x14ac:dyDescent="0.25">
      <c r="A1927" s="475" t="s">
        <v>815</v>
      </c>
      <c r="B1927" s="452" t="s">
        <v>1729</v>
      </c>
      <c r="C1927" s="506">
        <v>40965</v>
      </c>
    </row>
    <row r="1928" spans="1:3" ht="31.5" x14ac:dyDescent="0.25">
      <c r="A1928" s="475" t="s">
        <v>218</v>
      </c>
      <c r="B1928" s="452" t="s">
        <v>1730</v>
      </c>
      <c r="C1928" s="506">
        <v>41527</v>
      </c>
    </row>
    <row r="1929" spans="1:3" ht="31.5" x14ac:dyDescent="0.25">
      <c r="A1929" s="475" t="s">
        <v>818</v>
      </c>
      <c r="B1929" s="452" t="s">
        <v>1731</v>
      </c>
      <c r="C1929" s="506" t="s">
        <v>1920</v>
      </c>
    </row>
    <row r="1930" spans="1:3" ht="31.5" x14ac:dyDescent="0.25">
      <c r="A1930" s="475">
        <v>3</v>
      </c>
      <c r="B1930" s="496" t="s">
        <v>1732</v>
      </c>
      <c r="C1930" s="505"/>
    </row>
    <row r="1931" spans="1:3" ht="31.5" x14ac:dyDescent="0.25">
      <c r="A1931" s="475" t="s">
        <v>1044</v>
      </c>
      <c r="B1931" s="452" t="s">
        <v>1733</v>
      </c>
      <c r="C1931" s="506" t="s">
        <v>1975</v>
      </c>
    </row>
    <row r="1932" spans="1:3" x14ac:dyDescent="0.25">
      <c r="A1932" s="475" t="s">
        <v>1046</v>
      </c>
      <c r="B1932" s="452" t="s">
        <v>1734</v>
      </c>
      <c r="C1932" s="451" t="s">
        <v>1999</v>
      </c>
    </row>
    <row r="1933" spans="1:3" x14ac:dyDescent="0.25">
      <c r="A1933" s="475" t="s">
        <v>1049</v>
      </c>
      <c r="B1933" s="452" t="s">
        <v>1735</v>
      </c>
      <c r="C1933" s="506" t="s">
        <v>2000</v>
      </c>
    </row>
    <row r="1934" spans="1:3" x14ac:dyDescent="0.25">
      <c r="A1934" s="475" t="s">
        <v>1052</v>
      </c>
      <c r="B1934" s="452" t="s">
        <v>1737</v>
      </c>
      <c r="C1934" s="506">
        <v>41239</v>
      </c>
    </row>
    <row r="1935" spans="1:3" x14ac:dyDescent="0.25">
      <c r="A1935" s="475" t="s">
        <v>1054</v>
      </c>
      <c r="B1935" s="452" t="s">
        <v>1738</v>
      </c>
      <c r="C1935" s="506">
        <v>41240</v>
      </c>
    </row>
    <row r="1936" spans="1:3" x14ac:dyDescent="0.25">
      <c r="A1936" s="475">
        <v>4</v>
      </c>
      <c r="B1936" s="496" t="s">
        <v>1739</v>
      </c>
      <c r="C1936" s="508"/>
    </row>
    <row r="1937" spans="1:3" x14ac:dyDescent="0.25">
      <c r="A1937" s="475" t="s">
        <v>1073</v>
      </c>
      <c r="B1937" s="452" t="s">
        <v>1740</v>
      </c>
      <c r="C1937" s="506">
        <v>41240</v>
      </c>
    </row>
    <row r="1938" spans="1:3" ht="47.25" x14ac:dyDescent="0.25">
      <c r="A1938" s="475" t="s">
        <v>1078</v>
      </c>
      <c r="B1938" s="452" t="s">
        <v>1741</v>
      </c>
      <c r="C1938" s="506" t="s">
        <v>13</v>
      </c>
    </row>
    <row r="1939" spans="1:3" ht="32.25" thickBot="1" x14ac:dyDescent="0.3">
      <c r="A1939" s="485" t="s">
        <v>1087</v>
      </c>
      <c r="B1939" s="492" t="s">
        <v>1742</v>
      </c>
      <c r="C1939" s="509">
        <v>41603</v>
      </c>
    </row>
    <row r="1940" spans="1:3" ht="32.25" thickBot="1" x14ac:dyDescent="0.3">
      <c r="A1940" s="487" t="s">
        <v>1108</v>
      </c>
      <c r="B1940" s="494" t="s">
        <v>1743</v>
      </c>
      <c r="C1940" s="510">
        <v>41639</v>
      </c>
    </row>
    <row r="1941" spans="1:3" ht="48.75" customHeight="1" thickBot="1" x14ac:dyDescent="0.3">
      <c r="A1941" s="1131" t="s">
        <v>2001</v>
      </c>
      <c r="B1941" s="1131"/>
      <c r="C1941" s="1131"/>
    </row>
    <row r="1942" spans="1:3" x14ac:dyDescent="0.25">
      <c r="A1942" s="473">
        <v>1</v>
      </c>
      <c r="B1942" s="496" t="s">
        <v>1719</v>
      </c>
      <c r="C1942" s="504"/>
    </row>
    <row r="1943" spans="1:3" x14ac:dyDescent="0.25">
      <c r="A1943" s="475" t="s">
        <v>787</v>
      </c>
      <c r="B1943" s="450" t="s">
        <v>1720</v>
      </c>
      <c r="C1943" s="459" t="s">
        <v>13</v>
      </c>
    </row>
    <row r="1944" spans="1:3" x14ac:dyDescent="0.25">
      <c r="A1944" s="475" t="s">
        <v>799</v>
      </c>
      <c r="B1944" s="450" t="s">
        <v>1721</v>
      </c>
      <c r="C1944" s="459" t="s">
        <v>13</v>
      </c>
    </row>
    <row r="1945" spans="1:3" ht="31.5" x14ac:dyDescent="0.25">
      <c r="A1945" s="475" t="s">
        <v>801</v>
      </c>
      <c r="B1945" s="452" t="s">
        <v>1722</v>
      </c>
      <c r="C1945" s="451">
        <v>40744</v>
      </c>
    </row>
    <row r="1946" spans="1:3" ht="47.25" x14ac:dyDescent="0.25">
      <c r="A1946" s="475" t="s">
        <v>803</v>
      </c>
      <c r="B1946" s="452" t="s">
        <v>1727</v>
      </c>
      <c r="C1946" s="506">
        <v>41041</v>
      </c>
    </row>
    <row r="1947" spans="1:3" x14ac:dyDescent="0.25">
      <c r="A1947" s="475" t="s">
        <v>1724</v>
      </c>
      <c r="B1947" s="452" t="s">
        <v>1725</v>
      </c>
      <c r="C1947" s="506">
        <v>41079</v>
      </c>
    </row>
    <row r="1948" spans="1:3" x14ac:dyDescent="0.25">
      <c r="A1948" s="475" t="s">
        <v>1726</v>
      </c>
      <c r="B1948" s="452" t="s">
        <v>1723</v>
      </c>
      <c r="C1948" s="506" t="s">
        <v>1978</v>
      </c>
    </row>
    <row r="1949" spans="1:3" x14ac:dyDescent="0.25">
      <c r="A1949" s="475">
        <v>2</v>
      </c>
      <c r="B1949" s="496" t="s">
        <v>1728</v>
      </c>
      <c r="C1949" s="511"/>
    </row>
    <row r="1950" spans="1:3" ht="31.5" x14ac:dyDescent="0.25">
      <c r="A1950" s="475" t="s">
        <v>815</v>
      </c>
      <c r="B1950" s="452" t="s">
        <v>1729</v>
      </c>
      <c r="C1950" s="506">
        <v>41085</v>
      </c>
    </row>
    <row r="1951" spans="1:3" ht="31.5" x14ac:dyDescent="0.25">
      <c r="A1951" s="475" t="s">
        <v>218</v>
      </c>
      <c r="B1951" s="452" t="s">
        <v>1730</v>
      </c>
      <c r="C1951" s="506">
        <v>41211</v>
      </c>
    </row>
    <row r="1952" spans="1:3" ht="31.5" x14ac:dyDescent="0.25">
      <c r="A1952" s="475" t="s">
        <v>818</v>
      </c>
      <c r="B1952" s="452" t="s">
        <v>1731</v>
      </c>
      <c r="C1952" s="506" t="s">
        <v>1920</v>
      </c>
    </row>
    <row r="1953" spans="1:3" ht="31.5" x14ac:dyDescent="0.25">
      <c r="A1953" s="475">
        <v>3</v>
      </c>
      <c r="B1953" s="496" t="s">
        <v>1732</v>
      </c>
      <c r="C1953" s="511"/>
    </row>
    <row r="1954" spans="1:3" ht="31.5" x14ac:dyDescent="0.25">
      <c r="A1954" s="475" t="s">
        <v>1044</v>
      </c>
      <c r="B1954" s="452" t="s">
        <v>1733</v>
      </c>
      <c r="C1954" s="506" t="s">
        <v>1978</v>
      </c>
    </row>
    <row r="1955" spans="1:3" x14ac:dyDescent="0.25">
      <c r="A1955" s="475" t="s">
        <v>1046</v>
      </c>
      <c r="B1955" s="452" t="s">
        <v>1734</v>
      </c>
      <c r="C1955" s="506" t="s">
        <v>2002</v>
      </c>
    </row>
    <row r="1956" spans="1:3" x14ac:dyDescent="0.25">
      <c r="A1956" s="475" t="s">
        <v>1049</v>
      </c>
      <c r="B1956" s="452" t="s">
        <v>1735</v>
      </c>
      <c r="C1956" s="506" t="s">
        <v>1979</v>
      </c>
    </row>
    <row r="1957" spans="1:3" x14ac:dyDescent="0.25">
      <c r="A1957" s="475" t="s">
        <v>1052</v>
      </c>
      <c r="B1957" s="452" t="s">
        <v>1737</v>
      </c>
      <c r="C1957" s="506">
        <v>41471</v>
      </c>
    </row>
    <row r="1958" spans="1:3" x14ac:dyDescent="0.25">
      <c r="A1958" s="475" t="s">
        <v>1054</v>
      </c>
      <c r="B1958" s="452" t="s">
        <v>1738</v>
      </c>
      <c r="C1958" s="506">
        <v>41472</v>
      </c>
    </row>
    <row r="1959" spans="1:3" x14ac:dyDescent="0.25">
      <c r="A1959" s="475">
        <v>4</v>
      </c>
      <c r="B1959" s="496" t="s">
        <v>1739</v>
      </c>
      <c r="C1959" s="508"/>
    </row>
    <row r="1960" spans="1:3" x14ac:dyDescent="0.25">
      <c r="A1960" s="475" t="s">
        <v>1073</v>
      </c>
      <c r="B1960" s="452" t="s">
        <v>1740</v>
      </c>
      <c r="C1960" s="506">
        <v>41528</v>
      </c>
    </row>
    <row r="1961" spans="1:3" ht="47.25" x14ac:dyDescent="0.25">
      <c r="A1961" s="475" t="s">
        <v>1078</v>
      </c>
      <c r="B1961" s="452" t="s">
        <v>1741</v>
      </c>
      <c r="C1961" s="506" t="s">
        <v>13</v>
      </c>
    </row>
    <row r="1962" spans="1:3" ht="32.25" thickBot="1" x14ac:dyDescent="0.3">
      <c r="A1962" s="485" t="s">
        <v>1087</v>
      </c>
      <c r="B1962" s="492" t="s">
        <v>1742</v>
      </c>
      <c r="C1962" s="509">
        <v>41600</v>
      </c>
    </row>
    <row r="1963" spans="1:3" ht="32.25" thickBot="1" x14ac:dyDescent="0.3">
      <c r="A1963" s="487" t="s">
        <v>1108</v>
      </c>
      <c r="B1963" s="494" t="s">
        <v>1743</v>
      </c>
      <c r="C1963" s="510">
        <v>41639</v>
      </c>
    </row>
    <row r="1964" spans="1:3" ht="42.75" customHeight="1" thickBot="1" x14ac:dyDescent="0.3">
      <c r="A1964" s="1131" t="s">
        <v>2003</v>
      </c>
      <c r="B1964" s="1131"/>
      <c r="C1964" s="1131"/>
    </row>
    <row r="1965" spans="1:3" x14ac:dyDescent="0.25">
      <c r="A1965" s="473">
        <v>1</v>
      </c>
      <c r="B1965" s="496" t="s">
        <v>1719</v>
      </c>
      <c r="C1965" s="504"/>
    </row>
    <row r="1966" spans="1:3" x14ac:dyDescent="0.25">
      <c r="A1966" s="475" t="s">
        <v>787</v>
      </c>
      <c r="B1966" s="450" t="s">
        <v>1720</v>
      </c>
      <c r="C1966" s="459" t="s">
        <v>13</v>
      </c>
    </row>
    <row r="1967" spans="1:3" x14ac:dyDescent="0.25">
      <c r="A1967" s="475" t="s">
        <v>799</v>
      </c>
      <c r="B1967" s="450" t="s">
        <v>1721</v>
      </c>
      <c r="C1967" s="459" t="s">
        <v>13</v>
      </c>
    </row>
    <row r="1968" spans="1:3" ht="31.5" x14ac:dyDescent="0.25">
      <c r="A1968" s="475" t="s">
        <v>801</v>
      </c>
      <c r="B1968" s="452" t="s">
        <v>1722</v>
      </c>
      <c r="C1968" s="506">
        <v>40430</v>
      </c>
    </row>
    <row r="1969" spans="1:3" ht="47.25" x14ac:dyDescent="0.25">
      <c r="A1969" s="475" t="s">
        <v>803</v>
      </c>
      <c r="B1969" s="452" t="s">
        <v>1727</v>
      </c>
      <c r="C1969" s="506">
        <v>40870</v>
      </c>
    </row>
    <row r="1970" spans="1:3" x14ac:dyDescent="0.25">
      <c r="A1970" s="475" t="s">
        <v>1724</v>
      </c>
      <c r="B1970" s="452" t="s">
        <v>1725</v>
      </c>
      <c r="C1970" s="506">
        <v>40907</v>
      </c>
    </row>
    <row r="1971" spans="1:3" x14ac:dyDescent="0.25">
      <c r="A1971" s="475" t="s">
        <v>1726</v>
      </c>
      <c r="B1971" s="452" t="s">
        <v>1723</v>
      </c>
      <c r="C1971" s="506">
        <v>40907</v>
      </c>
    </row>
    <row r="1972" spans="1:3" x14ac:dyDescent="0.25">
      <c r="A1972" s="475">
        <v>2</v>
      </c>
      <c r="B1972" s="496" t="s">
        <v>1728</v>
      </c>
      <c r="C1972" s="508"/>
    </row>
    <row r="1973" spans="1:3" ht="31.5" x14ac:dyDescent="0.25">
      <c r="A1973" s="475" t="s">
        <v>815</v>
      </c>
      <c r="B1973" s="452" t="s">
        <v>1729</v>
      </c>
      <c r="C1973" s="506">
        <v>40875</v>
      </c>
    </row>
    <row r="1974" spans="1:3" ht="31.5" x14ac:dyDescent="0.25">
      <c r="A1974" s="475" t="s">
        <v>218</v>
      </c>
      <c r="B1974" s="452" t="s">
        <v>1730</v>
      </c>
      <c r="C1974" s="506">
        <v>41555</v>
      </c>
    </row>
    <row r="1975" spans="1:3" ht="31.5" x14ac:dyDescent="0.25">
      <c r="A1975" s="475" t="s">
        <v>818</v>
      </c>
      <c r="B1975" s="452" t="s">
        <v>1731</v>
      </c>
      <c r="C1975" s="506" t="s">
        <v>2004</v>
      </c>
    </row>
    <row r="1976" spans="1:3" ht="31.5" x14ac:dyDescent="0.25">
      <c r="A1976" s="475">
        <v>3</v>
      </c>
      <c r="B1976" s="496" t="s">
        <v>1732</v>
      </c>
      <c r="C1976" s="508"/>
    </row>
    <row r="1977" spans="1:3" ht="31.5" x14ac:dyDescent="0.25">
      <c r="A1977" s="475" t="s">
        <v>1044</v>
      </c>
      <c r="B1977" s="452" t="s">
        <v>1733</v>
      </c>
      <c r="C1977" s="506" t="s">
        <v>2005</v>
      </c>
    </row>
    <row r="1978" spans="1:3" x14ac:dyDescent="0.25">
      <c r="A1978" s="475" t="s">
        <v>1046</v>
      </c>
      <c r="B1978" s="452" t="s">
        <v>1734</v>
      </c>
      <c r="C1978" s="506" t="s">
        <v>2006</v>
      </c>
    </row>
    <row r="1979" spans="1:3" x14ac:dyDescent="0.25">
      <c r="A1979" s="475" t="s">
        <v>1049</v>
      </c>
      <c r="B1979" s="452" t="s">
        <v>1735</v>
      </c>
      <c r="C1979" s="506" t="s">
        <v>2007</v>
      </c>
    </row>
    <row r="1980" spans="1:3" x14ac:dyDescent="0.25">
      <c r="A1980" s="475" t="s">
        <v>1052</v>
      </c>
      <c r="B1980" s="452" t="s">
        <v>1737</v>
      </c>
      <c r="C1980" s="506">
        <v>41537</v>
      </c>
    </row>
    <row r="1981" spans="1:3" x14ac:dyDescent="0.25">
      <c r="A1981" s="475" t="s">
        <v>1054</v>
      </c>
      <c r="B1981" s="452" t="s">
        <v>1738</v>
      </c>
      <c r="C1981" s="506">
        <v>41538</v>
      </c>
    </row>
    <row r="1982" spans="1:3" x14ac:dyDescent="0.25">
      <c r="A1982" s="475">
        <v>4</v>
      </c>
      <c r="B1982" s="496" t="s">
        <v>1739</v>
      </c>
      <c r="C1982" s="508"/>
    </row>
    <row r="1983" spans="1:3" x14ac:dyDescent="0.25">
      <c r="A1983" s="475" t="s">
        <v>1073</v>
      </c>
      <c r="B1983" s="452" t="s">
        <v>1740</v>
      </c>
      <c r="C1983" s="506">
        <v>41548</v>
      </c>
    </row>
    <row r="1984" spans="1:3" ht="47.25" x14ac:dyDescent="0.25">
      <c r="A1984" s="475" t="s">
        <v>1078</v>
      </c>
      <c r="B1984" s="452" t="s">
        <v>1741</v>
      </c>
      <c r="C1984" s="506" t="s">
        <v>13</v>
      </c>
    </row>
    <row r="1985" spans="1:3" ht="32.25" thickBot="1" x14ac:dyDescent="0.3">
      <c r="A1985" s="485" t="s">
        <v>1087</v>
      </c>
      <c r="B1985" s="492" t="s">
        <v>1742</v>
      </c>
      <c r="C1985" s="509">
        <v>41611</v>
      </c>
    </row>
    <row r="1986" spans="1:3" ht="32.25" thickBot="1" x14ac:dyDescent="0.3">
      <c r="A1986" s="487" t="s">
        <v>1108</v>
      </c>
      <c r="B1986" s="494" t="s">
        <v>1743</v>
      </c>
      <c r="C1986" s="510">
        <v>41639</v>
      </c>
    </row>
    <row r="1987" spans="1:3" ht="39" customHeight="1" thickBot="1" x14ac:dyDescent="0.3">
      <c r="A1987" s="1131" t="s">
        <v>1835</v>
      </c>
      <c r="B1987" s="1131"/>
      <c r="C1987" s="1131"/>
    </row>
    <row r="1988" spans="1:3" x14ac:dyDescent="0.25">
      <c r="A1988" s="473">
        <v>1</v>
      </c>
      <c r="B1988" s="496" t="s">
        <v>1719</v>
      </c>
      <c r="C1988" s="504"/>
    </row>
    <row r="1989" spans="1:3" x14ac:dyDescent="0.25">
      <c r="A1989" s="475" t="s">
        <v>787</v>
      </c>
      <c r="B1989" s="450" t="s">
        <v>1720</v>
      </c>
      <c r="C1989" s="459" t="s">
        <v>13</v>
      </c>
    </row>
    <row r="1990" spans="1:3" x14ac:dyDescent="0.25">
      <c r="A1990" s="475" t="s">
        <v>799</v>
      </c>
      <c r="B1990" s="450" t="s">
        <v>1721</v>
      </c>
      <c r="C1990" s="459" t="s">
        <v>13</v>
      </c>
    </row>
    <row r="1991" spans="1:3" ht="31.5" x14ac:dyDescent="0.25">
      <c r="A1991" s="475" t="s">
        <v>801</v>
      </c>
      <c r="B1991" s="452" t="s">
        <v>1722</v>
      </c>
      <c r="C1991" s="451">
        <v>40744</v>
      </c>
    </row>
    <row r="1992" spans="1:3" ht="47.25" x14ac:dyDescent="0.25">
      <c r="A1992" s="475" t="s">
        <v>803</v>
      </c>
      <c r="B1992" s="452" t="s">
        <v>1727</v>
      </c>
      <c r="C1992" s="506">
        <v>41041</v>
      </c>
    </row>
    <row r="1993" spans="1:3" x14ac:dyDescent="0.25">
      <c r="A1993" s="475" t="s">
        <v>1724</v>
      </c>
      <c r="B1993" s="452" t="s">
        <v>1725</v>
      </c>
      <c r="C1993" s="506">
        <v>41079</v>
      </c>
    </row>
    <row r="1994" spans="1:3" x14ac:dyDescent="0.25">
      <c r="A1994" s="475" t="s">
        <v>1726</v>
      </c>
      <c r="B1994" s="452" t="s">
        <v>1723</v>
      </c>
      <c r="C1994" s="506">
        <v>41090</v>
      </c>
    </row>
    <row r="1995" spans="1:3" x14ac:dyDescent="0.25">
      <c r="A1995" s="475">
        <v>2</v>
      </c>
      <c r="B1995" s="496" t="s">
        <v>1728</v>
      </c>
      <c r="C1995" s="508"/>
    </row>
    <row r="1996" spans="1:3" ht="31.5" x14ac:dyDescent="0.25">
      <c r="A1996" s="475" t="s">
        <v>815</v>
      </c>
      <c r="B1996" s="452" t="s">
        <v>1729</v>
      </c>
      <c r="C1996" s="506">
        <v>41085</v>
      </c>
    </row>
    <row r="1997" spans="1:3" ht="31.5" x14ac:dyDescent="0.25">
      <c r="A1997" s="475" t="s">
        <v>218</v>
      </c>
      <c r="B1997" s="452" t="s">
        <v>1730</v>
      </c>
      <c r="C1997" s="506">
        <v>41211</v>
      </c>
    </row>
    <row r="1998" spans="1:3" ht="31.5" x14ac:dyDescent="0.25">
      <c r="A1998" s="475" t="s">
        <v>818</v>
      </c>
      <c r="B1998" s="452" t="s">
        <v>1731</v>
      </c>
      <c r="C1998" s="506" t="s">
        <v>2004</v>
      </c>
    </row>
    <row r="1999" spans="1:3" ht="31.5" x14ac:dyDescent="0.25">
      <c r="A1999" s="475">
        <v>3</v>
      </c>
      <c r="B1999" s="496" t="s">
        <v>1732</v>
      </c>
      <c r="C1999" s="508"/>
    </row>
    <row r="2000" spans="1:3" ht="31.5" x14ac:dyDescent="0.25">
      <c r="A2000" s="475" t="s">
        <v>1044</v>
      </c>
      <c r="B2000" s="452" t="s">
        <v>1733</v>
      </c>
      <c r="C2000" s="506" t="s">
        <v>1978</v>
      </c>
    </row>
    <row r="2001" spans="1:3" x14ac:dyDescent="0.25">
      <c r="A2001" s="475" t="s">
        <v>1046</v>
      </c>
      <c r="B2001" s="452" t="s">
        <v>1734</v>
      </c>
      <c r="C2001" s="506" t="s">
        <v>2008</v>
      </c>
    </row>
    <row r="2002" spans="1:3" x14ac:dyDescent="0.25">
      <c r="A2002" s="475" t="s">
        <v>1049</v>
      </c>
      <c r="B2002" s="452" t="s">
        <v>1735</v>
      </c>
      <c r="C2002" s="506" t="s">
        <v>2009</v>
      </c>
    </row>
    <row r="2003" spans="1:3" x14ac:dyDescent="0.25">
      <c r="A2003" s="475" t="s">
        <v>1052</v>
      </c>
      <c r="B2003" s="452" t="s">
        <v>1737</v>
      </c>
      <c r="C2003" s="506">
        <v>41537</v>
      </c>
    </row>
    <row r="2004" spans="1:3" x14ac:dyDescent="0.25">
      <c r="A2004" s="475" t="s">
        <v>1054</v>
      </c>
      <c r="B2004" s="452" t="s">
        <v>1738</v>
      </c>
      <c r="C2004" s="506">
        <v>41538</v>
      </c>
    </row>
    <row r="2005" spans="1:3" x14ac:dyDescent="0.25">
      <c r="A2005" s="475">
        <v>4</v>
      </c>
      <c r="B2005" s="496" t="s">
        <v>1739</v>
      </c>
      <c r="C2005" s="508"/>
    </row>
    <row r="2006" spans="1:3" x14ac:dyDescent="0.25">
      <c r="A2006" s="475" t="s">
        <v>1073</v>
      </c>
      <c r="B2006" s="452" t="s">
        <v>1740</v>
      </c>
      <c r="C2006" s="506">
        <v>41548</v>
      </c>
    </row>
    <row r="2007" spans="1:3" ht="47.25" x14ac:dyDescent="0.25">
      <c r="A2007" s="475" t="s">
        <v>1078</v>
      </c>
      <c r="B2007" s="452" t="s">
        <v>1741</v>
      </c>
      <c r="C2007" s="506" t="s">
        <v>13</v>
      </c>
    </row>
    <row r="2008" spans="1:3" ht="32.25" thickBot="1" x14ac:dyDescent="0.3">
      <c r="A2008" s="485" t="s">
        <v>1087</v>
      </c>
      <c r="B2008" s="492" t="s">
        <v>1742</v>
      </c>
      <c r="C2008" s="509">
        <v>41634</v>
      </c>
    </row>
    <row r="2009" spans="1:3" ht="32.25" thickBot="1" x14ac:dyDescent="0.3">
      <c r="A2009" s="487" t="s">
        <v>1108</v>
      </c>
      <c r="B2009" s="494" t="s">
        <v>1743</v>
      </c>
      <c r="C2009" s="510">
        <v>41639</v>
      </c>
    </row>
    <row r="2010" spans="1:3" x14ac:dyDescent="0.25">
      <c r="A2010" s="512"/>
      <c r="B2010" s="512"/>
      <c r="C2010" s="512"/>
    </row>
    <row r="2011" spans="1:3" ht="15.75" customHeight="1" x14ac:dyDescent="0.25">
      <c r="A2011" s="1132" t="s">
        <v>2010</v>
      </c>
      <c r="B2011" s="1133"/>
      <c r="C2011" s="1134"/>
    </row>
    <row r="2012" spans="1:3" x14ac:dyDescent="0.25">
      <c r="A2012" s="428">
        <v>1</v>
      </c>
      <c r="B2012" s="429" t="s">
        <v>1719</v>
      </c>
      <c r="C2012" s="513"/>
    </row>
    <row r="2013" spans="1:3" ht="15.75" customHeight="1" x14ac:dyDescent="0.25">
      <c r="A2013" s="431" t="s">
        <v>787</v>
      </c>
      <c r="B2013" s="432" t="s">
        <v>1720</v>
      </c>
      <c r="C2013" s="386" t="s">
        <v>2011</v>
      </c>
    </row>
    <row r="2014" spans="1:3" ht="28.5" customHeight="1" x14ac:dyDescent="0.25">
      <c r="A2014" s="431" t="s">
        <v>799</v>
      </c>
      <c r="B2014" s="432" t="s">
        <v>1721</v>
      </c>
      <c r="C2014" s="433" t="s">
        <v>2012</v>
      </c>
    </row>
    <row r="2015" spans="1:3" ht="32.25" customHeight="1" x14ac:dyDescent="0.25">
      <c r="A2015" s="431" t="s">
        <v>801</v>
      </c>
      <c r="B2015" s="434" t="s">
        <v>1722</v>
      </c>
      <c r="C2015" s="433" t="s">
        <v>2013</v>
      </c>
    </row>
    <row r="2016" spans="1:3" ht="48" customHeight="1" x14ac:dyDescent="0.25">
      <c r="A2016" s="431" t="s">
        <v>803</v>
      </c>
      <c r="B2016" s="410" t="s">
        <v>1846</v>
      </c>
      <c r="C2016" s="433" t="s">
        <v>2014</v>
      </c>
    </row>
    <row r="2017" spans="1:3" ht="48" customHeight="1" x14ac:dyDescent="0.25">
      <c r="A2017" s="431">
        <v>1.5</v>
      </c>
      <c r="B2017" s="410" t="s">
        <v>1848</v>
      </c>
      <c r="C2017" s="433" t="s">
        <v>2015</v>
      </c>
    </row>
    <row r="2018" spans="1:3" ht="31.5" customHeight="1" x14ac:dyDescent="0.25">
      <c r="A2018" s="431">
        <v>1.6</v>
      </c>
      <c r="B2018" s="410" t="s">
        <v>1843</v>
      </c>
      <c r="C2018" s="433" t="s">
        <v>2016</v>
      </c>
    </row>
    <row r="2019" spans="1:3" ht="31.5" customHeight="1" x14ac:dyDescent="0.25">
      <c r="A2019" s="431">
        <v>1.7</v>
      </c>
      <c r="B2019" s="410" t="s">
        <v>1844</v>
      </c>
      <c r="C2019" s="433" t="s">
        <v>2017</v>
      </c>
    </row>
    <row r="2020" spans="1:3" ht="31.5" customHeight="1" x14ac:dyDescent="0.25">
      <c r="A2020" s="431">
        <v>1.8</v>
      </c>
      <c r="B2020" s="410" t="s">
        <v>1841</v>
      </c>
      <c r="C2020" s="433" t="s">
        <v>2018</v>
      </c>
    </row>
    <row r="2021" spans="1:3" x14ac:dyDescent="0.25">
      <c r="A2021" s="431">
        <v>2</v>
      </c>
      <c r="B2021" s="436" t="s">
        <v>1728</v>
      </c>
      <c r="C2021" s="437"/>
    </row>
    <row r="2022" spans="1:3" ht="34.5" customHeight="1" x14ac:dyDescent="0.25">
      <c r="A2022" s="431" t="s">
        <v>815</v>
      </c>
      <c r="B2022" s="410" t="s">
        <v>1849</v>
      </c>
      <c r="C2022" s="433" t="s">
        <v>2019</v>
      </c>
    </row>
    <row r="2023" spans="1:3" ht="34.5" customHeight="1" x14ac:dyDescent="0.25">
      <c r="A2023" s="431" t="s">
        <v>218</v>
      </c>
      <c r="B2023" s="410" t="s">
        <v>1850</v>
      </c>
      <c r="C2023" s="433" t="s">
        <v>2020</v>
      </c>
    </row>
    <row r="2024" spans="1:3" ht="44.25" customHeight="1" x14ac:dyDescent="0.25">
      <c r="A2024" s="431" t="s">
        <v>818</v>
      </c>
      <c r="B2024" s="434" t="s">
        <v>1730</v>
      </c>
      <c r="C2024" s="433" t="s">
        <v>2021</v>
      </c>
    </row>
    <row r="2025" spans="1:3" ht="39" customHeight="1" x14ac:dyDescent="0.25">
      <c r="A2025" s="431" t="s">
        <v>820</v>
      </c>
      <c r="B2025" s="434" t="s">
        <v>1731</v>
      </c>
      <c r="C2025" s="433" t="s">
        <v>1794</v>
      </c>
    </row>
    <row r="2026" spans="1:3" ht="31.5" x14ac:dyDescent="0.25">
      <c r="A2026" s="431">
        <v>3</v>
      </c>
      <c r="B2026" s="436" t="s">
        <v>1732</v>
      </c>
      <c r="C2026" s="437"/>
    </row>
    <row r="2027" spans="1:3" ht="31.5" x14ac:dyDescent="0.25">
      <c r="A2027" s="431" t="s">
        <v>1044</v>
      </c>
      <c r="B2027" s="410" t="s">
        <v>1851</v>
      </c>
      <c r="C2027" s="433" t="s">
        <v>2022</v>
      </c>
    </row>
    <row r="2028" spans="1:3" ht="31.5" x14ac:dyDescent="0.25">
      <c r="A2028" s="431" t="s">
        <v>1046</v>
      </c>
      <c r="B2028" s="410" t="s">
        <v>1852</v>
      </c>
      <c r="C2028" s="433" t="s">
        <v>2023</v>
      </c>
    </row>
    <row r="2029" spans="1:3" x14ac:dyDescent="0.25">
      <c r="A2029" s="431" t="s">
        <v>1049</v>
      </c>
      <c r="B2029" s="410" t="s">
        <v>1853</v>
      </c>
      <c r="C2029" s="433" t="s">
        <v>2024</v>
      </c>
    </row>
    <row r="2030" spans="1:3" x14ac:dyDescent="0.25">
      <c r="A2030" s="431" t="s">
        <v>1052</v>
      </c>
      <c r="B2030" s="410" t="s">
        <v>1854</v>
      </c>
      <c r="C2030" s="433" t="s">
        <v>2025</v>
      </c>
    </row>
    <row r="2031" spans="1:3" x14ac:dyDescent="0.25">
      <c r="A2031" s="431" t="s">
        <v>1054</v>
      </c>
      <c r="B2031" s="410" t="s">
        <v>1855</v>
      </c>
      <c r="C2031" s="433" t="s">
        <v>2026</v>
      </c>
    </row>
    <row r="2032" spans="1:3" x14ac:dyDescent="0.25">
      <c r="A2032" s="431" t="s">
        <v>1856</v>
      </c>
      <c r="B2032" s="410" t="s">
        <v>1857</v>
      </c>
      <c r="C2032" s="433" t="s">
        <v>2027</v>
      </c>
    </row>
    <row r="2033" spans="1:8" x14ac:dyDescent="0.25">
      <c r="A2033" s="431" t="s">
        <v>1858</v>
      </c>
      <c r="B2033" s="410" t="s">
        <v>1859</v>
      </c>
      <c r="C2033" s="433" t="s">
        <v>2028</v>
      </c>
    </row>
    <row r="2034" spans="1:8" x14ac:dyDescent="0.25">
      <c r="A2034" s="431" t="s">
        <v>1860</v>
      </c>
      <c r="B2034" s="410" t="s">
        <v>1861</v>
      </c>
      <c r="C2034" s="514" t="s">
        <v>2029</v>
      </c>
    </row>
    <row r="2035" spans="1:8" x14ac:dyDescent="0.25">
      <c r="A2035" s="431" t="s">
        <v>1862</v>
      </c>
      <c r="B2035" s="410" t="s">
        <v>1863</v>
      </c>
      <c r="C2035" s="433" t="s">
        <v>2030</v>
      </c>
    </row>
    <row r="2036" spans="1:8" x14ac:dyDescent="0.25">
      <c r="A2036" s="431" t="s">
        <v>1864</v>
      </c>
      <c r="B2036" s="410" t="s">
        <v>1865</v>
      </c>
      <c r="C2036" s="514" t="s">
        <v>2031</v>
      </c>
    </row>
    <row r="2037" spans="1:8" x14ac:dyDescent="0.25">
      <c r="A2037" s="431">
        <v>4</v>
      </c>
      <c r="B2037" s="436" t="s">
        <v>1739</v>
      </c>
      <c r="C2037" s="437"/>
    </row>
    <row r="2038" spans="1:8" x14ac:dyDescent="0.25">
      <c r="A2038" s="431" t="s">
        <v>1073</v>
      </c>
      <c r="B2038" s="410" t="s">
        <v>1866</v>
      </c>
      <c r="C2038" s="433" t="s">
        <v>2032</v>
      </c>
    </row>
    <row r="2039" spans="1:8" x14ac:dyDescent="0.25">
      <c r="A2039" s="431" t="s">
        <v>1078</v>
      </c>
      <c r="B2039" s="410" t="s">
        <v>1867</v>
      </c>
      <c r="C2039" s="514" t="s">
        <v>2031</v>
      </c>
    </row>
    <row r="2040" spans="1:8" ht="47.25" x14ac:dyDescent="0.25">
      <c r="A2040" s="431" t="s">
        <v>1087</v>
      </c>
      <c r="B2040" s="434" t="s">
        <v>1741</v>
      </c>
      <c r="C2040" s="433" t="s">
        <v>2033</v>
      </c>
    </row>
    <row r="2041" spans="1:8" ht="32.25" thickBot="1" x14ac:dyDescent="0.3">
      <c r="A2041" s="438" t="s">
        <v>1108</v>
      </c>
      <c r="B2041" s="410" t="s">
        <v>1868</v>
      </c>
      <c r="C2041" s="515" t="s">
        <v>2034</v>
      </c>
    </row>
    <row r="2042" spans="1:8" ht="32.25" thickBot="1" x14ac:dyDescent="0.3">
      <c r="A2042" s="431" t="s">
        <v>1869</v>
      </c>
      <c r="B2042" s="410" t="s">
        <v>1870</v>
      </c>
      <c r="C2042" s="515" t="s">
        <v>2035</v>
      </c>
    </row>
    <row r="2043" spans="1:8" ht="31.5" x14ac:dyDescent="0.25">
      <c r="A2043" s="467" t="s">
        <v>1871</v>
      </c>
      <c r="B2043" s="516" t="s">
        <v>1872</v>
      </c>
      <c r="C2043" s="517" t="s">
        <v>2036</v>
      </c>
    </row>
    <row r="2044" spans="1:8" ht="31.5" x14ac:dyDescent="0.25">
      <c r="A2044" s="431" t="s">
        <v>1873</v>
      </c>
      <c r="B2044" s="410" t="s">
        <v>2037</v>
      </c>
      <c r="C2044" s="518" t="s">
        <v>2038</v>
      </c>
    </row>
    <row r="2046" spans="1:8" s="353" customFormat="1" x14ac:dyDescent="0.25">
      <c r="A2046" s="1129" t="s">
        <v>2039</v>
      </c>
      <c r="B2046" s="1129"/>
      <c r="C2046" s="1129"/>
      <c r="D2046" s="519"/>
      <c r="E2046" s="519"/>
      <c r="F2046" s="519"/>
      <c r="G2046" s="519"/>
      <c r="H2046" s="519"/>
    </row>
    <row r="2047" spans="1:8" ht="16.5" thickBot="1" x14ac:dyDescent="0.3"/>
    <row r="2048" spans="1:8" ht="16.5" thickBot="1" x14ac:dyDescent="0.3">
      <c r="A2048" s="425" t="s">
        <v>1010</v>
      </c>
      <c r="B2048" s="426" t="s">
        <v>1907</v>
      </c>
      <c r="C2048" s="427" t="s">
        <v>1908</v>
      </c>
    </row>
    <row r="2049" spans="1:3" x14ac:dyDescent="0.25">
      <c r="A2049" s="428">
        <v>1</v>
      </c>
      <c r="B2049" s="442" t="s">
        <v>1719</v>
      </c>
      <c r="C2049" s="430"/>
    </row>
    <row r="2050" spans="1:3" x14ac:dyDescent="0.25">
      <c r="A2050" s="431" t="s">
        <v>787</v>
      </c>
      <c r="B2050" s="443" t="s">
        <v>1720</v>
      </c>
      <c r="C2050" s="386" t="s">
        <v>2040</v>
      </c>
    </row>
    <row r="2051" spans="1:3" x14ac:dyDescent="0.25">
      <c r="A2051" s="431" t="s">
        <v>799</v>
      </c>
      <c r="B2051" s="443" t="s">
        <v>1721</v>
      </c>
      <c r="C2051" s="386" t="s">
        <v>2012</v>
      </c>
    </row>
    <row r="2052" spans="1:3" ht="31.5" x14ac:dyDescent="0.25">
      <c r="A2052" s="431" t="s">
        <v>801</v>
      </c>
      <c r="B2052" s="410" t="s">
        <v>1722</v>
      </c>
      <c r="C2052" s="393" t="s">
        <v>2041</v>
      </c>
    </row>
    <row r="2053" spans="1:3" x14ac:dyDescent="0.25">
      <c r="A2053" s="431" t="s">
        <v>803</v>
      </c>
      <c r="B2053" s="410" t="s">
        <v>1876</v>
      </c>
      <c r="C2053" s="393" t="s">
        <v>2042</v>
      </c>
    </row>
    <row r="2054" spans="1:3" x14ac:dyDescent="0.25">
      <c r="A2054" s="431">
        <v>1.5</v>
      </c>
      <c r="B2054" s="410" t="s">
        <v>1877</v>
      </c>
      <c r="C2054" s="393" t="s">
        <v>2043</v>
      </c>
    </row>
    <row r="2055" spans="1:3" x14ac:dyDescent="0.25">
      <c r="A2055" s="431">
        <v>1.6</v>
      </c>
      <c r="B2055" s="410" t="s">
        <v>1878</v>
      </c>
      <c r="C2055" s="393" t="s">
        <v>2044</v>
      </c>
    </row>
    <row r="2056" spans="1:3" x14ac:dyDescent="0.25">
      <c r="A2056" s="431">
        <v>1.7</v>
      </c>
      <c r="B2056" s="410" t="s">
        <v>1879</v>
      </c>
      <c r="C2056" s="393" t="s">
        <v>2045</v>
      </c>
    </row>
    <row r="2057" spans="1:3" ht="47.25" x14ac:dyDescent="0.25">
      <c r="A2057" s="431">
        <v>1.8</v>
      </c>
      <c r="B2057" s="410" t="s">
        <v>1881</v>
      </c>
      <c r="C2057" s="387" t="s">
        <v>2046</v>
      </c>
    </row>
    <row r="2058" spans="1:3" x14ac:dyDescent="0.25">
      <c r="A2058" s="431">
        <v>2</v>
      </c>
      <c r="B2058" s="442" t="s">
        <v>1728</v>
      </c>
      <c r="C2058" s="385"/>
    </row>
    <row r="2059" spans="1:3" ht="31.5" x14ac:dyDescent="0.25">
      <c r="A2059" s="431" t="s">
        <v>815</v>
      </c>
      <c r="B2059" s="410" t="s">
        <v>1882</v>
      </c>
      <c r="C2059" s="393" t="s">
        <v>2047</v>
      </c>
    </row>
    <row r="2060" spans="1:3" ht="31.5" x14ac:dyDescent="0.25">
      <c r="A2060" s="431" t="s">
        <v>218</v>
      </c>
      <c r="B2060" s="410" t="s">
        <v>1883</v>
      </c>
      <c r="C2060" s="393" t="s">
        <v>2048</v>
      </c>
    </row>
    <row r="2061" spans="1:3" ht="31.5" x14ac:dyDescent="0.25">
      <c r="A2061" s="431" t="s">
        <v>818</v>
      </c>
      <c r="B2061" s="410" t="s">
        <v>1730</v>
      </c>
      <c r="C2061" s="393" t="s">
        <v>2049</v>
      </c>
    </row>
    <row r="2062" spans="1:3" ht="31.5" x14ac:dyDescent="0.25">
      <c r="A2062" s="431" t="s">
        <v>820</v>
      </c>
      <c r="B2062" s="410" t="s">
        <v>1731</v>
      </c>
      <c r="C2062" s="394" t="s">
        <v>1794</v>
      </c>
    </row>
    <row r="2063" spans="1:3" ht="31.5" x14ac:dyDescent="0.25">
      <c r="A2063" s="431">
        <v>3</v>
      </c>
      <c r="B2063" s="442" t="s">
        <v>1732</v>
      </c>
      <c r="C2063" s="385"/>
    </row>
    <row r="2064" spans="1:3" ht="31.5" x14ac:dyDescent="0.25">
      <c r="A2064" s="431" t="s">
        <v>1044</v>
      </c>
      <c r="B2064" s="410" t="s">
        <v>1884</v>
      </c>
      <c r="C2064" s="393" t="s">
        <v>2050</v>
      </c>
    </row>
    <row r="2065" spans="1:3" ht="31.5" x14ac:dyDescent="0.25">
      <c r="A2065" s="431" t="s">
        <v>1046</v>
      </c>
      <c r="B2065" s="410" t="s">
        <v>1885</v>
      </c>
      <c r="C2065" s="393" t="s">
        <v>2051</v>
      </c>
    </row>
    <row r="2066" spans="1:3" x14ac:dyDescent="0.25">
      <c r="A2066" s="431" t="s">
        <v>1049</v>
      </c>
      <c r="B2066" s="410" t="s">
        <v>1887</v>
      </c>
      <c r="C2066" s="393" t="s">
        <v>2052</v>
      </c>
    </row>
    <row r="2067" spans="1:3" x14ac:dyDescent="0.25">
      <c r="A2067" s="431" t="s">
        <v>1052</v>
      </c>
      <c r="B2067" s="410" t="s">
        <v>1888</v>
      </c>
      <c r="C2067" s="393" t="s">
        <v>2053</v>
      </c>
    </row>
    <row r="2068" spans="1:3" x14ac:dyDescent="0.25">
      <c r="A2068" s="431" t="s">
        <v>1054</v>
      </c>
      <c r="B2068" s="410" t="s">
        <v>1889</v>
      </c>
      <c r="C2068" s="393" t="s">
        <v>2054</v>
      </c>
    </row>
    <row r="2069" spans="1:3" x14ac:dyDescent="0.25">
      <c r="A2069" s="431" t="s">
        <v>1856</v>
      </c>
      <c r="B2069" s="410" t="s">
        <v>1890</v>
      </c>
      <c r="C2069" s="393" t="s">
        <v>2055</v>
      </c>
    </row>
    <row r="2070" spans="1:3" x14ac:dyDescent="0.25">
      <c r="A2070" s="431" t="s">
        <v>1858</v>
      </c>
      <c r="B2070" s="410" t="s">
        <v>1891</v>
      </c>
      <c r="C2070" s="408" t="s">
        <v>2056</v>
      </c>
    </row>
    <row r="2071" spans="1:3" x14ac:dyDescent="0.25">
      <c r="A2071" s="431" t="s">
        <v>1860</v>
      </c>
      <c r="B2071" s="410" t="s">
        <v>1892</v>
      </c>
      <c r="C2071" s="393" t="s">
        <v>2057</v>
      </c>
    </row>
    <row r="2072" spans="1:3" x14ac:dyDescent="0.25">
      <c r="A2072" s="431" t="s">
        <v>1862</v>
      </c>
      <c r="B2072" s="410" t="s">
        <v>1893</v>
      </c>
      <c r="C2072" s="408" t="s">
        <v>2056</v>
      </c>
    </row>
    <row r="2073" spans="1:3" x14ac:dyDescent="0.25">
      <c r="A2073" s="431" t="s">
        <v>1864</v>
      </c>
      <c r="B2073" s="410" t="s">
        <v>1894</v>
      </c>
      <c r="C2073" s="393" t="s">
        <v>2058</v>
      </c>
    </row>
    <row r="2074" spans="1:3" x14ac:dyDescent="0.25">
      <c r="A2074" s="431">
        <v>4</v>
      </c>
      <c r="B2074" s="442" t="s">
        <v>1739</v>
      </c>
      <c r="C2074" s="385"/>
    </row>
    <row r="2075" spans="1:3" x14ac:dyDescent="0.25">
      <c r="A2075" s="431" t="s">
        <v>1073</v>
      </c>
      <c r="B2075" s="410" t="s">
        <v>1895</v>
      </c>
      <c r="C2075" s="408" t="s">
        <v>2059</v>
      </c>
    </row>
    <row r="2076" spans="1:3" x14ac:dyDescent="0.25">
      <c r="A2076" s="431" t="s">
        <v>1078</v>
      </c>
      <c r="B2076" s="410" t="s">
        <v>1896</v>
      </c>
      <c r="C2076" s="393" t="s">
        <v>2058</v>
      </c>
    </row>
    <row r="2077" spans="1:3" ht="47.25" x14ac:dyDescent="0.25">
      <c r="A2077" s="431" t="s">
        <v>1087</v>
      </c>
      <c r="B2077" s="410" t="s">
        <v>1741</v>
      </c>
      <c r="C2077" s="408" t="s">
        <v>2060</v>
      </c>
    </row>
    <row r="2078" spans="1:3" ht="32.25" thickBot="1" x14ac:dyDescent="0.3">
      <c r="A2078" s="438" t="s">
        <v>1108</v>
      </c>
      <c r="B2078" s="410" t="s">
        <v>1742</v>
      </c>
      <c r="C2078" s="393" t="s">
        <v>2061</v>
      </c>
    </row>
    <row r="2079" spans="1:3" ht="32.25" thickBot="1" x14ac:dyDescent="0.3">
      <c r="A2079" s="431" t="s">
        <v>1869</v>
      </c>
      <c r="B2079" s="445" t="s">
        <v>1743</v>
      </c>
      <c r="C2079" s="393" t="s">
        <v>2061</v>
      </c>
    </row>
    <row r="2080" spans="1:3" x14ac:dyDescent="0.25">
      <c r="A2080" s="441"/>
      <c r="B2080" s="441"/>
      <c r="C2080" s="441"/>
    </row>
    <row r="2081" spans="1:8" s="353" customFormat="1" ht="16.5" thickBot="1" x14ac:dyDescent="0.3">
      <c r="A2081" s="1130" t="s">
        <v>1897</v>
      </c>
      <c r="B2081" s="1130"/>
      <c r="C2081" s="1130"/>
      <c r="D2081" s="519"/>
      <c r="E2081" s="519"/>
      <c r="F2081" s="519"/>
      <c r="G2081" s="519"/>
      <c r="H2081" s="519"/>
    </row>
    <row r="2082" spans="1:8" ht="16.5" thickBot="1" x14ac:dyDescent="0.3">
      <c r="A2082" s="425" t="s">
        <v>1010</v>
      </c>
      <c r="B2082" s="426" t="s">
        <v>1907</v>
      </c>
      <c r="C2082" s="520" t="s">
        <v>1908</v>
      </c>
    </row>
    <row r="2083" spans="1:8" x14ac:dyDescent="0.25">
      <c r="A2083" s="409">
        <v>1</v>
      </c>
      <c r="B2083" s="442" t="s">
        <v>1719</v>
      </c>
      <c r="C2083" s="521"/>
    </row>
    <row r="2084" spans="1:8" x14ac:dyDescent="0.25">
      <c r="A2084" s="409" t="s">
        <v>787</v>
      </c>
      <c r="B2084" s="443" t="s">
        <v>1720</v>
      </c>
      <c r="C2084" s="386" t="s">
        <v>2011</v>
      </c>
    </row>
    <row r="2085" spans="1:8" x14ac:dyDescent="0.25">
      <c r="A2085" s="409" t="s">
        <v>799</v>
      </c>
      <c r="B2085" s="443" t="s">
        <v>1721</v>
      </c>
      <c r="C2085" s="386" t="s">
        <v>2012</v>
      </c>
    </row>
    <row r="2086" spans="1:8" ht="31.5" x14ac:dyDescent="0.25">
      <c r="A2086" s="409" t="s">
        <v>801</v>
      </c>
      <c r="B2086" s="410" t="s">
        <v>1722</v>
      </c>
      <c r="C2086" s="393" t="s">
        <v>2062</v>
      </c>
    </row>
    <row r="2087" spans="1:8" x14ac:dyDescent="0.25">
      <c r="A2087" s="409" t="s">
        <v>803</v>
      </c>
      <c r="B2087" s="410" t="s">
        <v>1723</v>
      </c>
      <c r="C2087" s="393" t="s">
        <v>2063</v>
      </c>
    </row>
    <row r="2088" spans="1:8" x14ac:dyDescent="0.25">
      <c r="A2088" s="409" t="s">
        <v>1724</v>
      </c>
      <c r="B2088" s="410" t="s">
        <v>1725</v>
      </c>
      <c r="C2088" s="411" t="s">
        <v>2064</v>
      </c>
    </row>
    <row r="2089" spans="1:8" ht="47.25" x14ac:dyDescent="0.25">
      <c r="A2089" s="409" t="s">
        <v>1726</v>
      </c>
      <c r="B2089" s="410" t="s">
        <v>1727</v>
      </c>
      <c r="C2089" s="394" t="s">
        <v>1794</v>
      </c>
    </row>
    <row r="2090" spans="1:8" x14ac:dyDescent="0.25">
      <c r="A2090" s="409">
        <v>2</v>
      </c>
      <c r="B2090" s="442" t="s">
        <v>1728</v>
      </c>
      <c r="C2090" s="385"/>
    </row>
    <row r="2091" spans="1:8" ht="31.5" x14ac:dyDescent="0.25">
      <c r="A2091" s="409" t="s">
        <v>815</v>
      </c>
      <c r="B2091" s="410" t="s">
        <v>1729</v>
      </c>
      <c r="C2091" s="386" t="s">
        <v>2065</v>
      </c>
    </row>
    <row r="2092" spans="1:8" ht="31.5" x14ac:dyDescent="0.25">
      <c r="A2092" s="409" t="s">
        <v>218</v>
      </c>
      <c r="B2092" s="410" t="s">
        <v>1730</v>
      </c>
      <c r="C2092" s="394" t="s">
        <v>1794</v>
      </c>
    </row>
    <row r="2093" spans="1:8" ht="31.5" x14ac:dyDescent="0.25">
      <c r="A2093" s="409" t="s">
        <v>818</v>
      </c>
      <c r="B2093" s="410" t="s">
        <v>1731</v>
      </c>
      <c r="C2093" s="394" t="s">
        <v>1794</v>
      </c>
    </row>
    <row r="2094" spans="1:8" ht="31.5" x14ac:dyDescent="0.25">
      <c r="A2094" s="409">
        <v>3</v>
      </c>
      <c r="B2094" s="442" t="s">
        <v>1732</v>
      </c>
      <c r="C2094" s="385"/>
    </row>
    <row r="2095" spans="1:8" ht="31.5" x14ac:dyDescent="0.25">
      <c r="A2095" s="409" t="s">
        <v>1044</v>
      </c>
      <c r="B2095" s="410" t="s">
        <v>1733</v>
      </c>
      <c r="C2095" s="393" t="s">
        <v>2066</v>
      </c>
    </row>
    <row r="2096" spans="1:8" x14ac:dyDescent="0.25">
      <c r="A2096" s="409" t="s">
        <v>1046</v>
      </c>
      <c r="B2096" s="410" t="s">
        <v>1734</v>
      </c>
      <c r="C2096" s="393" t="s">
        <v>2067</v>
      </c>
    </row>
    <row r="2097" spans="1:3" x14ac:dyDescent="0.25">
      <c r="A2097" s="409" t="s">
        <v>1049</v>
      </c>
      <c r="B2097" s="410" t="s">
        <v>1735</v>
      </c>
      <c r="C2097" s="393" t="s">
        <v>2068</v>
      </c>
    </row>
    <row r="2098" spans="1:3" x14ac:dyDescent="0.25">
      <c r="A2098" s="409" t="s">
        <v>1052</v>
      </c>
      <c r="B2098" s="410" t="s">
        <v>1737</v>
      </c>
      <c r="C2098" s="393" t="s">
        <v>2069</v>
      </c>
    </row>
    <row r="2099" spans="1:3" x14ac:dyDescent="0.25">
      <c r="A2099" s="409" t="s">
        <v>1054</v>
      </c>
      <c r="B2099" s="410" t="s">
        <v>1738</v>
      </c>
      <c r="C2099" s="393" t="s">
        <v>2070</v>
      </c>
    </row>
    <row r="2100" spans="1:3" x14ac:dyDescent="0.25">
      <c r="A2100" s="409">
        <v>4</v>
      </c>
      <c r="B2100" s="442" t="s">
        <v>1739</v>
      </c>
      <c r="C2100" s="385"/>
    </row>
    <row r="2101" spans="1:3" x14ac:dyDescent="0.25">
      <c r="A2101" s="409" t="s">
        <v>1073</v>
      </c>
      <c r="B2101" s="410" t="s">
        <v>1740</v>
      </c>
      <c r="C2101" s="393" t="s">
        <v>2071</v>
      </c>
    </row>
    <row r="2102" spans="1:3" ht="47.25" x14ac:dyDescent="0.25">
      <c r="A2102" s="409" t="s">
        <v>1078</v>
      </c>
      <c r="B2102" s="410" t="s">
        <v>1741</v>
      </c>
      <c r="C2102" s="393" t="s">
        <v>2071</v>
      </c>
    </row>
    <row r="2103" spans="1:3" ht="31.5" x14ac:dyDescent="0.25">
      <c r="A2103" s="409" t="s">
        <v>1087</v>
      </c>
      <c r="B2103" s="410" t="s">
        <v>1742</v>
      </c>
      <c r="C2103" s="393" t="s">
        <v>2072</v>
      </c>
    </row>
    <row r="2104" spans="1:3" ht="32.25" thickBot="1" x14ac:dyDescent="0.3">
      <c r="A2104" s="407" t="s">
        <v>1108</v>
      </c>
      <c r="B2104" s="445" t="s">
        <v>1743</v>
      </c>
      <c r="C2104" s="393" t="s">
        <v>2073</v>
      </c>
    </row>
    <row r="2107" spans="1:3" x14ac:dyDescent="0.25">
      <c r="B2107" s="414"/>
    </row>
  </sheetData>
  <mergeCells count="86">
    <mergeCell ref="A68:C68"/>
    <mergeCell ref="A14:C14"/>
    <mergeCell ref="A17:B17"/>
    <mergeCell ref="A19:B19"/>
    <mergeCell ref="A21:C21"/>
    <mergeCell ref="A44:C44"/>
    <mergeCell ref="A366:C366"/>
    <mergeCell ref="A93:C93"/>
    <mergeCell ref="A117:C117"/>
    <mergeCell ref="A141:C141"/>
    <mergeCell ref="A166:C166"/>
    <mergeCell ref="A191:C191"/>
    <mergeCell ref="A216:C216"/>
    <mergeCell ref="A241:C241"/>
    <mergeCell ref="A266:C266"/>
    <mergeCell ref="A291:C291"/>
    <mergeCell ref="A316:C316"/>
    <mergeCell ref="A341:C341"/>
    <mergeCell ref="A666:C666"/>
    <mergeCell ref="A391:C391"/>
    <mergeCell ref="A416:C416"/>
    <mergeCell ref="A441:C441"/>
    <mergeCell ref="A466:C466"/>
    <mergeCell ref="A491:C491"/>
    <mergeCell ref="A516:C516"/>
    <mergeCell ref="A541:C541"/>
    <mergeCell ref="A566:C566"/>
    <mergeCell ref="A591:C591"/>
    <mergeCell ref="A616:C616"/>
    <mergeCell ref="A641:C641"/>
    <mergeCell ref="A1005:C1005"/>
    <mergeCell ref="A691:C691"/>
    <mergeCell ref="A716:C716"/>
    <mergeCell ref="A741:C741"/>
    <mergeCell ref="A765:C765"/>
    <mergeCell ref="A789:C789"/>
    <mergeCell ref="A813:C813"/>
    <mergeCell ref="A837:C837"/>
    <mergeCell ref="A909:C909"/>
    <mergeCell ref="A933:C933"/>
    <mergeCell ref="A957:C957"/>
    <mergeCell ref="A981:C981"/>
    <mergeCell ref="A1318:C1318"/>
    <mergeCell ref="A1053:C1053"/>
    <mergeCell ref="A1077:C1077"/>
    <mergeCell ref="A1101:C1101"/>
    <mergeCell ref="A1125:C1125"/>
    <mergeCell ref="A1149:C1149"/>
    <mergeCell ref="A1173:C1173"/>
    <mergeCell ref="A1197:C1197"/>
    <mergeCell ref="A1221:C1221"/>
    <mergeCell ref="A1245:C1245"/>
    <mergeCell ref="A1269:C1269"/>
    <mergeCell ref="A1293:C1293"/>
    <mergeCell ref="A1596:C1596"/>
    <mergeCell ref="A1342:C1342"/>
    <mergeCell ref="A1366:C1366"/>
    <mergeCell ref="A1389:C1389"/>
    <mergeCell ref="A1412:C1412"/>
    <mergeCell ref="A1435:C1435"/>
    <mergeCell ref="A1458:C1458"/>
    <mergeCell ref="A1481:C1481"/>
    <mergeCell ref="A1504:C1504"/>
    <mergeCell ref="A1527:C1527"/>
    <mergeCell ref="A1550:C1550"/>
    <mergeCell ref="A1573:C1573"/>
    <mergeCell ref="A1872:C1872"/>
    <mergeCell ref="A1619:C1619"/>
    <mergeCell ref="A1642:C1642"/>
    <mergeCell ref="A1665:C1665"/>
    <mergeCell ref="A1688:C1688"/>
    <mergeCell ref="A1711:C1711"/>
    <mergeCell ref="A1734:C1734"/>
    <mergeCell ref="A1757:C1757"/>
    <mergeCell ref="A1780:C1780"/>
    <mergeCell ref="A1803:C1803"/>
    <mergeCell ref="A1826:C1826"/>
    <mergeCell ref="A1849:C1849"/>
    <mergeCell ref="A2046:C2046"/>
    <mergeCell ref="A2081:C2081"/>
    <mergeCell ref="A1895:C1895"/>
    <mergeCell ref="A1918:C1918"/>
    <mergeCell ref="A1941:C1941"/>
    <mergeCell ref="A1964:C1964"/>
    <mergeCell ref="A1987:C1987"/>
    <mergeCell ref="A2011:C20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94"/>
  <sheetViews>
    <sheetView workbookViewId="0">
      <selection activeCell="N21" sqref="N20:N21"/>
    </sheetView>
  </sheetViews>
  <sheetFormatPr defaultRowHeight="15" x14ac:dyDescent="0.25"/>
  <cols>
    <col min="1" max="1" width="4.375" style="522" customWidth="1"/>
    <col min="2" max="2" width="39" style="524" customWidth="1"/>
    <col min="3" max="4" width="10.875" style="524" bestFit="1" customWidth="1"/>
    <col min="5" max="5" width="6.25" style="524" bestFit="1" customWidth="1"/>
    <col min="6" max="6" width="13.875" style="524" bestFit="1" customWidth="1"/>
    <col min="7" max="7" width="13.25" style="524" bestFit="1" customWidth="1"/>
    <col min="8" max="8" width="16" style="524" bestFit="1" customWidth="1"/>
    <col min="9" max="9" width="11.625" style="524" bestFit="1" customWidth="1"/>
    <col min="10" max="10" width="16.875" style="524" customWidth="1"/>
    <col min="11" max="11" width="13.25" style="524" customWidth="1"/>
    <col min="12" max="16384" width="9" style="522"/>
  </cols>
  <sheetData>
    <row r="2" spans="1:13" ht="15.75" x14ac:dyDescent="0.25">
      <c r="B2" s="523"/>
      <c r="K2" s="414" t="s">
        <v>2074</v>
      </c>
    </row>
    <row r="3" spans="1:13" ht="15.75" x14ac:dyDescent="0.25">
      <c r="K3" s="525" t="s">
        <v>1002</v>
      </c>
    </row>
    <row r="4" spans="1:13" ht="15.75" x14ac:dyDescent="0.25">
      <c r="K4" s="525" t="s">
        <v>1003</v>
      </c>
    </row>
    <row r="5" spans="1:13" ht="15.75" x14ac:dyDescent="0.25">
      <c r="K5" s="414"/>
    </row>
    <row r="6" spans="1:13" ht="35.25" customHeight="1" x14ac:dyDescent="0.25">
      <c r="A6" s="1160" t="s">
        <v>2075</v>
      </c>
      <c r="B6" s="1161"/>
      <c r="C6" s="1161"/>
      <c r="D6" s="1161"/>
      <c r="E6" s="1161"/>
      <c r="F6" s="1161"/>
      <c r="G6" s="1161"/>
      <c r="H6" s="1161"/>
      <c r="I6" s="1161"/>
      <c r="J6" s="1161"/>
      <c r="K6" s="1161"/>
    </row>
    <row r="7" spans="1:13" ht="24.75" customHeight="1" x14ac:dyDescent="0.25">
      <c r="H7" s="193"/>
      <c r="I7" s="186"/>
      <c r="J7" s="1100" t="s">
        <v>1005</v>
      </c>
      <c r="K7" s="1100"/>
      <c r="L7" s="188"/>
      <c r="M7" s="188"/>
    </row>
    <row r="8" spans="1:13" x14ac:dyDescent="0.25">
      <c r="F8" s="1101" t="s">
        <v>1006</v>
      </c>
      <c r="G8" s="1101"/>
      <c r="H8" s="1101"/>
      <c r="I8" s="1101"/>
      <c r="J8" s="1101"/>
      <c r="K8" s="1101"/>
      <c r="L8" s="416"/>
      <c r="M8" s="416"/>
    </row>
    <row r="9" spans="1:13" x14ac:dyDescent="0.25">
      <c r="F9" s="1101" t="s">
        <v>1704</v>
      </c>
      <c r="G9" s="1101"/>
      <c r="H9" s="1101"/>
      <c r="I9" s="1101"/>
      <c r="J9" s="1101"/>
      <c r="K9" s="1101"/>
      <c r="L9" s="416"/>
      <c r="M9" s="416"/>
    </row>
    <row r="10" spans="1:13" x14ac:dyDescent="0.25">
      <c r="H10" s="1102" t="s">
        <v>1705</v>
      </c>
      <c r="I10" s="1102"/>
      <c r="J10" s="1102"/>
      <c r="K10" s="1102"/>
      <c r="L10" s="417"/>
      <c r="M10" s="417"/>
    </row>
    <row r="11" spans="1:13" x14ac:dyDescent="0.25">
      <c r="G11" s="1100" t="s">
        <v>1706</v>
      </c>
      <c r="H11" s="1100"/>
      <c r="I11" s="1100"/>
      <c r="J11" s="1100"/>
      <c r="K11" s="1100"/>
      <c r="L11" s="188"/>
      <c r="M11" s="188"/>
    </row>
    <row r="12" spans="1:13" x14ac:dyDescent="0.25">
      <c r="H12" s="194"/>
      <c r="I12" s="186"/>
      <c r="J12" s="1100" t="s">
        <v>3</v>
      </c>
      <c r="K12" s="1100"/>
      <c r="L12" s="188"/>
      <c r="M12" s="188"/>
    </row>
    <row r="13" spans="1:13" ht="15.75" thickBot="1" x14ac:dyDescent="0.3"/>
    <row r="14" spans="1:13" s="524" customFormat="1" ht="42.75" customHeight="1" x14ac:dyDescent="0.25">
      <c r="A14" s="1151" t="s">
        <v>2076</v>
      </c>
      <c r="B14" s="1153" t="s">
        <v>2077</v>
      </c>
      <c r="C14" s="1155" t="s">
        <v>2078</v>
      </c>
      <c r="D14" s="1156"/>
      <c r="E14" s="1157"/>
      <c r="F14" s="1153" t="s">
        <v>2079</v>
      </c>
      <c r="G14" s="1153"/>
      <c r="H14" s="1153" t="s">
        <v>2080</v>
      </c>
      <c r="I14" s="1153"/>
      <c r="J14" s="1153"/>
      <c r="K14" s="1158"/>
    </row>
    <row r="15" spans="1:13" s="524" customFormat="1" ht="39.75" customHeight="1" x14ac:dyDescent="0.25">
      <c r="A15" s="1152"/>
      <c r="B15" s="1154"/>
      <c r="C15" s="1154" t="s">
        <v>2081</v>
      </c>
      <c r="D15" s="1154" t="s">
        <v>2082</v>
      </c>
      <c r="E15" s="1154" t="s">
        <v>2083</v>
      </c>
      <c r="F15" s="1154" t="s">
        <v>2084</v>
      </c>
      <c r="G15" s="1154" t="s">
        <v>2085</v>
      </c>
      <c r="H15" s="1154" t="s">
        <v>2086</v>
      </c>
      <c r="I15" s="1154" t="s">
        <v>2087</v>
      </c>
      <c r="J15" s="1154" t="s">
        <v>2088</v>
      </c>
      <c r="K15" s="1159" t="s">
        <v>2089</v>
      </c>
    </row>
    <row r="16" spans="1:13" ht="39.75" customHeight="1" x14ac:dyDescent="0.25">
      <c r="A16" s="1152"/>
      <c r="B16" s="1154"/>
      <c r="C16" s="1154"/>
      <c r="D16" s="1154"/>
      <c r="E16" s="1154"/>
      <c r="F16" s="1154"/>
      <c r="G16" s="1154"/>
      <c r="H16" s="1154"/>
      <c r="I16" s="1154"/>
      <c r="J16" s="1154"/>
      <c r="K16" s="1159"/>
    </row>
    <row r="17" spans="1:11" ht="54.75" customHeight="1" x14ac:dyDescent="0.25">
      <c r="A17" s="526">
        <v>1</v>
      </c>
      <c r="B17" s="527" t="s">
        <v>1909</v>
      </c>
      <c r="C17" s="528">
        <v>50</v>
      </c>
      <c r="D17" s="528">
        <v>0</v>
      </c>
      <c r="E17" s="528">
        <v>0</v>
      </c>
      <c r="F17" s="528">
        <v>2008</v>
      </c>
      <c r="G17" s="528">
        <v>2018</v>
      </c>
      <c r="H17" s="528" t="s">
        <v>2090</v>
      </c>
      <c r="I17" s="528" t="s">
        <v>2090</v>
      </c>
      <c r="J17" s="528" t="s">
        <v>2091</v>
      </c>
      <c r="K17" s="528" t="s">
        <v>2091</v>
      </c>
    </row>
    <row r="18" spans="1:11" ht="39.75" customHeight="1" x14ac:dyDescent="0.25">
      <c r="A18" s="526">
        <v>2</v>
      </c>
      <c r="B18" s="527" t="s">
        <v>1744</v>
      </c>
      <c r="C18" s="528">
        <v>0</v>
      </c>
      <c r="D18" s="528">
        <v>0</v>
      </c>
      <c r="E18" s="528">
        <v>0</v>
      </c>
      <c r="F18" s="528">
        <v>2012</v>
      </c>
      <c r="G18" s="528">
        <v>2013</v>
      </c>
      <c r="H18" s="528" t="s">
        <v>2090</v>
      </c>
      <c r="I18" s="528" t="s">
        <v>2091</v>
      </c>
      <c r="J18" s="528" t="s">
        <v>2091</v>
      </c>
      <c r="K18" s="528" t="s">
        <v>2091</v>
      </c>
    </row>
    <row r="19" spans="1:11" ht="39.75" customHeight="1" x14ac:dyDescent="0.25">
      <c r="A19" s="526">
        <v>3</v>
      </c>
      <c r="B19" s="527" t="s">
        <v>2092</v>
      </c>
      <c r="C19" s="528">
        <v>0</v>
      </c>
      <c r="D19" s="528">
        <v>0</v>
      </c>
      <c r="E19" s="528">
        <v>4.0490000000000004</v>
      </c>
      <c r="F19" s="528">
        <v>2013</v>
      </c>
      <c r="G19" s="528">
        <v>2018</v>
      </c>
      <c r="H19" s="528" t="s">
        <v>2090</v>
      </c>
      <c r="I19" s="528" t="s">
        <v>2091</v>
      </c>
      <c r="J19" s="528" t="s">
        <v>2091</v>
      </c>
      <c r="K19" s="528" t="s">
        <v>2091</v>
      </c>
    </row>
    <row r="20" spans="1:11" ht="90" x14ac:dyDescent="0.25">
      <c r="A20" s="526">
        <v>4</v>
      </c>
      <c r="B20" s="527" t="s">
        <v>1746</v>
      </c>
      <c r="C20" s="528">
        <v>0</v>
      </c>
      <c r="D20" s="528">
        <v>0</v>
      </c>
      <c r="E20" s="528">
        <v>0</v>
      </c>
      <c r="F20" s="528">
        <v>2012</v>
      </c>
      <c r="G20" s="528">
        <v>2013</v>
      </c>
      <c r="H20" s="528" t="s">
        <v>2090</v>
      </c>
      <c r="I20" s="528" t="s">
        <v>2091</v>
      </c>
      <c r="J20" s="528" t="s">
        <v>2091</v>
      </c>
      <c r="K20" s="528" t="s">
        <v>2091</v>
      </c>
    </row>
    <row r="21" spans="1:11" ht="39.75" customHeight="1" x14ac:dyDescent="0.25">
      <c r="A21" s="526">
        <v>5</v>
      </c>
      <c r="B21" s="527" t="s">
        <v>2093</v>
      </c>
      <c r="C21" s="528">
        <v>0</v>
      </c>
      <c r="D21" s="528">
        <v>0</v>
      </c>
      <c r="E21" s="528">
        <v>4.1500000000000004</v>
      </c>
      <c r="F21" s="528">
        <v>2013</v>
      </c>
      <c r="G21" s="528">
        <v>2013</v>
      </c>
      <c r="H21" s="528" t="s">
        <v>2090</v>
      </c>
      <c r="I21" s="528" t="s">
        <v>2091</v>
      </c>
      <c r="J21" s="528" t="s">
        <v>2091</v>
      </c>
      <c r="K21" s="528" t="s">
        <v>2091</v>
      </c>
    </row>
    <row r="22" spans="1:11" ht="39.75" customHeight="1" x14ac:dyDescent="0.25">
      <c r="A22" s="526">
        <v>6</v>
      </c>
      <c r="B22" s="527" t="s">
        <v>1747</v>
      </c>
      <c r="C22" s="528">
        <v>0</v>
      </c>
      <c r="D22" s="528">
        <v>0</v>
      </c>
      <c r="E22" s="528">
        <v>0</v>
      </c>
      <c r="F22" s="528">
        <v>2008</v>
      </c>
      <c r="G22" s="528">
        <v>2019</v>
      </c>
      <c r="H22" s="528" t="s">
        <v>2090</v>
      </c>
      <c r="I22" s="528" t="s">
        <v>2091</v>
      </c>
      <c r="J22" s="528" t="s">
        <v>2091</v>
      </c>
      <c r="K22" s="528" t="s">
        <v>2091</v>
      </c>
    </row>
    <row r="23" spans="1:11" ht="39.75" customHeight="1" x14ac:dyDescent="0.25">
      <c r="A23" s="526">
        <v>7</v>
      </c>
      <c r="B23" s="527" t="s">
        <v>2094</v>
      </c>
      <c r="C23" s="528">
        <v>0</v>
      </c>
      <c r="D23" s="528">
        <v>0</v>
      </c>
      <c r="E23" s="528">
        <v>4</v>
      </c>
      <c r="F23" s="528">
        <v>2013</v>
      </c>
      <c r="G23" s="528">
        <v>2018</v>
      </c>
      <c r="H23" s="528" t="s">
        <v>2090</v>
      </c>
      <c r="I23" s="528" t="s">
        <v>2091</v>
      </c>
      <c r="J23" s="528" t="s">
        <v>2091</v>
      </c>
      <c r="K23" s="528" t="s">
        <v>2091</v>
      </c>
    </row>
    <row r="24" spans="1:11" ht="39.75" customHeight="1" x14ac:dyDescent="0.25">
      <c r="A24" s="526">
        <v>8</v>
      </c>
      <c r="B24" s="527" t="s">
        <v>1748</v>
      </c>
      <c r="C24" s="528">
        <v>0</v>
      </c>
      <c r="D24" s="528">
        <v>0</v>
      </c>
      <c r="E24" s="528">
        <v>0.41</v>
      </c>
      <c r="F24" s="528">
        <v>2013</v>
      </c>
      <c r="G24" s="528">
        <v>2013</v>
      </c>
      <c r="H24" s="528" t="s">
        <v>2090</v>
      </c>
      <c r="I24" s="528" t="s">
        <v>2091</v>
      </c>
      <c r="J24" s="528" t="s">
        <v>2091</v>
      </c>
      <c r="K24" s="528" t="s">
        <v>2091</v>
      </c>
    </row>
    <row r="25" spans="1:11" ht="39.75" customHeight="1" x14ac:dyDescent="0.25">
      <c r="A25" s="526">
        <v>9</v>
      </c>
      <c r="B25" s="527" t="s">
        <v>1749</v>
      </c>
      <c r="C25" s="528">
        <v>0</v>
      </c>
      <c r="D25" s="528">
        <v>0</v>
      </c>
      <c r="E25" s="528">
        <v>0.14000000000000001</v>
      </c>
      <c r="F25" s="528">
        <v>2013</v>
      </c>
      <c r="G25" s="528">
        <v>2013</v>
      </c>
      <c r="H25" s="528" t="s">
        <v>2090</v>
      </c>
      <c r="I25" s="528" t="s">
        <v>2091</v>
      </c>
      <c r="J25" s="528" t="s">
        <v>2091</v>
      </c>
      <c r="K25" s="528" t="s">
        <v>2091</v>
      </c>
    </row>
    <row r="26" spans="1:11" ht="39.75" customHeight="1" x14ac:dyDescent="0.25">
      <c r="A26" s="526">
        <v>10</v>
      </c>
      <c r="B26" s="527" t="s">
        <v>2095</v>
      </c>
      <c r="C26" s="528">
        <v>0</v>
      </c>
      <c r="D26" s="528">
        <v>0</v>
      </c>
      <c r="E26" s="528">
        <v>0.875</v>
      </c>
      <c r="F26" s="528">
        <v>2013</v>
      </c>
      <c r="G26" s="528">
        <v>2018</v>
      </c>
      <c r="H26" s="528" t="s">
        <v>2090</v>
      </c>
      <c r="I26" s="528" t="s">
        <v>2091</v>
      </c>
      <c r="J26" s="528" t="s">
        <v>2091</v>
      </c>
      <c r="K26" s="528" t="s">
        <v>2091</v>
      </c>
    </row>
    <row r="27" spans="1:11" ht="39.75" customHeight="1" x14ac:dyDescent="0.25">
      <c r="A27" s="526">
        <v>11</v>
      </c>
      <c r="B27" s="527" t="s">
        <v>1750</v>
      </c>
      <c r="C27" s="528">
        <v>0</v>
      </c>
      <c r="D27" s="528">
        <v>0</v>
      </c>
      <c r="E27" s="528">
        <v>0.47</v>
      </c>
      <c r="F27" s="528">
        <v>2013</v>
      </c>
      <c r="G27" s="528">
        <v>2013</v>
      </c>
      <c r="H27" s="528" t="s">
        <v>2090</v>
      </c>
      <c r="I27" s="528" t="s">
        <v>2091</v>
      </c>
      <c r="J27" s="528" t="s">
        <v>2091</v>
      </c>
      <c r="K27" s="528" t="s">
        <v>2091</v>
      </c>
    </row>
    <row r="28" spans="1:11" ht="39.75" customHeight="1" x14ac:dyDescent="0.25">
      <c r="A28" s="526">
        <v>12</v>
      </c>
      <c r="B28" s="527" t="s">
        <v>2096</v>
      </c>
      <c r="C28" s="528">
        <v>0</v>
      </c>
      <c r="D28" s="528">
        <v>0</v>
      </c>
      <c r="E28" s="528">
        <v>0.75</v>
      </c>
      <c r="F28" s="528">
        <v>2013</v>
      </c>
      <c r="G28" s="528">
        <v>2018</v>
      </c>
      <c r="H28" s="528" t="s">
        <v>2090</v>
      </c>
      <c r="I28" s="528" t="s">
        <v>2091</v>
      </c>
      <c r="J28" s="528" t="s">
        <v>2091</v>
      </c>
      <c r="K28" s="528" t="s">
        <v>2091</v>
      </c>
    </row>
    <row r="29" spans="1:11" ht="39.75" customHeight="1" x14ac:dyDescent="0.25">
      <c r="A29" s="526">
        <v>13</v>
      </c>
      <c r="B29" s="527" t="s">
        <v>1751</v>
      </c>
      <c r="C29" s="528">
        <v>0</v>
      </c>
      <c r="D29" s="528">
        <v>0</v>
      </c>
      <c r="E29" s="528">
        <v>3</v>
      </c>
      <c r="F29" s="528">
        <v>2013</v>
      </c>
      <c r="G29" s="528">
        <v>2013</v>
      </c>
      <c r="H29" s="528" t="s">
        <v>2090</v>
      </c>
      <c r="I29" s="528" t="s">
        <v>2091</v>
      </c>
      <c r="J29" s="528" t="s">
        <v>2091</v>
      </c>
      <c r="K29" s="528" t="s">
        <v>2091</v>
      </c>
    </row>
    <row r="30" spans="1:11" ht="39.75" customHeight="1" x14ac:dyDescent="0.25">
      <c r="A30" s="526">
        <v>14</v>
      </c>
      <c r="B30" s="527" t="s">
        <v>1752</v>
      </c>
      <c r="C30" s="528">
        <v>0</v>
      </c>
      <c r="D30" s="528">
        <v>0</v>
      </c>
      <c r="E30" s="528">
        <v>3</v>
      </c>
      <c r="F30" s="528">
        <v>2013</v>
      </c>
      <c r="G30" s="528">
        <v>2013</v>
      </c>
      <c r="H30" s="528" t="s">
        <v>2090</v>
      </c>
      <c r="I30" s="528" t="s">
        <v>2091</v>
      </c>
      <c r="J30" s="528" t="s">
        <v>2091</v>
      </c>
      <c r="K30" s="528" t="s">
        <v>2091</v>
      </c>
    </row>
    <row r="31" spans="1:11" ht="39.75" customHeight="1" x14ac:dyDescent="0.25">
      <c r="A31" s="526">
        <v>15</v>
      </c>
      <c r="B31" s="527" t="s">
        <v>2097</v>
      </c>
      <c r="C31" s="528">
        <v>0</v>
      </c>
      <c r="D31" s="528">
        <v>0</v>
      </c>
      <c r="E31" s="528">
        <v>2.7120000000000002</v>
      </c>
      <c r="F31" s="528">
        <v>2013</v>
      </c>
      <c r="G31" s="528">
        <v>2018</v>
      </c>
      <c r="H31" s="528" t="s">
        <v>2090</v>
      </c>
      <c r="I31" s="528" t="s">
        <v>2091</v>
      </c>
      <c r="J31" s="528" t="s">
        <v>2091</v>
      </c>
      <c r="K31" s="528" t="s">
        <v>2091</v>
      </c>
    </row>
    <row r="32" spans="1:11" ht="39.75" customHeight="1" x14ac:dyDescent="0.25">
      <c r="A32" s="526">
        <v>16</v>
      </c>
      <c r="B32" s="527" t="s">
        <v>2098</v>
      </c>
      <c r="C32" s="528">
        <v>0</v>
      </c>
      <c r="D32" s="528">
        <v>0</v>
      </c>
      <c r="E32" s="528">
        <v>2.7120000000000002</v>
      </c>
      <c r="F32" s="528">
        <v>2013</v>
      </c>
      <c r="G32" s="528">
        <v>2018</v>
      </c>
      <c r="H32" s="528" t="s">
        <v>2090</v>
      </c>
      <c r="I32" s="528" t="s">
        <v>2091</v>
      </c>
      <c r="J32" s="528" t="s">
        <v>2091</v>
      </c>
      <c r="K32" s="528" t="s">
        <v>2091</v>
      </c>
    </row>
    <row r="33" spans="1:11" ht="39.75" customHeight="1" x14ac:dyDescent="0.25">
      <c r="A33" s="526">
        <v>17</v>
      </c>
      <c r="B33" s="527" t="s">
        <v>1753</v>
      </c>
      <c r="C33" s="528">
        <v>0</v>
      </c>
      <c r="D33" s="528">
        <v>0</v>
      </c>
      <c r="E33" s="528">
        <v>0</v>
      </c>
      <c r="F33" s="528">
        <v>2008</v>
      </c>
      <c r="G33" s="528">
        <v>2019</v>
      </c>
      <c r="H33" s="528" t="s">
        <v>2090</v>
      </c>
      <c r="I33" s="528" t="s">
        <v>2091</v>
      </c>
      <c r="J33" s="528" t="s">
        <v>2091</v>
      </c>
      <c r="K33" s="528" t="s">
        <v>2091</v>
      </c>
    </row>
    <row r="34" spans="1:11" ht="45" x14ac:dyDescent="0.25">
      <c r="A34" s="526">
        <v>18</v>
      </c>
      <c r="B34" s="527" t="s">
        <v>1754</v>
      </c>
      <c r="C34" s="528">
        <v>0</v>
      </c>
      <c r="D34" s="528">
        <v>0</v>
      </c>
      <c r="E34" s="528">
        <v>0</v>
      </c>
      <c r="F34" s="528">
        <v>2011</v>
      </c>
      <c r="G34" s="528">
        <v>2013</v>
      </c>
      <c r="H34" s="528" t="s">
        <v>2090</v>
      </c>
      <c r="I34" s="528" t="s">
        <v>2091</v>
      </c>
      <c r="J34" s="528" t="s">
        <v>2091</v>
      </c>
      <c r="K34" s="528" t="s">
        <v>2091</v>
      </c>
    </row>
    <row r="35" spans="1:11" ht="39.75" customHeight="1" x14ac:dyDescent="0.25">
      <c r="A35" s="526">
        <v>19</v>
      </c>
      <c r="B35" s="527" t="s">
        <v>2099</v>
      </c>
      <c r="C35" s="528">
        <v>0</v>
      </c>
      <c r="D35" s="528">
        <v>0</v>
      </c>
      <c r="E35" s="528">
        <v>0</v>
      </c>
      <c r="F35" s="528">
        <v>2010</v>
      </c>
      <c r="G35" s="528">
        <v>2019</v>
      </c>
      <c r="H35" s="528" t="s">
        <v>2090</v>
      </c>
      <c r="I35" s="528" t="s">
        <v>2091</v>
      </c>
      <c r="J35" s="528" t="s">
        <v>2091</v>
      </c>
      <c r="K35" s="528" t="s">
        <v>2091</v>
      </c>
    </row>
    <row r="36" spans="1:11" ht="39.75" customHeight="1" x14ac:dyDescent="0.25">
      <c r="A36" s="526">
        <v>20</v>
      </c>
      <c r="B36" s="527" t="s">
        <v>2100</v>
      </c>
      <c r="C36" s="528">
        <v>0</v>
      </c>
      <c r="D36" s="528">
        <v>0</v>
      </c>
      <c r="E36" s="528">
        <v>0.109</v>
      </c>
      <c r="F36" s="528">
        <v>2013</v>
      </c>
      <c r="G36" s="528">
        <v>2013</v>
      </c>
      <c r="H36" s="528" t="s">
        <v>2090</v>
      </c>
      <c r="I36" s="528" t="s">
        <v>2091</v>
      </c>
      <c r="J36" s="528" t="s">
        <v>2091</v>
      </c>
      <c r="K36" s="528" t="s">
        <v>2091</v>
      </c>
    </row>
    <row r="37" spans="1:11" ht="39.75" customHeight="1" x14ac:dyDescent="0.25">
      <c r="A37" s="526">
        <v>21</v>
      </c>
      <c r="B37" s="527" t="s">
        <v>2101</v>
      </c>
      <c r="C37" s="528">
        <v>0</v>
      </c>
      <c r="D37" s="528">
        <v>0</v>
      </c>
      <c r="E37" s="528">
        <v>1.1080000000000001</v>
      </c>
      <c r="F37" s="528">
        <v>2013</v>
      </c>
      <c r="G37" s="528">
        <v>2013</v>
      </c>
      <c r="H37" s="528" t="s">
        <v>2090</v>
      </c>
      <c r="I37" s="528" t="s">
        <v>2091</v>
      </c>
      <c r="J37" s="528" t="s">
        <v>2091</v>
      </c>
      <c r="K37" s="528" t="s">
        <v>2091</v>
      </c>
    </row>
    <row r="38" spans="1:11" ht="39.75" customHeight="1" x14ac:dyDescent="0.25">
      <c r="A38" s="526">
        <v>22</v>
      </c>
      <c r="B38" s="527" t="s">
        <v>1756</v>
      </c>
      <c r="C38" s="528">
        <v>0</v>
      </c>
      <c r="D38" s="528">
        <v>0</v>
      </c>
      <c r="E38" s="528">
        <v>0.65</v>
      </c>
      <c r="F38" s="528">
        <v>2013</v>
      </c>
      <c r="G38" s="528">
        <v>2013</v>
      </c>
      <c r="H38" s="528" t="s">
        <v>2090</v>
      </c>
      <c r="I38" s="528" t="s">
        <v>2091</v>
      </c>
      <c r="J38" s="528" t="s">
        <v>2091</v>
      </c>
      <c r="K38" s="528" t="s">
        <v>2091</v>
      </c>
    </row>
    <row r="39" spans="1:11" ht="39.75" customHeight="1" x14ac:dyDescent="0.25">
      <c r="A39" s="526">
        <v>23</v>
      </c>
      <c r="B39" s="527" t="s">
        <v>1757</v>
      </c>
      <c r="C39" s="528">
        <v>0</v>
      </c>
      <c r="D39" s="528">
        <v>0</v>
      </c>
      <c r="E39" s="528">
        <v>1.2</v>
      </c>
      <c r="F39" s="528">
        <v>2013</v>
      </c>
      <c r="G39" s="528">
        <v>2013</v>
      </c>
      <c r="H39" s="528" t="s">
        <v>2090</v>
      </c>
      <c r="I39" s="528" t="s">
        <v>2091</v>
      </c>
      <c r="J39" s="528" t="s">
        <v>2091</v>
      </c>
      <c r="K39" s="528" t="s">
        <v>2091</v>
      </c>
    </row>
    <row r="40" spans="1:11" ht="39.75" customHeight="1" x14ac:dyDescent="0.25">
      <c r="A40" s="526">
        <v>24</v>
      </c>
      <c r="B40" s="527" t="s">
        <v>2102</v>
      </c>
      <c r="C40" s="528">
        <v>0</v>
      </c>
      <c r="D40" s="528">
        <v>0</v>
      </c>
      <c r="E40" s="528">
        <v>1.77</v>
      </c>
      <c r="F40" s="528">
        <v>2013</v>
      </c>
      <c r="G40" s="528">
        <v>2013</v>
      </c>
      <c r="H40" s="528" t="s">
        <v>2090</v>
      </c>
      <c r="I40" s="528" t="s">
        <v>2091</v>
      </c>
      <c r="J40" s="528" t="s">
        <v>2091</v>
      </c>
      <c r="K40" s="528" t="s">
        <v>2091</v>
      </c>
    </row>
    <row r="41" spans="1:11" ht="39.75" customHeight="1" x14ac:dyDescent="0.25">
      <c r="A41" s="526">
        <v>25</v>
      </c>
      <c r="B41" s="527" t="s">
        <v>2103</v>
      </c>
      <c r="C41" s="528">
        <v>0</v>
      </c>
      <c r="D41" s="528">
        <v>0</v>
      </c>
      <c r="E41" s="528">
        <v>1.218</v>
      </c>
      <c r="F41" s="528">
        <v>2013</v>
      </c>
      <c r="G41" s="528">
        <v>2013</v>
      </c>
      <c r="H41" s="528" t="s">
        <v>2090</v>
      </c>
      <c r="I41" s="528" t="s">
        <v>2091</v>
      </c>
      <c r="J41" s="528" t="s">
        <v>2091</v>
      </c>
      <c r="K41" s="528" t="s">
        <v>2091</v>
      </c>
    </row>
    <row r="42" spans="1:11" ht="39.75" customHeight="1" x14ac:dyDescent="0.25">
      <c r="A42" s="526">
        <v>26</v>
      </c>
      <c r="B42" s="527" t="s">
        <v>1758</v>
      </c>
      <c r="C42" s="528">
        <v>0</v>
      </c>
      <c r="D42" s="528">
        <v>0</v>
      </c>
      <c r="E42" s="528">
        <v>0.8</v>
      </c>
      <c r="F42" s="528">
        <v>2013</v>
      </c>
      <c r="G42" s="528">
        <v>2013</v>
      </c>
      <c r="H42" s="528" t="s">
        <v>2090</v>
      </c>
      <c r="I42" s="528" t="s">
        <v>2091</v>
      </c>
      <c r="J42" s="528" t="s">
        <v>2091</v>
      </c>
      <c r="K42" s="528" t="s">
        <v>2091</v>
      </c>
    </row>
    <row r="43" spans="1:11" ht="39.75" customHeight="1" x14ac:dyDescent="0.25">
      <c r="A43" s="526">
        <v>27</v>
      </c>
      <c r="B43" s="527" t="s">
        <v>1759</v>
      </c>
      <c r="C43" s="528">
        <v>0</v>
      </c>
      <c r="D43" s="528">
        <v>0</v>
      </c>
      <c r="E43" s="528">
        <v>3.2</v>
      </c>
      <c r="F43" s="528">
        <v>2013</v>
      </c>
      <c r="G43" s="528">
        <v>2013</v>
      </c>
      <c r="H43" s="528" t="s">
        <v>2090</v>
      </c>
      <c r="I43" s="528" t="s">
        <v>2091</v>
      </c>
      <c r="J43" s="528" t="s">
        <v>2091</v>
      </c>
      <c r="K43" s="528" t="s">
        <v>2091</v>
      </c>
    </row>
    <row r="44" spans="1:11" ht="39.75" customHeight="1" x14ac:dyDescent="0.25">
      <c r="A44" s="526">
        <v>28</v>
      </c>
      <c r="B44" s="527" t="s">
        <v>1760</v>
      </c>
      <c r="C44" s="528">
        <v>0</v>
      </c>
      <c r="D44" s="528">
        <v>0</v>
      </c>
      <c r="E44" s="528">
        <v>1.6</v>
      </c>
      <c r="F44" s="528">
        <v>2013</v>
      </c>
      <c r="G44" s="528">
        <v>2013</v>
      </c>
      <c r="H44" s="528" t="s">
        <v>2090</v>
      </c>
      <c r="I44" s="528" t="s">
        <v>2091</v>
      </c>
      <c r="J44" s="528" t="s">
        <v>2091</v>
      </c>
      <c r="K44" s="528" t="s">
        <v>2091</v>
      </c>
    </row>
    <row r="45" spans="1:11" ht="39.75" customHeight="1" x14ac:dyDescent="0.25">
      <c r="A45" s="526">
        <v>29</v>
      </c>
      <c r="B45" s="527" t="s">
        <v>2104</v>
      </c>
      <c r="C45" s="528">
        <v>0</v>
      </c>
      <c r="D45" s="528">
        <v>0</v>
      </c>
      <c r="E45" s="528">
        <v>5.8150000000000004</v>
      </c>
      <c r="F45" s="528">
        <v>2013</v>
      </c>
      <c r="G45" s="528">
        <v>2013</v>
      </c>
      <c r="H45" s="528" t="s">
        <v>2090</v>
      </c>
      <c r="I45" s="528" t="s">
        <v>2091</v>
      </c>
      <c r="J45" s="528" t="s">
        <v>2091</v>
      </c>
      <c r="K45" s="528" t="s">
        <v>2091</v>
      </c>
    </row>
    <row r="46" spans="1:11" ht="39.75" customHeight="1" x14ac:dyDescent="0.25">
      <c r="A46" s="526">
        <v>30</v>
      </c>
      <c r="B46" s="527" t="s">
        <v>1761</v>
      </c>
      <c r="C46" s="528">
        <v>0</v>
      </c>
      <c r="D46" s="528">
        <v>0</v>
      </c>
      <c r="E46" s="528">
        <v>1.3</v>
      </c>
      <c r="F46" s="528">
        <v>2013</v>
      </c>
      <c r="G46" s="528">
        <v>2013</v>
      </c>
      <c r="H46" s="528" t="s">
        <v>2090</v>
      </c>
      <c r="I46" s="528" t="s">
        <v>2091</v>
      </c>
      <c r="J46" s="528" t="s">
        <v>2091</v>
      </c>
      <c r="K46" s="528" t="s">
        <v>2091</v>
      </c>
    </row>
    <row r="47" spans="1:11" ht="39.75" customHeight="1" x14ac:dyDescent="0.25">
      <c r="A47" s="526">
        <v>31</v>
      </c>
      <c r="B47" s="527" t="s">
        <v>2105</v>
      </c>
      <c r="C47" s="528">
        <v>0</v>
      </c>
      <c r="D47" s="528">
        <v>0</v>
      </c>
      <c r="E47" s="528">
        <v>1.9419999999999999</v>
      </c>
      <c r="F47" s="528">
        <v>2013</v>
      </c>
      <c r="G47" s="528">
        <v>2013</v>
      </c>
      <c r="H47" s="528" t="s">
        <v>2090</v>
      </c>
      <c r="I47" s="528" t="s">
        <v>2091</v>
      </c>
      <c r="J47" s="528" t="s">
        <v>2091</v>
      </c>
      <c r="K47" s="528" t="s">
        <v>2091</v>
      </c>
    </row>
    <row r="48" spans="1:11" ht="39.75" customHeight="1" x14ac:dyDescent="0.25">
      <c r="A48" s="526">
        <v>32</v>
      </c>
      <c r="B48" s="527" t="s">
        <v>2106</v>
      </c>
      <c r="C48" s="528">
        <v>0</v>
      </c>
      <c r="D48" s="528">
        <v>0</v>
      </c>
      <c r="E48" s="528">
        <v>1.25</v>
      </c>
      <c r="F48" s="528">
        <v>2013</v>
      </c>
      <c r="G48" s="528">
        <v>2013</v>
      </c>
      <c r="H48" s="528" t="s">
        <v>2090</v>
      </c>
      <c r="I48" s="528" t="s">
        <v>2091</v>
      </c>
      <c r="J48" s="528" t="s">
        <v>2091</v>
      </c>
      <c r="K48" s="528" t="s">
        <v>2091</v>
      </c>
    </row>
    <row r="49" spans="1:11" ht="39.75" customHeight="1" x14ac:dyDescent="0.25">
      <c r="A49" s="526">
        <v>33</v>
      </c>
      <c r="B49" s="527" t="s">
        <v>2107</v>
      </c>
      <c r="C49" s="528">
        <v>0</v>
      </c>
      <c r="D49" s="528">
        <v>0</v>
      </c>
      <c r="E49" s="528">
        <v>0.127</v>
      </c>
      <c r="F49" s="528">
        <v>2013</v>
      </c>
      <c r="G49" s="528">
        <v>2013</v>
      </c>
      <c r="H49" s="528" t="s">
        <v>2090</v>
      </c>
      <c r="I49" s="528" t="s">
        <v>2091</v>
      </c>
      <c r="J49" s="528" t="s">
        <v>2091</v>
      </c>
      <c r="K49" s="528" t="s">
        <v>2091</v>
      </c>
    </row>
    <row r="50" spans="1:11" ht="39.75" customHeight="1" x14ac:dyDescent="0.25">
      <c r="A50" s="526">
        <v>34</v>
      </c>
      <c r="B50" s="527" t="s">
        <v>2108</v>
      </c>
      <c r="C50" s="528">
        <v>0</v>
      </c>
      <c r="D50" s="528">
        <v>0</v>
      </c>
      <c r="E50" s="528">
        <v>0.79700000000000004</v>
      </c>
      <c r="F50" s="528">
        <v>2013</v>
      </c>
      <c r="G50" s="528">
        <v>2013</v>
      </c>
      <c r="H50" s="528" t="s">
        <v>2090</v>
      </c>
      <c r="I50" s="528" t="s">
        <v>2091</v>
      </c>
      <c r="J50" s="528" t="s">
        <v>2091</v>
      </c>
      <c r="K50" s="528" t="s">
        <v>2091</v>
      </c>
    </row>
    <row r="51" spans="1:11" ht="39.75" customHeight="1" x14ac:dyDescent="0.25">
      <c r="A51" s="526">
        <v>35</v>
      </c>
      <c r="B51" s="527" t="s">
        <v>1762</v>
      </c>
      <c r="C51" s="528">
        <v>0</v>
      </c>
      <c r="D51" s="528">
        <v>0</v>
      </c>
      <c r="E51" s="528">
        <v>5.3</v>
      </c>
      <c r="F51" s="528">
        <v>2013</v>
      </c>
      <c r="G51" s="528">
        <v>2013</v>
      </c>
      <c r="H51" s="528" t="s">
        <v>2090</v>
      </c>
      <c r="I51" s="528" t="s">
        <v>2091</v>
      </c>
      <c r="J51" s="528" t="s">
        <v>2091</v>
      </c>
      <c r="K51" s="528" t="s">
        <v>2091</v>
      </c>
    </row>
    <row r="52" spans="1:11" ht="39.75" customHeight="1" x14ac:dyDescent="0.25">
      <c r="A52" s="526">
        <v>36</v>
      </c>
      <c r="B52" s="527" t="s">
        <v>1763</v>
      </c>
      <c r="C52" s="528">
        <v>0</v>
      </c>
      <c r="D52" s="528">
        <v>0</v>
      </c>
      <c r="E52" s="528">
        <v>4.68</v>
      </c>
      <c r="F52" s="528">
        <v>2013</v>
      </c>
      <c r="G52" s="528">
        <v>2013</v>
      </c>
      <c r="H52" s="528" t="s">
        <v>2090</v>
      </c>
      <c r="I52" s="528" t="s">
        <v>2091</v>
      </c>
      <c r="J52" s="528" t="s">
        <v>2091</v>
      </c>
      <c r="K52" s="528" t="s">
        <v>2091</v>
      </c>
    </row>
    <row r="53" spans="1:11" ht="39.75" customHeight="1" x14ac:dyDescent="0.25">
      <c r="A53" s="526">
        <v>37</v>
      </c>
      <c r="B53" s="527" t="s">
        <v>1764</v>
      </c>
      <c r="C53" s="528">
        <v>0</v>
      </c>
      <c r="D53" s="528">
        <v>0</v>
      </c>
      <c r="E53" s="528">
        <v>3.75</v>
      </c>
      <c r="F53" s="528">
        <v>2013</v>
      </c>
      <c r="G53" s="528">
        <v>2013</v>
      </c>
      <c r="H53" s="528" t="s">
        <v>2090</v>
      </c>
      <c r="I53" s="528" t="s">
        <v>2091</v>
      </c>
      <c r="J53" s="528" t="s">
        <v>2091</v>
      </c>
      <c r="K53" s="528" t="s">
        <v>2091</v>
      </c>
    </row>
    <row r="54" spans="1:11" ht="39.75" customHeight="1" x14ac:dyDescent="0.25">
      <c r="A54" s="526">
        <v>38</v>
      </c>
      <c r="B54" s="527" t="s">
        <v>1765</v>
      </c>
      <c r="C54" s="528">
        <v>0</v>
      </c>
      <c r="D54" s="528">
        <v>0</v>
      </c>
      <c r="E54" s="528">
        <v>3.99</v>
      </c>
      <c r="F54" s="528">
        <v>2013</v>
      </c>
      <c r="G54" s="528">
        <v>2013</v>
      </c>
      <c r="H54" s="528" t="s">
        <v>2090</v>
      </c>
      <c r="I54" s="528" t="s">
        <v>2091</v>
      </c>
      <c r="J54" s="528" t="s">
        <v>2091</v>
      </c>
      <c r="K54" s="528" t="s">
        <v>2091</v>
      </c>
    </row>
    <row r="55" spans="1:11" ht="39.75" customHeight="1" x14ac:dyDescent="0.25">
      <c r="A55" s="526">
        <v>39</v>
      </c>
      <c r="B55" s="527" t="s">
        <v>2109</v>
      </c>
      <c r="C55" s="528">
        <v>0.16</v>
      </c>
      <c r="D55" s="528">
        <v>0</v>
      </c>
      <c r="E55" s="528">
        <v>1.7809999999999999</v>
      </c>
      <c r="F55" s="528">
        <v>2013</v>
      </c>
      <c r="G55" s="528">
        <v>2013</v>
      </c>
      <c r="H55" s="528" t="s">
        <v>2090</v>
      </c>
      <c r="I55" s="528" t="s">
        <v>2091</v>
      </c>
      <c r="J55" s="528" t="s">
        <v>2091</v>
      </c>
      <c r="K55" s="528" t="s">
        <v>2091</v>
      </c>
    </row>
    <row r="56" spans="1:11" ht="39.75" customHeight="1" x14ac:dyDescent="0.25">
      <c r="A56" s="526">
        <v>40</v>
      </c>
      <c r="B56" s="527" t="s">
        <v>2110</v>
      </c>
      <c r="C56" s="528">
        <v>0.75</v>
      </c>
      <c r="D56" s="528">
        <v>0</v>
      </c>
      <c r="E56" s="528">
        <v>8.5839999999999996</v>
      </c>
      <c r="F56" s="528">
        <v>2013</v>
      </c>
      <c r="G56" s="528">
        <v>2013</v>
      </c>
      <c r="H56" s="528" t="s">
        <v>2090</v>
      </c>
      <c r="I56" s="528" t="s">
        <v>2091</v>
      </c>
      <c r="J56" s="528" t="s">
        <v>2091</v>
      </c>
      <c r="K56" s="528" t="s">
        <v>2091</v>
      </c>
    </row>
    <row r="57" spans="1:11" ht="39.75" customHeight="1" x14ac:dyDescent="0.25">
      <c r="A57" s="526">
        <v>41</v>
      </c>
      <c r="B57" s="527" t="s">
        <v>1766</v>
      </c>
      <c r="C57" s="528">
        <v>0</v>
      </c>
      <c r="D57" s="528">
        <v>0</v>
      </c>
      <c r="E57" s="528">
        <v>9.6999999999999993</v>
      </c>
      <c r="F57" s="528">
        <v>2013</v>
      </c>
      <c r="G57" s="528">
        <v>2013</v>
      </c>
      <c r="H57" s="528" t="s">
        <v>2090</v>
      </c>
      <c r="I57" s="528" t="s">
        <v>2091</v>
      </c>
      <c r="J57" s="528" t="s">
        <v>2091</v>
      </c>
      <c r="K57" s="528" t="s">
        <v>2091</v>
      </c>
    </row>
    <row r="58" spans="1:11" ht="39.75" customHeight="1" x14ac:dyDescent="0.25">
      <c r="A58" s="526">
        <v>42</v>
      </c>
      <c r="B58" s="527" t="s">
        <v>1767</v>
      </c>
      <c r="C58" s="528">
        <v>0.63</v>
      </c>
      <c r="D58" s="528">
        <v>0</v>
      </c>
      <c r="E58" s="528">
        <v>4</v>
      </c>
      <c r="F58" s="528">
        <v>2013</v>
      </c>
      <c r="G58" s="528">
        <v>2013</v>
      </c>
      <c r="H58" s="528" t="s">
        <v>2090</v>
      </c>
      <c r="I58" s="528" t="s">
        <v>2091</v>
      </c>
      <c r="J58" s="528" t="s">
        <v>2091</v>
      </c>
      <c r="K58" s="528" t="s">
        <v>2091</v>
      </c>
    </row>
    <row r="59" spans="1:11" ht="39.75" customHeight="1" x14ac:dyDescent="0.25">
      <c r="A59" s="526">
        <v>43</v>
      </c>
      <c r="B59" s="527" t="s">
        <v>1768</v>
      </c>
      <c r="C59" s="528">
        <v>0.63</v>
      </c>
      <c r="D59" s="528">
        <v>0</v>
      </c>
      <c r="E59" s="528">
        <v>4.7</v>
      </c>
      <c r="F59" s="528">
        <v>2013</v>
      </c>
      <c r="G59" s="528">
        <v>2013</v>
      </c>
      <c r="H59" s="528" t="s">
        <v>2090</v>
      </c>
      <c r="I59" s="528" t="s">
        <v>2091</v>
      </c>
      <c r="J59" s="528" t="s">
        <v>2091</v>
      </c>
      <c r="K59" s="528" t="s">
        <v>2091</v>
      </c>
    </row>
    <row r="60" spans="1:11" ht="39.75" customHeight="1" x14ac:dyDescent="0.25">
      <c r="A60" s="526">
        <v>44</v>
      </c>
      <c r="B60" s="527" t="s">
        <v>2111</v>
      </c>
      <c r="C60" s="528">
        <v>0.5</v>
      </c>
      <c r="D60" s="528">
        <v>0</v>
      </c>
      <c r="E60" s="528">
        <v>3.0979999999999999</v>
      </c>
      <c r="F60" s="528">
        <v>2013</v>
      </c>
      <c r="G60" s="528">
        <v>2013</v>
      </c>
      <c r="H60" s="528" t="s">
        <v>2090</v>
      </c>
      <c r="I60" s="528" t="s">
        <v>2091</v>
      </c>
      <c r="J60" s="528" t="s">
        <v>2091</v>
      </c>
      <c r="K60" s="528" t="s">
        <v>2091</v>
      </c>
    </row>
    <row r="61" spans="1:11" ht="39.75" customHeight="1" x14ac:dyDescent="0.25">
      <c r="A61" s="526">
        <v>45</v>
      </c>
      <c r="B61" s="527" t="s">
        <v>1769</v>
      </c>
      <c r="C61" s="528">
        <v>0</v>
      </c>
      <c r="D61" s="528">
        <v>0</v>
      </c>
      <c r="E61" s="528">
        <v>4</v>
      </c>
      <c r="F61" s="528">
        <v>2013</v>
      </c>
      <c r="G61" s="528">
        <v>2013</v>
      </c>
      <c r="H61" s="528" t="s">
        <v>2090</v>
      </c>
      <c r="I61" s="528" t="s">
        <v>2091</v>
      </c>
      <c r="J61" s="528" t="s">
        <v>2091</v>
      </c>
      <c r="K61" s="528" t="s">
        <v>2091</v>
      </c>
    </row>
    <row r="62" spans="1:11" ht="75" x14ac:dyDescent="0.25">
      <c r="A62" s="526">
        <v>46</v>
      </c>
      <c r="B62" s="527" t="s">
        <v>2112</v>
      </c>
      <c r="C62" s="528">
        <v>0</v>
      </c>
      <c r="D62" s="528">
        <v>0</v>
      </c>
      <c r="E62" s="528">
        <v>0</v>
      </c>
      <c r="F62" s="528">
        <v>2012</v>
      </c>
      <c r="G62" s="528">
        <v>2013</v>
      </c>
      <c r="H62" s="528" t="s">
        <v>2113</v>
      </c>
      <c r="I62" s="528" t="s">
        <v>2113</v>
      </c>
      <c r="J62" s="528" t="s">
        <v>2113</v>
      </c>
      <c r="K62" s="528" t="s">
        <v>2113</v>
      </c>
    </row>
    <row r="63" spans="1:11" ht="75" x14ac:dyDescent="0.25">
      <c r="A63" s="526">
        <v>47</v>
      </c>
      <c r="B63" s="527" t="s">
        <v>2114</v>
      </c>
      <c r="C63" s="528">
        <v>0</v>
      </c>
      <c r="D63" s="528">
        <v>0</v>
      </c>
      <c r="E63" s="528">
        <v>0</v>
      </c>
      <c r="F63" s="528">
        <v>2012</v>
      </c>
      <c r="G63" s="528">
        <v>2013</v>
      </c>
      <c r="H63" s="528" t="s">
        <v>2113</v>
      </c>
      <c r="I63" s="528" t="s">
        <v>2113</v>
      </c>
      <c r="J63" s="528" t="s">
        <v>2113</v>
      </c>
      <c r="K63" s="528" t="s">
        <v>2113</v>
      </c>
    </row>
    <row r="64" spans="1:11" ht="45" x14ac:dyDescent="0.25">
      <c r="A64" s="529">
        <f>A63+1</f>
        <v>48</v>
      </c>
      <c r="B64" s="530" t="s">
        <v>2115</v>
      </c>
      <c r="C64" s="531">
        <v>80</v>
      </c>
      <c r="D64" s="531"/>
      <c r="E64" s="531">
        <v>0</v>
      </c>
      <c r="F64" s="531">
        <v>2010</v>
      </c>
      <c r="G64" s="531">
        <v>2013</v>
      </c>
      <c r="H64" s="531" t="s">
        <v>2113</v>
      </c>
      <c r="I64" s="531" t="s">
        <v>2113</v>
      </c>
      <c r="J64" s="531" t="s">
        <v>2113</v>
      </c>
      <c r="K64" s="532" t="s">
        <v>2113</v>
      </c>
    </row>
    <row r="65" spans="1:11" ht="45" x14ac:dyDescent="0.25">
      <c r="A65" s="529">
        <f t="shared" ref="A65:A94" si="0">A64+1</f>
        <v>49</v>
      </c>
      <c r="B65" s="533" t="s">
        <v>2116</v>
      </c>
      <c r="C65" s="534">
        <v>50</v>
      </c>
      <c r="D65" s="534"/>
      <c r="E65" s="534">
        <v>0</v>
      </c>
      <c r="F65" s="534">
        <v>2006</v>
      </c>
      <c r="G65" s="534">
        <v>2013</v>
      </c>
      <c r="H65" s="534" t="s">
        <v>2113</v>
      </c>
      <c r="I65" s="534" t="s">
        <v>2113</v>
      </c>
      <c r="J65" s="534" t="s">
        <v>2113</v>
      </c>
      <c r="K65" s="535" t="s">
        <v>2113</v>
      </c>
    </row>
    <row r="66" spans="1:11" ht="30" x14ac:dyDescent="0.25">
      <c r="A66" s="529">
        <f t="shared" si="0"/>
        <v>50</v>
      </c>
      <c r="B66" s="533" t="s">
        <v>2117</v>
      </c>
      <c r="C66" s="534">
        <v>80</v>
      </c>
      <c r="D66" s="534"/>
      <c r="E66" s="534">
        <v>1</v>
      </c>
      <c r="F66" s="534">
        <v>2007</v>
      </c>
      <c r="G66" s="534">
        <v>2012</v>
      </c>
      <c r="H66" s="534" t="s">
        <v>2113</v>
      </c>
      <c r="I66" s="534" t="s">
        <v>2113</v>
      </c>
      <c r="J66" s="534" t="s">
        <v>2113</v>
      </c>
      <c r="K66" s="535" t="s">
        <v>2113</v>
      </c>
    </row>
    <row r="67" spans="1:11" ht="45" x14ac:dyDescent="0.25">
      <c r="A67" s="529">
        <f t="shared" si="0"/>
        <v>51</v>
      </c>
      <c r="B67" s="533" t="s">
        <v>2118</v>
      </c>
      <c r="C67" s="534"/>
      <c r="D67" s="534"/>
      <c r="E67" s="534"/>
      <c r="F67" s="534">
        <v>2010</v>
      </c>
      <c r="G67" s="534">
        <v>2012</v>
      </c>
      <c r="H67" s="534" t="s">
        <v>2113</v>
      </c>
      <c r="I67" s="534" t="s">
        <v>2113</v>
      </c>
      <c r="J67" s="534" t="s">
        <v>2113</v>
      </c>
      <c r="K67" s="535" t="s">
        <v>2113</v>
      </c>
    </row>
    <row r="68" spans="1:11" ht="45" x14ac:dyDescent="0.25">
      <c r="A68" s="529">
        <f t="shared" si="0"/>
        <v>52</v>
      </c>
      <c r="B68" s="533" t="s">
        <v>2119</v>
      </c>
      <c r="C68" s="536"/>
      <c r="D68" s="536"/>
      <c r="E68" s="536">
        <v>5.3</v>
      </c>
      <c r="F68" s="534">
        <v>2009</v>
      </c>
      <c r="G68" s="534">
        <v>2013</v>
      </c>
      <c r="H68" s="534" t="s">
        <v>2113</v>
      </c>
      <c r="I68" s="534" t="s">
        <v>2113</v>
      </c>
      <c r="J68" s="534" t="s">
        <v>2113</v>
      </c>
      <c r="K68" s="535" t="s">
        <v>2113</v>
      </c>
    </row>
    <row r="69" spans="1:11" ht="45" x14ac:dyDescent="0.25">
      <c r="A69" s="529">
        <f t="shared" si="0"/>
        <v>53</v>
      </c>
      <c r="B69" s="533" t="s">
        <v>2120</v>
      </c>
      <c r="C69" s="536"/>
      <c r="D69" s="536"/>
      <c r="E69" s="536">
        <v>17.600000000000001</v>
      </c>
      <c r="F69" s="534">
        <v>2009</v>
      </c>
      <c r="G69" s="534">
        <v>2013</v>
      </c>
      <c r="H69" s="534" t="s">
        <v>2113</v>
      </c>
      <c r="I69" s="534" t="s">
        <v>2113</v>
      </c>
      <c r="J69" s="534" t="s">
        <v>2113</v>
      </c>
      <c r="K69" s="535" t="s">
        <v>2113</v>
      </c>
    </row>
    <row r="70" spans="1:11" ht="30" x14ac:dyDescent="0.25">
      <c r="A70" s="529">
        <f t="shared" si="0"/>
        <v>54</v>
      </c>
      <c r="B70" s="533" t="s">
        <v>2121</v>
      </c>
      <c r="C70" s="1149">
        <v>41</v>
      </c>
      <c r="D70" s="1149"/>
      <c r="E70" s="1149">
        <v>111.1</v>
      </c>
      <c r="F70" s="534">
        <v>2009</v>
      </c>
      <c r="G70" s="534">
        <v>2013</v>
      </c>
      <c r="H70" s="534" t="s">
        <v>2113</v>
      </c>
      <c r="I70" s="534" t="s">
        <v>2113</v>
      </c>
      <c r="J70" s="534" t="s">
        <v>2113</v>
      </c>
      <c r="K70" s="535" t="s">
        <v>2113</v>
      </c>
    </row>
    <row r="71" spans="1:11" ht="30" x14ac:dyDescent="0.25">
      <c r="A71" s="529">
        <f t="shared" si="0"/>
        <v>55</v>
      </c>
      <c r="B71" s="533" t="s">
        <v>2122</v>
      </c>
      <c r="C71" s="1150"/>
      <c r="D71" s="1150"/>
      <c r="E71" s="1150"/>
      <c r="F71" s="534">
        <v>2009</v>
      </c>
      <c r="G71" s="534">
        <v>2013</v>
      </c>
      <c r="H71" s="534" t="s">
        <v>2113</v>
      </c>
      <c r="I71" s="534" t="s">
        <v>2113</v>
      </c>
      <c r="J71" s="534" t="s">
        <v>2113</v>
      </c>
      <c r="K71" s="535" t="s">
        <v>2113</v>
      </c>
    </row>
    <row r="72" spans="1:11" ht="30" x14ac:dyDescent="0.25">
      <c r="A72" s="529">
        <f t="shared" si="0"/>
        <v>56</v>
      </c>
      <c r="B72" s="533" t="s">
        <v>2123</v>
      </c>
      <c r="C72" s="1149">
        <v>78</v>
      </c>
      <c r="D72" s="1149"/>
      <c r="E72" s="1149">
        <v>194.3</v>
      </c>
      <c r="F72" s="534">
        <v>2010</v>
      </c>
      <c r="G72" s="534">
        <v>2013</v>
      </c>
      <c r="H72" s="534" t="s">
        <v>2113</v>
      </c>
      <c r="I72" s="534" t="s">
        <v>2113</v>
      </c>
      <c r="J72" s="534" t="s">
        <v>2113</v>
      </c>
      <c r="K72" s="535" t="s">
        <v>2113</v>
      </c>
    </row>
    <row r="73" spans="1:11" ht="30" x14ac:dyDescent="0.25">
      <c r="A73" s="529">
        <f t="shared" si="0"/>
        <v>57</v>
      </c>
      <c r="B73" s="533" t="s">
        <v>2124</v>
      </c>
      <c r="C73" s="1150"/>
      <c r="D73" s="1150"/>
      <c r="E73" s="1150"/>
      <c r="F73" s="534">
        <v>2010</v>
      </c>
      <c r="G73" s="534">
        <v>2013</v>
      </c>
      <c r="H73" s="534" t="s">
        <v>2113</v>
      </c>
      <c r="I73" s="534" t="s">
        <v>2113</v>
      </c>
      <c r="J73" s="534" t="s">
        <v>13</v>
      </c>
      <c r="K73" s="535" t="s">
        <v>13</v>
      </c>
    </row>
    <row r="74" spans="1:11" ht="30" x14ac:dyDescent="0.25">
      <c r="A74" s="529">
        <f t="shared" si="0"/>
        <v>58</v>
      </c>
      <c r="B74" s="533" t="s">
        <v>2125</v>
      </c>
      <c r="C74" s="1149">
        <v>34.369999999999997</v>
      </c>
      <c r="D74" s="1149"/>
      <c r="E74" s="1149">
        <v>110.7</v>
      </c>
      <c r="F74" s="534">
        <v>2010</v>
      </c>
      <c r="G74" s="534">
        <v>2013</v>
      </c>
      <c r="H74" s="534" t="s">
        <v>2113</v>
      </c>
      <c r="I74" s="534" t="s">
        <v>2113</v>
      </c>
      <c r="J74" s="534" t="s">
        <v>2113</v>
      </c>
      <c r="K74" s="535" t="s">
        <v>2113</v>
      </c>
    </row>
    <row r="75" spans="1:11" ht="30" x14ac:dyDescent="0.25">
      <c r="A75" s="529">
        <f t="shared" si="0"/>
        <v>59</v>
      </c>
      <c r="B75" s="533" t="s">
        <v>2126</v>
      </c>
      <c r="C75" s="1150"/>
      <c r="D75" s="1150"/>
      <c r="E75" s="1150"/>
      <c r="F75" s="534">
        <v>2010</v>
      </c>
      <c r="G75" s="534">
        <v>2013</v>
      </c>
      <c r="H75" s="534" t="s">
        <v>2113</v>
      </c>
      <c r="I75" s="534" t="s">
        <v>2113</v>
      </c>
      <c r="J75" s="534" t="s">
        <v>2113</v>
      </c>
      <c r="K75" s="535" t="s">
        <v>2113</v>
      </c>
    </row>
    <row r="76" spans="1:11" ht="45" x14ac:dyDescent="0.25">
      <c r="A76" s="529">
        <f t="shared" si="0"/>
        <v>60</v>
      </c>
      <c r="B76" s="533" t="s">
        <v>2127</v>
      </c>
      <c r="C76" s="1149">
        <v>49</v>
      </c>
      <c r="D76" s="1149"/>
      <c r="E76" s="1149">
        <v>85</v>
      </c>
      <c r="F76" s="534">
        <v>2010</v>
      </c>
      <c r="G76" s="534">
        <v>2013</v>
      </c>
      <c r="H76" s="534" t="s">
        <v>2113</v>
      </c>
      <c r="I76" s="534" t="s">
        <v>2113</v>
      </c>
      <c r="J76" s="534" t="s">
        <v>2113</v>
      </c>
      <c r="K76" s="535" t="s">
        <v>2113</v>
      </c>
    </row>
    <row r="77" spans="1:11" ht="45" x14ac:dyDescent="0.25">
      <c r="A77" s="529">
        <f t="shared" si="0"/>
        <v>61</v>
      </c>
      <c r="B77" s="533" t="s">
        <v>2128</v>
      </c>
      <c r="C77" s="1150"/>
      <c r="D77" s="1150"/>
      <c r="E77" s="1150"/>
      <c r="F77" s="534">
        <v>2010</v>
      </c>
      <c r="G77" s="534">
        <v>2013</v>
      </c>
      <c r="H77" s="534" t="s">
        <v>2113</v>
      </c>
      <c r="I77" s="534" t="s">
        <v>2113</v>
      </c>
      <c r="J77" s="534" t="s">
        <v>13</v>
      </c>
      <c r="K77" s="535" t="s">
        <v>2113</v>
      </c>
    </row>
    <row r="78" spans="1:11" ht="45" x14ac:dyDescent="0.25">
      <c r="A78" s="529">
        <f t="shared" si="0"/>
        <v>62</v>
      </c>
      <c r="B78" s="533" t="s">
        <v>2129</v>
      </c>
      <c r="C78" s="1149">
        <v>156</v>
      </c>
      <c r="D78" s="1149"/>
      <c r="E78" s="1149">
        <v>224.6</v>
      </c>
      <c r="F78" s="534">
        <v>2010</v>
      </c>
      <c r="G78" s="534">
        <v>2013</v>
      </c>
      <c r="H78" s="534" t="s">
        <v>2113</v>
      </c>
      <c r="I78" s="534" t="s">
        <v>2113</v>
      </c>
      <c r="J78" s="534" t="s">
        <v>2113</v>
      </c>
      <c r="K78" s="535" t="s">
        <v>2113</v>
      </c>
    </row>
    <row r="79" spans="1:11" ht="45" x14ac:dyDescent="0.25">
      <c r="A79" s="529">
        <f t="shared" si="0"/>
        <v>63</v>
      </c>
      <c r="B79" s="533" t="s">
        <v>2130</v>
      </c>
      <c r="C79" s="1150"/>
      <c r="D79" s="1150"/>
      <c r="E79" s="1150"/>
      <c r="F79" s="534">
        <v>2010</v>
      </c>
      <c r="G79" s="534">
        <v>2013</v>
      </c>
      <c r="H79" s="534" t="s">
        <v>2113</v>
      </c>
      <c r="I79" s="534" t="s">
        <v>2113</v>
      </c>
      <c r="J79" s="534" t="s">
        <v>13</v>
      </c>
      <c r="K79" s="535" t="s">
        <v>13</v>
      </c>
    </row>
    <row r="80" spans="1:11" ht="90" x14ac:dyDescent="0.25">
      <c r="A80" s="529">
        <f t="shared" si="0"/>
        <v>64</v>
      </c>
      <c r="B80" s="533" t="s">
        <v>2131</v>
      </c>
      <c r="C80" s="536"/>
      <c r="D80" s="536"/>
      <c r="E80" s="536">
        <v>27.3</v>
      </c>
      <c r="F80" s="534">
        <v>2010</v>
      </c>
      <c r="G80" s="534">
        <v>2013</v>
      </c>
      <c r="H80" s="534" t="s">
        <v>2113</v>
      </c>
      <c r="I80" s="534" t="s">
        <v>2113</v>
      </c>
      <c r="J80" s="534" t="s">
        <v>2113</v>
      </c>
      <c r="K80" s="535" t="s">
        <v>2113</v>
      </c>
    </row>
    <row r="81" spans="1:11" ht="75" x14ac:dyDescent="0.25">
      <c r="A81" s="529">
        <f t="shared" si="0"/>
        <v>65</v>
      </c>
      <c r="B81" s="533" t="s">
        <v>2132</v>
      </c>
      <c r="C81" s="1149"/>
      <c r="D81" s="1149"/>
      <c r="E81" s="534">
        <v>6.7</v>
      </c>
      <c r="F81" s="534">
        <v>2010</v>
      </c>
      <c r="G81" s="534">
        <v>2013</v>
      </c>
      <c r="H81" s="534" t="s">
        <v>2113</v>
      </c>
      <c r="I81" s="534" t="s">
        <v>2113</v>
      </c>
      <c r="J81" s="534" t="s">
        <v>2113</v>
      </c>
      <c r="K81" s="535" t="s">
        <v>2113</v>
      </c>
    </row>
    <row r="82" spans="1:11" ht="75" x14ac:dyDescent="0.25">
      <c r="A82" s="529">
        <f t="shared" si="0"/>
        <v>66</v>
      </c>
      <c r="B82" s="533" t="s">
        <v>2133</v>
      </c>
      <c r="C82" s="1150"/>
      <c r="D82" s="1150"/>
      <c r="E82" s="534">
        <v>10.199999999999999</v>
      </c>
      <c r="F82" s="534">
        <v>2010</v>
      </c>
      <c r="G82" s="534">
        <v>2013</v>
      </c>
      <c r="H82" s="534" t="s">
        <v>2113</v>
      </c>
      <c r="I82" s="534" t="s">
        <v>2113</v>
      </c>
      <c r="J82" s="534" t="s">
        <v>2113</v>
      </c>
      <c r="K82" s="535" t="s">
        <v>2113</v>
      </c>
    </row>
    <row r="83" spans="1:11" ht="75" x14ac:dyDescent="0.25">
      <c r="A83" s="529">
        <f t="shared" si="0"/>
        <v>67</v>
      </c>
      <c r="B83" s="533" t="s">
        <v>2134</v>
      </c>
      <c r="C83" s="1149"/>
      <c r="D83" s="1149"/>
      <c r="E83" s="534">
        <v>7.6</v>
      </c>
      <c r="F83" s="534">
        <v>2010</v>
      </c>
      <c r="G83" s="534">
        <v>2013</v>
      </c>
      <c r="H83" s="534" t="s">
        <v>2113</v>
      </c>
      <c r="I83" s="534" t="s">
        <v>2113</v>
      </c>
      <c r="J83" s="534" t="s">
        <v>2113</v>
      </c>
      <c r="K83" s="535" t="s">
        <v>2113</v>
      </c>
    </row>
    <row r="84" spans="1:11" ht="75" x14ac:dyDescent="0.25">
      <c r="A84" s="529">
        <f t="shared" si="0"/>
        <v>68</v>
      </c>
      <c r="B84" s="533" t="s">
        <v>2135</v>
      </c>
      <c r="C84" s="1150"/>
      <c r="D84" s="1150"/>
      <c r="E84" s="534">
        <v>7.1</v>
      </c>
      <c r="F84" s="534">
        <v>2010</v>
      </c>
      <c r="G84" s="534">
        <v>2013</v>
      </c>
      <c r="H84" s="534" t="s">
        <v>2113</v>
      </c>
      <c r="I84" s="534" t="s">
        <v>2113</v>
      </c>
      <c r="J84" s="534" t="s">
        <v>2113</v>
      </c>
      <c r="K84" s="535" t="s">
        <v>2113</v>
      </c>
    </row>
    <row r="85" spans="1:11" ht="75" x14ac:dyDescent="0.25">
      <c r="A85" s="529">
        <f t="shared" si="0"/>
        <v>69</v>
      </c>
      <c r="B85" s="533" t="s">
        <v>2136</v>
      </c>
      <c r="C85" s="1149"/>
      <c r="D85" s="1149"/>
      <c r="E85" s="534">
        <v>20.9</v>
      </c>
      <c r="F85" s="534">
        <v>2010</v>
      </c>
      <c r="G85" s="534">
        <v>2013</v>
      </c>
      <c r="H85" s="534" t="s">
        <v>2113</v>
      </c>
      <c r="I85" s="534" t="s">
        <v>2113</v>
      </c>
      <c r="J85" s="534" t="s">
        <v>2113</v>
      </c>
      <c r="K85" s="535" t="s">
        <v>2113</v>
      </c>
    </row>
    <row r="86" spans="1:11" ht="75" x14ac:dyDescent="0.25">
      <c r="A86" s="529">
        <f t="shared" si="0"/>
        <v>70</v>
      </c>
      <c r="B86" s="533" t="s">
        <v>2137</v>
      </c>
      <c r="C86" s="1150"/>
      <c r="D86" s="1150"/>
      <c r="E86" s="534">
        <v>2.1</v>
      </c>
      <c r="F86" s="534">
        <v>2010</v>
      </c>
      <c r="G86" s="534">
        <v>2013</v>
      </c>
      <c r="H86" s="534" t="s">
        <v>2113</v>
      </c>
      <c r="I86" s="534" t="s">
        <v>2113</v>
      </c>
      <c r="J86" s="534" t="s">
        <v>2113</v>
      </c>
      <c r="K86" s="535" t="s">
        <v>2113</v>
      </c>
    </row>
    <row r="87" spans="1:11" ht="60" x14ac:dyDescent="0.25">
      <c r="A87" s="529">
        <f t="shared" si="0"/>
        <v>71</v>
      </c>
      <c r="B87" s="533" t="s">
        <v>2138</v>
      </c>
      <c r="C87" s="1149"/>
      <c r="D87" s="1149"/>
      <c r="E87" s="534">
        <v>5</v>
      </c>
      <c r="F87" s="534">
        <v>2010</v>
      </c>
      <c r="G87" s="534">
        <v>2013</v>
      </c>
      <c r="H87" s="534" t="s">
        <v>2113</v>
      </c>
      <c r="I87" s="534" t="s">
        <v>2113</v>
      </c>
      <c r="J87" s="534" t="s">
        <v>2113</v>
      </c>
      <c r="K87" s="535" t="s">
        <v>2113</v>
      </c>
    </row>
    <row r="88" spans="1:11" ht="60" x14ac:dyDescent="0.25">
      <c r="A88" s="529">
        <f t="shared" si="0"/>
        <v>72</v>
      </c>
      <c r="B88" s="533" t="s">
        <v>2139</v>
      </c>
      <c r="C88" s="1150"/>
      <c r="D88" s="1150"/>
      <c r="E88" s="534">
        <v>6.6</v>
      </c>
      <c r="F88" s="534">
        <v>2010</v>
      </c>
      <c r="G88" s="534">
        <v>2013</v>
      </c>
      <c r="H88" s="534" t="s">
        <v>2113</v>
      </c>
      <c r="I88" s="534" t="s">
        <v>2113</v>
      </c>
      <c r="J88" s="534" t="s">
        <v>2113</v>
      </c>
      <c r="K88" s="535" t="s">
        <v>2113</v>
      </c>
    </row>
    <row r="89" spans="1:11" ht="45" x14ac:dyDescent="0.25">
      <c r="A89" s="529">
        <f t="shared" si="0"/>
        <v>73</v>
      </c>
      <c r="B89" s="533" t="s">
        <v>2140</v>
      </c>
      <c r="C89" s="1149"/>
      <c r="D89" s="1149"/>
      <c r="E89" s="534">
        <v>64.7</v>
      </c>
      <c r="F89" s="534">
        <v>2010</v>
      </c>
      <c r="G89" s="534">
        <v>2013</v>
      </c>
      <c r="H89" s="534" t="s">
        <v>2113</v>
      </c>
      <c r="I89" s="534" t="s">
        <v>2113</v>
      </c>
      <c r="J89" s="534" t="s">
        <v>2113</v>
      </c>
      <c r="K89" s="535" t="s">
        <v>2113</v>
      </c>
    </row>
    <row r="90" spans="1:11" ht="45" x14ac:dyDescent="0.25">
      <c r="A90" s="529">
        <f t="shared" si="0"/>
        <v>74</v>
      </c>
      <c r="B90" s="533" t="s">
        <v>2141</v>
      </c>
      <c r="C90" s="1150"/>
      <c r="D90" s="1150"/>
      <c r="E90" s="534">
        <v>7.82</v>
      </c>
      <c r="F90" s="534">
        <v>2010</v>
      </c>
      <c r="G90" s="534">
        <v>2013</v>
      </c>
      <c r="H90" s="534" t="s">
        <v>2113</v>
      </c>
      <c r="I90" s="534" t="s">
        <v>2113</v>
      </c>
      <c r="J90" s="534" t="s">
        <v>2113</v>
      </c>
      <c r="K90" s="535" t="s">
        <v>2113</v>
      </c>
    </row>
    <row r="91" spans="1:11" ht="60" x14ac:dyDescent="0.25">
      <c r="A91" s="529">
        <f t="shared" si="0"/>
        <v>75</v>
      </c>
      <c r="B91" s="530" t="s">
        <v>2142</v>
      </c>
      <c r="C91" s="531"/>
      <c r="D91" s="531"/>
      <c r="E91" s="531">
        <v>0.72840000000000005</v>
      </c>
      <c r="F91" s="531">
        <v>2011</v>
      </c>
      <c r="G91" s="531">
        <v>2012</v>
      </c>
      <c r="H91" s="534" t="s">
        <v>2113</v>
      </c>
      <c r="I91" s="534" t="s">
        <v>2113</v>
      </c>
      <c r="J91" s="534" t="s">
        <v>2113</v>
      </c>
      <c r="K91" s="535" t="s">
        <v>2113</v>
      </c>
    </row>
    <row r="92" spans="1:11" ht="45" x14ac:dyDescent="0.25">
      <c r="A92" s="529">
        <f t="shared" si="0"/>
        <v>76</v>
      </c>
      <c r="B92" s="527" t="s">
        <v>2143</v>
      </c>
      <c r="C92" s="537">
        <v>0</v>
      </c>
      <c r="D92" s="537"/>
      <c r="E92" s="537">
        <v>40.1</v>
      </c>
      <c r="F92" s="537">
        <v>2012</v>
      </c>
      <c r="G92" s="527" t="s">
        <v>2144</v>
      </c>
      <c r="H92" s="537" t="s">
        <v>2145</v>
      </c>
      <c r="I92" s="527" t="s">
        <v>2146</v>
      </c>
      <c r="J92" s="537" t="s">
        <v>291</v>
      </c>
      <c r="K92" s="537" t="s">
        <v>291</v>
      </c>
    </row>
    <row r="93" spans="1:11" ht="60" x14ac:dyDescent="0.25">
      <c r="A93" s="529">
        <f t="shared" si="0"/>
        <v>77</v>
      </c>
      <c r="B93" s="527" t="s">
        <v>2147</v>
      </c>
      <c r="C93" s="537">
        <v>25</v>
      </c>
      <c r="D93" s="537"/>
      <c r="E93" s="537">
        <v>0</v>
      </c>
      <c r="F93" s="537">
        <v>2012</v>
      </c>
      <c r="G93" s="537">
        <v>2014</v>
      </c>
      <c r="H93" s="537" t="s">
        <v>2090</v>
      </c>
      <c r="I93" s="537" t="s">
        <v>291</v>
      </c>
      <c r="J93" s="537" t="s">
        <v>2090</v>
      </c>
      <c r="K93" s="537" t="s">
        <v>291</v>
      </c>
    </row>
    <row r="94" spans="1:11" ht="45" x14ac:dyDescent="0.25">
      <c r="A94" s="529">
        <f t="shared" si="0"/>
        <v>78</v>
      </c>
      <c r="B94" s="527" t="s">
        <v>2148</v>
      </c>
      <c r="C94" s="537">
        <v>25</v>
      </c>
      <c r="D94" s="537"/>
      <c r="E94" s="537">
        <v>0</v>
      </c>
      <c r="F94" s="537">
        <v>2013</v>
      </c>
      <c r="G94" s="537">
        <v>2014</v>
      </c>
      <c r="H94" s="537" t="s">
        <v>2090</v>
      </c>
      <c r="I94" s="537" t="s">
        <v>291</v>
      </c>
      <c r="J94" s="537" t="s">
        <v>291</v>
      </c>
      <c r="K94" s="537" t="s">
        <v>291</v>
      </c>
    </row>
  </sheetData>
  <mergeCells count="46">
    <mergeCell ref="G11:K11"/>
    <mergeCell ref="A6:K6"/>
    <mergeCell ref="J7:K7"/>
    <mergeCell ref="F8:K8"/>
    <mergeCell ref="F9:K9"/>
    <mergeCell ref="H10:K10"/>
    <mergeCell ref="J12:K12"/>
    <mergeCell ref="A14:A16"/>
    <mergeCell ref="B14:B16"/>
    <mergeCell ref="C14:E14"/>
    <mergeCell ref="F14:G14"/>
    <mergeCell ref="H14:K14"/>
    <mergeCell ref="C15:C16"/>
    <mergeCell ref="D15:D16"/>
    <mergeCell ref="E15:E16"/>
    <mergeCell ref="F15:F16"/>
    <mergeCell ref="G15:G16"/>
    <mergeCell ref="H15:H16"/>
    <mergeCell ref="I15:I16"/>
    <mergeCell ref="J15:J16"/>
    <mergeCell ref="K15:K16"/>
    <mergeCell ref="C72:C73"/>
    <mergeCell ref="D72:D73"/>
    <mergeCell ref="E72:E73"/>
    <mergeCell ref="C70:C71"/>
    <mergeCell ref="D70:D71"/>
    <mergeCell ref="E70:E71"/>
    <mergeCell ref="C74:C75"/>
    <mergeCell ref="D74:D75"/>
    <mergeCell ref="E74:E75"/>
    <mergeCell ref="C76:C77"/>
    <mergeCell ref="D76:D77"/>
    <mergeCell ref="E76:E77"/>
    <mergeCell ref="C78:C79"/>
    <mergeCell ref="D78:D79"/>
    <mergeCell ref="E78:E79"/>
    <mergeCell ref="C87:C88"/>
    <mergeCell ref="D87:D88"/>
    <mergeCell ref="C89:C90"/>
    <mergeCell ref="D89:D90"/>
    <mergeCell ref="C81:C82"/>
    <mergeCell ref="D81:D82"/>
    <mergeCell ref="C83:C84"/>
    <mergeCell ref="D83:D84"/>
    <mergeCell ref="C85:C86"/>
    <mergeCell ref="D85:D8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43"/>
  <sheetViews>
    <sheetView topLeftCell="A13" workbookViewId="0">
      <selection activeCell="C18" sqref="C18"/>
    </sheetView>
  </sheetViews>
  <sheetFormatPr defaultRowHeight="15" x14ac:dyDescent="0.25"/>
  <cols>
    <col min="1" max="1" width="4.75" style="5" customWidth="1"/>
    <col min="2" max="2" width="9" style="5"/>
    <col min="3" max="3" width="39.375" style="25" customWidth="1"/>
    <col min="4" max="5" width="15.375" style="26" customWidth="1"/>
    <col min="6" max="7" width="14.75" style="26" hidden="1" customWidth="1"/>
    <col min="8" max="9" width="12.625" style="26" hidden="1" customWidth="1"/>
    <col min="10" max="11" width="13.25" style="26" hidden="1" customWidth="1"/>
    <col min="12" max="13" width="14.25" style="26" hidden="1" customWidth="1"/>
    <col min="14" max="15" width="0" style="26" hidden="1" customWidth="1"/>
    <col min="16" max="16" width="10.75" style="38" customWidth="1"/>
    <col min="17" max="17" width="10.125" style="38" bestFit="1" customWidth="1"/>
    <col min="18" max="18" width="9.75" style="38" customWidth="1"/>
    <col min="19" max="20" width="9" style="38"/>
    <col min="21" max="16384" width="9" style="5"/>
  </cols>
  <sheetData>
    <row r="3" spans="2:20" ht="23.25" customHeight="1" x14ac:dyDescent="0.25">
      <c r="B3" s="751" t="s">
        <v>781</v>
      </c>
      <c r="C3" s="751"/>
      <c r="D3" s="751"/>
      <c r="E3" s="751"/>
      <c r="F3" s="751"/>
      <c r="G3" s="751"/>
      <c r="H3" s="751"/>
      <c r="I3" s="751"/>
      <c r="J3" s="751"/>
      <c r="K3" s="751"/>
      <c r="L3" s="751"/>
      <c r="M3" s="751"/>
      <c r="N3" s="751"/>
      <c r="O3" s="751"/>
    </row>
    <row r="4" spans="2:20" ht="15.75" x14ac:dyDescent="0.25">
      <c r="B4" s="6"/>
      <c r="C4" s="7"/>
      <c r="D4" s="8"/>
      <c r="E4" s="8"/>
      <c r="F4" s="8"/>
      <c r="G4" s="8"/>
      <c r="H4" s="8"/>
      <c r="I4" s="8"/>
      <c r="J4" s="8"/>
      <c r="K4" s="8"/>
      <c r="L4" s="8"/>
      <c r="M4" s="8"/>
      <c r="N4" s="8"/>
      <c r="O4" s="8"/>
    </row>
    <row r="5" spans="2:20" ht="15.75" x14ac:dyDescent="0.25">
      <c r="B5" s="752" t="s">
        <v>4</v>
      </c>
      <c r="C5" s="753" t="s">
        <v>782</v>
      </c>
      <c r="D5" s="754" t="s">
        <v>783</v>
      </c>
      <c r="E5" s="755"/>
      <c r="F5" s="755"/>
      <c r="G5" s="755"/>
      <c r="H5" s="755"/>
      <c r="I5" s="755"/>
      <c r="J5" s="755"/>
      <c r="K5" s="755"/>
      <c r="L5" s="755"/>
      <c r="M5" s="756"/>
      <c r="N5" s="752" t="s">
        <v>239</v>
      </c>
      <c r="O5" s="752"/>
    </row>
    <row r="6" spans="2:20" x14ac:dyDescent="0.25">
      <c r="B6" s="752"/>
      <c r="C6" s="753"/>
      <c r="D6" s="754" t="s">
        <v>231</v>
      </c>
      <c r="E6" s="756"/>
      <c r="F6" s="754" t="s">
        <v>8</v>
      </c>
      <c r="G6" s="756"/>
      <c r="H6" s="754" t="s">
        <v>9</v>
      </c>
      <c r="I6" s="756"/>
      <c r="J6" s="754" t="s">
        <v>10</v>
      </c>
      <c r="K6" s="756"/>
      <c r="L6" s="754" t="s">
        <v>11</v>
      </c>
      <c r="M6" s="756"/>
      <c r="N6" s="752"/>
      <c r="O6" s="752"/>
    </row>
    <row r="7" spans="2:20" ht="15.75" x14ac:dyDescent="0.25">
      <c r="B7" s="752"/>
      <c r="C7" s="753"/>
      <c r="D7" s="55" t="s">
        <v>784</v>
      </c>
      <c r="E7" s="55" t="s">
        <v>785</v>
      </c>
      <c r="F7" s="55" t="s">
        <v>12</v>
      </c>
      <c r="G7" s="55" t="s">
        <v>237</v>
      </c>
      <c r="H7" s="55" t="s">
        <v>12</v>
      </c>
      <c r="I7" s="55" t="s">
        <v>237</v>
      </c>
      <c r="J7" s="55" t="s">
        <v>12</v>
      </c>
      <c r="K7" s="55" t="s">
        <v>237</v>
      </c>
      <c r="L7" s="55" t="s">
        <v>12</v>
      </c>
      <c r="M7" s="55" t="s">
        <v>237</v>
      </c>
      <c r="N7" s="752"/>
      <c r="O7" s="752"/>
    </row>
    <row r="8" spans="2:20" s="13" customFormat="1" ht="15" customHeight="1" x14ac:dyDescent="0.25">
      <c r="B8" s="10">
        <v>1</v>
      </c>
      <c r="C8" s="11" t="s">
        <v>786</v>
      </c>
      <c r="D8" s="12">
        <f>D15+D17</f>
        <v>19785.04430249902</v>
      </c>
      <c r="E8" s="12">
        <f>E15+E17</f>
        <v>11805.373272699999</v>
      </c>
      <c r="F8" s="12">
        <f>F15+F17</f>
        <v>2375.99233342456</v>
      </c>
      <c r="G8" s="12">
        <f>G15+G17</f>
        <v>2474.5262117000002</v>
      </c>
      <c r="H8" s="12">
        <f t="shared" ref="H8:L8" si="0">H15+H17</f>
        <v>3829.3898802999979</v>
      </c>
      <c r="I8" s="12">
        <f>I15+I17</f>
        <v>4022.5623889999997</v>
      </c>
      <c r="J8" s="12">
        <f t="shared" si="0"/>
        <v>2087.4211585948474</v>
      </c>
      <c r="K8" s="12">
        <f>K15+K17</f>
        <v>2664.584672</v>
      </c>
      <c r="L8" s="12">
        <f t="shared" si="0"/>
        <v>11492.240930179614</v>
      </c>
      <c r="M8" s="12">
        <f>M15+M17</f>
        <v>2643.7000000000003</v>
      </c>
      <c r="N8" s="750"/>
      <c r="O8" s="750"/>
      <c r="P8" s="39"/>
      <c r="Q8" s="39"/>
      <c r="R8" s="40"/>
      <c r="S8" s="41"/>
      <c r="T8" s="41"/>
    </row>
    <row r="9" spans="2:20" s="13" customFormat="1" ht="39.950000000000003" customHeight="1" x14ac:dyDescent="0.25">
      <c r="B9" s="55" t="s">
        <v>787</v>
      </c>
      <c r="C9" s="14" t="s">
        <v>788</v>
      </c>
      <c r="D9" s="56"/>
      <c r="E9" s="56"/>
      <c r="F9" s="56"/>
      <c r="G9" s="56"/>
      <c r="H9" s="56"/>
      <c r="I9" s="56"/>
      <c r="J9" s="56"/>
      <c r="K9" s="56"/>
      <c r="L9" s="56"/>
      <c r="M9" s="56"/>
      <c r="N9" s="747"/>
      <c r="O9" s="747"/>
      <c r="P9" s="41"/>
      <c r="Q9" s="41"/>
      <c r="R9" s="40"/>
      <c r="S9" s="41"/>
      <c r="T9" s="41"/>
    </row>
    <row r="10" spans="2:20" s="13" customFormat="1" ht="39.950000000000003" customHeight="1" x14ac:dyDescent="0.25">
      <c r="B10" s="16" t="s">
        <v>789</v>
      </c>
      <c r="C10" s="17" t="s">
        <v>790</v>
      </c>
      <c r="D10" s="54"/>
      <c r="E10" s="54"/>
      <c r="F10" s="54"/>
      <c r="G10" s="54"/>
      <c r="H10" s="54"/>
      <c r="I10" s="54"/>
      <c r="J10" s="54"/>
      <c r="K10" s="54"/>
      <c r="L10" s="54"/>
      <c r="M10" s="54"/>
      <c r="N10" s="749"/>
      <c r="O10" s="749"/>
      <c r="P10" s="41"/>
      <c r="Q10" s="41"/>
      <c r="R10" s="40"/>
      <c r="S10" s="41"/>
      <c r="T10" s="41"/>
    </row>
    <row r="11" spans="2:20" s="13" customFormat="1" ht="39.950000000000003" customHeight="1" x14ac:dyDescent="0.25">
      <c r="B11" s="16" t="s">
        <v>791</v>
      </c>
      <c r="C11" s="17" t="s">
        <v>792</v>
      </c>
      <c r="D11" s="54"/>
      <c r="E11" s="54"/>
      <c r="F11" s="54"/>
      <c r="G11" s="54"/>
      <c r="H11" s="54"/>
      <c r="I11" s="54"/>
      <c r="J11" s="54"/>
      <c r="K11" s="54"/>
      <c r="L11" s="54"/>
      <c r="M11" s="54"/>
      <c r="N11" s="749"/>
      <c r="O11" s="749"/>
      <c r="P11" s="41"/>
      <c r="Q11" s="41"/>
      <c r="R11" s="40"/>
      <c r="S11" s="41"/>
      <c r="T11" s="41"/>
    </row>
    <row r="12" spans="2:20" s="13" customFormat="1" ht="48" customHeight="1" x14ac:dyDescent="0.25">
      <c r="B12" s="16" t="s">
        <v>793</v>
      </c>
      <c r="C12" s="17" t="s">
        <v>794</v>
      </c>
      <c r="D12" s="56"/>
      <c r="E12" s="56"/>
      <c r="F12" s="56"/>
      <c r="G12" s="56"/>
      <c r="H12" s="56"/>
      <c r="I12" s="56"/>
      <c r="J12" s="56"/>
      <c r="K12" s="56"/>
      <c r="L12" s="54"/>
      <c r="M12" s="54"/>
      <c r="N12" s="749"/>
      <c r="O12" s="749"/>
      <c r="P12" s="41"/>
      <c r="Q12" s="41"/>
      <c r="R12" s="40"/>
      <c r="S12" s="41"/>
      <c r="T12" s="41"/>
    </row>
    <row r="13" spans="2:20" s="13" customFormat="1" ht="39.950000000000003" customHeight="1" x14ac:dyDescent="0.25">
      <c r="B13" s="16" t="s">
        <v>795</v>
      </c>
      <c r="C13" s="17" t="s">
        <v>796</v>
      </c>
      <c r="D13" s="56"/>
      <c r="E13" s="56"/>
      <c r="F13" s="56"/>
      <c r="G13" s="56"/>
      <c r="H13" s="56"/>
      <c r="I13" s="56"/>
      <c r="J13" s="56"/>
      <c r="K13" s="56"/>
      <c r="L13" s="54"/>
      <c r="M13" s="54"/>
      <c r="N13" s="749"/>
      <c r="O13" s="749"/>
      <c r="P13" s="41"/>
      <c r="Q13" s="41"/>
      <c r="R13" s="40"/>
      <c r="S13" s="41"/>
      <c r="T13" s="41"/>
    </row>
    <row r="14" spans="2:20" s="13" customFormat="1" ht="39.950000000000003" customHeight="1" x14ac:dyDescent="0.25">
      <c r="B14" s="16" t="s">
        <v>797</v>
      </c>
      <c r="C14" s="17" t="s">
        <v>798</v>
      </c>
      <c r="D14" s="54"/>
      <c r="E14" s="54"/>
      <c r="F14" s="54"/>
      <c r="G14" s="54"/>
      <c r="H14" s="54"/>
      <c r="I14" s="54"/>
      <c r="J14" s="54"/>
      <c r="K14" s="54"/>
      <c r="L14" s="54"/>
      <c r="M14" s="54"/>
      <c r="N14" s="749"/>
      <c r="O14" s="749"/>
      <c r="P14" s="41"/>
      <c r="Q14" s="41"/>
      <c r="R14" s="40"/>
      <c r="S14" s="41"/>
      <c r="T14" s="41"/>
    </row>
    <row r="15" spans="2:20" s="13" customFormat="1" ht="39.950000000000003" customHeight="1" x14ac:dyDescent="0.25">
      <c r="B15" s="55" t="s">
        <v>799</v>
      </c>
      <c r="C15" s="14" t="s">
        <v>800</v>
      </c>
      <c r="D15" s="56">
        <f>F15+H15+J15+L15</f>
        <v>676.37981079999997</v>
      </c>
      <c r="E15" s="56">
        <f>G15+I15+K15+M15</f>
        <v>702.77367200000003</v>
      </c>
      <c r="F15" s="56">
        <v>13.91474987</v>
      </c>
      <c r="G15" s="56">
        <v>67.660361000000009</v>
      </c>
      <c r="H15" s="56">
        <v>97.546023240000011</v>
      </c>
      <c r="I15" s="56">
        <v>93.157639000000003</v>
      </c>
      <c r="J15" s="56">
        <v>86.567161909999996</v>
      </c>
      <c r="K15" s="56">
        <v>92.905671999999981</v>
      </c>
      <c r="L15" s="56">
        <v>478.35187578</v>
      </c>
      <c r="M15" s="56">
        <v>449.05</v>
      </c>
      <c r="N15" s="747"/>
      <c r="O15" s="747"/>
      <c r="P15" s="41"/>
      <c r="Q15" s="41"/>
      <c r="R15" s="40"/>
      <c r="S15" s="41"/>
      <c r="T15" s="41"/>
    </row>
    <row r="16" spans="2:20" s="13" customFormat="1" ht="39.950000000000003" customHeight="1" x14ac:dyDescent="0.25">
      <c r="B16" s="55" t="s">
        <v>801</v>
      </c>
      <c r="C16" s="14" t="s">
        <v>802</v>
      </c>
      <c r="D16" s="56">
        <f t="shared" ref="D16:E24" si="1">F16+H16+J16+L16</f>
        <v>0</v>
      </c>
      <c r="E16" s="56">
        <f t="shared" si="1"/>
        <v>0</v>
      </c>
      <c r="F16" s="54"/>
      <c r="G16" s="54"/>
      <c r="H16" s="54"/>
      <c r="I16" s="54"/>
      <c r="J16" s="54"/>
      <c r="K16" s="54"/>
      <c r="L16" s="54"/>
      <c r="M16" s="54"/>
      <c r="N16" s="747"/>
      <c r="O16" s="747"/>
      <c r="P16" s="41"/>
      <c r="Q16" s="41"/>
      <c r="R16" s="40"/>
      <c r="S16" s="41"/>
      <c r="T16" s="41"/>
    </row>
    <row r="17" spans="2:20" s="13" customFormat="1" ht="39.950000000000003" customHeight="1" x14ac:dyDescent="0.25">
      <c r="B17" s="55" t="s">
        <v>803</v>
      </c>
      <c r="C17" s="14" t="s">
        <v>804</v>
      </c>
      <c r="D17" s="56">
        <f>F17+H17+J17+L17</f>
        <v>19108.664491699019</v>
      </c>
      <c r="E17" s="56">
        <f>G17+I17+K17+M17</f>
        <v>11102.599600699999</v>
      </c>
      <c r="F17" s="56">
        <v>2362.0775835545601</v>
      </c>
      <c r="G17" s="56">
        <f>G21+G20+G18+G22</f>
        <v>2406.8658507</v>
      </c>
      <c r="H17" s="56">
        <f t="shared" ref="H17:L17" si="2">H21+H20+H18+H22</f>
        <v>3731.8438570599978</v>
      </c>
      <c r="I17" s="56">
        <f t="shared" si="2"/>
        <v>3929.4047499999997</v>
      </c>
      <c r="J17" s="56">
        <f t="shared" si="2"/>
        <v>2000.8539966848473</v>
      </c>
      <c r="K17" s="56">
        <f t="shared" si="2"/>
        <v>2571.6790000000001</v>
      </c>
      <c r="L17" s="56">
        <f t="shared" si="2"/>
        <v>11013.889054399615</v>
      </c>
      <c r="M17" s="56">
        <f>M21+M20+M18+M22</f>
        <v>2194.65</v>
      </c>
      <c r="N17" s="747"/>
      <c r="O17" s="747"/>
      <c r="P17" s="41"/>
      <c r="Q17" s="41"/>
      <c r="R17" s="40"/>
      <c r="S17" s="41"/>
      <c r="T17" s="41"/>
    </row>
    <row r="18" spans="2:20" s="13" customFormat="1" ht="39.950000000000003" customHeight="1" x14ac:dyDescent="0.25">
      <c r="B18" s="19" t="s">
        <v>805</v>
      </c>
      <c r="C18" s="17" t="s">
        <v>806</v>
      </c>
      <c r="D18" s="56">
        <f t="shared" si="1"/>
        <v>18760.57674350902</v>
      </c>
      <c r="E18" s="56">
        <f t="shared" si="1"/>
        <v>9947.3918750000012</v>
      </c>
      <c r="F18" s="54">
        <v>2292.5216178545602</v>
      </c>
      <c r="G18" s="54">
        <v>2278.8038750000001</v>
      </c>
      <c r="H18" s="54">
        <v>3642.3769773999979</v>
      </c>
      <c r="I18" s="54">
        <v>3657.93</v>
      </c>
      <c r="J18" s="54">
        <v>1912.8999778848474</v>
      </c>
      <c r="K18" s="54">
        <v>2259.9780000000001</v>
      </c>
      <c r="L18" s="54">
        <v>10912.778170369615</v>
      </c>
      <c r="M18" s="54">
        <v>1750.68</v>
      </c>
      <c r="N18" s="749"/>
      <c r="O18" s="749"/>
      <c r="P18" s="41"/>
      <c r="Q18" s="41"/>
      <c r="R18" s="40"/>
      <c r="S18" s="41"/>
      <c r="T18" s="41"/>
    </row>
    <row r="19" spans="2:20" s="711" customFormat="1" ht="39.950000000000003" customHeight="1" x14ac:dyDescent="0.25">
      <c r="B19" s="707" t="s">
        <v>2797</v>
      </c>
      <c r="C19" s="708" t="s">
        <v>2798</v>
      </c>
      <c r="D19" s="709">
        <v>16440.553902999996</v>
      </c>
      <c r="E19" s="709">
        <v>8204.2816710000006</v>
      </c>
      <c r="F19" s="710"/>
      <c r="G19" s="710"/>
      <c r="H19" s="710"/>
      <c r="I19" s="710"/>
      <c r="J19" s="710"/>
      <c r="K19" s="710"/>
      <c r="L19" s="710"/>
      <c r="M19" s="710"/>
      <c r="N19" s="710"/>
      <c r="O19" s="710"/>
      <c r="P19" s="712"/>
      <c r="Q19" s="712"/>
      <c r="R19" s="713"/>
      <c r="S19" s="712"/>
      <c r="T19" s="712"/>
    </row>
    <row r="20" spans="2:20" s="13" customFormat="1" ht="39.950000000000003" customHeight="1" x14ac:dyDescent="0.25">
      <c r="B20" s="19" t="s">
        <v>807</v>
      </c>
      <c r="C20" s="17" t="s">
        <v>808</v>
      </c>
      <c r="D20" s="56">
        <f t="shared" si="1"/>
        <v>19.957728190000001</v>
      </c>
      <c r="E20" s="56">
        <f t="shared" si="1"/>
        <v>15.27915</v>
      </c>
      <c r="F20" s="54">
        <v>8.4999999999999995E-4</v>
      </c>
      <c r="G20" s="54"/>
      <c r="H20" s="54">
        <v>8.3598796600000007</v>
      </c>
      <c r="I20" s="54">
        <v>8.3591499999999996</v>
      </c>
      <c r="J20" s="54">
        <v>0.88338764999999997</v>
      </c>
      <c r="K20" s="54"/>
      <c r="L20" s="54">
        <v>10.713610880000001</v>
      </c>
      <c r="M20" s="54">
        <v>6.92</v>
      </c>
      <c r="N20" s="749"/>
      <c r="O20" s="749"/>
      <c r="P20" s="41"/>
      <c r="Q20" s="41"/>
      <c r="R20" s="40"/>
      <c r="S20" s="41"/>
      <c r="T20" s="41"/>
    </row>
    <row r="21" spans="2:20" s="13" customFormat="1" ht="39.950000000000003" customHeight="1" x14ac:dyDescent="0.25">
      <c r="B21" s="19" t="s">
        <v>809</v>
      </c>
      <c r="C21" s="17" t="s">
        <v>810</v>
      </c>
      <c r="D21" s="56">
        <f t="shared" si="1"/>
        <v>328.13001999999966</v>
      </c>
      <c r="E21" s="56">
        <f t="shared" si="1"/>
        <v>379.71871570000008</v>
      </c>
      <c r="F21" s="54">
        <v>69.555115700000002</v>
      </c>
      <c r="G21" s="54">
        <v>69.555115700000002</v>
      </c>
      <c r="H21" s="54">
        <v>81.106999999999999</v>
      </c>
      <c r="I21" s="54">
        <v>81.115600000000001</v>
      </c>
      <c r="J21" s="54">
        <v>87.07063114999994</v>
      </c>
      <c r="K21" s="54">
        <v>89.968000000000004</v>
      </c>
      <c r="L21" s="54">
        <v>90.39727314999972</v>
      </c>
      <c r="M21" s="54">
        <v>139.08000000000001</v>
      </c>
      <c r="N21" s="749"/>
      <c r="O21" s="749"/>
      <c r="P21" s="42"/>
      <c r="Q21" s="41"/>
      <c r="R21" s="40"/>
      <c r="S21" s="41"/>
      <c r="T21" s="41"/>
    </row>
    <row r="22" spans="2:20" s="13" customFormat="1" ht="39.950000000000003" customHeight="1" x14ac:dyDescent="0.25">
      <c r="B22" s="19" t="s">
        <v>811</v>
      </c>
      <c r="C22" s="20" t="s">
        <v>812</v>
      </c>
      <c r="D22" s="56">
        <f t="shared" si="1"/>
        <v>0</v>
      </c>
      <c r="E22" s="56">
        <f t="shared" si="1"/>
        <v>760.20986000000005</v>
      </c>
      <c r="F22" s="54"/>
      <c r="G22" s="54">
        <v>58.506860000000003</v>
      </c>
      <c r="H22" s="54">
        <v>0</v>
      </c>
      <c r="I22" s="54">
        <v>182</v>
      </c>
      <c r="J22" s="54">
        <v>0</v>
      </c>
      <c r="K22" s="54">
        <v>221.733</v>
      </c>
      <c r="L22" s="54">
        <v>0</v>
      </c>
      <c r="M22" s="54">
        <v>297.97000000000003</v>
      </c>
      <c r="N22" s="749"/>
      <c r="O22" s="749"/>
      <c r="P22" s="43"/>
      <c r="Q22" s="41"/>
      <c r="R22" s="40"/>
      <c r="S22" s="41"/>
      <c r="T22" s="41"/>
    </row>
    <row r="23" spans="2:20" s="13" customFormat="1" ht="39.950000000000003" customHeight="1" x14ac:dyDescent="0.25">
      <c r="B23" s="10" t="s">
        <v>813</v>
      </c>
      <c r="C23" s="11" t="s">
        <v>814</v>
      </c>
      <c r="D23" s="12">
        <f>D29+D30</f>
        <v>2296.0689455812499</v>
      </c>
      <c r="E23" s="12">
        <f>E29+E30+E24</f>
        <v>3019.7649999999999</v>
      </c>
      <c r="F23" s="12">
        <f>F29+F30</f>
        <v>34.120486890000002</v>
      </c>
      <c r="G23" s="12">
        <f>G29+G30</f>
        <v>31.375</v>
      </c>
      <c r="H23" s="12">
        <f t="shared" ref="H23:L23" si="3">H29+H30</f>
        <v>74.86549432999999</v>
      </c>
      <c r="I23" s="12">
        <f>I29+I30</f>
        <v>211.72</v>
      </c>
      <c r="J23" s="12">
        <f t="shared" si="3"/>
        <v>140.99407415000002</v>
      </c>
      <c r="K23" s="12">
        <f>K29+K30</f>
        <v>1410.18</v>
      </c>
      <c r="L23" s="12">
        <f t="shared" si="3"/>
        <v>2046.0888902112501</v>
      </c>
      <c r="M23" s="12">
        <f>M29+M30+M24</f>
        <v>1366.4899999999998</v>
      </c>
      <c r="N23" s="750"/>
      <c r="O23" s="750"/>
      <c r="P23" s="44"/>
      <c r="Q23" s="44"/>
      <c r="R23" s="40"/>
      <c r="S23" s="41"/>
      <c r="T23" s="41"/>
    </row>
    <row r="24" spans="2:20" s="13" customFormat="1" ht="39.950000000000003" customHeight="1" x14ac:dyDescent="0.25">
      <c r="B24" s="55" t="s">
        <v>815</v>
      </c>
      <c r="C24" s="14" t="s">
        <v>816</v>
      </c>
      <c r="D24" s="56"/>
      <c r="E24" s="56">
        <f t="shared" si="1"/>
        <v>1099.0899999999999</v>
      </c>
      <c r="F24" s="56"/>
      <c r="G24" s="56"/>
      <c r="H24" s="56"/>
      <c r="I24" s="56"/>
      <c r="J24" s="56"/>
      <c r="K24" s="56"/>
      <c r="L24" s="56"/>
      <c r="M24" s="56">
        <v>1099.0899999999999</v>
      </c>
      <c r="N24" s="747"/>
      <c r="O24" s="747"/>
      <c r="P24" s="41"/>
      <c r="Q24" s="41"/>
      <c r="R24" s="40"/>
      <c r="S24" s="41"/>
      <c r="T24" s="41"/>
    </row>
    <row r="25" spans="2:20" s="13" customFormat="1" ht="39.950000000000003" customHeight="1" x14ac:dyDescent="0.25">
      <c r="B25" s="55" t="s">
        <v>218</v>
      </c>
      <c r="C25" s="14" t="s">
        <v>817</v>
      </c>
      <c r="D25" s="56"/>
      <c r="E25" s="56"/>
      <c r="F25" s="56"/>
      <c r="G25" s="56"/>
      <c r="H25" s="56"/>
      <c r="I25" s="56"/>
      <c r="J25" s="56"/>
      <c r="K25" s="56"/>
      <c r="L25" s="56"/>
      <c r="M25" s="56"/>
      <c r="N25" s="747"/>
      <c r="O25" s="747"/>
      <c r="P25" s="41"/>
      <c r="Q25" s="41"/>
      <c r="R25" s="40"/>
      <c r="S25" s="41"/>
      <c r="T25" s="41"/>
    </row>
    <row r="26" spans="2:20" s="13" customFormat="1" ht="39.950000000000003" customHeight="1" x14ac:dyDescent="0.25">
      <c r="B26" s="55" t="s">
        <v>818</v>
      </c>
      <c r="C26" s="14" t="s">
        <v>819</v>
      </c>
      <c r="D26" s="56"/>
      <c r="E26" s="56"/>
      <c r="F26" s="56"/>
      <c r="G26" s="56"/>
      <c r="H26" s="56"/>
      <c r="I26" s="56"/>
      <c r="J26" s="56"/>
      <c r="K26" s="56"/>
      <c r="L26" s="56"/>
      <c r="M26" s="56"/>
      <c r="N26" s="747"/>
      <c r="O26" s="747"/>
      <c r="P26" s="41"/>
      <c r="Q26" s="41"/>
      <c r="R26" s="40"/>
      <c r="S26" s="41"/>
      <c r="T26" s="41"/>
    </row>
    <row r="27" spans="2:20" s="13" customFormat="1" ht="39.950000000000003" customHeight="1" x14ac:dyDescent="0.25">
      <c r="B27" s="55" t="s">
        <v>820</v>
      </c>
      <c r="C27" s="14" t="s">
        <v>821</v>
      </c>
      <c r="D27" s="56"/>
      <c r="E27" s="56"/>
      <c r="F27" s="56"/>
      <c r="G27" s="56"/>
      <c r="H27" s="56"/>
      <c r="I27" s="56"/>
      <c r="J27" s="56"/>
      <c r="K27" s="56"/>
      <c r="L27" s="56"/>
      <c r="M27" s="56"/>
      <c r="N27" s="747"/>
      <c r="O27" s="747"/>
      <c r="P27" s="41"/>
      <c r="Q27" s="41"/>
      <c r="R27" s="40"/>
      <c r="S27" s="41"/>
      <c r="T27" s="41"/>
    </row>
    <row r="28" spans="2:20" s="13" customFormat="1" ht="39.950000000000003" customHeight="1" x14ac:dyDescent="0.25">
      <c r="B28" s="55" t="s">
        <v>822</v>
      </c>
      <c r="C28" s="14" t="s">
        <v>823</v>
      </c>
      <c r="D28" s="56"/>
      <c r="E28" s="56"/>
      <c r="F28" s="56"/>
      <c r="G28" s="56"/>
      <c r="H28" s="56"/>
      <c r="I28" s="56"/>
      <c r="J28" s="56"/>
      <c r="K28" s="56"/>
      <c r="L28" s="56"/>
      <c r="M28" s="56"/>
      <c r="N28" s="747"/>
      <c r="O28" s="747"/>
      <c r="P28" s="41"/>
      <c r="Q28" s="41"/>
      <c r="R28" s="40"/>
      <c r="S28" s="41"/>
      <c r="T28" s="41"/>
    </row>
    <row r="29" spans="2:20" s="13" customFormat="1" ht="39.950000000000003" customHeight="1" x14ac:dyDescent="0.25">
      <c r="B29" s="55" t="s">
        <v>824</v>
      </c>
      <c r="C29" s="14" t="s">
        <v>825</v>
      </c>
      <c r="D29" s="56">
        <f t="shared" ref="D29:E30" si="4">F29+H29+J29+L29</f>
        <v>2287.8989655812497</v>
      </c>
      <c r="E29" s="56">
        <f t="shared" si="4"/>
        <v>1904.895</v>
      </c>
      <c r="F29" s="54">
        <v>30.706746890000002</v>
      </c>
      <c r="G29" s="54">
        <v>28.274999999999999</v>
      </c>
      <c r="H29" s="54">
        <v>73.86261232999999</v>
      </c>
      <c r="I29" s="54">
        <v>208.65</v>
      </c>
      <c r="J29" s="54">
        <v>139.81407415000001</v>
      </c>
      <c r="K29" s="54">
        <v>1406.9</v>
      </c>
      <c r="L29" s="54">
        <v>2043.5155322112498</v>
      </c>
      <c r="M29" s="54">
        <v>261.07</v>
      </c>
      <c r="N29" s="747"/>
      <c r="O29" s="747"/>
      <c r="P29" s="41"/>
      <c r="Q29" s="41"/>
      <c r="R29" s="40"/>
      <c r="S29" s="41"/>
      <c r="T29" s="41"/>
    </row>
    <row r="30" spans="2:20" s="13" customFormat="1" ht="39.950000000000003" customHeight="1" x14ac:dyDescent="0.25">
      <c r="B30" s="21" t="s">
        <v>826</v>
      </c>
      <c r="C30" s="14" t="s">
        <v>827</v>
      </c>
      <c r="D30" s="56">
        <f t="shared" si="4"/>
        <v>8.16998000000026</v>
      </c>
      <c r="E30" s="56">
        <f t="shared" si="4"/>
        <v>15.78</v>
      </c>
      <c r="F30" s="54">
        <v>3.4137399999999998</v>
      </c>
      <c r="G30" s="54">
        <v>3.1</v>
      </c>
      <c r="H30" s="54">
        <v>1.0028820000000001</v>
      </c>
      <c r="I30" s="54">
        <v>3.07</v>
      </c>
      <c r="J30" s="54">
        <v>1.18</v>
      </c>
      <c r="K30" s="54">
        <v>3.28</v>
      </c>
      <c r="L30" s="54">
        <v>2.57335800000026</v>
      </c>
      <c r="M30" s="54">
        <v>6.33</v>
      </c>
      <c r="N30" s="747"/>
      <c r="O30" s="747"/>
      <c r="P30" s="41"/>
      <c r="Q30" s="41"/>
      <c r="R30" s="40"/>
      <c r="S30" s="41"/>
      <c r="T30" s="41"/>
    </row>
    <row r="31" spans="2:20" ht="39.950000000000003" customHeight="1" x14ac:dyDescent="0.25">
      <c r="B31" s="22"/>
      <c r="C31" s="23" t="s">
        <v>828</v>
      </c>
      <c r="D31" s="24">
        <f>D23+D8</f>
        <v>22081.11324808027</v>
      </c>
      <c r="E31" s="24">
        <f>E23+E8</f>
        <v>14825.138272699998</v>
      </c>
      <c r="F31" s="24">
        <f t="shared" ref="F31:L31" si="5">F23+F8</f>
        <v>2410.1128203145599</v>
      </c>
      <c r="G31" s="24">
        <f t="shared" si="5"/>
        <v>2505.9012117000002</v>
      </c>
      <c r="H31" s="24">
        <f t="shared" si="5"/>
        <v>3904.2553746299977</v>
      </c>
      <c r="I31" s="24">
        <f t="shared" si="5"/>
        <v>4234.282389</v>
      </c>
      <c r="J31" s="24">
        <f t="shared" si="5"/>
        <v>2228.4152327448473</v>
      </c>
      <c r="K31" s="24">
        <f t="shared" si="5"/>
        <v>4074.7646720000002</v>
      </c>
      <c r="L31" s="24">
        <f t="shared" si="5"/>
        <v>13538.329820390863</v>
      </c>
      <c r="M31" s="24">
        <f>M23+M8</f>
        <v>4010.19</v>
      </c>
      <c r="N31" s="748"/>
      <c r="O31" s="748"/>
      <c r="Q31" s="41"/>
      <c r="R31" s="40"/>
    </row>
    <row r="32" spans="2:20" ht="39.950000000000003" customHeight="1" x14ac:dyDescent="0.25">
      <c r="E32" s="27"/>
      <c r="R32" s="40"/>
    </row>
    <row r="33" spans="2:20" ht="15.75" x14ac:dyDescent="0.25">
      <c r="B33" s="28" t="s">
        <v>829</v>
      </c>
      <c r="C33" s="29"/>
      <c r="E33" s="30"/>
      <c r="F33" s="30"/>
      <c r="G33" s="30"/>
      <c r="H33" s="30"/>
      <c r="I33" s="30"/>
      <c r="J33" s="30"/>
      <c r="K33" s="30"/>
      <c r="L33" s="30"/>
      <c r="M33" s="30"/>
      <c r="P33" s="45"/>
      <c r="R33" s="40"/>
    </row>
    <row r="34" spans="2:20" ht="15.75" x14ac:dyDescent="0.25">
      <c r="B34" s="28" t="s">
        <v>830</v>
      </c>
      <c r="C34" s="29"/>
      <c r="N34" s="5"/>
      <c r="O34" s="5"/>
      <c r="P34" s="5"/>
      <c r="Q34" s="5"/>
      <c r="R34" s="5"/>
      <c r="S34" s="5"/>
      <c r="T34" s="5"/>
    </row>
    <row r="37" spans="2:20" ht="26.25" x14ac:dyDescent="0.4">
      <c r="B37" s="31"/>
      <c r="C37" s="32"/>
      <c r="D37" s="33"/>
      <c r="E37" s="33"/>
      <c r="F37" s="34"/>
      <c r="G37" s="33"/>
      <c r="H37" s="33"/>
      <c r="I37" s="33"/>
      <c r="J37" s="33"/>
      <c r="K37" s="31"/>
      <c r="L37" s="33"/>
      <c r="M37" s="35"/>
      <c r="N37" s="5"/>
      <c r="O37" s="5"/>
      <c r="P37" s="5"/>
      <c r="Q37" s="5"/>
      <c r="R37" s="5"/>
      <c r="S37" s="5"/>
      <c r="T37" s="5"/>
    </row>
    <row r="38" spans="2:20" ht="26.25" x14ac:dyDescent="0.25">
      <c r="B38" s="31"/>
      <c r="C38" s="32"/>
      <c r="D38" s="33"/>
      <c r="E38" s="33"/>
      <c r="F38" s="33"/>
      <c r="G38" s="33"/>
      <c r="H38" s="33"/>
      <c r="I38" s="33"/>
      <c r="J38" s="33"/>
      <c r="K38" s="31"/>
      <c r="L38" s="33"/>
      <c r="M38" s="35"/>
      <c r="N38" s="5"/>
      <c r="O38" s="5"/>
      <c r="P38" s="5"/>
      <c r="Q38" s="5"/>
      <c r="R38" s="5"/>
      <c r="S38" s="5"/>
      <c r="T38" s="5"/>
    </row>
    <row r="39" spans="2:20" ht="26.25" x14ac:dyDescent="0.25">
      <c r="B39" s="36"/>
      <c r="C39" s="32"/>
      <c r="D39" s="33"/>
      <c r="E39" s="33"/>
      <c r="F39" s="33"/>
      <c r="G39" s="33"/>
      <c r="H39" s="33"/>
      <c r="I39" s="33"/>
      <c r="J39" s="33"/>
      <c r="K39" s="36"/>
      <c r="L39" s="33"/>
      <c r="M39" s="35"/>
      <c r="N39" s="5"/>
      <c r="O39" s="5"/>
      <c r="P39" s="5"/>
      <c r="Q39" s="5"/>
      <c r="R39" s="5"/>
      <c r="S39" s="5"/>
      <c r="T39" s="5"/>
    </row>
    <row r="40" spans="2:20" ht="26.25" x14ac:dyDescent="0.25">
      <c r="B40" s="31"/>
      <c r="C40" s="32"/>
      <c r="D40" s="37"/>
      <c r="E40" s="37"/>
      <c r="F40" s="37"/>
      <c r="G40" s="37"/>
      <c r="H40" s="37"/>
      <c r="I40" s="37"/>
      <c r="J40" s="37"/>
      <c r="K40" s="31"/>
      <c r="L40" s="37"/>
      <c r="M40" s="35"/>
      <c r="N40" s="5"/>
      <c r="O40" s="5"/>
      <c r="P40" s="5"/>
      <c r="Q40" s="5"/>
      <c r="R40" s="5"/>
      <c r="S40" s="5"/>
      <c r="T40" s="5"/>
    </row>
    <row r="41" spans="2:20" ht="26.25" x14ac:dyDescent="0.25">
      <c r="B41" s="36"/>
      <c r="C41" s="32"/>
      <c r="D41" s="33"/>
      <c r="E41" s="33"/>
      <c r="F41" s="33"/>
      <c r="G41" s="33"/>
      <c r="H41" s="33"/>
      <c r="I41" s="33"/>
      <c r="J41" s="33"/>
      <c r="K41" s="33"/>
      <c r="L41" s="33"/>
      <c r="M41" s="5"/>
      <c r="N41" s="5"/>
      <c r="O41" s="5"/>
      <c r="P41" s="5"/>
      <c r="Q41" s="5"/>
      <c r="R41" s="5"/>
      <c r="S41" s="5"/>
      <c r="T41" s="5"/>
    </row>
    <row r="42" spans="2:20" ht="26.25" x14ac:dyDescent="0.25">
      <c r="B42" s="36"/>
      <c r="C42" s="32"/>
      <c r="D42" s="33"/>
      <c r="E42" s="33"/>
      <c r="F42" s="33"/>
      <c r="G42" s="33"/>
      <c r="H42" s="33"/>
      <c r="I42" s="33"/>
      <c r="J42" s="33"/>
      <c r="K42" s="33"/>
      <c r="L42" s="33"/>
      <c r="M42" s="5"/>
      <c r="N42" s="5"/>
      <c r="O42" s="5"/>
      <c r="P42" s="5"/>
      <c r="Q42" s="5"/>
      <c r="R42" s="5"/>
      <c r="S42" s="5"/>
      <c r="T42" s="5"/>
    </row>
    <row r="43" spans="2:20" ht="26.25" x14ac:dyDescent="0.25">
      <c r="B43" s="31"/>
      <c r="C43" s="32"/>
      <c r="D43" s="37"/>
      <c r="E43" s="37"/>
      <c r="F43" s="37"/>
      <c r="G43" s="37"/>
      <c r="H43" s="37"/>
      <c r="I43" s="37"/>
      <c r="J43" s="37"/>
      <c r="K43" s="31"/>
      <c r="L43" s="37"/>
      <c r="M43" s="5"/>
      <c r="N43" s="5"/>
      <c r="O43" s="5"/>
      <c r="P43" s="5"/>
      <c r="Q43" s="5"/>
      <c r="R43" s="5"/>
      <c r="S43" s="5"/>
      <c r="T43" s="5"/>
    </row>
  </sheetData>
  <mergeCells count="33">
    <mergeCell ref="N13:O13"/>
    <mergeCell ref="B3:O3"/>
    <mergeCell ref="B5:B7"/>
    <mergeCell ref="C5:C7"/>
    <mergeCell ref="D5:M5"/>
    <mergeCell ref="N5:O7"/>
    <mergeCell ref="D6:E6"/>
    <mergeCell ref="F6:G6"/>
    <mergeCell ref="H6:I6"/>
    <mergeCell ref="J6:K6"/>
    <mergeCell ref="L6:M6"/>
    <mergeCell ref="N8:O8"/>
    <mergeCell ref="N9:O9"/>
    <mergeCell ref="N10:O10"/>
    <mergeCell ref="N11:O11"/>
    <mergeCell ref="N12:O12"/>
    <mergeCell ref="N26:O26"/>
    <mergeCell ref="N14:O14"/>
    <mergeCell ref="N15:O15"/>
    <mergeCell ref="N16:O16"/>
    <mergeCell ref="N17:O17"/>
    <mergeCell ref="N18:O18"/>
    <mergeCell ref="N20:O20"/>
    <mergeCell ref="N21:O21"/>
    <mergeCell ref="N22:O22"/>
    <mergeCell ref="N23:O23"/>
    <mergeCell ref="N24:O24"/>
    <mergeCell ref="N25:O25"/>
    <mergeCell ref="N27:O27"/>
    <mergeCell ref="N28:O28"/>
    <mergeCell ref="N29:O29"/>
    <mergeCell ref="N30:O30"/>
    <mergeCell ref="N31:O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36"/>
  <sheetViews>
    <sheetView topLeftCell="A16" workbookViewId="0">
      <selection activeCell="D34" sqref="D34:K34"/>
    </sheetView>
  </sheetViews>
  <sheetFormatPr defaultRowHeight="15.75" x14ac:dyDescent="0.25"/>
  <cols>
    <col min="1" max="1" width="8.625" style="114" customWidth="1"/>
    <col min="2" max="2" width="7.25" style="114" customWidth="1"/>
    <col min="3" max="3" width="59.375" style="114" customWidth="1"/>
    <col min="4" max="4" width="15.375" style="141" customWidth="1"/>
    <col min="5" max="5" width="14.5" style="141" customWidth="1"/>
    <col min="6" max="6" width="13.5" style="114" customWidth="1"/>
    <col min="7" max="7" width="13.875" style="114" customWidth="1"/>
    <col min="8" max="9" width="10.25" style="114" customWidth="1"/>
    <col min="10" max="10" width="11.5" style="114" customWidth="1"/>
    <col min="11" max="11" width="13.375" style="114" customWidth="1"/>
    <col min="12" max="16384" width="9" style="114"/>
  </cols>
  <sheetData>
    <row r="1" spans="1:13" x14ac:dyDescent="0.25">
      <c r="B1" s="115"/>
      <c r="C1" s="115"/>
      <c r="D1" s="116"/>
      <c r="E1" s="116"/>
      <c r="F1" s="115"/>
      <c r="G1" s="115"/>
      <c r="H1" s="115"/>
      <c r="I1" s="115"/>
      <c r="J1" s="115"/>
    </row>
    <row r="2" spans="1:13" ht="20.25" x14ac:dyDescent="0.3">
      <c r="B2" s="115"/>
      <c r="C2" s="115"/>
      <c r="D2" s="116"/>
      <c r="E2" s="116"/>
      <c r="F2" s="115"/>
      <c r="G2" s="115"/>
      <c r="H2" s="115"/>
      <c r="I2" s="115"/>
      <c r="J2" s="59"/>
      <c r="K2" s="118"/>
      <c r="L2" s="119" t="s">
        <v>1693</v>
      </c>
    </row>
    <row r="3" spans="1:13" ht="23.25" x14ac:dyDescent="0.35">
      <c r="B3" s="115"/>
      <c r="C3" s="115"/>
      <c r="D3" s="116"/>
      <c r="E3" s="116"/>
      <c r="F3" s="115"/>
      <c r="G3" s="115"/>
      <c r="H3" s="115"/>
      <c r="I3" s="115"/>
      <c r="J3" s="59"/>
      <c r="K3" s="118"/>
      <c r="L3" s="120" t="s">
        <v>1002</v>
      </c>
    </row>
    <row r="4" spans="1:13" ht="20.25" x14ac:dyDescent="0.3">
      <c r="B4" s="115"/>
      <c r="C4" s="115"/>
      <c r="D4" s="116"/>
      <c r="E4" s="116"/>
      <c r="F4" s="115"/>
      <c r="G4" s="115"/>
      <c r="H4" s="115"/>
      <c r="I4" s="115"/>
      <c r="J4" s="59"/>
      <c r="K4" s="118"/>
      <c r="L4" s="119" t="s">
        <v>1003</v>
      </c>
    </row>
    <row r="5" spans="1:13" x14ac:dyDescent="0.25">
      <c r="B5" s="115"/>
      <c r="C5" s="115"/>
      <c r="D5" s="116"/>
      <c r="E5" s="116"/>
      <c r="F5" s="115"/>
      <c r="G5" s="115"/>
      <c r="H5" s="115"/>
      <c r="I5" s="115"/>
      <c r="J5" s="115"/>
      <c r="K5" s="59"/>
      <c r="L5" s="59"/>
    </row>
    <row r="6" spans="1:13" x14ac:dyDescent="0.25">
      <c r="B6" s="757"/>
      <c r="C6" s="758"/>
      <c r="D6" s="758"/>
      <c r="E6" s="758"/>
      <c r="F6" s="758"/>
      <c r="G6" s="758"/>
      <c r="H6" s="758"/>
      <c r="I6" s="758"/>
      <c r="J6" s="758"/>
    </row>
    <row r="7" spans="1:13" x14ac:dyDescent="0.25">
      <c r="B7" s="115"/>
      <c r="C7" s="115"/>
      <c r="D7" s="116"/>
      <c r="E7" s="116"/>
      <c r="F7" s="115"/>
      <c r="G7" s="115"/>
      <c r="H7" s="115"/>
      <c r="I7" s="115"/>
      <c r="J7" s="115"/>
    </row>
    <row r="8" spans="1:13" ht="22.5" x14ac:dyDescent="0.3">
      <c r="B8" s="115"/>
      <c r="C8" s="759" t="s">
        <v>1004</v>
      </c>
      <c r="D8" s="760"/>
      <c r="E8" s="760"/>
      <c r="F8" s="760"/>
      <c r="G8" s="760"/>
      <c r="H8" s="717"/>
      <c r="I8" s="717"/>
      <c r="J8" s="717"/>
    </row>
    <row r="9" spans="1:13" ht="23.25" x14ac:dyDescent="0.35">
      <c r="B9" s="115"/>
      <c r="C9" s="115"/>
      <c r="D9" s="116"/>
      <c r="E9" s="116"/>
      <c r="F9" s="115"/>
      <c r="G9" s="115"/>
      <c r="H9" s="115"/>
      <c r="I9" s="115"/>
      <c r="J9" s="115"/>
      <c r="K9" s="59"/>
      <c r="L9" s="121"/>
      <c r="M9" s="120" t="s">
        <v>1005</v>
      </c>
    </row>
    <row r="10" spans="1:13" ht="23.25" x14ac:dyDescent="0.35">
      <c r="B10" s="115"/>
      <c r="C10" s="115"/>
      <c r="D10" s="116"/>
      <c r="E10" s="116"/>
      <c r="F10" s="115"/>
      <c r="G10" s="115"/>
      <c r="H10" s="115"/>
      <c r="I10" s="115"/>
      <c r="J10" s="115"/>
      <c r="K10" s="59"/>
      <c r="L10" s="121"/>
      <c r="M10" s="120" t="s">
        <v>1006</v>
      </c>
    </row>
    <row r="11" spans="1:13" ht="23.25" x14ac:dyDescent="0.35">
      <c r="B11" s="115"/>
      <c r="C11" s="115"/>
      <c r="D11" s="116"/>
      <c r="E11" s="116"/>
      <c r="F11" s="123"/>
      <c r="G11" s="115"/>
      <c r="H11" s="115"/>
      <c r="I11" s="115"/>
      <c r="J11" s="115"/>
      <c r="K11" s="59"/>
      <c r="L11" s="121"/>
      <c r="M11" s="122" t="s">
        <v>1007</v>
      </c>
    </row>
    <row r="12" spans="1:13" ht="23.25" x14ac:dyDescent="0.35">
      <c r="B12" s="115"/>
      <c r="C12" s="115"/>
      <c r="D12" s="116"/>
      <c r="E12" s="116"/>
      <c r="F12" s="115"/>
      <c r="G12" s="115"/>
      <c r="H12" s="115"/>
      <c r="I12" s="115"/>
      <c r="J12" s="115"/>
      <c r="K12" s="59"/>
      <c r="L12" s="121"/>
      <c r="M12" s="120" t="s">
        <v>1008</v>
      </c>
    </row>
    <row r="13" spans="1:13" ht="23.25" x14ac:dyDescent="0.35">
      <c r="B13" s="115"/>
      <c r="C13" s="115"/>
      <c r="D13" s="116"/>
      <c r="E13" s="116"/>
      <c r="F13" s="115"/>
      <c r="G13" s="115"/>
      <c r="H13" s="115"/>
      <c r="I13" s="115"/>
      <c r="J13" s="115"/>
      <c r="K13" s="59"/>
      <c r="L13" s="121"/>
      <c r="M13" s="120" t="s">
        <v>3</v>
      </c>
    </row>
    <row r="14" spans="1:13" x14ac:dyDescent="0.25">
      <c r="A14" s="761" t="s">
        <v>1009</v>
      </c>
      <c r="B14" s="764" t="s">
        <v>1010</v>
      </c>
      <c r="C14" s="764" t="s">
        <v>1011</v>
      </c>
      <c r="D14" s="765" t="s">
        <v>1012</v>
      </c>
      <c r="E14" s="765"/>
      <c r="F14" s="765"/>
      <c r="G14" s="765"/>
      <c r="H14" s="766" t="s">
        <v>1013</v>
      </c>
      <c r="I14" s="766"/>
      <c r="J14" s="766"/>
      <c r="K14" s="766"/>
    </row>
    <row r="15" spans="1:13" x14ac:dyDescent="0.25">
      <c r="A15" s="762"/>
      <c r="B15" s="764"/>
      <c r="C15" s="764"/>
      <c r="D15" s="766" t="s">
        <v>1694</v>
      </c>
      <c r="E15" s="766"/>
      <c r="F15" s="765" t="s">
        <v>1695</v>
      </c>
      <c r="G15" s="765"/>
      <c r="H15" s="766" t="s">
        <v>1694</v>
      </c>
      <c r="I15" s="766"/>
      <c r="J15" s="766" t="s">
        <v>1695</v>
      </c>
      <c r="K15" s="766"/>
    </row>
    <row r="16" spans="1:13" x14ac:dyDescent="0.25">
      <c r="A16" s="762"/>
      <c r="B16" s="764"/>
      <c r="C16" s="764"/>
      <c r="D16" s="764" t="s">
        <v>1018</v>
      </c>
      <c r="E16" s="764"/>
      <c r="F16" s="767" t="s">
        <v>1018</v>
      </c>
      <c r="G16" s="768"/>
      <c r="H16" s="764" t="s">
        <v>1018</v>
      </c>
      <c r="I16" s="764"/>
      <c r="J16" s="764" t="s">
        <v>1018</v>
      </c>
      <c r="K16" s="764"/>
    </row>
    <row r="17" spans="1:11" x14ac:dyDescent="0.25">
      <c r="A17" s="763"/>
      <c r="B17" s="764"/>
      <c r="C17" s="764"/>
      <c r="D17" s="715" t="s">
        <v>1019</v>
      </c>
      <c r="E17" s="715" t="s">
        <v>1020</v>
      </c>
      <c r="F17" s="715" t="s">
        <v>1019</v>
      </c>
      <c r="G17" s="715" t="s">
        <v>1020</v>
      </c>
      <c r="H17" s="715" t="s">
        <v>1019</v>
      </c>
      <c r="I17" s="715" t="s">
        <v>1020</v>
      </c>
      <c r="J17" s="715" t="s">
        <v>1019</v>
      </c>
      <c r="K17" s="715" t="s">
        <v>1020</v>
      </c>
    </row>
    <row r="18" spans="1:11" x14ac:dyDescent="0.25">
      <c r="A18" s="714"/>
      <c r="B18" s="715"/>
      <c r="C18" s="715"/>
      <c r="D18" s="715"/>
      <c r="E18" s="715"/>
      <c r="F18" s="715"/>
      <c r="G18" s="715"/>
      <c r="H18" s="715"/>
      <c r="I18" s="715"/>
      <c r="J18" s="715"/>
      <c r="K18" s="715"/>
    </row>
    <row r="19" spans="1:11" x14ac:dyDescent="0.25">
      <c r="A19" s="124"/>
      <c r="B19" s="715" t="s">
        <v>13</v>
      </c>
      <c r="C19" s="125" t="s">
        <v>14</v>
      </c>
      <c r="D19" s="126">
        <v>1085.9010000000001</v>
      </c>
      <c r="E19" s="126">
        <v>354.05500000000006</v>
      </c>
      <c r="F19" s="126">
        <v>356.65010000000018</v>
      </c>
      <c r="G19" s="126">
        <v>256.79399999999998</v>
      </c>
      <c r="H19" s="126">
        <v>0</v>
      </c>
      <c r="I19" s="126">
        <v>14</v>
      </c>
      <c r="J19" s="126">
        <v>111.32899999999999</v>
      </c>
      <c r="K19" s="126">
        <v>28.785</v>
      </c>
    </row>
    <row r="20" spans="1:11" x14ac:dyDescent="0.25">
      <c r="A20" s="124"/>
      <c r="B20" s="715">
        <v>1</v>
      </c>
      <c r="C20" s="125" t="s">
        <v>1021</v>
      </c>
      <c r="D20" s="126">
        <v>114.81299999999999</v>
      </c>
      <c r="E20" s="126">
        <v>0</v>
      </c>
      <c r="F20" s="126">
        <v>83.396000000000001</v>
      </c>
      <c r="G20" s="126">
        <v>0</v>
      </c>
      <c r="H20" s="126">
        <v>0</v>
      </c>
      <c r="I20" s="126">
        <v>0</v>
      </c>
      <c r="J20" s="126">
        <v>5.5</v>
      </c>
      <c r="K20" s="126">
        <v>0</v>
      </c>
    </row>
    <row r="21" spans="1:11" x14ac:dyDescent="0.25">
      <c r="A21" s="124"/>
      <c r="B21" s="127" t="s">
        <v>787</v>
      </c>
      <c r="C21" s="125" t="s">
        <v>1022</v>
      </c>
      <c r="D21" s="126">
        <v>40.1</v>
      </c>
      <c r="E21" s="126">
        <v>0</v>
      </c>
      <c r="F21" s="126">
        <v>10.353</v>
      </c>
      <c r="G21" s="126">
        <v>0</v>
      </c>
      <c r="H21" s="126">
        <v>0</v>
      </c>
      <c r="I21" s="126">
        <v>0</v>
      </c>
      <c r="J21" s="126">
        <v>0</v>
      </c>
      <c r="K21" s="126">
        <v>0</v>
      </c>
    </row>
    <row r="22" spans="1:11" x14ac:dyDescent="0.25">
      <c r="A22" s="124"/>
      <c r="B22" s="128">
        <v>1</v>
      </c>
      <c r="C22" s="125" t="s">
        <v>1023</v>
      </c>
      <c r="D22" s="126">
        <v>40.1</v>
      </c>
      <c r="E22" s="126">
        <v>0</v>
      </c>
      <c r="F22" s="126">
        <v>10.353</v>
      </c>
      <c r="G22" s="126">
        <v>0</v>
      </c>
      <c r="H22" s="126">
        <v>0</v>
      </c>
      <c r="I22" s="126">
        <v>0</v>
      </c>
      <c r="J22" s="126">
        <v>0</v>
      </c>
      <c r="K22" s="126">
        <v>0</v>
      </c>
    </row>
    <row r="23" spans="1:11" ht="31.5" x14ac:dyDescent="0.25">
      <c r="A23" s="124" t="s">
        <v>695</v>
      </c>
      <c r="B23" s="127"/>
      <c r="C23" s="129" t="s">
        <v>1024</v>
      </c>
      <c r="D23" s="126">
        <v>40.1</v>
      </c>
      <c r="E23" s="126">
        <v>0</v>
      </c>
      <c r="F23" s="126">
        <v>10.353</v>
      </c>
      <c r="G23" s="126">
        <v>0</v>
      </c>
      <c r="H23" s="130">
        <v>0</v>
      </c>
      <c r="I23" s="130">
        <v>0</v>
      </c>
      <c r="J23" s="133">
        <v>0</v>
      </c>
      <c r="K23" s="134">
        <v>0</v>
      </c>
    </row>
    <row r="24" spans="1:11" ht="47.25" x14ac:dyDescent="0.25">
      <c r="A24" s="124" t="s">
        <v>695</v>
      </c>
      <c r="B24" s="127"/>
      <c r="C24" s="129" t="s">
        <v>1025</v>
      </c>
      <c r="D24" s="126"/>
      <c r="E24" s="126"/>
      <c r="F24" s="126">
        <v>0</v>
      </c>
      <c r="G24" s="126">
        <v>0</v>
      </c>
      <c r="H24" s="130"/>
      <c r="I24" s="130"/>
      <c r="J24" s="133">
        <v>0.32200000000000001</v>
      </c>
      <c r="K24" s="134">
        <v>0</v>
      </c>
    </row>
    <row r="25" spans="1:11" ht="47.25" x14ac:dyDescent="0.25">
      <c r="A25" s="124" t="s">
        <v>695</v>
      </c>
      <c r="B25" s="127"/>
      <c r="C25" s="129" t="s">
        <v>1026</v>
      </c>
      <c r="D25" s="126"/>
      <c r="E25" s="126"/>
      <c r="F25" s="126">
        <v>0</v>
      </c>
      <c r="G25" s="126">
        <v>0</v>
      </c>
      <c r="H25" s="130"/>
      <c r="I25" s="130"/>
      <c r="J25" s="133">
        <v>2.347</v>
      </c>
      <c r="K25" s="134">
        <v>0</v>
      </c>
    </row>
    <row r="26" spans="1:11" ht="31.5" x14ac:dyDescent="0.25">
      <c r="A26" s="124" t="s">
        <v>695</v>
      </c>
      <c r="B26" s="127"/>
      <c r="C26" s="129" t="s">
        <v>1027</v>
      </c>
      <c r="D26" s="126"/>
      <c r="E26" s="126"/>
      <c r="F26" s="126">
        <v>0</v>
      </c>
      <c r="G26" s="126">
        <v>0</v>
      </c>
      <c r="H26" s="130"/>
      <c r="I26" s="130"/>
      <c r="J26" s="133">
        <v>4.6500000000000004</v>
      </c>
      <c r="K26" s="134">
        <v>0</v>
      </c>
    </row>
    <row r="27" spans="1:11" ht="31.5" x14ac:dyDescent="0.25">
      <c r="A27" s="124" t="s">
        <v>695</v>
      </c>
      <c r="B27" s="127"/>
      <c r="C27" s="129" t="s">
        <v>1028</v>
      </c>
      <c r="D27" s="126"/>
      <c r="E27" s="126"/>
      <c r="F27" s="126">
        <v>0</v>
      </c>
      <c r="G27" s="126">
        <v>0</v>
      </c>
      <c r="H27" s="130"/>
      <c r="I27" s="130"/>
      <c r="J27" s="133">
        <v>1.508</v>
      </c>
      <c r="K27" s="134">
        <v>0</v>
      </c>
    </row>
    <row r="28" spans="1:11" x14ac:dyDescent="0.25">
      <c r="A28" s="124"/>
      <c r="B28" s="128">
        <v>2</v>
      </c>
      <c r="C28" s="135" t="s">
        <v>1029</v>
      </c>
      <c r="D28" s="126"/>
      <c r="E28" s="126"/>
      <c r="F28" s="137">
        <v>0</v>
      </c>
      <c r="G28" s="137">
        <v>0</v>
      </c>
      <c r="H28" s="137">
        <v>0</v>
      </c>
      <c r="I28" s="137">
        <v>0</v>
      </c>
      <c r="J28" s="137">
        <v>0</v>
      </c>
      <c r="K28" s="137">
        <v>0</v>
      </c>
    </row>
    <row r="29" spans="1:11" x14ac:dyDescent="0.25">
      <c r="A29" s="124" t="s">
        <v>1030</v>
      </c>
      <c r="B29" s="128"/>
      <c r="C29" s="129" t="s">
        <v>499</v>
      </c>
      <c r="D29" s="126"/>
      <c r="E29" s="126"/>
      <c r="F29" s="126">
        <v>0</v>
      </c>
      <c r="G29" s="126">
        <v>0</v>
      </c>
      <c r="H29" s="130"/>
      <c r="I29" s="130"/>
      <c r="J29" s="133"/>
      <c r="K29" s="134"/>
    </row>
    <row r="30" spans="1:11" x14ac:dyDescent="0.25">
      <c r="A30" s="124"/>
      <c r="B30" s="128" t="s">
        <v>1031</v>
      </c>
      <c r="C30" s="135" t="s">
        <v>1032</v>
      </c>
      <c r="D30" s="126"/>
      <c r="E30" s="126"/>
      <c r="F30" s="137">
        <v>0</v>
      </c>
      <c r="G30" s="137">
        <v>0</v>
      </c>
      <c r="H30" s="137">
        <v>0</v>
      </c>
      <c r="I30" s="137">
        <v>0</v>
      </c>
      <c r="J30" s="137">
        <v>0</v>
      </c>
      <c r="K30" s="137">
        <v>0</v>
      </c>
    </row>
    <row r="31" spans="1:11" x14ac:dyDescent="0.25">
      <c r="A31" s="124" t="s">
        <v>1030</v>
      </c>
      <c r="B31" s="128"/>
      <c r="C31" s="129" t="s">
        <v>500</v>
      </c>
      <c r="D31" s="126"/>
      <c r="E31" s="126"/>
      <c r="F31" s="126">
        <v>0</v>
      </c>
      <c r="G31" s="126">
        <v>0</v>
      </c>
      <c r="H31" s="130"/>
      <c r="I31" s="130"/>
      <c r="J31" s="133"/>
      <c r="K31" s="134"/>
    </row>
    <row r="32" spans="1:11" x14ac:dyDescent="0.25">
      <c r="A32" s="124"/>
      <c r="B32" s="127" t="s">
        <v>799</v>
      </c>
      <c r="C32" s="125" t="s">
        <v>1033</v>
      </c>
      <c r="D32" s="126">
        <v>74.712999999999994</v>
      </c>
      <c r="E32" s="126">
        <v>0</v>
      </c>
      <c r="F32" s="126">
        <v>73.043000000000006</v>
      </c>
      <c r="G32" s="126">
        <v>0</v>
      </c>
      <c r="H32" s="126">
        <v>0</v>
      </c>
      <c r="I32" s="126">
        <v>0</v>
      </c>
      <c r="J32" s="126">
        <v>5.5</v>
      </c>
      <c r="K32" s="126">
        <v>0</v>
      </c>
    </row>
    <row r="33" spans="1:11" x14ac:dyDescent="0.25">
      <c r="A33" s="124"/>
      <c r="B33" s="128">
        <v>1</v>
      </c>
      <c r="C33" s="125" t="s">
        <v>1034</v>
      </c>
      <c r="D33" s="126">
        <v>74.712999999999994</v>
      </c>
      <c r="E33" s="126">
        <v>0</v>
      </c>
      <c r="F33" s="126">
        <v>73.043000000000006</v>
      </c>
      <c r="G33" s="126">
        <v>0</v>
      </c>
      <c r="H33" s="126">
        <v>0</v>
      </c>
      <c r="I33" s="126">
        <v>0</v>
      </c>
      <c r="J33" s="126">
        <v>5.5</v>
      </c>
      <c r="K33" s="126">
        <v>0</v>
      </c>
    </row>
    <row r="34" spans="1:11" ht="78.75" x14ac:dyDescent="0.25">
      <c r="A34" s="124"/>
      <c r="B34" s="127"/>
      <c r="C34" s="129" t="s">
        <v>1035</v>
      </c>
      <c r="D34" s="126">
        <v>55.762999999999998</v>
      </c>
      <c r="E34" s="126"/>
      <c r="F34" s="126">
        <v>54.643000000000001</v>
      </c>
      <c r="G34" s="126">
        <v>0</v>
      </c>
      <c r="H34" s="130"/>
      <c r="I34" s="130"/>
      <c r="J34" s="133">
        <v>5.5</v>
      </c>
      <c r="K34" s="134"/>
    </row>
    <row r="35" spans="1:11" ht="63" x14ac:dyDescent="0.25">
      <c r="A35" s="124" t="s">
        <v>1030</v>
      </c>
      <c r="B35" s="127"/>
      <c r="C35" s="129" t="s">
        <v>681</v>
      </c>
      <c r="D35" s="126">
        <v>18.95</v>
      </c>
      <c r="E35" s="126">
        <v>0</v>
      </c>
      <c r="F35" s="126">
        <v>18.399999999999999</v>
      </c>
      <c r="G35" s="126">
        <v>0</v>
      </c>
      <c r="H35" s="130">
        <v>0</v>
      </c>
      <c r="I35" s="130">
        <v>0</v>
      </c>
      <c r="J35" s="133">
        <v>0</v>
      </c>
      <c r="K35" s="134">
        <v>0</v>
      </c>
    </row>
    <row r="36" spans="1:11" x14ac:dyDescent="0.25">
      <c r="A36" s="124"/>
      <c r="B36" s="128">
        <v>2</v>
      </c>
      <c r="C36" s="125" t="s">
        <v>1036</v>
      </c>
      <c r="D36" s="126">
        <v>785.71800000000007</v>
      </c>
      <c r="E36" s="126">
        <v>294.31</v>
      </c>
      <c r="F36" s="126">
        <v>28.060000000000002</v>
      </c>
      <c r="G36" s="126">
        <v>26.87</v>
      </c>
      <c r="H36" s="126">
        <v>0</v>
      </c>
      <c r="I36" s="126">
        <v>0</v>
      </c>
      <c r="J36" s="126">
        <v>37.988</v>
      </c>
      <c r="K36" s="126">
        <v>0</v>
      </c>
    </row>
    <row r="37" spans="1:11" x14ac:dyDescent="0.25">
      <c r="A37" s="124"/>
      <c r="B37" s="128" t="s">
        <v>815</v>
      </c>
      <c r="C37" s="125" t="s">
        <v>1022</v>
      </c>
      <c r="D37" s="126">
        <v>762.94100000000003</v>
      </c>
      <c r="E37" s="126">
        <v>294.31</v>
      </c>
      <c r="F37" s="126">
        <v>28.060000000000002</v>
      </c>
      <c r="G37" s="126">
        <v>26.87</v>
      </c>
      <c r="H37" s="126">
        <v>0</v>
      </c>
      <c r="I37" s="126">
        <v>0</v>
      </c>
      <c r="J37" s="126">
        <v>37.988</v>
      </c>
      <c r="K37" s="126">
        <v>0</v>
      </c>
    </row>
    <row r="38" spans="1:11" x14ac:dyDescent="0.25">
      <c r="A38" s="124"/>
      <c r="B38" s="128" t="s">
        <v>1037</v>
      </c>
      <c r="C38" s="125" t="s">
        <v>1023</v>
      </c>
      <c r="D38" s="126">
        <v>103.384</v>
      </c>
      <c r="E38" s="126">
        <v>0</v>
      </c>
      <c r="F38" s="126">
        <v>9.7200000000000006</v>
      </c>
      <c r="G38" s="126">
        <v>0</v>
      </c>
      <c r="H38" s="126">
        <v>0</v>
      </c>
      <c r="I38" s="126">
        <v>0</v>
      </c>
      <c r="J38" s="126">
        <v>37.988</v>
      </c>
      <c r="K38" s="126">
        <v>0</v>
      </c>
    </row>
    <row r="39" spans="1:11" x14ac:dyDescent="0.25">
      <c r="A39" s="124" t="s">
        <v>1030</v>
      </c>
      <c r="B39" s="128"/>
      <c r="C39" s="138" t="s">
        <v>1038</v>
      </c>
      <c r="D39" s="126"/>
      <c r="E39" s="126"/>
      <c r="F39" s="126"/>
      <c r="G39" s="126"/>
      <c r="H39" s="126"/>
      <c r="I39" s="126"/>
      <c r="J39" s="126">
        <v>37.988</v>
      </c>
      <c r="K39" s="126">
        <v>0</v>
      </c>
    </row>
    <row r="40" spans="1:11" ht="78.75" x14ac:dyDescent="0.25">
      <c r="A40" s="124" t="s">
        <v>1030</v>
      </c>
      <c r="B40" s="139"/>
      <c r="C40" s="129" t="s">
        <v>501</v>
      </c>
      <c r="D40" s="126">
        <v>9.4499999999999993</v>
      </c>
      <c r="E40" s="126">
        <v>0</v>
      </c>
      <c r="F40" s="126">
        <v>0</v>
      </c>
      <c r="G40" s="126">
        <v>0</v>
      </c>
      <c r="H40" s="130">
        <v>0</v>
      </c>
      <c r="I40" s="130">
        <v>0</v>
      </c>
      <c r="J40" s="133">
        <v>0</v>
      </c>
      <c r="K40" s="134">
        <v>0</v>
      </c>
    </row>
    <row r="41" spans="1:11" ht="63" x14ac:dyDescent="0.25">
      <c r="A41" s="124" t="s">
        <v>1030</v>
      </c>
      <c r="B41" s="139"/>
      <c r="C41" s="129" t="s">
        <v>502</v>
      </c>
      <c r="D41" s="126">
        <v>7.2</v>
      </c>
      <c r="E41" s="126">
        <v>0</v>
      </c>
      <c r="F41" s="126">
        <v>0</v>
      </c>
      <c r="G41" s="126">
        <v>0</v>
      </c>
      <c r="H41" s="130">
        <v>0</v>
      </c>
      <c r="I41" s="130">
        <v>0</v>
      </c>
      <c r="J41" s="133">
        <v>0</v>
      </c>
      <c r="K41" s="134">
        <v>0</v>
      </c>
    </row>
    <row r="42" spans="1:11" ht="78.75" x14ac:dyDescent="0.25">
      <c r="A42" s="124" t="s">
        <v>1030</v>
      </c>
      <c r="B42" s="139"/>
      <c r="C42" s="129" t="s">
        <v>503</v>
      </c>
      <c r="D42" s="126">
        <v>4.57</v>
      </c>
      <c r="E42" s="126">
        <v>0</v>
      </c>
      <c r="F42" s="126">
        <v>9.7200000000000006</v>
      </c>
      <c r="G42" s="126">
        <v>0</v>
      </c>
      <c r="H42" s="130">
        <v>0</v>
      </c>
      <c r="I42" s="130">
        <v>0</v>
      </c>
      <c r="J42" s="133">
        <v>0</v>
      </c>
      <c r="K42" s="134">
        <v>0</v>
      </c>
    </row>
    <row r="43" spans="1:11" ht="63" x14ac:dyDescent="0.25">
      <c r="A43" s="124" t="s">
        <v>1030</v>
      </c>
      <c r="B43" s="139"/>
      <c r="C43" s="129" t="s">
        <v>504</v>
      </c>
      <c r="D43" s="126">
        <v>24.47</v>
      </c>
      <c r="E43" s="126">
        <v>0</v>
      </c>
      <c r="F43" s="126">
        <v>0</v>
      </c>
      <c r="G43" s="126">
        <v>0</v>
      </c>
      <c r="H43" s="130">
        <v>0</v>
      </c>
      <c r="I43" s="130">
        <v>0</v>
      </c>
      <c r="J43" s="133">
        <v>0</v>
      </c>
      <c r="K43" s="134">
        <v>0</v>
      </c>
    </row>
    <row r="44" spans="1:11" ht="47.25" x14ac:dyDescent="0.25">
      <c r="A44" s="124" t="s">
        <v>1030</v>
      </c>
      <c r="B44" s="139"/>
      <c r="C44" s="129" t="s">
        <v>505</v>
      </c>
      <c r="D44" s="126">
        <v>5.4359999999999999</v>
      </c>
      <c r="E44" s="126">
        <v>0</v>
      </c>
      <c r="F44" s="126">
        <v>0</v>
      </c>
      <c r="G44" s="126">
        <v>0</v>
      </c>
      <c r="H44" s="130">
        <v>0</v>
      </c>
      <c r="I44" s="130">
        <v>0</v>
      </c>
      <c r="J44" s="133">
        <v>0</v>
      </c>
      <c r="K44" s="134">
        <v>0</v>
      </c>
    </row>
    <row r="45" spans="1:11" ht="47.25" x14ac:dyDescent="0.25">
      <c r="A45" s="124" t="s">
        <v>1030</v>
      </c>
      <c r="B45" s="139"/>
      <c r="C45" s="129" t="s">
        <v>506</v>
      </c>
      <c r="D45" s="126">
        <v>52.258000000000003</v>
      </c>
      <c r="E45" s="126">
        <v>0</v>
      </c>
      <c r="F45" s="126">
        <v>0</v>
      </c>
      <c r="G45" s="126">
        <v>0</v>
      </c>
      <c r="H45" s="130">
        <v>0</v>
      </c>
      <c r="I45" s="130">
        <v>0</v>
      </c>
      <c r="J45" s="133">
        <v>0</v>
      </c>
      <c r="K45" s="134">
        <v>0</v>
      </c>
    </row>
    <row r="46" spans="1:11" s="141" customFormat="1" x14ac:dyDescent="0.25">
      <c r="A46" s="140"/>
      <c r="B46" s="128" t="s">
        <v>215</v>
      </c>
      <c r="C46" s="135" t="s">
        <v>1039</v>
      </c>
      <c r="D46" s="126">
        <v>43.382999999999996</v>
      </c>
      <c r="E46" s="126">
        <v>0</v>
      </c>
      <c r="F46" s="126">
        <v>0</v>
      </c>
      <c r="G46" s="126">
        <v>0</v>
      </c>
      <c r="H46" s="126">
        <v>0</v>
      </c>
      <c r="I46" s="126">
        <v>0</v>
      </c>
      <c r="J46" s="126">
        <v>0</v>
      </c>
      <c r="K46" s="126">
        <v>0</v>
      </c>
    </row>
    <row r="47" spans="1:11" ht="63" x14ac:dyDescent="0.25">
      <c r="A47" s="124" t="s">
        <v>1030</v>
      </c>
      <c r="B47" s="139"/>
      <c r="C47" s="129" t="s">
        <v>1040</v>
      </c>
      <c r="D47" s="126">
        <v>15.22</v>
      </c>
      <c r="E47" s="126">
        <v>0</v>
      </c>
      <c r="F47" s="130"/>
      <c r="G47" s="130"/>
      <c r="H47" s="130"/>
      <c r="I47" s="130"/>
      <c r="J47" s="133"/>
      <c r="K47" s="134"/>
    </row>
    <row r="48" spans="1:11" ht="78.75" x14ac:dyDescent="0.25">
      <c r="A48" s="124" t="s">
        <v>1030</v>
      </c>
      <c r="B48" s="139"/>
      <c r="C48" s="129" t="s">
        <v>508</v>
      </c>
      <c r="D48" s="126">
        <v>7.77</v>
      </c>
      <c r="E48" s="126">
        <v>0</v>
      </c>
      <c r="F48" s="130"/>
      <c r="G48" s="130"/>
      <c r="H48" s="130"/>
      <c r="I48" s="130"/>
      <c r="J48" s="133"/>
      <c r="K48" s="134"/>
    </row>
    <row r="49" spans="1:11" ht="63" x14ac:dyDescent="0.25">
      <c r="A49" s="124" t="s">
        <v>1030</v>
      </c>
      <c r="B49" s="139"/>
      <c r="C49" s="129" t="s">
        <v>509</v>
      </c>
      <c r="D49" s="126">
        <v>2.2000000000000002</v>
      </c>
      <c r="E49" s="126">
        <v>0</v>
      </c>
      <c r="F49" s="130"/>
      <c r="G49" s="130"/>
      <c r="H49" s="130"/>
      <c r="I49" s="130"/>
      <c r="J49" s="133"/>
      <c r="K49" s="134"/>
    </row>
    <row r="50" spans="1:11" ht="47.25" x14ac:dyDescent="0.25">
      <c r="A50" s="124" t="s">
        <v>1030</v>
      </c>
      <c r="B50" s="139"/>
      <c r="C50" s="129" t="s">
        <v>1041</v>
      </c>
      <c r="D50" s="126">
        <v>7.2430000000000003</v>
      </c>
      <c r="E50" s="126">
        <v>0</v>
      </c>
      <c r="F50" s="130"/>
      <c r="G50" s="130"/>
      <c r="H50" s="130"/>
      <c r="I50" s="130"/>
      <c r="J50" s="133"/>
      <c r="K50" s="134"/>
    </row>
    <row r="51" spans="1:11" ht="47.25" x14ac:dyDescent="0.25">
      <c r="A51" s="124" t="s">
        <v>1030</v>
      </c>
      <c r="B51" s="139"/>
      <c r="C51" s="129" t="s">
        <v>1042</v>
      </c>
      <c r="D51" s="126">
        <v>10.95</v>
      </c>
      <c r="E51" s="126">
        <v>0</v>
      </c>
      <c r="F51" s="130"/>
      <c r="G51" s="130"/>
      <c r="H51" s="130"/>
      <c r="I51" s="130"/>
      <c r="J51" s="133"/>
      <c r="K51" s="134"/>
    </row>
    <row r="52" spans="1:11" x14ac:dyDescent="0.25">
      <c r="A52" s="124"/>
      <c r="B52" s="128" t="s">
        <v>1031</v>
      </c>
      <c r="C52" s="135" t="s">
        <v>1043</v>
      </c>
      <c r="D52" s="126">
        <v>616.17399999999998</v>
      </c>
      <c r="E52" s="126">
        <v>294.31</v>
      </c>
      <c r="F52" s="126">
        <v>18.34</v>
      </c>
      <c r="G52" s="126">
        <v>26.87</v>
      </c>
      <c r="H52" s="126">
        <v>0</v>
      </c>
      <c r="I52" s="126">
        <v>0</v>
      </c>
      <c r="J52" s="126">
        <v>0</v>
      </c>
      <c r="K52" s="126">
        <v>0</v>
      </c>
    </row>
    <row r="53" spans="1:11" ht="78.75" x14ac:dyDescent="0.25">
      <c r="A53" s="124"/>
      <c r="B53" s="128" t="s">
        <v>1044</v>
      </c>
      <c r="C53" s="135" t="s">
        <v>512</v>
      </c>
      <c r="D53" s="126">
        <v>99.248999999999995</v>
      </c>
      <c r="E53" s="126">
        <v>15.749999999999998</v>
      </c>
      <c r="F53" s="126">
        <v>15.700000000000001</v>
      </c>
      <c r="G53" s="126">
        <v>20.87</v>
      </c>
      <c r="H53" s="126">
        <v>0</v>
      </c>
      <c r="I53" s="126">
        <v>0</v>
      </c>
      <c r="J53" s="126">
        <v>0</v>
      </c>
      <c r="K53" s="126">
        <v>0</v>
      </c>
    </row>
    <row r="54" spans="1:11" ht="78.75" x14ac:dyDescent="0.25">
      <c r="A54" s="124" t="s">
        <v>1030</v>
      </c>
      <c r="B54" s="128" t="s">
        <v>1037</v>
      </c>
      <c r="C54" s="135" t="s">
        <v>1045</v>
      </c>
      <c r="D54" s="126">
        <v>15.769000000000002</v>
      </c>
      <c r="E54" s="126">
        <v>7.7099999999999991</v>
      </c>
      <c r="F54" s="126">
        <v>15.700000000000001</v>
      </c>
      <c r="G54" s="126">
        <v>20.87</v>
      </c>
      <c r="H54" s="126">
        <v>0</v>
      </c>
      <c r="I54" s="126">
        <v>0</v>
      </c>
      <c r="J54" s="126">
        <v>0</v>
      </c>
      <c r="K54" s="126">
        <v>0</v>
      </c>
    </row>
    <row r="55" spans="1:11" ht="63" x14ac:dyDescent="0.25">
      <c r="A55" s="124" t="s">
        <v>1030</v>
      </c>
      <c r="B55" s="139"/>
      <c r="C55" s="129" t="s">
        <v>514</v>
      </c>
      <c r="D55" s="126">
        <v>10.194000000000001</v>
      </c>
      <c r="E55" s="126">
        <v>0</v>
      </c>
      <c r="F55" s="126">
        <v>11.593999999999999</v>
      </c>
      <c r="G55" s="126">
        <v>14.89</v>
      </c>
      <c r="H55" s="130"/>
      <c r="I55" s="130"/>
      <c r="J55" s="133"/>
      <c r="K55" s="134"/>
    </row>
    <row r="56" spans="1:11" ht="78.75" x14ac:dyDescent="0.25">
      <c r="A56" s="124" t="s">
        <v>1030</v>
      </c>
      <c r="B56" s="139"/>
      <c r="C56" s="129" t="s">
        <v>515</v>
      </c>
      <c r="D56" s="126">
        <v>0.3</v>
      </c>
      <c r="E56" s="126">
        <v>1.76</v>
      </c>
      <c r="F56" s="126">
        <v>0</v>
      </c>
      <c r="G56" s="126">
        <v>0</v>
      </c>
      <c r="H56" s="130"/>
      <c r="I56" s="130"/>
      <c r="J56" s="133"/>
      <c r="K56" s="134"/>
    </row>
    <row r="57" spans="1:11" ht="78.75" x14ac:dyDescent="0.25">
      <c r="A57" s="124" t="s">
        <v>1030</v>
      </c>
      <c r="B57" s="139"/>
      <c r="C57" s="129" t="s">
        <v>516</v>
      </c>
      <c r="D57" s="126">
        <v>0.5</v>
      </c>
      <c r="E57" s="126">
        <v>1.43</v>
      </c>
      <c r="F57" s="126">
        <v>0.38500000000000001</v>
      </c>
      <c r="G57" s="126">
        <v>1.89</v>
      </c>
      <c r="H57" s="130"/>
      <c r="I57" s="130"/>
      <c r="J57" s="133"/>
      <c r="K57" s="134"/>
    </row>
    <row r="58" spans="1:11" ht="110.25" x14ac:dyDescent="0.25">
      <c r="A58" s="124" t="s">
        <v>1030</v>
      </c>
      <c r="B58" s="139"/>
      <c r="C58" s="129" t="s">
        <v>517</v>
      </c>
      <c r="D58" s="126">
        <v>1.06</v>
      </c>
      <c r="E58" s="126">
        <v>0.4</v>
      </c>
      <c r="F58" s="126">
        <v>0</v>
      </c>
      <c r="G58" s="126">
        <v>0</v>
      </c>
      <c r="H58" s="130"/>
      <c r="I58" s="130"/>
      <c r="J58" s="133"/>
      <c r="K58" s="134"/>
    </row>
    <row r="59" spans="1:11" ht="78.75" x14ac:dyDescent="0.25">
      <c r="A59" s="124" t="s">
        <v>1030</v>
      </c>
      <c r="B59" s="139"/>
      <c r="C59" s="129" t="s">
        <v>518</v>
      </c>
      <c r="D59" s="126">
        <v>0.97</v>
      </c>
      <c r="E59" s="126">
        <v>0.32</v>
      </c>
      <c r="F59" s="126">
        <v>0</v>
      </c>
      <c r="G59" s="126">
        <v>0</v>
      </c>
      <c r="H59" s="130"/>
      <c r="I59" s="130"/>
      <c r="J59" s="133"/>
      <c r="K59" s="134"/>
    </row>
    <row r="60" spans="1:11" ht="78.75" x14ac:dyDescent="0.25">
      <c r="A60" s="124" t="s">
        <v>1030</v>
      </c>
      <c r="B60" s="139"/>
      <c r="C60" s="129" t="s">
        <v>519</v>
      </c>
      <c r="D60" s="126">
        <v>1.32</v>
      </c>
      <c r="E60" s="126">
        <v>1.2</v>
      </c>
      <c r="F60" s="126">
        <v>1.284</v>
      </c>
      <c r="G60" s="126">
        <v>1.2</v>
      </c>
      <c r="H60" s="130"/>
      <c r="I60" s="130"/>
      <c r="J60" s="133"/>
      <c r="K60" s="134"/>
    </row>
    <row r="61" spans="1:11" ht="94.5" x14ac:dyDescent="0.25">
      <c r="A61" s="124" t="s">
        <v>1030</v>
      </c>
      <c r="B61" s="139"/>
      <c r="C61" s="129" t="s">
        <v>520</v>
      </c>
      <c r="D61" s="126">
        <v>1.075</v>
      </c>
      <c r="E61" s="126">
        <v>1</v>
      </c>
      <c r="F61" s="126">
        <v>1.9990000000000001</v>
      </c>
      <c r="G61" s="126">
        <v>1</v>
      </c>
      <c r="H61" s="130"/>
      <c r="I61" s="130"/>
      <c r="J61" s="133"/>
      <c r="K61" s="134"/>
    </row>
    <row r="62" spans="1:11" ht="94.5" x14ac:dyDescent="0.25">
      <c r="A62" s="124" t="s">
        <v>1030</v>
      </c>
      <c r="B62" s="139"/>
      <c r="C62" s="129" t="s">
        <v>521</v>
      </c>
      <c r="D62" s="126">
        <v>0.35</v>
      </c>
      <c r="E62" s="126">
        <v>1.6</v>
      </c>
      <c r="F62" s="126">
        <v>0.438</v>
      </c>
      <c r="G62" s="126">
        <v>1.89</v>
      </c>
      <c r="H62" s="130"/>
      <c r="I62" s="130"/>
      <c r="J62" s="133"/>
      <c r="K62" s="134"/>
    </row>
    <row r="63" spans="1:11" ht="78.75" x14ac:dyDescent="0.25">
      <c r="A63" s="124" t="s">
        <v>1030</v>
      </c>
      <c r="B63" s="128" t="s">
        <v>215</v>
      </c>
      <c r="C63" s="135" t="s">
        <v>522</v>
      </c>
      <c r="D63" s="126">
        <v>83.47999999999999</v>
      </c>
      <c r="E63" s="126">
        <v>8.0399999999999991</v>
      </c>
      <c r="F63" s="126">
        <v>0</v>
      </c>
      <c r="G63" s="126">
        <v>0</v>
      </c>
      <c r="H63" s="126">
        <v>0</v>
      </c>
      <c r="I63" s="126">
        <v>0</v>
      </c>
      <c r="J63" s="142">
        <v>0</v>
      </c>
      <c r="K63" s="143">
        <v>0</v>
      </c>
    </row>
    <row r="64" spans="1:11" ht="78.75" x14ac:dyDescent="0.25">
      <c r="A64" s="124" t="s">
        <v>1030</v>
      </c>
      <c r="B64" s="128" t="s">
        <v>1046</v>
      </c>
      <c r="C64" s="135" t="s">
        <v>1047</v>
      </c>
      <c r="D64" s="126">
        <v>227.81</v>
      </c>
      <c r="E64" s="126">
        <v>71.62</v>
      </c>
      <c r="F64" s="126">
        <v>2.64</v>
      </c>
      <c r="G64" s="126">
        <v>6</v>
      </c>
      <c r="H64" s="126">
        <v>0</v>
      </c>
      <c r="I64" s="126">
        <v>0</v>
      </c>
      <c r="J64" s="126">
        <v>0</v>
      </c>
      <c r="K64" s="126">
        <v>0</v>
      </c>
    </row>
    <row r="65" spans="1:11" ht="78.75" x14ac:dyDescent="0.25">
      <c r="A65" s="124" t="s">
        <v>1030</v>
      </c>
      <c r="B65" s="128" t="s">
        <v>1037</v>
      </c>
      <c r="C65" s="135" t="s">
        <v>1048</v>
      </c>
      <c r="D65" s="126">
        <v>52.725999999999999</v>
      </c>
      <c r="E65" s="126">
        <v>28.460000000000008</v>
      </c>
      <c r="F65" s="126">
        <v>2.64</v>
      </c>
      <c r="G65" s="126">
        <v>6</v>
      </c>
      <c r="H65" s="126">
        <v>0</v>
      </c>
      <c r="I65" s="126">
        <v>0</v>
      </c>
      <c r="J65" s="126">
        <v>0</v>
      </c>
      <c r="K65" s="126">
        <v>0</v>
      </c>
    </row>
    <row r="66" spans="1:11" ht="63" x14ac:dyDescent="0.25">
      <c r="A66" s="124" t="s">
        <v>1030</v>
      </c>
      <c r="B66" s="128"/>
      <c r="C66" s="129" t="s">
        <v>524</v>
      </c>
      <c r="D66" s="126">
        <v>25.962</v>
      </c>
      <c r="E66" s="126">
        <v>5.729999999999996</v>
      </c>
      <c r="F66" s="126">
        <v>0.39</v>
      </c>
      <c r="G66" s="126">
        <v>1.6</v>
      </c>
      <c r="H66" s="130"/>
      <c r="I66" s="130"/>
      <c r="J66" s="133"/>
      <c r="K66" s="134"/>
    </row>
    <row r="67" spans="1:11" ht="78.75" x14ac:dyDescent="0.25">
      <c r="A67" s="124" t="s">
        <v>1030</v>
      </c>
      <c r="B67" s="128"/>
      <c r="C67" s="129" t="s">
        <v>525</v>
      </c>
      <c r="D67" s="126">
        <v>0.51500000000000001</v>
      </c>
      <c r="E67" s="126">
        <v>0.8</v>
      </c>
      <c r="F67" s="126">
        <v>0</v>
      </c>
      <c r="G67" s="126">
        <v>0</v>
      </c>
      <c r="H67" s="130"/>
      <c r="I67" s="130"/>
      <c r="J67" s="133"/>
      <c r="K67" s="134"/>
    </row>
    <row r="68" spans="1:11" ht="78.75" x14ac:dyDescent="0.25">
      <c r="A68" s="124" t="s">
        <v>1030</v>
      </c>
      <c r="B68" s="128"/>
      <c r="C68" s="129" t="s">
        <v>526</v>
      </c>
      <c r="D68" s="126">
        <v>0.77</v>
      </c>
      <c r="E68" s="126">
        <v>0.8</v>
      </c>
      <c r="F68" s="126">
        <v>0</v>
      </c>
      <c r="G68" s="126">
        <v>0</v>
      </c>
      <c r="H68" s="130"/>
      <c r="I68" s="130"/>
      <c r="J68" s="133"/>
      <c r="K68" s="134"/>
    </row>
    <row r="69" spans="1:11" ht="78.75" x14ac:dyDescent="0.25">
      <c r="A69" s="124" t="s">
        <v>1030</v>
      </c>
      <c r="B69" s="128"/>
      <c r="C69" s="129" t="s">
        <v>527</v>
      </c>
      <c r="D69" s="126">
        <v>0.69499999999999995</v>
      </c>
      <c r="E69" s="126">
        <v>0</v>
      </c>
      <c r="F69" s="126">
        <v>0.69499999999999995</v>
      </c>
      <c r="G69" s="126">
        <v>0</v>
      </c>
      <c r="H69" s="130"/>
      <c r="I69" s="130"/>
      <c r="J69" s="133"/>
      <c r="K69" s="134"/>
    </row>
    <row r="70" spans="1:11" ht="78.75" x14ac:dyDescent="0.25">
      <c r="A70" s="124" t="s">
        <v>1030</v>
      </c>
      <c r="B70" s="128"/>
      <c r="C70" s="129" t="s">
        <v>528</v>
      </c>
      <c r="D70" s="126">
        <v>1.89</v>
      </c>
      <c r="E70" s="126">
        <v>1.89</v>
      </c>
      <c r="F70" s="126">
        <v>0</v>
      </c>
      <c r="G70" s="126">
        <v>0</v>
      </c>
      <c r="H70" s="130"/>
      <c r="I70" s="130"/>
      <c r="J70" s="133"/>
      <c r="K70" s="134"/>
    </row>
    <row r="71" spans="1:11" ht="78.75" x14ac:dyDescent="0.25">
      <c r="A71" s="124" t="s">
        <v>1030</v>
      </c>
      <c r="B71" s="128"/>
      <c r="C71" s="129" t="s">
        <v>529</v>
      </c>
      <c r="D71" s="126">
        <v>1.1100000000000001</v>
      </c>
      <c r="E71" s="126">
        <v>0.8</v>
      </c>
      <c r="F71" s="126">
        <v>1.1100000000000001</v>
      </c>
      <c r="G71" s="126">
        <v>0.8</v>
      </c>
      <c r="H71" s="130"/>
      <c r="I71" s="130"/>
      <c r="J71" s="133"/>
      <c r="K71" s="134"/>
    </row>
    <row r="72" spans="1:11" ht="78.75" x14ac:dyDescent="0.25">
      <c r="A72" s="124" t="s">
        <v>1030</v>
      </c>
      <c r="B72" s="128"/>
      <c r="C72" s="129" t="s">
        <v>530</v>
      </c>
      <c r="D72" s="126">
        <v>1.41</v>
      </c>
      <c r="E72" s="126">
        <v>1.1299999999999999</v>
      </c>
      <c r="F72" s="126">
        <v>0</v>
      </c>
      <c r="G72" s="126">
        <v>0</v>
      </c>
      <c r="H72" s="130"/>
      <c r="I72" s="130"/>
      <c r="J72" s="133"/>
      <c r="K72" s="134"/>
    </row>
    <row r="73" spans="1:11" ht="78.75" x14ac:dyDescent="0.25">
      <c r="A73" s="124" t="s">
        <v>1030</v>
      </c>
      <c r="B73" s="128"/>
      <c r="C73" s="129" t="s">
        <v>531</v>
      </c>
      <c r="D73" s="126">
        <v>0.47499999999999998</v>
      </c>
      <c r="E73" s="126">
        <v>0.8</v>
      </c>
      <c r="F73" s="126">
        <v>0</v>
      </c>
      <c r="G73" s="126">
        <v>0</v>
      </c>
      <c r="H73" s="130"/>
      <c r="I73" s="130"/>
      <c r="J73" s="133"/>
      <c r="K73" s="134"/>
    </row>
    <row r="74" spans="1:11" ht="78.75" x14ac:dyDescent="0.25">
      <c r="A74" s="124" t="s">
        <v>1030</v>
      </c>
      <c r="B74" s="128"/>
      <c r="C74" s="129" t="s">
        <v>532</v>
      </c>
      <c r="D74" s="126">
        <v>0.6</v>
      </c>
      <c r="E74" s="126">
        <v>0.5</v>
      </c>
      <c r="F74" s="126">
        <v>0</v>
      </c>
      <c r="G74" s="126">
        <v>0</v>
      </c>
      <c r="H74" s="130"/>
      <c r="I74" s="130"/>
      <c r="J74" s="133"/>
      <c r="K74" s="134"/>
    </row>
    <row r="75" spans="1:11" ht="78.75" x14ac:dyDescent="0.25">
      <c r="A75" s="124" t="s">
        <v>1030</v>
      </c>
      <c r="B75" s="128"/>
      <c r="C75" s="129" t="s">
        <v>533</v>
      </c>
      <c r="D75" s="126">
        <v>0.435</v>
      </c>
      <c r="E75" s="126">
        <v>0.8</v>
      </c>
      <c r="F75" s="126">
        <v>0.44500000000000001</v>
      </c>
      <c r="G75" s="126">
        <v>0.8</v>
      </c>
      <c r="H75" s="130"/>
      <c r="I75" s="130"/>
      <c r="J75" s="133"/>
      <c r="K75" s="134"/>
    </row>
    <row r="76" spans="1:11" ht="78.75" x14ac:dyDescent="0.25">
      <c r="A76" s="124" t="s">
        <v>1030</v>
      </c>
      <c r="B76" s="128"/>
      <c r="C76" s="129" t="s">
        <v>534</v>
      </c>
      <c r="D76" s="126">
        <v>0.78500000000000003</v>
      </c>
      <c r="E76" s="126">
        <v>0.8</v>
      </c>
      <c r="F76" s="126">
        <v>0</v>
      </c>
      <c r="G76" s="126">
        <v>0</v>
      </c>
      <c r="H76" s="130"/>
      <c r="I76" s="130"/>
      <c r="J76" s="133"/>
      <c r="K76" s="134"/>
    </row>
    <row r="77" spans="1:11" ht="78.75" x14ac:dyDescent="0.25">
      <c r="A77" s="124" t="s">
        <v>1030</v>
      </c>
      <c r="B77" s="128"/>
      <c r="C77" s="129" t="s">
        <v>535</v>
      </c>
      <c r="D77" s="126">
        <v>1.44</v>
      </c>
      <c r="E77" s="126">
        <v>1.43</v>
      </c>
      <c r="F77" s="126">
        <v>0</v>
      </c>
      <c r="G77" s="126">
        <v>0</v>
      </c>
      <c r="H77" s="130"/>
      <c r="I77" s="130"/>
      <c r="J77" s="133"/>
      <c r="K77" s="134"/>
    </row>
    <row r="78" spans="1:11" ht="78.75" x14ac:dyDescent="0.25">
      <c r="A78" s="124" t="s">
        <v>1030</v>
      </c>
      <c r="B78" s="128"/>
      <c r="C78" s="129" t="s">
        <v>536</v>
      </c>
      <c r="D78" s="126">
        <v>7.0999999999999994E-2</v>
      </c>
      <c r="E78" s="126">
        <v>1.26</v>
      </c>
      <c r="F78" s="126">
        <v>0</v>
      </c>
      <c r="G78" s="126">
        <v>0</v>
      </c>
      <c r="H78" s="130"/>
      <c r="I78" s="130"/>
      <c r="J78" s="133"/>
      <c r="K78" s="134"/>
    </row>
    <row r="79" spans="1:11" ht="78.75" x14ac:dyDescent="0.25">
      <c r="A79" s="124" t="s">
        <v>1030</v>
      </c>
      <c r="B79" s="128"/>
      <c r="C79" s="129" t="s">
        <v>537</v>
      </c>
      <c r="D79" s="126">
        <v>0.89500000000000002</v>
      </c>
      <c r="E79" s="126">
        <v>0.8</v>
      </c>
      <c r="F79" s="126">
        <v>0</v>
      </c>
      <c r="G79" s="126">
        <v>0</v>
      </c>
      <c r="H79" s="130"/>
      <c r="I79" s="130"/>
      <c r="J79" s="133"/>
      <c r="K79" s="134"/>
    </row>
    <row r="80" spans="1:11" ht="78.75" x14ac:dyDescent="0.25">
      <c r="A80" s="124" t="s">
        <v>1030</v>
      </c>
      <c r="B80" s="128"/>
      <c r="C80" s="129" t="s">
        <v>538</v>
      </c>
      <c r="D80" s="126">
        <v>1.21</v>
      </c>
      <c r="E80" s="126">
        <v>0.8</v>
      </c>
      <c r="F80" s="126">
        <v>0</v>
      </c>
      <c r="G80" s="126">
        <v>0</v>
      </c>
      <c r="H80" s="130"/>
      <c r="I80" s="130"/>
      <c r="J80" s="133"/>
      <c r="K80" s="134"/>
    </row>
    <row r="81" spans="1:11" ht="78.75" x14ac:dyDescent="0.25">
      <c r="A81" s="124" t="s">
        <v>1030</v>
      </c>
      <c r="B81" s="128"/>
      <c r="C81" s="129" t="s">
        <v>539</v>
      </c>
      <c r="D81" s="126">
        <v>0.90500000000000003</v>
      </c>
      <c r="E81" s="126">
        <v>1.26</v>
      </c>
      <c r="F81" s="126">
        <v>0</v>
      </c>
      <c r="G81" s="126">
        <v>0</v>
      </c>
      <c r="H81" s="130"/>
      <c r="I81" s="130"/>
      <c r="J81" s="133"/>
      <c r="K81" s="134"/>
    </row>
    <row r="82" spans="1:11" ht="78.75" x14ac:dyDescent="0.25">
      <c r="A82" s="124" t="s">
        <v>1030</v>
      </c>
      <c r="B82" s="128"/>
      <c r="C82" s="129" t="s">
        <v>540</v>
      </c>
      <c r="D82" s="126">
        <v>0.79</v>
      </c>
      <c r="E82" s="126">
        <v>0.8</v>
      </c>
      <c r="F82" s="126">
        <v>0</v>
      </c>
      <c r="G82" s="126">
        <v>0</v>
      </c>
      <c r="H82" s="130"/>
      <c r="I82" s="130"/>
      <c r="J82" s="133"/>
      <c r="K82" s="134"/>
    </row>
    <row r="83" spans="1:11" ht="78.75" x14ac:dyDescent="0.25">
      <c r="A83" s="124" t="s">
        <v>1030</v>
      </c>
      <c r="B83" s="128"/>
      <c r="C83" s="129" t="s">
        <v>541</v>
      </c>
      <c r="D83" s="126">
        <v>7.4089999999999998</v>
      </c>
      <c r="E83" s="126">
        <v>0</v>
      </c>
      <c r="F83" s="126">
        <v>0</v>
      </c>
      <c r="G83" s="126">
        <v>0</v>
      </c>
      <c r="H83" s="130"/>
      <c r="I83" s="130"/>
      <c r="J83" s="133"/>
      <c r="K83" s="134"/>
    </row>
    <row r="84" spans="1:11" ht="78.75" x14ac:dyDescent="0.25">
      <c r="A84" s="124" t="s">
        <v>1030</v>
      </c>
      <c r="B84" s="128"/>
      <c r="C84" s="129" t="s">
        <v>542</v>
      </c>
      <c r="D84" s="126">
        <v>1.56</v>
      </c>
      <c r="E84" s="126">
        <v>0.8</v>
      </c>
      <c r="F84" s="126">
        <v>0</v>
      </c>
      <c r="G84" s="126">
        <v>0</v>
      </c>
      <c r="H84" s="130"/>
      <c r="I84" s="130"/>
      <c r="J84" s="133"/>
      <c r="K84" s="134"/>
    </row>
    <row r="85" spans="1:11" ht="78.75" x14ac:dyDescent="0.25">
      <c r="A85" s="124" t="s">
        <v>1030</v>
      </c>
      <c r="B85" s="128"/>
      <c r="C85" s="129" t="s">
        <v>543</v>
      </c>
      <c r="D85" s="126">
        <v>0.48499999999999999</v>
      </c>
      <c r="E85" s="126">
        <v>0.8</v>
      </c>
      <c r="F85" s="126">
        <v>0</v>
      </c>
      <c r="G85" s="126">
        <v>0</v>
      </c>
      <c r="H85" s="130"/>
      <c r="I85" s="130"/>
      <c r="J85" s="133"/>
      <c r="K85" s="134"/>
    </row>
    <row r="86" spans="1:11" ht="78.75" x14ac:dyDescent="0.25">
      <c r="A86" s="124" t="s">
        <v>1030</v>
      </c>
      <c r="B86" s="128"/>
      <c r="C86" s="129" t="s">
        <v>544</v>
      </c>
      <c r="D86" s="126">
        <v>0.59499999999999997</v>
      </c>
      <c r="E86" s="126">
        <v>0.8</v>
      </c>
      <c r="F86" s="126">
        <v>0</v>
      </c>
      <c r="G86" s="126">
        <v>0</v>
      </c>
      <c r="H86" s="130"/>
      <c r="I86" s="130"/>
      <c r="J86" s="133"/>
      <c r="K86" s="134"/>
    </row>
    <row r="87" spans="1:11" ht="78.75" x14ac:dyDescent="0.25">
      <c r="A87" s="124" t="s">
        <v>1030</v>
      </c>
      <c r="B87" s="128"/>
      <c r="C87" s="129" t="s">
        <v>545</v>
      </c>
      <c r="D87" s="126">
        <v>1.194</v>
      </c>
      <c r="E87" s="126">
        <v>0.8</v>
      </c>
      <c r="F87" s="126">
        <v>0</v>
      </c>
      <c r="G87" s="126">
        <v>0</v>
      </c>
      <c r="H87" s="130"/>
      <c r="I87" s="130"/>
      <c r="J87" s="133"/>
      <c r="K87" s="134"/>
    </row>
    <row r="88" spans="1:11" ht="78.75" x14ac:dyDescent="0.25">
      <c r="A88" s="124" t="s">
        <v>1030</v>
      </c>
      <c r="B88" s="128"/>
      <c r="C88" s="129" t="s">
        <v>546</v>
      </c>
      <c r="D88" s="126">
        <v>0.85</v>
      </c>
      <c r="E88" s="126">
        <v>0.8</v>
      </c>
      <c r="F88" s="126">
        <v>0</v>
      </c>
      <c r="G88" s="126">
        <v>0</v>
      </c>
      <c r="H88" s="130"/>
      <c r="I88" s="130"/>
      <c r="J88" s="133"/>
      <c r="K88" s="134"/>
    </row>
    <row r="89" spans="1:11" ht="78.75" x14ac:dyDescent="0.25">
      <c r="A89" s="124" t="s">
        <v>1030</v>
      </c>
      <c r="B89" s="128"/>
      <c r="C89" s="129" t="s">
        <v>547</v>
      </c>
      <c r="D89" s="126">
        <v>0</v>
      </c>
      <c r="E89" s="126">
        <v>0.8</v>
      </c>
      <c r="F89" s="126">
        <v>0</v>
      </c>
      <c r="G89" s="126">
        <v>0.8</v>
      </c>
      <c r="H89" s="130"/>
      <c r="I89" s="130"/>
      <c r="J89" s="133"/>
      <c r="K89" s="134"/>
    </row>
    <row r="90" spans="1:11" ht="78.75" x14ac:dyDescent="0.25">
      <c r="A90" s="124" t="s">
        <v>1030</v>
      </c>
      <c r="B90" s="128"/>
      <c r="C90" s="129" t="s">
        <v>548</v>
      </c>
      <c r="D90" s="126">
        <v>0.67500000000000004</v>
      </c>
      <c r="E90" s="126">
        <v>1.26</v>
      </c>
      <c r="F90" s="126">
        <v>0</v>
      </c>
      <c r="G90" s="126">
        <v>0</v>
      </c>
      <c r="H90" s="130"/>
      <c r="I90" s="130"/>
      <c r="J90" s="133"/>
      <c r="K90" s="134"/>
    </row>
    <row r="91" spans="1:11" ht="78.75" x14ac:dyDescent="0.25">
      <c r="A91" s="124" t="s">
        <v>1030</v>
      </c>
      <c r="B91" s="128"/>
      <c r="C91" s="129" t="s">
        <v>549</v>
      </c>
      <c r="D91" s="126">
        <v>0</v>
      </c>
      <c r="E91" s="126">
        <v>2</v>
      </c>
      <c r="F91" s="126">
        <v>0</v>
      </c>
      <c r="G91" s="126">
        <v>2</v>
      </c>
      <c r="H91" s="130"/>
      <c r="I91" s="130"/>
      <c r="J91" s="133"/>
      <c r="K91" s="134"/>
    </row>
    <row r="92" spans="1:11" ht="63" x14ac:dyDescent="0.25">
      <c r="A92" s="124" t="s">
        <v>1030</v>
      </c>
      <c r="B92" s="128" t="s">
        <v>215</v>
      </c>
      <c r="C92" s="135" t="s">
        <v>550</v>
      </c>
      <c r="D92" s="126">
        <v>175.084</v>
      </c>
      <c r="E92" s="126">
        <v>43.16</v>
      </c>
      <c r="F92" s="126">
        <v>0</v>
      </c>
      <c r="G92" s="126">
        <v>0</v>
      </c>
      <c r="H92" s="126">
        <v>0</v>
      </c>
      <c r="I92" s="126">
        <v>0</v>
      </c>
      <c r="J92" s="142">
        <v>0</v>
      </c>
      <c r="K92" s="143">
        <v>0</v>
      </c>
    </row>
    <row r="93" spans="1:11" ht="78.75" x14ac:dyDescent="0.25">
      <c r="A93" s="124" t="s">
        <v>1030</v>
      </c>
      <c r="B93" s="128" t="s">
        <v>1049</v>
      </c>
      <c r="C93" s="135" t="s">
        <v>1050</v>
      </c>
      <c r="D93" s="126">
        <v>31.26</v>
      </c>
      <c r="E93" s="126">
        <v>11.32</v>
      </c>
      <c r="F93" s="126">
        <v>0</v>
      </c>
      <c r="G93" s="126">
        <v>0</v>
      </c>
      <c r="H93" s="126">
        <v>0</v>
      </c>
      <c r="I93" s="126">
        <v>0</v>
      </c>
      <c r="J93" s="142">
        <v>0</v>
      </c>
      <c r="K93" s="143">
        <v>0</v>
      </c>
    </row>
    <row r="94" spans="1:11" ht="63" x14ac:dyDescent="0.25">
      <c r="A94" s="124" t="s">
        <v>1030</v>
      </c>
      <c r="B94" s="128" t="s">
        <v>1037</v>
      </c>
      <c r="C94" s="135" t="s">
        <v>1051</v>
      </c>
      <c r="D94" s="126">
        <v>0</v>
      </c>
      <c r="E94" s="126">
        <v>0</v>
      </c>
      <c r="F94" s="126">
        <v>0</v>
      </c>
      <c r="G94" s="126">
        <v>0</v>
      </c>
      <c r="H94" s="126">
        <v>0</v>
      </c>
      <c r="I94" s="126">
        <v>0</v>
      </c>
      <c r="J94" s="142">
        <v>0</v>
      </c>
      <c r="K94" s="143">
        <v>0</v>
      </c>
    </row>
    <row r="95" spans="1:11" ht="63" x14ac:dyDescent="0.25">
      <c r="A95" s="124" t="s">
        <v>1030</v>
      </c>
      <c r="B95" s="128" t="s">
        <v>215</v>
      </c>
      <c r="C95" s="135" t="s">
        <v>553</v>
      </c>
      <c r="D95" s="126">
        <v>31.26</v>
      </c>
      <c r="E95" s="126">
        <v>11.32</v>
      </c>
      <c r="F95" s="126">
        <v>0</v>
      </c>
      <c r="G95" s="126">
        <v>0</v>
      </c>
      <c r="H95" s="126">
        <v>0</v>
      </c>
      <c r="I95" s="126">
        <v>0</v>
      </c>
      <c r="J95" s="142">
        <v>0</v>
      </c>
      <c r="K95" s="143">
        <v>0</v>
      </c>
    </row>
    <row r="96" spans="1:11" ht="78.75" x14ac:dyDescent="0.25">
      <c r="A96" s="124" t="s">
        <v>1030</v>
      </c>
      <c r="B96" s="128" t="s">
        <v>1052</v>
      </c>
      <c r="C96" s="135" t="s">
        <v>1053</v>
      </c>
      <c r="D96" s="126">
        <v>33.034999999999997</v>
      </c>
      <c r="E96" s="126">
        <v>44.480000000000004</v>
      </c>
      <c r="F96" s="126">
        <v>0</v>
      </c>
      <c r="G96" s="126">
        <v>0</v>
      </c>
      <c r="H96" s="126">
        <v>0</v>
      </c>
      <c r="I96" s="126">
        <v>0</v>
      </c>
      <c r="J96" s="142">
        <v>0</v>
      </c>
      <c r="K96" s="143">
        <v>0</v>
      </c>
    </row>
    <row r="97" spans="1:11" ht="94.5" x14ac:dyDescent="0.25">
      <c r="A97" s="124" t="s">
        <v>1030</v>
      </c>
      <c r="B97" s="128" t="s">
        <v>1054</v>
      </c>
      <c r="C97" s="135" t="s">
        <v>1055</v>
      </c>
      <c r="D97" s="126">
        <v>224.82</v>
      </c>
      <c r="E97" s="126">
        <v>151.13999999999999</v>
      </c>
      <c r="F97" s="126">
        <v>0</v>
      </c>
      <c r="G97" s="126">
        <v>0</v>
      </c>
      <c r="H97" s="126">
        <v>0</v>
      </c>
      <c r="I97" s="126">
        <v>0</v>
      </c>
      <c r="J97" s="126">
        <v>0</v>
      </c>
      <c r="K97" s="126">
        <v>0</v>
      </c>
    </row>
    <row r="98" spans="1:11" ht="78.75" x14ac:dyDescent="0.25">
      <c r="A98" s="124" t="s">
        <v>1030</v>
      </c>
      <c r="B98" s="128" t="s">
        <v>1037</v>
      </c>
      <c r="C98" s="135" t="s">
        <v>1696</v>
      </c>
      <c r="D98" s="126">
        <v>97.49</v>
      </c>
      <c r="E98" s="126">
        <v>93.570000000000007</v>
      </c>
      <c r="F98" s="126">
        <v>0</v>
      </c>
      <c r="G98" s="126">
        <v>0</v>
      </c>
      <c r="H98" s="126">
        <v>0</v>
      </c>
      <c r="I98" s="126">
        <v>0</v>
      </c>
      <c r="J98" s="126">
        <v>0</v>
      </c>
      <c r="K98" s="126">
        <v>0</v>
      </c>
    </row>
    <row r="99" spans="1:11" ht="78.75" x14ac:dyDescent="0.25">
      <c r="A99" s="124" t="s">
        <v>1030</v>
      </c>
      <c r="B99" s="139"/>
      <c r="C99" s="129" t="s">
        <v>556</v>
      </c>
      <c r="D99" s="126">
        <v>37.933050000000001</v>
      </c>
      <c r="E99" s="126">
        <v>20.920000000000016</v>
      </c>
      <c r="F99" s="126"/>
      <c r="G99" s="126"/>
      <c r="H99" s="130"/>
      <c r="I99" s="130"/>
      <c r="J99" s="133"/>
      <c r="K99" s="134"/>
    </row>
    <row r="100" spans="1:11" ht="141.75" x14ac:dyDescent="0.25">
      <c r="A100" s="124" t="s">
        <v>1030</v>
      </c>
      <c r="B100" s="139"/>
      <c r="C100" s="129" t="s">
        <v>557</v>
      </c>
      <c r="D100" s="126">
        <v>6.05</v>
      </c>
      <c r="E100" s="126">
        <v>1.26</v>
      </c>
      <c r="F100" s="126"/>
      <c r="G100" s="126"/>
      <c r="H100" s="130"/>
      <c r="I100" s="130"/>
      <c r="J100" s="133"/>
      <c r="K100" s="134"/>
    </row>
    <row r="101" spans="1:11" ht="141.75" x14ac:dyDescent="0.25">
      <c r="A101" s="124" t="s">
        <v>1030</v>
      </c>
      <c r="B101" s="139"/>
      <c r="C101" s="129" t="s">
        <v>558</v>
      </c>
      <c r="D101" s="126">
        <v>13.368</v>
      </c>
      <c r="E101" s="126">
        <v>1.66</v>
      </c>
      <c r="F101" s="126"/>
      <c r="G101" s="126"/>
      <c r="H101" s="130"/>
      <c r="I101" s="130"/>
      <c r="J101" s="133"/>
      <c r="K101" s="134"/>
    </row>
    <row r="102" spans="1:11" ht="126" x14ac:dyDescent="0.25">
      <c r="A102" s="124" t="s">
        <v>1030</v>
      </c>
      <c r="B102" s="139"/>
      <c r="C102" s="129" t="s">
        <v>559</v>
      </c>
      <c r="D102" s="126">
        <v>1.0369999999999999</v>
      </c>
      <c r="E102" s="126">
        <v>1.89</v>
      </c>
      <c r="F102" s="126"/>
      <c r="G102" s="126"/>
      <c r="H102" s="130"/>
      <c r="I102" s="130"/>
      <c r="J102" s="133"/>
      <c r="K102" s="134"/>
    </row>
    <row r="103" spans="1:11" ht="141.75" x14ac:dyDescent="0.25">
      <c r="A103" s="124" t="s">
        <v>1030</v>
      </c>
      <c r="B103" s="139"/>
      <c r="C103" s="129" t="s">
        <v>560</v>
      </c>
      <c r="D103" s="126">
        <v>0.84</v>
      </c>
      <c r="E103" s="126">
        <v>1.26</v>
      </c>
      <c r="F103" s="126"/>
      <c r="G103" s="126"/>
      <c r="H103" s="130"/>
      <c r="I103" s="130"/>
      <c r="J103" s="133"/>
      <c r="K103" s="134"/>
    </row>
    <row r="104" spans="1:11" ht="141.75" x14ac:dyDescent="0.25">
      <c r="A104" s="124" t="s">
        <v>1030</v>
      </c>
      <c r="B104" s="139"/>
      <c r="C104" s="129" t="s">
        <v>561</v>
      </c>
      <c r="D104" s="126">
        <v>0.41099999999999998</v>
      </c>
      <c r="E104" s="126">
        <v>1.26</v>
      </c>
      <c r="F104" s="126"/>
      <c r="G104" s="126"/>
      <c r="H104" s="130"/>
      <c r="I104" s="130"/>
      <c r="J104" s="133"/>
      <c r="K104" s="134"/>
    </row>
    <row r="105" spans="1:11" ht="141.75" x14ac:dyDescent="0.25">
      <c r="A105" s="124" t="s">
        <v>1030</v>
      </c>
      <c r="B105" s="139"/>
      <c r="C105" s="129" t="s">
        <v>562</v>
      </c>
      <c r="D105" s="126">
        <v>0</v>
      </c>
      <c r="E105" s="126">
        <v>2</v>
      </c>
      <c r="F105" s="126"/>
      <c r="G105" s="126"/>
      <c r="H105" s="130"/>
      <c r="I105" s="130"/>
      <c r="J105" s="133"/>
      <c r="K105" s="134"/>
    </row>
    <row r="106" spans="1:11" ht="141.75" x14ac:dyDescent="0.25">
      <c r="A106" s="124" t="s">
        <v>1030</v>
      </c>
      <c r="B106" s="139"/>
      <c r="C106" s="129" t="s">
        <v>563</v>
      </c>
      <c r="D106" s="126">
        <v>1.028</v>
      </c>
      <c r="E106" s="126">
        <v>1.89</v>
      </c>
      <c r="F106" s="126"/>
      <c r="G106" s="126"/>
      <c r="H106" s="130"/>
      <c r="I106" s="130"/>
      <c r="J106" s="133"/>
      <c r="K106" s="134"/>
    </row>
    <row r="107" spans="1:11" ht="141.75" x14ac:dyDescent="0.25">
      <c r="A107" s="124" t="s">
        <v>1030</v>
      </c>
      <c r="B107" s="139"/>
      <c r="C107" s="129" t="s">
        <v>564</v>
      </c>
      <c r="D107" s="126">
        <v>0.441</v>
      </c>
      <c r="E107" s="126">
        <v>1.26</v>
      </c>
      <c r="F107" s="126"/>
      <c r="G107" s="126"/>
      <c r="H107" s="130"/>
      <c r="I107" s="130"/>
      <c r="J107" s="133"/>
      <c r="K107" s="134"/>
    </row>
    <row r="108" spans="1:11" ht="141.75" x14ac:dyDescent="0.25">
      <c r="A108" s="124" t="s">
        <v>1030</v>
      </c>
      <c r="B108" s="139"/>
      <c r="C108" s="129" t="s">
        <v>565</v>
      </c>
      <c r="D108" s="126">
        <v>1.3</v>
      </c>
      <c r="E108" s="126">
        <v>1.26</v>
      </c>
      <c r="F108" s="126"/>
      <c r="G108" s="126"/>
      <c r="H108" s="130"/>
      <c r="I108" s="130"/>
      <c r="J108" s="133"/>
      <c r="K108" s="134"/>
    </row>
    <row r="109" spans="1:11" ht="141.75" x14ac:dyDescent="0.25">
      <c r="A109" s="124" t="s">
        <v>1030</v>
      </c>
      <c r="B109" s="139"/>
      <c r="C109" s="129" t="s">
        <v>566</v>
      </c>
      <c r="D109" s="126">
        <v>0.82694999999999996</v>
      </c>
      <c r="E109" s="126">
        <v>1.26</v>
      </c>
      <c r="F109" s="126"/>
      <c r="G109" s="126"/>
      <c r="H109" s="130"/>
      <c r="I109" s="130"/>
      <c r="J109" s="133"/>
      <c r="K109" s="134"/>
    </row>
    <row r="110" spans="1:11" ht="141.75" x14ac:dyDescent="0.25">
      <c r="A110" s="124" t="s">
        <v>1030</v>
      </c>
      <c r="B110" s="139"/>
      <c r="C110" s="129" t="s">
        <v>567</v>
      </c>
      <c r="D110" s="126">
        <v>2.4039999999999999</v>
      </c>
      <c r="E110" s="126">
        <v>1.26</v>
      </c>
      <c r="F110" s="126"/>
      <c r="G110" s="126"/>
      <c r="H110" s="130"/>
      <c r="I110" s="130"/>
      <c r="J110" s="133"/>
      <c r="K110" s="134"/>
    </row>
    <row r="111" spans="1:11" ht="126" x14ac:dyDescent="0.25">
      <c r="A111" s="124" t="s">
        <v>1030</v>
      </c>
      <c r="B111" s="139"/>
      <c r="C111" s="129" t="s">
        <v>568</v>
      </c>
      <c r="D111" s="126">
        <v>0.60299999999999998</v>
      </c>
      <c r="E111" s="126">
        <v>2.63</v>
      </c>
      <c r="F111" s="126"/>
      <c r="G111" s="126"/>
      <c r="H111" s="130"/>
      <c r="I111" s="130"/>
      <c r="J111" s="133"/>
      <c r="K111" s="134"/>
    </row>
    <row r="112" spans="1:11" ht="126" x14ac:dyDescent="0.25">
      <c r="A112" s="124" t="s">
        <v>1030</v>
      </c>
      <c r="B112" s="139"/>
      <c r="C112" s="129" t="s">
        <v>569</v>
      </c>
      <c r="D112" s="126">
        <v>0</v>
      </c>
      <c r="E112" s="126">
        <v>0.5</v>
      </c>
      <c r="F112" s="126"/>
      <c r="G112" s="126"/>
      <c r="H112" s="130"/>
      <c r="I112" s="130"/>
      <c r="J112" s="133"/>
      <c r="K112" s="134"/>
    </row>
    <row r="113" spans="1:11" ht="126" x14ac:dyDescent="0.25">
      <c r="A113" s="124" t="s">
        <v>1030</v>
      </c>
      <c r="B113" s="139"/>
      <c r="C113" s="129" t="s">
        <v>570</v>
      </c>
      <c r="D113" s="126">
        <v>2.38</v>
      </c>
      <c r="E113" s="126">
        <v>1.89</v>
      </c>
      <c r="F113" s="126"/>
      <c r="G113" s="126"/>
      <c r="H113" s="130"/>
      <c r="I113" s="130"/>
      <c r="J113" s="133"/>
      <c r="K113" s="134"/>
    </row>
    <row r="114" spans="1:11" ht="141.75" x14ac:dyDescent="0.25">
      <c r="A114" s="124" t="s">
        <v>1030</v>
      </c>
      <c r="B114" s="139"/>
      <c r="C114" s="129" t="s">
        <v>571</v>
      </c>
      <c r="D114" s="126">
        <v>0.36099999999999999</v>
      </c>
      <c r="E114" s="126">
        <v>1.26</v>
      </c>
      <c r="F114" s="126"/>
      <c r="G114" s="126"/>
      <c r="H114" s="130"/>
      <c r="I114" s="130"/>
      <c r="J114" s="133"/>
      <c r="K114" s="134"/>
    </row>
    <row r="115" spans="1:11" ht="126" x14ac:dyDescent="0.25">
      <c r="A115" s="124" t="s">
        <v>1030</v>
      </c>
      <c r="B115" s="139"/>
      <c r="C115" s="129" t="s">
        <v>572</v>
      </c>
      <c r="D115" s="126">
        <v>0.42299999999999999</v>
      </c>
      <c r="E115" s="126">
        <v>1.26</v>
      </c>
      <c r="F115" s="126"/>
      <c r="G115" s="126"/>
      <c r="H115" s="130"/>
      <c r="I115" s="130"/>
      <c r="J115" s="133"/>
      <c r="K115" s="134"/>
    </row>
    <row r="116" spans="1:11" ht="126" x14ac:dyDescent="0.25">
      <c r="A116" s="124" t="s">
        <v>1030</v>
      </c>
      <c r="B116" s="139"/>
      <c r="C116" s="129" t="s">
        <v>573</v>
      </c>
      <c r="D116" s="126">
        <v>1.31</v>
      </c>
      <c r="E116" s="126">
        <v>0.8</v>
      </c>
      <c r="F116" s="126"/>
      <c r="G116" s="126"/>
      <c r="H116" s="130"/>
      <c r="I116" s="130"/>
      <c r="J116" s="133"/>
      <c r="K116" s="134"/>
    </row>
    <row r="117" spans="1:11" ht="141.75" x14ac:dyDescent="0.25">
      <c r="A117" s="124" t="s">
        <v>1030</v>
      </c>
      <c r="B117" s="139"/>
      <c r="C117" s="129" t="s">
        <v>574</v>
      </c>
      <c r="D117" s="126">
        <v>0.9</v>
      </c>
      <c r="E117" s="126">
        <v>0.8</v>
      </c>
      <c r="F117" s="126"/>
      <c r="G117" s="126"/>
      <c r="H117" s="130"/>
      <c r="I117" s="130"/>
      <c r="J117" s="133"/>
      <c r="K117" s="134"/>
    </row>
    <row r="118" spans="1:11" ht="126" x14ac:dyDescent="0.25">
      <c r="A118" s="124" t="s">
        <v>1030</v>
      </c>
      <c r="B118" s="139"/>
      <c r="C118" s="129" t="s">
        <v>575</v>
      </c>
      <c r="D118" s="126">
        <v>0.83499999999999996</v>
      </c>
      <c r="E118" s="126">
        <v>0.8</v>
      </c>
      <c r="F118" s="126"/>
      <c r="G118" s="126"/>
      <c r="H118" s="130"/>
      <c r="I118" s="130"/>
      <c r="J118" s="133"/>
      <c r="K118" s="134"/>
    </row>
    <row r="119" spans="1:11" ht="126" x14ac:dyDescent="0.25">
      <c r="A119" s="124" t="s">
        <v>1030</v>
      </c>
      <c r="B119" s="139"/>
      <c r="C119" s="129" t="s">
        <v>576</v>
      </c>
      <c r="D119" s="126">
        <v>0.04</v>
      </c>
      <c r="E119" s="126">
        <v>1.26</v>
      </c>
      <c r="F119" s="126"/>
      <c r="G119" s="126"/>
      <c r="H119" s="130"/>
      <c r="I119" s="130"/>
      <c r="J119" s="133"/>
      <c r="K119" s="134"/>
    </row>
    <row r="120" spans="1:11" ht="126" x14ac:dyDescent="0.25">
      <c r="A120" s="124" t="s">
        <v>1030</v>
      </c>
      <c r="B120" s="139"/>
      <c r="C120" s="129" t="s">
        <v>577</v>
      </c>
      <c r="D120" s="126">
        <v>0.60799999999999998</v>
      </c>
      <c r="E120" s="126">
        <v>0.5</v>
      </c>
      <c r="F120" s="126"/>
      <c r="G120" s="126"/>
      <c r="H120" s="130"/>
      <c r="I120" s="130"/>
      <c r="J120" s="133"/>
      <c r="K120" s="134"/>
    </row>
    <row r="121" spans="1:11" ht="126" x14ac:dyDescent="0.25">
      <c r="A121" s="124" t="s">
        <v>1030</v>
      </c>
      <c r="B121" s="139"/>
      <c r="C121" s="129" t="s">
        <v>578</v>
      </c>
      <c r="D121" s="126">
        <v>0.45</v>
      </c>
      <c r="E121" s="126">
        <v>0.8</v>
      </c>
      <c r="F121" s="126"/>
      <c r="G121" s="126"/>
      <c r="H121" s="130"/>
      <c r="I121" s="130"/>
      <c r="J121" s="133"/>
      <c r="K121" s="134"/>
    </row>
    <row r="122" spans="1:11" ht="126" x14ac:dyDescent="0.25">
      <c r="A122" s="124" t="s">
        <v>1030</v>
      </c>
      <c r="B122" s="139"/>
      <c r="C122" s="129" t="s">
        <v>579</v>
      </c>
      <c r="D122" s="126">
        <v>0</v>
      </c>
      <c r="E122" s="126">
        <v>1.89</v>
      </c>
      <c r="F122" s="126"/>
      <c r="G122" s="126"/>
      <c r="H122" s="130"/>
      <c r="I122" s="130"/>
      <c r="J122" s="133"/>
      <c r="K122" s="134"/>
    </row>
    <row r="123" spans="1:11" ht="126" x14ac:dyDescent="0.25">
      <c r="A123" s="124" t="s">
        <v>1030</v>
      </c>
      <c r="B123" s="139"/>
      <c r="C123" s="129" t="s">
        <v>580</v>
      </c>
      <c r="D123" s="126">
        <v>1.373</v>
      </c>
      <c r="E123" s="126">
        <v>2.52</v>
      </c>
      <c r="F123" s="126"/>
      <c r="G123" s="126"/>
      <c r="H123" s="130"/>
      <c r="I123" s="130"/>
      <c r="J123" s="133"/>
      <c r="K123" s="134"/>
    </row>
    <row r="124" spans="1:11" ht="141.75" x14ac:dyDescent="0.25">
      <c r="A124" s="124" t="s">
        <v>1030</v>
      </c>
      <c r="B124" s="139"/>
      <c r="C124" s="129" t="s">
        <v>581</v>
      </c>
      <c r="D124" s="126">
        <v>3.9809999999999999</v>
      </c>
      <c r="E124" s="126">
        <v>4.92</v>
      </c>
      <c r="F124" s="126"/>
      <c r="G124" s="126"/>
      <c r="H124" s="130"/>
      <c r="I124" s="130"/>
      <c r="J124" s="133"/>
      <c r="K124" s="134"/>
    </row>
    <row r="125" spans="1:11" ht="126" x14ac:dyDescent="0.25">
      <c r="A125" s="124" t="s">
        <v>1030</v>
      </c>
      <c r="B125" s="139"/>
      <c r="C125" s="129" t="s">
        <v>582</v>
      </c>
      <c r="D125" s="126">
        <v>0.54400000000000004</v>
      </c>
      <c r="E125" s="126">
        <v>2.4</v>
      </c>
      <c r="F125" s="126"/>
      <c r="G125" s="126"/>
      <c r="H125" s="130"/>
      <c r="I125" s="130"/>
      <c r="J125" s="133"/>
      <c r="K125" s="134"/>
    </row>
    <row r="126" spans="1:11" ht="141.75" x14ac:dyDescent="0.25">
      <c r="A126" s="124" t="s">
        <v>1030</v>
      </c>
      <c r="B126" s="139"/>
      <c r="C126" s="129" t="s">
        <v>583</v>
      </c>
      <c r="D126" s="126">
        <v>7.0000000000000007E-2</v>
      </c>
      <c r="E126" s="126">
        <v>1.89</v>
      </c>
      <c r="F126" s="126"/>
      <c r="G126" s="126"/>
      <c r="H126" s="130"/>
      <c r="I126" s="130"/>
      <c r="J126" s="133"/>
      <c r="K126" s="134"/>
    </row>
    <row r="127" spans="1:11" ht="141.75" x14ac:dyDescent="0.25">
      <c r="A127" s="124" t="s">
        <v>1030</v>
      </c>
      <c r="B127" s="139"/>
      <c r="C127" s="129" t="s">
        <v>584</v>
      </c>
      <c r="D127" s="126">
        <v>2.34</v>
      </c>
      <c r="E127" s="126">
        <v>4.0599999999999996</v>
      </c>
      <c r="F127" s="126"/>
      <c r="G127" s="126"/>
      <c r="H127" s="130"/>
      <c r="I127" s="130"/>
      <c r="J127" s="133"/>
      <c r="K127" s="134"/>
    </row>
    <row r="128" spans="1:11" ht="141.75" x14ac:dyDescent="0.25">
      <c r="A128" s="124" t="s">
        <v>1030</v>
      </c>
      <c r="B128" s="139"/>
      <c r="C128" s="129" t="s">
        <v>585</v>
      </c>
      <c r="D128" s="126">
        <v>1.4930000000000001</v>
      </c>
      <c r="E128" s="126">
        <v>1.26</v>
      </c>
      <c r="F128" s="126"/>
      <c r="G128" s="126"/>
      <c r="H128" s="130"/>
      <c r="I128" s="130"/>
      <c r="J128" s="133"/>
      <c r="K128" s="134"/>
    </row>
    <row r="129" spans="1:11" ht="141.75" x14ac:dyDescent="0.25">
      <c r="A129" s="124" t="s">
        <v>1030</v>
      </c>
      <c r="B129" s="139"/>
      <c r="C129" s="129" t="s">
        <v>586</v>
      </c>
      <c r="D129" s="126">
        <v>0.34</v>
      </c>
      <c r="E129" s="126">
        <v>2</v>
      </c>
      <c r="F129" s="126"/>
      <c r="G129" s="126"/>
      <c r="H129" s="130"/>
      <c r="I129" s="130"/>
      <c r="J129" s="133"/>
      <c r="K129" s="134"/>
    </row>
    <row r="130" spans="1:11" ht="141.75" x14ac:dyDescent="0.25">
      <c r="A130" s="124" t="s">
        <v>1030</v>
      </c>
      <c r="B130" s="139"/>
      <c r="C130" s="129" t="s">
        <v>587</v>
      </c>
      <c r="D130" s="126">
        <v>0.99099999999999999</v>
      </c>
      <c r="E130" s="126">
        <v>1.66</v>
      </c>
      <c r="F130" s="126"/>
      <c r="G130" s="126"/>
      <c r="H130" s="130"/>
      <c r="I130" s="130"/>
      <c r="J130" s="133"/>
      <c r="K130" s="134"/>
    </row>
    <row r="131" spans="1:11" ht="126" x14ac:dyDescent="0.25">
      <c r="A131" s="124" t="s">
        <v>1030</v>
      </c>
      <c r="B131" s="139"/>
      <c r="C131" s="129" t="s">
        <v>588</v>
      </c>
      <c r="D131" s="126">
        <v>0.77</v>
      </c>
      <c r="E131" s="126">
        <v>2.06</v>
      </c>
      <c r="F131" s="126"/>
      <c r="G131" s="126"/>
      <c r="H131" s="130"/>
      <c r="I131" s="130"/>
      <c r="J131" s="133"/>
      <c r="K131" s="134"/>
    </row>
    <row r="132" spans="1:11" ht="126" x14ac:dyDescent="0.25">
      <c r="A132" s="124" t="s">
        <v>1030</v>
      </c>
      <c r="B132" s="139"/>
      <c r="C132" s="129" t="s">
        <v>589</v>
      </c>
      <c r="D132" s="126">
        <v>0.56699999999999995</v>
      </c>
      <c r="E132" s="126">
        <v>1.66</v>
      </c>
      <c r="F132" s="126"/>
      <c r="G132" s="126"/>
      <c r="H132" s="130"/>
      <c r="I132" s="130"/>
      <c r="J132" s="133"/>
      <c r="K132" s="134"/>
    </row>
    <row r="133" spans="1:11" ht="141.75" x14ac:dyDescent="0.25">
      <c r="A133" s="124" t="s">
        <v>1030</v>
      </c>
      <c r="B133" s="139"/>
      <c r="C133" s="129" t="s">
        <v>590</v>
      </c>
      <c r="D133" s="126">
        <v>0.81599999999999995</v>
      </c>
      <c r="E133" s="126">
        <v>1.66</v>
      </c>
      <c r="F133" s="126"/>
      <c r="G133" s="126"/>
      <c r="H133" s="130"/>
      <c r="I133" s="130"/>
      <c r="J133" s="133"/>
      <c r="K133" s="134"/>
    </row>
    <row r="134" spans="1:11" ht="126" x14ac:dyDescent="0.25">
      <c r="A134" s="124" t="s">
        <v>1030</v>
      </c>
      <c r="B134" s="139"/>
      <c r="C134" s="129" t="s">
        <v>591</v>
      </c>
      <c r="D134" s="126">
        <v>0.60799999999999998</v>
      </c>
      <c r="E134" s="126">
        <v>1.26</v>
      </c>
      <c r="F134" s="126"/>
      <c r="G134" s="126"/>
      <c r="H134" s="130"/>
      <c r="I134" s="130"/>
      <c r="J134" s="133"/>
      <c r="K134" s="134"/>
    </row>
    <row r="135" spans="1:11" ht="141.75" x14ac:dyDescent="0.25">
      <c r="A135" s="124" t="s">
        <v>1030</v>
      </c>
      <c r="B135" s="139"/>
      <c r="C135" s="129" t="s">
        <v>592</v>
      </c>
      <c r="D135" s="126">
        <v>1.29</v>
      </c>
      <c r="E135" s="126">
        <v>1.26</v>
      </c>
      <c r="F135" s="126"/>
      <c r="G135" s="126"/>
      <c r="H135" s="130"/>
      <c r="I135" s="130"/>
      <c r="J135" s="133"/>
      <c r="K135" s="134"/>
    </row>
    <row r="136" spans="1:11" ht="126" x14ac:dyDescent="0.25">
      <c r="A136" s="124" t="s">
        <v>1030</v>
      </c>
      <c r="B136" s="139"/>
      <c r="C136" s="129" t="s">
        <v>593</v>
      </c>
      <c r="D136" s="126">
        <v>0</v>
      </c>
      <c r="E136" s="126">
        <v>1.26</v>
      </c>
      <c r="F136" s="126"/>
      <c r="G136" s="126"/>
      <c r="H136" s="130"/>
      <c r="I136" s="130"/>
      <c r="J136" s="133"/>
      <c r="K136" s="134"/>
    </row>
    <row r="137" spans="1:11" ht="126" x14ac:dyDescent="0.25">
      <c r="A137" s="124" t="s">
        <v>1030</v>
      </c>
      <c r="B137" s="139"/>
      <c r="C137" s="129" t="s">
        <v>594</v>
      </c>
      <c r="D137" s="126">
        <v>0.1</v>
      </c>
      <c r="E137" s="126">
        <v>2</v>
      </c>
      <c r="F137" s="126"/>
      <c r="G137" s="126"/>
      <c r="H137" s="130"/>
      <c r="I137" s="130"/>
      <c r="J137" s="133"/>
      <c r="K137" s="134"/>
    </row>
    <row r="138" spans="1:11" ht="126" x14ac:dyDescent="0.25">
      <c r="A138" s="124" t="s">
        <v>1030</v>
      </c>
      <c r="B138" s="139"/>
      <c r="C138" s="129" t="s">
        <v>595</v>
      </c>
      <c r="D138" s="126">
        <v>0.72</v>
      </c>
      <c r="E138" s="126">
        <v>1.26</v>
      </c>
      <c r="F138" s="126"/>
      <c r="G138" s="126"/>
      <c r="H138" s="130"/>
      <c r="I138" s="130"/>
      <c r="J138" s="133"/>
      <c r="K138" s="134"/>
    </row>
    <row r="139" spans="1:11" ht="126" x14ac:dyDescent="0.25">
      <c r="A139" s="124" t="s">
        <v>1030</v>
      </c>
      <c r="B139" s="139"/>
      <c r="C139" s="129" t="s">
        <v>596</v>
      </c>
      <c r="D139" s="126">
        <v>2.2000000000000002</v>
      </c>
      <c r="E139" s="126">
        <v>2.63</v>
      </c>
      <c r="F139" s="126"/>
      <c r="G139" s="126"/>
      <c r="H139" s="130"/>
      <c r="I139" s="130"/>
      <c r="J139" s="133"/>
      <c r="K139" s="134"/>
    </row>
    <row r="140" spans="1:11" ht="126" x14ac:dyDescent="0.25">
      <c r="A140" s="124" t="s">
        <v>1030</v>
      </c>
      <c r="B140" s="139"/>
      <c r="C140" s="129" t="s">
        <v>597</v>
      </c>
      <c r="D140" s="126">
        <v>1.073</v>
      </c>
      <c r="E140" s="126">
        <v>1.66</v>
      </c>
      <c r="F140" s="126"/>
      <c r="G140" s="126"/>
      <c r="H140" s="130"/>
      <c r="I140" s="130"/>
      <c r="J140" s="133"/>
      <c r="K140" s="134"/>
    </row>
    <row r="141" spans="1:11" ht="126" x14ac:dyDescent="0.25">
      <c r="A141" s="124" t="s">
        <v>1030</v>
      </c>
      <c r="B141" s="139"/>
      <c r="C141" s="129" t="s">
        <v>598</v>
      </c>
      <c r="D141" s="126">
        <v>1.8420000000000001</v>
      </c>
      <c r="E141" s="126">
        <v>0</v>
      </c>
      <c r="F141" s="126"/>
      <c r="G141" s="126"/>
      <c r="H141" s="130"/>
      <c r="I141" s="130"/>
      <c r="J141" s="133"/>
      <c r="K141" s="134"/>
    </row>
    <row r="142" spans="1:11" ht="126" x14ac:dyDescent="0.25">
      <c r="A142" s="124" t="s">
        <v>1030</v>
      </c>
      <c r="B142" s="139"/>
      <c r="C142" s="129" t="s">
        <v>599</v>
      </c>
      <c r="D142" s="126">
        <v>1.7809999999999999</v>
      </c>
      <c r="E142" s="126">
        <v>1.66</v>
      </c>
      <c r="F142" s="126"/>
      <c r="G142" s="126"/>
      <c r="H142" s="130"/>
      <c r="I142" s="130"/>
      <c r="J142" s="133"/>
      <c r="K142" s="134"/>
    </row>
    <row r="143" spans="1:11" ht="126" x14ac:dyDescent="0.25">
      <c r="A143" s="124" t="s">
        <v>1030</v>
      </c>
      <c r="B143" s="139"/>
      <c r="C143" s="129" t="s">
        <v>600</v>
      </c>
      <c r="D143" s="126">
        <v>0.17</v>
      </c>
      <c r="E143" s="126">
        <v>1.66</v>
      </c>
      <c r="F143" s="126"/>
      <c r="G143" s="126"/>
      <c r="H143" s="130"/>
      <c r="I143" s="130"/>
      <c r="J143" s="133"/>
      <c r="K143" s="134"/>
    </row>
    <row r="144" spans="1:11" ht="126" x14ac:dyDescent="0.25">
      <c r="A144" s="124" t="s">
        <v>1030</v>
      </c>
      <c r="B144" s="139"/>
      <c r="C144" s="129" t="s">
        <v>601</v>
      </c>
      <c r="D144" s="126">
        <v>0.53400000000000003</v>
      </c>
      <c r="E144" s="126">
        <v>0</v>
      </c>
      <c r="F144" s="126"/>
      <c r="G144" s="126"/>
      <c r="H144" s="130"/>
      <c r="I144" s="130"/>
      <c r="J144" s="133"/>
      <c r="K144" s="134"/>
    </row>
    <row r="145" spans="1:11" ht="126" x14ac:dyDescent="0.25">
      <c r="A145" s="124" t="s">
        <v>1030</v>
      </c>
      <c r="B145" s="139"/>
      <c r="C145" s="129" t="s">
        <v>602</v>
      </c>
      <c r="D145" s="126">
        <v>0.33800000000000002</v>
      </c>
      <c r="E145" s="126">
        <v>1.26</v>
      </c>
      <c r="F145" s="126"/>
      <c r="G145" s="126"/>
      <c r="H145" s="130"/>
      <c r="I145" s="130"/>
      <c r="J145" s="133"/>
      <c r="K145" s="134"/>
    </row>
    <row r="146" spans="1:11" ht="94.5" x14ac:dyDescent="0.25">
      <c r="A146" s="124" t="s">
        <v>1030</v>
      </c>
      <c r="B146" s="128" t="s">
        <v>215</v>
      </c>
      <c r="C146" s="135" t="s">
        <v>603</v>
      </c>
      <c r="D146" s="126">
        <v>127.33</v>
      </c>
      <c r="E146" s="126">
        <v>57.569999999999993</v>
      </c>
      <c r="F146" s="126">
        <v>0</v>
      </c>
      <c r="G146" s="126">
        <v>0</v>
      </c>
      <c r="H146" s="126">
        <v>0</v>
      </c>
      <c r="I146" s="126">
        <v>0</v>
      </c>
      <c r="J146" s="142">
        <v>0</v>
      </c>
      <c r="K146" s="143">
        <v>0</v>
      </c>
    </row>
    <row r="147" spans="1:11" x14ac:dyDescent="0.25">
      <c r="A147" s="124"/>
      <c r="B147" s="128" t="s">
        <v>218</v>
      </c>
      <c r="C147" s="135" t="s">
        <v>1056</v>
      </c>
      <c r="D147" s="126">
        <v>22.777000000000001</v>
      </c>
      <c r="E147" s="126">
        <v>0</v>
      </c>
      <c r="F147" s="126">
        <v>0</v>
      </c>
      <c r="G147" s="126">
        <v>0</v>
      </c>
      <c r="H147" s="126">
        <v>0</v>
      </c>
      <c r="I147" s="126">
        <v>0</v>
      </c>
      <c r="J147" s="126">
        <v>0</v>
      </c>
      <c r="K147" s="126">
        <v>0</v>
      </c>
    </row>
    <row r="148" spans="1:11" x14ac:dyDescent="0.25">
      <c r="A148" s="124"/>
      <c r="B148" s="128" t="s">
        <v>1037</v>
      </c>
      <c r="C148" s="135" t="s">
        <v>1039</v>
      </c>
      <c r="D148" s="126">
        <v>21.977</v>
      </c>
      <c r="E148" s="126">
        <v>0</v>
      </c>
      <c r="F148" s="126">
        <v>0</v>
      </c>
      <c r="G148" s="126">
        <v>0</v>
      </c>
      <c r="H148" s="126">
        <v>0</v>
      </c>
      <c r="I148" s="126">
        <v>0</v>
      </c>
      <c r="J148" s="126">
        <v>0</v>
      </c>
      <c r="K148" s="126">
        <v>0</v>
      </c>
    </row>
    <row r="149" spans="1:11" ht="47.25" x14ac:dyDescent="0.25">
      <c r="A149" s="124" t="s">
        <v>1030</v>
      </c>
      <c r="B149" s="139"/>
      <c r="C149" s="129" t="s">
        <v>683</v>
      </c>
      <c r="D149" s="126">
        <v>4.6070000000000002</v>
      </c>
      <c r="E149" s="126">
        <v>0</v>
      </c>
      <c r="F149" s="130"/>
      <c r="G149" s="130"/>
      <c r="H149" s="130"/>
      <c r="I149" s="130"/>
      <c r="J149" s="133"/>
      <c r="K149" s="134"/>
    </row>
    <row r="150" spans="1:11" ht="47.25" x14ac:dyDescent="0.25">
      <c r="A150" s="124" t="s">
        <v>1030</v>
      </c>
      <c r="B150" s="139"/>
      <c r="C150" s="129" t="s">
        <v>684</v>
      </c>
      <c r="D150" s="126">
        <v>17.37</v>
      </c>
      <c r="E150" s="126">
        <v>0</v>
      </c>
      <c r="F150" s="130"/>
      <c r="G150" s="130"/>
      <c r="H150" s="130"/>
      <c r="I150" s="130"/>
      <c r="J150" s="133"/>
      <c r="K150" s="134"/>
    </row>
    <row r="151" spans="1:11" x14ac:dyDescent="0.25">
      <c r="A151" s="124"/>
      <c r="B151" s="128" t="s">
        <v>215</v>
      </c>
      <c r="C151" s="135" t="s">
        <v>1029</v>
      </c>
      <c r="D151" s="126">
        <v>0.8</v>
      </c>
      <c r="E151" s="126">
        <v>0</v>
      </c>
      <c r="F151" s="126">
        <v>0</v>
      </c>
      <c r="G151" s="126">
        <v>0</v>
      </c>
      <c r="H151" s="126">
        <v>0</v>
      </c>
      <c r="I151" s="126">
        <v>0</v>
      </c>
      <c r="J151" s="126">
        <v>0</v>
      </c>
      <c r="K151" s="126">
        <v>0</v>
      </c>
    </row>
    <row r="152" spans="1:11" ht="31.5" x14ac:dyDescent="0.25">
      <c r="A152" s="124"/>
      <c r="B152" s="139"/>
      <c r="C152" s="129" t="s">
        <v>685</v>
      </c>
      <c r="D152" s="126">
        <v>0.8</v>
      </c>
      <c r="E152" s="126">
        <v>0</v>
      </c>
      <c r="F152" s="130"/>
      <c r="G152" s="130"/>
      <c r="H152" s="130"/>
      <c r="I152" s="130"/>
      <c r="J152" s="133"/>
      <c r="K152" s="134"/>
    </row>
    <row r="153" spans="1:11" x14ac:dyDescent="0.25">
      <c r="A153" s="124"/>
      <c r="B153" s="715">
        <v>3</v>
      </c>
      <c r="C153" s="125" t="s">
        <v>1057</v>
      </c>
      <c r="D153" s="126">
        <v>1.1000000000000001</v>
      </c>
      <c r="E153" s="126">
        <v>22.3</v>
      </c>
      <c r="F153" s="126">
        <v>1.5419999999999998</v>
      </c>
      <c r="G153" s="126">
        <v>179.8</v>
      </c>
      <c r="H153" s="126">
        <v>0</v>
      </c>
      <c r="I153" s="126">
        <v>14</v>
      </c>
      <c r="J153" s="126">
        <v>3.3319999999999999</v>
      </c>
      <c r="K153" s="126">
        <v>10</v>
      </c>
    </row>
    <row r="154" spans="1:11" x14ac:dyDescent="0.25">
      <c r="A154" s="124"/>
      <c r="B154" s="128" t="s">
        <v>1044</v>
      </c>
      <c r="C154" s="125" t="s">
        <v>1058</v>
      </c>
      <c r="D154" s="126">
        <v>0</v>
      </c>
      <c r="E154" s="126">
        <v>0</v>
      </c>
      <c r="F154" s="126">
        <v>0.96</v>
      </c>
      <c r="G154" s="126">
        <v>80</v>
      </c>
      <c r="H154" s="126">
        <v>0</v>
      </c>
      <c r="I154" s="126">
        <v>0</v>
      </c>
      <c r="J154" s="126">
        <v>0</v>
      </c>
      <c r="K154" s="126">
        <v>0</v>
      </c>
    </row>
    <row r="155" spans="1:11" x14ac:dyDescent="0.25">
      <c r="A155" s="124"/>
      <c r="B155" s="715">
        <v>1</v>
      </c>
      <c r="C155" s="144" t="s">
        <v>1059</v>
      </c>
      <c r="D155" s="126">
        <v>0</v>
      </c>
      <c r="E155" s="126">
        <v>0</v>
      </c>
      <c r="F155" s="126">
        <v>0.96</v>
      </c>
      <c r="G155" s="126">
        <v>80</v>
      </c>
      <c r="H155" s="126">
        <v>0</v>
      </c>
      <c r="I155" s="126">
        <v>0</v>
      </c>
      <c r="J155" s="126">
        <v>0</v>
      </c>
      <c r="K155" s="126">
        <v>0</v>
      </c>
    </row>
    <row r="156" spans="1:11" ht="63" x14ac:dyDescent="0.25">
      <c r="A156" s="124" t="s">
        <v>1030</v>
      </c>
      <c r="B156" s="715"/>
      <c r="C156" s="106" t="s">
        <v>1060</v>
      </c>
      <c r="D156" s="126">
        <v>0</v>
      </c>
      <c r="E156" s="126">
        <v>0</v>
      </c>
      <c r="F156" s="126">
        <v>0.96</v>
      </c>
      <c r="G156" s="126">
        <v>80</v>
      </c>
      <c r="H156" s="126"/>
      <c r="I156" s="126"/>
      <c r="J156" s="126"/>
      <c r="K156" s="126"/>
    </row>
    <row r="157" spans="1:11" x14ac:dyDescent="0.25">
      <c r="A157" s="124"/>
      <c r="B157" s="128" t="s">
        <v>1046</v>
      </c>
      <c r="C157" s="144" t="s">
        <v>1022</v>
      </c>
      <c r="D157" s="126">
        <v>1.1000000000000001</v>
      </c>
      <c r="E157" s="126">
        <v>22.3</v>
      </c>
      <c r="F157" s="126">
        <v>0.58199999999999996</v>
      </c>
      <c r="G157" s="126">
        <v>99.8</v>
      </c>
      <c r="H157" s="126">
        <v>0</v>
      </c>
      <c r="I157" s="126">
        <v>14</v>
      </c>
      <c r="J157" s="126">
        <v>3.3319999999999999</v>
      </c>
      <c r="K157" s="126">
        <v>10</v>
      </c>
    </row>
    <row r="158" spans="1:11" x14ac:dyDescent="0.25">
      <c r="A158" s="124"/>
      <c r="B158" s="715">
        <v>1</v>
      </c>
      <c r="C158" s="144" t="s">
        <v>1061</v>
      </c>
      <c r="D158" s="126">
        <v>1.1000000000000001</v>
      </c>
      <c r="E158" s="126">
        <v>0</v>
      </c>
      <c r="F158" s="126">
        <v>0.58199999999999996</v>
      </c>
      <c r="G158" s="126">
        <v>0</v>
      </c>
      <c r="H158" s="126">
        <v>0</v>
      </c>
      <c r="I158" s="126">
        <v>0</v>
      </c>
      <c r="J158" s="126">
        <v>3.2229999999999999</v>
      </c>
      <c r="K158" s="126">
        <v>0</v>
      </c>
    </row>
    <row r="159" spans="1:11" x14ac:dyDescent="0.25">
      <c r="A159" s="124" t="s">
        <v>695</v>
      </c>
      <c r="B159" s="105"/>
      <c r="C159" s="129" t="s">
        <v>1062</v>
      </c>
      <c r="D159" s="126">
        <v>0</v>
      </c>
      <c r="E159" s="126">
        <v>0</v>
      </c>
      <c r="F159" s="126">
        <v>0</v>
      </c>
      <c r="G159" s="126">
        <v>0</v>
      </c>
      <c r="H159" s="130"/>
      <c r="I159" s="130"/>
      <c r="J159" s="133">
        <v>2.669</v>
      </c>
      <c r="K159" s="134">
        <v>0</v>
      </c>
    </row>
    <row r="160" spans="1:11" x14ac:dyDescent="0.25">
      <c r="A160" s="124" t="s">
        <v>1030</v>
      </c>
      <c r="B160" s="105"/>
      <c r="C160" s="129" t="s">
        <v>1063</v>
      </c>
      <c r="D160" s="126">
        <v>1.1000000000000001</v>
      </c>
      <c r="E160" s="126">
        <v>0</v>
      </c>
      <c r="F160" s="126">
        <v>0.58199999999999996</v>
      </c>
      <c r="G160" s="126">
        <v>0</v>
      </c>
      <c r="H160" s="130"/>
      <c r="I160" s="130"/>
      <c r="J160" s="133">
        <v>0.55400000000000005</v>
      </c>
      <c r="K160" s="134">
        <v>0</v>
      </c>
    </row>
    <row r="161" spans="1:11" x14ac:dyDescent="0.25">
      <c r="A161" s="124"/>
      <c r="B161" s="715">
        <v>2</v>
      </c>
      <c r="C161" s="144" t="s">
        <v>1064</v>
      </c>
      <c r="D161" s="126">
        <v>0</v>
      </c>
      <c r="E161" s="126">
        <v>0</v>
      </c>
      <c r="F161" s="126">
        <v>0</v>
      </c>
      <c r="G161" s="126">
        <v>0</v>
      </c>
      <c r="H161" s="126">
        <v>0</v>
      </c>
      <c r="I161" s="126">
        <v>0</v>
      </c>
      <c r="J161" s="126">
        <v>0.109</v>
      </c>
      <c r="K161" s="126">
        <v>0</v>
      </c>
    </row>
    <row r="162" spans="1:11" x14ac:dyDescent="0.25">
      <c r="A162" s="124" t="s">
        <v>1065</v>
      </c>
      <c r="B162" s="105" t="s">
        <v>815</v>
      </c>
      <c r="C162" s="106" t="s">
        <v>1066</v>
      </c>
      <c r="D162" s="126"/>
      <c r="E162" s="126"/>
      <c r="F162" s="126">
        <v>0</v>
      </c>
      <c r="G162" s="126">
        <v>0</v>
      </c>
      <c r="H162" s="126"/>
      <c r="I162" s="126"/>
      <c r="J162" s="130">
        <v>0.109</v>
      </c>
      <c r="K162" s="130">
        <v>0</v>
      </c>
    </row>
    <row r="163" spans="1:11" x14ac:dyDescent="0.25">
      <c r="A163" s="124"/>
      <c r="B163" s="715">
        <v>3</v>
      </c>
      <c r="C163" s="144" t="s">
        <v>1059</v>
      </c>
      <c r="D163" s="126">
        <v>0</v>
      </c>
      <c r="E163" s="126">
        <v>0</v>
      </c>
      <c r="F163" s="126">
        <v>0</v>
      </c>
      <c r="G163" s="126">
        <v>75</v>
      </c>
      <c r="H163" s="126">
        <v>0</v>
      </c>
      <c r="I163" s="126">
        <v>0</v>
      </c>
      <c r="J163" s="126">
        <v>0</v>
      </c>
      <c r="K163" s="126">
        <v>0</v>
      </c>
    </row>
    <row r="164" spans="1:11" x14ac:dyDescent="0.25">
      <c r="A164" s="124" t="s">
        <v>750</v>
      </c>
      <c r="B164" s="105" t="s">
        <v>1044</v>
      </c>
      <c r="C164" s="106" t="s">
        <v>1067</v>
      </c>
      <c r="D164" s="126"/>
      <c r="E164" s="126"/>
      <c r="F164" s="126">
        <v>0</v>
      </c>
      <c r="G164" s="126">
        <v>25</v>
      </c>
      <c r="H164" s="126"/>
      <c r="I164" s="126"/>
      <c r="J164" s="130"/>
      <c r="K164" s="130"/>
    </row>
    <row r="165" spans="1:11" ht="47.25" x14ac:dyDescent="0.25">
      <c r="A165" s="124" t="s">
        <v>1030</v>
      </c>
      <c r="B165" s="105">
        <v>3</v>
      </c>
      <c r="C165" s="106" t="s">
        <v>622</v>
      </c>
      <c r="D165" s="126"/>
      <c r="E165" s="126"/>
      <c r="F165" s="126">
        <v>0</v>
      </c>
      <c r="G165" s="126">
        <v>0</v>
      </c>
      <c r="H165" s="126"/>
      <c r="I165" s="126"/>
      <c r="J165" s="130"/>
      <c r="K165" s="130"/>
    </row>
    <row r="166" spans="1:11" ht="47.25" x14ac:dyDescent="0.25">
      <c r="A166" s="124" t="s">
        <v>695</v>
      </c>
      <c r="B166" s="105" t="s">
        <v>1046</v>
      </c>
      <c r="C166" s="106" t="s">
        <v>1068</v>
      </c>
      <c r="D166" s="126"/>
      <c r="E166" s="126"/>
      <c r="F166" s="126">
        <v>0</v>
      </c>
      <c r="G166" s="126">
        <v>25</v>
      </c>
      <c r="H166" s="126"/>
      <c r="I166" s="126"/>
      <c r="J166" s="130"/>
      <c r="K166" s="130"/>
    </row>
    <row r="167" spans="1:11" ht="47.25" x14ac:dyDescent="0.25">
      <c r="A167" s="124" t="s">
        <v>695</v>
      </c>
      <c r="B167" s="105" t="s">
        <v>1049</v>
      </c>
      <c r="C167" s="106" t="s">
        <v>1069</v>
      </c>
      <c r="D167" s="126"/>
      <c r="E167" s="126"/>
      <c r="F167" s="126">
        <v>0</v>
      </c>
      <c r="G167" s="126">
        <v>25</v>
      </c>
      <c r="H167" s="126"/>
      <c r="I167" s="126"/>
      <c r="J167" s="130"/>
      <c r="K167" s="130"/>
    </row>
    <row r="168" spans="1:11" x14ac:dyDescent="0.25">
      <c r="A168" s="124"/>
      <c r="B168" s="715">
        <v>4</v>
      </c>
      <c r="C168" s="144" t="s">
        <v>1070</v>
      </c>
      <c r="D168" s="126">
        <v>0</v>
      </c>
      <c r="E168" s="126">
        <v>22.3</v>
      </c>
      <c r="F168" s="126">
        <v>0</v>
      </c>
      <c r="G168" s="126">
        <v>24.8</v>
      </c>
      <c r="H168" s="126">
        <v>0</v>
      </c>
      <c r="I168" s="126">
        <v>14</v>
      </c>
      <c r="J168" s="126">
        <v>0</v>
      </c>
      <c r="K168" s="126">
        <v>10</v>
      </c>
    </row>
    <row r="169" spans="1:11" ht="31.5" x14ac:dyDescent="0.25">
      <c r="A169" s="124" t="s">
        <v>695</v>
      </c>
      <c r="B169" s="715"/>
      <c r="C169" s="129" t="s">
        <v>1697</v>
      </c>
      <c r="D169" s="126">
        <v>0</v>
      </c>
      <c r="E169" s="126">
        <v>16</v>
      </c>
      <c r="F169" s="126">
        <v>0</v>
      </c>
      <c r="G169" s="126">
        <v>16</v>
      </c>
      <c r="H169" s="130">
        <v>0</v>
      </c>
      <c r="I169" s="130">
        <v>10</v>
      </c>
      <c r="J169" s="133">
        <v>0</v>
      </c>
      <c r="K169" s="134">
        <v>10</v>
      </c>
    </row>
    <row r="170" spans="1:11" x14ac:dyDescent="0.25">
      <c r="A170" s="124"/>
      <c r="B170" s="715"/>
      <c r="C170" s="129"/>
      <c r="D170" s="126"/>
      <c r="E170" s="126"/>
      <c r="F170" s="126"/>
      <c r="G170" s="126"/>
      <c r="H170" s="130"/>
      <c r="I170" s="130"/>
      <c r="J170" s="133"/>
      <c r="K170" s="134"/>
    </row>
    <row r="171" spans="1:11" ht="63" x14ac:dyDescent="0.25">
      <c r="A171" s="124" t="s">
        <v>701</v>
      </c>
      <c r="B171" s="715"/>
      <c r="C171" s="129" t="s">
        <v>1071</v>
      </c>
      <c r="D171" s="126"/>
      <c r="E171" s="126"/>
      <c r="F171" s="126">
        <v>0</v>
      </c>
      <c r="G171" s="126">
        <v>2.5</v>
      </c>
      <c r="H171" s="130"/>
      <c r="I171" s="130"/>
      <c r="J171" s="133"/>
      <c r="K171" s="134"/>
    </row>
    <row r="172" spans="1:11" ht="31.5" x14ac:dyDescent="0.25">
      <c r="A172" s="124" t="s">
        <v>695</v>
      </c>
      <c r="B172" s="715"/>
      <c r="C172" s="129" t="s">
        <v>1698</v>
      </c>
      <c r="D172" s="126">
        <v>0</v>
      </c>
      <c r="E172" s="126">
        <v>6.3</v>
      </c>
      <c r="F172" s="126">
        <v>0</v>
      </c>
      <c r="G172" s="126">
        <v>6.3</v>
      </c>
      <c r="H172" s="130">
        <v>0</v>
      </c>
      <c r="I172" s="130">
        <v>4</v>
      </c>
      <c r="J172" s="133">
        <v>0</v>
      </c>
      <c r="K172" s="134">
        <v>0</v>
      </c>
    </row>
    <row r="173" spans="1:11" x14ac:dyDescent="0.25">
      <c r="A173" s="124"/>
      <c r="B173" s="128">
        <v>4</v>
      </c>
      <c r="C173" s="144" t="s">
        <v>1072</v>
      </c>
      <c r="D173" s="126">
        <v>91.88600000000001</v>
      </c>
      <c r="E173" s="126">
        <v>18.854999999999997</v>
      </c>
      <c r="F173" s="126">
        <v>195.07360000000014</v>
      </c>
      <c r="G173" s="126">
        <v>26.603999999999989</v>
      </c>
      <c r="H173" s="126">
        <v>0</v>
      </c>
      <c r="I173" s="126">
        <v>0</v>
      </c>
      <c r="J173" s="126">
        <v>33.957999999999998</v>
      </c>
      <c r="K173" s="126">
        <v>4.7850000000000001</v>
      </c>
    </row>
    <row r="174" spans="1:11" ht="31.5" x14ac:dyDescent="0.25">
      <c r="A174" s="124"/>
      <c r="B174" s="715" t="s">
        <v>1073</v>
      </c>
      <c r="C174" s="144" t="s">
        <v>714</v>
      </c>
      <c r="D174" s="126">
        <v>0</v>
      </c>
      <c r="E174" s="126">
        <v>0</v>
      </c>
      <c r="F174" s="126">
        <v>12.836</v>
      </c>
      <c r="G174" s="126">
        <v>0</v>
      </c>
      <c r="H174" s="126">
        <v>0</v>
      </c>
      <c r="I174" s="126">
        <v>0</v>
      </c>
      <c r="J174" s="126">
        <v>0</v>
      </c>
      <c r="K174" s="126">
        <v>0</v>
      </c>
    </row>
    <row r="175" spans="1:11" ht="31.5" x14ac:dyDescent="0.25">
      <c r="A175" s="124" t="s">
        <v>1074</v>
      </c>
      <c r="B175" s="105"/>
      <c r="C175" s="106" t="s">
        <v>1075</v>
      </c>
      <c r="D175" s="130"/>
      <c r="E175" s="130"/>
      <c r="F175" s="126">
        <v>7.0000000000000007E-2</v>
      </c>
      <c r="G175" s="126">
        <v>0</v>
      </c>
      <c r="H175" s="130"/>
      <c r="I175" s="130"/>
      <c r="J175" s="130"/>
      <c r="K175" s="130"/>
    </row>
    <row r="176" spans="1:11" ht="78.75" x14ac:dyDescent="0.25">
      <c r="A176" s="124" t="s">
        <v>695</v>
      </c>
      <c r="B176" s="105"/>
      <c r="C176" s="106" t="s">
        <v>1076</v>
      </c>
      <c r="D176" s="130"/>
      <c r="E176" s="130"/>
      <c r="F176" s="126">
        <v>11.115</v>
      </c>
      <c r="G176" s="126">
        <v>0</v>
      </c>
      <c r="H176" s="130"/>
      <c r="I176" s="130"/>
      <c r="J176" s="130"/>
      <c r="K176" s="130"/>
    </row>
    <row r="177" spans="1:11" ht="47.25" x14ac:dyDescent="0.25">
      <c r="A177" s="124" t="s">
        <v>1030</v>
      </c>
      <c r="B177" s="105"/>
      <c r="C177" s="106" t="s">
        <v>688</v>
      </c>
      <c r="D177" s="130"/>
      <c r="E177" s="130"/>
      <c r="F177" s="126">
        <v>5.0999999999999997E-2</v>
      </c>
      <c r="G177" s="126">
        <v>0</v>
      </c>
      <c r="H177" s="130"/>
      <c r="I177" s="130"/>
      <c r="J177" s="130"/>
      <c r="K177" s="130"/>
    </row>
    <row r="178" spans="1:11" ht="94.5" x14ac:dyDescent="0.25">
      <c r="A178" s="124" t="s">
        <v>701</v>
      </c>
      <c r="B178" s="105"/>
      <c r="C178" s="106" t="s">
        <v>1077</v>
      </c>
      <c r="D178" s="130"/>
      <c r="E178" s="130"/>
      <c r="F178" s="126">
        <v>1.6</v>
      </c>
      <c r="G178" s="126">
        <v>0</v>
      </c>
      <c r="H178" s="130"/>
      <c r="I178" s="130"/>
      <c r="J178" s="130"/>
      <c r="K178" s="130"/>
    </row>
    <row r="179" spans="1:11" ht="31.5" x14ac:dyDescent="0.25">
      <c r="A179" s="124"/>
      <c r="B179" s="715" t="s">
        <v>1078</v>
      </c>
      <c r="C179" s="144" t="s">
        <v>715</v>
      </c>
      <c r="D179" s="126">
        <v>0</v>
      </c>
      <c r="E179" s="126">
        <v>0</v>
      </c>
      <c r="F179" s="126">
        <v>11.483999999999998</v>
      </c>
      <c r="G179" s="126">
        <v>0</v>
      </c>
      <c r="H179" s="126">
        <v>0</v>
      </c>
      <c r="I179" s="126">
        <v>0</v>
      </c>
      <c r="J179" s="126">
        <v>0</v>
      </c>
      <c r="K179" s="126">
        <v>0</v>
      </c>
    </row>
    <row r="180" spans="1:11" ht="63" x14ac:dyDescent="0.25">
      <c r="A180" s="124" t="s">
        <v>1079</v>
      </c>
      <c r="B180" s="715"/>
      <c r="C180" s="106" t="s">
        <v>1080</v>
      </c>
      <c r="D180" s="126"/>
      <c r="E180" s="126"/>
      <c r="F180" s="126">
        <v>0.13900000000000001</v>
      </c>
      <c r="G180" s="126">
        <v>0</v>
      </c>
      <c r="H180" s="126"/>
      <c r="I180" s="126"/>
      <c r="J180" s="130">
        <v>0</v>
      </c>
      <c r="K180" s="134">
        <v>0</v>
      </c>
    </row>
    <row r="181" spans="1:11" ht="63" x14ac:dyDescent="0.25">
      <c r="A181" s="124" t="s">
        <v>701</v>
      </c>
      <c r="B181" s="715"/>
      <c r="C181" s="106" t="s">
        <v>1081</v>
      </c>
      <c r="D181" s="126"/>
      <c r="E181" s="126"/>
      <c r="F181" s="126">
        <v>8.85</v>
      </c>
      <c r="G181" s="126">
        <v>0</v>
      </c>
      <c r="H181" s="126"/>
      <c r="I181" s="126"/>
      <c r="J181" s="130"/>
      <c r="K181" s="134"/>
    </row>
    <row r="182" spans="1:11" ht="78.75" x14ac:dyDescent="0.25">
      <c r="A182" s="124" t="s">
        <v>701</v>
      </c>
      <c r="B182" s="715"/>
      <c r="C182" s="106" t="s">
        <v>1082</v>
      </c>
      <c r="D182" s="126"/>
      <c r="E182" s="126"/>
      <c r="F182" s="126">
        <v>2</v>
      </c>
      <c r="G182" s="126">
        <v>0</v>
      </c>
      <c r="H182" s="126"/>
      <c r="I182" s="126"/>
      <c r="J182" s="130"/>
      <c r="K182" s="134"/>
    </row>
    <row r="183" spans="1:11" ht="47.25" x14ac:dyDescent="0.25">
      <c r="A183" s="124" t="s">
        <v>695</v>
      </c>
      <c r="B183" s="715"/>
      <c r="C183" s="106" t="s">
        <v>1083</v>
      </c>
      <c r="D183" s="126"/>
      <c r="E183" s="126"/>
      <c r="F183" s="126">
        <v>5.5E-2</v>
      </c>
      <c r="G183" s="126">
        <v>0</v>
      </c>
      <c r="H183" s="126"/>
      <c r="I183" s="126"/>
      <c r="J183" s="130"/>
      <c r="K183" s="134"/>
    </row>
    <row r="184" spans="1:11" ht="47.25" x14ac:dyDescent="0.25">
      <c r="A184" s="124" t="s">
        <v>695</v>
      </c>
      <c r="B184" s="715"/>
      <c r="C184" s="106" t="s">
        <v>1084</v>
      </c>
      <c r="D184" s="126"/>
      <c r="E184" s="126"/>
      <c r="F184" s="126">
        <v>0.44</v>
      </c>
      <c r="G184" s="126">
        <v>0</v>
      </c>
      <c r="H184" s="126"/>
      <c r="I184" s="126"/>
      <c r="J184" s="130"/>
      <c r="K184" s="134"/>
    </row>
    <row r="185" spans="1:11" ht="31.5" x14ac:dyDescent="0.3">
      <c r="A185" s="718" t="s">
        <v>1085</v>
      </c>
      <c r="B185" s="145"/>
      <c r="C185" s="146" t="s">
        <v>1086</v>
      </c>
      <c r="D185" s="126"/>
      <c r="E185" s="126"/>
      <c r="F185" s="126">
        <v>0</v>
      </c>
      <c r="G185" s="126">
        <v>0</v>
      </c>
      <c r="H185" s="126"/>
      <c r="I185" s="126"/>
      <c r="J185" s="130"/>
      <c r="K185" s="134"/>
    </row>
    <row r="186" spans="1:11" ht="31.5" x14ac:dyDescent="0.25">
      <c r="A186" s="124"/>
      <c r="B186" s="715" t="s">
        <v>1087</v>
      </c>
      <c r="C186" s="144" t="s">
        <v>1088</v>
      </c>
      <c r="D186" s="126">
        <v>1.3080000000000001</v>
      </c>
      <c r="E186" s="126">
        <v>0.90000000000000013</v>
      </c>
      <c r="F186" s="126">
        <v>2.7520000000000007</v>
      </c>
      <c r="G186" s="126">
        <v>2.1780000000000004</v>
      </c>
      <c r="H186" s="126">
        <v>0</v>
      </c>
      <c r="I186" s="126">
        <v>0</v>
      </c>
      <c r="J186" s="126">
        <v>0</v>
      </c>
      <c r="K186" s="126">
        <v>0</v>
      </c>
    </row>
    <row r="187" spans="1:11" ht="47.25" x14ac:dyDescent="0.25">
      <c r="A187" s="124" t="s">
        <v>701</v>
      </c>
      <c r="B187" s="715"/>
      <c r="C187" s="106" t="s">
        <v>1089</v>
      </c>
      <c r="D187" s="126"/>
      <c r="E187" s="126"/>
      <c r="F187" s="126">
        <v>9.7000000000000003E-2</v>
      </c>
      <c r="G187" s="126">
        <v>0</v>
      </c>
      <c r="H187" s="126"/>
      <c r="I187" s="126"/>
      <c r="J187" s="130">
        <v>0</v>
      </c>
      <c r="K187" s="134">
        <v>0</v>
      </c>
    </row>
    <row r="188" spans="1:11" ht="47.25" x14ac:dyDescent="0.25">
      <c r="A188" s="124" t="s">
        <v>701</v>
      </c>
      <c r="B188" s="715"/>
      <c r="C188" s="147" t="s">
        <v>1090</v>
      </c>
      <c r="D188" s="126"/>
      <c r="E188" s="126"/>
      <c r="F188" s="126">
        <v>1.4E-2</v>
      </c>
      <c r="G188" s="126">
        <v>6.3E-2</v>
      </c>
      <c r="H188" s="126"/>
      <c r="I188" s="126"/>
      <c r="J188" s="130"/>
      <c r="K188" s="134"/>
    </row>
    <row r="189" spans="1:11" ht="47.25" x14ac:dyDescent="0.25">
      <c r="A189" s="124" t="s">
        <v>701</v>
      </c>
      <c r="B189" s="715"/>
      <c r="C189" s="147" t="s">
        <v>1091</v>
      </c>
      <c r="D189" s="126"/>
      <c r="E189" s="126"/>
      <c r="F189" s="126">
        <v>7.1999999999999995E-2</v>
      </c>
      <c r="G189" s="126">
        <v>0</v>
      </c>
      <c r="H189" s="126"/>
      <c r="I189" s="126"/>
      <c r="J189" s="130"/>
      <c r="K189" s="134"/>
    </row>
    <row r="190" spans="1:11" ht="94.5" x14ac:dyDescent="0.25">
      <c r="A190" s="124" t="s">
        <v>701</v>
      </c>
      <c r="B190" s="715"/>
      <c r="C190" s="147" t="s">
        <v>1092</v>
      </c>
      <c r="D190" s="126"/>
      <c r="E190" s="126"/>
      <c r="F190" s="126">
        <v>0.26</v>
      </c>
      <c r="G190" s="126">
        <v>0</v>
      </c>
      <c r="H190" s="126"/>
      <c r="I190" s="126"/>
      <c r="J190" s="130"/>
      <c r="K190" s="134"/>
    </row>
    <row r="191" spans="1:11" ht="78.75" x14ac:dyDescent="0.25">
      <c r="A191" s="124" t="s">
        <v>700</v>
      </c>
      <c r="B191" s="715"/>
      <c r="C191" s="106" t="s">
        <v>1093</v>
      </c>
      <c r="D191" s="126"/>
      <c r="E191" s="126"/>
      <c r="F191" s="126">
        <v>0.16500000000000001</v>
      </c>
      <c r="G191" s="126">
        <v>0</v>
      </c>
      <c r="H191" s="126"/>
      <c r="I191" s="126"/>
      <c r="J191" s="130">
        <v>0</v>
      </c>
      <c r="K191" s="134">
        <v>0</v>
      </c>
    </row>
    <row r="192" spans="1:11" ht="78.75" x14ac:dyDescent="0.25">
      <c r="A192" s="124" t="s">
        <v>700</v>
      </c>
      <c r="B192" s="715"/>
      <c r="C192" s="106" t="s">
        <v>1094</v>
      </c>
      <c r="D192" s="126"/>
      <c r="E192" s="126"/>
      <c r="F192" s="126">
        <v>0.11799999999999999</v>
      </c>
      <c r="G192" s="126">
        <v>0</v>
      </c>
      <c r="H192" s="126"/>
      <c r="I192" s="126"/>
      <c r="J192" s="130">
        <v>0</v>
      </c>
      <c r="K192" s="134">
        <v>0</v>
      </c>
    </row>
    <row r="193" spans="1:11" ht="78.75" x14ac:dyDescent="0.25">
      <c r="A193" s="124" t="s">
        <v>700</v>
      </c>
      <c r="B193" s="715"/>
      <c r="C193" s="106" t="s">
        <v>1095</v>
      </c>
      <c r="D193" s="126"/>
      <c r="E193" s="126"/>
      <c r="F193" s="126">
        <v>0</v>
      </c>
      <c r="G193" s="126">
        <v>0.4</v>
      </c>
      <c r="H193" s="126"/>
      <c r="I193" s="126"/>
      <c r="J193" s="130">
        <v>0</v>
      </c>
      <c r="K193" s="134">
        <v>0</v>
      </c>
    </row>
    <row r="194" spans="1:11" ht="126" x14ac:dyDescent="0.25">
      <c r="A194" s="124" t="s">
        <v>700</v>
      </c>
      <c r="B194" s="715"/>
      <c r="C194" s="106" t="s">
        <v>1096</v>
      </c>
      <c r="D194" s="126"/>
      <c r="E194" s="126"/>
      <c r="F194" s="126">
        <v>0.151</v>
      </c>
      <c r="G194" s="126">
        <v>0.25</v>
      </c>
      <c r="H194" s="126"/>
      <c r="I194" s="126"/>
      <c r="J194" s="130"/>
      <c r="K194" s="134"/>
    </row>
    <row r="195" spans="1:11" ht="110.25" x14ac:dyDescent="0.25">
      <c r="A195" s="124" t="s">
        <v>700</v>
      </c>
      <c r="B195" s="715"/>
      <c r="C195" s="106" t="s">
        <v>1097</v>
      </c>
      <c r="D195" s="126"/>
      <c r="E195" s="126"/>
      <c r="F195" s="126">
        <v>6.0000000000000001E-3</v>
      </c>
      <c r="G195" s="126">
        <v>0.16</v>
      </c>
      <c r="H195" s="126"/>
      <c r="I195" s="126"/>
      <c r="J195" s="130"/>
      <c r="K195" s="134"/>
    </row>
    <row r="196" spans="1:11" ht="94.5" x14ac:dyDescent="0.25">
      <c r="A196" s="124" t="s">
        <v>700</v>
      </c>
      <c r="B196" s="715"/>
      <c r="C196" s="106" t="s">
        <v>1098</v>
      </c>
      <c r="D196" s="126"/>
      <c r="E196" s="126"/>
      <c r="F196" s="126">
        <v>0.105</v>
      </c>
      <c r="G196" s="126">
        <v>0.16</v>
      </c>
      <c r="H196" s="126"/>
      <c r="I196" s="126"/>
      <c r="J196" s="130"/>
      <c r="K196" s="134"/>
    </row>
    <row r="197" spans="1:11" ht="31.5" x14ac:dyDescent="0.25">
      <c r="A197" s="124" t="s">
        <v>1030</v>
      </c>
      <c r="B197" s="715"/>
      <c r="C197" s="106" t="s">
        <v>1099</v>
      </c>
      <c r="D197" s="126"/>
      <c r="E197" s="126"/>
      <c r="F197" s="126">
        <v>0.35</v>
      </c>
      <c r="G197" s="126">
        <v>0.4</v>
      </c>
      <c r="H197" s="126"/>
      <c r="I197" s="126"/>
      <c r="J197" s="130"/>
      <c r="K197" s="134"/>
    </row>
    <row r="198" spans="1:11" ht="63" x14ac:dyDescent="0.25">
      <c r="A198" s="124" t="s">
        <v>1079</v>
      </c>
      <c r="B198" s="715"/>
      <c r="C198" s="106" t="s">
        <v>1100</v>
      </c>
      <c r="D198" s="126"/>
      <c r="E198" s="126"/>
      <c r="F198" s="126">
        <v>0.13200000000000001</v>
      </c>
      <c r="G198" s="126">
        <v>0</v>
      </c>
      <c r="H198" s="126"/>
      <c r="I198" s="126"/>
      <c r="J198" s="130"/>
      <c r="K198" s="134"/>
    </row>
    <row r="199" spans="1:11" ht="47.25" x14ac:dyDescent="0.25">
      <c r="A199" s="124" t="s">
        <v>695</v>
      </c>
      <c r="B199" s="715"/>
      <c r="C199" s="106" t="s">
        <v>1101</v>
      </c>
      <c r="D199" s="126"/>
      <c r="E199" s="126"/>
      <c r="F199" s="126">
        <v>0.56999999999999995</v>
      </c>
      <c r="G199" s="126">
        <v>0.16</v>
      </c>
      <c r="H199" s="126"/>
      <c r="I199" s="126"/>
      <c r="J199" s="130">
        <v>0</v>
      </c>
      <c r="K199" s="134">
        <v>0</v>
      </c>
    </row>
    <row r="200" spans="1:11" ht="94.5" x14ac:dyDescent="0.25">
      <c r="A200" s="124" t="s">
        <v>695</v>
      </c>
      <c r="B200" s="715"/>
      <c r="C200" s="106" t="s">
        <v>1102</v>
      </c>
      <c r="D200" s="126"/>
      <c r="E200" s="126"/>
      <c r="F200" s="126">
        <v>0.11600000000000001</v>
      </c>
      <c r="G200" s="126">
        <v>0.4</v>
      </c>
      <c r="H200" s="126"/>
      <c r="I200" s="126"/>
      <c r="J200" s="130"/>
      <c r="K200" s="134"/>
    </row>
    <row r="201" spans="1:11" ht="47.25" x14ac:dyDescent="0.25">
      <c r="A201" s="124" t="s">
        <v>695</v>
      </c>
      <c r="B201" s="715"/>
      <c r="C201" s="106" t="s">
        <v>1103</v>
      </c>
      <c r="D201" s="126"/>
      <c r="E201" s="126"/>
      <c r="F201" s="126">
        <v>0.04</v>
      </c>
      <c r="G201" s="126">
        <v>0</v>
      </c>
      <c r="H201" s="126"/>
      <c r="I201" s="126"/>
      <c r="J201" s="130"/>
      <c r="K201" s="134"/>
    </row>
    <row r="202" spans="1:11" ht="47.25" x14ac:dyDescent="0.25">
      <c r="A202" s="124" t="s">
        <v>750</v>
      </c>
      <c r="B202" s="715"/>
      <c r="C202" s="106" t="s">
        <v>1104</v>
      </c>
      <c r="D202" s="126"/>
      <c r="E202" s="126"/>
      <c r="F202" s="126">
        <v>6.4000000000000001E-2</v>
      </c>
      <c r="G202" s="126">
        <v>0</v>
      </c>
      <c r="H202" s="126"/>
      <c r="I202" s="126"/>
      <c r="J202" s="130"/>
      <c r="K202" s="134"/>
    </row>
    <row r="203" spans="1:11" ht="31.5" x14ac:dyDescent="0.25">
      <c r="A203" s="124" t="s">
        <v>1074</v>
      </c>
      <c r="B203" s="715"/>
      <c r="C203" s="106" t="s">
        <v>1105</v>
      </c>
      <c r="D203" s="126"/>
      <c r="E203" s="126"/>
      <c r="F203" s="126">
        <v>2.3E-2</v>
      </c>
      <c r="G203" s="126">
        <v>0.16</v>
      </c>
      <c r="H203" s="126"/>
      <c r="I203" s="126"/>
      <c r="J203" s="130"/>
      <c r="K203" s="134"/>
    </row>
    <row r="204" spans="1:11" ht="47.25" x14ac:dyDescent="0.25">
      <c r="A204" s="124" t="s">
        <v>1074</v>
      </c>
      <c r="B204" s="715"/>
      <c r="C204" s="106" t="s">
        <v>1106</v>
      </c>
      <c r="D204" s="126"/>
      <c r="E204" s="126"/>
      <c r="F204" s="126">
        <v>3.9E-2</v>
      </c>
      <c r="G204" s="126">
        <v>2.5000000000000001E-2</v>
      </c>
      <c r="H204" s="126"/>
      <c r="I204" s="126"/>
      <c r="J204" s="130"/>
      <c r="K204" s="134"/>
    </row>
    <row r="205" spans="1:11" ht="47.25" x14ac:dyDescent="0.25">
      <c r="A205" s="124" t="s">
        <v>1085</v>
      </c>
      <c r="B205" s="715"/>
      <c r="C205" s="106" t="s">
        <v>1107</v>
      </c>
      <c r="D205" s="126"/>
      <c r="E205" s="126"/>
      <c r="F205" s="126">
        <v>0.43</v>
      </c>
      <c r="G205" s="126">
        <v>0</v>
      </c>
      <c r="H205" s="126"/>
      <c r="I205" s="126"/>
      <c r="J205" s="130">
        <v>0</v>
      </c>
      <c r="K205" s="134">
        <v>0</v>
      </c>
    </row>
    <row r="206" spans="1:11" ht="31.5" x14ac:dyDescent="0.25">
      <c r="A206" s="124"/>
      <c r="B206" s="715" t="s">
        <v>1108</v>
      </c>
      <c r="C206" s="144" t="s">
        <v>690</v>
      </c>
      <c r="D206" s="126">
        <v>90.578000000000003</v>
      </c>
      <c r="E206" s="126">
        <v>17.954999999999998</v>
      </c>
      <c r="F206" s="126">
        <v>168.00160000000014</v>
      </c>
      <c r="G206" s="126">
        <v>24.425999999999988</v>
      </c>
      <c r="H206" s="126">
        <v>0</v>
      </c>
      <c r="I206" s="126">
        <v>0</v>
      </c>
      <c r="J206" s="126">
        <v>33.957999999999998</v>
      </c>
      <c r="K206" s="126">
        <v>4.7850000000000001</v>
      </c>
    </row>
    <row r="207" spans="1:11" ht="63" x14ac:dyDescent="0.25">
      <c r="A207" s="124" t="s">
        <v>750</v>
      </c>
      <c r="B207" s="715"/>
      <c r="C207" s="148" t="s">
        <v>1109</v>
      </c>
      <c r="D207" s="126"/>
      <c r="E207" s="126"/>
      <c r="F207" s="126">
        <v>0.29299999999999998</v>
      </c>
      <c r="G207" s="126">
        <v>0</v>
      </c>
      <c r="H207" s="126"/>
      <c r="I207" s="126"/>
      <c r="J207" s="130">
        <v>0</v>
      </c>
      <c r="K207" s="130">
        <v>0</v>
      </c>
    </row>
    <row r="208" spans="1:11" ht="63" x14ac:dyDescent="0.25">
      <c r="A208" s="124" t="s">
        <v>750</v>
      </c>
      <c r="B208" s="715"/>
      <c r="C208" s="148" t="s">
        <v>1110</v>
      </c>
      <c r="D208" s="126"/>
      <c r="E208" s="126"/>
      <c r="F208" s="126">
        <v>0.75</v>
      </c>
      <c r="G208" s="126">
        <v>0</v>
      </c>
      <c r="H208" s="126"/>
      <c r="I208" s="126"/>
      <c r="J208" s="130">
        <v>0.19400000000000001</v>
      </c>
      <c r="K208" s="130">
        <v>0</v>
      </c>
    </row>
    <row r="209" spans="1:11" ht="47.25" x14ac:dyDescent="0.25">
      <c r="A209" s="124" t="s">
        <v>750</v>
      </c>
      <c r="B209" s="715"/>
      <c r="C209" s="148" t="s">
        <v>1111</v>
      </c>
      <c r="D209" s="126"/>
      <c r="E209" s="126"/>
      <c r="F209" s="126">
        <v>5.1999999999999998E-2</v>
      </c>
      <c r="G209" s="126">
        <v>0</v>
      </c>
      <c r="H209" s="126"/>
      <c r="I209" s="126"/>
      <c r="J209" s="130">
        <v>0</v>
      </c>
      <c r="K209" s="130">
        <v>0</v>
      </c>
    </row>
    <row r="210" spans="1:11" ht="47.25" x14ac:dyDescent="0.25">
      <c r="A210" s="124" t="s">
        <v>750</v>
      </c>
      <c r="B210" s="715"/>
      <c r="C210" s="148" t="s">
        <v>1112</v>
      </c>
      <c r="D210" s="126"/>
      <c r="E210" s="126"/>
      <c r="F210" s="126">
        <v>0.33</v>
      </c>
      <c r="G210" s="126">
        <v>0</v>
      </c>
      <c r="H210" s="126"/>
      <c r="I210" s="126"/>
      <c r="J210" s="130">
        <v>0</v>
      </c>
      <c r="K210" s="130">
        <v>0</v>
      </c>
    </row>
    <row r="211" spans="1:11" ht="47.25" x14ac:dyDescent="0.25">
      <c r="A211" s="124" t="s">
        <v>750</v>
      </c>
      <c r="B211" s="715"/>
      <c r="C211" s="148" t="s">
        <v>1113</v>
      </c>
      <c r="D211" s="126"/>
      <c r="E211" s="126"/>
      <c r="F211" s="126">
        <v>0.19500000000000001</v>
      </c>
      <c r="G211" s="126">
        <v>0.1</v>
      </c>
      <c r="H211" s="126"/>
      <c r="I211" s="126"/>
      <c r="J211" s="130">
        <v>0</v>
      </c>
      <c r="K211" s="130">
        <v>0</v>
      </c>
    </row>
    <row r="212" spans="1:11" ht="47.25" x14ac:dyDescent="0.25">
      <c r="A212" s="124" t="s">
        <v>750</v>
      </c>
      <c r="B212" s="715"/>
      <c r="C212" s="148" t="s">
        <v>1114</v>
      </c>
      <c r="D212" s="126"/>
      <c r="E212" s="126"/>
      <c r="F212" s="126">
        <v>0.125</v>
      </c>
      <c r="G212" s="126">
        <v>2.5000000000000001E-2</v>
      </c>
      <c r="H212" s="126"/>
      <c r="I212" s="126"/>
      <c r="J212" s="130">
        <v>0</v>
      </c>
      <c r="K212" s="130">
        <v>0</v>
      </c>
    </row>
    <row r="213" spans="1:11" ht="63" x14ac:dyDescent="0.25">
      <c r="A213" s="124" t="s">
        <v>750</v>
      </c>
      <c r="B213" s="715"/>
      <c r="C213" s="148" t="s">
        <v>1115</v>
      </c>
      <c r="D213" s="126"/>
      <c r="E213" s="126"/>
      <c r="F213" s="126">
        <v>0.86499999999999999</v>
      </c>
      <c r="G213" s="126">
        <v>0</v>
      </c>
      <c r="H213" s="126"/>
      <c r="I213" s="126"/>
      <c r="J213" s="130">
        <v>0.86</v>
      </c>
      <c r="K213" s="130">
        <v>0</v>
      </c>
    </row>
    <row r="214" spans="1:11" ht="63" x14ac:dyDescent="0.25">
      <c r="A214" s="124" t="s">
        <v>750</v>
      </c>
      <c r="B214" s="715"/>
      <c r="C214" s="149" t="s">
        <v>1116</v>
      </c>
      <c r="D214" s="126"/>
      <c r="E214" s="126"/>
      <c r="F214" s="126">
        <v>0.69599999999999995</v>
      </c>
      <c r="G214" s="126">
        <v>0.04</v>
      </c>
      <c r="H214" s="126"/>
      <c r="I214" s="126"/>
      <c r="J214" s="130">
        <v>0</v>
      </c>
      <c r="K214" s="130">
        <v>0</v>
      </c>
    </row>
    <row r="215" spans="1:11" ht="47.25" x14ac:dyDescent="0.25">
      <c r="A215" s="124" t="s">
        <v>750</v>
      </c>
      <c r="B215" s="715"/>
      <c r="C215" s="149" t="s">
        <v>1117</v>
      </c>
      <c r="D215" s="126"/>
      <c r="E215" s="126"/>
      <c r="F215" s="126">
        <v>0.47499999999999998</v>
      </c>
      <c r="G215" s="126">
        <v>2.5000000000000001E-2</v>
      </c>
      <c r="H215" s="126"/>
      <c r="I215" s="126"/>
      <c r="J215" s="130">
        <v>0</v>
      </c>
      <c r="K215" s="130">
        <v>0</v>
      </c>
    </row>
    <row r="216" spans="1:11" ht="63" x14ac:dyDescent="0.25">
      <c r="A216" s="124" t="s">
        <v>750</v>
      </c>
      <c r="B216" s="715"/>
      <c r="C216" s="149" t="s">
        <v>1118</v>
      </c>
      <c r="D216" s="126"/>
      <c r="E216" s="126"/>
      <c r="F216" s="126">
        <v>0.94700000000000006</v>
      </c>
      <c r="G216" s="126">
        <v>2.5000000000000001E-2</v>
      </c>
      <c r="H216" s="126"/>
      <c r="I216" s="126"/>
      <c r="J216" s="130">
        <v>0</v>
      </c>
      <c r="K216" s="130">
        <v>0</v>
      </c>
    </row>
    <row r="217" spans="1:11" ht="47.25" x14ac:dyDescent="0.25">
      <c r="A217" s="124" t="s">
        <v>750</v>
      </c>
      <c r="B217" s="715"/>
      <c r="C217" s="149" t="s">
        <v>1119</v>
      </c>
      <c r="D217" s="126"/>
      <c r="E217" s="126"/>
      <c r="F217" s="126">
        <v>0.188</v>
      </c>
      <c r="G217" s="126">
        <v>2.5000000000000001E-2</v>
      </c>
      <c r="H217" s="126"/>
      <c r="I217" s="126"/>
      <c r="J217" s="130">
        <v>0</v>
      </c>
      <c r="K217" s="130">
        <v>0</v>
      </c>
    </row>
    <row r="218" spans="1:11" ht="47.25" x14ac:dyDescent="0.25">
      <c r="A218" s="124" t="s">
        <v>750</v>
      </c>
      <c r="B218" s="715"/>
      <c r="C218" s="149" t="s">
        <v>1120</v>
      </c>
      <c r="D218" s="126"/>
      <c r="E218" s="126"/>
      <c r="F218" s="126">
        <v>7.4999999999999997E-2</v>
      </c>
      <c r="G218" s="126">
        <v>0</v>
      </c>
      <c r="H218" s="126"/>
      <c r="I218" s="126"/>
      <c r="J218" s="130">
        <v>0</v>
      </c>
      <c r="K218" s="130">
        <v>0</v>
      </c>
    </row>
    <row r="219" spans="1:11" ht="47.25" x14ac:dyDescent="0.25">
      <c r="A219" s="124" t="s">
        <v>750</v>
      </c>
      <c r="B219" s="715"/>
      <c r="C219" s="149" t="s">
        <v>1121</v>
      </c>
      <c r="D219" s="126"/>
      <c r="E219" s="126"/>
      <c r="F219" s="126">
        <v>0.373</v>
      </c>
      <c r="G219" s="126">
        <v>0</v>
      </c>
      <c r="H219" s="126"/>
      <c r="I219" s="126"/>
      <c r="J219" s="130">
        <v>0</v>
      </c>
      <c r="K219" s="130">
        <v>0</v>
      </c>
    </row>
    <row r="220" spans="1:11" ht="63" x14ac:dyDescent="0.25">
      <c r="A220" s="124" t="s">
        <v>750</v>
      </c>
      <c r="B220" s="715"/>
      <c r="C220" s="149" t="s">
        <v>1122</v>
      </c>
      <c r="D220" s="126"/>
      <c r="E220" s="126"/>
      <c r="F220" s="126">
        <v>1.0579999999999998</v>
      </c>
      <c r="G220" s="126">
        <v>2.5000000000000001E-2</v>
      </c>
      <c r="H220" s="126"/>
      <c r="I220" s="126"/>
      <c r="J220" s="130">
        <v>0</v>
      </c>
      <c r="K220" s="130">
        <v>0</v>
      </c>
    </row>
    <row r="221" spans="1:11" ht="47.25" x14ac:dyDescent="0.25">
      <c r="A221" s="124" t="s">
        <v>750</v>
      </c>
      <c r="B221" s="715"/>
      <c r="C221" s="149" t="s">
        <v>1123</v>
      </c>
      <c r="D221" s="126"/>
      <c r="E221" s="126"/>
      <c r="F221" s="126">
        <v>0.32800000000000001</v>
      </c>
      <c r="G221" s="126">
        <v>0</v>
      </c>
      <c r="H221" s="126"/>
      <c r="I221" s="126"/>
      <c r="J221" s="130">
        <v>0</v>
      </c>
      <c r="K221" s="130">
        <v>0</v>
      </c>
    </row>
    <row r="222" spans="1:11" ht="78.75" x14ac:dyDescent="0.25">
      <c r="A222" s="150" t="s">
        <v>750</v>
      </c>
      <c r="B222" s="715"/>
      <c r="C222" s="81" t="s">
        <v>1124</v>
      </c>
      <c r="D222" s="126"/>
      <c r="E222" s="126"/>
      <c r="F222" s="126">
        <v>2.819</v>
      </c>
      <c r="G222" s="126">
        <v>0.25</v>
      </c>
      <c r="H222" s="126"/>
      <c r="I222" s="126"/>
      <c r="J222" s="130">
        <v>0</v>
      </c>
      <c r="K222" s="130">
        <v>0</v>
      </c>
    </row>
    <row r="223" spans="1:11" ht="63" x14ac:dyDescent="0.25">
      <c r="A223" s="150" t="s">
        <v>750</v>
      </c>
      <c r="B223" s="715"/>
      <c r="C223" s="81" t="s">
        <v>1125</v>
      </c>
      <c r="D223" s="126"/>
      <c r="E223" s="126"/>
      <c r="F223" s="126">
        <v>0.15</v>
      </c>
      <c r="G223" s="126">
        <v>0</v>
      </c>
      <c r="H223" s="126"/>
      <c r="I223" s="126"/>
      <c r="J223" s="130">
        <v>0</v>
      </c>
      <c r="K223" s="130">
        <v>0</v>
      </c>
    </row>
    <row r="224" spans="1:11" ht="47.25" x14ac:dyDescent="0.25">
      <c r="A224" s="150" t="s">
        <v>750</v>
      </c>
      <c r="B224" s="715"/>
      <c r="C224" s="81" t="s">
        <v>1126</v>
      </c>
      <c r="D224" s="126"/>
      <c r="E224" s="126"/>
      <c r="F224" s="126">
        <v>0.22</v>
      </c>
      <c r="G224" s="126">
        <v>0</v>
      </c>
      <c r="H224" s="126"/>
      <c r="I224" s="126"/>
      <c r="J224" s="130">
        <v>0.27200000000000002</v>
      </c>
      <c r="K224" s="130">
        <v>0</v>
      </c>
    </row>
    <row r="225" spans="1:26" ht="31.5" x14ac:dyDescent="0.25">
      <c r="A225" s="150" t="s">
        <v>750</v>
      </c>
      <c r="B225" s="715"/>
      <c r="C225" s="81" t="s">
        <v>1127</v>
      </c>
      <c r="D225" s="126"/>
      <c r="E225" s="126"/>
      <c r="F225" s="126">
        <v>1.2070000000000001</v>
      </c>
      <c r="G225" s="126">
        <v>0.16</v>
      </c>
      <c r="H225" s="126"/>
      <c r="I225" s="126"/>
      <c r="J225" s="130">
        <v>1.1499999999999999</v>
      </c>
      <c r="K225" s="130">
        <v>0</v>
      </c>
    </row>
    <row r="226" spans="1:26" ht="47.25" x14ac:dyDescent="0.25">
      <c r="A226" s="150" t="s">
        <v>750</v>
      </c>
      <c r="B226" s="715"/>
      <c r="C226" s="81" t="s">
        <v>1128</v>
      </c>
      <c r="D226" s="126"/>
      <c r="E226" s="126"/>
      <c r="F226" s="126">
        <v>0.42199999999999999</v>
      </c>
      <c r="G226" s="126">
        <v>0.1</v>
      </c>
      <c r="H226" s="126"/>
      <c r="I226" s="126"/>
      <c r="J226" s="130">
        <v>0.36899999999999999</v>
      </c>
      <c r="K226" s="130">
        <v>0</v>
      </c>
    </row>
    <row r="227" spans="1:26" ht="63" x14ac:dyDescent="0.25">
      <c r="A227" s="150" t="s">
        <v>750</v>
      </c>
      <c r="B227" s="715"/>
      <c r="C227" s="81" t="s">
        <v>1129</v>
      </c>
      <c r="D227" s="126"/>
      <c r="E227" s="126"/>
      <c r="F227" s="126">
        <v>0.254</v>
      </c>
      <c r="G227" s="126">
        <v>0</v>
      </c>
      <c r="H227" s="126"/>
      <c r="I227" s="126"/>
      <c r="J227" s="130">
        <v>0</v>
      </c>
      <c r="K227" s="130">
        <v>0</v>
      </c>
    </row>
    <row r="228" spans="1:26" ht="63" x14ac:dyDescent="0.25">
      <c r="A228" s="150" t="s">
        <v>750</v>
      </c>
      <c r="B228" s="715"/>
      <c r="C228" s="81" t="s">
        <v>1130</v>
      </c>
      <c r="D228" s="126"/>
      <c r="E228" s="126"/>
      <c r="F228" s="126">
        <v>0.13600000000000001</v>
      </c>
      <c r="G228" s="126">
        <v>0</v>
      </c>
      <c r="H228" s="126"/>
      <c r="I228" s="126"/>
      <c r="J228" s="130">
        <v>0</v>
      </c>
      <c r="K228" s="130">
        <v>0</v>
      </c>
    </row>
    <row r="229" spans="1:26" ht="78.75" x14ac:dyDescent="0.25">
      <c r="A229" s="150" t="s">
        <v>750</v>
      </c>
      <c r="B229" s="715"/>
      <c r="C229" s="81" t="s">
        <v>1131</v>
      </c>
      <c r="D229" s="126"/>
      <c r="E229" s="126"/>
      <c r="F229" s="126">
        <v>0.152</v>
      </c>
      <c r="G229" s="126">
        <v>0</v>
      </c>
      <c r="H229" s="126"/>
      <c r="I229" s="126"/>
      <c r="J229" s="130">
        <v>0</v>
      </c>
      <c r="K229" s="130">
        <v>0</v>
      </c>
    </row>
    <row r="230" spans="1:26" ht="63" x14ac:dyDescent="0.25">
      <c r="A230" s="150" t="s">
        <v>750</v>
      </c>
      <c r="B230" s="715"/>
      <c r="C230" s="81" t="s">
        <v>1132</v>
      </c>
      <c r="D230" s="126"/>
      <c r="E230" s="126"/>
      <c r="F230" s="126">
        <v>0.32</v>
      </c>
      <c r="G230" s="126">
        <v>0</v>
      </c>
      <c r="H230" s="126"/>
      <c r="I230" s="126"/>
      <c r="J230" s="130">
        <v>0</v>
      </c>
      <c r="K230" s="130">
        <v>0</v>
      </c>
    </row>
    <row r="231" spans="1:26" ht="47.25" x14ac:dyDescent="0.25">
      <c r="A231" s="150" t="s">
        <v>750</v>
      </c>
      <c r="B231" s="715"/>
      <c r="C231" s="81" t="s">
        <v>1133</v>
      </c>
      <c r="D231" s="126"/>
      <c r="E231" s="126"/>
      <c r="F231" s="126">
        <v>0.13</v>
      </c>
      <c r="G231" s="126">
        <v>0</v>
      </c>
      <c r="H231" s="126"/>
      <c r="I231" s="126"/>
      <c r="J231" s="130">
        <v>0.13</v>
      </c>
      <c r="K231" s="130">
        <v>0</v>
      </c>
    </row>
    <row r="232" spans="1:26" ht="47.25" x14ac:dyDescent="0.25">
      <c r="A232" s="150" t="s">
        <v>750</v>
      </c>
      <c r="B232" s="715"/>
      <c r="C232" s="81" t="s">
        <v>1134</v>
      </c>
      <c r="D232" s="126"/>
      <c r="E232" s="126"/>
      <c r="F232" s="126">
        <v>0.372</v>
      </c>
      <c r="G232" s="126">
        <v>0</v>
      </c>
      <c r="H232" s="126"/>
      <c r="I232" s="126"/>
      <c r="J232" s="130">
        <v>0.372</v>
      </c>
      <c r="K232" s="130">
        <v>0</v>
      </c>
      <c r="Z232" s="81"/>
    </row>
    <row r="233" spans="1:26" ht="63" x14ac:dyDescent="0.25">
      <c r="A233" s="150" t="s">
        <v>750</v>
      </c>
      <c r="B233" s="715"/>
      <c r="C233" s="81" t="s">
        <v>1135</v>
      </c>
      <c r="D233" s="126"/>
      <c r="E233" s="126"/>
      <c r="F233" s="126">
        <v>0.65600000000000003</v>
      </c>
      <c r="G233" s="126">
        <v>0</v>
      </c>
      <c r="H233" s="126"/>
      <c r="I233" s="126"/>
      <c r="J233" s="130">
        <v>0.59699999999999998</v>
      </c>
      <c r="K233" s="130">
        <v>0</v>
      </c>
    </row>
    <row r="234" spans="1:26" ht="47.25" x14ac:dyDescent="0.25">
      <c r="A234" s="150" t="s">
        <v>750</v>
      </c>
      <c r="B234" s="715"/>
      <c r="C234" s="81" t="s">
        <v>1136</v>
      </c>
      <c r="D234" s="126"/>
      <c r="E234" s="126"/>
      <c r="F234" s="126">
        <v>0.52</v>
      </c>
      <c r="G234" s="126">
        <v>0</v>
      </c>
      <c r="H234" s="126"/>
      <c r="I234" s="126"/>
      <c r="J234" s="130">
        <v>0.52</v>
      </c>
      <c r="K234" s="130">
        <v>0</v>
      </c>
    </row>
    <row r="235" spans="1:26" ht="47.25" x14ac:dyDescent="0.25">
      <c r="A235" s="150" t="s">
        <v>750</v>
      </c>
      <c r="B235" s="715"/>
      <c r="C235" s="81" t="s">
        <v>1137</v>
      </c>
      <c r="D235" s="126"/>
      <c r="E235" s="126"/>
      <c r="F235" s="126">
        <v>0.55000000000000004</v>
      </c>
      <c r="G235" s="126">
        <v>0</v>
      </c>
      <c r="H235" s="126"/>
      <c r="I235" s="126"/>
      <c r="J235" s="130">
        <v>0</v>
      </c>
      <c r="K235" s="130">
        <v>0</v>
      </c>
    </row>
    <row r="236" spans="1:26" ht="63" x14ac:dyDescent="0.25">
      <c r="A236" s="150" t="s">
        <v>750</v>
      </c>
      <c r="B236" s="715"/>
      <c r="C236" s="81" t="s">
        <v>1138</v>
      </c>
      <c r="D236" s="126"/>
      <c r="E236" s="126"/>
      <c r="F236" s="126">
        <v>0.21</v>
      </c>
      <c r="G236" s="126">
        <v>0</v>
      </c>
      <c r="H236" s="126"/>
      <c r="I236" s="126"/>
      <c r="J236" s="130">
        <v>0</v>
      </c>
      <c r="K236" s="130">
        <v>0</v>
      </c>
    </row>
    <row r="237" spans="1:26" ht="47.25" x14ac:dyDescent="0.25">
      <c r="A237" s="150" t="s">
        <v>750</v>
      </c>
      <c r="B237" s="715"/>
      <c r="C237" s="81" t="s">
        <v>1139</v>
      </c>
      <c r="D237" s="126"/>
      <c r="E237" s="126"/>
      <c r="F237" s="126">
        <v>0.55800000000000005</v>
      </c>
      <c r="G237" s="126">
        <v>0.16</v>
      </c>
      <c r="H237" s="126"/>
      <c r="I237" s="126"/>
      <c r="J237" s="130">
        <v>0</v>
      </c>
      <c r="K237" s="130">
        <v>0</v>
      </c>
    </row>
    <row r="238" spans="1:26" ht="47.25" x14ac:dyDescent="0.25">
      <c r="A238" s="150" t="s">
        <v>750</v>
      </c>
      <c r="B238" s="715"/>
      <c r="C238" s="81" t="s">
        <v>1140</v>
      </c>
      <c r="D238" s="126"/>
      <c r="E238" s="126"/>
      <c r="F238" s="126">
        <v>0.255</v>
      </c>
      <c r="G238" s="126">
        <v>0.1</v>
      </c>
      <c r="H238" s="126"/>
      <c r="I238" s="126"/>
      <c r="J238" s="130">
        <v>0</v>
      </c>
      <c r="K238" s="130">
        <v>0</v>
      </c>
    </row>
    <row r="239" spans="1:26" ht="47.25" x14ac:dyDescent="0.25">
      <c r="A239" s="150" t="s">
        <v>750</v>
      </c>
      <c r="B239" s="715"/>
      <c r="C239" s="81" t="s">
        <v>1141</v>
      </c>
      <c r="D239" s="126"/>
      <c r="E239" s="126"/>
      <c r="F239" s="126">
        <v>0.48899999999999999</v>
      </c>
      <c r="G239" s="126">
        <v>6.3E-2</v>
      </c>
      <c r="H239" s="126"/>
      <c r="I239" s="126"/>
      <c r="J239" s="130">
        <v>0</v>
      </c>
      <c r="K239" s="130">
        <v>0</v>
      </c>
    </row>
    <row r="240" spans="1:26" ht="47.25" x14ac:dyDescent="0.25">
      <c r="A240" s="150" t="s">
        <v>750</v>
      </c>
      <c r="B240" s="715"/>
      <c r="C240" s="81" t="s">
        <v>1142</v>
      </c>
      <c r="D240" s="126"/>
      <c r="E240" s="126"/>
      <c r="F240" s="126">
        <v>0.81299999999999994</v>
      </c>
      <c r="G240" s="126">
        <v>0</v>
      </c>
      <c r="H240" s="126"/>
      <c r="I240" s="126"/>
      <c r="J240" s="130">
        <v>0</v>
      </c>
      <c r="K240" s="130">
        <v>0</v>
      </c>
    </row>
    <row r="241" spans="1:11" ht="47.25" x14ac:dyDescent="0.25">
      <c r="A241" s="150" t="s">
        <v>750</v>
      </c>
      <c r="B241" s="715"/>
      <c r="C241" s="81" t="s">
        <v>1143</v>
      </c>
      <c r="D241" s="126"/>
      <c r="E241" s="126"/>
      <c r="F241" s="126">
        <v>0.48099999999999998</v>
      </c>
      <c r="G241" s="126">
        <v>6.3E-2</v>
      </c>
      <c r="H241" s="126"/>
      <c r="I241" s="126"/>
      <c r="J241" s="130">
        <v>0</v>
      </c>
      <c r="K241" s="130">
        <v>0</v>
      </c>
    </row>
    <row r="242" spans="1:11" ht="47.25" x14ac:dyDescent="0.25">
      <c r="A242" s="150" t="s">
        <v>750</v>
      </c>
      <c r="B242" s="715"/>
      <c r="C242" s="81" t="s">
        <v>1144</v>
      </c>
      <c r="D242" s="126"/>
      <c r="E242" s="126"/>
      <c r="F242" s="126">
        <v>5.0999999999999997E-2</v>
      </c>
      <c r="G242" s="126">
        <v>0</v>
      </c>
      <c r="H242" s="126"/>
      <c r="I242" s="126"/>
      <c r="J242" s="130">
        <v>0</v>
      </c>
      <c r="K242" s="130">
        <v>0</v>
      </c>
    </row>
    <row r="243" spans="1:11" ht="31.5" x14ac:dyDescent="0.25">
      <c r="A243" s="150" t="s">
        <v>750</v>
      </c>
      <c r="B243" s="715"/>
      <c r="C243" s="81" t="s">
        <v>1145</v>
      </c>
      <c r="D243" s="126"/>
      <c r="E243" s="126"/>
      <c r="F243" s="126">
        <v>0.14000000000000001</v>
      </c>
      <c r="G243" s="126">
        <v>0</v>
      </c>
      <c r="H243" s="126"/>
      <c r="I243" s="126"/>
      <c r="J243" s="130">
        <v>0</v>
      </c>
      <c r="K243" s="130">
        <v>0</v>
      </c>
    </row>
    <row r="244" spans="1:11" ht="47.25" x14ac:dyDescent="0.25">
      <c r="A244" s="150" t="s">
        <v>750</v>
      </c>
      <c r="B244" s="715"/>
      <c r="C244" s="81" t="s">
        <v>1146</v>
      </c>
      <c r="D244" s="126"/>
      <c r="E244" s="126"/>
      <c r="F244" s="126">
        <v>0.23</v>
      </c>
      <c r="G244" s="126">
        <v>0</v>
      </c>
      <c r="H244" s="126"/>
      <c r="I244" s="126"/>
      <c r="J244" s="130">
        <v>0</v>
      </c>
      <c r="K244" s="130">
        <v>0</v>
      </c>
    </row>
    <row r="245" spans="1:11" ht="47.25" x14ac:dyDescent="0.25">
      <c r="A245" s="150" t="s">
        <v>750</v>
      </c>
      <c r="B245" s="715"/>
      <c r="C245" s="81" t="s">
        <v>1147</v>
      </c>
      <c r="D245" s="126"/>
      <c r="E245" s="126"/>
      <c r="F245" s="126">
        <v>0.63</v>
      </c>
      <c r="G245" s="126">
        <v>0.16</v>
      </c>
      <c r="H245" s="126"/>
      <c r="I245" s="126"/>
      <c r="J245" s="130">
        <v>0</v>
      </c>
      <c r="K245" s="130">
        <v>0</v>
      </c>
    </row>
    <row r="246" spans="1:11" ht="63" x14ac:dyDescent="0.25">
      <c r="A246" s="150" t="s">
        <v>750</v>
      </c>
      <c r="B246" s="715"/>
      <c r="C246" s="81" t="s">
        <v>1148</v>
      </c>
      <c r="D246" s="126"/>
      <c r="E246" s="126"/>
      <c r="F246" s="126">
        <v>0.443</v>
      </c>
      <c r="G246" s="126">
        <v>0.04</v>
      </c>
      <c r="H246" s="126"/>
      <c r="I246" s="126"/>
      <c r="J246" s="130">
        <v>0</v>
      </c>
      <c r="K246" s="130">
        <v>0</v>
      </c>
    </row>
    <row r="247" spans="1:11" ht="47.25" x14ac:dyDescent="0.25">
      <c r="A247" s="150" t="s">
        <v>750</v>
      </c>
      <c r="B247" s="715"/>
      <c r="C247" s="81" t="s">
        <v>1149</v>
      </c>
      <c r="D247" s="126"/>
      <c r="E247" s="126"/>
      <c r="F247" s="126">
        <v>0.57999999999999996</v>
      </c>
      <c r="G247" s="126">
        <v>0</v>
      </c>
      <c r="H247" s="126"/>
      <c r="I247" s="126"/>
      <c r="J247" s="130">
        <v>0.55100000000000005</v>
      </c>
      <c r="K247" s="130">
        <v>0</v>
      </c>
    </row>
    <row r="248" spans="1:11" ht="47.25" x14ac:dyDescent="0.25">
      <c r="A248" s="150" t="s">
        <v>750</v>
      </c>
      <c r="B248" s="715"/>
      <c r="C248" s="81" t="s">
        <v>1150</v>
      </c>
      <c r="D248" s="126"/>
      <c r="E248" s="126"/>
      <c r="F248" s="126">
        <v>0.82</v>
      </c>
      <c r="G248" s="126">
        <v>0</v>
      </c>
      <c r="H248" s="126"/>
      <c r="I248" s="126"/>
      <c r="J248" s="130">
        <v>0.86199999999999999</v>
      </c>
      <c r="K248" s="130">
        <v>0</v>
      </c>
    </row>
    <row r="249" spans="1:11" ht="47.25" x14ac:dyDescent="0.25">
      <c r="A249" s="150" t="s">
        <v>750</v>
      </c>
      <c r="B249" s="715"/>
      <c r="C249" s="81" t="s">
        <v>1151</v>
      </c>
      <c r="D249" s="126"/>
      <c r="E249" s="126"/>
      <c r="F249" s="126">
        <v>0.54</v>
      </c>
      <c r="G249" s="126">
        <v>0</v>
      </c>
      <c r="H249" s="126"/>
      <c r="I249" s="126"/>
      <c r="J249" s="130">
        <v>0.53400000000000003</v>
      </c>
      <c r="K249" s="130">
        <v>0</v>
      </c>
    </row>
    <row r="250" spans="1:11" ht="31.5" x14ac:dyDescent="0.25">
      <c r="A250" s="150" t="s">
        <v>1074</v>
      </c>
      <c r="B250" s="715"/>
      <c r="C250" s="81" t="s">
        <v>1152</v>
      </c>
      <c r="D250" s="126"/>
      <c r="E250" s="126"/>
      <c r="F250" s="126">
        <v>0.19700000000000001</v>
      </c>
      <c r="G250" s="126">
        <v>0</v>
      </c>
      <c r="H250" s="126"/>
      <c r="I250" s="126"/>
      <c r="J250" s="130">
        <v>0.19700000000000001</v>
      </c>
      <c r="K250" s="130">
        <v>0</v>
      </c>
    </row>
    <row r="251" spans="1:11" ht="31.5" x14ac:dyDescent="0.25">
      <c r="A251" s="150" t="s">
        <v>1074</v>
      </c>
      <c r="B251" s="715"/>
      <c r="C251" s="81" t="s">
        <v>1153</v>
      </c>
      <c r="D251" s="126"/>
      <c r="E251" s="126"/>
      <c r="F251" s="126">
        <v>0.51400000000000001</v>
      </c>
      <c r="G251" s="126">
        <v>0</v>
      </c>
      <c r="H251" s="126"/>
      <c r="I251" s="126"/>
      <c r="J251" s="130">
        <v>0.51400000000000001</v>
      </c>
      <c r="K251" s="130">
        <v>0</v>
      </c>
    </row>
    <row r="252" spans="1:11" ht="31.5" x14ac:dyDescent="0.25">
      <c r="A252" s="150" t="s">
        <v>1074</v>
      </c>
      <c r="B252" s="715"/>
      <c r="C252" s="81" t="s">
        <v>1154</v>
      </c>
      <c r="D252" s="126"/>
      <c r="E252" s="126"/>
      <c r="F252" s="126">
        <v>0.17</v>
      </c>
      <c r="G252" s="126">
        <v>0</v>
      </c>
      <c r="H252" s="126"/>
      <c r="I252" s="126"/>
      <c r="J252" s="130">
        <v>0.17</v>
      </c>
      <c r="K252" s="130">
        <v>0</v>
      </c>
    </row>
    <row r="253" spans="1:11" ht="31.5" x14ac:dyDescent="0.25">
      <c r="A253" s="150" t="s">
        <v>1074</v>
      </c>
      <c r="B253" s="715"/>
      <c r="C253" s="81" t="s">
        <v>1155</v>
      </c>
      <c r="D253" s="126"/>
      <c r="E253" s="126"/>
      <c r="F253" s="126">
        <v>0.60299999999999998</v>
      </c>
      <c r="G253" s="126">
        <v>0</v>
      </c>
      <c r="H253" s="126"/>
      <c r="I253" s="126"/>
      <c r="J253" s="130">
        <v>0.60299999999999998</v>
      </c>
      <c r="K253" s="130">
        <v>0</v>
      </c>
    </row>
    <row r="254" spans="1:11" ht="31.5" x14ac:dyDescent="0.25">
      <c r="A254" s="150" t="s">
        <v>1074</v>
      </c>
      <c r="B254" s="715"/>
      <c r="C254" s="81" t="s">
        <v>1156</v>
      </c>
      <c r="D254" s="126"/>
      <c r="E254" s="126"/>
      <c r="F254" s="126">
        <v>0.34499999999999997</v>
      </c>
      <c r="G254" s="126">
        <v>0</v>
      </c>
      <c r="H254" s="126"/>
      <c r="I254" s="126"/>
      <c r="J254" s="130">
        <v>0.34499999999999997</v>
      </c>
      <c r="K254" s="130">
        <v>0</v>
      </c>
    </row>
    <row r="255" spans="1:11" ht="31.5" x14ac:dyDescent="0.25">
      <c r="A255" s="150" t="s">
        <v>1074</v>
      </c>
      <c r="B255" s="715"/>
      <c r="C255" s="81" t="s">
        <v>1157</v>
      </c>
      <c r="D255" s="126"/>
      <c r="E255" s="126"/>
      <c r="F255" s="126">
        <v>0.39</v>
      </c>
      <c r="G255" s="126">
        <v>0</v>
      </c>
      <c r="H255" s="126"/>
      <c r="I255" s="126"/>
      <c r="J255" s="130">
        <v>0.39</v>
      </c>
      <c r="K255" s="130">
        <v>0</v>
      </c>
    </row>
    <row r="256" spans="1:11" ht="31.5" x14ac:dyDescent="0.25">
      <c r="A256" s="150" t="s">
        <v>1074</v>
      </c>
      <c r="B256" s="715"/>
      <c r="C256" s="81" t="s">
        <v>1158</v>
      </c>
      <c r="D256" s="126"/>
      <c r="E256" s="126"/>
      <c r="F256" s="126">
        <v>0.20499999999999999</v>
      </c>
      <c r="G256" s="126">
        <v>0</v>
      </c>
      <c r="H256" s="126"/>
      <c r="I256" s="126"/>
      <c r="J256" s="130">
        <v>0.20499999999999999</v>
      </c>
      <c r="K256" s="130">
        <v>0</v>
      </c>
    </row>
    <row r="257" spans="1:11" ht="47.25" x14ac:dyDescent="0.25">
      <c r="A257" s="150" t="s">
        <v>1074</v>
      </c>
      <c r="B257" s="715"/>
      <c r="C257" s="81" t="s">
        <v>1159</v>
      </c>
      <c r="D257" s="126"/>
      <c r="E257" s="126"/>
      <c r="F257" s="126">
        <v>0.39</v>
      </c>
      <c r="G257" s="126">
        <v>0</v>
      </c>
      <c r="H257" s="126"/>
      <c r="I257" s="126"/>
      <c r="J257" s="130">
        <v>0.39</v>
      </c>
      <c r="K257" s="130">
        <v>0</v>
      </c>
    </row>
    <row r="258" spans="1:11" ht="31.5" x14ac:dyDescent="0.25">
      <c r="A258" s="150" t="s">
        <v>1074</v>
      </c>
      <c r="B258" s="715"/>
      <c r="C258" s="81" t="s">
        <v>1160</v>
      </c>
      <c r="D258" s="126"/>
      <c r="E258" s="126"/>
      <c r="F258" s="126">
        <v>0.34399999999999997</v>
      </c>
      <c r="G258" s="126">
        <v>0</v>
      </c>
      <c r="H258" s="126"/>
      <c r="I258" s="126"/>
      <c r="J258" s="130">
        <v>0.34399999999999997</v>
      </c>
      <c r="K258" s="130">
        <v>0</v>
      </c>
    </row>
    <row r="259" spans="1:11" ht="31.5" x14ac:dyDescent="0.25">
      <c r="A259" s="150" t="s">
        <v>1074</v>
      </c>
      <c r="B259" s="715"/>
      <c r="C259" s="81" t="s">
        <v>1161</v>
      </c>
      <c r="D259" s="126"/>
      <c r="E259" s="126"/>
      <c r="F259" s="126">
        <v>0.22500000000000001</v>
      </c>
      <c r="G259" s="126">
        <v>0</v>
      </c>
      <c r="H259" s="126"/>
      <c r="I259" s="126"/>
      <c r="J259" s="130">
        <v>0.22500000000000001</v>
      </c>
      <c r="K259" s="130">
        <v>0</v>
      </c>
    </row>
    <row r="260" spans="1:11" ht="31.5" x14ac:dyDescent="0.25">
      <c r="A260" s="150" t="s">
        <v>1074</v>
      </c>
      <c r="B260" s="715"/>
      <c r="C260" s="81" t="s">
        <v>1162</v>
      </c>
      <c r="D260" s="126"/>
      <c r="E260" s="126"/>
      <c r="F260" s="126">
        <v>0.26400000000000001</v>
      </c>
      <c r="G260" s="126">
        <v>0</v>
      </c>
      <c r="H260" s="126"/>
      <c r="I260" s="126"/>
      <c r="J260" s="130">
        <v>0.26400000000000001</v>
      </c>
      <c r="K260" s="130">
        <v>0</v>
      </c>
    </row>
    <row r="261" spans="1:11" ht="31.5" x14ac:dyDescent="0.25">
      <c r="A261" s="150" t="s">
        <v>1074</v>
      </c>
      <c r="B261" s="715"/>
      <c r="C261" s="81" t="s">
        <v>1163</v>
      </c>
      <c r="D261" s="126"/>
      <c r="E261" s="126"/>
      <c r="F261" s="126">
        <v>0.28999999999999998</v>
      </c>
      <c r="G261" s="126">
        <v>0</v>
      </c>
      <c r="H261" s="126"/>
      <c r="I261" s="126"/>
      <c r="J261" s="130">
        <v>0.28999999999999998</v>
      </c>
      <c r="K261" s="130">
        <v>0</v>
      </c>
    </row>
    <row r="262" spans="1:11" ht="31.5" x14ac:dyDescent="0.25">
      <c r="A262" s="150" t="s">
        <v>1074</v>
      </c>
      <c r="B262" s="715"/>
      <c r="C262" s="81" t="s">
        <v>1164</v>
      </c>
      <c r="D262" s="126"/>
      <c r="E262" s="126"/>
      <c r="F262" s="126">
        <v>0.43</v>
      </c>
      <c r="G262" s="126">
        <v>0</v>
      </c>
      <c r="H262" s="126"/>
      <c r="I262" s="126"/>
      <c r="J262" s="130">
        <v>0.43</v>
      </c>
      <c r="K262" s="130">
        <v>0</v>
      </c>
    </row>
    <row r="263" spans="1:11" ht="31.5" x14ac:dyDescent="0.25">
      <c r="A263" s="150" t="s">
        <v>1074</v>
      </c>
      <c r="B263" s="715"/>
      <c r="C263" s="81" t="s">
        <v>1165</v>
      </c>
      <c r="D263" s="126"/>
      <c r="E263" s="126"/>
      <c r="F263" s="126">
        <v>0.22</v>
      </c>
      <c r="G263" s="126">
        <v>0</v>
      </c>
      <c r="H263" s="126"/>
      <c r="I263" s="126"/>
      <c r="J263" s="130">
        <v>0.22</v>
      </c>
      <c r="K263" s="130">
        <v>0</v>
      </c>
    </row>
    <row r="264" spans="1:11" ht="31.5" x14ac:dyDescent="0.25">
      <c r="A264" s="150" t="s">
        <v>1074</v>
      </c>
      <c r="B264" s="715"/>
      <c r="C264" s="81" t="s">
        <v>1166</v>
      </c>
      <c r="D264" s="126"/>
      <c r="E264" s="126"/>
      <c r="F264" s="126">
        <v>0.115</v>
      </c>
      <c r="G264" s="126">
        <v>0</v>
      </c>
      <c r="H264" s="126"/>
      <c r="I264" s="126"/>
      <c r="J264" s="130">
        <v>0</v>
      </c>
      <c r="K264" s="130">
        <v>0</v>
      </c>
    </row>
    <row r="265" spans="1:11" ht="31.5" x14ac:dyDescent="0.25">
      <c r="A265" s="150" t="s">
        <v>1074</v>
      </c>
      <c r="B265" s="715"/>
      <c r="C265" s="81" t="s">
        <v>1167</v>
      </c>
      <c r="D265" s="126"/>
      <c r="E265" s="126"/>
      <c r="F265" s="126">
        <v>0.16300000000000001</v>
      </c>
      <c r="G265" s="126">
        <v>0</v>
      </c>
      <c r="H265" s="126"/>
      <c r="I265" s="126"/>
      <c r="J265" s="130">
        <v>0</v>
      </c>
      <c r="K265" s="130">
        <v>0</v>
      </c>
    </row>
    <row r="266" spans="1:11" ht="47.25" x14ac:dyDescent="0.25">
      <c r="A266" s="150" t="s">
        <v>1074</v>
      </c>
      <c r="B266" s="715"/>
      <c r="C266" s="81" t="s">
        <v>1168</v>
      </c>
      <c r="D266" s="126"/>
      <c r="E266" s="126"/>
      <c r="F266" s="126">
        <v>0.75</v>
      </c>
      <c r="G266" s="126">
        <v>0.1</v>
      </c>
      <c r="H266" s="126"/>
      <c r="I266" s="126"/>
      <c r="J266" s="130">
        <v>0</v>
      </c>
      <c r="K266" s="130">
        <v>0</v>
      </c>
    </row>
    <row r="267" spans="1:11" ht="31.5" x14ac:dyDescent="0.25">
      <c r="A267" s="150" t="s">
        <v>1074</v>
      </c>
      <c r="B267" s="715"/>
      <c r="C267" s="81" t="s">
        <v>1169</v>
      </c>
      <c r="D267" s="126"/>
      <c r="E267" s="126"/>
      <c r="F267" s="126">
        <v>7.6999999999999999E-2</v>
      </c>
      <c r="G267" s="126">
        <v>0</v>
      </c>
      <c r="H267" s="126"/>
      <c r="I267" s="126"/>
      <c r="J267" s="130">
        <v>0</v>
      </c>
      <c r="K267" s="130">
        <v>0</v>
      </c>
    </row>
    <row r="268" spans="1:11" ht="31.5" x14ac:dyDescent="0.25">
      <c r="A268" s="150" t="s">
        <v>1074</v>
      </c>
      <c r="B268" s="715"/>
      <c r="C268" s="81" t="s">
        <v>1170</v>
      </c>
      <c r="D268" s="126"/>
      <c r="E268" s="126"/>
      <c r="F268" s="126">
        <v>0.19</v>
      </c>
      <c r="G268" s="126">
        <v>0</v>
      </c>
      <c r="H268" s="126"/>
      <c r="I268" s="126"/>
      <c r="J268" s="130">
        <v>0</v>
      </c>
      <c r="K268" s="130">
        <v>0</v>
      </c>
    </row>
    <row r="269" spans="1:11" ht="31.5" x14ac:dyDescent="0.25">
      <c r="A269" s="150" t="s">
        <v>1074</v>
      </c>
      <c r="B269" s="715"/>
      <c r="C269" s="81" t="s">
        <v>1171</v>
      </c>
      <c r="D269" s="126"/>
      <c r="E269" s="126"/>
      <c r="F269" s="126">
        <v>0.312</v>
      </c>
      <c r="G269" s="126">
        <v>0</v>
      </c>
      <c r="H269" s="126"/>
      <c r="I269" s="126"/>
      <c r="J269" s="130">
        <v>0</v>
      </c>
      <c r="K269" s="130">
        <v>0</v>
      </c>
    </row>
    <row r="270" spans="1:11" ht="31.5" x14ac:dyDescent="0.25">
      <c r="A270" s="150" t="s">
        <v>1074</v>
      </c>
      <c r="B270" s="715"/>
      <c r="C270" s="81" t="s">
        <v>1172</v>
      </c>
      <c r="D270" s="126"/>
      <c r="E270" s="126"/>
      <c r="F270" s="126">
        <v>0.11600000000000001</v>
      </c>
      <c r="G270" s="126">
        <v>0</v>
      </c>
      <c r="H270" s="126"/>
      <c r="I270" s="126"/>
      <c r="J270" s="130">
        <v>0</v>
      </c>
      <c r="K270" s="130">
        <v>0</v>
      </c>
    </row>
    <row r="271" spans="1:11" ht="31.5" x14ac:dyDescent="0.25">
      <c r="A271" s="150" t="s">
        <v>1074</v>
      </c>
      <c r="B271" s="715"/>
      <c r="C271" s="81" t="s">
        <v>1173</v>
      </c>
      <c r="D271" s="126"/>
      <c r="E271" s="126"/>
      <c r="F271" s="126">
        <v>9.5000000000000001E-2</v>
      </c>
      <c r="G271" s="126">
        <v>0</v>
      </c>
      <c r="H271" s="126"/>
      <c r="I271" s="126"/>
      <c r="J271" s="130">
        <v>0</v>
      </c>
      <c r="K271" s="130">
        <v>0</v>
      </c>
    </row>
    <row r="272" spans="1:11" ht="31.5" x14ac:dyDescent="0.25">
      <c r="A272" s="124" t="s">
        <v>1074</v>
      </c>
      <c r="B272" s="715"/>
      <c r="C272" s="106" t="s">
        <v>1174</v>
      </c>
      <c r="D272" s="126"/>
      <c r="E272" s="126"/>
      <c r="F272" s="126">
        <v>0.36399999999999999</v>
      </c>
      <c r="G272" s="126">
        <v>0.16</v>
      </c>
      <c r="H272" s="126"/>
      <c r="I272" s="126"/>
      <c r="J272" s="130">
        <v>0.36399999999999999</v>
      </c>
      <c r="K272" s="130">
        <v>0</v>
      </c>
    </row>
    <row r="273" spans="1:11" ht="31.5" x14ac:dyDescent="0.25">
      <c r="A273" s="124" t="s">
        <v>1074</v>
      </c>
      <c r="B273" s="715"/>
      <c r="C273" s="106" t="s">
        <v>1175</v>
      </c>
      <c r="D273" s="126"/>
      <c r="E273" s="126"/>
      <c r="F273" s="126">
        <v>0.20300000000000001</v>
      </c>
      <c r="G273" s="126">
        <v>0</v>
      </c>
      <c r="H273" s="126"/>
      <c r="I273" s="126"/>
      <c r="J273" s="130">
        <v>0.14099999999999999</v>
      </c>
      <c r="K273" s="130">
        <v>0</v>
      </c>
    </row>
    <row r="274" spans="1:11" ht="31.5" x14ac:dyDescent="0.25">
      <c r="A274" s="124" t="s">
        <v>1074</v>
      </c>
      <c r="B274" s="715"/>
      <c r="C274" s="106" t="s">
        <v>1176</v>
      </c>
      <c r="D274" s="126"/>
      <c r="E274" s="126"/>
      <c r="F274" s="126">
        <v>0.38</v>
      </c>
      <c r="G274" s="126">
        <v>0</v>
      </c>
      <c r="H274" s="126"/>
      <c r="I274" s="126"/>
      <c r="J274" s="130">
        <v>0.38</v>
      </c>
      <c r="K274" s="130">
        <v>0</v>
      </c>
    </row>
    <row r="275" spans="1:11" ht="47.25" x14ac:dyDescent="0.25">
      <c r="A275" s="124" t="s">
        <v>1074</v>
      </c>
      <c r="B275" s="715"/>
      <c r="C275" s="106" t="s">
        <v>1177</v>
      </c>
      <c r="D275" s="126"/>
      <c r="E275" s="126"/>
      <c r="F275" s="126">
        <v>0.93899999999999995</v>
      </c>
      <c r="G275" s="126">
        <v>0.1</v>
      </c>
      <c r="H275" s="126"/>
      <c r="I275" s="126"/>
      <c r="J275" s="130">
        <v>0.3</v>
      </c>
      <c r="K275" s="130">
        <v>0</v>
      </c>
    </row>
    <row r="276" spans="1:11" ht="31.5" x14ac:dyDescent="0.25">
      <c r="A276" s="124" t="s">
        <v>1074</v>
      </c>
      <c r="B276" s="715"/>
      <c r="C276" s="106" t="s">
        <v>1178</v>
      </c>
      <c r="D276" s="126"/>
      <c r="E276" s="126"/>
      <c r="F276" s="126">
        <v>6.5000000000000002E-2</v>
      </c>
      <c r="G276" s="126">
        <v>0</v>
      </c>
      <c r="H276" s="126"/>
      <c r="I276" s="126"/>
      <c r="J276" s="130">
        <v>0</v>
      </c>
      <c r="K276" s="130">
        <v>0</v>
      </c>
    </row>
    <row r="277" spans="1:11" ht="31.5" x14ac:dyDescent="0.25">
      <c r="A277" s="124" t="s">
        <v>1074</v>
      </c>
      <c r="B277" s="715"/>
      <c r="C277" s="106" t="s">
        <v>1179</v>
      </c>
      <c r="D277" s="126"/>
      <c r="E277" s="126"/>
      <c r="F277" s="126">
        <v>6.2E-2</v>
      </c>
      <c r="G277" s="126">
        <v>0</v>
      </c>
      <c r="H277" s="126"/>
      <c r="I277" s="126"/>
      <c r="J277" s="130">
        <v>0</v>
      </c>
      <c r="K277" s="130">
        <v>0</v>
      </c>
    </row>
    <row r="278" spans="1:11" ht="31.5" x14ac:dyDescent="0.25">
      <c r="A278" s="124" t="s">
        <v>1074</v>
      </c>
      <c r="B278" s="715"/>
      <c r="C278" s="106" t="s">
        <v>1180</v>
      </c>
      <c r="D278" s="126"/>
      <c r="E278" s="126"/>
      <c r="F278" s="126">
        <v>6.5000000000000002E-2</v>
      </c>
      <c r="G278" s="126">
        <v>0</v>
      </c>
      <c r="H278" s="126"/>
      <c r="I278" s="126"/>
      <c r="J278" s="130">
        <v>0</v>
      </c>
      <c r="K278" s="130">
        <v>0</v>
      </c>
    </row>
    <row r="279" spans="1:11" ht="31.5" x14ac:dyDescent="0.25">
      <c r="A279" s="124" t="s">
        <v>1074</v>
      </c>
      <c r="B279" s="715"/>
      <c r="C279" s="106" t="s">
        <v>1181</v>
      </c>
      <c r="D279" s="126"/>
      <c r="E279" s="126"/>
      <c r="F279" s="126">
        <v>0.57499999999999996</v>
      </c>
      <c r="G279" s="126">
        <v>0.25</v>
      </c>
      <c r="H279" s="126"/>
      <c r="I279" s="126"/>
      <c r="J279" s="130">
        <v>0.57499999999999996</v>
      </c>
      <c r="K279" s="130">
        <v>0</v>
      </c>
    </row>
    <row r="280" spans="1:11" ht="31.5" x14ac:dyDescent="0.25">
      <c r="A280" s="124" t="s">
        <v>1074</v>
      </c>
      <c r="B280" s="715"/>
      <c r="C280" s="106" t="s">
        <v>1182</v>
      </c>
      <c r="D280" s="126"/>
      <c r="E280" s="126"/>
      <c r="F280" s="126">
        <v>0.49399999999999999</v>
      </c>
      <c r="G280" s="126">
        <v>0</v>
      </c>
      <c r="H280" s="126"/>
      <c r="I280" s="126"/>
      <c r="J280" s="130">
        <v>0.49399999999999999</v>
      </c>
      <c r="K280" s="130">
        <v>0</v>
      </c>
    </row>
    <row r="281" spans="1:11" ht="31.5" x14ac:dyDescent="0.25">
      <c r="A281" s="124" t="s">
        <v>1074</v>
      </c>
      <c r="B281" s="715"/>
      <c r="C281" s="106" t="s">
        <v>1183</v>
      </c>
      <c r="D281" s="126"/>
      <c r="E281" s="126"/>
      <c r="F281" s="126">
        <v>0.498</v>
      </c>
      <c r="G281" s="126">
        <v>0</v>
      </c>
      <c r="H281" s="126"/>
      <c r="I281" s="126"/>
      <c r="J281" s="130">
        <v>0.498</v>
      </c>
      <c r="K281" s="130">
        <v>0</v>
      </c>
    </row>
    <row r="282" spans="1:11" ht="31.5" x14ac:dyDescent="0.25">
      <c r="A282" s="124" t="s">
        <v>1074</v>
      </c>
      <c r="B282" s="715"/>
      <c r="C282" s="106" t="s">
        <v>1184</v>
      </c>
      <c r="D282" s="126"/>
      <c r="E282" s="126"/>
      <c r="F282" s="126">
        <v>0.10299999999999999</v>
      </c>
      <c r="G282" s="126">
        <v>0</v>
      </c>
      <c r="H282" s="126"/>
      <c r="I282" s="126"/>
      <c r="J282" s="130">
        <v>0.10299999999999999</v>
      </c>
      <c r="K282" s="130">
        <v>0</v>
      </c>
    </row>
    <row r="283" spans="1:11" ht="31.5" x14ac:dyDescent="0.25">
      <c r="A283" s="124" t="s">
        <v>1074</v>
      </c>
      <c r="B283" s="715"/>
      <c r="C283" s="106" t="s">
        <v>1185</v>
      </c>
      <c r="D283" s="126"/>
      <c r="E283" s="126"/>
      <c r="F283" s="126">
        <v>0</v>
      </c>
      <c r="G283" s="126">
        <v>0.25</v>
      </c>
      <c r="H283" s="126"/>
      <c r="I283" s="126"/>
      <c r="J283" s="130">
        <v>0</v>
      </c>
      <c r="K283" s="130">
        <v>0.16</v>
      </c>
    </row>
    <row r="284" spans="1:11" ht="31.5" x14ac:dyDescent="0.25">
      <c r="A284" s="124" t="s">
        <v>1074</v>
      </c>
      <c r="B284" s="715"/>
      <c r="C284" s="106" t="s">
        <v>1186</v>
      </c>
      <c r="D284" s="126"/>
      <c r="E284" s="126"/>
      <c r="F284" s="126">
        <v>0</v>
      </c>
      <c r="G284" s="126">
        <v>0.1</v>
      </c>
      <c r="H284" s="126"/>
      <c r="I284" s="126"/>
      <c r="J284" s="130">
        <v>0</v>
      </c>
      <c r="K284" s="130">
        <v>6.3E-2</v>
      </c>
    </row>
    <row r="285" spans="1:11" ht="31.5" x14ac:dyDescent="0.25">
      <c r="A285" s="124" t="s">
        <v>1074</v>
      </c>
      <c r="B285" s="715"/>
      <c r="C285" s="106" t="s">
        <v>1187</v>
      </c>
      <c r="D285" s="126"/>
      <c r="E285" s="126"/>
      <c r="F285" s="126">
        <v>0</v>
      </c>
      <c r="G285" s="126">
        <v>0.1</v>
      </c>
      <c r="H285" s="126"/>
      <c r="I285" s="126"/>
      <c r="J285" s="130">
        <v>0</v>
      </c>
      <c r="K285" s="130">
        <v>6.3E-2</v>
      </c>
    </row>
    <row r="286" spans="1:11" ht="63" x14ac:dyDescent="0.25">
      <c r="A286" s="124" t="s">
        <v>1074</v>
      </c>
      <c r="B286" s="715"/>
      <c r="C286" s="106" t="s">
        <v>1188</v>
      </c>
      <c r="D286" s="126"/>
      <c r="E286" s="126"/>
      <c r="F286" s="126">
        <v>1.3959999999999999</v>
      </c>
      <c r="G286" s="126">
        <v>0</v>
      </c>
      <c r="H286" s="126"/>
      <c r="I286" s="126"/>
      <c r="J286" s="130">
        <v>0</v>
      </c>
      <c r="K286" s="130">
        <v>0</v>
      </c>
    </row>
    <row r="287" spans="1:11" ht="31.5" x14ac:dyDescent="0.25">
      <c r="A287" s="124" t="s">
        <v>1074</v>
      </c>
      <c r="B287" s="715"/>
      <c r="C287" s="106" t="s">
        <v>1189</v>
      </c>
      <c r="D287" s="126"/>
      <c r="E287" s="126"/>
      <c r="F287" s="126">
        <v>0.55500000000000005</v>
      </c>
      <c r="G287" s="126">
        <v>0</v>
      </c>
      <c r="H287" s="126"/>
      <c r="I287" s="126"/>
      <c r="J287" s="130">
        <v>0.30499999999999999</v>
      </c>
      <c r="K287" s="130">
        <v>0</v>
      </c>
    </row>
    <row r="288" spans="1:11" ht="31.5" x14ac:dyDescent="0.25">
      <c r="A288" s="124" t="s">
        <v>1074</v>
      </c>
      <c r="B288" s="715"/>
      <c r="C288" s="106" t="s">
        <v>1190</v>
      </c>
      <c r="D288" s="126"/>
      <c r="E288" s="126"/>
      <c r="F288" s="126">
        <v>0.18</v>
      </c>
      <c r="G288" s="126">
        <v>0</v>
      </c>
      <c r="H288" s="126"/>
      <c r="I288" s="126"/>
      <c r="J288" s="130">
        <v>0.18</v>
      </c>
      <c r="K288" s="130">
        <v>0</v>
      </c>
    </row>
    <row r="289" spans="1:11" ht="31.5" x14ac:dyDescent="0.25">
      <c r="A289" s="124" t="s">
        <v>1074</v>
      </c>
      <c r="B289" s="715"/>
      <c r="C289" s="106" t="s">
        <v>1191</v>
      </c>
      <c r="D289" s="126"/>
      <c r="E289" s="126"/>
      <c r="F289" s="126">
        <v>0.20100000000000001</v>
      </c>
      <c r="G289" s="126">
        <v>0</v>
      </c>
      <c r="H289" s="126"/>
      <c r="I289" s="126"/>
      <c r="J289" s="130">
        <v>0.20100000000000001</v>
      </c>
      <c r="K289" s="130">
        <v>0</v>
      </c>
    </row>
    <row r="290" spans="1:11" ht="31.5" x14ac:dyDescent="0.25">
      <c r="A290" s="124" t="s">
        <v>1074</v>
      </c>
      <c r="B290" s="715"/>
      <c r="C290" s="106" t="s">
        <v>1192</v>
      </c>
      <c r="D290" s="126"/>
      <c r="E290" s="126"/>
      <c r="F290" s="126">
        <v>0.39</v>
      </c>
      <c r="G290" s="126">
        <v>0</v>
      </c>
      <c r="H290" s="126"/>
      <c r="I290" s="126"/>
      <c r="J290" s="130">
        <v>0.39</v>
      </c>
      <c r="K290" s="130">
        <v>0</v>
      </c>
    </row>
    <row r="291" spans="1:11" ht="31.5" x14ac:dyDescent="0.25">
      <c r="A291" s="124" t="s">
        <v>1074</v>
      </c>
      <c r="B291" s="715"/>
      <c r="C291" s="106" t="s">
        <v>1193</v>
      </c>
      <c r="D291" s="126"/>
      <c r="E291" s="126"/>
      <c r="F291" s="126">
        <v>0.28999999999999998</v>
      </c>
      <c r="G291" s="126">
        <v>0</v>
      </c>
      <c r="H291" s="126"/>
      <c r="I291" s="126"/>
      <c r="J291" s="130">
        <v>0.28999999999999998</v>
      </c>
      <c r="K291" s="130">
        <v>0</v>
      </c>
    </row>
    <row r="292" spans="1:11" ht="31.5" x14ac:dyDescent="0.25">
      <c r="A292" s="124" t="s">
        <v>1074</v>
      </c>
      <c r="B292" s="715"/>
      <c r="C292" s="106" t="s">
        <v>1194</v>
      </c>
      <c r="D292" s="126"/>
      <c r="E292" s="126"/>
      <c r="F292" s="126">
        <v>0.34499999999999997</v>
      </c>
      <c r="G292" s="126">
        <v>0</v>
      </c>
      <c r="H292" s="126"/>
      <c r="I292" s="126"/>
      <c r="J292" s="130">
        <v>0</v>
      </c>
      <c r="K292" s="130">
        <v>0</v>
      </c>
    </row>
    <row r="293" spans="1:11" ht="31.5" x14ac:dyDescent="0.25">
      <c r="A293" s="124" t="s">
        <v>1074</v>
      </c>
      <c r="B293" s="715"/>
      <c r="C293" s="106" t="s">
        <v>1195</v>
      </c>
      <c r="D293" s="126"/>
      <c r="E293" s="126"/>
      <c r="F293" s="126">
        <v>0.17100000000000001</v>
      </c>
      <c r="G293" s="126">
        <v>0</v>
      </c>
      <c r="H293" s="126"/>
      <c r="I293" s="126"/>
      <c r="J293" s="130">
        <v>0.17100000000000001</v>
      </c>
      <c r="K293" s="130">
        <v>0</v>
      </c>
    </row>
    <row r="294" spans="1:11" ht="31.5" x14ac:dyDescent="0.25">
      <c r="A294" s="124" t="s">
        <v>1074</v>
      </c>
      <c r="B294" s="715"/>
      <c r="C294" s="106" t="s">
        <v>1196</v>
      </c>
      <c r="D294" s="126"/>
      <c r="E294" s="126"/>
      <c r="F294" s="126">
        <v>4.7E-2</v>
      </c>
      <c r="G294" s="126">
        <v>0.16</v>
      </c>
      <c r="H294" s="126"/>
      <c r="I294" s="126"/>
      <c r="J294" s="130">
        <v>4.7E-2</v>
      </c>
      <c r="K294" s="130">
        <v>0.1</v>
      </c>
    </row>
    <row r="295" spans="1:11" ht="31.5" x14ac:dyDescent="0.25">
      <c r="A295" s="124" t="s">
        <v>1074</v>
      </c>
      <c r="B295" s="715"/>
      <c r="C295" s="106" t="s">
        <v>1197</v>
      </c>
      <c r="D295" s="126"/>
      <c r="E295" s="126"/>
      <c r="F295" s="126">
        <v>4.3999999999999997E-2</v>
      </c>
      <c r="G295" s="126">
        <v>0.16</v>
      </c>
      <c r="H295" s="126"/>
      <c r="I295" s="126"/>
      <c r="J295" s="130">
        <v>4.3999999999999997E-2</v>
      </c>
      <c r="K295" s="130">
        <v>0.1</v>
      </c>
    </row>
    <row r="296" spans="1:11" ht="31.5" x14ac:dyDescent="0.25">
      <c r="A296" s="124" t="s">
        <v>1074</v>
      </c>
      <c r="B296" s="715"/>
      <c r="C296" s="106" t="s">
        <v>1198</v>
      </c>
      <c r="D296" s="126"/>
      <c r="E296" s="126"/>
      <c r="F296" s="126">
        <v>0.128</v>
      </c>
      <c r="G296" s="126">
        <v>0.16</v>
      </c>
      <c r="H296" s="126"/>
      <c r="I296" s="126"/>
      <c r="J296" s="130">
        <v>0.128</v>
      </c>
      <c r="K296" s="130">
        <v>0.1</v>
      </c>
    </row>
    <row r="297" spans="1:11" ht="47.25" x14ac:dyDescent="0.25">
      <c r="A297" s="124" t="s">
        <v>1074</v>
      </c>
      <c r="B297" s="715"/>
      <c r="C297" s="106" t="s">
        <v>1199</v>
      </c>
      <c r="D297" s="126"/>
      <c r="E297" s="126"/>
      <c r="F297" s="126">
        <v>0.82099999999999995</v>
      </c>
      <c r="G297" s="126">
        <v>0.1</v>
      </c>
      <c r="H297" s="126"/>
      <c r="I297" s="126"/>
      <c r="J297" s="130">
        <v>0</v>
      </c>
      <c r="K297" s="130">
        <v>0</v>
      </c>
    </row>
    <row r="298" spans="1:11" ht="31.5" x14ac:dyDescent="0.25">
      <c r="A298" s="124" t="s">
        <v>1074</v>
      </c>
      <c r="B298" s="715"/>
      <c r="C298" s="106" t="s">
        <v>1200</v>
      </c>
      <c r="D298" s="126"/>
      <c r="E298" s="126"/>
      <c r="F298" s="126">
        <v>0.36299999999999999</v>
      </c>
      <c r="G298" s="126">
        <v>0</v>
      </c>
      <c r="H298" s="126"/>
      <c r="I298" s="126"/>
      <c r="J298" s="130">
        <v>0</v>
      </c>
      <c r="K298" s="130">
        <v>0</v>
      </c>
    </row>
    <row r="299" spans="1:11" ht="31.5" x14ac:dyDescent="0.25">
      <c r="A299" s="124" t="s">
        <v>1074</v>
      </c>
      <c r="B299" s="715"/>
      <c r="C299" s="106" t="s">
        <v>1201</v>
      </c>
      <c r="D299" s="126"/>
      <c r="E299" s="126"/>
      <c r="F299" s="126">
        <v>7.0000000000000007E-2</v>
      </c>
      <c r="G299" s="126">
        <v>0</v>
      </c>
      <c r="H299" s="126"/>
      <c r="I299" s="126"/>
      <c r="J299" s="130">
        <v>0</v>
      </c>
      <c r="K299" s="130">
        <v>0</v>
      </c>
    </row>
    <row r="300" spans="1:11" ht="31.5" x14ac:dyDescent="0.25">
      <c r="A300" s="124" t="s">
        <v>1074</v>
      </c>
      <c r="B300" s="715"/>
      <c r="C300" s="106" t="s">
        <v>1202</v>
      </c>
      <c r="D300" s="126"/>
      <c r="E300" s="126"/>
      <c r="F300" s="126">
        <v>9.5000000000000001E-2</v>
      </c>
      <c r="G300" s="126">
        <v>0</v>
      </c>
      <c r="H300" s="126"/>
      <c r="I300" s="126"/>
      <c r="J300" s="130">
        <v>0</v>
      </c>
      <c r="K300" s="130">
        <v>0</v>
      </c>
    </row>
    <row r="301" spans="1:11" ht="47.25" x14ac:dyDescent="0.25">
      <c r="A301" s="124" t="s">
        <v>701</v>
      </c>
      <c r="B301" s="715"/>
      <c r="C301" s="106" t="s">
        <v>1203</v>
      </c>
      <c r="D301" s="126"/>
      <c r="E301" s="126"/>
      <c r="F301" s="126">
        <v>0</v>
      </c>
      <c r="G301" s="126">
        <v>0.4</v>
      </c>
      <c r="H301" s="126"/>
      <c r="I301" s="126"/>
      <c r="J301" s="130">
        <v>0</v>
      </c>
      <c r="K301" s="130">
        <v>0</v>
      </c>
    </row>
    <row r="302" spans="1:11" ht="47.25" x14ac:dyDescent="0.25">
      <c r="A302" s="124" t="s">
        <v>701</v>
      </c>
      <c r="B302" s="715"/>
      <c r="C302" s="106" t="s">
        <v>1204</v>
      </c>
      <c r="D302" s="126"/>
      <c r="E302" s="126"/>
      <c r="F302" s="126">
        <v>0</v>
      </c>
      <c r="G302" s="126">
        <v>0.25</v>
      </c>
      <c r="H302" s="126"/>
      <c r="I302" s="126"/>
      <c r="J302" s="130">
        <v>0.16</v>
      </c>
      <c r="K302" s="130">
        <v>0</v>
      </c>
    </row>
    <row r="303" spans="1:11" ht="47.25" x14ac:dyDescent="0.25">
      <c r="A303" s="124" t="s">
        <v>701</v>
      </c>
      <c r="B303" s="715"/>
      <c r="C303" s="106" t="s">
        <v>1205</v>
      </c>
      <c r="D303" s="126"/>
      <c r="E303" s="126"/>
      <c r="F303" s="126">
        <v>0.31</v>
      </c>
      <c r="G303" s="126">
        <v>0</v>
      </c>
      <c r="H303" s="126"/>
      <c r="I303" s="126"/>
      <c r="J303" s="130">
        <v>0</v>
      </c>
      <c r="K303" s="130">
        <v>0.31</v>
      </c>
    </row>
    <row r="304" spans="1:11" ht="47.25" x14ac:dyDescent="0.25">
      <c r="A304" s="124" t="s">
        <v>701</v>
      </c>
      <c r="B304" s="715"/>
      <c r="C304" s="106" t="s">
        <v>1206</v>
      </c>
      <c r="D304" s="126"/>
      <c r="E304" s="126"/>
      <c r="F304" s="126">
        <v>0.24199999999999999</v>
      </c>
      <c r="G304" s="126">
        <v>0</v>
      </c>
      <c r="H304" s="126"/>
      <c r="I304" s="126"/>
      <c r="J304" s="130">
        <v>0</v>
      </c>
      <c r="K304" s="130">
        <v>0.218</v>
      </c>
    </row>
    <row r="305" spans="1:11" ht="47.25" x14ac:dyDescent="0.25">
      <c r="A305" s="124" t="s">
        <v>701</v>
      </c>
      <c r="B305" s="715"/>
      <c r="C305" s="106" t="s">
        <v>1207</v>
      </c>
      <c r="D305" s="126"/>
      <c r="E305" s="126"/>
      <c r="F305" s="126">
        <v>0.23100000000000001</v>
      </c>
      <c r="G305" s="126">
        <v>0.25</v>
      </c>
      <c r="H305" s="126"/>
      <c r="I305" s="126"/>
      <c r="J305" s="130">
        <v>0</v>
      </c>
      <c r="K305" s="130">
        <v>0.23100000000000001</v>
      </c>
    </row>
    <row r="306" spans="1:11" ht="47.25" x14ac:dyDescent="0.25">
      <c r="A306" s="124" t="s">
        <v>701</v>
      </c>
      <c r="B306" s="715"/>
      <c r="C306" s="106" t="s">
        <v>1208</v>
      </c>
      <c r="D306" s="126"/>
      <c r="E306" s="126"/>
      <c r="F306" s="126">
        <v>0.125</v>
      </c>
      <c r="G306" s="126">
        <v>0.4</v>
      </c>
      <c r="H306" s="126"/>
      <c r="I306" s="126"/>
      <c r="J306" s="130">
        <v>0.25</v>
      </c>
      <c r="K306" s="130">
        <v>0.125</v>
      </c>
    </row>
    <row r="307" spans="1:11" ht="47.25" x14ac:dyDescent="0.25">
      <c r="A307" s="124" t="s">
        <v>701</v>
      </c>
      <c r="B307" s="715"/>
      <c r="C307" s="106" t="s">
        <v>1209</v>
      </c>
      <c r="D307" s="126"/>
      <c r="E307" s="126"/>
      <c r="F307" s="126">
        <v>0.49</v>
      </c>
      <c r="G307" s="126">
        <v>0.25</v>
      </c>
      <c r="H307" s="126"/>
      <c r="I307" s="126"/>
      <c r="J307" s="130">
        <v>0.16</v>
      </c>
      <c r="K307" s="130">
        <v>0.49</v>
      </c>
    </row>
    <row r="308" spans="1:11" ht="47.25" x14ac:dyDescent="0.25">
      <c r="A308" s="124" t="s">
        <v>701</v>
      </c>
      <c r="B308" s="715"/>
      <c r="C308" s="106" t="s">
        <v>1210</v>
      </c>
      <c r="D308" s="126"/>
      <c r="E308" s="126"/>
      <c r="F308" s="126">
        <v>0.52</v>
      </c>
      <c r="G308" s="126">
        <v>0.16</v>
      </c>
      <c r="H308" s="126"/>
      <c r="I308" s="126"/>
      <c r="J308" s="130">
        <v>0</v>
      </c>
      <c r="K308" s="130">
        <v>0.52</v>
      </c>
    </row>
    <row r="309" spans="1:11" ht="47.25" x14ac:dyDescent="0.25">
      <c r="A309" s="124" t="s">
        <v>701</v>
      </c>
      <c r="B309" s="715"/>
      <c r="C309" s="106" t="s">
        <v>1211</v>
      </c>
      <c r="D309" s="126"/>
      <c r="E309" s="126"/>
      <c r="F309" s="126">
        <v>0</v>
      </c>
      <c r="G309" s="126">
        <v>0.25</v>
      </c>
      <c r="H309" s="126"/>
      <c r="I309" s="126"/>
      <c r="J309" s="130">
        <v>0</v>
      </c>
      <c r="K309" s="130">
        <v>0</v>
      </c>
    </row>
    <row r="310" spans="1:11" ht="47.25" x14ac:dyDescent="0.25">
      <c r="A310" s="124" t="s">
        <v>701</v>
      </c>
      <c r="B310" s="715"/>
      <c r="C310" s="106" t="s">
        <v>1212</v>
      </c>
      <c r="D310" s="126"/>
      <c r="E310" s="126"/>
      <c r="F310" s="126">
        <v>0</v>
      </c>
      <c r="G310" s="126">
        <v>0.16</v>
      </c>
      <c r="H310" s="126"/>
      <c r="I310" s="126"/>
      <c r="J310" s="130">
        <v>0</v>
      </c>
      <c r="K310" s="130">
        <v>0</v>
      </c>
    </row>
    <row r="311" spans="1:11" ht="47.25" x14ac:dyDescent="0.25">
      <c r="A311" s="124" t="s">
        <v>701</v>
      </c>
      <c r="B311" s="715"/>
      <c r="C311" s="106" t="s">
        <v>1213</v>
      </c>
      <c r="D311" s="126"/>
      <c r="E311" s="126"/>
      <c r="F311" s="126">
        <v>0</v>
      </c>
      <c r="G311" s="126">
        <v>0.16</v>
      </c>
      <c r="H311" s="126"/>
      <c r="I311" s="126"/>
      <c r="J311" s="130">
        <v>0</v>
      </c>
      <c r="K311" s="130">
        <v>0</v>
      </c>
    </row>
    <row r="312" spans="1:11" ht="47.25" x14ac:dyDescent="0.25">
      <c r="A312" s="124" t="s">
        <v>701</v>
      </c>
      <c r="B312" s="715"/>
      <c r="C312" s="106" t="s">
        <v>1214</v>
      </c>
      <c r="D312" s="126"/>
      <c r="E312" s="126"/>
      <c r="F312" s="126">
        <v>0</v>
      </c>
      <c r="G312" s="126">
        <v>0.1</v>
      </c>
      <c r="H312" s="126"/>
      <c r="I312" s="126"/>
      <c r="J312" s="130">
        <v>0</v>
      </c>
      <c r="K312" s="130">
        <v>0</v>
      </c>
    </row>
    <row r="313" spans="1:11" ht="78.75" x14ac:dyDescent="0.25">
      <c r="A313" s="124" t="s">
        <v>701</v>
      </c>
      <c r="B313" s="715"/>
      <c r="C313" s="106" t="s">
        <v>1215</v>
      </c>
      <c r="D313" s="126"/>
      <c r="E313" s="126"/>
      <c r="F313" s="126">
        <v>0</v>
      </c>
      <c r="G313" s="126">
        <v>0.16</v>
      </c>
      <c r="H313" s="126"/>
      <c r="I313" s="126"/>
      <c r="J313" s="130">
        <v>0</v>
      </c>
      <c r="K313" s="130">
        <v>0</v>
      </c>
    </row>
    <row r="314" spans="1:11" ht="78.75" x14ac:dyDescent="0.25">
      <c r="A314" s="124" t="s">
        <v>701</v>
      </c>
      <c r="B314" s="715"/>
      <c r="C314" s="106" t="s">
        <v>1216</v>
      </c>
      <c r="D314" s="126"/>
      <c r="E314" s="126"/>
      <c r="F314" s="126">
        <v>0</v>
      </c>
      <c r="G314" s="126">
        <v>0.16</v>
      </c>
      <c r="H314" s="126"/>
      <c r="I314" s="126"/>
      <c r="J314" s="130">
        <v>0</v>
      </c>
      <c r="K314" s="130">
        <v>0</v>
      </c>
    </row>
    <row r="315" spans="1:11" ht="94.5" x14ac:dyDescent="0.25">
      <c r="A315" s="124" t="s">
        <v>701</v>
      </c>
      <c r="B315" s="715"/>
      <c r="C315" s="106" t="s">
        <v>1217</v>
      </c>
      <c r="D315" s="126"/>
      <c r="E315" s="126"/>
      <c r="F315" s="126">
        <v>0.106</v>
      </c>
      <c r="G315" s="126">
        <v>0</v>
      </c>
      <c r="H315" s="126"/>
      <c r="I315" s="126"/>
      <c r="J315" s="130">
        <v>0.106</v>
      </c>
      <c r="K315" s="130">
        <v>0</v>
      </c>
    </row>
    <row r="316" spans="1:11" ht="78.75" x14ac:dyDescent="0.25">
      <c r="A316" s="124" t="s">
        <v>701</v>
      </c>
      <c r="B316" s="715"/>
      <c r="C316" s="106" t="s">
        <v>1218</v>
      </c>
      <c r="D316" s="126"/>
      <c r="E316" s="126"/>
      <c r="F316" s="126">
        <v>0</v>
      </c>
      <c r="G316" s="126">
        <v>0.16</v>
      </c>
      <c r="H316" s="126"/>
      <c r="I316" s="126"/>
      <c r="J316" s="130">
        <v>0</v>
      </c>
      <c r="K316" s="130">
        <v>0</v>
      </c>
    </row>
    <row r="317" spans="1:11" ht="78.75" x14ac:dyDescent="0.25">
      <c r="A317" s="124" t="s">
        <v>701</v>
      </c>
      <c r="B317" s="715"/>
      <c r="C317" s="106" t="s">
        <v>1219</v>
      </c>
      <c r="D317" s="126"/>
      <c r="E317" s="126"/>
      <c r="F317" s="126">
        <v>0</v>
      </c>
      <c r="G317" s="126">
        <v>0.25</v>
      </c>
      <c r="H317" s="126"/>
      <c r="I317" s="126"/>
      <c r="J317" s="130">
        <v>0</v>
      </c>
      <c r="K317" s="130">
        <v>0</v>
      </c>
    </row>
    <row r="318" spans="1:11" ht="78.75" x14ac:dyDescent="0.25">
      <c r="A318" s="124" t="s">
        <v>701</v>
      </c>
      <c r="B318" s="715"/>
      <c r="C318" s="106" t="s">
        <v>1220</v>
      </c>
      <c r="D318" s="126"/>
      <c r="E318" s="126"/>
      <c r="F318" s="126">
        <v>0</v>
      </c>
      <c r="G318" s="126">
        <v>0.06</v>
      </c>
      <c r="H318" s="126"/>
      <c r="I318" s="126"/>
      <c r="J318" s="130">
        <v>0</v>
      </c>
      <c r="K318" s="130">
        <v>0</v>
      </c>
    </row>
    <row r="319" spans="1:11" ht="78.75" x14ac:dyDescent="0.25">
      <c r="A319" s="124" t="s">
        <v>701</v>
      </c>
      <c r="B319" s="715"/>
      <c r="C319" s="106" t="s">
        <v>1221</v>
      </c>
      <c r="D319" s="126"/>
      <c r="E319" s="126"/>
      <c r="F319" s="126">
        <v>0</v>
      </c>
      <c r="G319" s="126">
        <v>0.25</v>
      </c>
      <c r="H319" s="126"/>
      <c r="I319" s="126"/>
      <c r="J319" s="130">
        <v>0</v>
      </c>
      <c r="K319" s="130">
        <v>0</v>
      </c>
    </row>
    <row r="320" spans="1:11" ht="78.75" x14ac:dyDescent="0.25">
      <c r="A320" s="124" t="s">
        <v>701</v>
      </c>
      <c r="B320" s="715"/>
      <c r="C320" s="106" t="s">
        <v>1222</v>
      </c>
      <c r="D320" s="126"/>
      <c r="E320" s="126"/>
      <c r="F320" s="126">
        <v>0</v>
      </c>
      <c r="G320" s="126">
        <v>0.16</v>
      </c>
      <c r="H320" s="126"/>
      <c r="I320" s="126"/>
      <c r="J320" s="130">
        <v>0</v>
      </c>
      <c r="K320" s="130">
        <v>0</v>
      </c>
    </row>
    <row r="321" spans="1:11" ht="47.25" x14ac:dyDescent="0.25">
      <c r="A321" s="124" t="s">
        <v>701</v>
      </c>
      <c r="B321" s="715"/>
      <c r="C321" s="106" t="s">
        <v>1223</v>
      </c>
      <c r="D321" s="126"/>
      <c r="E321" s="126"/>
      <c r="F321" s="126">
        <v>0.42</v>
      </c>
      <c r="G321" s="126">
        <v>0</v>
      </c>
      <c r="H321" s="126"/>
      <c r="I321" s="126"/>
      <c r="J321" s="130">
        <v>0.42</v>
      </c>
      <c r="K321" s="130">
        <v>0</v>
      </c>
    </row>
    <row r="322" spans="1:11" ht="47.25" x14ac:dyDescent="0.25">
      <c r="A322" s="124" t="s">
        <v>701</v>
      </c>
      <c r="B322" s="715"/>
      <c r="C322" s="106" t="s">
        <v>1224</v>
      </c>
      <c r="D322" s="126"/>
      <c r="E322" s="126"/>
      <c r="F322" s="126">
        <v>0.70699999999999996</v>
      </c>
      <c r="G322" s="126">
        <v>0</v>
      </c>
      <c r="H322" s="126"/>
      <c r="I322" s="126"/>
      <c r="J322" s="130">
        <v>0.70699999999999996</v>
      </c>
      <c r="K322" s="130">
        <v>0</v>
      </c>
    </row>
    <row r="323" spans="1:11" ht="47.25" x14ac:dyDescent="0.25">
      <c r="A323" s="124" t="s">
        <v>701</v>
      </c>
      <c r="B323" s="715"/>
      <c r="C323" s="106" t="s">
        <v>1225</v>
      </c>
      <c r="D323" s="126"/>
      <c r="E323" s="126"/>
      <c r="F323" s="126">
        <v>0.34</v>
      </c>
      <c r="G323" s="126">
        <v>0</v>
      </c>
      <c r="H323" s="126"/>
      <c r="I323" s="126"/>
      <c r="J323" s="130">
        <v>0.34</v>
      </c>
      <c r="K323" s="130">
        <v>0</v>
      </c>
    </row>
    <row r="324" spans="1:11" ht="47.25" x14ac:dyDescent="0.25">
      <c r="A324" s="124" t="s">
        <v>701</v>
      </c>
      <c r="B324" s="715"/>
      <c r="C324" s="106" t="s">
        <v>1226</v>
      </c>
      <c r="D324" s="126"/>
      <c r="E324" s="126"/>
      <c r="F324" s="126">
        <v>0.6</v>
      </c>
      <c r="G324" s="126">
        <v>0</v>
      </c>
      <c r="H324" s="126"/>
      <c r="I324" s="126"/>
      <c r="J324" s="130">
        <v>0.6</v>
      </c>
      <c r="K324" s="130">
        <v>0</v>
      </c>
    </row>
    <row r="325" spans="1:11" ht="47.25" x14ac:dyDescent="0.25">
      <c r="A325" s="124" t="s">
        <v>701</v>
      </c>
      <c r="B325" s="715"/>
      <c r="C325" s="106" t="s">
        <v>1227</v>
      </c>
      <c r="D325" s="126"/>
      <c r="E325" s="126"/>
      <c r="F325" s="126">
        <v>0.33100000000000002</v>
      </c>
      <c r="G325" s="126">
        <v>0</v>
      </c>
      <c r="H325" s="126"/>
      <c r="I325" s="126"/>
      <c r="J325" s="130">
        <v>0.33100000000000002</v>
      </c>
      <c r="K325" s="130">
        <v>0</v>
      </c>
    </row>
    <row r="326" spans="1:11" ht="47.25" x14ac:dyDescent="0.25">
      <c r="A326" s="124" t="s">
        <v>701</v>
      </c>
      <c r="B326" s="715"/>
      <c r="C326" s="106" t="s">
        <v>1228</v>
      </c>
      <c r="D326" s="126"/>
      <c r="E326" s="126"/>
      <c r="F326" s="126">
        <v>0.24</v>
      </c>
      <c r="G326" s="126">
        <v>0</v>
      </c>
      <c r="H326" s="126"/>
      <c r="I326" s="126"/>
      <c r="J326" s="130">
        <v>0.24</v>
      </c>
      <c r="K326" s="130">
        <v>0</v>
      </c>
    </row>
    <row r="327" spans="1:11" ht="47.25" x14ac:dyDescent="0.25">
      <c r="A327" s="124" t="s">
        <v>701</v>
      </c>
      <c r="B327" s="715"/>
      <c r="C327" s="106" t="s">
        <v>1229</v>
      </c>
      <c r="D327" s="126"/>
      <c r="E327" s="126"/>
      <c r="F327" s="126">
        <v>0</v>
      </c>
      <c r="G327" s="126">
        <v>0.16</v>
      </c>
      <c r="H327" s="126"/>
      <c r="I327" s="126"/>
      <c r="J327" s="130">
        <v>0</v>
      </c>
      <c r="K327" s="130">
        <v>0</v>
      </c>
    </row>
    <row r="328" spans="1:11" ht="78.75" x14ac:dyDescent="0.25">
      <c r="A328" s="124" t="s">
        <v>701</v>
      </c>
      <c r="B328" s="715"/>
      <c r="C328" s="106" t="s">
        <v>1230</v>
      </c>
      <c r="D328" s="126"/>
      <c r="E328" s="126"/>
      <c r="F328" s="126">
        <v>0</v>
      </c>
      <c r="G328" s="126">
        <v>0.16</v>
      </c>
      <c r="H328" s="126"/>
      <c r="I328" s="126"/>
      <c r="J328" s="130">
        <v>0</v>
      </c>
      <c r="K328" s="130">
        <v>0</v>
      </c>
    </row>
    <row r="329" spans="1:11" ht="94.5" x14ac:dyDescent="0.25">
      <c r="A329" s="124" t="s">
        <v>701</v>
      </c>
      <c r="B329" s="715"/>
      <c r="C329" s="106" t="s">
        <v>1231</v>
      </c>
      <c r="D329" s="126"/>
      <c r="E329" s="126"/>
      <c r="F329" s="126">
        <v>0.22</v>
      </c>
      <c r="G329" s="126">
        <v>0.16</v>
      </c>
      <c r="H329" s="126"/>
      <c r="I329" s="126"/>
      <c r="J329" s="130">
        <v>0.22</v>
      </c>
      <c r="K329" s="130">
        <v>0</v>
      </c>
    </row>
    <row r="330" spans="1:11" ht="110.25" x14ac:dyDescent="0.25">
      <c r="A330" s="124" t="s">
        <v>701</v>
      </c>
      <c r="B330" s="715"/>
      <c r="C330" s="106" t="s">
        <v>1232</v>
      </c>
      <c r="D330" s="126"/>
      <c r="E330" s="126"/>
      <c r="F330" s="126">
        <v>0.44600000000000001</v>
      </c>
      <c r="G330" s="126">
        <v>0</v>
      </c>
      <c r="H330" s="126"/>
      <c r="I330" s="126"/>
      <c r="J330" s="130">
        <v>0.44600000000000001</v>
      </c>
      <c r="K330" s="130">
        <v>0</v>
      </c>
    </row>
    <row r="331" spans="1:11" ht="78.75" x14ac:dyDescent="0.25">
      <c r="A331" s="124" t="s">
        <v>701</v>
      </c>
      <c r="B331" s="715"/>
      <c r="C331" s="106" t="s">
        <v>1233</v>
      </c>
      <c r="D331" s="126"/>
      <c r="E331" s="126"/>
      <c r="F331" s="126">
        <v>0</v>
      </c>
      <c r="G331" s="126">
        <v>0.4</v>
      </c>
      <c r="H331" s="126"/>
      <c r="I331" s="126"/>
      <c r="J331" s="130">
        <v>0</v>
      </c>
      <c r="K331" s="130">
        <v>0</v>
      </c>
    </row>
    <row r="332" spans="1:11" ht="47.25" x14ac:dyDescent="0.25">
      <c r="A332" s="124" t="s">
        <v>701</v>
      </c>
      <c r="B332" s="715"/>
      <c r="C332" s="151" t="s">
        <v>1234</v>
      </c>
      <c r="D332" s="126"/>
      <c r="E332" s="126"/>
      <c r="F332" s="126">
        <v>0.17499999999999999</v>
      </c>
      <c r="G332" s="126">
        <v>2.5000000000000001E-2</v>
      </c>
      <c r="H332" s="126"/>
      <c r="I332" s="126"/>
      <c r="J332" s="130"/>
      <c r="K332" s="130"/>
    </row>
    <row r="333" spans="1:11" ht="47.25" x14ac:dyDescent="0.25">
      <c r="A333" s="124" t="s">
        <v>701</v>
      </c>
      <c r="B333" s="715"/>
      <c r="C333" s="147" t="s">
        <v>1235</v>
      </c>
      <c r="D333" s="126"/>
      <c r="E333" s="126"/>
      <c r="F333" s="126">
        <v>0.19500000000000001</v>
      </c>
      <c r="G333" s="126">
        <v>0</v>
      </c>
      <c r="H333" s="126"/>
      <c r="I333" s="126"/>
      <c r="J333" s="130"/>
      <c r="K333" s="130"/>
    </row>
    <row r="334" spans="1:11" ht="47.25" x14ac:dyDescent="0.25">
      <c r="A334" s="124" t="s">
        <v>701</v>
      </c>
      <c r="B334" s="715"/>
      <c r="C334" s="147" t="s">
        <v>1236</v>
      </c>
      <c r="D334" s="126"/>
      <c r="E334" s="126"/>
      <c r="F334" s="126">
        <v>7.4999999999999997E-2</v>
      </c>
      <c r="G334" s="126">
        <v>0</v>
      </c>
      <c r="H334" s="126"/>
      <c r="I334" s="126"/>
      <c r="J334" s="130"/>
      <c r="K334" s="130"/>
    </row>
    <row r="335" spans="1:11" ht="47.25" x14ac:dyDescent="0.25">
      <c r="A335" s="124" t="s">
        <v>701</v>
      </c>
      <c r="B335" s="715"/>
      <c r="C335" s="147" t="s">
        <v>1237</v>
      </c>
      <c r="D335" s="126"/>
      <c r="E335" s="126"/>
      <c r="F335" s="126">
        <v>0.21199999999999999</v>
      </c>
      <c r="G335" s="126">
        <v>0</v>
      </c>
      <c r="H335" s="126"/>
      <c r="I335" s="126"/>
      <c r="J335" s="130"/>
      <c r="K335" s="130"/>
    </row>
    <row r="336" spans="1:11" ht="47.25" x14ac:dyDescent="0.25">
      <c r="A336" s="124" t="s">
        <v>701</v>
      </c>
      <c r="B336" s="715"/>
      <c r="C336" s="106" t="s">
        <v>1238</v>
      </c>
      <c r="D336" s="126"/>
      <c r="E336" s="126"/>
      <c r="F336" s="126">
        <v>0.17</v>
      </c>
      <c r="G336" s="126">
        <v>0</v>
      </c>
      <c r="H336" s="126"/>
      <c r="I336" s="126"/>
      <c r="J336" s="130"/>
      <c r="K336" s="130"/>
    </row>
    <row r="337" spans="1:11" ht="47.25" x14ac:dyDescent="0.25">
      <c r="A337" s="124" t="s">
        <v>1239</v>
      </c>
      <c r="B337" s="715"/>
      <c r="C337" s="106" t="s">
        <v>1240</v>
      </c>
      <c r="D337" s="126"/>
      <c r="E337" s="126"/>
      <c r="F337" s="126">
        <v>0.22700000000000001</v>
      </c>
      <c r="G337" s="126">
        <v>0</v>
      </c>
      <c r="H337" s="126"/>
      <c r="I337" s="126"/>
      <c r="J337" s="130">
        <v>0</v>
      </c>
      <c r="K337" s="130">
        <v>0</v>
      </c>
    </row>
    <row r="338" spans="1:11" x14ac:dyDescent="0.25">
      <c r="A338" s="124" t="s">
        <v>1239</v>
      </c>
      <c r="B338" s="715"/>
      <c r="C338" s="106" t="s">
        <v>1241</v>
      </c>
      <c r="D338" s="126"/>
      <c r="E338" s="126"/>
      <c r="F338" s="126">
        <v>0.25</v>
      </c>
      <c r="G338" s="126">
        <v>0</v>
      </c>
      <c r="H338" s="126"/>
      <c r="I338" s="126"/>
      <c r="J338" s="130">
        <v>0</v>
      </c>
      <c r="K338" s="130">
        <v>0</v>
      </c>
    </row>
    <row r="339" spans="1:11" ht="31.5" x14ac:dyDescent="0.25">
      <c r="A339" s="124" t="s">
        <v>1239</v>
      </c>
      <c r="B339" s="715"/>
      <c r="C339" s="106" t="s">
        <v>1242</v>
      </c>
      <c r="D339" s="126"/>
      <c r="E339" s="126"/>
      <c r="F339" s="126">
        <v>0.28000000000000003</v>
      </c>
      <c r="G339" s="126">
        <v>0</v>
      </c>
      <c r="H339" s="126"/>
      <c r="I339" s="126"/>
      <c r="J339" s="130">
        <v>0</v>
      </c>
      <c r="K339" s="130">
        <v>0</v>
      </c>
    </row>
    <row r="340" spans="1:11" x14ac:dyDescent="0.25">
      <c r="A340" s="124" t="s">
        <v>1239</v>
      </c>
      <c r="B340" s="715"/>
      <c r="C340" s="152" t="s">
        <v>1243</v>
      </c>
      <c r="D340" s="126"/>
      <c r="E340" s="126"/>
      <c r="F340" s="126">
        <v>0.19800000000000001</v>
      </c>
      <c r="G340" s="126">
        <v>0</v>
      </c>
      <c r="H340" s="126"/>
      <c r="I340" s="126"/>
      <c r="J340" s="130"/>
      <c r="K340" s="130"/>
    </row>
    <row r="341" spans="1:11" ht="31.5" x14ac:dyDescent="0.25">
      <c r="A341" s="124" t="s">
        <v>1239</v>
      </c>
      <c r="B341" s="715"/>
      <c r="C341" s="152" t="s">
        <v>1244</v>
      </c>
      <c r="D341" s="126"/>
      <c r="E341" s="126"/>
      <c r="F341" s="126">
        <v>0.11</v>
      </c>
      <c r="G341" s="126">
        <v>0</v>
      </c>
      <c r="H341" s="126"/>
      <c r="I341" s="126"/>
      <c r="J341" s="130"/>
      <c r="K341" s="130"/>
    </row>
    <row r="342" spans="1:11" ht="31.5" x14ac:dyDescent="0.25">
      <c r="A342" s="124" t="s">
        <v>1239</v>
      </c>
      <c r="B342" s="715"/>
      <c r="C342" s="153" t="s">
        <v>1245</v>
      </c>
      <c r="D342" s="126"/>
      <c r="E342" s="126"/>
      <c r="F342" s="126">
        <v>0.16400000000000001</v>
      </c>
      <c r="G342" s="126">
        <v>0.1</v>
      </c>
      <c r="H342" s="126"/>
      <c r="I342" s="126"/>
      <c r="J342" s="130"/>
      <c r="K342" s="130"/>
    </row>
    <row r="343" spans="1:11" ht="31.5" x14ac:dyDescent="0.25">
      <c r="A343" s="124" t="s">
        <v>1239</v>
      </c>
      <c r="B343" s="715"/>
      <c r="C343" s="153" t="s">
        <v>1246</v>
      </c>
      <c r="D343" s="126"/>
      <c r="E343" s="126"/>
      <c r="F343" s="126">
        <v>0.63800000000000001</v>
      </c>
      <c r="G343" s="126">
        <v>0.1</v>
      </c>
      <c r="H343" s="126"/>
      <c r="I343" s="126"/>
      <c r="J343" s="130"/>
      <c r="K343" s="130"/>
    </row>
    <row r="344" spans="1:11" ht="31.5" x14ac:dyDescent="0.25">
      <c r="A344" s="124" t="s">
        <v>1239</v>
      </c>
      <c r="B344" s="715"/>
      <c r="C344" s="153" t="s">
        <v>1247</v>
      </c>
      <c r="D344" s="126"/>
      <c r="E344" s="126"/>
      <c r="F344" s="126">
        <v>0.183</v>
      </c>
      <c r="G344" s="126">
        <v>0</v>
      </c>
      <c r="H344" s="126"/>
      <c r="I344" s="126"/>
      <c r="J344" s="130"/>
      <c r="K344" s="130"/>
    </row>
    <row r="345" spans="1:11" ht="31.5" x14ac:dyDescent="0.25">
      <c r="A345" s="124" t="s">
        <v>1239</v>
      </c>
      <c r="B345" s="715"/>
      <c r="C345" s="153" t="s">
        <v>1248</v>
      </c>
      <c r="D345" s="126"/>
      <c r="E345" s="126"/>
      <c r="F345" s="126">
        <v>0.46899999999999997</v>
      </c>
      <c r="G345" s="126">
        <v>2.5000000000000001E-2</v>
      </c>
      <c r="H345" s="126"/>
      <c r="I345" s="126"/>
      <c r="J345" s="130"/>
      <c r="K345" s="130"/>
    </row>
    <row r="346" spans="1:11" ht="31.5" x14ac:dyDescent="0.25">
      <c r="A346" s="124" t="s">
        <v>1239</v>
      </c>
      <c r="B346" s="715"/>
      <c r="C346" s="153" t="s">
        <v>1249</v>
      </c>
      <c r="D346" s="126"/>
      <c r="E346" s="126"/>
      <c r="F346" s="126">
        <v>0.23599999999999999</v>
      </c>
      <c r="G346" s="126">
        <v>0</v>
      </c>
      <c r="H346" s="126"/>
      <c r="I346" s="126"/>
      <c r="J346" s="130"/>
      <c r="K346" s="130"/>
    </row>
    <row r="347" spans="1:11" ht="47.25" x14ac:dyDescent="0.25">
      <c r="A347" s="124" t="s">
        <v>1239</v>
      </c>
      <c r="B347" s="715"/>
      <c r="C347" s="153" t="s">
        <v>1250</v>
      </c>
      <c r="D347" s="126"/>
      <c r="E347" s="126"/>
      <c r="F347" s="126">
        <v>0.69799999999999995</v>
      </c>
      <c r="G347" s="126">
        <v>0</v>
      </c>
      <c r="H347" s="126"/>
      <c r="I347" s="126"/>
      <c r="J347" s="130"/>
      <c r="K347" s="130"/>
    </row>
    <row r="348" spans="1:11" ht="47.25" x14ac:dyDescent="0.25">
      <c r="A348" s="124" t="s">
        <v>1065</v>
      </c>
      <c r="B348" s="715"/>
      <c r="C348" s="148" t="s">
        <v>1251</v>
      </c>
      <c r="D348" s="126"/>
      <c r="E348" s="126"/>
      <c r="F348" s="126">
        <v>0.2</v>
      </c>
      <c r="G348" s="126">
        <v>0</v>
      </c>
      <c r="H348" s="126"/>
      <c r="I348" s="126"/>
      <c r="J348" s="130">
        <v>0</v>
      </c>
      <c r="K348" s="130">
        <v>0</v>
      </c>
    </row>
    <row r="349" spans="1:11" ht="31.5" x14ac:dyDescent="0.25">
      <c r="A349" s="124" t="s">
        <v>1065</v>
      </c>
      <c r="B349" s="715"/>
      <c r="C349" s="148" t="s">
        <v>1252</v>
      </c>
      <c r="D349" s="126"/>
      <c r="E349" s="126"/>
      <c r="F349" s="126">
        <v>7.2999999999999995E-2</v>
      </c>
      <c r="G349" s="126">
        <v>0</v>
      </c>
      <c r="H349" s="126"/>
      <c r="I349" s="126"/>
      <c r="J349" s="130">
        <v>0</v>
      </c>
      <c r="K349" s="130">
        <v>0</v>
      </c>
    </row>
    <row r="350" spans="1:11" ht="78.75" x14ac:dyDescent="0.25">
      <c r="A350" s="124" t="s">
        <v>1065</v>
      </c>
      <c r="B350" s="715"/>
      <c r="C350" s="148" t="s">
        <v>1253</v>
      </c>
      <c r="D350" s="126"/>
      <c r="E350" s="126"/>
      <c r="F350" s="126">
        <v>0.59499999999999997</v>
      </c>
      <c r="G350" s="126">
        <v>0.1</v>
      </c>
      <c r="H350" s="126"/>
      <c r="I350" s="126"/>
      <c r="J350" s="130">
        <v>0</v>
      </c>
      <c r="K350" s="130">
        <v>0</v>
      </c>
    </row>
    <row r="351" spans="1:11" ht="94.5" x14ac:dyDescent="0.25">
      <c r="A351" s="124" t="s">
        <v>1065</v>
      </c>
      <c r="B351" s="715"/>
      <c r="C351" s="148" t="s">
        <v>1254</v>
      </c>
      <c r="D351" s="126"/>
      <c r="E351" s="126"/>
      <c r="F351" s="126">
        <v>0.33300000000000002</v>
      </c>
      <c r="G351" s="126">
        <v>0.1</v>
      </c>
      <c r="H351" s="126"/>
      <c r="I351" s="126"/>
      <c r="J351" s="130">
        <v>0</v>
      </c>
      <c r="K351" s="130">
        <v>0</v>
      </c>
    </row>
    <row r="352" spans="1:11" ht="47.25" x14ac:dyDescent="0.25">
      <c r="A352" s="124" t="s">
        <v>1065</v>
      </c>
      <c r="B352" s="715"/>
      <c r="C352" s="148" t="s">
        <v>1255</v>
      </c>
      <c r="D352" s="126"/>
      <c r="E352" s="126"/>
      <c r="F352" s="126">
        <v>0.35799999999999998</v>
      </c>
      <c r="G352" s="126">
        <v>0</v>
      </c>
      <c r="H352" s="126"/>
      <c r="I352" s="126"/>
      <c r="J352" s="130">
        <v>0</v>
      </c>
      <c r="K352" s="130">
        <v>0</v>
      </c>
    </row>
    <row r="353" spans="1:11" ht="78.75" x14ac:dyDescent="0.25">
      <c r="A353" s="124" t="s">
        <v>1065</v>
      </c>
      <c r="B353" s="715"/>
      <c r="C353" s="148" t="s">
        <v>1253</v>
      </c>
      <c r="D353" s="126"/>
      <c r="E353" s="126"/>
      <c r="F353" s="126">
        <v>0.14799999999999999</v>
      </c>
      <c r="G353" s="126">
        <v>0</v>
      </c>
      <c r="H353" s="126"/>
      <c r="I353" s="126"/>
      <c r="J353" s="130">
        <v>0</v>
      </c>
      <c r="K353" s="130">
        <v>0</v>
      </c>
    </row>
    <row r="354" spans="1:11" ht="94.5" x14ac:dyDescent="0.25">
      <c r="A354" s="124" t="s">
        <v>1065</v>
      </c>
      <c r="B354" s="715"/>
      <c r="C354" s="148" t="s">
        <v>1254</v>
      </c>
      <c r="D354" s="126"/>
      <c r="E354" s="126"/>
      <c r="F354" s="126">
        <v>0.153</v>
      </c>
      <c r="G354" s="126">
        <v>0</v>
      </c>
      <c r="H354" s="126"/>
      <c r="I354" s="126"/>
      <c r="J354" s="130">
        <v>0</v>
      </c>
      <c r="K354" s="130">
        <v>0</v>
      </c>
    </row>
    <row r="355" spans="1:11" x14ac:dyDescent="0.25">
      <c r="A355" s="124" t="s">
        <v>1065</v>
      </c>
      <c r="B355" s="715"/>
      <c r="C355" s="148" t="s">
        <v>1256</v>
      </c>
      <c r="D355" s="126"/>
      <c r="E355" s="126"/>
      <c r="F355" s="126">
        <v>0</v>
      </c>
      <c r="G355" s="126">
        <v>0</v>
      </c>
      <c r="H355" s="126"/>
      <c r="I355" s="126"/>
      <c r="J355" s="130">
        <v>9.4450000000000003</v>
      </c>
      <c r="K355" s="130">
        <v>2.0550000000000002</v>
      </c>
    </row>
    <row r="356" spans="1:11" x14ac:dyDescent="0.25">
      <c r="A356" s="124" t="s">
        <v>1065</v>
      </c>
      <c r="B356" s="715"/>
      <c r="C356" s="148" t="s">
        <v>1257</v>
      </c>
      <c r="D356" s="126"/>
      <c r="E356" s="126"/>
      <c r="F356" s="126"/>
      <c r="G356" s="126"/>
      <c r="H356" s="126"/>
      <c r="I356" s="126"/>
      <c r="J356" s="130"/>
      <c r="K356" s="130"/>
    </row>
    <row r="357" spans="1:11" ht="47.25" x14ac:dyDescent="0.25">
      <c r="A357" s="124" t="s">
        <v>1065</v>
      </c>
      <c r="B357" s="124"/>
      <c r="C357" s="148" t="s">
        <v>1258</v>
      </c>
      <c r="D357" s="126"/>
      <c r="E357" s="126"/>
      <c r="F357" s="126">
        <v>0.48099999999999998</v>
      </c>
      <c r="G357" s="126">
        <v>0</v>
      </c>
      <c r="H357" s="126"/>
      <c r="I357" s="126"/>
      <c r="J357" s="130"/>
      <c r="K357" s="130"/>
    </row>
    <row r="358" spans="1:11" ht="47.25" x14ac:dyDescent="0.25">
      <c r="A358" s="124" t="s">
        <v>1065</v>
      </c>
      <c r="B358" s="124"/>
      <c r="C358" s="148" t="s">
        <v>1259</v>
      </c>
      <c r="D358" s="126"/>
      <c r="E358" s="126"/>
      <c r="F358" s="126">
        <v>0.38100000000000001</v>
      </c>
      <c r="G358" s="126">
        <v>0</v>
      </c>
      <c r="H358" s="126"/>
      <c r="I358" s="126"/>
      <c r="J358" s="130"/>
      <c r="K358" s="130"/>
    </row>
    <row r="359" spans="1:11" ht="47.25" x14ac:dyDescent="0.25">
      <c r="A359" s="124" t="s">
        <v>1065</v>
      </c>
      <c r="B359" s="124"/>
      <c r="C359" s="148" t="s">
        <v>1260</v>
      </c>
      <c r="D359" s="126"/>
      <c r="E359" s="126"/>
      <c r="F359" s="126">
        <v>9.5000000000000001E-2</v>
      </c>
      <c r="G359" s="126">
        <v>0</v>
      </c>
      <c r="H359" s="126"/>
      <c r="I359" s="126"/>
      <c r="J359" s="130"/>
      <c r="K359" s="130"/>
    </row>
    <row r="360" spans="1:11" ht="47.25" x14ac:dyDescent="0.25">
      <c r="A360" s="124" t="s">
        <v>1065</v>
      </c>
      <c r="B360" s="124"/>
      <c r="C360" s="148" t="s">
        <v>1261</v>
      </c>
      <c r="D360" s="126"/>
      <c r="E360" s="126"/>
      <c r="F360" s="126">
        <v>0.05</v>
      </c>
      <c r="G360" s="126">
        <v>0</v>
      </c>
      <c r="H360" s="126"/>
      <c r="I360" s="126"/>
      <c r="J360" s="130"/>
      <c r="K360" s="130"/>
    </row>
    <row r="361" spans="1:11" ht="47.25" x14ac:dyDescent="0.25">
      <c r="A361" s="124" t="s">
        <v>1065</v>
      </c>
      <c r="B361" s="124"/>
      <c r="C361" s="148" t="s">
        <v>1262</v>
      </c>
      <c r="D361" s="126"/>
      <c r="E361" s="126"/>
      <c r="F361" s="126">
        <v>0.22700000000000001</v>
      </c>
      <c r="G361" s="126">
        <v>0</v>
      </c>
      <c r="H361" s="126"/>
      <c r="I361" s="126"/>
      <c r="J361" s="130"/>
      <c r="K361" s="130"/>
    </row>
    <row r="362" spans="1:11" ht="47.25" x14ac:dyDescent="0.25">
      <c r="A362" s="124" t="s">
        <v>1065</v>
      </c>
      <c r="B362" s="124"/>
      <c r="C362" s="148" t="s">
        <v>1263</v>
      </c>
      <c r="D362" s="126"/>
      <c r="E362" s="126"/>
      <c r="F362" s="126">
        <v>0.56299999999999994</v>
      </c>
      <c r="G362" s="126">
        <v>0</v>
      </c>
      <c r="H362" s="126"/>
      <c r="I362" s="126"/>
      <c r="J362" s="130"/>
      <c r="K362" s="130"/>
    </row>
    <row r="363" spans="1:11" ht="47.25" x14ac:dyDescent="0.25">
      <c r="A363" s="124" t="s">
        <v>1065</v>
      </c>
      <c r="B363" s="124"/>
      <c r="C363" s="148" t="s">
        <v>1264</v>
      </c>
      <c r="D363" s="126"/>
      <c r="E363" s="126"/>
      <c r="F363" s="126">
        <v>0.626</v>
      </c>
      <c r="G363" s="126">
        <v>0</v>
      </c>
      <c r="H363" s="126"/>
      <c r="I363" s="126"/>
      <c r="J363" s="130"/>
      <c r="K363" s="130"/>
    </row>
    <row r="364" spans="1:11" ht="31.5" x14ac:dyDescent="0.25">
      <c r="A364" s="124" t="s">
        <v>1065</v>
      </c>
      <c r="B364" s="124"/>
      <c r="C364" s="148" t="s">
        <v>1265</v>
      </c>
      <c r="D364" s="126"/>
      <c r="E364" s="126"/>
      <c r="F364" s="126">
        <v>3.7999999999999999E-2</v>
      </c>
      <c r="G364" s="126">
        <v>0</v>
      </c>
      <c r="H364" s="126"/>
      <c r="I364" s="126"/>
      <c r="J364" s="130"/>
      <c r="K364" s="130"/>
    </row>
    <row r="365" spans="1:11" ht="31.5" x14ac:dyDescent="0.25">
      <c r="A365" s="124" t="s">
        <v>1065</v>
      </c>
      <c r="B365" s="124"/>
      <c r="C365" s="148" t="s">
        <v>1266</v>
      </c>
      <c r="D365" s="126"/>
      <c r="E365" s="126"/>
      <c r="F365" s="126">
        <v>0.20599999999999999</v>
      </c>
      <c r="G365" s="126">
        <v>0</v>
      </c>
      <c r="H365" s="126"/>
      <c r="I365" s="126"/>
      <c r="J365" s="130"/>
      <c r="K365" s="130"/>
    </row>
    <row r="366" spans="1:11" ht="31.5" x14ac:dyDescent="0.25">
      <c r="A366" s="124" t="s">
        <v>1065</v>
      </c>
      <c r="B366" s="124"/>
      <c r="C366" s="148" t="s">
        <v>1267</v>
      </c>
      <c r="D366" s="126"/>
      <c r="E366" s="126"/>
      <c r="F366" s="126">
        <v>6.8000000000000005E-2</v>
      </c>
      <c r="G366" s="126">
        <v>0</v>
      </c>
      <c r="H366" s="126"/>
      <c r="I366" s="126"/>
      <c r="J366" s="130"/>
      <c r="K366" s="130"/>
    </row>
    <row r="367" spans="1:11" ht="47.25" x14ac:dyDescent="0.25">
      <c r="A367" s="124" t="s">
        <v>1065</v>
      </c>
      <c r="B367" s="124"/>
      <c r="C367" s="148" t="s">
        <v>1268</v>
      </c>
      <c r="D367" s="126"/>
      <c r="E367" s="126"/>
      <c r="F367" s="126">
        <v>0.35499999999999998</v>
      </c>
      <c r="G367" s="126">
        <v>0</v>
      </c>
      <c r="H367" s="126"/>
      <c r="I367" s="126"/>
      <c r="J367" s="130"/>
      <c r="K367" s="130"/>
    </row>
    <row r="368" spans="1:11" ht="63" x14ac:dyDescent="0.25">
      <c r="A368" s="124" t="s">
        <v>1065</v>
      </c>
      <c r="B368" s="124"/>
      <c r="C368" s="148" t="s">
        <v>1269</v>
      </c>
      <c r="D368" s="126"/>
      <c r="E368" s="126"/>
      <c r="F368" s="126">
        <v>0.67</v>
      </c>
      <c r="G368" s="126">
        <v>0</v>
      </c>
      <c r="H368" s="126"/>
      <c r="I368" s="126"/>
      <c r="J368" s="130"/>
      <c r="K368" s="130"/>
    </row>
    <row r="369" spans="1:11" ht="94.5" x14ac:dyDescent="0.25">
      <c r="A369" s="124" t="s">
        <v>1065</v>
      </c>
      <c r="B369" s="124"/>
      <c r="C369" s="80" t="s">
        <v>1270</v>
      </c>
      <c r="D369" s="126"/>
      <c r="E369" s="126"/>
      <c r="F369" s="126">
        <v>0.34799999999999998</v>
      </c>
      <c r="G369" s="126">
        <v>0.1</v>
      </c>
      <c r="H369" s="126"/>
      <c r="I369" s="126"/>
      <c r="J369" s="130"/>
      <c r="K369" s="130"/>
    </row>
    <row r="370" spans="1:11" ht="47.25" x14ac:dyDescent="0.25">
      <c r="A370" s="124" t="s">
        <v>1065</v>
      </c>
      <c r="B370" s="124"/>
      <c r="C370" s="148" t="s">
        <v>1271</v>
      </c>
      <c r="D370" s="126"/>
      <c r="E370" s="126"/>
      <c r="F370" s="126">
        <v>0.40699999999999997</v>
      </c>
      <c r="G370" s="126">
        <v>0</v>
      </c>
      <c r="H370" s="126"/>
      <c r="I370" s="126"/>
      <c r="J370" s="130"/>
      <c r="K370" s="130"/>
    </row>
    <row r="371" spans="1:11" ht="47.25" x14ac:dyDescent="0.25">
      <c r="A371" s="124" t="s">
        <v>1065</v>
      </c>
      <c r="B371" s="124"/>
      <c r="C371" s="148" t="s">
        <v>1272</v>
      </c>
      <c r="D371" s="126"/>
      <c r="E371" s="126"/>
      <c r="F371" s="126">
        <v>0.26500000000000001</v>
      </c>
      <c r="G371" s="126">
        <v>0</v>
      </c>
      <c r="H371" s="126"/>
      <c r="I371" s="126"/>
      <c r="J371" s="130"/>
      <c r="K371" s="130"/>
    </row>
    <row r="372" spans="1:11" ht="94.5" x14ac:dyDescent="0.25">
      <c r="A372" s="124" t="s">
        <v>1065</v>
      </c>
      <c r="B372" s="124"/>
      <c r="C372" s="80" t="s">
        <v>1270</v>
      </c>
      <c r="D372" s="126"/>
      <c r="E372" s="126"/>
      <c r="F372" s="126">
        <v>0.20499999999999999</v>
      </c>
      <c r="G372" s="126">
        <v>0</v>
      </c>
      <c r="H372" s="126"/>
      <c r="I372" s="126"/>
      <c r="J372" s="130"/>
      <c r="K372" s="130"/>
    </row>
    <row r="373" spans="1:11" ht="47.25" x14ac:dyDescent="0.25">
      <c r="A373" s="124" t="s">
        <v>1065</v>
      </c>
      <c r="B373" s="124"/>
      <c r="C373" s="80" t="s">
        <v>1273</v>
      </c>
      <c r="D373" s="126"/>
      <c r="E373" s="126"/>
      <c r="F373" s="126">
        <v>0.04</v>
      </c>
      <c r="G373" s="126">
        <v>0</v>
      </c>
      <c r="H373" s="126"/>
      <c r="I373" s="126"/>
      <c r="J373" s="130"/>
      <c r="K373" s="130"/>
    </row>
    <row r="374" spans="1:11" ht="94.5" x14ac:dyDescent="0.25">
      <c r="A374" s="124" t="s">
        <v>1065</v>
      </c>
      <c r="B374" s="124"/>
      <c r="C374" s="80" t="s">
        <v>1274</v>
      </c>
      <c r="D374" s="126"/>
      <c r="E374" s="126"/>
      <c r="F374" s="126">
        <v>0.318</v>
      </c>
      <c r="G374" s="126">
        <v>0.16</v>
      </c>
      <c r="H374" s="126"/>
      <c r="I374" s="126"/>
      <c r="J374" s="130"/>
      <c r="K374" s="130"/>
    </row>
    <row r="375" spans="1:11" ht="78.75" x14ac:dyDescent="0.25">
      <c r="A375" s="124" t="s">
        <v>1065</v>
      </c>
      <c r="B375" s="124"/>
      <c r="C375" s="80" t="s">
        <v>1275</v>
      </c>
      <c r="D375" s="126"/>
      <c r="E375" s="126"/>
      <c r="F375" s="126">
        <v>8.6999999999999994E-2</v>
      </c>
      <c r="G375" s="126">
        <v>6.3E-2</v>
      </c>
      <c r="H375" s="126"/>
      <c r="I375" s="126"/>
      <c r="J375" s="130"/>
      <c r="K375" s="130"/>
    </row>
    <row r="376" spans="1:11" ht="63" x14ac:dyDescent="0.25">
      <c r="A376" s="124" t="s">
        <v>1065</v>
      </c>
      <c r="B376" s="124"/>
      <c r="C376" s="80" t="s">
        <v>1276</v>
      </c>
      <c r="D376" s="126"/>
      <c r="E376" s="126"/>
      <c r="F376" s="126">
        <v>0.109</v>
      </c>
      <c r="G376" s="126">
        <v>0</v>
      </c>
      <c r="H376" s="126"/>
      <c r="I376" s="126"/>
      <c r="J376" s="130"/>
      <c r="K376" s="130"/>
    </row>
    <row r="377" spans="1:11" ht="63" x14ac:dyDescent="0.25">
      <c r="A377" s="124" t="s">
        <v>1065</v>
      </c>
      <c r="B377" s="124"/>
      <c r="C377" s="80" t="s">
        <v>1277</v>
      </c>
      <c r="D377" s="126"/>
      <c r="E377" s="126"/>
      <c r="F377" s="126">
        <v>0.22</v>
      </c>
      <c r="G377" s="126">
        <v>0</v>
      </c>
      <c r="H377" s="126"/>
      <c r="I377" s="126"/>
      <c r="J377" s="130"/>
      <c r="K377" s="130"/>
    </row>
    <row r="378" spans="1:11" ht="94.5" x14ac:dyDescent="0.25">
      <c r="A378" s="124" t="s">
        <v>1065</v>
      </c>
      <c r="B378" s="124"/>
      <c r="C378" s="80" t="s">
        <v>1278</v>
      </c>
      <c r="D378" s="126"/>
      <c r="E378" s="126"/>
      <c r="F378" s="126">
        <v>0.30199999999999999</v>
      </c>
      <c r="G378" s="126">
        <v>0.4</v>
      </c>
      <c r="H378" s="126"/>
      <c r="I378" s="126"/>
      <c r="J378" s="130"/>
      <c r="K378" s="130"/>
    </row>
    <row r="379" spans="1:11" ht="63" x14ac:dyDescent="0.25">
      <c r="A379" s="124" t="s">
        <v>1065</v>
      </c>
      <c r="B379" s="124"/>
      <c r="C379" s="80" t="s">
        <v>1279</v>
      </c>
      <c r="D379" s="126"/>
      <c r="E379" s="126"/>
      <c r="F379" s="126">
        <v>0.67700000000000005</v>
      </c>
      <c r="G379" s="126">
        <v>0</v>
      </c>
      <c r="H379" s="126"/>
      <c r="I379" s="126"/>
      <c r="J379" s="130"/>
      <c r="K379" s="130"/>
    </row>
    <row r="380" spans="1:11" ht="47.25" x14ac:dyDescent="0.25">
      <c r="A380" s="124" t="s">
        <v>1065</v>
      </c>
      <c r="B380" s="124"/>
      <c r="C380" s="80" t="s">
        <v>1280</v>
      </c>
      <c r="D380" s="126"/>
      <c r="E380" s="126"/>
      <c r="F380" s="126">
        <v>0.111</v>
      </c>
      <c r="G380" s="126">
        <v>0</v>
      </c>
      <c r="H380" s="126"/>
      <c r="I380" s="126"/>
      <c r="J380" s="130"/>
      <c r="K380" s="130"/>
    </row>
    <row r="381" spans="1:11" ht="47.25" x14ac:dyDescent="0.25">
      <c r="A381" s="124" t="s">
        <v>1065</v>
      </c>
      <c r="B381" s="124"/>
      <c r="C381" s="80" t="s">
        <v>1281</v>
      </c>
      <c r="D381" s="126"/>
      <c r="E381" s="126"/>
      <c r="F381" s="126">
        <v>0.33</v>
      </c>
      <c r="G381" s="126">
        <v>0</v>
      </c>
      <c r="H381" s="126"/>
      <c r="I381" s="126"/>
      <c r="J381" s="130"/>
      <c r="K381" s="130"/>
    </row>
    <row r="382" spans="1:11" ht="78.75" x14ac:dyDescent="0.25">
      <c r="A382" s="124" t="s">
        <v>1065</v>
      </c>
      <c r="B382" s="124"/>
      <c r="C382" s="80" t="s">
        <v>1282</v>
      </c>
      <c r="D382" s="126"/>
      <c r="E382" s="126"/>
      <c r="F382" s="126">
        <v>0.72499999999999998</v>
      </c>
      <c r="G382" s="126">
        <v>0.25</v>
      </c>
      <c r="H382" s="126"/>
      <c r="I382" s="126"/>
      <c r="J382" s="130"/>
      <c r="K382" s="130"/>
    </row>
    <row r="383" spans="1:11" ht="47.25" x14ac:dyDescent="0.25">
      <c r="A383" s="124" t="s">
        <v>1065</v>
      </c>
      <c r="B383" s="124"/>
      <c r="C383" s="80" t="s">
        <v>1283</v>
      </c>
      <c r="D383" s="126"/>
      <c r="E383" s="126"/>
      <c r="F383" s="126">
        <v>0.223</v>
      </c>
      <c r="G383" s="126">
        <v>0</v>
      </c>
      <c r="H383" s="126"/>
      <c r="I383" s="126"/>
      <c r="J383" s="130"/>
      <c r="K383" s="130"/>
    </row>
    <row r="384" spans="1:11" ht="47.25" x14ac:dyDescent="0.25">
      <c r="A384" s="124" t="s">
        <v>1065</v>
      </c>
      <c r="B384" s="124"/>
      <c r="C384" s="80" t="s">
        <v>1284</v>
      </c>
      <c r="D384" s="126"/>
      <c r="E384" s="126"/>
      <c r="F384" s="126">
        <v>0.16400000000000001</v>
      </c>
      <c r="G384" s="126">
        <v>0</v>
      </c>
      <c r="H384" s="126"/>
      <c r="I384" s="126"/>
      <c r="J384" s="130"/>
      <c r="K384" s="130"/>
    </row>
    <row r="385" spans="1:11" ht="47.25" x14ac:dyDescent="0.25">
      <c r="A385" s="124" t="s">
        <v>1065</v>
      </c>
      <c r="B385" s="124"/>
      <c r="C385" s="80" t="s">
        <v>1285</v>
      </c>
      <c r="D385" s="126"/>
      <c r="E385" s="126"/>
      <c r="F385" s="126">
        <v>0.19700000000000001</v>
      </c>
      <c r="G385" s="126">
        <v>0</v>
      </c>
      <c r="H385" s="126"/>
      <c r="I385" s="126"/>
      <c r="J385" s="130"/>
      <c r="K385" s="130"/>
    </row>
    <row r="386" spans="1:11" ht="47.25" x14ac:dyDescent="0.25">
      <c r="A386" s="124" t="s">
        <v>1065</v>
      </c>
      <c r="B386" s="124"/>
      <c r="C386" s="80" t="s">
        <v>1286</v>
      </c>
      <c r="D386" s="126"/>
      <c r="E386" s="126"/>
      <c r="F386" s="126">
        <v>0</v>
      </c>
      <c r="G386" s="126">
        <v>0.4</v>
      </c>
      <c r="H386" s="126"/>
      <c r="I386" s="126"/>
      <c r="J386" s="130"/>
      <c r="K386" s="130"/>
    </row>
    <row r="387" spans="1:11" ht="94.5" x14ac:dyDescent="0.25">
      <c r="A387" s="124" t="s">
        <v>1065</v>
      </c>
      <c r="B387" s="124"/>
      <c r="C387" s="80" t="s">
        <v>1278</v>
      </c>
      <c r="D387" s="126"/>
      <c r="E387" s="126"/>
      <c r="F387" s="126">
        <v>0.109</v>
      </c>
      <c r="G387" s="126">
        <v>0</v>
      </c>
      <c r="H387" s="126"/>
      <c r="I387" s="126"/>
      <c r="J387" s="130"/>
      <c r="K387" s="130"/>
    </row>
    <row r="388" spans="1:11" ht="78.75" x14ac:dyDescent="0.25">
      <c r="A388" s="124" t="s">
        <v>1065</v>
      </c>
      <c r="B388" s="124"/>
      <c r="C388" s="80" t="s">
        <v>1282</v>
      </c>
      <c r="D388" s="126"/>
      <c r="E388" s="126"/>
      <c r="F388" s="126">
        <v>0.61</v>
      </c>
      <c r="G388" s="126">
        <v>0</v>
      </c>
      <c r="H388" s="126"/>
      <c r="I388" s="126"/>
      <c r="J388" s="130"/>
      <c r="K388" s="130"/>
    </row>
    <row r="389" spans="1:11" ht="94.5" x14ac:dyDescent="0.25">
      <c r="A389" s="124" t="s">
        <v>700</v>
      </c>
      <c r="B389" s="715"/>
      <c r="C389" s="106" t="s">
        <v>1287</v>
      </c>
      <c r="D389" s="126"/>
      <c r="E389" s="126"/>
      <c r="F389" s="126">
        <v>0.12</v>
      </c>
      <c r="G389" s="126">
        <v>0</v>
      </c>
      <c r="H389" s="126"/>
      <c r="I389" s="126"/>
      <c r="J389" s="130">
        <v>0</v>
      </c>
      <c r="K389" s="130">
        <v>0</v>
      </c>
    </row>
    <row r="390" spans="1:11" ht="126" x14ac:dyDescent="0.25">
      <c r="A390" s="124" t="s">
        <v>700</v>
      </c>
      <c r="B390" s="715"/>
      <c r="C390" s="106" t="s">
        <v>1288</v>
      </c>
      <c r="D390" s="126"/>
      <c r="E390" s="126"/>
      <c r="F390" s="126">
        <v>3.4000000000000002E-2</v>
      </c>
      <c r="G390" s="126">
        <v>0</v>
      </c>
      <c r="H390" s="126"/>
      <c r="I390" s="126"/>
      <c r="J390" s="130">
        <v>0</v>
      </c>
      <c r="K390" s="130">
        <v>0</v>
      </c>
    </row>
    <row r="391" spans="1:11" ht="94.5" x14ac:dyDescent="0.25">
      <c r="A391" s="124" t="s">
        <v>700</v>
      </c>
      <c r="B391" s="715"/>
      <c r="C391" s="106" t="s">
        <v>1289</v>
      </c>
      <c r="D391" s="126"/>
      <c r="E391" s="126"/>
      <c r="F391" s="126">
        <v>0.20499999999999999</v>
      </c>
      <c r="G391" s="126">
        <v>0</v>
      </c>
      <c r="H391" s="126"/>
      <c r="I391" s="126"/>
      <c r="J391" s="130">
        <v>0</v>
      </c>
      <c r="K391" s="130">
        <v>0</v>
      </c>
    </row>
    <row r="392" spans="1:11" ht="94.5" x14ac:dyDescent="0.25">
      <c r="A392" s="124" t="s">
        <v>700</v>
      </c>
      <c r="B392" s="715"/>
      <c r="C392" s="106" t="s">
        <v>1290</v>
      </c>
      <c r="D392" s="126"/>
      <c r="E392" s="126"/>
      <c r="F392" s="126">
        <v>0</v>
      </c>
      <c r="G392" s="126">
        <v>0.25</v>
      </c>
      <c r="H392" s="126"/>
      <c r="I392" s="126"/>
      <c r="J392" s="130">
        <v>0</v>
      </c>
      <c r="K392" s="130">
        <v>0</v>
      </c>
    </row>
    <row r="393" spans="1:11" ht="78.75" x14ac:dyDescent="0.25">
      <c r="A393" s="124" t="s">
        <v>700</v>
      </c>
      <c r="B393" s="715"/>
      <c r="C393" s="106" t="s">
        <v>1291</v>
      </c>
      <c r="D393" s="126"/>
      <c r="E393" s="126"/>
      <c r="F393" s="126">
        <v>0</v>
      </c>
      <c r="G393" s="126">
        <v>0.25</v>
      </c>
      <c r="H393" s="126"/>
      <c r="I393" s="126"/>
      <c r="J393" s="130">
        <v>0</v>
      </c>
      <c r="K393" s="130">
        <v>0</v>
      </c>
    </row>
    <row r="394" spans="1:11" ht="110.25" x14ac:dyDescent="0.25">
      <c r="A394" s="124" t="s">
        <v>700</v>
      </c>
      <c r="B394" s="715"/>
      <c r="C394" s="106" t="s">
        <v>1292</v>
      </c>
      <c r="D394" s="126"/>
      <c r="E394" s="126"/>
      <c r="F394" s="126">
        <v>0.16500000000000001</v>
      </c>
      <c r="G394" s="126">
        <v>0</v>
      </c>
      <c r="H394" s="126"/>
      <c r="I394" s="126"/>
      <c r="J394" s="130">
        <v>0</v>
      </c>
      <c r="K394" s="130">
        <v>0</v>
      </c>
    </row>
    <row r="395" spans="1:11" ht="94.5" x14ac:dyDescent="0.25">
      <c r="A395" s="124" t="s">
        <v>700</v>
      </c>
      <c r="B395" s="715"/>
      <c r="C395" s="106" t="s">
        <v>1293</v>
      </c>
      <c r="D395" s="126"/>
      <c r="E395" s="126"/>
      <c r="F395" s="126">
        <v>0</v>
      </c>
      <c r="G395" s="126">
        <v>0.16</v>
      </c>
      <c r="H395" s="126"/>
      <c r="I395" s="126"/>
      <c r="J395" s="130">
        <v>0</v>
      </c>
      <c r="K395" s="130">
        <v>0</v>
      </c>
    </row>
    <row r="396" spans="1:11" ht="173.25" x14ac:dyDescent="0.25">
      <c r="A396" s="124" t="s">
        <v>700</v>
      </c>
      <c r="B396" s="715"/>
      <c r="C396" s="106" t="s">
        <v>1294</v>
      </c>
      <c r="D396" s="126"/>
      <c r="E396" s="126"/>
      <c r="F396" s="126">
        <v>0.14799999999999999</v>
      </c>
      <c r="G396" s="126">
        <v>0.1</v>
      </c>
      <c r="H396" s="126"/>
      <c r="I396" s="126"/>
      <c r="J396" s="130">
        <v>0</v>
      </c>
      <c r="K396" s="130">
        <v>0</v>
      </c>
    </row>
    <row r="397" spans="1:11" ht="94.5" x14ac:dyDescent="0.25">
      <c r="A397" s="124" t="s">
        <v>700</v>
      </c>
      <c r="B397" s="715"/>
      <c r="C397" s="106" t="s">
        <v>1295</v>
      </c>
      <c r="D397" s="126"/>
      <c r="E397" s="126"/>
      <c r="F397" s="126">
        <v>0.22600000000000001</v>
      </c>
      <c r="G397" s="126">
        <v>0</v>
      </c>
      <c r="H397" s="126"/>
      <c r="I397" s="126"/>
      <c r="J397" s="130">
        <v>0</v>
      </c>
      <c r="K397" s="130">
        <v>0</v>
      </c>
    </row>
    <row r="398" spans="1:11" ht="110.25" x14ac:dyDescent="0.25">
      <c r="A398" s="124" t="s">
        <v>700</v>
      </c>
      <c r="B398" s="715"/>
      <c r="C398" s="106" t="s">
        <v>1296</v>
      </c>
      <c r="D398" s="126"/>
      <c r="E398" s="126"/>
      <c r="F398" s="126">
        <v>0.159</v>
      </c>
      <c r="G398" s="126">
        <v>0.25</v>
      </c>
      <c r="H398" s="126"/>
      <c r="I398" s="126"/>
      <c r="J398" s="130">
        <v>0</v>
      </c>
      <c r="K398" s="130">
        <v>0</v>
      </c>
    </row>
    <row r="399" spans="1:11" ht="110.25" x14ac:dyDescent="0.25">
      <c r="A399" s="124" t="s">
        <v>700</v>
      </c>
      <c r="B399" s="715"/>
      <c r="C399" s="106" t="s">
        <v>1297</v>
      </c>
      <c r="D399" s="126"/>
      <c r="E399" s="126"/>
      <c r="F399" s="126">
        <v>0.22800000000000001</v>
      </c>
      <c r="G399" s="126">
        <v>0</v>
      </c>
      <c r="H399" s="126"/>
      <c r="I399" s="126"/>
      <c r="J399" s="130">
        <v>0</v>
      </c>
      <c r="K399" s="130">
        <v>0</v>
      </c>
    </row>
    <row r="400" spans="1:11" ht="94.5" x14ac:dyDescent="0.25">
      <c r="A400" s="124" t="s">
        <v>700</v>
      </c>
      <c r="B400" s="715"/>
      <c r="C400" s="106" t="s">
        <v>1298</v>
      </c>
      <c r="D400" s="126"/>
      <c r="E400" s="126"/>
      <c r="F400" s="126">
        <v>8.4000000000000005E-2</v>
      </c>
      <c r="G400" s="126">
        <v>0</v>
      </c>
      <c r="H400" s="126"/>
      <c r="I400" s="126"/>
      <c r="J400" s="130">
        <v>0</v>
      </c>
      <c r="K400" s="130">
        <v>0</v>
      </c>
    </row>
    <row r="401" spans="1:11" ht="94.5" x14ac:dyDescent="0.25">
      <c r="A401" s="124" t="s">
        <v>700</v>
      </c>
      <c r="B401" s="715"/>
      <c r="C401" s="106" t="s">
        <v>1299</v>
      </c>
      <c r="D401" s="126"/>
      <c r="E401" s="126"/>
      <c r="F401" s="126">
        <v>6.5000000000000002E-2</v>
      </c>
      <c r="G401" s="126">
        <v>0</v>
      </c>
      <c r="H401" s="126"/>
      <c r="I401" s="126"/>
      <c r="J401" s="130">
        <v>0</v>
      </c>
      <c r="K401" s="130">
        <v>0</v>
      </c>
    </row>
    <row r="402" spans="1:11" ht="110.25" x14ac:dyDescent="0.25">
      <c r="A402" s="124" t="s">
        <v>700</v>
      </c>
      <c r="B402" s="715"/>
      <c r="C402" s="106" t="s">
        <v>1300</v>
      </c>
      <c r="D402" s="126"/>
      <c r="E402" s="126"/>
      <c r="F402" s="126">
        <v>0</v>
      </c>
      <c r="G402" s="126">
        <v>0.25</v>
      </c>
      <c r="H402" s="126"/>
      <c r="I402" s="126"/>
      <c r="J402" s="130">
        <v>0</v>
      </c>
      <c r="K402" s="130">
        <v>0</v>
      </c>
    </row>
    <row r="403" spans="1:11" ht="126" x14ac:dyDescent="0.25">
      <c r="A403" s="124" t="s">
        <v>700</v>
      </c>
      <c r="B403" s="715"/>
      <c r="C403" s="106" t="s">
        <v>1301</v>
      </c>
      <c r="D403" s="126"/>
      <c r="E403" s="126"/>
      <c r="F403" s="126">
        <v>6.2199999999999998E-2</v>
      </c>
      <c r="G403" s="126">
        <v>0</v>
      </c>
      <c r="H403" s="126"/>
      <c r="I403" s="126"/>
      <c r="J403" s="130">
        <v>0</v>
      </c>
      <c r="K403" s="130">
        <v>0</v>
      </c>
    </row>
    <row r="404" spans="1:11" ht="110.25" x14ac:dyDescent="0.25">
      <c r="A404" s="124" t="s">
        <v>700</v>
      </c>
      <c r="B404" s="715"/>
      <c r="C404" s="106" t="s">
        <v>1302</v>
      </c>
      <c r="D404" s="126"/>
      <c r="E404" s="126"/>
      <c r="F404" s="126">
        <v>0.185</v>
      </c>
      <c r="G404" s="126">
        <v>0.04</v>
      </c>
      <c r="H404" s="126"/>
      <c r="I404" s="126"/>
      <c r="J404" s="130">
        <v>0</v>
      </c>
      <c r="K404" s="130">
        <v>0</v>
      </c>
    </row>
    <row r="405" spans="1:11" ht="94.5" x14ac:dyDescent="0.25">
      <c r="A405" s="124" t="s">
        <v>700</v>
      </c>
      <c r="B405" s="715"/>
      <c r="C405" s="106" t="s">
        <v>1303</v>
      </c>
      <c r="D405" s="126"/>
      <c r="E405" s="126"/>
      <c r="F405" s="126">
        <v>0.09</v>
      </c>
      <c r="G405" s="126">
        <v>0</v>
      </c>
      <c r="H405" s="126"/>
      <c r="I405" s="126"/>
      <c r="J405" s="130">
        <v>0</v>
      </c>
      <c r="K405" s="130">
        <v>0</v>
      </c>
    </row>
    <row r="406" spans="1:11" ht="78.75" x14ac:dyDescent="0.25">
      <c r="A406" s="124" t="s">
        <v>700</v>
      </c>
      <c r="B406" s="715"/>
      <c r="C406" s="106" t="s">
        <v>1304</v>
      </c>
      <c r="D406" s="126"/>
      <c r="E406" s="126"/>
      <c r="F406" s="126">
        <v>0.04</v>
      </c>
      <c r="G406" s="126">
        <v>0</v>
      </c>
      <c r="H406" s="126"/>
      <c r="I406" s="126"/>
      <c r="J406" s="130">
        <v>0</v>
      </c>
      <c r="K406" s="130">
        <v>0</v>
      </c>
    </row>
    <row r="407" spans="1:11" ht="110.25" x14ac:dyDescent="0.25">
      <c r="A407" s="124" t="s">
        <v>700</v>
      </c>
      <c r="B407" s="715"/>
      <c r="C407" s="106" t="s">
        <v>1305</v>
      </c>
      <c r="D407" s="126"/>
      <c r="E407" s="126"/>
      <c r="F407" s="126">
        <v>0.06</v>
      </c>
      <c r="G407" s="126">
        <v>0</v>
      </c>
      <c r="H407" s="126"/>
      <c r="I407" s="126"/>
      <c r="J407" s="130">
        <v>0</v>
      </c>
      <c r="K407" s="130">
        <v>0</v>
      </c>
    </row>
    <row r="408" spans="1:11" ht="110.25" x14ac:dyDescent="0.25">
      <c r="A408" s="124" t="s">
        <v>700</v>
      </c>
      <c r="B408" s="715"/>
      <c r="C408" s="106" t="s">
        <v>1306</v>
      </c>
      <c r="D408" s="126"/>
      <c r="E408" s="126"/>
      <c r="F408" s="126">
        <v>0.33200000000000002</v>
      </c>
      <c r="G408" s="126">
        <v>0.04</v>
      </c>
      <c r="H408" s="126"/>
      <c r="I408" s="126"/>
      <c r="J408" s="130">
        <v>0</v>
      </c>
      <c r="K408" s="130">
        <v>0</v>
      </c>
    </row>
    <row r="409" spans="1:11" ht="110.25" x14ac:dyDescent="0.25">
      <c r="A409" s="124" t="s">
        <v>700</v>
      </c>
      <c r="B409" s="715"/>
      <c r="C409" s="106" t="s">
        <v>1307</v>
      </c>
      <c r="D409" s="126"/>
      <c r="E409" s="126"/>
      <c r="F409" s="126">
        <v>0.1</v>
      </c>
      <c r="G409" s="126">
        <v>0</v>
      </c>
      <c r="H409" s="126"/>
      <c r="I409" s="126"/>
      <c r="J409" s="130">
        <v>0</v>
      </c>
      <c r="K409" s="130">
        <v>0</v>
      </c>
    </row>
    <row r="410" spans="1:11" ht="110.25" x14ac:dyDescent="0.25">
      <c r="A410" s="124" t="s">
        <v>700</v>
      </c>
      <c r="B410" s="715"/>
      <c r="C410" s="106" t="s">
        <v>1308</v>
      </c>
      <c r="D410" s="126"/>
      <c r="E410" s="126"/>
      <c r="F410" s="126">
        <v>0</v>
      </c>
      <c r="G410" s="126">
        <v>0.16</v>
      </c>
      <c r="H410" s="126"/>
      <c r="I410" s="126"/>
      <c r="J410" s="130">
        <v>0</v>
      </c>
      <c r="K410" s="130">
        <v>0</v>
      </c>
    </row>
    <row r="411" spans="1:11" ht="110.25" x14ac:dyDescent="0.25">
      <c r="A411" s="124" t="s">
        <v>700</v>
      </c>
      <c r="B411" s="715"/>
      <c r="C411" s="106" t="s">
        <v>1309</v>
      </c>
      <c r="D411" s="126"/>
      <c r="E411" s="126"/>
      <c r="F411" s="126">
        <v>0.42</v>
      </c>
      <c r="G411" s="126">
        <v>0.4</v>
      </c>
      <c r="H411" s="126"/>
      <c r="I411" s="126"/>
      <c r="J411" s="130">
        <v>0</v>
      </c>
      <c r="K411" s="130">
        <v>0</v>
      </c>
    </row>
    <row r="412" spans="1:11" ht="378" x14ac:dyDescent="0.25">
      <c r="A412" s="124" t="s">
        <v>700</v>
      </c>
      <c r="B412" s="715"/>
      <c r="C412" s="106" t="s">
        <v>1310</v>
      </c>
      <c r="D412" s="126"/>
      <c r="E412" s="126"/>
      <c r="F412" s="126">
        <v>0.127</v>
      </c>
      <c r="G412" s="126">
        <v>6.3E-2</v>
      </c>
      <c r="H412" s="126"/>
      <c r="I412" s="126"/>
      <c r="J412" s="130">
        <v>0</v>
      </c>
      <c r="K412" s="130">
        <v>0</v>
      </c>
    </row>
    <row r="413" spans="1:11" ht="94.5" x14ac:dyDescent="0.25">
      <c r="A413" s="124" t="s">
        <v>700</v>
      </c>
      <c r="B413" s="715"/>
      <c r="C413" s="106" t="s">
        <v>1311</v>
      </c>
      <c r="D413" s="126"/>
      <c r="E413" s="126"/>
      <c r="F413" s="126">
        <v>0</v>
      </c>
      <c r="G413" s="126">
        <v>0.25</v>
      </c>
      <c r="H413" s="126"/>
      <c r="I413" s="126"/>
      <c r="J413" s="130">
        <v>0</v>
      </c>
      <c r="K413" s="130">
        <v>0</v>
      </c>
    </row>
    <row r="414" spans="1:11" ht="110.25" x14ac:dyDescent="0.25">
      <c r="A414" s="124" t="s">
        <v>700</v>
      </c>
      <c r="B414" s="715"/>
      <c r="C414" s="106" t="s">
        <v>1312</v>
      </c>
      <c r="D414" s="126"/>
      <c r="E414" s="126"/>
      <c r="F414" s="126">
        <v>0.52</v>
      </c>
      <c r="G414" s="126">
        <v>0.4</v>
      </c>
      <c r="H414" s="126"/>
      <c r="I414" s="126"/>
      <c r="J414" s="130">
        <v>0</v>
      </c>
      <c r="K414" s="130">
        <v>0</v>
      </c>
    </row>
    <row r="415" spans="1:11" ht="94.5" x14ac:dyDescent="0.25">
      <c r="A415" s="124" t="s">
        <v>700</v>
      </c>
      <c r="B415" s="715"/>
      <c r="C415" s="106" t="s">
        <v>1313</v>
      </c>
      <c r="D415" s="126"/>
      <c r="E415" s="126"/>
      <c r="F415" s="126">
        <v>3.4000000000000002E-2</v>
      </c>
      <c r="G415" s="126">
        <v>0</v>
      </c>
      <c r="H415" s="126"/>
      <c r="I415" s="126"/>
      <c r="J415" s="130"/>
      <c r="K415" s="130"/>
    </row>
    <row r="416" spans="1:11" ht="110.25" x14ac:dyDescent="0.25">
      <c r="A416" s="124" t="s">
        <v>700</v>
      </c>
      <c r="B416" s="715"/>
      <c r="C416" s="106" t="s">
        <v>1314</v>
      </c>
      <c r="D416" s="126"/>
      <c r="E416" s="126"/>
      <c r="F416" s="126">
        <v>4.7E-2</v>
      </c>
      <c r="G416" s="126">
        <v>0</v>
      </c>
      <c r="H416" s="126"/>
      <c r="I416" s="126"/>
      <c r="J416" s="130"/>
      <c r="K416" s="130"/>
    </row>
    <row r="417" spans="1:11" ht="110.25" x14ac:dyDescent="0.25">
      <c r="A417" s="124" t="s">
        <v>700</v>
      </c>
      <c r="B417" s="715"/>
      <c r="C417" s="106" t="s">
        <v>1315</v>
      </c>
      <c r="D417" s="126"/>
      <c r="E417" s="126"/>
      <c r="F417" s="126">
        <v>0.13100000000000001</v>
      </c>
      <c r="G417" s="126">
        <v>0</v>
      </c>
      <c r="H417" s="126"/>
      <c r="I417" s="126"/>
      <c r="J417" s="130"/>
      <c r="K417" s="130"/>
    </row>
    <row r="418" spans="1:11" ht="110.25" x14ac:dyDescent="0.25">
      <c r="A418" s="124" t="s">
        <v>700</v>
      </c>
      <c r="B418" s="715"/>
      <c r="C418" s="106" t="s">
        <v>1316</v>
      </c>
      <c r="D418" s="126"/>
      <c r="E418" s="126"/>
      <c r="F418" s="126">
        <v>0.06</v>
      </c>
      <c r="G418" s="126">
        <v>0</v>
      </c>
      <c r="H418" s="126"/>
      <c r="I418" s="126"/>
      <c r="J418" s="130"/>
      <c r="K418" s="130"/>
    </row>
    <row r="419" spans="1:11" ht="94.5" x14ac:dyDescent="0.25">
      <c r="A419" s="124" t="s">
        <v>700</v>
      </c>
      <c r="B419" s="715"/>
      <c r="C419" s="106" t="s">
        <v>1317</v>
      </c>
      <c r="D419" s="126"/>
      <c r="E419" s="126"/>
      <c r="F419" s="126">
        <v>0.25600000000000001</v>
      </c>
      <c r="G419" s="126">
        <v>0</v>
      </c>
      <c r="H419" s="126"/>
      <c r="I419" s="126"/>
      <c r="J419" s="130"/>
      <c r="K419" s="130"/>
    </row>
    <row r="420" spans="1:11" ht="110.25" x14ac:dyDescent="0.25">
      <c r="A420" s="124" t="s">
        <v>700</v>
      </c>
      <c r="B420" s="715"/>
      <c r="C420" s="106" t="s">
        <v>1318</v>
      </c>
      <c r="D420" s="126"/>
      <c r="E420" s="126"/>
      <c r="F420" s="126">
        <v>0.03</v>
      </c>
      <c r="G420" s="126">
        <v>0.16</v>
      </c>
      <c r="H420" s="126"/>
      <c r="I420" s="126"/>
      <c r="J420" s="130"/>
      <c r="K420" s="130"/>
    </row>
    <row r="421" spans="1:11" ht="126" x14ac:dyDescent="0.25">
      <c r="A421" s="124" t="s">
        <v>700</v>
      </c>
      <c r="B421" s="715"/>
      <c r="C421" s="106" t="s">
        <v>1319</v>
      </c>
      <c r="D421" s="126"/>
      <c r="E421" s="126"/>
      <c r="F421" s="126">
        <v>0.12</v>
      </c>
      <c r="G421" s="126">
        <v>0</v>
      </c>
      <c r="H421" s="126"/>
      <c r="I421" s="126"/>
      <c r="J421" s="130"/>
      <c r="K421" s="130"/>
    </row>
    <row r="422" spans="1:11" ht="110.25" x14ac:dyDescent="0.25">
      <c r="A422" s="124" t="s">
        <v>700</v>
      </c>
      <c r="B422" s="715"/>
      <c r="C422" s="106" t="s">
        <v>1320</v>
      </c>
      <c r="D422" s="126"/>
      <c r="E422" s="126"/>
      <c r="F422" s="126">
        <v>0.06</v>
      </c>
      <c r="G422" s="126">
        <v>0</v>
      </c>
      <c r="H422" s="126"/>
      <c r="I422" s="126"/>
      <c r="J422" s="130"/>
      <c r="K422" s="130"/>
    </row>
    <row r="423" spans="1:11" ht="267.75" x14ac:dyDescent="0.25">
      <c r="A423" s="124" t="s">
        <v>700</v>
      </c>
      <c r="B423" s="715"/>
      <c r="C423" s="106" t="s">
        <v>1321</v>
      </c>
      <c r="D423" s="126"/>
      <c r="E423" s="126"/>
      <c r="F423" s="126">
        <v>1.125</v>
      </c>
      <c r="G423" s="126">
        <v>6.3E-2</v>
      </c>
      <c r="H423" s="126"/>
      <c r="I423" s="126"/>
      <c r="J423" s="130"/>
      <c r="K423" s="130"/>
    </row>
    <row r="424" spans="1:11" ht="252" x14ac:dyDescent="0.25">
      <c r="A424" s="124" t="s">
        <v>700</v>
      </c>
      <c r="B424" s="715"/>
      <c r="C424" s="106" t="s">
        <v>1322</v>
      </c>
      <c r="D424" s="126"/>
      <c r="E424" s="126"/>
      <c r="F424" s="126">
        <v>1.05</v>
      </c>
      <c r="G424" s="126">
        <v>0.1</v>
      </c>
      <c r="H424" s="126"/>
      <c r="I424" s="126"/>
      <c r="J424" s="130"/>
      <c r="K424" s="130"/>
    </row>
    <row r="425" spans="1:11" ht="110.25" x14ac:dyDescent="0.25">
      <c r="A425" s="124" t="s">
        <v>700</v>
      </c>
      <c r="B425" s="715"/>
      <c r="C425" s="106" t="s">
        <v>1323</v>
      </c>
      <c r="D425" s="126"/>
      <c r="E425" s="126"/>
      <c r="F425" s="126">
        <v>0.08</v>
      </c>
      <c r="G425" s="126">
        <v>0</v>
      </c>
      <c r="H425" s="126"/>
      <c r="I425" s="126"/>
      <c r="J425" s="130"/>
      <c r="K425" s="130"/>
    </row>
    <row r="426" spans="1:11" ht="126" x14ac:dyDescent="0.25">
      <c r="A426" s="124" t="s">
        <v>700</v>
      </c>
      <c r="B426" s="715"/>
      <c r="C426" s="106" t="s">
        <v>1324</v>
      </c>
      <c r="D426" s="126"/>
      <c r="E426" s="126"/>
      <c r="F426" s="126">
        <v>0</v>
      </c>
      <c r="G426" s="126">
        <v>0.16</v>
      </c>
      <c r="H426" s="126"/>
      <c r="I426" s="126"/>
      <c r="J426" s="130"/>
      <c r="K426" s="130"/>
    </row>
    <row r="427" spans="1:11" ht="126" x14ac:dyDescent="0.25">
      <c r="A427" s="124" t="s">
        <v>700</v>
      </c>
      <c r="B427" s="715"/>
      <c r="C427" s="106" t="s">
        <v>1325</v>
      </c>
      <c r="D427" s="126"/>
      <c r="E427" s="126"/>
      <c r="F427" s="126">
        <v>0.34</v>
      </c>
      <c r="G427" s="126">
        <v>2.5000000000000001E-2</v>
      </c>
      <c r="H427" s="126"/>
      <c r="I427" s="126"/>
      <c r="J427" s="130"/>
      <c r="K427" s="130"/>
    </row>
    <row r="428" spans="1:11" ht="204.75" x14ac:dyDescent="0.25">
      <c r="A428" s="124" t="s">
        <v>700</v>
      </c>
      <c r="B428" s="715"/>
      <c r="C428" s="106" t="s">
        <v>1326</v>
      </c>
      <c r="D428" s="126"/>
      <c r="E428" s="126"/>
      <c r="F428" s="126">
        <v>1.5580000000000001</v>
      </c>
      <c r="G428" s="126">
        <v>0</v>
      </c>
      <c r="H428" s="126"/>
      <c r="I428" s="126"/>
      <c r="J428" s="130"/>
      <c r="K428" s="130"/>
    </row>
    <row r="429" spans="1:11" ht="110.25" x14ac:dyDescent="0.25">
      <c r="A429" s="124" t="s">
        <v>700</v>
      </c>
      <c r="B429" s="715"/>
      <c r="C429" s="106" t="s">
        <v>1327</v>
      </c>
      <c r="D429" s="126"/>
      <c r="E429" s="126"/>
      <c r="F429" s="126">
        <v>0.9</v>
      </c>
      <c r="G429" s="126">
        <v>0.16</v>
      </c>
      <c r="H429" s="126"/>
      <c r="I429" s="126"/>
      <c r="J429" s="130"/>
      <c r="K429" s="130"/>
    </row>
    <row r="430" spans="1:11" ht="126" x14ac:dyDescent="0.25">
      <c r="A430" s="124" t="s">
        <v>700</v>
      </c>
      <c r="B430" s="715"/>
      <c r="C430" s="106" t="s">
        <v>1328</v>
      </c>
      <c r="D430" s="126"/>
      <c r="E430" s="126"/>
      <c r="F430" s="126">
        <v>7.4999999999999997E-2</v>
      </c>
      <c r="G430" s="126">
        <v>0</v>
      </c>
      <c r="H430" s="126"/>
      <c r="I430" s="126"/>
      <c r="J430" s="130"/>
      <c r="K430" s="130"/>
    </row>
    <row r="431" spans="1:11" ht="110.25" x14ac:dyDescent="0.25">
      <c r="A431" s="124" t="s">
        <v>700</v>
      </c>
      <c r="B431" s="715"/>
      <c r="C431" s="106" t="s">
        <v>1329</v>
      </c>
      <c r="D431" s="126"/>
      <c r="E431" s="126"/>
      <c r="F431" s="126">
        <v>0.29499999999999998</v>
      </c>
      <c r="G431" s="126">
        <v>0</v>
      </c>
      <c r="H431" s="126"/>
      <c r="I431" s="126"/>
      <c r="J431" s="130"/>
      <c r="K431" s="130"/>
    </row>
    <row r="432" spans="1:11" ht="94.5" x14ac:dyDescent="0.25">
      <c r="A432" s="124" t="s">
        <v>700</v>
      </c>
      <c r="B432" s="715"/>
      <c r="C432" s="106" t="s">
        <v>1330</v>
      </c>
      <c r="D432" s="126"/>
      <c r="E432" s="126"/>
      <c r="F432" s="126">
        <v>5.5E-2</v>
      </c>
      <c r="G432" s="126">
        <v>0</v>
      </c>
      <c r="H432" s="126"/>
      <c r="I432" s="126"/>
      <c r="J432" s="130"/>
      <c r="K432" s="130"/>
    </row>
    <row r="433" spans="1:11" ht="173.25" x14ac:dyDescent="0.25">
      <c r="A433" s="124" t="s">
        <v>700</v>
      </c>
      <c r="B433" s="715"/>
      <c r="C433" s="106" t="s">
        <v>1331</v>
      </c>
      <c r="D433" s="126"/>
      <c r="E433" s="126"/>
      <c r="F433" s="126">
        <v>0</v>
      </c>
      <c r="G433" s="126">
        <v>0.4</v>
      </c>
      <c r="H433" s="126"/>
      <c r="I433" s="126"/>
      <c r="J433" s="130"/>
      <c r="K433" s="130"/>
    </row>
    <row r="434" spans="1:11" ht="110.25" x14ac:dyDescent="0.25">
      <c r="A434" s="124" t="s">
        <v>700</v>
      </c>
      <c r="B434" s="715"/>
      <c r="C434" s="106" t="s">
        <v>1332</v>
      </c>
      <c r="D434" s="126"/>
      <c r="E434" s="126"/>
      <c r="F434" s="126">
        <v>0.17</v>
      </c>
      <c r="G434" s="126">
        <v>0.16</v>
      </c>
      <c r="H434" s="126"/>
      <c r="I434" s="126"/>
      <c r="J434" s="130"/>
      <c r="K434" s="130"/>
    </row>
    <row r="435" spans="1:11" ht="94.5" x14ac:dyDescent="0.25">
      <c r="A435" s="124" t="s">
        <v>700</v>
      </c>
      <c r="B435" s="715"/>
      <c r="C435" s="106" t="s">
        <v>1333</v>
      </c>
      <c r="D435" s="126"/>
      <c r="E435" s="126"/>
      <c r="F435" s="126">
        <v>0.152</v>
      </c>
      <c r="G435" s="126">
        <v>0</v>
      </c>
      <c r="H435" s="126"/>
      <c r="I435" s="126"/>
      <c r="J435" s="130"/>
      <c r="K435" s="130"/>
    </row>
    <row r="436" spans="1:11" ht="141.75" x14ac:dyDescent="0.25">
      <c r="A436" s="124" t="s">
        <v>700</v>
      </c>
      <c r="B436" s="715"/>
      <c r="C436" s="106" t="s">
        <v>1334</v>
      </c>
      <c r="D436" s="126"/>
      <c r="E436" s="126"/>
      <c r="F436" s="126">
        <v>0.14599999999999999</v>
      </c>
      <c r="G436" s="126">
        <v>0.1</v>
      </c>
      <c r="H436" s="126"/>
      <c r="I436" s="126"/>
      <c r="J436" s="130"/>
      <c r="K436" s="130"/>
    </row>
    <row r="437" spans="1:11" ht="110.25" x14ac:dyDescent="0.25">
      <c r="A437" s="124" t="s">
        <v>700</v>
      </c>
      <c r="B437" s="715"/>
      <c r="C437" s="106" t="s">
        <v>1335</v>
      </c>
      <c r="D437" s="126"/>
      <c r="E437" s="126"/>
      <c r="F437" s="126">
        <v>0.77900000000000003</v>
      </c>
      <c r="G437" s="126">
        <v>0</v>
      </c>
      <c r="H437" s="126"/>
      <c r="I437" s="126"/>
      <c r="J437" s="130"/>
      <c r="K437" s="130"/>
    </row>
    <row r="438" spans="1:11" ht="157.5" x14ac:dyDescent="0.25">
      <c r="A438" s="124" t="s">
        <v>700</v>
      </c>
      <c r="B438" s="715"/>
      <c r="C438" s="106" t="s">
        <v>1336</v>
      </c>
      <c r="D438" s="126"/>
      <c r="E438" s="126"/>
      <c r="F438" s="126">
        <v>0.64</v>
      </c>
      <c r="G438" s="126">
        <v>0</v>
      </c>
      <c r="H438" s="126"/>
      <c r="I438" s="126"/>
      <c r="J438" s="130"/>
      <c r="K438" s="130"/>
    </row>
    <row r="439" spans="1:11" ht="110.25" x14ac:dyDescent="0.25">
      <c r="A439" s="124" t="s">
        <v>700</v>
      </c>
      <c r="B439" s="715"/>
      <c r="C439" s="106" t="s">
        <v>1337</v>
      </c>
      <c r="D439" s="126"/>
      <c r="E439" s="126"/>
      <c r="F439" s="126">
        <v>0.25</v>
      </c>
      <c r="G439" s="126">
        <v>0</v>
      </c>
      <c r="H439" s="126"/>
      <c r="I439" s="126"/>
      <c r="J439" s="130"/>
      <c r="K439" s="130"/>
    </row>
    <row r="440" spans="1:11" ht="110.25" x14ac:dyDescent="0.25">
      <c r="A440" s="124" t="s">
        <v>700</v>
      </c>
      <c r="B440" s="715"/>
      <c r="C440" s="106" t="s">
        <v>1338</v>
      </c>
      <c r="D440" s="126"/>
      <c r="E440" s="126"/>
      <c r="F440" s="126">
        <v>0.158</v>
      </c>
      <c r="G440" s="126">
        <v>0</v>
      </c>
      <c r="H440" s="126"/>
      <c r="I440" s="126"/>
      <c r="J440" s="130"/>
      <c r="K440" s="130"/>
    </row>
    <row r="441" spans="1:11" ht="110.25" x14ac:dyDescent="0.25">
      <c r="A441" s="124" t="s">
        <v>700</v>
      </c>
      <c r="B441" s="715"/>
      <c r="C441" s="106" t="s">
        <v>1339</v>
      </c>
      <c r="D441" s="126"/>
      <c r="E441" s="126"/>
      <c r="F441" s="126">
        <v>2.5000000000000001E-2</v>
      </c>
      <c r="G441" s="126">
        <v>0</v>
      </c>
      <c r="H441" s="126"/>
      <c r="I441" s="126"/>
      <c r="J441" s="130"/>
      <c r="K441" s="130"/>
    </row>
    <row r="442" spans="1:11" ht="110.25" x14ac:dyDescent="0.25">
      <c r="A442" s="124" t="s">
        <v>700</v>
      </c>
      <c r="B442" s="715"/>
      <c r="C442" s="106" t="s">
        <v>1340</v>
      </c>
      <c r="D442" s="126"/>
      <c r="E442" s="126"/>
      <c r="F442" s="126">
        <v>7.0000000000000007E-2</v>
      </c>
      <c r="G442" s="126">
        <v>0</v>
      </c>
      <c r="H442" s="126"/>
      <c r="I442" s="126"/>
      <c r="J442" s="130"/>
      <c r="K442" s="130"/>
    </row>
    <row r="443" spans="1:11" ht="110.25" x14ac:dyDescent="0.25">
      <c r="A443" s="124" t="s">
        <v>700</v>
      </c>
      <c r="B443" s="715"/>
      <c r="C443" s="106" t="s">
        <v>1341</v>
      </c>
      <c r="D443" s="126"/>
      <c r="E443" s="126"/>
      <c r="F443" s="126">
        <v>2.5000000000000001E-2</v>
      </c>
      <c r="G443" s="126">
        <v>0</v>
      </c>
      <c r="H443" s="126"/>
      <c r="I443" s="126"/>
      <c r="J443" s="130"/>
      <c r="K443" s="130"/>
    </row>
    <row r="444" spans="1:11" ht="110.25" x14ac:dyDescent="0.25">
      <c r="A444" s="124" t="s">
        <v>700</v>
      </c>
      <c r="B444" s="715"/>
      <c r="C444" s="106" t="s">
        <v>1342</v>
      </c>
      <c r="D444" s="126"/>
      <c r="E444" s="126"/>
      <c r="F444" s="126">
        <v>5.1999999999999998E-2</v>
      </c>
      <c r="G444" s="126">
        <v>0</v>
      </c>
      <c r="H444" s="126"/>
      <c r="I444" s="126"/>
      <c r="J444" s="130"/>
      <c r="K444" s="130"/>
    </row>
    <row r="445" spans="1:11" ht="110.25" x14ac:dyDescent="0.25">
      <c r="A445" s="124" t="s">
        <v>700</v>
      </c>
      <c r="B445" s="715"/>
      <c r="C445" s="106" t="s">
        <v>1343</v>
      </c>
      <c r="D445" s="126"/>
      <c r="E445" s="126"/>
      <c r="F445" s="126">
        <v>0.98299999999999998</v>
      </c>
      <c r="G445" s="126">
        <v>0.04</v>
      </c>
      <c r="H445" s="126"/>
      <c r="I445" s="126"/>
      <c r="J445" s="130"/>
      <c r="K445" s="130"/>
    </row>
    <row r="446" spans="1:11" ht="110.25" x14ac:dyDescent="0.25">
      <c r="A446" s="124" t="s">
        <v>700</v>
      </c>
      <c r="B446" s="715"/>
      <c r="C446" s="106" t="s">
        <v>1344</v>
      </c>
      <c r="D446" s="126"/>
      <c r="E446" s="126"/>
      <c r="F446" s="126">
        <v>7.3999999999999996E-2</v>
      </c>
      <c r="G446" s="126">
        <v>0</v>
      </c>
      <c r="H446" s="126"/>
      <c r="I446" s="126"/>
      <c r="J446" s="130"/>
      <c r="K446" s="130"/>
    </row>
    <row r="447" spans="1:11" ht="110.25" x14ac:dyDescent="0.25">
      <c r="A447" s="124" t="s">
        <v>700</v>
      </c>
      <c r="B447" s="715"/>
      <c r="C447" s="106" t="s">
        <v>1345</v>
      </c>
      <c r="D447" s="126"/>
      <c r="E447" s="126"/>
      <c r="F447" s="126">
        <v>0.23499999999999999</v>
      </c>
      <c r="G447" s="126">
        <v>0</v>
      </c>
      <c r="H447" s="126"/>
      <c r="I447" s="126"/>
      <c r="J447" s="130"/>
      <c r="K447" s="130"/>
    </row>
    <row r="448" spans="1:11" ht="94.5" x14ac:dyDescent="0.25">
      <c r="A448" s="124" t="s">
        <v>700</v>
      </c>
      <c r="B448" s="715"/>
      <c r="C448" s="106" t="s">
        <v>1346</v>
      </c>
      <c r="D448" s="126"/>
      <c r="E448" s="126"/>
      <c r="F448" s="126">
        <v>0.21</v>
      </c>
      <c r="G448" s="126">
        <v>0</v>
      </c>
      <c r="H448" s="126"/>
      <c r="I448" s="126"/>
      <c r="J448" s="130"/>
      <c r="K448" s="130"/>
    </row>
    <row r="449" spans="1:11" ht="94.5" x14ac:dyDescent="0.25">
      <c r="A449" s="124" t="s">
        <v>700</v>
      </c>
      <c r="B449" s="715"/>
      <c r="C449" s="106" t="s">
        <v>1347</v>
      </c>
      <c r="D449" s="126"/>
      <c r="E449" s="126"/>
      <c r="F449" s="126">
        <v>0.21</v>
      </c>
      <c r="G449" s="126">
        <v>0</v>
      </c>
      <c r="H449" s="126"/>
      <c r="I449" s="126"/>
      <c r="J449" s="130"/>
      <c r="K449" s="130"/>
    </row>
    <row r="450" spans="1:11" ht="110.25" x14ac:dyDescent="0.25">
      <c r="A450" s="124" t="s">
        <v>700</v>
      </c>
      <c r="B450" s="715"/>
      <c r="C450" s="106" t="s">
        <v>1348</v>
      </c>
      <c r="D450" s="126"/>
      <c r="E450" s="126"/>
      <c r="F450" s="126">
        <v>0.308</v>
      </c>
      <c r="G450" s="126">
        <v>0</v>
      </c>
      <c r="H450" s="126"/>
      <c r="I450" s="126"/>
      <c r="J450" s="130"/>
      <c r="K450" s="130"/>
    </row>
    <row r="451" spans="1:11" ht="141.75" x14ac:dyDescent="0.25">
      <c r="A451" s="124" t="s">
        <v>700</v>
      </c>
      <c r="B451" s="715"/>
      <c r="C451" s="106" t="s">
        <v>1349</v>
      </c>
      <c r="D451" s="126"/>
      <c r="E451" s="126"/>
      <c r="F451" s="126">
        <v>0.112</v>
      </c>
      <c r="G451" s="126">
        <v>0</v>
      </c>
      <c r="H451" s="126"/>
      <c r="I451" s="126"/>
      <c r="J451" s="130"/>
      <c r="K451" s="130"/>
    </row>
    <row r="452" spans="1:11" ht="110.25" x14ac:dyDescent="0.25">
      <c r="A452" s="124" t="s">
        <v>700</v>
      </c>
      <c r="B452" s="715"/>
      <c r="C452" s="106" t="s">
        <v>1350</v>
      </c>
      <c r="D452" s="126"/>
      <c r="E452" s="126"/>
      <c r="F452" s="126">
        <v>0.08</v>
      </c>
      <c r="G452" s="126">
        <v>0</v>
      </c>
      <c r="H452" s="126"/>
      <c r="I452" s="126"/>
      <c r="J452" s="130"/>
      <c r="K452" s="130"/>
    </row>
    <row r="453" spans="1:11" ht="110.25" x14ac:dyDescent="0.25">
      <c r="A453" s="124" t="s">
        <v>700</v>
      </c>
      <c r="B453" s="715"/>
      <c r="C453" s="106" t="s">
        <v>1351</v>
      </c>
      <c r="D453" s="126"/>
      <c r="E453" s="126"/>
      <c r="F453" s="126">
        <v>5.2999999999999999E-2</v>
      </c>
      <c r="G453" s="126">
        <v>0</v>
      </c>
      <c r="H453" s="126"/>
      <c r="I453" s="126"/>
      <c r="J453" s="130"/>
      <c r="K453" s="130"/>
    </row>
    <row r="454" spans="1:11" ht="110.25" x14ac:dyDescent="0.25">
      <c r="A454" s="124" t="s">
        <v>700</v>
      </c>
      <c r="B454" s="715"/>
      <c r="C454" s="106" t="s">
        <v>1352</v>
      </c>
      <c r="D454" s="126"/>
      <c r="E454" s="126"/>
      <c r="F454" s="126">
        <v>0.35</v>
      </c>
      <c r="G454" s="126">
        <v>0</v>
      </c>
      <c r="H454" s="126"/>
      <c r="I454" s="126"/>
      <c r="J454" s="130"/>
      <c r="K454" s="130"/>
    </row>
    <row r="455" spans="1:11" ht="110.25" x14ac:dyDescent="0.25">
      <c r="A455" s="124" t="s">
        <v>700</v>
      </c>
      <c r="B455" s="715"/>
      <c r="C455" s="106" t="s">
        <v>1353</v>
      </c>
      <c r="D455" s="126"/>
      <c r="E455" s="126"/>
      <c r="F455" s="126">
        <v>0.13500000000000001</v>
      </c>
      <c r="G455" s="126">
        <v>0</v>
      </c>
      <c r="H455" s="126"/>
      <c r="I455" s="126"/>
      <c r="J455" s="130"/>
      <c r="K455" s="130"/>
    </row>
    <row r="456" spans="1:11" ht="141.75" x14ac:dyDescent="0.25">
      <c r="A456" s="124" t="s">
        <v>700</v>
      </c>
      <c r="B456" s="715"/>
      <c r="C456" s="106" t="s">
        <v>1354</v>
      </c>
      <c r="D456" s="126"/>
      <c r="E456" s="126"/>
      <c r="F456" s="126">
        <v>0.34899999999999998</v>
      </c>
      <c r="G456" s="126">
        <v>0</v>
      </c>
      <c r="H456" s="126"/>
      <c r="I456" s="126"/>
      <c r="J456" s="130"/>
      <c r="K456" s="130"/>
    </row>
    <row r="457" spans="1:11" ht="126" x14ac:dyDescent="0.25">
      <c r="A457" s="124" t="s">
        <v>700</v>
      </c>
      <c r="B457" s="715"/>
      <c r="C457" s="106" t="s">
        <v>1355</v>
      </c>
      <c r="D457" s="126"/>
      <c r="E457" s="126"/>
      <c r="F457" s="126">
        <v>0.38500000000000001</v>
      </c>
      <c r="G457" s="126">
        <v>0</v>
      </c>
      <c r="H457" s="126"/>
      <c r="I457" s="126"/>
      <c r="J457" s="130"/>
      <c r="K457" s="130"/>
    </row>
    <row r="458" spans="1:11" ht="189" x14ac:dyDescent="0.25">
      <c r="A458" s="124" t="s">
        <v>700</v>
      </c>
      <c r="B458" s="715"/>
      <c r="C458" s="106" t="s">
        <v>1356</v>
      </c>
      <c r="D458" s="126"/>
      <c r="E458" s="126"/>
      <c r="F458" s="126">
        <v>0.78</v>
      </c>
      <c r="G458" s="126">
        <v>0</v>
      </c>
      <c r="H458" s="126"/>
      <c r="I458" s="126"/>
      <c r="J458" s="130"/>
      <c r="K458" s="130"/>
    </row>
    <row r="459" spans="1:11" ht="110.25" x14ac:dyDescent="0.25">
      <c r="A459" s="124" t="s">
        <v>700</v>
      </c>
      <c r="B459" s="715"/>
      <c r="C459" s="106" t="s">
        <v>1357</v>
      </c>
      <c r="D459" s="126"/>
      <c r="E459" s="126"/>
      <c r="F459" s="126">
        <v>6.5000000000000002E-2</v>
      </c>
      <c r="G459" s="126">
        <v>2.5000000000000001E-2</v>
      </c>
      <c r="H459" s="126"/>
      <c r="I459" s="126"/>
      <c r="J459" s="130"/>
      <c r="K459" s="130"/>
    </row>
    <row r="460" spans="1:11" ht="110.25" x14ac:dyDescent="0.25">
      <c r="A460" s="124" t="s">
        <v>700</v>
      </c>
      <c r="B460" s="715"/>
      <c r="C460" s="106" t="s">
        <v>1358</v>
      </c>
      <c r="D460" s="126"/>
      <c r="E460" s="126"/>
      <c r="F460" s="126">
        <v>0.45</v>
      </c>
      <c r="G460" s="126">
        <v>0</v>
      </c>
      <c r="H460" s="126"/>
      <c r="I460" s="126"/>
      <c r="J460" s="130"/>
      <c r="K460" s="130"/>
    </row>
    <row r="461" spans="1:11" ht="126" x14ac:dyDescent="0.25">
      <c r="A461" s="124" t="s">
        <v>700</v>
      </c>
      <c r="B461" s="715"/>
      <c r="C461" s="106" t="s">
        <v>1359</v>
      </c>
      <c r="D461" s="126"/>
      <c r="E461" s="126"/>
      <c r="F461" s="126">
        <v>0.13</v>
      </c>
      <c r="G461" s="126">
        <v>0</v>
      </c>
      <c r="H461" s="126"/>
      <c r="I461" s="126"/>
      <c r="J461" s="130"/>
      <c r="K461" s="130"/>
    </row>
    <row r="462" spans="1:11" ht="110.25" x14ac:dyDescent="0.25">
      <c r="A462" s="124" t="s">
        <v>700</v>
      </c>
      <c r="B462" s="715"/>
      <c r="C462" s="106" t="s">
        <v>1360</v>
      </c>
      <c r="D462" s="126"/>
      <c r="E462" s="126"/>
      <c r="F462" s="126">
        <v>2.8000000000000001E-2</v>
      </c>
      <c r="G462" s="126">
        <v>0.1</v>
      </c>
      <c r="H462" s="126"/>
      <c r="I462" s="126"/>
      <c r="J462" s="130"/>
      <c r="K462" s="130"/>
    </row>
    <row r="463" spans="1:11" ht="126" x14ac:dyDescent="0.25">
      <c r="A463" s="124" t="s">
        <v>700</v>
      </c>
      <c r="B463" s="715"/>
      <c r="C463" s="106" t="s">
        <v>1361</v>
      </c>
      <c r="D463" s="126"/>
      <c r="E463" s="126"/>
      <c r="F463" s="126">
        <v>0</v>
      </c>
      <c r="G463" s="126">
        <v>0.16</v>
      </c>
      <c r="H463" s="126"/>
      <c r="I463" s="126"/>
      <c r="J463" s="130"/>
      <c r="K463" s="130"/>
    </row>
    <row r="464" spans="1:11" ht="110.25" x14ac:dyDescent="0.25">
      <c r="A464" s="124" t="s">
        <v>700</v>
      </c>
      <c r="B464" s="715"/>
      <c r="C464" s="106" t="s">
        <v>1362</v>
      </c>
      <c r="D464" s="126"/>
      <c r="E464" s="126"/>
      <c r="F464" s="126">
        <v>0.33100000000000002</v>
      </c>
      <c r="G464" s="126">
        <v>0</v>
      </c>
      <c r="H464" s="126"/>
      <c r="I464" s="126"/>
      <c r="J464" s="130"/>
      <c r="K464" s="130"/>
    </row>
    <row r="465" spans="1:11" ht="173.25" x14ac:dyDescent="0.25">
      <c r="A465" s="124" t="s">
        <v>700</v>
      </c>
      <c r="B465" s="715"/>
      <c r="C465" s="106" t="s">
        <v>1363</v>
      </c>
      <c r="D465" s="126"/>
      <c r="E465" s="126"/>
      <c r="F465" s="126">
        <v>0</v>
      </c>
      <c r="G465" s="126">
        <v>0.16</v>
      </c>
      <c r="H465" s="126"/>
      <c r="I465" s="126"/>
      <c r="J465" s="130"/>
      <c r="K465" s="130"/>
    </row>
    <row r="466" spans="1:11" ht="110.25" x14ac:dyDescent="0.25">
      <c r="A466" s="124" t="s">
        <v>700</v>
      </c>
      <c r="B466" s="715"/>
      <c r="C466" s="106" t="s">
        <v>1364</v>
      </c>
      <c r="D466" s="126"/>
      <c r="E466" s="126"/>
      <c r="F466" s="126">
        <v>0.15</v>
      </c>
      <c r="G466" s="126">
        <v>0</v>
      </c>
      <c r="H466" s="126"/>
      <c r="I466" s="126"/>
      <c r="J466" s="130"/>
      <c r="K466" s="130"/>
    </row>
    <row r="467" spans="1:11" ht="110.25" x14ac:dyDescent="0.25">
      <c r="A467" s="124" t="s">
        <v>700</v>
      </c>
      <c r="B467" s="715"/>
      <c r="C467" s="106" t="s">
        <v>1365</v>
      </c>
      <c r="D467" s="126"/>
      <c r="E467" s="126"/>
      <c r="F467" s="126">
        <v>0.28599999999999998</v>
      </c>
      <c r="G467" s="126">
        <v>0</v>
      </c>
      <c r="H467" s="126"/>
      <c r="I467" s="126"/>
      <c r="J467" s="130"/>
      <c r="K467" s="130"/>
    </row>
    <row r="468" spans="1:11" ht="110.25" x14ac:dyDescent="0.25">
      <c r="A468" s="124" t="s">
        <v>700</v>
      </c>
      <c r="B468" s="715"/>
      <c r="C468" s="106" t="s">
        <v>1366</v>
      </c>
      <c r="D468" s="126"/>
      <c r="E468" s="126"/>
      <c r="F468" s="126">
        <v>0</v>
      </c>
      <c r="G468" s="126">
        <v>0.25</v>
      </c>
      <c r="H468" s="126"/>
      <c r="I468" s="126"/>
      <c r="J468" s="130"/>
      <c r="K468" s="130"/>
    </row>
    <row r="469" spans="1:11" ht="126" x14ac:dyDescent="0.25">
      <c r="A469" s="124" t="s">
        <v>700</v>
      </c>
      <c r="B469" s="715"/>
      <c r="C469" s="106" t="s">
        <v>1367</v>
      </c>
      <c r="D469" s="126"/>
      <c r="E469" s="126"/>
      <c r="F469" s="126">
        <v>5.2999999999999999E-2</v>
      </c>
      <c r="G469" s="126">
        <v>6.3E-2</v>
      </c>
      <c r="H469" s="126"/>
      <c r="I469" s="126"/>
      <c r="J469" s="130"/>
      <c r="K469" s="130"/>
    </row>
    <row r="470" spans="1:11" ht="126" x14ac:dyDescent="0.25">
      <c r="A470" s="124" t="s">
        <v>700</v>
      </c>
      <c r="B470" s="715"/>
      <c r="C470" s="106" t="s">
        <v>1368</v>
      </c>
      <c r="D470" s="126"/>
      <c r="E470" s="126"/>
      <c r="F470" s="126">
        <v>9.2999999999999999E-2</v>
      </c>
      <c r="G470" s="126">
        <v>0</v>
      </c>
      <c r="H470" s="126"/>
      <c r="I470" s="126"/>
      <c r="J470" s="130"/>
      <c r="K470" s="130"/>
    </row>
    <row r="471" spans="1:11" ht="236.25" x14ac:dyDescent="0.25">
      <c r="A471" s="124" t="s">
        <v>700</v>
      </c>
      <c r="B471" s="715"/>
      <c r="C471" s="106" t="s">
        <v>1369</v>
      </c>
      <c r="D471" s="126"/>
      <c r="E471" s="126"/>
      <c r="F471" s="126">
        <v>0</v>
      </c>
      <c r="G471" s="126">
        <v>0.16</v>
      </c>
      <c r="H471" s="126"/>
      <c r="I471" s="126"/>
      <c r="J471" s="130"/>
      <c r="K471" s="130"/>
    </row>
    <row r="472" spans="1:11" ht="126" x14ac:dyDescent="0.25">
      <c r="A472" s="124" t="s">
        <v>700</v>
      </c>
      <c r="B472" s="715"/>
      <c r="C472" s="106" t="s">
        <v>1370</v>
      </c>
      <c r="D472" s="126"/>
      <c r="E472" s="126"/>
      <c r="F472" s="126">
        <v>0</v>
      </c>
      <c r="G472" s="126">
        <v>0.1</v>
      </c>
      <c r="H472" s="126"/>
      <c r="I472" s="126"/>
      <c r="J472" s="130"/>
      <c r="K472" s="130"/>
    </row>
    <row r="473" spans="1:11" ht="110.25" x14ac:dyDescent="0.25">
      <c r="A473" s="124" t="s">
        <v>700</v>
      </c>
      <c r="B473" s="715"/>
      <c r="C473" s="106" t="s">
        <v>1371</v>
      </c>
      <c r="D473" s="126"/>
      <c r="E473" s="126"/>
      <c r="F473" s="126">
        <v>0.115</v>
      </c>
      <c r="G473" s="126">
        <v>0</v>
      </c>
      <c r="H473" s="126"/>
      <c r="I473" s="126"/>
      <c r="J473" s="130"/>
      <c r="K473" s="130"/>
    </row>
    <row r="474" spans="1:11" ht="78.75" x14ac:dyDescent="0.25">
      <c r="A474" s="124" t="s">
        <v>700</v>
      </c>
      <c r="B474" s="715"/>
      <c r="C474" s="106" t="s">
        <v>1372</v>
      </c>
      <c r="D474" s="126"/>
      <c r="E474" s="126"/>
      <c r="F474" s="126">
        <v>0.31</v>
      </c>
      <c r="G474" s="126">
        <v>0</v>
      </c>
      <c r="H474" s="126"/>
      <c r="I474" s="126"/>
      <c r="J474" s="130"/>
      <c r="K474" s="130"/>
    </row>
    <row r="475" spans="1:11" ht="110.25" x14ac:dyDescent="0.25">
      <c r="A475" s="124" t="s">
        <v>700</v>
      </c>
      <c r="B475" s="715"/>
      <c r="C475" s="106" t="s">
        <v>1373</v>
      </c>
      <c r="D475" s="126"/>
      <c r="E475" s="126"/>
      <c r="F475" s="126">
        <v>4.2000000000000003E-2</v>
      </c>
      <c r="G475" s="126">
        <v>0</v>
      </c>
      <c r="H475" s="126"/>
      <c r="I475" s="126"/>
      <c r="J475" s="130"/>
      <c r="K475" s="130"/>
    </row>
    <row r="476" spans="1:11" ht="94.5" x14ac:dyDescent="0.25">
      <c r="A476" s="124" t="s">
        <v>700</v>
      </c>
      <c r="B476" s="715"/>
      <c r="C476" s="106" t="s">
        <v>1374</v>
      </c>
      <c r="D476" s="126"/>
      <c r="E476" s="126"/>
      <c r="F476" s="126">
        <v>0.16</v>
      </c>
      <c r="G476" s="126">
        <v>0</v>
      </c>
      <c r="H476" s="126"/>
      <c r="I476" s="126"/>
      <c r="J476" s="130"/>
      <c r="K476" s="130"/>
    </row>
    <row r="477" spans="1:11" ht="141.75" x14ac:dyDescent="0.25">
      <c r="A477" s="124" t="s">
        <v>700</v>
      </c>
      <c r="B477" s="715"/>
      <c r="C477" s="106" t="s">
        <v>1375</v>
      </c>
      <c r="D477" s="126"/>
      <c r="E477" s="126"/>
      <c r="F477" s="126">
        <v>2.5999999999999999E-2</v>
      </c>
      <c r="G477" s="126">
        <v>0.04</v>
      </c>
      <c r="H477" s="126"/>
      <c r="I477" s="126"/>
      <c r="J477" s="130"/>
      <c r="K477" s="130"/>
    </row>
    <row r="478" spans="1:11" ht="110.25" x14ac:dyDescent="0.25">
      <c r="A478" s="124" t="s">
        <v>700</v>
      </c>
      <c r="B478" s="715"/>
      <c r="C478" s="106" t="s">
        <v>1376</v>
      </c>
      <c r="D478" s="126"/>
      <c r="E478" s="126"/>
      <c r="F478" s="126">
        <v>0.25</v>
      </c>
      <c r="G478" s="126">
        <v>6.3E-2</v>
      </c>
      <c r="H478" s="126"/>
      <c r="I478" s="126"/>
      <c r="J478" s="130"/>
      <c r="K478" s="130"/>
    </row>
    <row r="479" spans="1:11" ht="110.25" x14ac:dyDescent="0.25">
      <c r="A479" s="124" t="s">
        <v>700</v>
      </c>
      <c r="B479" s="715"/>
      <c r="C479" s="106" t="s">
        <v>1377</v>
      </c>
      <c r="D479" s="126"/>
      <c r="E479" s="126"/>
      <c r="F479" s="126">
        <v>0.217</v>
      </c>
      <c r="G479" s="126">
        <v>0</v>
      </c>
      <c r="H479" s="126"/>
      <c r="I479" s="126"/>
      <c r="J479" s="130"/>
      <c r="K479" s="130"/>
    </row>
    <row r="480" spans="1:11" ht="110.25" x14ac:dyDescent="0.25">
      <c r="A480" s="124" t="s">
        <v>700</v>
      </c>
      <c r="B480" s="715"/>
      <c r="C480" s="106" t="s">
        <v>1378</v>
      </c>
      <c r="D480" s="126"/>
      <c r="E480" s="126"/>
      <c r="F480" s="126">
        <v>0.41399999999999998</v>
      </c>
      <c r="G480" s="126">
        <v>6.3E-2</v>
      </c>
      <c r="H480" s="126"/>
      <c r="I480" s="126"/>
      <c r="J480" s="130"/>
      <c r="K480" s="130"/>
    </row>
    <row r="481" spans="1:11" ht="110.25" x14ac:dyDescent="0.25">
      <c r="A481" s="124" t="s">
        <v>700</v>
      </c>
      <c r="B481" s="715"/>
      <c r="C481" s="106" t="s">
        <v>1379</v>
      </c>
      <c r="D481" s="126"/>
      <c r="E481" s="126"/>
      <c r="F481" s="126">
        <v>0</v>
      </c>
      <c r="G481" s="126">
        <v>0.1</v>
      </c>
      <c r="H481" s="126"/>
      <c r="I481" s="126"/>
      <c r="J481" s="130"/>
      <c r="K481" s="130"/>
    </row>
    <row r="482" spans="1:11" ht="110.25" x14ac:dyDescent="0.25">
      <c r="A482" s="124" t="s">
        <v>700</v>
      </c>
      <c r="B482" s="715"/>
      <c r="C482" s="106" t="s">
        <v>1380</v>
      </c>
      <c r="D482" s="126"/>
      <c r="E482" s="126"/>
      <c r="F482" s="126">
        <v>4.7E-2</v>
      </c>
      <c r="G482" s="126">
        <v>0.25</v>
      </c>
      <c r="H482" s="126"/>
      <c r="I482" s="126"/>
      <c r="J482" s="130"/>
      <c r="K482" s="130"/>
    </row>
    <row r="483" spans="1:11" ht="141.75" x14ac:dyDescent="0.25">
      <c r="A483" s="124" t="s">
        <v>700</v>
      </c>
      <c r="B483" s="715"/>
      <c r="C483" s="106" t="s">
        <v>1381</v>
      </c>
      <c r="D483" s="126"/>
      <c r="E483" s="126"/>
      <c r="F483" s="126">
        <v>0</v>
      </c>
      <c r="G483" s="126">
        <v>0.25</v>
      </c>
      <c r="H483" s="126"/>
      <c r="I483" s="126"/>
      <c r="J483" s="130"/>
      <c r="K483" s="130"/>
    </row>
    <row r="484" spans="1:11" ht="126" x14ac:dyDescent="0.25">
      <c r="A484" s="124" t="s">
        <v>700</v>
      </c>
      <c r="B484" s="715"/>
      <c r="C484" s="106" t="s">
        <v>1382</v>
      </c>
      <c r="D484" s="126"/>
      <c r="E484" s="126"/>
      <c r="F484" s="126">
        <v>0</v>
      </c>
      <c r="G484" s="126">
        <v>0.25</v>
      </c>
      <c r="H484" s="126"/>
      <c r="I484" s="126"/>
      <c r="J484" s="130"/>
      <c r="K484" s="130"/>
    </row>
    <row r="485" spans="1:11" ht="126" x14ac:dyDescent="0.25">
      <c r="A485" s="124" t="s">
        <v>700</v>
      </c>
      <c r="B485" s="715"/>
      <c r="C485" s="106" t="s">
        <v>1383</v>
      </c>
      <c r="D485" s="126"/>
      <c r="E485" s="126"/>
      <c r="F485" s="126">
        <v>0</v>
      </c>
      <c r="G485" s="126">
        <v>0.25</v>
      </c>
      <c r="H485" s="126"/>
      <c r="I485" s="126"/>
      <c r="J485" s="130"/>
      <c r="K485" s="130"/>
    </row>
    <row r="486" spans="1:11" ht="126" x14ac:dyDescent="0.25">
      <c r="A486" s="124" t="s">
        <v>700</v>
      </c>
      <c r="B486" s="715"/>
      <c r="C486" s="106" t="s">
        <v>1384</v>
      </c>
      <c r="D486" s="126"/>
      <c r="E486" s="126"/>
      <c r="F486" s="126">
        <v>0</v>
      </c>
      <c r="G486" s="126">
        <v>0.16</v>
      </c>
      <c r="H486" s="126"/>
      <c r="I486" s="126"/>
      <c r="J486" s="130"/>
      <c r="K486" s="130"/>
    </row>
    <row r="487" spans="1:11" ht="110.25" x14ac:dyDescent="0.25">
      <c r="A487" s="124" t="s">
        <v>700</v>
      </c>
      <c r="B487" s="715"/>
      <c r="C487" s="106" t="s">
        <v>1385</v>
      </c>
      <c r="D487" s="126"/>
      <c r="E487" s="126"/>
      <c r="F487" s="126">
        <v>0</v>
      </c>
      <c r="G487" s="126">
        <v>0.16</v>
      </c>
      <c r="H487" s="126"/>
      <c r="I487" s="126"/>
      <c r="J487" s="130"/>
      <c r="K487" s="130"/>
    </row>
    <row r="488" spans="1:11" ht="110.25" x14ac:dyDescent="0.25">
      <c r="A488" s="124" t="s">
        <v>700</v>
      </c>
      <c r="B488" s="715"/>
      <c r="C488" s="106" t="s">
        <v>1386</v>
      </c>
      <c r="D488" s="126"/>
      <c r="E488" s="126"/>
      <c r="F488" s="126">
        <v>0</v>
      </c>
      <c r="G488" s="126">
        <v>0</v>
      </c>
      <c r="H488" s="126"/>
      <c r="I488" s="126"/>
      <c r="J488" s="130"/>
      <c r="K488" s="130"/>
    </row>
    <row r="489" spans="1:11" ht="110.25" x14ac:dyDescent="0.25">
      <c r="A489" s="124" t="s">
        <v>700</v>
      </c>
      <c r="B489" s="715"/>
      <c r="C489" s="106" t="s">
        <v>1387</v>
      </c>
      <c r="D489" s="126"/>
      <c r="E489" s="126"/>
      <c r="F489" s="126">
        <v>0.08</v>
      </c>
      <c r="G489" s="126">
        <v>0</v>
      </c>
      <c r="H489" s="126"/>
      <c r="I489" s="126"/>
      <c r="J489" s="130"/>
      <c r="K489" s="130"/>
    </row>
    <row r="490" spans="1:11" ht="110.25" x14ac:dyDescent="0.25">
      <c r="A490" s="124" t="s">
        <v>700</v>
      </c>
      <c r="B490" s="715"/>
      <c r="C490" s="106" t="s">
        <v>1388</v>
      </c>
      <c r="D490" s="126"/>
      <c r="E490" s="126"/>
      <c r="F490" s="126">
        <v>5.1999999999999998E-2</v>
      </c>
      <c r="G490" s="126">
        <v>0</v>
      </c>
      <c r="H490" s="126"/>
      <c r="I490" s="126"/>
      <c r="J490" s="130"/>
      <c r="K490" s="130"/>
    </row>
    <row r="491" spans="1:11" ht="110.25" x14ac:dyDescent="0.25">
      <c r="A491" s="124" t="s">
        <v>700</v>
      </c>
      <c r="B491" s="715"/>
      <c r="C491" s="106" t="s">
        <v>1389</v>
      </c>
      <c r="D491" s="126"/>
      <c r="E491" s="126"/>
      <c r="F491" s="126">
        <v>7.4999999999999997E-2</v>
      </c>
      <c r="G491" s="126">
        <v>0</v>
      </c>
      <c r="H491" s="126"/>
      <c r="I491" s="126"/>
      <c r="J491" s="130"/>
      <c r="K491" s="130"/>
    </row>
    <row r="492" spans="1:11" ht="110.25" x14ac:dyDescent="0.25">
      <c r="A492" s="124" t="s">
        <v>700</v>
      </c>
      <c r="B492" s="715"/>
      <c r="C492" s="106" t="s">
        <v>1390</v>
      </c>
      <c r="D492" s="126"/>
      <c r="E492" s="126"/>
      <c r="F492" s="126">
        <v>0.218</v>
      </c>
      <c r="G492" s="126">
        <v>0</v>
      </c>
      <c r="H492" s="126"/>
      <c r="I492" s="126"/>
      <c r="J492" s="130"/>
      <c r="K492" s="130"/>
    </row>
    <row r="493" spans="1:11" ht="110.25" x14ac:dyDescent="0.25">
      <c r="A493" s="124" t="s">
        <v>700</v>
      </c>
      <c r="B493" s="715"/>
      <c r="C493" s="106" t="s">
        <v>1391</v>
      </c>
      <c r="D493" s="126"/>
      <c r="E493" s="126"/>
      <c r="F493" s="126">
        <v>0.155</v>
      </c>
      <c r="G493" s="126">
        <v>0</v>
      </c>
      <c r="H493" s="126"/>
      <c r="I493" s="126"/>
      <c r="J493" s="130"/>
      <c r="K493" s="130"/>
    </row>
    <row r="494" spans="1:11" ht="126" x14ac:dyDescent="0.25">
      <c r="A494" s="124" t="s">
        <v>700</v>
      </c>
      <c r="B494" s="715"/>
      <c r="C494" s="106" t="s">
        <v>1392</v>
      </c>
      <c r="D494" s="126"/>
      <c r="E494" s="126"/>
      <c r="F494" s="126">
        <v>2.1000000000000001E-2</v>
      </c>
      <c r="G494" s="126">
        <v>0</v>
      </c>
      <c r="H494" s="126"/>
      <c r="I494" s="126"/>
      <c r="J494" s="130"/>
      <c r="K494" s="130"/>
    </row>
    <row r="495" spans="1:11" ht="47.25" x14ac:dyDescent="0.25">
      <c r="A495" s="124" t="s">
        <v>1393</v>
      </c>
      <c r="B495" s="715"/>
      <c r="C495" s="106" t="s">
        <v>1394</v>
      </c>
      <c r="D495" s="126"/>
      <c r="E495" s="126"/>
      <c r="F495" s="126">
        <v>0.27500000000000002</v>
      </c>
      <c r="G495" s="126">
        <v>0</v>
      </c>
      <c r="H495" s="126"/>
      <c r="I495" s="126"/>
      <c r="J495" s="130"/>
      <c r="K495" s="130"/>
    </row>
    <row r="496" spans="1:11" ht="78.75" x14ac:dyDescent="0.25">
      <c r="A496" s="124" t="s">
        <v>1395</v>
      </c>
      <c r="B496" s="715"/>
      <c r="C496" s="106" t="s">
        <v>1396</v>
      </c>
      <c r="D496" s="126"/>
      <c r="E496" s="126"/>
      <c r="F496" s="126">
        <v>0.5</v>
      </c>
      <c r="G496" s="126">
        <v>0</v>
      </c>
      <c r="H496" s="126"/>
      <c r="I496" s="126"/>
      <c r="J496" s="130">
        <v>0</v>
      </c>
      <c r="K496" s="130">
        <v>0</v>
      </c>
    </row>
    <row r="497" spans="1:11" ht="94.5" x14ac:dyDescent="0.25">
      <c r="A497" s="124" t="s">
        <v>1395</v>
      </c>
      <c r="B497" s="715"/>
      <c r="C497" s="106" t="s">
        <v>1397</v>
      </c>
      <c r="D497" s="126"/>
      <c r="E497" s="126"/>
      <c r="F497" s="126">
        <v>0.15</v>
      </c>
      <c r="G497" s="126">
        <v>0</v>
      </c>
      <c r="H497" s="126"/>
      <c r="I497" s="126"/>
      <c r="J497" s="130">
        <v>0</v>
      </c>
      <c r="K497" s="130">
        <v>0</v>
      </c>
    </row>
    <row r="498" spans="1:11" ht="94.5" x14ac:dyDescent="0.25">
      <c r="A498" s="124" t="s">
        <v>1395</v>
      </c>
      <c r="B498" s="715"/>
      <c r="C498" s="106" t="s">
        <v>1398</v>
      </c>
      <c r="D498" s="126"/>
      <c r="E498" s="126"/>
      <c r="F498" s="126">
        <v>0.39</v>
      </c>
      <c r="G498" s="126">
        <v>0</v>
      </c>
      <c r="H498" s="126"/>
      <c r="I498" s="126"/>
      <c r="J498" s="130">
        <v>0</v>
      </c>
      <c r="K498" s="130">
        <v>0</v>
      </c>
    </row>
    <row r="499" spans="1:11" ht="78.75" x14ac:dyDescent="0.25">
      <c r="A499" s="124" t="s">
        <v>1395</v>
      </c>
      <c r="B499" s="715"/>
      <c r="C499" s="106" t="s">
        <v>1399</v>
      </c>
      <c r="D499" s="126"/>
      <c r="E499" s="126"/>
      <c r="F499" s="126">
        <v>0.7</v>
      </c>
      <c r="G499" s="126">
        <v>0</v>
      </c>
      <c r="H499" s="126"/>
      <c r="I499" s="126"/>
      <c r="J499" s="130">
        <v>0</v>
      </c>
      <c r="K499" s="130">
        <v>0</v>
      </c>
    </row>
    <row r="500" spans="1:11" ht="78.75" x14ac:dyDescent="0.25">
      <c r="A500" s="124" t="s">
        <v>1395</v>
      </c>
      <c r="B500" s="715"/>
      <c r="C500" s="106" t="s">
        <v>1400</v>
      </c>
      <c r="D500" s="126"/>
      <c r="E500" s="126"/>
      <c r="F500" s="126">
        <v>0.23499999999999999</v>
      </c>
      <c r="G500" s="126">
        <v>0</v>
      </c>
      <c r="H500" s="126"/>
      <c r="I500" s="126"/>
      <c r="J500" s="130">
        <v>0</v>
      </c>
      <c r="K500" s="130">
        <v>0</v>
      </c>
    </row>
    <row r="501" spans="1:11" ht="78.75" x14ac:dyDescent="0.25">
      <c r="A501" s="124" t="s">
        <v>1395</v>
      </c>
      <c r="B501" s="715"/>
      <c r="C501" s="106" t="s">
        <v>1401</v>
      </c>
      <c r="D501" s="126"/>
      <c r="E501" s="126"/>
      <c r="F501" s="126">
        <v>1.4999999999999999E-2</v>
      </c>
      <c r="G501" s="126">
        <v>0</v>
      </c>
      <c r="H501" s="126"/>
      <c r="I501" s="126"/>
      <c r="J501" s="130">
        <v>0</v>
      </c>
      <c r="K501" s="130">
        <v>0</v>
      </c>
    </row>
    <row r="502" spans="1:11" ht="78.75" x14ac:dyDescent="0.25">
      <c r="A502" s="124" t="s">
        <v>1395</v>
      </c>
      <c r="B502" s="715"/>
      <c r="C502" s="106" t="s">
        <v>1402</v>
      </c>
      <c r="D502" s="126"/>
      <c r="E502" s="126"/>
      <c r="F502" s="126">
        <v>0.245</v>
      </c>
      <c r="G502" s="126">
        <v>0</v>
      </c>
      <c r="H502" s="126"/>
      <c r="I502" s="126"/>
      <c r="J502" s="130">
        <v>0</v>
      </c>
      <c r="K502" s="130">
        <v>0</v>
      </c>
    </row>
    <row r="503" spans="1:11" ht="78.75" x14ac:dyDescent="0.25">
      <c r="A503" s="124" t="s">
        <v>1395</v>
      </c>
      <c r="B503" s="715"/>
      <c r="C503" s="106" t="s">
        <v>1403</v>
      </c>
      <c r="D503" s="126"/>
      <c r="E503" s="126"/>
      <c r="F503" s="126">
        <v>0.123</v>
      </c>
      <c r="G503" s="126">
        <v>0</v>
      </c>
      <c r="H503" s="126"/>
      <c r="I503" s="126"/>
      <c r="J503" s="130">
        <v>0</v>
      </c>
      <c r="K503" s="130">
        <v>0</v>
      </c>
    </row>
    <row r="504" spans="1:11" ht="63" x14ac:dyDescent="0.25">
      <c r="A504" s="124" t="s">
        <v>1395</v>
      </c>
      <c r="B504" s="715"/>
      <c r="C504" s="106" t="s">
        <v>1404</v>
      </c>
      <c r="D504" s="126"/>
      <c r="E504" s="126"/>
      <c r="F504" s="126">
        <v>0.54</v>
      </c>
      <c r="G504" s="126">
        <v>0</v>
      </c>
      <c r="H504" s="126"/>
      <c r="I504" s="126"/>
      <c r="J504" s="130">
        <v>0</v>
      </c>
      <c r="K504" s="130">
        <v>0</v>
      </c>
    </row>
    <row r="505" spans="1:11" ht="110.25" x14ac:dyDescent="0.25">
      <c r="A505" s="124" t="s">
        <v>1395</v>
      </c>
      <c r="B505" s="715"/>
      <c r="C505" s="106" t="s">
        <v>1405</v>
      </c>
      <c r="D505" s="126"/>
      <c r="E505" s="126"/>
      <c r="F505" s="126">
        <v>0.35</v>
      </c>
      <c r="G505" s="126">
        <v>0.25</v>
      </c>
      <c r="H505" s="126"/>
      <c r="I505" s="126"/>
      <c r="J505" s="130">
        <v>0</v>
      </c>
      <c r="K505" s="130">
        <v>0</v>
      </c>
    </row>
    <row r="506" spans="1:11" ht="78.75" x14ac:dyDescent="0.25">
      <c r="A506" s="124" t="s">
        <v>1395</v>
      </c>
      <c r="B506" s="715"/>
      <c r="C506" s="106" t="s">
        <v>1406</v>
      </c>
      <c r="D506" s="126"/>
      <c r="E506" s="126"/>
      <c r="F506" s="126">
        <v>0.65</v>
      </c>
      <c r="G506" s="126">
        <v>0</v>
      </c>
      <c r="H506" s="126"/>
      <c r="I506" s="126"/>
      <c r="J506" s="130">
        <v>0</v>
      </c>
      <c r="K506" s="130">
        <v>0</v>
      </c>
    </row>
    <row r="507" spans="1:11" ht="110.25" x14ac:dyDescent="0.25">
      <c r="A507" s="124" t="s">
        <v>1395</v>
      </c>
      <c r="B507" s="715"/>
      <c r="C507" s="106" t="s">
        <v>1407</v>
      </c>
      <c r="D507" s="126"/>
      <c r="E507" s="126"/>
      <c r="F507" s="126">
        <v>0.58099999999999996</v>
      </c>
      <c r="G507" s="126">
        <v>0</v>
      </c>
      <c r="H507" s="126"/>
      <c r="I507" s="126"/>
      <c r="J507" s="130">
        <v>0</v>
      </c>
      <c r="K507" s="130">
        <v>0</v>
      </c>
    </row>
    <row r="508" spans="1:11" ht="94.5" x14ac:dyDescent="0.25">
      <c r="A508" s="124" t="s">
        <v>1395</v>
      </c>
      <c r="B508" s="715"/>
      <c r="C508" s="106" t="s">
        <v>1408</v>
      </c>
      <c r="D508" s="126"/>
      <c r="E508" s="126"/>
      <c r="F508" s="126">
        <v>0.2</v>
      </c>
      <c r="G508" s="126">
        <v>0</v>
      </c>
      <c r="H508" s="126"/>
      <c r="I508" s="126"/>
      <c r="J508" s="130">
        <v>0</v>
      </c>
      <c r="K508" s="130">
        <v>0</v>
      </c>
    </row>
    <row r="509" spans="1:11" ht="94.5" x14ac:dyDescent="0.25">
      <c r="A509" s="124" t="s">
        <v>1395</v>
      </c>
      <c r="B509" s="715"/>
      <c r="C509" s="106" t="s">
        <v>1409</v>
      </c>
      <c r="D509" s="126"/>
      <c r="E509" s="126"/>
      <c r="F509" s="126">
        <v>3.2000000000000001E-2</v>
      </c>
      <c r="G509" s="126">
        <v>0</v>
      </c>
      <c r="H509" s="126"/>
      <c r="I509" s="126"/>
      <c r="J509" s="130">
        <v>0</v>
      </c>
      <c r="K509" s="130">
        <v>0</v>
      </c>
    </row>
    <row r="510" spans="1:11" ht="94.5" x14ac:dyDescent="0.25">
      <c r="A510" s="124" t="s">
        <v>1395</v>
      </c>
      <c r="B510" s="715"/>
      <c r="C510" s="106" t="s">
        <v>1410</v>
      </c>
      <c r="D510" s="126"/>
      <c r="E510" s="126"/>
      <c r="F510" s="126">
        <v>0.5</v>
      </c>
      <c r="G510" s="126">
        <v>0</v>
      </c>
      <c r="H510" s="126"/>
      <c r="I510" s="126"/>
      <c r="J510" s="130">
        <v>0</v>
      </c>
      <c r="K510" s="130">
        <v>0</v>
      </c>
    </row>
    <row r="511" spans="1:11" ht="94.5" x14ac:dyDescent="0.25">
      <c r="A511" s="124" t="s">
        <v>1395</v>
      </c>
      <c r="B511" s="715"/>
      <c r="C511" s="106" t="s">
        <v>1411</v>
      </c>
      <c r="D511" s="126"/>
      <c r="E511" s="126"/>
      <c r="F511" s="126">
        <v>0.25</v>
      </c>
      <c r="G511" s="126">
        <v>0</v>
      </c>
      <c r="H511" s="126"/>
      <c r="I511" s="126"/>
      <c r="J511" s="130">
        <v>0</v>
      </c>
      <c r="K511" s="130">
        <v>0</v>
      </c>
    </row>
    <row r="512" spans="1:11" ht="94.5" x14ac:dyDescent="0.25">
      <c r="A512" s="124" t="s">
        <v>1395</v>
      </c>
      <c r="B512" s="715"/>
      <c r="C512" s="106" t="s">
        <v>1412</v>
      </c>
      <c r="D512" s="126"/>
      <c r="E512" s="126"/>
      <c r="F512" s="126">
        <v>0.52</v>
      </c>
      <c r="G512" s="126">
        <v>0</v>
      </c>
      <c r="H512" s="126"/>
      <c r="I512" s="126"/>
      <c r="J512" s="130">
        <v>0</v>
      </c>
      <c r="K512" s="130">
        <v>0</v>
      </c>
    </row>
    <row r="513" spans="1:11" ht="78.75" x14ac:dyDescent="0.25">
      <c r="A513" s="124" t="s">
        <v>1395</v>
      </c>
      <c r="B513" s="715"/>
      <c r="C513" s="106" t="s">
        <v>1413</v>
      </c>
      <c r="D513" s="126"/>
      <c r="E513" s="126"/>
      <c r="F513" s="126">
        <v>3.2000000000000001E-2</v>
      </c>
      <c r="G513" s="126">
        <v>0</v>
      </c>
      <c r="H513" s="126"/>
      <c r="I513" s="126"/>
      <c r="J513" s="130">
        <v>0</v>
      </c>
      <c r="K513" s="130">
        <v>0</v>
      </c>
    </row>
    <row r="514" spans="1:11" ht="141.75" x14ac:dyDescent="0.25">
      <c r="A514" s="124" t="s">
        <v>1395</v>
      </c>
      <c r="B514" s="715"/>
      <c r="C514" s="106" t="s">
        <v>1414</v>
      </c>
      <c r="D514" s="126"/>
      <c r="E514" s="126"/>
      <c r="F514" s="126">
        <v>0.25700000000000001</v>
      </c>
      <c r="G514" s="126">
        <v>0</v>
      </c>
      <c r="H514" s="126"/>
      <c r="I514" s="126"/>
      <c r="J514" s="130">
        <v>0</v>
      </c>
      <c r="K514" s="130">
        <v>0</v>
      </c>
    </row>
    <row r="515" spans="1:11" ht="78.75" x14ac:dyDescent="0.25">
      <c r="A515" s="124" t="s">
        <v>1395</v>
      </c>
      <c r="B515" s="715"/>
      <c r="C515" s="106" t="s">
        <v>1415</v>
      </c>
      <c r="D515" s="126"/>
      <c r="E515" s="126"/>
      <c r="F515" s="126">
        <v>0.06</v>
      </c>
      <c r="G515" s="126">
        <v>0</v>
      </c>
      <c r="H515" s="126"/>
      <c r="I515" s="126"/>
      <c r="J515" s="130">
        <v>0</v>
      </c>
      <c r="K515" s="130">
        <v>0</v>
      </c>
    </row>
    <row r="516" spans="1:11" ht="78.75" x14ac:dyDescent="0.25">
      <c r="A516" s="124" t="s">
        <v>1395</v>
      </c>
      <c r="B516" s="715"/>
      <c r="C516" s="106" t="s">
        <v>1416</v>
      </c>
      <c r="D516" s="126"/>
      <c r="E516" s="126"/>
      <c r="F516" s="126">
        <v>0.09</v>
      </c>
      <c r="G516" s="126">
        <v>0</v>
      </c>
      <c r="H516" s="126"/>
      <c r="I516" s="126"/>
      <c r="J516" s="130">
        <v>0</v>
      </c>
      <c r="K516" s="130">
        <v>0</v>
      </c>
    </row>
    <row r="517" spans="1:11" ht="94.5" x14ac:dyDescent="0.25">
      <c r="A517" s="124" t="s">
        <v>1395</v>
      </c>
      <c r="B517" s="715"/>
      <c r="C517" s="106" t="s">
        <v>1417</v>
      </c>
      <c r="D517" s="126"/>
      <c r="E517" s="126"/>
      <c r="F517" s="126">
        <v>6.4000000000000003E-3</v>
      </c>
      <c r="G517" s="126">
        <v>0</v>
      </c>
      <c r="H517" s="126"/>
      <c r="I517" s="126"/>
      <c r="J517" s="130">
        <v>0</v>
      </c>
      <c r="K517" s="130">
        <v>0</v>
      </c>
    </row>
    <row r="518" spans="1:11" ht="47.25" x14ac:dyDescent="0.25">
      <c r="A518" s="124" t="s">
        <v>1395</v>
      </c>
      <c r="B518" s="715"/>
      <c r="C518" s="150" t="s">
        <v>1418</v>
      </c>
      <c r="D518" s="126"/>
      <c r="E518" s="126"/>
      <c r="F518" s="126">
        <v>0.67</v>
      </c>
      <c r="G518" s="126">
        <v>0</v>
      </c>
      <c r="H518" s="126"/>
      <c r="I518" s="126"/>
      <c r="J518" s="130">
        <v>0</v>
      </c>
      <c r="K518" s="130">
        <v>0</v>
      </c>
    </row>
    <row r="519" spans="1:11" ht="47.25" x14ac:dyDescent="0.25">
      <c r="A519" s="124" t="s">
        <v>1395</v>
      </c>
      <c r="B519" s="715"/>
      <c r="C519" s="150" t="s">
        <v>1419</v>
      </c>
      <c r="D519" s="126"/>
      <c r="E519" s="126"/>
      <c r="F519" s="126">
        <v>0.32500000000000001</v>
      </c>
      <c r="G519" s="126">
        <v>0</v>
      </c>
      <c r="H519" s="126"/>
      <c r="I519" s="126"/>
      <c r="J519" s="130">
        <v>0</v>
      </c>
      <c r="K519" s="130">
        <v>0</v>
      </c>
    </row>
    <row r="520" spans="1:11" ht="47.25" x14ac:dyDescent="0.25">
      <c r="A520" s="124" t="s">
        <v>1395</v>
      </c>
      <c r="B520" s="715"/>
      <c r="C520" s="150" t="s">
        <v>1420</v>
      </c>
      <c r="D520" s="126"/>
      <c r="E520" s="126"/>
      <c r="F520" s="126">
        <v>0.35</v>
      </c>
      <c r="G520" s="126">
        <v>0</v>
      </c>
      <c r="H520" s="126"/>
      <c r="I520" s="126"/>
      <c r="J520" s="130">
        <v>0</v>
      </c>
      <c r="K520" s="130">
        <v>0</v>
      </c>
    </row>
    <row r="521" spans="1:11" ht="47.25" x14ac:dyDescent="0.25">
      <c r="A521" s="124" t="s">
        <v>1395</v>
      </c>
      <c r="B521" s="715"/>
      <c r="C521" s="150" t="s">
        <v>1421</v>
      </c>
      <c r="D521" s="126"/>
      <c r="E521" s="126"/>
      <c r="F521" s="126">
        <v>0.64</v>
      </c>
      <c r="G521" s="126">
        <v>0</v>
      </c>
      <c r="H521" s="126"/>
      <c r="I521" s="126"/>
      <c r="J521" s="130">
        <v>0</v>
      </c>
      <c r="K521" s="130">
        <v>0</v>
      </c>
    </row>
    <row r="522" spans="1:11" ht="47.25" x14ac:dyDescent="0.25">
      <c r="A522" s="124" t="s">
        <v>1395</v>
      </c>
      <c r="B522" s="715"/>
      <c r="C522" s="150" t="s">
        <v>1422</v>
      </c>
      <c r="D522" s="126"/>
      <c r="E522" s="126"/>
      <c r="F522" s="126">
        <v>0.64</v>
      </c>
      <c r="G522" s="126">
        <v>0</v>
      </c>
      <c r="H522" s="126"/>
      <c r="I522" s="126"/>
      <c r="J522" s="130">
        <v>0</v>
      </c>
      <c r="K522" s="130">
        <v>0</v>
      </c>
    </row>
    <row r="523" spans="1:11" ht="47.25" x14ac:dyDescent="0.25">
      <c r="A523" s="124" t="s">
        <v>1395</v>
      </c>
      <c r="B523" s="715"/>
      <c r="C523" s="150" t="s">
        <v>1423</v>
      </c>
      <c r="D523" s="126"/>
      <c r="E523" s="126"/>
      <c r="F523" s="126">
        <v>0.496</v>
      </c>
      <c r="G523" s="126">
        <v>0</v>
      </c>
      <c r="H523" s="126"/>
      <c r="I523" s="126"/>
      <c r="J523" s="130">
        <v>0</v>
      </c>
      <c r="K523" s="130">
        <v>0</v>
      </c>
    </row>
    <row r="524" spans="1:11" ht="47.25" x14ac:dyDescent="0.25">
      <c r="A524" s="124" t="s">
        <v>1395</v>
      </c>
      <c r="B524" s="715"/>
      <c r="C524" s="106" t="s">
        <v>1424</v>
      </c>
      <c r="D524" s="126"/>
      <c r="E524" s="126"/>
      <c r="F524" s="126">
        <v>0.59499999999999997</v>
      </c>
      <c r="G524" s="126">
        <v>0.25</v>
      </c>
      <c r="H524" s="126"/>
      <c r="I524" s="126"/>
      <c r="J524" s="130">
        <v>0</v>
      </c>
      <c r="K524" s="130">
        <v>0</v>
      </c>
    </row>
    <row r="525" spans="1:11" ht="47.25" x14ac:dyDescent="0.25">
      <c r="A525" s="124" t="s">
        <v>1395</v>
      </c>
      <c r="B525" s="715"/>
      <c r="C525" s="150" t="s">
        <v>1425</v>
      </c>
      <c r="D525" s="126"/>
      <c r="E525" s="126"/>
      <c r="F525" s="126">
        <v>0.05</v>
      </c>
      <c r="G525" s="126">
        <v>0</v>
      </c>
      <c r="H525" s="126"/>
      <c r="I525" s="126"/>
      <c r="J525" s="130">
        <v>0</v>
      </c>
      <c r="K525" s="130">
        <v>0</v>
      </c>
    </row>
    <row r="526" spans="1:11" ht="47.25" x14ac:dyDescent="0.25">
      <c r="A526" s="124" t="s">
        <v>1395</v>
      </c>
      <c r="B526" s="715"/>
      <c r="C526" s="150" t="s">
        <v>1426</v>
      </c>
      <c r="D526" s="126"/>
      <c r="E526" s="126"/>
      <c r="F526" s="126">
        <v>0.105</v>
      </c>
      <c r="G526" s="126">
        <v>0</v>
      </c>
      <c r="H526" s="126"/>
      <c r="I526" s="126"/>
      <c r="J526" s="130">
        <v>0</v>
      </c>
      <c r="K526" s="130">
        <v>0</v>
      </c>
    </row>
    <row r="527" spans="1:11" ht="47.25" x14ac:dyDescent="0.25">
      <c r="A527" s="124" t="s">
        <v>1395</v>
      </c>
      <c r="B527" s="715"/>
      <c r="C527" s="150" t="s">
        <v>1427</v>
      </c>
      <c r="D527" s="126"/>
      <c r="E527" s="126"/>
      <c r="F527" s="126">
        <v>0.08</v>
      </c>
      <c r="G527" s="126">
        <v>0</v>
      </c>
      <c r="H527" s="126"/>
      <c r="I527" s="126"/>
      <c r="J527" s="130">
        <v>0</v>
      </c>
      <c r="K527" s="130">
        <v>0</v>
      </c>
    </row>
    <row r="528" spans="1:11" ht="47.25" x14ac:dyDescent="0.25">
      <c r="A528" s="124" t="s">
        <v>1395</v>
      </c>
      <c r="B528" s="715"/>
      <c r="C528" s="106" t="s">
        <v>1428</v>
      </c>
      <c r="D528" s="126"/>
      <c r="E528" s="126"/>
      <c r="F528" s="126">
        <v>0.78</v>
      </c>
      <c r="G528" s="126">
        <v>0.16</v>
      </c>
      <c r="H528" s="126"/>
      <c r="I528" s="126"/>
      <c r="J528" s="130">
        <v>0</v>
      </c>
      <c r="K528" s="130">
        <v>0</v>
      </c>
    </row>
    <row r="529" spans="1:11" ht="47.25" x14ac:dyDescent="0.25">
      <c r="A529" s="124" t="s">
        <v>1395</v>
      </c>
      <c r="B529" s="715"/>
      <c r="C529" s="150" t="s">
        <v>1429</v>
      </c>
      <c r="D529" s="126"/>
      <c r="E529" s="126"/>
      <c r="F529" s="126">
        <v>0.95399999999999996</v>
      </c>
      <c r="G529" s="126">
        <v>0</v>
      </c>
      <c r="H529" s="126"/>
      <c r="I529" s="126"/>
      <c r="J529" s="130">
        <v>0</v>
      </c>
      <c r="K529" s="130">
        <v>0</v>
      </c>
    </row>
    <row r="530" spans="1:11" ht="47.25" x14ac:dyDescent="0.25">
      <c r="A530" s="124" t="s">
        <v>1395</v>
      </c>
      <c r="B530" s="715"/>
      <c r="C530" s="150" t="s">
        <v>1430</v>
      </c>
      <c r="D530" s="126"/>
      <c r="E530" s="126"/>
      <c r="F530" s="126">
        <v>0.5</v>
      </c>
      <c r="G530" s="126">
        <v>0</v>
      </c>
      <c r="H530" s="126"/>
      <c r="I530" s="126"/>
      <c r="J530" s="130">
        <v>0</v>
      </c>
      <c r="K530" s="130">
        <v>0</v>
      </c>
    </row>
    <row r="531" spans="1:11" ht="31.5" x14ac:dyDescent="0.25">
      <c r="A531" s="124" t="s">
        <v>1395</v>
      </c>
      <c r="B531" s="715"/>
      <c r="C531" s="150" t="s">
        <v>1431</v>
      </c>
      <c r="D531" s="126"/>
      <c r="E531" s="126"/>
      <c r="F531" s="126">
        <v>0.48299999999999998</v>
      </c>
      <c r="G531" s="126">
        <v>0</v>
      </c>
      <c r="H531" s="126"/>
      <c r="I531" s="126"/>
      <c r="J531" s="130">
        <v>0</v>
      </c>
      <c r="K531" s="130">
        <v>0</v>
      </c>
    </row>
    <row r="532" spans="1:11" ht="47.25" x14ac:dyDescent="0.25">
      <c r="A532" s="124" t="s">
        <v>1395</v>
      </c>
      <c r="B532" s="715"/>
      <c r="C532" s="150" t="s">
        <v>1432</v>
      </c>
      <c r="D532" s="126"/>
      <c r="E532" s="126"/>
      <c r="F532" s="126">
        <v>0.19</v>
      </c>
      <c r="G532" s="126">
        <v>0</v>
      </c>
      <c r="H532" s="126"/>
      <c r="I532" s="126"/>
      <c r="J532" s="130">
        <v>0</v>
      </c>
      <c r="K532" s="130">
        <v>0</v>
      </c>
    </row>
    <row r="533" spans="1:11" ht="47.25" x14ac:dyDescent="0.25">
      <c r="A533" s="124" t="s">
        <v>1395</v>
      </c>
      <c r="B533" s="715"/>
      <c r="C533" s="154" t="s">
        <v>1433</v>
      </c>
      <c r="D533" s="126"/>
      <c r="E533" s="126"/>
      <c r="F533" s="126">
        <v>0.30099999999999999</v>
      </c>
      <c r="G533" s="126">
        <v>0.1</v>
      </c>
      <c r="H533" s="126"/>
      <c r="I533" s="126"/>
      <c r="J533" s="130">
        <v>0</v>
      </c>
      <c r="K533" s="130">
        <v>0</v>
      </c>
    </row>
    <row r="534" spans="1:11" ht="47.25" x14ac:dyDescent="0.25">
      <c r="A534" s="124" t="s">
        <v>1395</v>
      </c>
      <c r="B534" s="715"/>
      <c r="C534" s="150" t="s">
        <v>1434</v>
      </c>
      <c r="D534" s="126"/>
      <c r="E534" s="126"/>
      <c r="F534" s="126">
        <v>4.4999999999999998E-2</v>
      </c>
      <c r="G534" s="126">
        <v>0</v>
      </c>
      <c r="H534" s="126"/>
      <c r="I534" s="126"/>
      <c r="J534" s="130">
        <v>0</v>
      </c>
      <c r="K534" s="130">
        <v>0</v>
      </c>
    </row>
    <row r="535" spans="1:11" ht="47.25" x14ac:dyDescent="0.25">
      <c r="A535" s="124" t="s">
        <v>1395</v>
      </c>
      <c r="B535" s="715"/>
      <c r="C535" s="150" t="s">
        <v>1435</v>
      </c>
      <c r="D535" s="126"/>
      <c r="E535" s="126"/>
      <c r="F535" s="126">
        <v>0.11</v>
      </c>
      <c r="G535" s="126">
        <v>0</v>
      </c>
      <c r="H535" s="126"/>
      <c r="I535" s="126"/>
      <c r="J535" s="130">
        <v>0</v>
      </c>
      <c r="K535" s="130">
        <v>0</v>
      </c>
    </row>
    <row r="536" spans="1:11" ht="47.25" x14ac:dyDescent="0.25">
      <c r="A536" s="124" t="s">
        <v>1395</v>
      </c>
      <c r="B536" s="715"/>
      <c r="C536" s="150" t="s">
        <v>1436</v>
      </c>
      <c r="D536" s="126"/>
      <c r="E536" s="126"/>
      <c r="F536" s="126">
        <v>0.08</v>
      </c>
      <c r="G536" s="126">
        <v>0</v>
      </c>
      <c r="H536" s="126"/>
      <c r="I536" s="126"/>
      <c r="J536" s="130">
        <v>0</v>
      </c>
      <c r="K536" s="130">
        <v>0</v>
      </c>
    </row>
    <row r="537" spans="1:11" ht="47.25" x14ac:dyDescent="0.25">
      <c r="A537" s="124" t="s">
        <v>1395</v>
      </c>
      <c r="B537" s="715"/>
      <c r="C537" s="150" t="s">
        <v>1437</v>
      </c>
      <c r="D537" s="126"/>
      <c r="E537" s="126"/>
      <c r="F537" s="126">
        <v>6.5000000000000002E-2</v>
      </c>
      <c r="G537" s="126">
        <v>0</v>
      </c>
      <c r="H537" s="126"/>
      <c r="I537" s="126"/>
      <c r="J537" s="130">
        <v>0</v>
      </c>
      <c r="K537" s="130">
        <v>0</v>
      </c>
    </row>
    <row r="538" spans="1:11" ht="47.25" x14ac:dyDescent="0.25">
      <c r="A538" s="124" t="s">
        <v>1395</v>
      </c>
      <c r="B538" s="715"/>
      <c r="C538" s="150" t="s">
        <v>1438</v>
      </c>
      <c r="D538" s="126"/>
      <c r="E538" s="126"/>
      <c r="F538" s="126">
        <v>7.0000000000000007E-2</v>
      </c>
      <c r="G538" s="126">
        <v>0</v>
      </c>
      <c r="H538" s="126"/>
      <c r="I538" s="126"/>
      <c r="J538" s="130">
        <v>0</v>
      </c>
      <c r="K538" s="130">
        <v>0</v>
      </c>
    </row>
    <row r="539" spans="1:11" ht="47.25" x14ac:dyDescent="0.25">
      <c r="A539" s="124" t="s">
        <v>1395</v>
      </c>
      <c r="B539" s="715"/>
      <c r="C539" s="150" t="s">
        <v>1439</v>
      </c>
      <c r="D539" s="126"/>
      <c r="E539" s="126"/>
      <c r="F539" s="126">
        <v>7.0000000000000007E-2</v>
      </c>
      <c r="G539" s="126">
        <v>0</v>
      </c>
      <c r="H539" s="126"/>
      <c r="I539" s="126"/>
      <c r="J539" s="130">
        <v>0</v>
      </c>
      <c r="K539" s="130">
        <v>0</v>
      </c>
    </row>
    <row r="540" spans="1:11" ht="47.25" x14ac:dyDescent="0.25">
      <c r="A540" s="124" t="s">
        <v>1395</v>
      </c>
      <c r="B540" s="715"/>
      <c r="C540" s="106" t="s">
        <v>1440</v>
      </c>
      <c r="D540" s="126"/>
      <c r="E540" s="126"/>
      <c r="F540" s="126">
        <v>2.1000000000000001E-2</v>
      </c>
      <c r="G540" s="126">
        <v>2.5000000000000001E-2</v>
      </c>
      <c r="H540" s="126"/>
      <c r="I540" s="126"/>
      <c r="J540" s="130">
        <v>0</v>
      </c>
      <c r="K540" s="130">
        <v>0</v>
      </c>
    </row>
    <row r="541" spans="1:11" ht="47.25" x14ac:dyDescent="0.25">
      <c r="A541" s="124" t="s">
        <v>1395</v>
      </c>
      <c r="B541" s="715"/>
      <c r="C541" s="106" t="s">
        <v>1441</v>
      </c>
      <c r="D541" s="126"/>
      <c r="E541" s="126"/>
      <c r="F541" s="126">
        <v>0.107</v>
      </c>
      <c r="G541" s="126">
        <v>0.4</v>
      </c>
      <c r="H541" s="126"/>
      <c r="I541" s="126"/>
      <c r="J541" s="130">
        <v>0</v>
      </c>
      <c r="K541" s="130">
        <v>0</v>
      </c>
    </row>
    <row r="542" spans="1:11" ht="63" x14ac:dyDescent="0.25">
      <c r="A542" s="124" t="s">
        <v>1395</v>
      </c>
      <c r="B542" s="715"/>
      <c r="C542" s="106" t="s">
        <v>1442</v>
      </c>
      <c r="D542" s="126"/>
      <c r="E542" s="126"/>
      <c r="F542" s="126">
        <v>0.38700000000000001</v>
      </c>
      <c r="G542" s="126">
        <v>6.3E-2</v>
      </c>
      <c r="H542" s="126"/>
      <c r="I542" s="126"/>
      <c r="J542" s="130"/>
      <c r="K542" s="130"/>
    </row>
    <row r="543" spans="1:11" ht="47.25" x14ac:dyDescent="0.25">
      <c r="A543" s="124" t="s">
        <v>1395</v>
      </c>
      <c r="B543" s="715"/>
      <c r="C543" s="106" t="s">
        <v>1443</v>
      </c>
      <c r="D543" s="126"/>
      <c r="E543" s="126"/>
      <c r="F543" s="126">
        <v>7.0000000000000007E-2</v>
      </c>
      <c r="G543" s="126">
        <v>0</v>
      </c>
      <c r="H543" s="126"/>
      <c r="I543" s="126"/>
      <c r="J543" s="130"/>
      <c r="K543" s="130"/>
    </row>
    <row r="544" spans="1:11" ht="47.25" x14ac:dyDescent="0.25">
      <c r="A544" s="124" t="s">
        <v>1395</v>
      </c>
      <c r="B544" s="715"/>
      <c r="C544" s="106" t="s">
        <v>1444</v>
      </c>
      <c r="D544" s="126"/>
      <c r="E544" s="126"/>
      <c r="F544" s="126">
        <v>0.2</v>
      </c>
      <c r="G544" s="126">
        <v>0</v>
      </c>
      <c r="H544" s="126"/>
      <c r="I544" s="126"/>
      <c r="J544" s="130"/>
      <c r="K544" s="130"/>
    </row>
    <row r="545" spans="1:11" ht="47.25" x14ac:dyDescent="0.25">
      <c r="A545" s="124" t="s">
        <v>1395</v>
      </c>
      <c r="B545" s="715"/>
      <c r="C545" s="106" t="s">
        <v>1445</v>
      </c>
      <c r="D545" s="126"/>
      <c r="E545" s="126"/>
      <c r="F545" s="126">
        <v>0.31</v>
      </c>
      <c r="G545" s="126">
        <v>0</v>
      </c>
      <c r="H545" s="126"/>
      <c r="I545" s="126"/>
      <c r="J545" s="130"/>
      <c r="K545" s="130"/>
    </row>
    <row r="546" spans="1:11" ht="63" x14ac:dyDescent="0.25">
      <c r="A546" s="124" t="s">
        <v>1395</v>
      </c>
      <c r="B546" s="715"/>
      <c r="C546" s="106" t="s">
        <v>1446</v>
      </c>
      <c r="D546" s="126"/>
      <c r="E546" s="126"/>
      <c r="F546" s="126">
        <v>0.54</v>
      </c>
      <c r="G546" s="126">
        <v>0.1</v>
      </c>
      <c r="H546" s="126"/>
      <c r="I546" s="126"/>
      <c r="J546" s="130"/>
      <c r="K546" s="130"/>
    </row>
    <row r="547" spans="1:11" ht="47.25" x14ac:dyDescent="0.25">
      <c r="A547" s="124" t="s">
        <v>1395</v>
      </c>
      <c r="B547" s="715"/>
      <c r="C547" s="106" t="s">
        <v>1447</v>
      </c>
      <c r="D547" s="126"/>
      <c r="E547" s="126"/>
      <c r="F547" s="126">
        <v>0.42</v>
      </c>
      <c r="G547" s="126">
        <v>0</v>
      </c>
      <c r="H547" s="126"/>
      <c r="I547" s="126"/>
      <c r="J547" s="130"/>
      <c r="K547" s="130"/>
    </row>
    <row r="548" spans="1:11" ht="47.25" x14ac:dyDescent="0.25">
      <c r="A548" s="124" t="s">
        <v>1395</v>
      </c>
      <c r="B548" s="715"/>
      <c r="C548" s="106" t="s">
        <v>1448</v>
      </c>
      <c r="D548" s="126"/>
      <c r="E548" s="126"/>
      <c r="F548" s="126">
        <v>0.35</v>
      </c>
      <c r="G548" s="126">
        <v>0</v>
      </c>
      <c r="H548" s="126"/>
      <c r="I548" s="126"/>
      <c r="J548" s="130"/>
      <c r="K548" s="130"/>
    </row>
    <row r="549" spans="1:11" ht="47.25" x14ac:dyDescent="0.25">
      <c r="A549" s="124" t="s">
        <v>1395</v>
      </c>
      <c r="B549" s="715"/>
      <c r="C549" s="106" t="s">
        <v>1449</v>
      </c>
      <c r="D549" s="126"/>
      <c r="E549" s="126"/>
      <c r="F549" s="126">
        <v>0.25</v>
      </c>
      <c r="G549" s="126">
        <v>0</v>
      </c>
      <c r="H549" s="126"/>
      <c r="I549" s="126"/>
      <c r="J549" s="130"/>
      <c r="K549" s="130"/>
    </row>
    <row r="550" spans="1:11" ht="47.25" x14ac:dyDescent="0.25">
      <c r="A550" s="124" t="s">
        <v>1395</v>
      </c>
      <c r="B550" s="715"/>
      <c r="C550" s="106" t="s">
        <v>1450</v>
      </c>
      <c r="D550" s="126"/>
      <c r="E550" s="126"/>
      <c r="F550" s="126">
        <v>0.22</v>
      </c>
      <c r="G550" s="126">
        <v>0.04</v>
      </c>
      <c r="H550" s="126"/>
      <c r="I550" s="126"/>
      <c r="J550" s="130"/>
      <c r="K550" s="130"/>
    </row>
    <row r="551" spans="1:11" ht="47.25" x14ac:dyDescent="0.25">
      <c r="A551" s="124" t="s">
        <v>1395</v>
      </c>
      <c r="B551" s="715"/>
      <c r="C551" s="106" t="s">
        <v>1451</v>
      </c>
      <c r="D551" s="126"/>
      <c r="E551" s="126"/>
      <c r="F551" s="126">
        <v>0.17</v>
      </c>
      <c r="G551" s="126">
        <v>0</v>
      </c>
      <c r="H551" s="126"/>
      <c r="I551" s="126"/>
      <c r="J551" s="130"/>
      <c r="K551" s="130"/>
    </row>
    <row r="552" spans="1:11" ht="47.25" x14ac:dyDescent="0.25">
      <c r="A552" s="124" t="s">
        <v>1395</v>
      </c>
      <c r="B552" s="715"/>
      <c r="C552" s="106" t="s">
        <v>1452</v>
      </c>
      <c r="D552" s="126"/>
      <c r="E552" s="126"/>
      <c r="F552" s="126">
        <v>0.42</v>
      </c>
      <c r="G552" s="126">
        <v>0</v>
      </c>
      <c r="H552" s="126"/>
      <c r="I552" s="126"/>
      <c r="J552" s="130"/>
      <c r="K552" s="130"/>
    </row>
    <row r="553" spans="1:11" ht="47.25" x14ac:dyDescent="0.25">
      <c r="A553" s="124" t="s">
        <v>1395</v>
      </c>
      <c r="B553" s="715"/>
      <c r="C553" s="106" t="s">
        <v>1453</v>
      </c>
      <c r="D553" s="126"/>
      <c r="E553" s="126"/>
      <c r="F553" s="126">
        <v>0.38</v>
      </c>
      <c r="G553" s="126">
        <v>0</v>
      </c>
      <c r="H553" s="126"/>
      <c r="I553" s="126"/>
      <c r="J553" s="130"/>
      <c r="K553" s="130"/>
    </row>
    <row r="554" spans="1:11" ht="47.25" x14ac:dyDescent="0.25">
      <c r="A554" s="124" t="s">
        <v>1395</v>
      </c>
      <c r="B554" s="715"/>
      <c r="C554" s="106" t="s">
        <v>1454</v>
      </c>
      <c r="D554" s="126"/>
      <c r="E554" s="126"/>
      <c r="F554" s="126">
        <v>0.43</v>
      </c>
      <c r="G554" s="126">
        <v>0</v>
      </c>
      <c r="H554" s="126"/>
      <c r="I554" s="126"/>
      <c r="J554" s="130"/>
      <c r="K554" s="130"/>
    </row>
    <row r="555" spans="1:11" ht="47.25" x14ac:dyDescent="0.25">
      <c r="A555" s="124" t="s">
        <v>1395</v>
      </c>
      <c r="B555" s="715"/>
      <c r="C555" s="106" t="s">
        <v>1455</v>
      </c>
      <c r="D555" s="126"/>
      <c r="E555" s="126"/>
      <c r="F555" s="126">
        <v>0.25</v>
      </c>
      <c r="G555" s="126">
        <v>0</v>
      </c>
      <c r="H555" s="126"/>
      <c r="I555" s="126"/>
      <c r="J555" s="130"/>
      <c r="K555" s="130"/>
    </row>
    <row r="556" spans="1:11" ht="47.25" x14ac:dyDescent="0.25">
      <c r="A556" s="124" t="s">
        <v>1395</v>
      </c>
      <c r="B556" s="715"/>
      <c r="C556" s="106" t="s">
        <v>1456</v>
      </c>
      <c r="D556" s="126"/>
      <c r="E556" s="126"/>
      <c r="F556" s="126">
        <v>0.12</v>
      </c>
      <c r="G556" s="126">
        <v>0</v>
      </c>
      <c r="H556" s="126"/>
      <c r="I556" s="126"/>
      <c r="J556" s="130"/>
      <c r="K556" s="130"/>
    </row>
    <row r="557" spans="1:11" ht="47.25" x14ac:dyDescent="0.25">
      <c r="A557" s="124" t="s">
        <v>1395</v>
      </c>
      <c r="B557" s="715"/>
      <c r="C557" s="106" t="s">
        <v>1457</v>
      </c>
      <c r="D557" s="126"/>
      <c r="E557" s="126"/>
      <c r="F557" s="126">
        <v>0.1</v>
      </c>
      <c r="G557" s="126">
        <v>0</v>
      </c>
      <c r="H557" s="126"/>
      <c r="I557" s="126"/>
      <c r="J557" s="130"/>
      <c r="K557" s="130"/>
    </row>
    <row r="558" spans="1:11" ht="63" x14ac:dyDescent="0.25">
      <c r="A558" s="124" t="s">
        <v>1395</v>
      </c>
      <c r="B558" s="715"/>
      <c r="C558" s="106" t="s">
        <v>1458</v>
      </c>
      <c r="D558" s="126"/>
      <c r="E558" s="126"/>
      <c r="F558" s="126">
        <v>0.63</v>
      </c>
      <c r="G558" s="126">
        <v>0</v>
      </c>
      <c r="H558" s="126"/>
      <c r="I558" s="126"/>
      <c r="J558" s="130"/>
      <c r="K558" s="130"/>
    </row>
    <row r="559" spans="1:11" ht="63" x14ac:dyDescent="0.25">
      <c r="A559" s="124" t="s">
        <v>1395</v>
      </c>
      <c r="B559" s="715"/>
      <c r="C559" s="106" t="s">
        <v>1459</v>
      </c>
      <c r="D559" s="126"/>
      <c r="E559" s="126"/>
      <c r="F559" s="126">
        <v>0.57999999999999996</v>
      </c>
      <c r="G559" s="126">
        <v>0</v>
      </c>
      <c r="H559" s="126"/>
      <c r="I559" s="126"/>
      <c r="J559" s="130"/>
      <c r="K559" s="130"/>
    </row>
    <row r="560" spans="1:11" ht="47.25" x14ac:dyDescent="0.25">
      <c r="A560" s="124" t="s">
        <v>1395</v>
      </c>
      <c r="B560" s="715"/>
      <c r="C560" s="106" t="s">
        <v>1460</v>
      </c>
      <c r="D560" s="126"/>
      <c r="E560" s="126"/>
      <c r="F560" s="126">
        <v>0.35</v>
      </c>
      <c r="G560" s="126">
        <v>0</v>
      </c>
      <c r="H560" s="126"/>
      <c r="I560" s="126"/>
      <c r="J560" s="130"/>
      <c r="K560" s="130"/>
    </row>
    <row r="561" spans="1:11" ht="47.25" x14ac:dyDescent="0.25">
      <c r="A561" s="124" t="s">
        <v>1395</v>
      </c>
      <c r="B561" s="715"/>
      <c r="C561" s="106" t="s">
        <v>1461</v>
      </c>
      <c r="D561" s="126"/>
      <c r="E561" s="126"/>
      <c r="F561" s="126">
        <v>0.46</v>
      </c>
      <c r="G561" s="126">
        <v>0.1</v>
      </c>
      <c r="H561" s="126"/>
      <c r="I561" s="126"/>
      <c r="J561" s="130"/>
      <c r="K561" s="130"/>
    </row>
    <row r="562" spans="1:11" ht="47.25" x14ac:dyDescent="0.25">
      <c r="A562" s="124" t="s">
        <v>1395</v>
      </c>
      <c r="B562" s="715"/>
      <c r="C562" s="106" t="s">
        <v>1462</v>
      </c>
      <c r="D562" s="126"/>
      <c r="E562" s="126"/>
      <c r="F562" s="126">
        <v>0.01</v>
      </c>
      <c r="G562" s="126">
        <v>0.16</v>
      </c>
      <c r="H562" s="126"/>
      <c r="I562" s="126"/>
      <c r="J562" s="130"/>
      <c r="K562" s="130"/>
    </row>
    <row r="563" spans="1:11" ht="63" x14ac:dyDescent="0.25">
      <c r="A563" s="124" t="s">
        <v>1395</v>
      </c>
      <c r="B563" s="715"/>
      <c r="C563" s="106" t="s">
        <v>1463</v>
      </c>
      <c r="D563" s="126"/>
      <c r="E563" s="126"/>
      <c r="F563" s="126">
        <v>0.64</v>
      </c>
      <c r="G563" s="126">
        <v>0</v>
      </c>
      <c r="H563" s="126"/>
      <c r="I563" s="126"/>
      <c r="J563" s="130"/>
      <c r="K563" s="130"/>
    </row>
    <row r="564" spans="1:11" ht="47.25" x14ac:dyDescent="0.25">
      <c r="A564" s="124" t="s">
        <v>1395</v>
      </c>
      <c r="B564" s="715"/>
      <c r="C564" s="106" t="s">
        <v>1464</v>
      </c>
      <c r="D564" s="126"/>
      <c r="E564" s="126"/>
      <c r="F564" s="126">
        <v>0.25</v>
      </c>
      <c r="G564" s="126">
        <v>0</v>
      </c>
      <c r="H564" s="126"/>
      <c r="I564" s="126"/>
      <c r="J564" s="130"/>
      <c r="K564" s="130"/>
    </row>
    <row r="565" spans="1:11" ht="47.25" x14ac:dyDescent="0.25">
      <c r="A565" s="124" t="s">
        <v>1395</v>
      </c>
      <c r="B565" s="715"/>
      <c r="C565" s="106" t="s">
        <v>1465</v>
      </c>
      <c r="D565" s="126"/>
      <c r="E565" s="126"/>
      <c r="F565" s="126">
        <v>0.25</v>
      </c>
      <c r="G565" s="126">
        <v>0</v>
      </c>
      <c r="H565" s="126"/>
      <c r="I565" s="126"/>
      <c r="J565" s="130"/>
      <c r="K565" s="130"/>
    </row>
    <row r="566" spans="1:11" ht="47.25" x14ac:dyDescent="0.25">
      <c r="A566" s="124" t="s">
        <v>1395</v>
      </c>
      <c r="B566" s="715"/>
      <c r="C566" s="106" t="s">
        <v>1466</v>
      </c>
      <c r="D566" s="126"/>
      <c r="E566" s="126"/>
      <c r="F566" s="126">
        <v>0.3</v>
      </c>
      <c r="G566" s="126">
        <v>0</v>
      </c>
      <c r="H566" s="126"/>
      <c r="I566" s="126"/>
      <c r="J566" s="130"/>
      <c r="K566" s="130"/>
    </row>
    <row r="567" spans="1:11" ht="47.25" x14ac:dyDescent="0.25">
      <c r="A567" s="124" t="s">
        <v>1395</v>
      </c>
      <c r="B567" s="715"/>
      <c r="C567" s="106" t="s">
        <v>1467</v>
      </c>
      <c r="D567" s="126"/>
      <c r="E567" s="126"/>
      <c r="F567" s="126">
        <v>0.22</v>
      </c>
      <c r="G567" s="126">
        <v>0.1</v>
      </c>
      <c r="H567" s="126"/>
      <c r="I567" s="126"/>
      <c r="J567" s="130"/>
      <c r="K567" s="130"/>
    </row>
    <row r="568" spans="1:11" ht="47.25" x14ac:dyDescent="0.25">
      <c r="A568" s="124" t="s">
        <v>1395</v>
      </c>
      <c r="B568" s="715"/>
      <c r="C568" s="106" t="s">
        <v>1468</v>
      </c>
      <c r="D568" s="126"/>
      <c r="E568" s="126"/>
      <c r="F568" s="126">
        <v>0.85</v>
      </c>
      <c r="G568" s="126">
        <v>0</v>
      </c>
      <c r="H568" s="126"/>
      <c r="I568" s="126"/>
      <c r="J568" s="130"/>
      <c r="K568" s="130"/>
    </row>
    <row r="569" spans="1:11" ht="47.25" x14ac:dyDescent="0.25">
      <c r="A569" s="124" t="s">
        <v>1395</v>
      </c>
      <c r="B569" s="715"/>
      <c r="C569" s="106" t="s">
        <v>1469</v>
      </c>
      <c r="D569" s="126"/>
      <c r="E569" s="126"/>
      <c r="F569" s="126">
        <v>0.23</v>
      </c>
      <c r="G569" s="126">
        <v>0.63</v>
      </c>
      <c r="H569" s="126"/>
      <c r="I569" s="126"/>
      <c r="J569" s="130"/>
      <c r="K569" s="130"/>
    </row>
    <row r="570" spans="1:11" ht="47.25" x14ac:dyDescent="0.25">
      <c r="A570" s="124" t="s">
        <v>1395</v>
      </c>
      <c r="B570" s="715"/>
      <c r="C570" s="106" t="s">
        <v>1470</v>
      </c>
      <c r="D570" s="126"/>
      <c r="E570" s="126"/>
      <c r="F570" s="126">
        <v>0.11</v>
      </c>
      <c r="G570" s="126">
        <v>0</v>
      </c>
      <c r="H570" s="126"/>
      <c r="I570" s="126"/>
      <c r="J570" s="130"/>
      <c r="K570" s="130"/>
    </row>
    <row r="571" spans="1:11" ht="47.25" x14ac:dyDescent="0.25">
      <c r="A571" s="124" t="s">
        <v>1395</v>
      </c>
      <c r="B571" s="715"/>
      <c r="C571" s="106" t="s">
        <v>1471</v>
      </c>
      <c r="D571" s="126"/>
      <c r="E571" s="126"/>
      <c r="F571" s="126">
        <v>0.06</v>
      </c>
      <c r="G571" s="126">
        <v>0</v>
      </c>
      <c r="H571" s="126"/>
      <c r="I571" s="126"/>
      <c r="J571" s="130"/>
      <c r="K571" s="130"/>
    </row>
    <row r="572" spans="1:11" ht="47.25" x14ac:dyDescent="0.25">
      <c r="A572" s="124" t="s">
        <v>1395</v>
      </c>
      <c r="B572" s="715"/>
      <c r="C572" s="106" t="s">
        <v>1472</v>
      </c>
      <c r="D572" s="126"/>
      <c r="E572" s="126"/>
      <c r="F572" s="126">
        <v>0.1</v>
      </c>
      <c r="G572" s="126">
        <v>0.1</v>
      </c>
      <c r="H572" s="126"/>
      <c r="I572" s="126"/>
      <c r="J572" s="130"/>
      <c r="K572" s="130"/>
    </row>
    <row r="573" spans="1:11" ht="47.25" x14ac:dyDescent="0.25">
      <c r="A573" s="124" t="s">
        <v>1395</v>
      </c>
      <c r="B573" s="715"/>
      <c r="C573" s="106" t="s">
        <v>1473</v>
      </c>
      <c r="D573" s="126"/>
      <c r="E573" s="126"/>
      <c r="F573" s="126">
        <v>0.02</v>
      </c>
      <c r="G573" s="126">
        <v>0</v>
      </c>
      <c r="H573" s="126"/>
      <c r="I573" s="126"/>
      <c r="J573" s="130"/>
      <c r="K573" s="130"/>
    </row>
    <row r="574" spans="1:11" ht="47.25" x14ac:dyDescent="0.25">
      <c r="A574" s="124" t="s">
        <v>1395</v>
      </c>
      <c r="B574" s="715"/>
      <c r="C574" s="106" t="s">
        <v>1474</v>
      </c>
      <c r="D574" s="126"/>
      <c r="E574" s="126"/>
      <c r="F574" s="126">
        <v>0.4</v>
      </c>
      <c r="G574" s="126">
        <v>6.3E-2</v>
      </c>
      <c r="H574" s="126"/>
      <c r="I574" s="126"/>
      <c r="J574" s="130"/>
      <c r="K574" s="130"/>
    </row>
    <row r="575" spans="1:11" ht="47.25" x14ac:dyDescent="0.25">
      <c r="A575" s="124" t="s">
        <v>1395</v>
      </c>
      <c r="B575" s="715"/>
      <c r="C575" s="106" t="s">
        <v>1475</v>
      </c>
      <c r="D575" s="126"/>
      <c r="E575" s="126"/>
      <c r="F575" s="126">
        <v>0.18</v>
      </c>
      <c r="G575" s="126">
        <v>0</v>
      </c>
      <c r="H575" s="126"/>
      <c r="I575" s="126"/>
      <c r="J575" s="130"/>
      <c r="K575" s="130"/>
    </row>
    <row r="576" spans="1:11" ht="47.25" x14ac:dyDescent="0.25">
      <c r="A576" s="124" t="s">
        <v>1395</v>
      </c>
      <c r="B576" s="715"/>
      <c r="C576" s="106" t="s">
        <v>1476</v>
      </c>
      <c r="D576" s="126"/>
      <c r="E576" s="126"/>
      <c r="F576" s="126">
        <v>0.05</v>
      </c>
      <c r="G576" s="126">
        <v>0.25</v>
      </c>
      <c r="H576" s="126"/>
      <c r="I576" s="126"/>
      <c r="J576" s="130"/>
      <c r="K576" s="130"/>
    </row>
    <row r="577" spans="1:11" ht="47.25" x14ac:dyDescent="0.25">
      <c r="A577" s="124" t="s">
        <v>1395</v>
      </c>
      <c r="B577" s="715"/>
      <c r="C577" s="106" t="s">
        <v>1477</v>
      </c>
      <c r="D577" s="126"/>
      <c r="E577" s="126"/>
      <c r="F577" s="126">
        <v>0.28000000000000003</v>
      </c>
      <c r="G577" s="126">
        <v>0</v>
      </c>
      <c r="H577" s="126"/>
      <c r="I577" s="126"/>
      <c r="J577" s="130"/>
      <c r="K577" s="130"/>
    </row>
    <row r="578" spans="1:11" ht="47.25" x14ac:dyDescent="0.25">
      <c r="A578" s="124" t="s">
        <v>1395</v>
      </c>
      <c r="B578" s="715"/>
      <c r="C578" s="106" t="s">
        <v>1478</v>
      </c>
      <c r="D578" s="126"/>
      <c r="E578" s="126"/>
      <c r="F578" s="126">
        <v>0.12</v>
      </c>
      <c r="G578" s="126">
        <v>0.16</v>
      </c>
      <c r="H578" s="126"/>
      <c r="I578" s="126"/>
      <c r="J578" s="130"/>
      <c r="K578" s="130"/>
    </row>
    <row r="579" spans="1:11" ht="47.25" x14ac:dyDescent="0.25">
      <c r="A579" s="124" t="s">
        <v>1395</v>
      </c>
      <c r="B579" s="715"/>
      <c r="C579" s="106" t="s">
        <v>1479</v>
      </c>
      <c r="D579" s="126"/>
      <c r="E579" s="126"/>
      <c r="F579" s="126">
        <v>0.45</v>
      </c>
      <c r="G579" s="126">
        <v>0</v>
      </c>
      <c r="H579" s="126"/>
      <c r="I579" s="126"/>
      <c r="J579" s="130"/>
      <c r="K579" s="130"/>
    </row>
    <row r="580" spans="1:11" ht="47.25" x14ac:dyDescent="0.25">
      <c r="A580" s="124" t="s">
        <v>1395</v>
      </c>
      <c r="B580" s="715"/>
      <c r="C580" s="106" t="s">
        <v>1480</v>
      </c>
      <c r="D580" s="126"/>
      <c r="E580" s="126"/>
      <c r="F580" s="126">
        <v>0.2</v>
      </c>
      <c r="G580" s="126">
        <v>0.1</v>
      </c>
      <c r="H580" s="126"/>
      <c r="I580" s="126"/>
      <c r="J580" s="130"/>
      <c r="K580" s="130"/>
    </row>
    <row r="581" spans="1:11" ht="47.25" x14ac:dyDescent="0.25">
      <c r="A581" s="124" t="s">
        <v>1395</v>
      </c>
      <c r="B581" s="715"/>
      <c r="C581" s="106" t="s">
        <v>1481</v>
      </c>
      <c r="D581" s="126"/>
      <c r="E581" s="126"/>
      <c r="F581" s="126">
        <v>0.38</v>
      </c>
      <c r="G581" s="126">
        <v>0</v>
      </c>
      <c r="H581" s="126"/>
      <c r="I581" s="126"/>
      <c r="J581" s="130"/>
      <c r="K581" s="130"/>
    </row>
    <row r="582" spans="1:11" ht="47.25" x14ac:dyDescent="0.25">
      <c r="A582" s="124" t="s">
        <v>1395</v>
      </c>
      <c r="B582" s="715"/>
      <c r="C582" s="106" t="s">
        <v>1482</v>
      </c>
      <c r="D582" s="126"/>
      <c r="E582" s="126"/>
      <c r="F582" s="126">
        <v>0.1</v>
      </c>
      <c r="G582" s="126">
        <v>0</v>
      </c>
      <c r="H582" s="126"/>
      <c r="I582" s="126"/>
      <c r="J582" s="130"/>
      <c r="K582" s="130"/>
    </row>
    <row r="583" spans="1:11" ht="47.25" x14ac:dyDescent="0.25">
      <c r="A583" s="124" t="s">
        <v>1395</v>
      </c>
      <c r="B583" s="715"/>
      <c r="C583" s="106" t="s">
        <v>1483</v>
      </c>
      <c r="D583" s="126"/>
      <c r="E583" s="126"/>
      <c r="F583" s="126">
        <v>0.05</v>
      </c>
      <c r="G583" s="126">
        <v>2.5000000000000001E-2</v>
      </c>
      <c r="H583" s="126"/>
      <c r="I583" s="126"/>
      <c r="J583" s="130"/>
      <c r="K583" s="130"/>
    </row>
    <row r="584" spans="1:11" ht="47.25" x14ac:dyDescent="0.25">
      <c r="A584" s="124" t="s">
        <v>1395</v>
      </c>
      <c r="B584" s="715"/>
      <c r="C584" s="106" t="s">
        <v>1484</v>
      </c>
      <c r="D584" s="126"/>
      <c r="E584" s="126"/>
      <c r="F584" s="126">
        <v>0.17</v>
      </c>
      <c r="G584" s="126">
        <v>0.16</v>
      </c>
      <c r="H584" s="126"/>
      <c r="I584" s="126"/>
      <c r="J584" s="130"/>
      <c r="K584" s="130"/>
    </row>
    <row r="585" spans="1:11" ht="47.25" x14ac:dyDescent="0.25">
      <c r="A585" s="124" t="s">
        <v>1395</v>
      </c>
      <c r="B585" s="715"/>
      <c r="C585" s="106" t="s">
        <v>1485</v>
      </c>
      <c r="D585" s="126"/>
      <c r="E585" s="126"/>
      <c r="F585" s="126">
        <v>0.67</v>
      </c>
      <c r="G585" s="126">
        <v>0</v>
      </c>
      <c r="H585" s="126"/>
      <c r="I585" s="126"/>
      <c r="J585" s="130"/>
      <c r="K585" s="130"/>
    </row>
    <row r="586" spans="1:11" ht="47.25" x14ac:dyDescent="0.25">
      <c r="A586" s="124" t="s">
        <v>1395</v>
      </c>
      <c r="B586" s="715"/>
      <c r="C586" s="106" t="s">
        <v>1486</v>
      </c>
      <c r="D586" s="126"/>
      <c r="E586" s="126"/>
      <c r="F586" s="126">
        <v>0.28000000000000003</v>
      </c>
      <c r="G586" s="126">
        <v>0</v>
      </c>
      <c r="H586" s="126"/>
      <c r="I586" s="126"/>
      <c r="J586" s="130"/>
      <c r="K586" s="130"/>
    </row>
    <row r="587" spans="1:11" ht="47.25" x14ac:dyDescent="0.25">
      <c r="A587" s="124" t="s">
        <v>1395</v>
      </c>
      <c r="B587" s="715"/>
      <c r="C587" s="106" t="s">
        <v>1487</v>
      </c>
      <c r="D587" s="126"/>
      <c r="E587" s="126"/>
      <c r="F587" s="126">
        <v>0.14000000000000001</v>
      </c>
      <c r="G587" s="126">
        <v>0.25</v>
      </c>
      <c r="H587" s="126"/>
      <c r="I587" s="126"/>
      <c r="J587" s="130"/>
      <c r="K587" s="130"/>
    </row>
    <row r="588" spans="1:11" ht="47.25" x14ac:dyDescent="0.25">
      <c r="A588" s="124" t="s">
        <v>1395</v>
      </c>
      <c r="B588" s="715"/>
      <c r="C588" s="106" t="s">
        <v>1488</v>
      </c>
      <c r="D588" s="126"/>
      <c r="E588" s="126"/>
      <c r="F588" s="126">
        <v>0.46</v>
      </c>
      <c r="G588" s="126">
        <v>0.4</v>
      </c>
      <c r="H588" s="126"/>
      <c r="I588" s="126"/>
      <c r="J588" s="130"/>
      <c r="K588" s="130"/>
    </row>
    <row r="589" spans="1:11" ht="47.25" x14ac:dyDescent="0.25">
      <c r="A589" s="124" t="s">
        <v>1395</v>
      </c>
      <c r="B589" s="715"/>
      <c r="C589" s="106" t="s">
        <v>1489</v>
      </c>
      <c r="D589" s="126"/>
      <c r="E589" s="126"/>
      <c r="F589" s="126">
        <v>0.46</v>
      </c>
      <c r="G589" s="126">
        <v>0</v>
      </c>
      <c r="H589" s="126"/>
      <c r="I589" s="126"/>
      <c r="J589" s="130"/>
      <c r="K589" s="130"/>
    </row>
    <row r="590" spans="1:11" ht="47.25" x14ac:dyDescent="0.25">
      <c r="A590" s="124" t="s">
        <v>1395</v>
      </c>
      <c r="B590" s="715"/>
      <c r="C590" s="106" t="s">
        <v>1490</v>
      </c>
      <c r="D590" s="126"/>
      <c r="E590" s="126"/>
      <c r="F590" s="126">
        <v>0.53</v>
      </c>
      <c r="G590" s="126">
        <v>0</v>
      </c>
      <c r="H590" s="126"/>
      <c r="I590" s="126"/>
      <c r="J590" s="130"/>
      <c r="K590" s="130"/>
    </row>
    <row r="591" spans="1:11" ht="47.25" x14ac:dyDescent="0.25">
      <c r="A591" s="124" t="s">
        <v>1395</v>
      </c>
      <c r="B591" s="715"/>
      <c r="C591" s="106" t="s">
        <v>1491</v>
      </c>
      <c r="D591" s="126"/>
      <c r="E591" s="126"/>
      <c r="F591" s="126">
        <v>0.2</v>
      </c>
      <c r="G591" s="126">
        <v>0</v>
      </c>
      <c r="H591" s="126"/>
      <c r="I591" s="126"/>
      <c r="J591" s="130"/>
      <c r="K591" s="130"/>
    </row>
    <row r="592" spans="1:11" ht="47.25" x14ac:dyDescent="0.25">
      <c r="A592" s="124" t="s">
        <v>1395</v>
      </c>
      <c r="B592" s="715"/>
      <c r="C592" s="106" t="s">
        <v>1492</v>
      </c>
      <c r="D592" s="126"/>
      <c r="E592" s="126"/>
      <c r="F592" s="126">
        <v>0.28000000000000003</v>
      </c>
      <c r="G592" s="126">
        <v>0</v>
      </c>
      <c r="H592" s="126"/>
      <c r="I592" s="126"/>
      <c r="J592" s="130"/>
      <c r="K592" s="130"/>
    </row>
    <row r="593" spans="1:11" ht="47.25" x14ac:dyDescent="0.25">
      <c r="A593" s="124" t="s">
        <v>1395</v>
      </c>
      <c r="B593" s="715"/>
      <c r="C593" s="106" t="s">
        <v>1493</v>
      </c>
      <c r="D593" s="126"/>
      <c r="E593" s="126"/>
      <c r="F593" s="126">
        <v>0.35</v>
      </c>
      <c r="G593" s="126">
        <v>0</v>
      </c>
      <c r="H593" s="126"/>
      <c r="I593" s="126"/>
      <c r="J593" s="130"/>
      <c r="K593" s="130"/>
    </row>
    <row r="594" spans="1:11" ht="47.25" x14ac:dyDescent="0.25">
      <c r="A594" s="124" t="s">
        <v>1395</v>
      </c>
      <c r="B594" s="715"/>
      <c r="C594" s="106" t="s">
        <v>1494</v>
      </c>
      <c r="D594" s="126"/>
      <c r="E594" s="126"/>
      <c r="F594" s="126">
        <v>0.28000000000000003</v>
      </c>
      <c r="G594" s="126">
        <v>0</v>
      </c>
      <c r="H594" s="126"/>
      <c r="I594" s="126"/>
      <c r="J594" s="130"/>
      <c r="K594" s="130"/>
    </row>
    <row r="595" spans="1:11" ht="47.25" x14ac:dyDescent="0.25">
      <c r="A595" s="124" t="s">
        <v>1395</v>
      </c>
      <c r="B595" s="715"/>
      <c r="C595" s="106" t="s">
        <v>1495</v>
      </c>
      <c r="D595" s="126"/>
      <c r="E595" s="126"/>
      <c r="F595" s="126">
        <v>0.03</v>
      </c>
      <c r="G595" s="126">
        <v>0</v>
      </c>
      <c r="H595" s="126"/>
      <c r="I595" s="126"/>
      <c r="J595" s="130"/>
      <c r="K595" s="130"/>
    </row>
    <row r="596" spans="1:11" ht="47.25" x14ac:dyDescent="0.25">
      <c r="A596" s="124" t="s">
        <v>1395</v>
      </c>
      <c r="B596" s="715"/>
      <c r="C596" s="106" t="s">
        <v>1496</v>
      </c>
      <c r="D596" s="126"/>
      <c r="E596" s="126"/>
      <c r="F596" s="126">
        <v>0.12</v>
      </c>
      <c r="G596" s="126">
        <v>0</v>
      </c>
      <c r="H596" s="126"/>
      <c r="I596" s="126"/>
      <c r="J596" s="130"/>
      <c r="K596" s="130"/>
    </row>
    <row r="597" spans="1:11" ht="47.25" x14ac:dyDescent="0.25">
      <c r="A597" s="124" t="s">
        <v>1395</v>
      </c>
      <c r="B597" s="715"/>
      <c r="C597" s="106" t="s">
        <v>1497</v>
      </c>
      <c r="D597" s="126"/>
      <c r="E597" s="126"/>
      <c r="F597" s="126">
        <v>0.51</v>
      </c>
      <c r="G597" s="126">
        <v>0</v>
      </c>
      <c r="H597" s="126"/>
      <c r="I597" s="126"/>
      <c r="J597" s="130"/>
      <c r="K597" s="130"/>
    </row>
    <row r="598" spans="1:11" ht="47.25" x14ac:dyDescent="0.25">
      <c r="A598" s="124" t="s">
        <v>1395</v>
      </c>
      <c r="B598" s="715"/>
      <c r="C598" s="106" t="s">
        <v>1498</v>
      </c>
      <c r="D598" s="126"/>
      <c r="E598" s="126"/>
      <c r="F598" s="126">
        <v>0.14000000000000001</v>
      </c>
      <c r="G598" s="126">
        <v>0</v>
      </c>
      <c r="H598" s="126"/>
      <c r="I598" s="126"/>
      <c r="J598" s="130"/>
      <c r="K598" s="130"/>
    </row>
    <row r="599" spans="1:11" ht="47.25" x14ac:dyDescent="0.25">
      <c r="A599" s="124" t="s">
        <v>1395</v>
      </c>
      <c r="B599" s="715"/>
      <c r="C599" s="106" t="s">
        <v>1499</v>
      </c>
      <c r="D599" s="126"/>
      <c r="E599" s="126"/>
      <c r="F599" s="126">
        <v>0.62</v>
      </c>
      <c r="G599" s="126">
        <v>0</v>
      </c>
      <c r="H599" s="126"/>
      <c r="I599" s="126"/>
      <c r="J599" s="130"/>
      <c r="K599" s="130"/>
    </row>
    <row r="600" spans="1:11" ht="47.25" x14ac:dyDescent="0.25">
      <c r="A600" s="124" t="s">
        <v>1395</v>
      </c>
      <c r="B600" s="715"/>
      <c r="C600" s="106" t="s">
        <v>1500</v>
      </c>
      <c r="D600" s="126"/>
      <c r="E600" s="126"/>
      <c r="F600" s="126">
        <v>0.35499999999999998</v>
      </c>
      <c r="G600" s="126">
        <v>0</v>
      </c>
      <c r="H600" s="126"/>
      <c r="I600" s="126"/>
      <c r="J600" s="130"/>
      <c r="K600" s="130"/>
    </row>
    <row r="601" spans="1:11" ht="47.25" x14ac:dyDescent="0.25">
      <c r="A601" s="124" t="s">
        <v>1395</v>
      </c>
      <c r="B601" s="715"/>
      <c r="C601" s="106" t="s">
        <v>1501</v>
      </c>
      <c r="D601" s="126"/>
      <c r="E601" s="126"/>
      <c r="F601" s="126">
        <v>0.54</v>
      </c>
      <c r="G601" s="126">
        <v>0</v>
      </c>
      <c r="H601" s="126"/>
      <c r="I601" s="126"/>
      <c r="J601" s="130"/>
      <c r="K601" s="130"/>
    </row>
    <row r="602" spans="1:11" ht="47.25" x14ac:dyDescent="0.25">
      <c r="A602" s="124" t="s">
        <v>1395</v>
      </c>
      <c r="B602" s="715"/>
      <c r="C602" s="106" t="s">
        <v>1502</v>
      </c>
      <c r="D602" s="126"/>
      <c r="E602" s="126"/>
      <c r="F602" s="126">
        <v>0.04</v>
      </c>
      <c r="G602" s="126">
        <v>0</v>
      </c>
      <c r="H602" s="126"/>
      <c r="I602" s="126"/>
      <c r="J602" s="130"/>
      <c r="K602" s="130"/>
    </row>
    <row r="603" spans="1:11" ht="47.25" x14ac:dyDescent="0.25">
      <c r="A603" s="124" t="s">
        <v>1395</v>
      </c>
      <c r="B603" s="715"/>
      <c r="C603" s="106" t="s">
        <v>1503</v>
      </c>
      <c r="D603" s="126"/>
      <c r="E603" s="126"/>
      <c r="F603" s="126">
        <v>7.0000000000000007E-2</v>
      </c>
      <c r="G603" s="126">
        <v>0</v>
      </c>
      <c r="H603" s="126"/>
      <c r="I603" s="126"/>
      <c r="J603" s="130"/>
      <c r="K603" s="130"/>
    </row>
    <row r="604" spans="1:11" ht="47.25" x14ac:dyDescent="0.25">
      <c r="A604" s="124" t="s">
        <v>1395</v>
      </c>
      <c r="B604" s="715"/>
      <c r="C604" s="106" t="s">
        <v>1504</v>
      </c>
      <c r="D604" s="126"/>
      <c r="E604" s="126"/>
      <c r="F604" s="126">
        <v>0.14000000000000001</v>
      </c>
      <c r="G604" s="126">
        <v>0</v>
      </c>
      <c r="H604" s="126"/>
      <c r="I604" s="126"/>
      <c r="J604" s="130"/>
      <c r="K604" s="130"/>
    </row>
    <row r="605" spans="1:11" ht="47.25" x14ac:dyDescent="0.25">
      <c r="A605" s="124" t="s">
        <v>1395</v>
      </c>
      <c r="B605" s="715"/>
      <c r="C605" s="106" t="s">
        <v>1505</v>
      </c>
      <c r="D605" s="126"/>
      <c r="E605" s="126"/>
      <c r="F605" s="126">
        <v>0.27</v>
      </c>
      <c r="G605" s="126">
        <v>0.1</v>
      </c>
      <c r="H605" s="126"/>
      <c r="I605" s="126"/>
      <c r="J605" s="130"/>
      <c r="K605" s="130"/>
    </row>
    <row r="606" spans="1:11" ht="47.25" x14ac:dyDescent="0.25">
      <c r="A606" s="124" t="s">
        <v>1395</v>
      </c>
      <c r="B606" s="715"/>
      <c r="C606" s="106" t="s">
        <v>1506</v>
      </c>
      <c r="D606" s="126"/>
      <c r="E606" s="126"/>
      <c r="F606" s="126">
        <v>0.35</v>
      </c>
      <c r="G606" s="126">
        <v>0</v>
      </c>
      <c r="H606" s="126"/>
      <c r="I606" s="126"/>
      <c r="J606" s="130"/>
      <c r="K606" s="130"/>
    </row>
    <row r="607" spans="1:11" ht="47.25" x14ac:dyDescent="0.25">
      <c r="A607" s="124" t="s">
        <v>1395</v>
      </c>
      <c r="B607" s="715"/>
      <c r="C607" s="106" t="s">
        <v>1507</v>
      </c>
      <c r="D607" s="126"/>
      <c r="E607" s="126"/>
      <c r="F607" s="126">
        <v>0.56000000000000005</v>
      </c>
      <c r="G607" s="126">
        <v>0</v>
      </c>
      <c r="H607" s="126"/>
      <c r="I607" s="126"/>
      <c r="J607" s="130"/>
      <c r="K607" s="130"/>
    </row>
    <row r="608" spans="1:11" ht="47.25" x14ac:dyDescent="0.25">
      <c r="A608" s="124" t="s">
        <v>1395</v>
      </c>
      <c r="B608" s="715"/>
      <c r="C608" s="106" t="s">
        <v>1508</v>
      </c>
      <c r="D608" s="126"/>
      <c r="E608" s="126"/>
      <c r="F608" s="126">
        <v>0.7</v>
      </c>
      <c r="G608" s="126">
        <v>0</v>
      </c>
      <c r="H608" s="126"/>
      <c r="I608" s="126"/>
      <c r="J608" s="130"/>
      <c r="K608" s="130"/>
    </row>
    <row r="609" spans="1:11" ht="47.25" x14ac:dyDescent="0.25">
      <c r="A609" s="124" t="s">
        <v>1395</v>
      </c>
      <c r="B609" s="715"/>
      <c r="C609" s="106" t="s">
        <v>1509</v>
      </c>
      <c r="D609" s="126"/>
      <c r="E609" s="126"/>
      <c r="F609" s="126">
        <v>0.57999999999999996</v>
      </c>
      <c r="G609" s="126">
        <v>0</v>
      </c>
      <c r="H609" s="126"/>
      <c r="I609" s="126"/>
      <c r="J609" s="130"/>
      <c r="K609" s="130"/>
    </row>
    <row r="610" spans="1:11" ht="47.25" x14ac:dyDescent="0.25">
      <c r="A610" s="124" t="s">
        <v>1395</v>
      </c>
      <c r="B610" s="715"/>
      <c r="C610" s="106" t="s">
        <v>1510</v>
      </c>
      <c r="D610" s="126"/>
      <c r="E610" s="126"/>
      <c r="F610" s="126">
        <v>0.49</v>
      </c>
      <c r="G610" s="126">
        <v>0.25</v>
      </c>
      <c r="H610" s="126"/>
      <c r="I610" s="126"/>
      <c r="J610" s="130"/>
      <c r="K610" s="130"/>
    </row>
    <row r="611" spans="1:11" ht="47.25" x14ac:dyDescent="0.25">
      <c r="A611" s="124" t="s">
        <v>1395</v>
      </c>
      <c r="B611" s="715"/>
      <c r="C611" s="106" t="s">
        <v>1511</v>
      </c>
      <c r="D611" s="126"/>
      <c r="E611" s="126"/>
      <c r="F611" s="126">
        <v>0.37</v>
      </c>
      <c r="G611" s="126">
        <v>0</v>
      </c>
      <c r="H611" s="126"/>
      <c r="I611" s="126"/>
      <c r="J611" s="130"/>
      <c r="K611" s="130"/>
    </row>
    <row r="612" spans="1:11" ht="47.25" x14ac:dyDescent="0.25">
      <c r="A612" s="124" t="s">
        <v>1395</v>
      </c>
      <c r="B612" s="715"/>
      <c r="C612" s="106" t="s">
        <v>1512</v>
      </c>
      <c r="D612" s="126"/>
      <c r="E612" s="126"/>
      <c r="F612" s="126">
        <v>0.18</v>
      </c>
      <c r="G612" s="126">
        <v>0.16</v>
      </c>
      <c r="H612" s="126"/>
      <c r="I612" s="126"/>
      <c r="J612" s="130"/>
      <c r="K612" s="130"/>
    </row>
    <row r="613" spans="1:11" ht="47.25" x14ac:dyDescent="0.25">
      <c r="A613" s="124" t="s">
        <v>1395</v>
      </c>
      <c r="B613" s="715"/>
      <c r="C613" s="106" t="s">
        <v>1513</v>
      </c>
      <c r="D613" s="126"/>
      <c r="E613" s="126"/>
      <c r="F613" s="126">
        <v>0.15</v>
      </c>
      <c r="G613" s="126">
        <v>0</v>
      </c>
      <c r="H613" s="126"/>
      <c r="I613" s="126"/>
      <c r="J613" s="130"/>
      <c r="K613" s="130"/>
    </row>
    <row r="614" spans="1:11" ht="47.25" x14ac:dyDescent="0.25">
      <c r="A614" s="124" t="s">
        <v>1395</v>
      </c>
      <c r="B614" s="715"/>
      <c r="C614" s="106" t="s">
        <v>1514</v>
      </c>
      <c r="D614" s="126"/>
      <c r="E614" s="126"/>
      <c r="F614" s="126">
        <v>0.57999999999999996</v>
      </c>
      <c r="G614" s="126">
        <v>0</v>
      </c>
      <c r="H614" s="126"/>
      <c r="I614" s="126"/>
      <c r="J614" s="130"/>
      <c r="K614" s="130"/>
    </row>
    <row r="615" spans="1:11" ht="47.25" x14ac:dyDescent="0.25">
      <c r="A615" s="124" t="s">
        <v>1395</v>
      </c>
      <c r="B615" s="715"/>
      <c r="C615" s="106" t="s">
        <v>1515</v>
      </c>
      <c r="D615" s="126"/>
      <c r="E615" s="126"/>
      <c r="F615" s="126">
        <v>0.2</v>
      </c>
      <c r="G615" s="126">
        <v>0</v>
      </c>
      <c r="H615" s="126"/>
      <c r="I615" s="126"/>
      <c r="J615" s="130"/>
      <c r="K615" s="130"/>
    </row>
    <row r="616" spans="1:11" ht="47.25" x14ac:dyDescent="0.25">
      <c r="A616" s="124" t="s">
        <v>1395</v>
      </c>
      <c r="B616" s="715"/>
      <c r="C616" s="106" t="s">
        <v>1516</v>
      </c>
      <c r="D616" s="126"/>
      <c r="E616" s="126"/>
      <c r="F616" s="126">
        <v>0.47</v>
      </c>
      <c r="G616" s="126">
        <v>0.16</v>
      </c>
      <c r="H616" s="126"/>
      <c r="I616" s="126"/>
      <c r="J616" s="130"/>
      <c r="K616" s="130"/>
    </row>
    <row r="617" spans="1:11" ht="47.25" x14ac:dyDescent="0.25">
      <c r="A617" s="124" t="s">
        <v>1395</v>
      </c>
      <c r="B617" s="715"/>
      <c r="C617" s="106" t="s">
        <v>1517</v>
      </c>
      <c r="D617" s="126"/>
      <c r="E617" s="126"/>
      <c r="F617" s="126">
        <v>0.27</v>
      </c>
      <c r="G617" s="126">
        <v>0.1</v>
      </c>
      <c r="H617" s="126"/>
      <c r="I617" s="126"/>
      <c r="J617" s="130"/>
      <c r="K617" s="130"/>
    </row>
    <row r="618" spans="1:11" ht="47.25" x14ac:dyDescent="0.25">
      <c r="A618" s="124" t="s">
        <v>1395</v>
      </c>
      <c r="B618" s="715"/>
      <c r="C618" s="106" t="s">
        <v>1518</v>
      </c>
      <c r="D618" s="126"/>
      <c r="E618" s="126"/>
      <c r="F618" s="126">
        <v>0.4</v>
      </c>
      <c r="G618" s="126">
        <v>0</v>
      </c>
      <c r="H618" s="126"/>
      <c r="I618" s="126"/>
      <c r="J618" s="130"/>
      <c r="K618" s="130"/>
    </row>
    <row r="619" spans="1:11" ht="47.25" x14ac:dyDescent="0.25">
      <c r="A619" s="124" t="s">
        <v>1395</v>
      </c>
      <c r="B619" s="715"/>
      <c r="C619" s="106" t="s">
        <v>1519</v>
      </c>
      <c r="D619" s="126"/>
      <c r="E619" s="126"/>
      <c r="F619" s="126">
        <v>0.63</v>
      </c>
      <c r="G619" s="126">
        <v>0</v>
      </c>
      <c r="H619" s="126"/>
      <c r="I619" s="126"/>
      <c r="J619" s="130"/>
      <c r="K619" s="130"/>
    </row>
    <row r="620" spans="1:11" ht="47.25" x14ac:dyDescent="0.25">
      <c r="A620" s="124" t="s">
        <v>1395</v>
      </c>
      <c r="B620" s="715"/>
      <c r="C620" s="106" t="s">
        <v>1520</v>
      </c>
      <c r="D620" s="126"/>
      <c r="E620" s="126"/>
      <c r="F620" s="126">
        <v>0.19</v>
      </c>
      <c r="G620" s="126">
        <v>0.04</v>
      </c>
      <c r="H620" s="126"/>
      <c r="I620" s="126"/>
      <c r="J620" s="130"/>
      <c r="K620" s="130"/>
    </row>
    <row r="621" spans="1:11" ht="47.25" x14ac:dyDescent="0.25">
      <c r="A621" s="124" t="s">
        <v>1395</v>
      </c>
      <c r="B621" s="715"/>
      <c r="C621" s="106" t="s">
        <v>1521</v>
      </c>
      <c r="D621" s="126"/>
      <c r="E621" s="126"/>
      <c r="F621" s="126">
        <v>0.45300000000000001</v>
      </c>
      <c r="G621" s="126">
        <v>0.16</v>
      </c>
      <c r="H621" s="126"/>
      <c r="I621" s="126"/>
      <c r="J621" s="130"/>
      <c r="K621" s="130"/>
    </row>
    <row r="622" spans="1:11" ht="47.25" x14ac:dyDescent="0.25">
      <c r="A622" s="124" t="s">
        <v>1395</v>
      </c>
      <c r="B622" s="715"/>
      <c r="C622" s="106" t="s">
        <v>1522</v>
      </c>
      <c r="D622" s="126"/>
      <c r="E622" s="126"/>
      <c r="F622" s="126">
        <v>0.06</v>
      </c>
      <c r="G622" s="126">
        <v>0</v>
      </c>
      <c r="H622" s="126"/>
      <c r="I622" s="126"/>
      <c r="J622" s="130"/>
      <c r="K622" s="130"/>
    </row>
    <row r="623" spans="1:11" ht="47.25" x14ac:dyDescent="0.25">
      <c r="A623" s="124" t="s">
        <v>1395</v>
      </c>
      <c r="B623" s="715"/>
      <c r="C623" s="106" t="s">
        <v>1523</v>
      </c>
      <c r="D623" s="126"/>
      <c r="E623" s="126"/>
      <c r="F623" s="126">
        <v>0.9</v>
      </c>
      <c r="G623" s="126">
        <v>0.25</v>
      </c>
      <c r="H623" s="126"/>
      <c r="I623" s="126"/>
      <c r="J623" s="130"/>
      <c r="K623" s="130"/>
    </row>
    <row r="624" spans="1:11" ht="47.25" x14ac:dyDescent="0.25">
      <c r="A624" s="124" t="s">
        <v>1395</v>
      </c>
      <c r="B624" s="715"/>
      <c r="C624" s="106" t="s">
        <v>1524</v>
      </c>
      <c r="D624" s="126"/>
      <c r="E624" s="126"/>
      <c r="F624" s="126">
        <v>8.5000000000000006E-2</v>
      </c>
      <c r="G624" s="126">
        <v>2.5000000000000001E-2</v>
      </c>
      <c r="H624" s="126"/>
      <c r="I624" s="126"/>
      <c r="J624" s="130"/>
      <c r="K624" s="130"/>
    </row>
    <row r="625" spans="1:11" ht="47.25" x14ac:dyDescent="0.25">
      <c r="A625" s="124" t="s">
        <v>1395</v>
      </c>
      <c r="B625" s="715"/>
      <c r="C625" s="106" t="s">
        <v>1525</v>
      </c>
      <c r="D625" s="126"/>
      <c r="E625" s="126"/>
      <c r="F625" s="126">
        <v>0.04</v>
      </c>
      <c r="G625" s="126">
        <v>0.63</v>
      </c>
      <c r="H625" s="126"/>
      <c r="I625" s="126"/>
      <c r="J625" s="130"/>
      <c r="K625" s="130"/>
    </row>
    <row r="626" spans="1:11" ht="47.25" x14ac:dyDescent="0.25">
      <c r="A626" s="124" t="s">
        <v>695</v>
      </c>
      <c r="B626" s="715"/>
      <c r="C626" s="106" t="s">
        <v>1526</v>
      </c>
      <c r="D626" s="126"/>
      <c r="E626" s="126"/>
      <c r="F626" s="126">
        <v>0.36499999999999999</v>
      </c>
      <c r="G626" s="126">
        <v>0</v>
      </c>
      <c r="H626" s="126"/>
      <c r="I626" s="126"/>
      <c r="J626" s="130">
        <v>0</v>
      </c>
      <c r="K626" s="130">
        <v>0</v>
      </c>
    </row>
    <row r="627" spans="1:11" ht="47.25" x14ac:dyDescent="0.25">
      <c r="A627" s="124" t="s">
        <v>695</v>
      </c>
      <c r="B627" s="715"/>
      <c r="C627" s="106" t="s">
        <v>1527</v>
      </c>
      <c r="D627" s="126"/>
      <c r="E627" s="126"/>
      <c r="F627" s="126">
        <v>0.17699999999999999</v>
      </c>
      <c r="G627" s="126">
        <v>0</v>
      </c>
      <c r="H627" s="126"/>
      <c r="I627" s="126"/>
      <c r="J627" s="130">
        <v>0</v>
      </c>
      <c r="K627" s="130">
        <v>0</v>
      </c>
    </row>
    <row r="628" spans="1:11" ht="47.25" x14ac:dyDescent="0.25">
      <c r="A628" s="124" t="s">
        <v>695</v>
      </c>
      <c r="B628" s="715"/>
      <c r="C628" s="106" t="s">
        <v>1528</v>
      </c>
      <c r="D628" s="126"/>
      <c r="E628" s="126"/>
      <c r="F628" s="126">
        <v>0.16800000000000001</v>
      </c>
      <c r="G628" s="126">
        <v>0</v>
      </c>
      <c r="H628" s="126"/>
      <c r="I628" s="126"/>
      <c r="J628" s="130">
        <v>0</v>
      </c>
      <c r="K628" s="130">
        <v>0</v>
      </c>
    </row>
    <row r="629" spans="1:11" ht="47.25" x14ac:dyDescent="0.25">
      <c r="A629" s="124" t="s">
        <v>695</v>
      </c>
      <c r="B629" s="715"/>
      <c r="C629" s="106" t="s">
        <v>1529</v>
      </c>
      <c r="D629" s="126"/>
      <c r="E629" s="126"/>
      <c r="F629" s="126">
        <v>0.05</v>
      </c>
      <c r="G629" s="126">
        <v>0</v>
      </c>
      <c r="H629" s="126"/>
      <c r="I629" s="126"/>
      <c r="J629" s="130">
        <v>0</v>
      </c>
      <c r="K629" s="130">
        <v>0</v>
      </c>
    </row>
    <row r="630" spans="1:11" ht="267.75" x14ac:dyDescent="0.25">
      <c r="A630" s="124" t="s">
        <v>695</v>
      </c>
      <c r="B630" s="715"/>
      <c r="C630" s="106" t="s">
        <v>1530</v>
      </c>
      <c r="D630" s="126"/>
      <c r="E630" s="126"/>
      <c r="F630" s="126">
        <v>2.875</v>
      </c>
      <c r="G630" s="126">
        <v>0.25</v>
      </c>
      <c r="H630" s="126"/>
      <c r="I630" s="126"/>
      <c r="J630" s="130"/>
      <c r="K630" s="130"/>
    </row>
    <row r="631" spans="1:11" ht="47.25" x14ac:dyDescent="0.25">
      <c r="A631" s="124" t="s">
        <v>695</v>
      </c>
      <c r="B631" s="715"/>
      <c r="C631" s="106" t="s">
        <v>1531</v>
      </c>
      <c r="D631" s="126"/>
      <c r="E631" s="126"/>
      <c r="F631" s="126">
        <v>0.86</v>
      </c>
      <c r="G631" s="126">
        <v>0</v>
      </c>
      <c r="H631" s="126"/>
      <c r="I631" s="126"/>
      <c r="J631" s="130"/>
      <c r="K631" s="130"/>
    </row>
    <row r="632" spans="1:11" ht="63" x14ac:dyDescent="0.25">
      <c r="A632" s="124" t="s">
        <v>695</v>
      </c>
      <c r="B632" s="715"/>
      <c r="C632" s="106" t="s">
        <v>1532</v>
      </c>
      <c r="D632" s="126"/>
      <c r="E632" s="126"/>
      <c r="F632" s="126">
        <v>0.222</v>
      </c>
      <c r="G632" s="126">
        <v>0</v>
      </c>
      <c r="H632" s="126"/>
      <c r="I632" s="126"/>
      <c r="J632" s="130"/>
      <c r="K632" s="130"/>
    </row>
    <row r="633" spans="1:11" ht="63" x14ac:dyDescent="0.25">
      <c r="A633" s="124" t="s">
        <v>695</v>
      </c>
      <c r="B633" s="715"/>
      <c r="C633" s="106" t="s">
        <v>1533</v>
      </c>
      <c r="D633" s="126"/>
      <c r="E633" s="126"/>
      <c r="F633" s="126">
        <v>0.155</v>
      </c>
      <c r="G633" s="126">
        <v>0</v>
      </c>
      <c r="H633" s="126"/>
      <c r="I633" s="126"/>
      <c r="J633" s="130"/>
      <c r="K633" s="130"/>
    </row>
    <row r="634" spans="1:11" ht="78.75" x14ac:dyDescent="0.25">
      <c r="A634" s="124" t="s">
        <v>695</v>
      </c>
      <c r="B634" s="715"/>
      <c r="C634" s="106" t="s">
        <v>1534</v>
      </c>
      <c r="D634" s="126"/>
      <c r="E634" s="126"/>
      <c r="F634" s="126">
        <v>0.27</v>
      </c>
      <c r="G634" s="126">
        <v>0</v>
      </c>
      <c r="H634" s="126"/>
      <c r="I634" s="126"/>
      <c r="J634" s="130"/>
      <c r="K634" s="130"/>
    </row>
    <row r="635" spans="1:11" ht="78.75" x14ac:dyDescent="0.25">
      <c r="A635" s="124" t="s">
        <v>695</v>
      </c>
      <c r="B635" s="715"/>
      <c r="C635" s="106" t="s">
        <v>1535</v>
      </c>
      <c r="D635" s="126"/>
      <c r="E635" s="126"/>
      <c r="F635" s="126">
        <v>0.41</v>
      </c>
      <c r="G635" s="126">
        <v>0</v>
      </c>
      <c r="H635" s="126"/>
      <c r="I635" s="126"/>
      <c r="J635" s="130"/>
      <c r="K635" s="130"/>
    </row>
    <row r="636" spans="1:11" ht="63" x14ac:dyDescent="0.25">
      <c r="A636" s="124" t="s">
        <v>695</v>
      </c>
      <c r="B636" s="715"/>
      <c r="C636" s="106" t="s">
        <v>1536</v>
      </c>
      <c r="D636" s="126"/>
      <c r="E636" s="126"/>
      <c r="F636" s="126">
        <v>0.375</v>
      </c>
      <c r="G636" s="126">
        <v>0</v>
      </c>
      <c r="H636" s="126"/>
      <c r="I636" s="126"/>
      <c r="J636" s="130"/>
      <c r="K636" s="130"/>
    </row>
    <row r="637" spans="1:11" ht="94.5" x14ac:dyDescent="0.25">
      <c r="A637" s="124" t="s">
        <v>695</v>
      </c>
      <c r="B637" s="715"/>
      <c r="C637" s="106" t="s">
        <v>1537</v>
      </c>
      <c r="D637" s="126"/>
      <c r="E637" s="126"/>
      <c r="F637" s="126">
        <v>0.45</v>
      </c>
      <c r="G637" s="126">
        <v>0.1</v>
      </c>
      <c r="H637" s="126"/>
      <c r="I637" s="126"/>
      <c r="J637" s="130"/>
      <c r="K637" s="130"/>
    </row>
    <row r="638" spans="1:11" ht="47.25" x14ac:dyDescent="0.25">
      <c r="A638" s="124" t="s">
        <v>695</v>
      </c>
      <c r="B638" s="715"/>
      <c r="C638" s="106" t="s">
        <v>1538</v>
      </c>
      <c r="D638" s="126"/>
      <c r="E638" s="126"/>
      <c r="F638" s="126">
        <v>0.89</v>
      </c>
      <c r="G638" s="126">
        <v>0.25</v>
      </c>
      <c r="H638" s="126"/>
      <c r="I638" s="126"/>
      <c r="J638" s="130"/>
      <c r="K638" s="130"/>
    </row>
    <row r="639" spans="1:11" ht="47.25" x14ac:dyDescent="0.25">
      <c r="A639" s="124" t="s">
        <v>695</v>
      </c>
      <c r="B639" s="715"/>
      <c r="C639" s="106" t="s">
        <v>1539</v>
      </c>
      <c r="D639" s="126"/>
      <c r="E639" s="126"/>
      <c r="F639" s="126">
        <v>0.16</v>
      </c>
      <c r="G639" s="126">
        <v>0</v>
      </c>
      <c r="H639" s="126"/>
      <c r="I639" s="126"/>
      <c r="J639" s="130"/>
      <c r="K639" s="130"/>
    </row>
    <row r="640" spans="1:11" ht="47.25" x14ac:dyDescent="0.25">
      <c r="A640" s="124" t="s">
        <v>695</v>
      </c>
      <c r="B640" s="715"/>
      <c r="C640" s="106" t="s">
        <v>1540</v>
      </c>
      <c r="D640" s="126"/>
      <c r="E640" s="126"/>
      <c r="F640" s="126">
        <v>0.372</v>
      </c>
      <c r="G640" s="126">
        <v>0</v>
      </c>
      <c r="H640" s="126"/>
      <c r="I640" s="126"/>
      <c r="J640" s="130"/>
      <c r="K640" s="130"/>
    </row>
    <row r="641" spans="1:11" ht="47.25" x14ac:dyDescent="0.25">
      <c r="A641" s="124" t="s">
        <v>695</v>
      </c>
      <c r="B641" s="715"/>
      <c r="C641" s="106" t="s">
        <v>1541</v>
      </c>
      <c r="D641" s="126"/>
      <c r="E641" s="126"/>
      <c r="F641" s="126">
        <v>0.19</v>
      </c>
      <c r="G641" s="126">
        <v>0</v>
      </c>
      <c r="H641" s="126"/>
      <c r="I641" s="126"/>
      <c r="J641" s="130"/>
      <c r="K641" s="130"/>
    </row>
    <row r="642" spans="1:11" ht="47.25" x14ac:dyDescent="0.25">
      <c r="A642" s="124" t="s">
        <v>695</v>
      </c>
      <c r="B642" s="715"/>
      <c r="C642" s="106" t="s">
        <v>1542</v>
      </c>
      <c r="D642" s="126"/>
      <c r="E642" s="126"/>
      <c r="F642" s="126">
        <v>0.255</v>
      </c>
      <c r="G642" s="126">
        <v>0</v>
      </c>
      <c r="H642" s="126"/>
      <c r="I642" s="126"/>
      <c r="J642" s="130"/>
      <c r="K642" s="130"/>
    </row>
    <row r="643" spans="1:11" ht="47.25" x14ac:dyDescent="0.25">
      <c r="A643" s="124" t="s">
        <v>695</v>
      </c>
      <c r="B643" s="715"/>
      <c r="C643" s="106" t="s">
        <v>1543</v>
      </c>
      <c r="D643" s="126"/>
      <c r="E643" s="126"/>
      <c r="F643" s="126">
        <v>0.185</v>
      </c>
      <c r="G643" s="126">
        <v>0</v>
      </c>
      <c r="H643" s="126"/>
      <c r="I643" s="126"/>
      <c r="J643" s="130"/>
      <c r="K643" s="130"/>
    </row>
    <row r="644" spans="1:11" ht="47.25" x14ac:dyDescent="0.25">
      <c r="A644" s="124" t="s">
        <v>695</v>
      </c>
      <c r="B644" s="715"/>
      <c r="C644" s="106" t="s">
        <v>1544</v>
      </c>
      <c r="D644" s="126"/>
      <c r="E644" s="126"/>
      <c r="F644" s="126">
        <v>0.24</v>
      </c>
      <c r="G644" s="126">
        <v>0</v>
      </c>
      <c r="H644" s="126"/>
      <c r="I644" s="126"/>
      <c r="J644" s="130"/>
      <c r="K644" s="130"/>
    </row>
    <row r="645" spans="1:11" ht="63" x14ac:dyDescent="0.25">
      <c r="A645" s="124" t="s">
        <v>695</v>
      </c>
      <c r="B645" s="715"/>
      <c r="C645" s="106" t="s">
        <v>1545</v>
      </c>
      <c r="D645" s="126"/>
      <c r="E645" s="126"/>
      <c r="F645" s="126">
        <v>0.77400000000000002</v>
      </c>
      <c r="G645" s="126">
        <v>0</v>
      </c>
      <c r="H645" s="126"/>
      <c r="I645" s="126"/>
      <c r="J645" s="130"/>
      <c r="K645" s="130"/>
    </row>
    <row r="646" spans="1:11" ht="47.25" x14ac:dyDescent="0.25">
      <c r="A646" s="124" t="s">
        <v>695</v>
      </c>
      <c r="B646" s="715"/>
      <c r="C646" s="106" t="s">
        <v>1546</v>
      </c>
      <c r="D646" s="126"/>
      <c r="E646" s="126"/>
      <c r="F646" s="126">
        <v>0.4</v>
      </c>
      <c r="G646" s="126">
        <v>0</v>
      </c>
      <c r="H646" s="126"/>
      <c r="I646" s="126"/>
      <c r="J646" s="130"/>
      <c r="K646" s="130"/>
    </row>
    <row r="647" spans="1:11" x14ac:dyDescent="0.25">
      <c r="A647" s="124" t="s">
        <v>695</v>
      </c>
      <c r="B647" s="715"/>
      <c r="C647" s="106"/>
      <c r="D647" s="126"/>
      <c r="E647" s="126"/>
      <c r="F647" s="126">
        <v>0</v>
      </c>
      <c r="G647" s="126">
        <v>0</v>
      </c>
      <c r="H647" s="126"/>
      <c r="I647" s="126"/>
      <c r="J647" s="130"/>
      <c r="K647" s="130"/>
    </row>
    <row r="648" spans="1:11" ht="63" x14ac:dyDescent="0.25">
      <c r="A648" s="124" t="s">
        <v>1085</v>
      </c>
      <c r="B648" s="715"/>
      <c r="C648" s="106" t="s">
        <v>1547</v>
      </c>
      <c r="D648" s="126"/>
      <c r="E648" s="126"/>
      <c r="F648" s="126">
        <v>0.82</v>
      </c>
      <c r="G648" s="126">
        <v>0</v>
      </c>
      <c r="H648" s="126"/>
      <c r="I648" s="126"/>
      <c r="J648" s="130">
        <v>0</v>
      </c>
      <c r="K648" s="130">
        <v>0</v>
      </c>
    </row>
    <row r="649" spans="1:11" ht="94.5" x14ac:dyDescent="0.25">
      <c r="A649" s="124" t="s">
        <v>1085</v>
      </c>
      <c r="B649" s="715"/>
      <c r="C649" s="106" t="s">
        <v>1548</v>
      </c>
      <c r="D649" s="126"/>
      <c r="E649" s="126"/>
      <c r="F649" s="126">
        <v>0.97</v>
      </c>
      <c r="G649" s="126">
        <v>0.16</v>
      </c>
      <c r="H649" s="126"/>
      <c r="I649" s="126"/>
      <c r="J649" s="130">
        <v>0.77</v>
      </c>
      <c r="K649" s="130">
        <v>0</v>
      </c>
    </row>
    <row r="650" spans="1:11" ht="47.25" x14ac:dyDescent="0.25">
      <c r="A650" s="124" t="s">
        <v>1085</v>
      </c>
      <c r="B650" s="715"/>
      <c r="C650" s="106" t="s">
        <v>1549</v>
      </c>
      <c r="D650" s="126"/>
      <c r="E650" s="126"/>
      <c r="F650" s="126">
        <v>7.0000000000000007E-2</v>
      </c>
      <c r="G650" s="126">
        <v>0</v>
      </c>
      <c r="H650" s="126"/>
      <c r="I650" s="126"/>
      <c r="J650" s="130">
        <v>0</v>
      </c>
      <c r="K650" s="130">
        <v>0</v>
      </c>
    </row>
    <row r="651" spans="1:11" ht="47.25" x14ac:dyDescent="0.25">
      <c r="A651" s="124" t="s">
        <v>1085</v>
      </c>
      <c r="B651" s="715"/>
      <c r="C651" s="106" t="s">
        <v>1550</v>
      </c>
      <c r="D651" s="126"/>
      <c r="E651" s="126"/>
      <c r="F651" s="126">
        <v>0.4</v>
      </c>
      <c r="G651" s="126">
        <v>0</v>
      </c>
      <c r="H651" s="126"/>
      <c r="I651" s="126"/>
      <c r="J651" s="130">
        <v>0</v>
      </c>
      <c r="K651" s="130">
        <v>0</v>
      </c>
    </row>
    <row r="652" spans="1:11" ht="47.25" x14ac:dyDescent="0.25">
      <c r="A652" s="124" t="s">
        <v>1085</v>
      </c>
      <c r="B652" s="715"/>
      <c r="C652" s="106" t="s">
        <v>1551</v>
      </c>
      <c r="D652" s="126"/>
      <c r="E652" s="126"/>
      <c r="F652" s="126">
        <v>0.8</v>
      </c>
      <c r="G652" s="126">
        <v>0</v>
      </c>
      <c r="H652" s="126"/>
      <c r="I652" s="126"/>
      <c r="J652" s="130">
        <v>0</v>
      </c>
      <c r="K652" s="130">
        <v>0</v>
      </c>
    </row>
    <row r="653" spans="1:11" ht="47.25" x14ac:dyDescent="0.25">
      <c r="A653" s="124" t="s">
        <v>1085</v>
      </c>
      <c r="B653" s="715"/>
      <c r="C653" s="106" t="s">
        <v>1552</v>
      </c>
      <c r="D653" s="126"/>
      <c r="E653" s="126"/>
      <c r="F653" s="126">
        <v>0.1</v>
      </c>
      <c r="G653" s="126">
        <v>0</v>
      </c>
      <c r="H653" s="126"/>
      <c r="I653" s="126"/>
      <c r="J653" s="130">
        <v>0</v>
      </c>
      <c r="K653" s="130">
        <v>0</v>
      </c>
    </row>
    <row r="654" spans="1:11" ht="47.25" x14ac:dyDescent="0.25">
      <c r="A654" s="124" t="s">
        <v>1085</v>
      </c>
      <c r="B654" s="715"/>
      <c r="C654" s="106" t="s">
        <v>1553</v>
      </c>
      <c r="D654" s="126"/>
      <c r="E654" s="126"/>
      <c r="F654" s="126">
        <v>0.69</v>
      </c>
      <c r="G654" s="126">
        <v>0</v>
      </c>
      <c r="H654" s="126"/>
      <c r="I654" s="126"/>
      <c r="J654" s="130">
        <v>0.69499999999999995</v>
      </c>
      <c r="K654" s="130">
        <v>0</v>
      </c>
    </row>
    <row r="655" spans="1:11" ht="47.25" x14ac:dyDescent="0.25">
      <c r="A655" s="124" t="s">
        <v>1085</v>
      </c>
      <c r="B655" s="715"/>
      <c r="C655" s="106" t="s">
        <v>1554</v>
      </c>
      <c r="D655" s="126"/>
      <c r="E655" s="126"/>
      <c r="F655" s="126">
        <v>0.17</v>
      </c>
      <c r="G655" s="126">
        <v>0</v>
      </c>
      <c r="H655" s="126"/>
      <c r="I655" s="126"/>
      <c r="J655" s="130">
        <v>0</v>
      </c>
      <c r="K655" s="130">
        <v>0</v>
      </c>
    </row>
    <row r="656" spans="1:11" ht="47.25" x14ac:dyDescent="0.25">
      <c r="A656" s="124" t="s">
        <v>1085</v>
      </c>
      <c r="B656" s="715"/>
      <c r="C656" s="106" t="s">
        <v>1555</v>
      </c>
      <c r="D656" s="126"/>
      <c r="E656" s="126"/>
      <c r="F656" s="126">
        <v>0.09</v>
      </c>
      <c r="G656" s="126">
        <v>0</v>
      </c>
      <c r="H656" s="126"/>
      <c r="I656" s="126"/>
      <c r="J656" s="130">
        <v>0</v>
      </c>
      <c r="K656" s="130">
        <v>0</v>
      </c>
    </row>
    <row r="657" spans="1:11" ht="47.25" x14ac:dyDescent="0.25">
      <c r="A657" s="124" t="s">
        <v>1085</v>
      </c>
      <c r="B657" s="715"/>
      <c r="C657" s="106" t="s">
        <v>1556</v>
      </c>
      <c r="D657" s="126"/>
      <c r="E657" s="126"/>
      <c r="F657" s="126">
        <v>0.7</v>
      </c>
      <c r="G657" s="126">
        <v>0</v>
      </c>
      <c r="H657" s="126"/>
      <c r="I657" s="126"/>
      <c r="J657" s="130">
        <v>0.33</v>
      </c>
      <c r="K657" s="130">
        <v>0</v>
      </c>
    </row>
    <row r="658" spans="1:11" ht="63" x14ac:dyDescent="0.25">
      <c r="A658" s="124" t="s">
        <v>1085</v>
      </c>
      <c r="B658" s="715"/>
      <c r="C658" s="106" t="s">
        <v>1557</v>
      </c>
      <c r="D658" s="126"/>
      <c r="E658" s="126"/>
      <c r="F658" s="126">
        <v>0.7</v>
      </c>
      <c r="G658" s="126">
        <v>0</v>
      </c>
      <c r="H658" s="126"/>
      <c r="I658" s="126"/>
      <c r="J658" s="130">
        <v>0</v>
      </c>
      <c r="K658" s="130">
        <v>0</v>
      </c>
    </row>
    <row r="659" spans="1:11" ht="47.25" x14ac:dyDescent="0.25">
      <c r="A659" s="124" t="s">
        <v>1085</v>
      </c>
      <c r="B659" s="715"/>
      <c r="C659" s="106" t="s">
        <v>1558</v>
      </c>
      <c r="D659" s="126"/>
      <c r="E659" s="126"/>
      <c r="F659" s="126">
        <v>0.1</v>
      </c>
      <c r="G659" s="126">
        <v>0</v>
      </c>
      <c r="H659" s="126"/>
      <c r="I659" s="126"/>
      <c r="J659" s="130">
        <v>0</v>
      </c>
      <c r="K659" s="130">
        <v>0</v>
      </c>
    </row>
    <row r="660" spans="1:11" ht="47.25" x14ac:dyDescent="0.25">
      <c r="A660" s="124" t="s">
        <v>1085</v>
      </c>
      <c r="B660" s="715"/>
      <c r="C660" s="106" t="s">
        <v>1559</v>
      </c>
      <c r="D660" s="126"/>
      <c r="E660" s="126"/>
      <c r="F660" s="126">
        <v>0.59499999999999997</v>
      </c>
      <c r="G660" s="126">
        <v>0</v>
      </c>
      <c r="H660" s="126"/>
      <c r="I660" s="126"/>
      <c r="J660" s="130">
        <v>0</v>
      </c>
      <c r="K660" s="130">
        <v>0</v>
      </c>
    </row>
    <row r="661" spans="1:11" ht="47.25" x14ac:dyDescent="0.25">
      <c r="A661" s="124" t="s">
        <v>1085</v>
      </c>
      <c r="B661" s="715"/>
      <c r="C661" s="106" t="s">
        <v>1560</v>
      </c>
      <c r="D661" s="126"/>
      <c r="E661" s="126"/>
      <c r="F661" s="126">
        <v>0.47399999999999998</v>
      </c>
      <c r="G661" s="126">
        <v>0</v>
      </c>
      <c r="H661" s="126"/>
      <c r="I661" s="126"/>
      <c r="J661" s="130">
        <v>0</v>
      </c>
      <c r="K661" s="130">
        <v>0</v>
      </c>
    </row>
    <row r="662" spans="1:11" ht="63" x14ac:dyDescent="0.25">
      <c r="A662" s="124" t="s">
        <v>1085</v>
      </c>
      <c r="B662" s="715"/>
      <c r="C662" s="106" t="s">
        <v>1561</v>
      </c>
      <c r="D662" s="126"/>
      <c r="E662" s="126"/>
      <c r="F662" s="126">
        <v>0.61699999999999999</v>
      </c>
      <c r="G662" s="126">
        <v>0</v>
      </c>
      <c r="H662" s="126"/>
      <c r="I662" s="126"/>
      <c r="J662" s="130">
        <v>0</v>
      </c>
      <c r="K662" s="130">
        <v>0</v>
      </c>
    </row>
    <row r="663" spans="1:11" ht="63" x14ac:dyDescent="0.25">
      <c r="A663" s="124" t="s">
        <v>1085</v>
      </c>
      <c r="B663" s="715"/>
      <c r="C663" s="106" t="s">
        <v>1561</v>
      </c>
      <c r="D663" s="126"/>
      <c r="E663" s="126"/>
      <c r="F663" s="126">
        <v>0.45600000000000002</v>
      </c>
      <c r="G663" s="126">
        <v>0</v>
      </c>
      <c r="H663" s="126"/>
      <c r="I663" s="126"/>
      <c r="J663" s="130">
        <v>0</v>
      </c>
      <c r="K663" s="130">
        <v>0</v>
      </c>
    </row>
    <row r="664" spans="1:11" ht="31.5" x14ac:dyDescent="0.25">
      <c r="A664" s="124" t="s">
        <v>1085</v>
      </c>
      <c r="B664" s="715"/>
      <c r="C664" s="106" t="s">
        <v>1562</v>
      </c>
      <c r="D664" s="126"/>
      <c r="E664" s="126"/>
      <c r="F664" s="126">
        <v>0.21</v>
      </c>
      <c r="G664" s="126">
        <v>0</v>
      </c>
      <c r="H664" s="126"/>
      <c r="I664" s="126"/>
      <c r="J664" s="130"/>
      <c r="K664" s="130"/>
    </row>
    <row r="665" spans="1:11" ht="47.25" x14ac:dyDescent="0.25">
      <c r="A665" s="124" t="s">
        <v>1085</v>
      </c>
      <c r="B665" s="715"/>
      <c r="C665" s="106" t="s">
        <v>1563</v>
      </c>
      <c r="D665" s="126"/>
      <c r="E665" s="126"/>
      <c r="F665" s="126">
        <v>5.5E-2</v>
      </c>
      <c r="G665" s="126">
        <v>2.5000000000000001E-2</v>
      </c>
      <c r="H665" s="126"/>
      <c r="I665" s="126"/>
      <c r="J665" s="130"/>
      <c r="K665" s="130"/>
    </row>
    <row r="666" spans="1:11" ht="47.25" x14ac:dyDescent="0.25">
      <c r="A666" s="124" t="s">
        <v>1085</v>
      </c>
      <c r="B666" s="715"/>
      <c r="C666" s="106" t="s">
        <v>1564</v>
      </c>
      <c r="D666" s="126"/>
      <c r="E666" s="126"/>
      <c r="F666" s="126">
        <v>3.4000000000000002E-2</v>
      </c>
      <c r="G666" s="126">
        <v>2.5000000000000001E-2</v>
      </c>
      <c r="H666" s="126"/>
      <c r="I666" s="126"/>
      <c r="J666" s="130"/>
      <c r="K666" s="130"/>
    </row>
    <row r="667" spans="1:11" ht="47.25" x14ac:dyDescent="0.25">
      <c r="A667" s="124" t="s">
        <v>1085</v>
      </c>
      <c r="B667" s="715"/>
      <c r="C667" s="106" t="s">
        <v>1565</v>
      </c>
      <c r="D667" s="126"/>
      <c r="E667" s="126"/>
      <c r="F667" s="126">
        <v>0.44</v>
      </c>
      <c r="G667" s="126">
        <v>0</v>
      </c>
      <c r="H667" s="126"/>
      <c r="I667" s="126"/>
      <c r="J667" s="130"/>
      <c r="K667" s="130"/>
    </row>
    <row r="668" spans="1:11" ht="47.25" x14ac:dyDescent="0.25">
      <c r="A668" s="124" t="s">
        <v>1085</v>
      </c>
      <c r="B668" s="715"/>
      <c r="C668" s="106" t="s">
        <v>1566</v>
      </c>
      <c r="D668" s="126"/>
      <c r="E668" s="126"/>
      <c r="F668" s="126">
        <v>0.57099999999999995</v>
      </c>
      <c r="G668" s="126">
        <v>0</v>
      </c>
      <c r="H668" s="126"/>
      <c r="I668" s="126"/>
      <c r="J668" s="130"/>
      <c r="K668" s="130"/>
    </row>
    <row r="669" spans="1:11" ht="47.25" x14ac:dyDescent="0.25">
      <c r="A669" s="124" t="s">
        <v>1085</v>
      </c>
      <c r="B669" s="715"/>
      <c r="C669" s="106" t="s">
        <v>1567</v>
      </c>
      <c r="D669" s="126"/>
      <c r="E669" s="126"/>
      <c r="F669" s="126">
        <v>0.35</v>
      </c>
      <c r="G669" s="126">
        <v>0</v>
      </c>
      <c r="H669" s="126"/>
      <c r="I669" s="126"/>
      <c r="J669" s="130"/>
      <c r="K669" s="130"/>
    </row>
    <row r="670" spans="1:11" ht="47.25" x14ac:dyDescent="0.25">
      <c r="A670" s="124" t="s">
        <v>1085</v>
      </c>
      <c r="B670" s="715"/>
      <c r="C670" s="106" t="s">
        <v>1568</v>
      </c>
      <c r="D670" s="126"/>
      <c r="E670" s="126"/>
      <c r="F670" s="126">
        <v>0.22</v>
      </c>
      <c r="G670" s="126">
        <v>0</v>
      </c>
      <c r="H670" s="126"/>
      <c r="I670" s="126"/>
      <c r="J670" s="130"/>
      <c r="K670" s="130"/>
    </row>
    <row r="671" spans="1:11" ht="47.25" x14ac:dyDescent="0.25">
      <c r="A671" s="124" t="s">
        <v>1085</v>
      </c>
      <c r="B671" s="715"/>
      <c r="C671" s="106" t="s">
        <v>1569</v>
      </c>
      <c r="D671" s="126"/>
      <c r="E671" s="126"/>
      <c r="F671" s="126">
        <v>0.28999999999999998</v>
      </c>
      <c r="G671" s="126">
        <v>0</v>
      </c>
      <c r="H671" s="126"/>
      <c r="I671" s="126"/>
      <c r="J671" s="130"/>
      <c r="K671" s="130"/>
    </row>
    <row r="672" spans="1:11" ht="47.25" x14ac:dyDescent="0.25">
      <c r="A672" s="124" t="s">
        <v>1085</v>
      </c>
      <c r="B672" s="715"/>
      <c r="C672" s="106" t="s">
        <v>1570</v>
      </c>
      <c r="D672" s="126"/>
      <c r="E672" s="126"/>
      <c r="F672" s="126">
        <v>0.28000000000000003</v>
      </c>
      <c r="G672" s="126">
        <v>0</v>
      </c>
      <c r="H672" s="126"/>
      <c r="I672" s="126"/>
      <c r="J672" s="130"/>
      <c r="K672" s="130"/>
    </row>
    <row r="673" spans="1:11" ht="47.25" x14ac:dyDescent="0.25">
      <c r="A673" s="124" t="s">
        <v>1085</v>
      </c>
      <c r="B673" s="715"/>
      <c r="C673" s="106" t="s">
        <v>1571</v>
      </c>
      <c r="D673" s="126"/>
      <c r="E673" s="126"/>
      <c r="F673" s="126">
        <v>0.435</v>
      </c>
      <c r="G673" s="126">
        <v>0</v>
      </c>
      <c r="H673" s="126"/>
      <c r="I673" s="126"/>
      <c r="J673" s="130"/>
      <c r="K673" s="130"/>
    </row>
    <row r="674" spans="1:11" ht="63" x14ac:dyDescent="0.25">
      <c r="A674" s="124" t="s">
        <v>1085</v>
      </c>
      <c r="B674" s="715"/>
      <c r="C674" s="106" t="s">
        <v>1572</v>
      </c>
      <c r="D674" s="126"/>
      <c r="E674" s="126"/>
      <c r="F674" s="126">
        <v>0.214</v>
      </c>
      <c r="G674" s="126">
        <v>0</v>
      </c>
      <c r="H674" s="126"/>
      <c r="I674" s="126"/>
      <c r="J674" s="130"/>
      <c r="K674" s="130"/>
    </row>
    <row r="675" spans="1:11" ht="63" x14ac:dyDescent="0.25">
      <c r="A675" s="124" t="s">
        <v>1085</v>
      </c>
      <c r="B675" s="715"/>
      <c r="C675" s="106" t="s">
        <v>1573</v>
      </c>
      <c r="D675" s="126"/>
      <c r="E675" s="126"/>
      <c r="F675" s="126">
        <v>0.42499999999999999</v>
      </c>
      <c r="G675" s="126">
        <v>0</v>
      </c>
      <c r="H675" s="126"/>
      <c r="I675" s="126"/>
      <c r="J675" s="130"/>
      <c r="K675" s="130"/>
    </row>
    <row r="676" spans="1:11" ht="47.25" x14ac:dyDescent="0.25">
      <c r="A676" s="124" t="s">
        <v>1085</v>
      </c>
      <c r="B676" s="715"/>
      <c r="C676" s="106" t="s">
        <v>1574</v>
      </c>
      <c r="D676" s="126"/>
      <c r="E676" s="126"/>
      <c r="F676" s="126">
        <v>0.34499999999999997</v>
      </c>
      <c r="G676" s="126">
        <v>0</v>
      </c>
      <c r="H676" s="126"/>
      <c r="I676" s="126"/>
      <c r="J676" s="130"/>
      <c r="K676" s="130"/>
    </row>
    <row r="677" spans="1:11" ht="47.25" x14ac:dyDescent="0.25">
      <c r="A677" s="124" t="s">
        <v>1085</v>
      </c>
      <c r="B677" s="715"/>
      <c r="C677" s="106" t="s">
        <v>1575</v>
      </c>
      <c r="D677" s="126"/>
      <c r="E677" s="126"/>
      <c r="F677" s="126">
        <v>0.625</v>
      </c>
      <c r="G677" s="126">
        <v>0</v>
      </c>
      <c r="H677" s="126"/>
      <c r="I677" s="126"/>
      <c r="J677" s="130"/>
      <c r="K677" s="130"/>
    </row>
    <row r="678" spans="1:11" ht="47.25" x14ac:dyDescent="0.25">
      <c r="A678" s="124" t="s">
        <v>1085</v>
      </c>
      <c r="B678" s="715"/>
      <c r="C678" s="106" t="s">
        <v>1576</v>
      </c>
      <c r="D678" s="126"/>
      <c r="E678" s="126"/>
      <c r="F678" s="126">
        <v>4.8000000000000001E-2</v>
      </c>
      <c r="G678" s="126">
        <v>0</v>
      </c>
      <c r="H678" s="126"/>
      <c r="I678" s="126"/>
      <c r="J678" s="130"/>
      <c r="K678" s="130"/>
    </row>
    <row r="679" spans="1:11" ht="47.25" x14ac:dyDescent="0.25">
      <c r="A679" s="124" t="s">
        <v>1085</v>
      </c>
      <c r="B679" s="715"/>
      <c r="C679" s="106" t="s">
        <v>1577</v>
      </c>
      <c r="D679" s="126"/>
      <c r="E679" s="126"/>
      <c r="F679" s="126">
        <v>1.2110000000000001</v>
      </c>
      <c r="G679" s="126">
        <v>0</v>
      </c>
      <c r="H679" s="126"/>
      <c r="I679" s="126"/>
      <c r="J679" s="130"/>
      <c r="K679" s="130"/>
    </row>
    <row r="680" spans="1:11" ht="47.25" x14ac:dyDescent="0.25">
      <c r="A680" s="124" t="s">
        <v>1085</v>
      </c>
      <c r="B680" s="715"/>
      <c r="C680" s="106" t="s">
        <v>1578</v>
      </c>
      <c r="D680" s="126"/>
      <c r="E680" s="126"/>
      <c r="F680" s="126">
        <v>0.16400000000000001</v>
      </c>
      <c r="G680" s="126">
        <v>0</v>
      </c>
      <c r="H680" s="126"/>
      <c r="I680" s="126"/>
      <c r="J680" s="130"/>
      <c r="K680" s="130"/>
    </row>
    <row r="681" spans="1:11" ht="47.25" x14ac:dyDescent="0.25">
      <c r="A681" s="124" t="s">
        <v>1085</v>
      </c>
      <c r="B681" s="715"/>
      <c r="C681" s="106" t="s">
        <v>1579</v>
      </c>
      <c r="D681" s="126"/>
      <c r="E681" s="126"/>
      <c r="F681" s="126">
        <v>0.155</v>
      </c>
      <c r="G681" s="126">
        <v>0</v>
      </c>
      <c r="H681" s="126"/>
      <c r="I681" s="126"/>
      <c r="J681" s="130"/>
      <c r="K681" s="130"/>
    </row>
    <row r="682" spans="1:11" ht="47.25" x14ac:dyDescent="0.25">
      <c r="A682" s="124" t="s">
        <v>1085</v>
      </c>
      <c r="B682" s="715"/>
      <c r="C682" s="106" t="s">
        <v>1580</v>
      </c>
      <c r="D682" s="126"/>
      <c r="E682" s="126"/>
      <c r="F682" s="126">
        <v>0.372</v>
      </c>
      <c r="G682" s="126">
        <v>0</v>
      </c>
      <c r="H682" s="126"/>
      <c r="I682" s="126"/>
      <c r="J682" s="130"/>
      <c r="K682" s="130"/>
    </row>
    <row r="683" spans="1:11" ht="47.25" x14ac:dyDescent="0.25">
      <c r="A683" s="124" t="s">
        <v>1085</v>
      </c>
      <c r="B683" s="715"/>
      <c r="C683" s="106" t="s">
        <v>1581</v>
      </c>
      <c r="D683" s="126"/>
      <c r="E683" s="126"/>
      <c r="F683" s="126">
        <v>0.48099999999999998</v>
      </c>
      <c r="G683" s="126">
        <v>0</v>
      </c>
      <c r="H683" s="126"/>
      <c r="I683" s="126"/>
      <c r="J683" s="130"/>
      <c r="K683" s="130"/>
    </row>
    <row r="684" spans="1:11" ht="47.25" x14ac:dyDescent="0.25">
      <c r="A684" s="124" t="s">
        <v>1085</v>
      </c>
      <c r="B684" s="715"/>
      <c r="C684" s="106" t="s">
        <v>1582</v>
      </c>
      <c r="D684" s="126"/>
      <c r="E684" s="126"/>
      <c r="F684" s="126">
        <v>0.51400000000000001</v>
      </c>
      <c r="G684" s="126">
        <v>0</v>
      </c>
      <c r="H684" s="126"/>
      <c r="I684" s="126"/>
      <c r="J684" s="130"/>
      <c r="K684" s="130"/>
    </row>
    <row r="685" spans="1:11" ht="47.25" x14ac:dyDescent="0.25">
      <c r="A685" s="124" t="s">
        <v>1085</v>
      </c>
      <c r="B685" s="715"/>
      <c r="C685" s="106" t="s">
        <v>1583</v>
      </c>
      <c r="D685" s="126"/>
      <c r="E685" s="126"/>
      <c r="F685" s="126">
        <v>0.19800000000000001</v>
      </c>
      <c r="G685" s="126">
        <v>0</v>
      </c>
      <c r="H685" s="126"/>
      <c r="I685" s="126"/>
      <c r="J685" s="130"/>
      <c r="K685" s="130"/>
    </row>
    <row r="686" spans="1:11" ht="47.25" x14ac:dyDescent="0.25">
      <c r="A686" s="124" t="s">
        <v>1085</v>
      </c>
      <c r="B686" s="715"/>
      <c r="C686" s="106" t="s">
        <v>1584</v>
      </c>
      <c r="D686" s="126"/>
      <c r="E686" s="126"/>
      <c r="F686" s="126">
        <v>0.502</v>
      </c>
      <c r="G686" s="126">
        <v>0</v>
      </c>
      <c r="H686" s="126"/>
      <c r="I686" s="126"/>
      <c r="J686" s="130"/>
      <c r="K686" s="130"/>
    </row>
    <row r="687" spans="1:11" ht="47.25" x14ac:dyDescent="0.25">
      <c r="A687" s="124" t="s">
        <v>1085</v>
      </c>
      <c r="B687" s="715"/>
      <c r="C687" s="106" t="s">
        <v>1585</v>
      </c>
      <c r="D687" s="126"/>
      <c r="E687" s="126"/>
      <c r="F687" s="126">
        <v>0.61</v>
      </c>
      <c r="G687" s="126">
        <v>0</v>
      </c>
      <c r="H687" s="126"/>
      <c r="I687" s="126"/>
      <c r="J687" s="130"/>
      <c r="K687" s="130"/>
    </row>
    <row r="688" spans="1:11" ht="47.25" x14ac:dyDescent="0.25">
      <c r="A688" s="124" t="s">
        <v>1085</v>
      </c>
      <c r="B688" s="715"/>
      <c r="C688" s="106" t="s">
        <v>1586</v>
      </c>
      <c r="D688" s="126"/>
      <c r="E688" s="126"/>
      <c r="F688" s="126">
        <v>0.35099999999999998</v>
      </c>
      <c r="G688" s="126">
        <v>0</v>
      </c>
      <c r="H688" s="126"/>
      <c r="I688" s="126"/>
      <c r="J688" s="130"/>
      <c r="K688" s="130"/>
    </row>
    <row r="689" spans="1:11" ht="63" x14ac:dyDescent="0.25">
      <c r="A689" s="124" t="s">
        <v>1085</v>
      </c>
      <c r="B689" s="715"/>
      <c r="C689" s="106" t="s">
        <v>1587</v>
      </c>
      <c r="D689" s="126"/>
      <c r="E689" s="126"/>
      <c r="F689" s="126">
        <v>0.40799999999999997</v>
      </c>
      <c r="G689" s="126">
        <v>0</v>
      </c>
      <c r="H689" s="126"/>
      <c r="I689" s="126"/>
      <c r="J689" s="130"/>
      <c r="K689" s="130"/>
    </row>
    <row r="690" spans="1:11" ht="47.25" x14ac:dyDescent="0.25">
      <c r="A690" s="124" t="s">
        <v>1085</v>
      </c>
      <c r="B690" s="715"/>
      <c r="C690" s="106" t="s">
        <v>1588</v>
      </c>
      <c r="D690" s="126"/>
      <c r="E690" s="126"/>
      <c r="F690" s="126">
        <v>0.219</v>
      </c>
      <c r="G690" s="126">
        <v>0</v>
      </c>
      <c r="H690" s="126"/>
      <c r="I690" s="126"/>
      <c r="J690" s="130"/>
      <c r="K690" s="130"/>
    </row>
    <row r="691" spans="1:11" ht="47.25" x14ac:dyDescent="0.25">
      <c r="A691" s="124" t="s">
        <v>1085</v>
      </c>
      <c r="B691" s="715"/>
      <c r="C691" s="106" t="s">
        <v>1589</v>
      </c>
      <c r="D691" s="126"/>
      <c r="E691" s="126"/>
      <c r="F691" s="126">
        <v>0.16800000000000001</v>
      </c>
      <c r="G691" s="126">
        <v>0</v>
      </c>
      <c r="H691" s="126"/>
      <c r="I691" s="126"/>
      <c r="J691" s="130"/>
      <c r="K691" s="130"/>
    </row>
    <row r="692" spans="1:11" ht="47.25" x14ac:dyDescent="0.25">
      <c r="A692" s="124" t="s">
        <v>1085</v>
      </c>
      <c r="B692" s="715"/>
      <c r="C692" s="106" t="s">
        <v>1590</v>
      </c>
      <c r="D692" s="126"/>
      <c r="E692" s="126"/>
      <c r="F692" s="126">
        <v>0.22900000000000001</v>
      </c>
      <c r="G692" s="126">
        <v>0</v>
      </c>
      <c r="H692" s="126"/>
      <c r="I692" s="126"/>
      <c r="J692" s="130"/>
      <c r="K692" s="130"/>
    </row>
    <row r="693" spans="1:11" ht="47.25" x14ac:dyDescent="0.25">
      <c r="A693" s="124" t="s">
        <v>1085</v>
      </c>
      <c r="B693" s="715"/>
      <c r="C693" s="106" t="s">
        <v>1591</v>
      </c>
      <c r="D693" s="126"/>
      <c r="E693" s="126"/>
      <c r="F693" s="126">
        <v>0.42199999999999999</v>
      </c>
      <c r="G693" s="126">
        <v>0</v>
      </c>
      <c r="H693" s="126"/>
      <c r="I693" s="126"/>
      <c r="J693" s="130"/>
      <c r="K693" s="130"/>
    </row>
    <row r="694" spans="1:11" ht="78.75" x14ac:dyDescent="0.3">
      <c r="A694" s="718" t="s">
        <v>1085</v>
      </c>
      <c r="B694" s="155"/>
      <c r="C694" s="146" t="s">
        <v>1592</v>
      </c>
      <c r="D694" s="126"/>
      <c r="E694" s="126"/>
      <c r="F694" s="126">
        <v>0.77900000000000003</v>
      </c>
      <c r="G694" s="126">
        <v>0.25</v>
      </c>
      <c r="H694" s="126"/>
      <c r="I694" s="126"/>
      <c r="J694" s="130"/>
      <c r="K694" s="130"/>
    </row>
    <row r="695" spans="1:11" ht="63" x14ac:dyDescent="0.3">
      <c r="A695" s="718" t="s">
        <v>1085</v>
      </c>
      <c r="B695" s="155"/>
      <c r="C695" s="146" t="s">
        <v>1593</v>
      </c>
      <c r="D695" s="126"/>
      <c r="E695" s="126"/>
      <c r="F695" s="126">
        <v>0.125</v>
      </c>
      <c r="G695" s="126">
        <v>0.1</v>
      </c>
      <c r="H695" s="126"/>
      <c r="I695" s="126"/>
      <c r="J695" s="130"/>
      <c r="K695" s="130"/>
    </row>
    <row r="696" spans="1:11" ht="78.75" x14ac:dyDescent="0.3">
      <c r="A696" s="718" t="s">
        <v>1085</v>
      </c>
      <c r="B696" s="155"/>
      <c r="C696" s="146" t="s">
        <v>1594</v>
      </c>
      <c r="D696" s="126"/>
      <c r="E696" s="126"/>
      <c r="F696" s="126">
        <v>0.17499999999999999</v>
      </c>
      <c r="G696" s="126">
        <v>0</v>
      </c>
      <c r="H696" s="126"/>
      <c r="I696" s="126"/>
      <c r="J696" s="130"/>
      <c r="K696" s="130"/>
    </row>
    <row r="697" spans="1:11" ht="47.25" x14ac:dyDescent="0.3">
      <c r="A697" s="718" t="s">
        <v>1085</v>
      </c>
      <c r="B697" s="155"/>
      <c r="C697" s="146" t="s">
        <v>1595</v>
      </c>
      <c r="D697" s="126"/>
      <c r="E697" s="126"/>
      <c r="F697" s="126">
        <v>0.15</v>
      </c>
      <c r="G697" s="126">
        <v>0</v>
      </c>
      <c r="H697" s="126"/>
      <c r="I697" s="126"/>
      <c r="J697" s="130"/>
      <c r="K697" s="130"/>
    </row>
    <row r="698" spans="1:11" ht="47.25" x14ac:dyDescent="0.3">
      <c r="A698" s="718" t="s">
        <v>1085</v>
      </c>
      <c r="B698" s="155"/>
      <c r="C698" s="146" t="s">
        <v>1596</v>
      </c>
      <c r="D698" s="126"/>
      <c r="E698" s="126"/>
      <c r="F698" s="126">
        <v>0.72799999999999998</v>
      </c>
      <c r="G698" s="126">
        <v>0</v>
      </c>
      <c r="H698" s="126"/>
      <c r="I698" s="126"/>
      <c r="J698" s="130"/>
      <c r="K698" s="130"/>
    </row>
    <row r="699" spans="1:11" ht="47.25" x14ac:dyDescent="0.3">
      <c r="A699" s="718" t="s">
        <v>1085</v>
      </c>
      <c r="B699" s="155"/>
      <c r="C699" s="146" t="s">
        <v>1597</v>
      </c>
      <c r="D699" s="126"/>
      <c r="E699" s="126"/>
      <c r="F699" s="126">
        <v>0.65100000000000002</v>
      </c>
      <c r="G699" s="126">
        <v>0</v>
      </c>
      <c r="H699" s="126"/>
      <c r="I699" s="126"/>
      <c r="J699" s="130"/>
      <c r="K699" s="130"/>
    </row>
    <row r="700" spans="1:11" ht="47.25" x14ac:dyDescent="0.3">
      <c r="A700" s="718" t="s">
        <v>1085</v>
      </c>
      <c r="B700" s="155"/>
      <c r="C700" s="146" t="s">
        <v>1598</v>
      </c>
      <c r="D700" s="126"/>
      <c r="E700" s="126"/>
      <c r="F700" s="126">
        <v>0.26100000000000001</v>
      </c>
      <c r="G700" s="126">
        <v>0.16</v>
      </c>
      <c r="H700" s="126"/>
      <c r="I700" s="126"/>
      <c r="J700" s="130"/>
      <c r="K700" s="130"/>
    </row>
    <row r="701" spans="1:11" ht="47.25" x14ac:dyDescent="0.3">
      <c r="A701" s="718" t="s">
        <v>1085</v>
      </c>
      <c r="B701" s="155"/>
      <c r="C701" s="146" t="s">
        <v>1599</v>
      </c>
      <c r="D701" s="126"/>
      <c r="E701" s="126"/>
      <c r="F701" s="126">
        <v>0.28299999999999997</v>
      </c>
      <c r="G701" s="126">
        <v>2.5000000000000001E-2</v>
      </c>
      <c r="H701" s="126"/>
      <c r="I701" s="126"/>
      <c r="J701" s="130"/>
      <c r="K701" s="130"/>
    </row>
    <row r="702" spans="1:11" ht="47.25" x14ac:dyDescent="0.3">
      <c r="A702" s="718" t="s">
        <v>1085</v>
      </c>
      <c r="B702" s="155"/>
      <c r="C702" s="146" t="s">
        <v>1600</v>
      </c>
      <c r="D702" s="126"/>
      <c r="E702" s="126"/>
      <c r="F702" s="126">
        <v>0.42899999999999999</v>
      </c>
      <c r="G702" s="126">
        <v>6.3E-2</v>
      </c>
      <c r="H702" s="126"/>
      <c r="I702" s="126"/>
      <c r="J702" s="130"/>
      <c r="K702" s="130"/>
    </row>
    <row r="703" spans="1:11" ht="47.25" x14ac:dyDescent="0.3">
      <c r="A703" s="718" t="s">
        <v>1085</v>
      </c>
      <c r="B703" s="155"/>
      <c r="C703" s="146" t="s">
        <v>1601</v>
      </c>
      <c r="D703" s="126"/>
      <c r="E703" s="126"/>
      <c r="F703" s="126">
        <v>0.33500000000000002</v>
      </c>
      <c r="G703" s="126">
        <v>2.5000000000000001E-2</v>
      </c>
      <c r="H703" s="126"/>
      <c r="I703" s="126"/>
      <c r="J703" s="130"/>
      <c r="K703" s="130"/>
    </row>
    <row r="704" spans="1:11" ht="47.25" x14ac:dyDescent="0.3">
      <c r="A704" s="718" t="s">
        <v>1085</v>
      </c>
      <c r="B704" s="155"/>
      <c r="C704" s="146" t="s">
        <v>1602</v>
      </c>
      <c r="D704" s="126"/>
      <c r="E704" s="126"/>
      <c r="F704" s="126">
        <v>0.11</v>
      </c>
      <c r="G704" s="126">
        <v>0</v>
      </c>
      <c r="H704" s="126"/>
      <c r="I704" s="126"/>
      <c r="J704" s="130"/>
      <c r="K704" s="130"/>
    </row>
    <row r="705" spans="1:11" ht="47.25" x14ac:dyDescent="0.3">
      <c r="A705" s="718" t="s">
        <v>1085</v>
      </c>
      <c r="B705" s="155"/>
      <c r="C705" s="146" t="s">
        <v>1603</v>
      </c>
      <c r="D705" s="126"/>
      <c r="E705" s="126"/>
      <c r="F705" s="126">
        <v>0.38100000000000001</v>
      </c>
      <c r="G705" s="126">
        <v>0</v>
      </c>
      <c r="H705" s="126"/>
      <c r="I705" s="126"/>
      <c r="J705" s="130"/>
      <c r="K705" s="130"/>
    </row>
    <row r="706" spans="1:11" ht="31.5" x14ac:dyDescent="0.3">
      <c r="A706" s="718" t="s">
        <v>1085</v>
      </c>
      <c r="B706" s="155"/>
      <c r="C706" s="146" t="s">
        <v>1604</v>
      </c>
      <c r="D706" s="126"/>
      <c r="E706" s="126"/>
      <c r="F706" s="126">
        <v>8.5999999999999993E-2</v>
      </c>
      <c r="G706" s="126">
        <v>0</v>
      </c>
      <c r="H706" s="126"/>
      <c r="I706" s="126"/>
      <c r="J706" s="130"/>
      <c r="K706" s="130"/>
    </row>
    <row r="707" spans="1:11" ht="47.25" x14ac:dyDescent="0.3">
      <c r="A707" s="718" t="s">
        <v>1085</v>
      </c>
      <c r="B707" s="155"/>
      <c r="C707" s="146" t="s">
        <v>1605</v>
      </c>
      <c r="D707" s="126"/>
      <c r="E707" s="126"/>
      <c r="F707" s="126">
        <v>3.5000000000000003E-2</v>
      </c>
      <c r="G707" s="126">
        <v>0</v>
      </c>
      <c r="H707" s="126"/>
      <c r="I707" s="126"/>
      <c r="J707" s="130"/>
      <c r="K707" s="130"/>
    </row>
    <row r="708" spans="1:11" ht="47.25" x14ac:dyDescent="0.3">
      <c r="A708" s="718" t="s">
        <v>1085</v>
      </c>
      <c r="B708" s="155"/>
      <c r="C708" s="146" t="s">
        <v>1606</v>
      </c>
      <c r="D708" s="126"/>
      <c r="E708" s="126"/>
      <c r="F708" s="126">
        <v>0.19</v>
      </c>
      <c r="G708" s="126">
        <v>0</v>
      </c>
      <c r="H708" s="126"/>
      <c r="I708" s="126"/>
      <c r="J708" s="130"/>
      <c r="K708" s="130"/>
    </row>
    <row r="709" spans="1:11" ht="47.25" x14ac:dyDescent="0.3">
      <c r="A709" s="718" t="s">
        <v>1085</v>
      </c>
      <c r="B709" s="155"/>
      <c r="C709" s="146" t="s">
        <v>1607</v>
      </c>
      <c r="D709" s="126"/>
      <c r="E709" s="126"/>
      <c r="F709" s="126">
        <v>0.21</v>
      </c>
      <c r="G709" s="126">
        <v>2.5000000000000001E-2</v>
      </c>
      <c r="H709" s="126"/>
      <c r="I709" s="126"/>
      <c r="J709" s="130"/>
      <c r="K709" s="130"/>
    </row>
    <row r="710" spans="1:11" ht="31.5" x14ac:dyDescent="0.3">
      <c r="A710" s="718" t="s">
        <v>1085</v>
      </c>
      <c r="B710" s="155"/>
      <c r="C710" s="146" t="s">
        <v>1608</v>
      </c>
      <c r="D710" s="126"/>
      <c r="E710" s="126"/>
      <c r="F710" s="126">
        <v>0.14199999999999999</v>
      </c>
      <c r="G710" s="126">
        <v>2.5000000000000001E-2</v>
      </c>
      <c r="H710" s="126"/>
      <c r="I710" s="126"/>
      <c r="J710" s="130"/>
      <c r="K710" s="130"/>
    </row>
    <row r="711" spans="1:11" ht="47.25" x14ac:dyDescent="0.3">
      <c r="A711" s="718" t="s">
        <v>1085</v>
      </c>
      <c r="B711" s="155"/>
      <c r="C711" s="146" t="s">
        <v>1609</v>
      </c>
      <c r="D711" s="126"/>
      <c r="E711" s="126"/>
      <c r="F711" s="126">
        <v>0.60099999999999998</v>
      </c>
      <c r="G711" s="126">
        <v>0</v>
      </c>
      <c r="H711" s="126"/>
      <c r="I711" s="126"/>
      <c r="J711" s="130"/>
      <c r="K711" s="130"/>
    </row>
    <row r="712" spans="1:11" ht="47.25" x14ac:dyDescent="0.3">
      <c r="A712" s="718" t="s">
        <v>1085</v>
      </c>
      <c r="B712" s="155"/>
      <c r="C712" s="146" t="s">
        <v>1610</v>
      </c>
      <c r="D712" s="126"/>
      <c r="E712" s="126"/>
      <c r="F712" s="126">
        <v>0.59</v>
      </c>
      <c r="G712" s="126">
        <v>0.1</v>
      </c>
      <c r="H712" s="126"/>
      <c r="I712" s="126"/>
      <c r="J712" s="130"/>
      <c r="K712" s="130"/>
    </row>
    <row r="713" spans="1:11" ht="47.25" x14ac:dyDescent="0.3">
      <c r="A713" s="718" t="s">
        <v>1085</v>
      </c>
      <c r="B713" s="155"/>
      <c r="C713" s="146" t="s">
        <v>1611</v>
      </c>
      <c r="D713" s="126"/>
      <c r="E713" s="126"/>
      <c r="F713" s="126">
        <v>0.46500000000000002</v>
      </c>
      <c r="G713" s="126">
        <v>0</v>
      </c>
      <c r="H713" s="126"/>
      <c r="I713" s="126"/>
      <c r="J713" s="130"/>
      <c r="K713" s="130"/>
    </row>
    <row r="714" spans="1:11" ht="31.5" x14ac:dyDescent="0.3">
      <c r="A714" s="718" t="s">
        <v>1085</v>
      </c>
      <c r="B714" s="155"/>
      <c r="C714" s="146" t="s">
        <v>1612</v>
      </c>
      <c r="D714" s="126"/>
      <c r="E714" s="126"/>
      <c r="F714" s="126">
        <v>7.0999999999999994E-2</v>
      </c>
      <c r="G714" s="126">
        <v>0</v>
      </c>
      <c r="H714" s="126"/>
      <c r="I714" s="126"/>
      <c r="J714" s="130"/>
      <c r="K714" s="130"/>
    </row>
    <row r="715" spans="1:11" ht="31.5" x14ac:dyDescent="0.3">
      <c r="A715" s="718" t="s">
        <v>1085</v>
      </c>
      <c r="B715" s="155"/>
      <c r="C715" s="146" t="s">
        <v>1613</v>
      </c>
      <c r="D715" s="126"/>
      <c r="E715" s="126"/>
      <c r="F715" s="126">
        <v>4.7E-2</v>
      </c>
      <c r="G715" s="126">
        <v>6.3E-2</v>
      </c>
      <c r="H715" s="126"/>
      <c r="I715" s="126"/>
      <c r="J715" s="130"/>
      <c r="K715" s="130"/>
    </row>
    <row r="716" spans="1:11" ht="47.25" x14ac:dyDescent="0.3">
      <c r="A716" s="718" t="s">
        <v>1085</v>
      </c>
      <c r="B716" s="155"/>
      <c r="C716" s="146" t="s">
        <v>1614</v>
      </c>
      <c r="D716" s="126"/>
      <c r="E716" s="126"/>
      <c r="F716" s="126">
        <v>0.91800000000000004</v>
      </c>
      <c r="G716" s="126">
        <v>2.5000000000000001E-2</v>
      </c>
      <c r="H716" s="126"/>
      <c r="I716" s="126"/>
      <c r="J716" s="130"/>
      <c r="K716" s="130"/>
    </row>
    <row r="717" spans="1:11" ht="47.25" x14ac:dyDescent="0.3">
      <c r="A717" s="718" t="s">
        <v>1085</v>
      </c>
      <c r="B717" s="155"/>
      <c r="C717" s="146" t="s">
        <v>1615</v>
      </c>
      <c r="D717" s="126"/>
      <c r="E717" s="126"/>
      <c r="F717" s="126">
        <v>0.6</v>
      </c>
      <c r="G717" s="126">
        <v>0</v>
      </c>
      <c r="H717" s="126"/>
      <c r="I717" s="126"/>
      <c r="J717" s="130"/>
      <c r="K717" s="130"/>
    </row>
    <row r="718" spans="1:11" ht="47.25" x14ac:dyDescent="0.3">
      <c r="A718" s="718" t="s">
        <v>1085</v>
      </c>
      <c r="B718" s="155"/>
      <c r="C718" s="146" t="s">
        <v>1616</v>
      </c>
      <c r="D718" s="126"/>
      <c r="E718" s="126"/>
      <c r="F718" s="126">
        <v>0.63700000000000001</v>
      </c>
      <c r="G718" s="126">
        <v>0</v>
      </c>
      <c r="H718" s="126"/>
      <c r="I718" s="126"/>
      <c r="J718" s="130"/>
      <c r="K718" s="130"/>
    </row>
    <row r="719" spans="1:11" ht="47.25" x14ac:dyDescent="0.3">
      <c r="A719" s="718" t="s">
        <v>1085</v>
      </c>
      <c r="B719" s="155"/>
      <c r="C719" s="146" t="s">
        <v>1617</v>
      </c>
      <c r="D719" s="126"/>
      <c r="E719" s="126"/>
      <c r="F719" s="126">
        <v>8.0000000000000002E-3</v>
      </c>
      <c r="G719" s="126">
        <v>2.5000000000000001E-2</v>
      </c>
      <c r="H719" s="126"/>
      <c r="I719" s="126"/>
      <c r="J719" s="130"/>
      <c r="K719" s="130"/>
    </row>
    <row r="720" spans="1:11" ht="63" x14ac:dyDescent="0.3">
      <c r="A720" s="718" t="s">
        <v>1085</v>
      </c>
      <c r="B720" s="155"/>
      <c r="C720" s="146" t="s">
        <v>1618</v>
      </c>
      <c r="D720" s="126"/>
      <c r="E720" s="126"/>
      <c r="F720" s="126">
        <v>0.82099999999999995</v>
      </c>
      <c r="G720" s="126">
        <v>0</v>
      </c>
      <c r="H720" s="126"/>
      <c r="I720" s="126"/>
      <c r="J720" s="130"/>
      <c r="K720" s="130"/>
    </row>
    <row r="721" spans="1:11" ht="47.25" x14ac:dyDescent="0.3">
      <c r="A721" s="718" t="s">
        <v>1085</v>
      </c>
      <c r="B721" s="155"/>
      <c r="C721" s="146" t="s">
        <v>1619</v>
      </c>
      <c r="D721" s="126"/>
      <c r="E721" s="126"/>
      <c r="F721" s="126">
        <v>0.56599999999999995</v>
      </c>
      <c r="G721" s="126">
        <v>0</v>
      </c>
      <c r="H721" s="126"/>
      <c r="I721" s="126"/>
      <c r="J721" s="130"/>
      <c r="K721" s="130"/>
    </row>
    <row r="722" spans="1:11" ht="47.25" x14ac:dyDescent="0.3">
      <c r="A722" s="718" t="s">
        <v>1085</v>
      </c>
      <c r="B722" s="155"/>
      <c r="C722" s="146" t="s">
        <v>1620</v>
      </c>
      <c r="D722" s="126"/>
      <c r="E722" s="126"/>
      <c r="F722" s="126">
        <v>0.46100000000000002</v>
      </c>
      <c r="G722" s="126">
        <v>0</v>
      </c>
      <c r="H722" s="126"/>
      <c r="I722" s="126"/>
      <c r="J722" s="130"/>
      <c r="K722" s="130"/>
    </row>
    <row r="723" spans="1:11" ht="47.25" x14ac:dyDescent="0.3">
      <c r="A723" s="718" t="s">
        <v>1085</v>
      </c>
      <c r="B723" s="155"/>
      <c r="C723" s="146" t="s">
        <v>1621</v>
      </c>
      <c r="D723" s="126"/>
      <c r="E723" s="126"/>
      <c r="F723" s="126">
        <v>0.16400000000000001</v>
      </c>
      <c r="G723" s="126">
        <v>0</v>
      </c>
      <c r="H723" s="126"/>
      <c r="I723" s="126"/>
      <c r="J723" s="130"/>
      <c r="K723" s="130"/>
    </row>
    <row r="724" spans="1:11" ht="47.25" x14ac:dyDescent="0.3">
      <c r="A724" s="718" t="s">
        <v>1085</v>
      </c>
      <c r="B724" s="155"/>
      <c r="C724" s="146" t="s">
        <v>1622</v>
      </c>
      <c r="D724" s="126"/>
      <c r="E724" s="126"/>
      <c r="F724" s="126">
        <v>8.5999999999999993E-2</v>
      </c>
      <c r="G724" s="126">
        <v>0</v>
      </c>
      <c r="H724" s="126"/>
      <c r="I724" s="126"/>
      <c r="J724" s="130"/>
      <c r="K724" s="130"/>
    </row>
    <row r="725" spans="1:11" ht="47.25" x14ac:dyDescent="0.3">
      <c r="A725" s="718" t="s">
        <v>1085</v>
      </c>
      <c r="B725" s="155"/>
      <c r="C725" s="146" t="s">
        <v>1623</v>
      </c>
      <c r="D725" s="126"/>
      <c r="E725" s="126"/>
      <c r="F725" s="126">
        <v>0.20599999999999999</v>
      </c>
      <c r="G725" s="126">
        <v>0</v>
      </c>
      <c r="H725" s="126"/>
      <c r="I725" s="126"/>
      <c r="J725" s="130"/>
      <c r="K725" s="130"/>
    </row>
    <row r="726" spans="1:11" ht="47.25" x14ac:dyDescent="0.3">
      <c r="A726" s="718" t="s">
        <v>1085</v>
      </c>
      <c r="B726" s="155"/>
      <c r="C726" s="146" t="s">
        <v>1624</v>
      </c>
      <c r="D726" s="126"/>
      <c r="E726" s="126"/>
      <c r="F726" s="126">
        <v>0.39200000000000002</v>
      </c>
      <c r="G726" s="126">
        <v>0</v>
      </c>
      <c r="H726" s="126"/>
      <c r="I726" s="126"/>
      <c r="J726" s="130"/>
      <c r="K726" s="130"/>
    </row>
    <row r="727" spans="1:11" ht="47.25" x14ac:dyDescent="0.3">
      <c r="A727" s="718" t="s">
        <v>1085</v>
      </c>
      <c r="B727" s="155"/>
      <c r="C727" s="146" t="s">
        <v>1625</v>
      </c>
      <c r="D727" s="126"/>
      <c r="E727" s="126"/>
      <c r="F727" s="126">
        <v>0.06</v>
      </c>
      <c r="G727" s="126">
        <v>0</v>
      </c>
      <c r="H727" s="126"/>
      <c r="I727" s="126"/>
      <c r="J727" s="130"/>
      <c r="K727" s="130"/>
    </row>
    <row r="728" spans="1:11" ht="204.75" x14ac:dyDescent="0.3">
      <c r="A728" s="718" t="s">
        <v>1079</v>
      </c>
      <c r="B728" s="155"/>
      <c r="C728" s="146" t="s">
        <v>1626</v>
      </c>
      <c r="D728" s="126"/>
      <c r="E728" s="126"/>
      <c r="F728" s="126">
        <v>1.2929999999999999</v>
      </c>
      <c r="G728" s="126">
        <v>0.1</v>
      </c>
      <c r="H728" s="126"/>
      <c r="I728" s="126"/>
      <c r="J728" s="130"/>
      <c r="K728" s="130"/>
    </row>
    <row r="729" spans="1:11" ht="63" x14ac:dyDescent="0.3">
      <c r="A729" s="718" t="s">
        <v>1079</v>
      </c>
      <c r="B729" s="155"/>
      <c r="C729" s="146" t="s">
        <v>1627</v>
      </c>
      <c r="D729" s="126"/>
      <c r="E729" s="126"/>
      <c r="F729" s="126">
        <v>0.09</v>
      </c>
      <c r="G729" s="126">
        <v>0.16</v>
      </c>
      <c r="H729" s="126"/>
      <c r="I729" s="126"/>
      <c r="J729" s="130"/>
      <c r="K729" s="130"/>
    </row>
    <row r="730" spans="1:11" ht="78.75" x14ac:dyDescent="0.3">
      <c r="A730" s="718" t="s">
        <v>1079</v>
      </c>
      <c r="B730" s="155"/>
      <c r="C730" s="146" t="s">
        <v>1628</v>
      </c>
      <c r="D730" s="126"/>
      <c r="E730" s="126"/>
      <c r="F730" s="126">
        <v>0.34599999999999997</v>
      </c>
      <c r="G730" s="126">
        <v>0</v>
      </c>
      <c r="H730" s="126"/>
      <c r="I730" s="126"/>
      <c r="J730" s="130"/>
      <c r="K730" s="130"/>
    </row>
    <row r="731" spans="1:11" ht="63" x14ac:dyDescent="0.3">
      <c r="A731" s="718" t="s">
        <v>1079</v>
      </c>
      <c r="B731" s="155"/>
      <c r="C731" s="146" t="s">
        <v>1629</v>
      </c>
      <c r="D731" s="126"/>
      <c r="E731" s="126"/>
      <c r="F731" s="126">
        <v>8.8999999999999996E-2</v>
      </c>
      <c r="G731" s="126">
        <v>0</v>
      </c>
      <c r="H731" s="126"/>
      <c r="I731" s="126"/>
      <c r="J731" s="130"/>
      <c r="K731" s="130"/>
    </row>
    <row r="732" spans="1:11" ht="157.5" x14ac:dyDescent="0.3">
      <c r="A732" s="718" t="s">
        <v>1079</v>
      </c>
      <c r="B732" s="155"/>
      <c r="C732" s="146" t="s">
        <v>1630</v>
      </c>
      <c r="D732" s="126"/>
      <c r="E732" s="126"/>
      <c r="F732" s="126">
        <v>0.58499999999999996</v>
      </c>
      <c r="G732" s="126">
        <v>0</v>
      </c>
      <c r="H732" s="126"/>
      <c r="I732" s="126"/>
      <c r="J732" s="130"/>
      <c r="K732" s="130"/>
    </row>
    <row r="733" spans="1:11" ht="47.25" x14ac:dyDescent="0.3">
      <c r="A733" s="718" t="s">
        <v>1079</v>
      </c>
      <c r="B733" s="155"/>
      <c r="C733" s="146" t="s">
        <v>1631</v>
      </c>
      <c r="D733" s="126"/>
      <c r="E733" s="126"/>
      <c r="F733" s="126">
        <v>7.4999999999999997E-2</v>
      </c>
      <c r="G733" s="126">
        <v>0</v>
      </c>
      <c r="H733" s="126"/>
      <c r="I733" s="126"/>
      <c r="J733" s="130"/>
      <c r="K733" s="130"/>
    </row>
    <row r="734" spans="1:11" ht="63" x14ac:dyDescent="0.3">
      <c r="A734" s="718" t="s">
        <v>1079</v>
      </c>
      <c r="B734" s="155"/>
      <c r="C734" s="146" t="s">
        <v>1632</v>
      </c>
      <c r="D734" s="126"/>
      <c r="E734" s="126"/>
      <c r="F734" s="126">
        <v>0.11899999999999999</v>
      </c>
      <c r="G734" s="126">
        <v>2.5000000000000001E-2</v>
      </c>
      <c r="H734" s="126"/>
      <c r="I734" s="126"/>
      <c r="J734" s="130"/>
      <c r="K734" s="130"/>
    </row>
    <row r="735" spans="1:11" ht="78.75" x14ac:dyDescent="0.3">
      <c r="A735" s="718" t="s">
        <v>1079</v>
      </c>
      <c r="B735" s="155"/>
      <c r="C735" s="146" t="s">
        <v>1633</v>
      </c>
      <c r="D735" s="126"/>
      <c r="E735" s="126"/>
      <c r="F735" s="126">
        <v>0.20599999999999999</v>
      </c>
      <c r="G735" s="126">
        <v>0</v>
      </c>
      <c r="H735" s="126"/>
      <c r="I735" s="126"/>
      <c r="J735" s="130"/>
      <c r="K735" s="130"/>
    </row>
    <row r="736" spans="1:11" ht="47.25" x14ac:dyDescent="0.3">
      <c r="A736" s="718" t="s">
        <v>1079</v>
      </c>
      <c r="B736" s="155"/>
      <c r="C736" s="146" t="s">
        <v>1634</v>
      </c>
      <c r="D736" s="126"/>
      <c r="E736" s="126"/>
      <c r="F736" s="126">
        <v>0.19600000000000001</v>
      </c>
      <c r="G736" s="126">
        <v>0</v>
      </c>
      <c r="H736" s="126"/>
      <c r="I736" s="126"/>
      <c r="J736" s="130"/>
      <c r="K736" s="130"/>
    </row>
    <row r="737" spans="1:11" ht="110.25" x14ac:dyDescent="0.25">
      <c r="A737" s="124" t="s">
        <v>1079</v>
      </c>
      <c r="B737" s="715"/>
      <c r="C737" s="106" t="s">
        <v>1635</v>
      </c>
      <c r="D737" s="126"/>
      <c r="E737" s="126"/>
      <c r="F737" s="126">
        <v>0</v>
      </c>
      <c r="G737" s="126">
        <v>0.04</v>
      </c>
      <c r="H737" s="126"/>
      <c r="I737" s="126"/>
      <c r="J737" s="130"/>
      <c r="K737" s="130"/>
    </row>
    <row r="738" spans="1:11" ht="157.5" x14ac:dyDescent="0.25">
      <c r="A738" s="124" t="s">
        <v>1079</v>
      </c>
      <c r="B738" s="715"/>
      <c r="C738" s="106" t="s">
        <v>1636</v>
      </c>
      <c r="D738" s="126"/>
      <c r="E738" s="126"/>
      <c r="F738" s="126">
        <v>0.16600000000000001</v>
      </c>
      <c r="G738" s="126">
        <v>6.3E-2</v>
      </c>
      <c r="H738" s="126"/>
      <c r="I738" s="126"/>
      <c r="J738" s="130"/>
      <c r="K738" s="130"/>
    </row>
    <row r="739" spans="1:11" ht="63" x14ac:dyDescent="0.25">
      <c r="A739" s="124" t="s">
        <v>1079</v>
      </c>
      <c r="B739" s="715"/>
      <c r="C739" s="106" t="s">
        <v>1637</v>
      </c>
      <c r="D739" s="126"/>
      <c r="E739" s="126"/>
      <c r="F739" s="126">
        <v>0.69899999999999995</v>
      </c>
      <c r="G739" s="126">
        <v>0</v>
      </c>
      <c r="H739" s="126"/>
      <c r="I739" s="126"/>
      <c r="J739" s="130"/>
      <c r="K739" s="130"/>
    </row>
    <row r="740" spans="1:11" ht="141.75" x14ac:dyDescent="0.25">
      <c r="A740" s="124" t="s">
        <v>1079</v>
      </c>
      <c r="B740" s="715"/>
      <c r="C740" s="106" t="s">
        <v>1638</v>
      </c>
      <c r="D740" s="126"/>
      <c r="E740" s="126"/>
      <c r="F740" s="126">
        <v>1.103</v>
      </c>
      <c r="G740" s="126">
        <v>6.3E-2</v>
      </c>
      <c r="H740" s="126"/>
      <c r="I740" s="126"/>
      <c r="J740" s="130"/>
      <c r="K740" s="130"/>
    </row>
    <row r="741" spans="1:11" ht="157.5" x14ac:dyDescent="0.25">
      <c r="A741" s="124" t="s">
        <v>1079</v>
      </c>
      <c r="B741" s="715"/>
      <c r="C741" s="106" t="s">
        <v>1639</v>
      </c>
      <c r="D741" s="126"/>
      <c r="E741" s="126"/>
      <c r="F741" s="126">
        <v>0.17499999999999999</v>
      </c>
      <c r="G741" s="126">
        <v>6.3E-2</v>
      </c>
      <c r="H741" s="126"/>
      <c r="I741" s="126"/>
      <c r="J741" s="130"/>
      <c r="K741" s="130"/>
    </row>
    <row r="742" spans="1:11" ht="236.25" x14ac:dyDescent="0.25">
      <c r="A742" s="124" t="s">
        <v>1079</v>
      </c>
      <c r="B742" s="715"/>
      <c r="C742" s="106" t="s">
        <v>1640</v>
      </c>
      <c r="D742" s="126"/>
      <c r="E742" s="126"/>
      <c r="F742" s="126">
        <v>0.98399999999999999</v>
      </c>
      <c r="G742" s="126">
        <v>0.16</v>
      </c>
      <c r="H742" s="126"/>
      <c r="I742" s="126"/>
      <c r="J742" s="130"/>
      <c r="K742" s="130"/>
    </row>
    <row r="743" spans="1:11" ht="78.75" x14ac:dyDescent="0.25">
      <c r="A743" s="124" t="s">
        <v>1079</v>
      </c>
      <c r="B743" s="715"/>
      <c r="C743" s="106" t="s">
        <v>1641</v>
      </c>
      <c r="D743" s="126"/>
      <c r="E743" s="126"/>
      <c r="F743" s="126">
        <v>0.13800000000000001</v>
      </c>
      <c r="G743" s="126">
        <v>0</v>
      </c>
      <c r="H743" s="126"/>
      <c r="I743" s="126"/>
      <c r="J743" s="130"/>
      <c r="K743" s="130"/>
    </row>
    <row r="744" spans="1:11" ht="173.25" x14ac:dyDescent="0.25">
      <c r="A744" s="124" t="s">
        <v>1079</v>
      </c>
      <c r="B744" s="715"/>
      <c r="C744" s="106" t="s">
        <v>1642</v>
      </c>
      <c r="D744" s="126"/>
      <c r="E744" s="126"/>
      <c r="F744" s="126">
        <v>0.19699999999999998</v>
      </c>
      <c r="G744" s="126">
        <v>0.1</v>
      </c>
      <c r="H744" s="126"/>
      <c r="I744" s="126"/>
      <c r="J744" s="130">
        <v>0</v>
      </c>
      <c r="K744" s="130">
        <v>0</v>
      </c>
    </row>
    <row r="745" spans="1:11" ht="78.75" x14ac:dyDescent="0.25">
      <c r="A745" s="124" t="s">
        <v>1079</v>
      </c>
      <c r="B745" s="715"/>
      <c r="C745" s="106" t="s">
        <v>1643</v>
      </c>
      <c r="D745" s="126"/>
      <c r="E745" s="126"/>
      <c r="F745" s="126">
        <v>9.7000000000000003E-2</v>
      </c>
      <c r="G745" s="126">
        <v>0</v>
      </c>
      <c r="H745" s="126"/>
      <c r="I745" s="126"/>
      <c r="J745" s="130">
        <v>0</v>
      </c>
      <c r="K745" s="130">
        <v>0</v>
      </c>
    </row>
    <row r="746" spans="1:11" ht="63" x14ac:dyDescent="0.25">
      <c r="A746" s="124" t="s">
        <v>1079</v>
      </c>
      <c r="B746" s="715"/>
      <c r="C746" s="106" t="s">
        <v>1644</v>
      </c>
      <c r="D746" s="126"/>
      <c r="E746" s="126"/>
      <c r="F746" s="126">
        <v>0.26300000000000001</v>
      </c>
      <c r="G746" s="126">
        <v>0</v>
      </c>
      <c r="H746" s="126"/>
      <c r="I746" s="126"/>
      <c r="J746" s="130">
        <v>0</v>
      </c>
      <c r="K746" s="130">
        <v>0</v>
      </c>
    </row>
    <row r="747" spans="1:11" ht="141.75" x14ac:dyDescent="0.25">
      <c r="A747" s="124" t="s">
        <v>1079</v>
      </c>
      <c r="B747" s="715"/>
      <c r="C747" s="106" t="s">
        <v>1645</v>
      </c>
      <c r="D747" s="126"/>
      <c r="E747" s="126"/>
      <c r="F747" s="126">
        <v>0.14900000000000002</v>
      </c>
      <c r="G747" s="126">
        <v>6.3E-2</v>
      </c>
      <c r="H747" s="126"/>
      <c r="I747" s="126"/>
      <c r="J747" s="130">
        <v>0</v>
      </c>
      <c r="K747" s="130">
        <v>0</v>
      </c>
    </row>
    <row r="748" spans="1:11" ht="94.5" x14ac:dyDescent="0.25">
      <c r="A748" s="124" t="s">
        <v>1079</v>
      </c>
      <c r="B748" s="715"/>
      <c r="C748" s="106" t="s">
        <v>1646</v>
      </c>
      <c r="D748" s="126"/>
      <c r="E748" s="126"/>
      <c r="F748" s="126">
        <v>0.63300000000000001</v>
      </c>
      <c r="G748" s="126">
        <v>0.04</v>
      </c>
      <c r="H748" s="126"/>
      <c r="I748" s="126"/>
      <c r="J748" s="130">
        <v>0</v>
      </c>
      <c r="K748" s="130">
        <v>0</v>
      </c>
    </row>
    <row r="749" spans="1:11" ht="63" x14ac:dyDescent="0.25">
      <c r="A749" s="124" t="s">
        <v>1079</v>
      </c>
      <c r="B749" s="715"/>
      <c r="C749" s="106" t="s">
        <v>1647</v>
      </c>
      <c r="D749" s="126"/>
      <c r="E749" s="126"/>
      <c r="F749" s="126">
        <v>0.08</v>
      </c>
      <c r="G749" s="126">
        <v>0</v>
      </c>
      <c r="H749" s="126"/>
      <c r="I749" s="126"/>
      <c r="J749" s="130">
        <v>0</v>
      </c>
      <c r="K749" s="130">
        <v>0</v>
      </c>
    </row>
    <row r="750" spans="1:11" ht="63" x14ac:dyDescent="0.25">
      <c r="A750" s="124" t="s">
        <v>1079</v>
      </c>
      <c r="B750" s="715"/>
      <c r="C750" s="106" t="s">
        <v>1648</v>
      </c>
      <c r="D750" s="126"/>
      <c r="E750" s="126"/>
      <c r="F750" s="126">
        <v>0.14599999999999999</v>
      </c>
      <c r="G750" s="126">
        <v>0</v>
      </c>
      <c r="H750" s="126"/>
      <c r="I750" s="126"/>
      <c r="J750" s="130">
        <v>0</v>
      </c>
      <c r="K750" s="130">
        <v>0</v>
      </c>
    </row>
    <row r="751" spans="1:11" x14ac:dyDescent="0.25">
      <c r="A751" s="124" t="s">
        <v>1079</v>
      </c>
      <c r="B751" s="715"/>
      <c r="C751" s="106" t="s">
        <v>1256</v>
      </c>
      <c r="D751" s="126"/>
      <c r="E751" s="126"/>
      <c r="F751" s="126">
        <v>0</v>
      </c>
      <c r="G751" s="126">
        <v>0</v>
      </c>
      <c r="H751" s="126"/>
      <c r="I751" s="126"/>
      <c r="J751" s="130">
        <v>3.129</v>
      </c>
      <c r="K751" s="130">
        <v>0</v>
      </c>
    </row>
    <row r="752" spans="1:11" x14ac:dyDescent="0.25">
      <c r="A752" s="124" t="s">
        <v>1079</v>
      </c>
      <c r="B752" s="715"/>
      <c r="C752" s="106" t="s">
        <v>1649</v>
      </c>
      <c r="D752" s="126"/>
      <c r="E752" s="126"/>
      <c r="F752" s="126">
        <v>0</v>
      </c>
      <c r="G752" s="126">
        <v>0</v>
      </c>
      <c r="H752" s="126"/>
      <c r="I752" s="126"/>
      <c r="J752" s="130">
        <v>0</v>
      </c>
      <c r="K752" s="130">
        <v>0.25</v>
      </c>
    </row>
    <row r="753" spans="1:11" ht="78.75" x14ac:dyDescent="0.25">
      <c r="A753" s="124" t="s">
        <v>1079</v>
      </c>
      <c r="B753" s="715"/>
      <c r="C753" s="106" t="s">
        <v>1650</v>
      </c>
      <c r="D753" s="126"/>
      <c r="E753" s="126"/>
      <c r="F753" s="126">
        <v>0.60099999999999998</v>
      </c>
      <c r="G753" s="126">
        <v>6.3E-2</v>
      </c>
      <c r="H753" s="126"/>
      <c r="I753" s="126"/>
      <c r="J753" s="130">
        <v>0</v>
      </c>
      <c r="K753" s="130">
        <v>0</v>
      </c>
    </row>
    <row r="754" spans="1:11" ht="63" x14ac:dyDescent="0.25">
      <c r="A754" s="124" t="s">
        <v>1079</v>
      </c>
      <c r="B754" s="715"/>
      <c r="C754" s="106" t="s">
        <v>1651</v>
      </c>
      <c r="D754" s="126"/>
      <c r="E754" s="126"/>
      <c r="F754" s="126">
        <v>9.1999999999999998E-2</v>
      </c>
      <c r="G754" s="126">
        <v>0</v>
      </c>
      <c r="H754" s="126"/>
      <c r="I754" s="126"/>
      <c r="J754" s="130">
        <v>0</v>
      </c>
      <c r="K754" s="130">
        <v>0</v>
      </c>
    </row>
    <row r="755" spans="1:11" ht="63" x14ac:dyDescent="0.25">
      <c r="A755" s="124" t="s">
        <v>1079</v>
      </c>
      <c r="B755" s="715"/>
      <c r="C755" s="106" t="s">
        <v>1652</v>
      </c>
      <c r="D755" s="126"/>
      <c r="E755" s="126"/>
      <c r="F755" s="126">
        <v>0.16</v>
      </c>
      <c r="G755" s="126">
        <v>0</v>
      </c>
      <c r="H755" s="126"/>
      <c r="I755" s="126"/>
      <c r="J755" s="130">
        <v>0</v>
      </c>
      <c r="K755" s="130">
        <v>0</v>
      </c>
    </row>
    <row r="756" spans="1:11" ht="63" x14ac:dyDescent="0.25">
      <c r="A756" s="124" t="s">
        <v>1079</v>
      </c>
      <c r="B756" s="715"/>
      <c r="C756" s="106" t="s">
        <v>1653</v>
      </c>
      <c r="D756" s="126"/>
      <c r="E756" s="126"/>
      <c r="F756" s="126">
        <v>0.26800000000000002</v>
      </c>
      <c r="G756" s="126">
        <v>0</v>
      </c>
      <c r="H756" s="126"/>
      <c r="I756" s="126"/>
      <c r="J756" s="130">
        <v>0</v>
      </c>
      <c r="K756" s="130">
        <v>0</v>
      </c>
    </row>
    <row r="757" spans="1:11" ht="63" x14ac:dyDescent="0.25">
      <c r="A757" s="124" t="s">
        <v>1079</v>
      </c>
      <c r="B757" s="715"/>
      <c r="C757" s="106" t="s">
        <v>1654</v>
      </c>
      <c r="D757" s="126"/>
      <c r="E757" s="126"/>
      <c r="F757" s="126">
        <v>0.13500000000000001</v>
      </c>
      <c r="G757" s="126">
        <v>0</v>
      </c>
      <c r="H757" s="126"/>
      <c r="I757" s="126"/>
      <c r="J757" s="130">
        <v>0</v>
      </c>
      <c r="K757" s="130">
        <v>0</v>
      </c>
    </row>
    <row r="758" spans="1:11" ht="94.5" x14ac:dyDescent="0.25">
      <c r="A758" s="124" t="s">
        <v>1079</v>
      </c>
      <c r="B758" s="715"/>
      <c r="C758" s="106" t="s">
        <v>1655</v>
      </c>
      <c r="D758" s="126"/>
      <c r="E758" s="126"/>
      <c r="F758" s="126">
        <v>0.503</v>
      </c>
      <c r="G758" s="126">
        <v>0</v>
      </c>
      <c r="H758" s="126"/>
      <c r="I758" s="126"/>
      <c r="J758" s="130">
        <v>0</v>
      </c>
      <c r="K758" s="130">
        <v>0</v>
      </c>
    </row>
    <row r="759" spans="1:11" ht="63" x14ac:dyDescent="0.25">
      <c r="A759" s="124" t="s">
        <v>1079</v>
      </c>
      <c r="B759" s="715"/>
      <c r="C759" s="106" t="s">
        <v>1656</v>
      </c>
      <c r="D759" s="126"/>
      <c r="E759" s="126"/>
      <c r="F759" s="126">
        <v>0.33300000000000002</v>
      </c>
      <c r="G759" s="126">
        <v>0</v>
      </c>
      <c r="H759" s="126"/>
      <c r="I759" s="126"/>
      <c r="J759" s="130">
        <v>0</v>
      </c>
      <c r="K759" s="130">
        <v>0</v>
      </c>
    </row>
    <row r="760" spans="1:11" ht="63" x14ac:dyDescent="0.25">
      <c r="A760" s="124" t="s">
        <v>1079</v>
      </c>
      <c r="B760" s="715"/>
      <c r="C760" s="106" t="s">
        <v>1657</v>
      </c>
      <c r="D760" s="126"/>
      <c r="E760" s="126"/>
      <c r="F760" s="126">
        <v>8.7999999999999995E-2</v>
      </c>
      <c r="G760" s="126">
        <v>0</v>
      </c>
      <c r="H760" s="126"/>
      <c r="I760" s="126"/>
      <c r="J760" s="130">
        <v>0</v>
      </c>
      <c r="K760" s="130">
        <v>0</v>
      </c>
    </row>
    <row r="761" spans="1:11" ht="94.5" x14ac:dyDescent="0.25">
      <c r="A761" s="124" t="s">
        <v>1079</v>
      </c>
      <c r="B761" s="715"/>
      <c r="C761" s="106" t="s">
        <v>1658</v>
      </c>
      <c r="D761" s="126"/>
      <c r="E761" s="126"/>
      <c r="F761" s="126">
        <v>8.7999999999999995E-2</v>
      </c>
      <c r="G761" s="126">
        <v>0</v>
      </c>
      <c r="H761" s="126"/>
      <c r="I761" s="126"/>
      <c r="J761" s="130">
        <v>0</v>
      </c>
      <c r="K761" s="130">
        <v>0</v>
      </c>
    </row>
    <row r="762" spans="1:11" ht="220.5" x14ac:dyDescent="0.25">
      <c r="A762" s="124" t="s">
        <v>1079</v>
      </c>
      <c r="B762" s="715"/>
      <c r="C762" s="106" t="s">
        <v>1659</v>
      </c>
      <c r="D762" s="126"/>
      <c r="E762" s="126"/>
      <c r="F762" s="126">
        <v>0.46500000000000002</v>
      </c>
      <c r="G762" s="126">
        <v>0.16</v>
      </c>
      <c r="H762" s="126"/>
      <c r="I762" s="126"/>
      <c r="J762" s="130">
        <v>0</v>
      </c>
      <c r="K762" s="130">
        <v>0</v>
      </c>
    </row>
    <row r="763" spans="1:11" x14ac:dyDescent="0.25">
      <c r="A763" s="124"/>
      <c r="B763" s="128">
        <v>5</v>
      </c>
      <c r="C763" s="144" t="s">
        <v>1660</v>
      </c>
      <c r="D763" s="126">
        <v>92.103999999999999</v>
      </c>
      <c r="E763" s="126">
        <v>18.43</v>
      </c>
      <c r="F763" s="126">
        <v>48.578499999999998</v>
      </c>
      <c r="G763" s="126">
        <v>23.519999999999992</v>
      </c>
      <c r="H763" s="126">
        <v>0</v>
      </c>
      <c r="I763" s="126">
        <v>0</v>
      </c>
      <c r="J763" s="126">
        <v>30.551000000000002</v>
      </c>
      <c r="K763" s="126">
        <v>1.5</v>
      </c>
    </row>
    <row r="764" spans="1:11" ht="31.5" x14ac:dyDescent="0.25">
      <c r="A764" s="124"/>
      <c r="B764" s="715">
        <v>1</v>
      </c>
      <c r="C764" s="144" t="s">
        <v>1661</v>
      </c>
      <c r="D764" s="126">
        <v>92.103999999999999</v>
      </c>
      <c r="E764" s="126">
        <v>18.43</v>
      </c>
      <c r="F764" s="126">
        <v>48.578499999999998</v>
      </c>
      <c r="G764" s="126">
        <v>23.519999999999992</v>
      </c>
      <c r="H764" s="126">
        <v>0</v>
      </c>
      <c r="I764" s="126">
        <v>0</v>
      </c>
      <c r="J764" s="126">
        <v>30.551000000000002</v>
      </c>
      <c r="K764" s="126">
        <v>1.5</v>
      </c>
    </row>
    <row r="765" spans="1:11" x14ac:dyDescent="0.25">
      <c r="A765" s="124" t="s">
        <v>1030</v>
      </c>
      <c r="B765" s="715"/>
      <c r="C765" s="106" t="s">
        <v>1662</v>
      </c>
      <c r="D765" s="126">
        <v>0</v>
      </c>
      <c r="E765" s="126">
        <v>18.27</v>
      </c>
      <c r="F765" s="126">
        <v>0</v>
      </c>
      <c r="G765" s="126">
        <v>18.899999999999999</v>
      </c>
      <c r="H765" s="126"/>
      <c r="I765" s="126"/>
      <c r="J765" s="130">
        <v>0</v>
      </c>
      <c r="K765" s="130">
        <v>0</v>
      </c>
    </row>
    <row r="766" spans="1:11" x14ac:dyDescent="0.25">
      <c r="A766" s="124" t="s">
        <v>1030</v>
      </c>
      <c r="B766" s="715"/>
      <c r="C766" s="106" t="s">
        <v>1663</v>
      </c>
      <c r="D766" s="126">
        <v>5</v>
      </c>
      <c r="E766" s="126">
        <v>0</v>
      </c>
      <c r="F766" s="126"/>
      <c r="G766" s="126"/>
      <c r="H766" s="126"/>
      <c r="I766" s="126"/>
      <c r="J766" s="130"/>
      <c r="K766" s="130"/>
    </row>
    <row r="767" spans="1:11" ht="47.25" x14ac:dyDescent="0.25">
      <c r="A767" s="124" t="s">
        <v>1030</v>
      </c>
      <c r="B767" s="715"/>
      <c r="C767" s="106" t="s">
        <v>736</v>
      </c>
      <c r="D767" s="126">
        <v>0</v>
      </c>
      <c r="E767" s="126">
        <v>0</v>
      </c>
      <c r="F767" s="126">
        <v>4.9000000000000004</v>
      </c>
      <c r="G767" s="126">
        <v>0</v>
      </c>
      <c r="H767" s="126"/>
      <c r="I767" s="126"/>
      <c r="J767" s="130">
        <v>0</v>
      </c>
      <c r="K767" s="130">
        <v>0</v>
      </c>
    </row>
    <row r="768" spans="1:11" ht="31.5" x14ac:dyDescent="0.25">
      <c r="A768" s="124" t="s">
        <v>1030</v>
      </c>
      <c r="B768" s="715"/>
      <c r="C768" s="106" t="s">
        <v>413</v>
      </c>
      <c r="D768" s="126">
        <v>3.5</v>
      </c>
      <c r="E768" s="126">
        <v>0</v>
      </c>
      <c r="F768" s="126">
        <v>1.726</v>
      </c>
      <c r="G768" s="126">
        <v>1.26</v>
      </c>
      <c r="H768" s="126"/>
      <c r="I768" s="126"/>
      <c r="J768" s="130">
        <v>0</v>
      </c>
      <c r="K768" s="130">
        <v>0</v>
      </c>
    </row>
    <row r="769" spans="1:11" ht="31.5" x14ac:dyDescent="0.25">
      <c r="A769" s="124" t="s">
        <v>1030</v>
      </c>
      <c r="B769" s="139"/>
      <c r="C769" s="129" t="s">
        <v>465</v>
      </c>
      <c r="D769" s="126">
        <v>0.43</v>
      </c>
      <c r="E769" s="126">
        <v>0</v>
      </c>
      <c r="F769" s="126">
        <v>0.153</v>
      </c>
      <c r="G769" s="126">
        <v>0</v>
      </c>
      <c r="H769" s="130">
        <v>0</v>
      </c>
      <c r="I769" s="130">
        <v>0</v>
      </c>
      <c r="J769" s="130">
        <v>0</v>
      </c>
      <c r="K769" s="130">
        <v>0</v>
      </c>
    </row>
    <row r="770" spans="1:11" ht="31.5" x14ac:dyDescent="0.25">
      <c r="A770" s="124" t="s">
        <v>1030</v>
      </c>
      <c r="B770" s="139"/>
      <c r="C770" s="129" t="s">
        <v>466</v>
      </c>
      <c r="D770" s="126">
        <v>0.68</v>
      </c>
      <c r="E770" s="126">
        <v>0</v>
      </c>
      <c r="F770" s="126">
        <v>7.2499999999999995E-2</v>
      </c>
      <c r="G770" s="126">
        <v>0</v>
      </c>
      <c r="H770" s="130">
        <v>0</v>
      </c>
      <c r="I770" s="130">
        <v>0</v>
      </c>
      <c r="J770" s="130">
        <v>0</v>
      </c>
      <c r="K770" s="130">
        <v>0</v>
      </c>
    </row>
    <row r="771" spans="1:11" ht="31.5" x14ac:dyDescent="0.25">
      <c r="A771" s="124" t="s">
        <v>1030</v>
      </c>
      <c r="B771" s="139"/>
      <c r="C771" s="129" t="s">
        <v>1699</v>
      </c>
      <c r="D771" s="126">
        <v>2</v>
      </c>
      <c r="E771" s="126">
        <v>0.16</v>
      </c>
      <c r="F771" s="126">
        <v>9.1999999999999998E-2</v>
      </c>
      <c r="G771" s="126">
        <v>0</v>
      </c>
      <c r="H771" s="130">
        <v>0</v>
      </c>
      <c r="I771" s="130">
        <v>0</v>
      </c>
      <c r="J771" s="130">
        <v>0</v>
      </c>
      <c r="K771" s="130">
        <v>0</v>
      </c>
    </row>
    <row r="772" spans="1:11" ht="47.25" x14ac:dyDescent="0.25">
      <c r="A772" s="124" t="s">
        <v>1030</v>
      </c>
      <c r="B772" s="139"/>
      <c r="C772" s="129" t="s">
        <v>1700</v>
      </c>
      <c r="D772" s="126">
        <v>9.9</v>
      </c>
      <c r="E772" s="126">
        <v>0</v>
      </c>
      <c r="F772" s="126">
        <v>7.85</v>
      </c>
      <c r="G772" s="126">
        <v>0</v>
      </c>
      <c r="H772" s="130">
        <v>0</v>
      </c>
      <c r="I772" s="130">
        <v>0</v>
      </c>
      <c r="J772" s="130">
        <v>0</v>
      </c>
      <c r="K772" s="130">
        <v>0</v>
      </c>
    </row>
    <row r="773" spans="1:11" ht="31.5" x14ac:dyDescent="0.25">
      <c r="A773" s="124" t="s">
        <v>1030</v>
      </c>
      <c r="B773" s="139"/>
      <c r="C773" s="80" t="s">
        <v>416</v>
      </c>
      <c r="D773" s="126">
        <v>0.65</v>
      </c>
      <c r="E773" s="126">
        <v>0</v>
      </c>
      <c r="F773" s="126">
        <v>0</v>
      </c>
      <c r="G773" s="126">
        <v>0</v>
      </c>
      <c r="H773" s="130"/>
      <c r="I773" s="130"/>
      <c r="J773" s="130">
        <v>0</v>
      </c>
      <c r="K773" s="130">
        <v>0</v>
      </c>
    </row>
    <row r="774" spans="1:11" ht="31.5" x14ac:dyDescent="0.25">
      <c r="A774" s="124" t="s">
        <v>1030</v>
      </c>
      <c r="B774" s="139"/>
      <c r="C774" s="80" t="s">
        <v>418</v>
      </c>
      <c r="D774" s="126">
        <v>1.2</v>
      </c>
      <c r="E774" s="126">
        <v>0</v>
      </c>
      <c r="F774" s="126">
        <v>0</v>
      </c>
      <c r="G774" s="126">
        <v>0</v>
      </c>
      <c r="H774" s="130"/>
      <c r="I774" s="130"/>
      <c r="J774" s="130">
        <v>0</v>
      </c>
      <c r="K774" s="130">
        <v>0</v>
      </c>
    </row>
    <row r="775" spans="1:11" ht="31.5" x14ac:dyDescent="0.25">
      <c r="A775" s="124" t="s">
        <v>1030</v>
      </c>
      <c r="B775" s="139"/>
      <c r="C775" s="80" t="s">
        <v>422</v>
      </c>
      <c r="D775" s="126">
        <v>0.8</v>
      </c>
      <c r="E775" s="126">
        <v>0</v>
      </c>
      <c r="F775" s="126">
        <v>0</v>
      </c>
      <c r="G775" s="126">
        <v>0</v>
      </c>
      <c r="H775" s="130"/>
      <c r="I775" s="130"/>
      <c r="J775" s="130">
        <v>0</v>
      </c>
      <c r="K775" s="130">
        <v>0</v>
      </c>
    </row>
    <row r="776" spans="1:11" ht="31.5" x14ac:dyDescent="0.25">
      <c r="A776" s="124" t="s">
        <v>1030</v>
      </c>
      <c r="B776" s="139"/>
      <c r="C776" s="80" t="s">
        <v>424</v>
      </c>
      <c r="D776" s="126">
        <v>3.2</v>
      </c>
      <c r="E776" s="126">
        <v>0</v>
      </c>
      <c r="F776" s="126">
        <v>0</v>
      </c>
      <c r="G776" s="126">
        <v>0</v>
      </c>
      <c r="H776" s="130"/>
      <c r="I776" s="130"/>
      <c r="J776" s="130">
        <v>0</v>
      </c>
      <c r="K776" s="130">
        <v>0</v>
      </c>
    </row>
    <row r="777" spans="1:11" ht="31.5" x14ac:dyDescent="0.25">
      <c r="A777" s="124" t="s">
        <v>1030</v>
      </c>
      <c r="B777" s="139"/>
      <c r="C777" s="80" t="s">
        <v>426</v>
      </c>
      <c r="D777" s="126">
        <v>1.6</v>
      </c>
      <c r="E777" s="126">
        <v>0</v>
      </c>
      <c r="F777" s="126">
        <v>0</v>
      </c>
      <c r="G777" s="126">
        <v>0</v>
      </c>
      <c r="H777" s="130"/>
      <c r="I777" s="130"/>
      <c r="J777" s="130">
        <v>0</v>
      </c>
      <c r="K777" s="130">
        <v>0</v>
      </c>
    </row>
    <row r="778" spans="1:11" ht="31.5" x14ac:dyDescent="0.25">
      <c r="A778" s="124" t="s">
        <v>1030</v>
      </c>
      <c r="B778" s="139"/>
      <c r="C778" s="80" t="s">
        <v>429</v>
      </c>
      <c r="D778" s="126">
        <v>1.3</v>
      </c>
      <c r="E778" s="126">
        <v>0</v>
      </c>
      <c r="F778" s="126">
        <v>0</v>
      </c>
      <c r="G778" s="126">
        <v>0</v>
      </c>
      <c r="H778" s="130"/>
      <c r="I778" s="130"/>
      <c r="J778" s="130">
        <v>0</v>
      </c>
      <c r="K778" s="130">
        <v>0</v>
      </c>
    </row>
    <row r="779" spans="1:11" ht="31.5" x14ac:dyDescent="0.25">
      <c r="A779" s="124" t="s">
        <v>1030</v>
      </c>
      <c r="B779" s="139"/>
      <c r="C779" s="80" t="s">
        <v>441</v>
      </c>
      <c r="D779" s="126">
        <v>10.56</v>
      </c>
      <c r="E779" s="126">
        <v>0</v>
      </c>
      <c r="F779" s="126">
        <v>0</v>
      </c>
      <c r="G779" s="126">
        <v>0</v>
      </c>
      <c r="H779" s="130"/>
      <c r="I779" s="130"/>
      <c r="J779" s="130">
        <v>0</v>
      </c>
      <c r="K779" s="130">
        <v>0</v>
      </c>
    </row>
    <row r="780" spans="1:11" ht="31.5" x14ac:dyDescent="0.25">
      <c r="A780" s="124" t="s">
        <v>1030</v>
      </c>
      <c r="B780" s="139"/>
      <c r="C780" s="80" t="s">
        <v>443</v>
      </c>
      <c r="D780" s="126">
        <v>5.3</v>
      </c>
      <c r="E780" s="126">
        <v>0</v>
      </c>
      <c r="F780" s="126">
        <v>0</v>
      </c>
      <c r="G780" s="126">
        <v>0</v>
      </c>
      <c r="H780" s="130"/>
      <c r="I780" s="130"/>
      <c r="J780" s="130">
        <v>0</v>
      </c>
      <c r="K780" s="130">
        <v>0</v>
      </c>
    </row>
    <row r="781" spans="1:11" ht="31.5" x14ac:dyDescent="0.25">
      <c r="A781" s="124" t="s">
        <v>1030</v>
      </c>
      <c r="B781" s="139"/>
      <c r="C781" s="80" t="s">
        <v>445</v>
      </c>
      <c r="D781" s="126">
        <v>4.68</v>
      </c>
      <c r="E781" s="126">
        <v>0</v>
      </c>
      <c r="F781" s="126">
        <v>0</v>
      </c>
      <c r="G781" s="126">
        <v>0</v>
      </c>
      <c r="H781" s="130"/>
      <c r="I781" s="130"/>
      <c r="J781" s="130">
        <v>0</v>
      </c>
      <c r="K781" s="130">
        <v>0</v>
      </c>
    </row>
    <row r="782" spans="1:11" ht="31.5" x14ac:dyDescent="0.25">
      <c r="A782" s="124" t="s">
        <v>1030</v>
      </c>
      <c r="B782" s="139"/>
      <c r="C782" s="80" t="s">
        <v>447</v>
      </c>
      <c r="D782" s="126">
        <v>3.75</v>
      </c>
      <c r="E782" s="126">
        <v>0</v>
      </c>
      <c r="F782" s="126">
        <v>0</v>
      </c>
      <c r="G782" s="126">
        <v>0</v>
      </c>
      <c r="H782" s="130"/>
      <c r="I782" s="130"/>
      <c r="J782" s="130">
        <v>0</v>
      </c>
      <c r="K782" s="130">
        <v>0</v>
      </c>
    </row>
    <row r="783" spans="1:11" ht="31.5" x14ac:dyDescent="0.25">
      <c r="A783" s="124" t="s">
        <v>1030</v>
      </c>
      <c r="B783" s="139"/>
      <c r="C783" s="80" t="s">
        <v>449</v>
      </c>
      <c r="D783" s="126">
        <v>3.9889999999999999</v>
      </c>
      <c r="E783" s="126">
        <v>0</v>
      </c>
      <c r="F783" s="126">
        <v>0</v>
      </c>
      <c r="G783" s="126">
        <v>0</v>
      </c>
      <c r="H783" s="130"/>
      <c r="I783" s="130"/>
      <c r="J783" s="130">
        <v>0</v>
      </c>
      <c r="K783" s="130">
        <v>0</v>
      </c>
    </row>
    <row r="784" spans="1:11" ht="31.5" x14ac:dyDescent="0.25">
      <c r="A784" s="124" t="s">
        <v>1030</v>
      </c>
      <c r="B784" s="139"/>
      <c r="C784" s="80" t="s">
        <v>453</v>
      </c>
      <c r="D784" s="126">
        <v>9.6999999999999993</v>
      </c>
      <c r="E784" s="126">
        <v>0</v>
      </c>
      <c r="F784" s="126">
        <v>0</v>
      </c>
      <c r="G784" s="126">
        <v>0</v>
      </c>
      <c r="H784" s="130"/>
      <c r="I784" s="130"/>
      <c r="J784" s="130">
        <v>0</v>
      </c>
      <c r="K784" s="130">
        <v>0</v>
      </c>
    </row>
    <row r="785" spans="1:11" ht="31.5" x14ac:dyDescent="0.25">
      <c r="A785" s="124" t="s">
        <v>1030</v>
      </c>
      <c r="B785" s="139"/>
      <c r="C785" s="80" t="s">
        <v>455</v>
      </c>
      <c r="D785" s="126">
        <v>4</v>
      </c>
      <c r="E785" s="126">
        <v>0</v>
      </c>
      <c r="F785" s="126">
        <v>0</v>
      </c>
      <c r="G785" s="126">
        <v>0</v>
      </c>
      <c r="H785" s="130"/>
      <c r="I785" s="130"/>
      <c r="J785" s="130">
        <v>0</v>
      </c>
      <c r="K785" s="130">
        <v>0</v>
      </c>
    </row>
    <row r="786" spans="1:11" ht="31.5" x14ac:dyDescent="0.25">
      <c r="A786" s="124" t="s">
        <v>1030</v>
      </c>
      <c r="B786" s="139"/>
      <c r="C786" s="80" t="s">
        <v>457</v>
      </c>
      <c r="D786" s="126">
        <v>4.7</v>
      </c>
      <c r="E786" s="126">
        <v>0</v>
      </c>
      <c r="F786" s="126">
        <v>0</v>
      </c>
      <c r="G786" s="126">
        <v>0</v>
      </c>
      <c r="H786" s="130"/>
      <c r="I786" s="130"/>
      <c r="J786" s="130">
        <v>0</v>
      </c>
      <c r="K786" s="130">
        <v>0</v>
      </c>
    </row>
    <row r="787" spans="1:11" ht="31.5" x14ac:dyDescent="0.25">
      <c r="A787" s="124" t="s">
        <v>1030</v>
      </c>
      <c r="B787" s="139"/>
      <c r="C787" s="80" t="s">
        <v>460</v>
      </c>
      <c r="D787" s="126">
        <v>4</v>
      </c>
      <c r="E787" s="126">
        <v>0</v>
      </c>
      <c r="F787" s="126">
        <v>0</v>
      </c>
      <c r="G787" s="126">
        <v>0</v>
      </c>
      <c r="H787" s="130"/>
      <c r="I787" s="130"/>
      <c r="J787" s="130">
        <v>0</v>
      </c>
      <c r="K787" s="130">
        <v>0</v>
      </c>
    </row>
    <row r="788" spans="1:11" ht="31.5" x14ac:dyDescent="0.25">
      <c r="A788" s="124" t="s">
        <v>1030</v>
      </c>
      <c r="B788" s="139"/>
      <c r="C788" s="80" t="s">
        <v>1664</v>
      </c>
      <c r="D788" s="126">
        <v>4.1500000000000004</v>
      </c>
      <c r="E788" s="126">
        <v>0</v>
      </c>
      <c r="F788" s="126">
        <v>0</v>
      </c>
      <c r="G788" s="126">
        <v>0</v>
      </c>
      <c r="H788" s="130"/>
      <c r="I788" s="130"/>
      <c r="J788" s="130">
        <v>0</v>
      </c>
      <c r="K788" s="130">
        <v>0</v>
      </c>
    </row>
    <row r="789" spans="1:11" ht="31.5" x14ac:dyDescent="0.25">
      <c r="A789" s="124" t="s">
        <v>1030</v>
      </c>
      <c r="B789" s="139"/>
      <c r="C789" s="80" t="s">
        <v>471</v>
      </c>
      <c r="D789" s="126">
        <v>0.41</v>
      </c>
      <c r="E789" s="126">
        <v>0</v>
      </c>
      <c r="F789" s="126">
        <v>0</v>
      </c>
      <c r="G789" s="126">
        <v>0</v>
      </c>
      <c r="H789" s="130"/>
      <c r="I789" s="130"/>
      <c r="J789" s="130">
        <v>0</v>
      </c>
      <c r="K789" s="130">
        <v>0</v>
      </c>
    </row>
    <row r="790" spans="1:11" ht="31.5" x14ac:dyDescent="0.25">
      <c r="A790" s="124" t="s">
        <v>1030</v>
      </c>
      <c r="B790" s="139"/>
      <c r="C790" s="80" t="s">
        <v>473</v>
      </c>
      <c r="D790" s="126">
        <v>0.13500000000000001</v>
      </c>
      <c r="E790" s="126">
        <v>0</v>
      </c>
      <c r="F790" s="126">
        <v>0</v>
      </c>
      <c r="G790" s="126">
        <v>0</v>
      </c>
      <c r="H790" s="130"/>
      <c r="I790" s="130"/>
      <c r="J790" s="130">
        <v>0</v>
      </c>
      <c r="K790" s="130">
        <v>0</v>
      </c>
    </row>
    <row r="791" spans="1:11" ht="31.5" x14ac:dyDescent="0.25">
      <c r="A791" s="124" t="s">
        <v>1030</v>
      </c>
      <c r="B791" s="139"/>
      <c r="C791" s="80" t="s">
        <v>476</v>
      </c>
      <c r="D791" s="126">
        <v>0.47</v>
      </c>
      <c r="E791" s="126">
        <v>0</v>
      </c>
      <c r="F791" s="126">
        <v>0</v>
      </c>
      <c r="G791" s="126">
        <v>0</v>
      </c>
      <c r="H791" s="130"/>
      <c r="I791" s="130"/>
      <c r="J791" s="130">
        <v>0</v>
      </c>
      <c r="K791" s="130">
        <v>0</v>
      </c>
    </row>
    <row r="792" spans="1:11" ht="31.5" x14ac:dyDescent="0.25">
      <c r="A792" s="124" t="s">
        <v>1030</v>
      </c>
      <c r="B792" s="139"/>
      <c r="C792" s="80" t="s">
        <v>479</v>
      </c>
      <c r="D792" s="126">
        <v>3</v>
      </c>
      <c r="E792" s="126">
        <v>0</v>
      </c>
      <c r="F792" s="126">
        <v>0</v>
      </c>
      <c r="G792" s="126">
        <v>0</v>
      </c>
      <c r="H792" s="130"/>
      <c r="I792" s="130"/>
      <c r="J792" s="130">
        <v>0</v>
      </c>
      <c r="K792" s="130">
        <v>0</v>
      </c>
    </row>
    <row r="793" spans="1:11" ht="31.5" x14ac:dyDescent="0.25">
      <c r="A793" s="124" t="s">
        <v>1030</v>
      </c>
      <c r="B793" s="139"/>
      <c r="C793" s="80" t="s">
        <v>481</v>
      </c>
      <c r="D793" s="126">
        <v>3</v>
      </c>
      <c r="E793" s="126">
        <v>0</v>
      </c>
      <c r="F793" s="126">
        <v>0</v>
      </c>
      <c r="G793" s="126">
        <v>0</v>
      </c>
      <c r="H793" s="130"/>
      <c r="I793" s="130"/>
      <c r="J793" s="130">
        <v>0</v>
      </c>
      <c r="K793" s="130">
        <v>0</v>
      </c>
    </row>
    <row r="794" spans="1:11" ht="63" x14ac:dyDescent="0.25">
      <c r="A794" s="124" t="s">
        <v>750</v>
      </c>
      <c r="B794" s="139"/>
      <c r="C794" s="80" t="s">
        <v>759</v>
      </c>
      <c r="D794" s="126"/>
      <c r="E794" s="126"/>
      <c r="F794" s="126">
        <v>5.4</v>
      </c>
      <c r="G794" s="126">
        <v>0</v>
      </c>
      <c r="H794" s="130"/>
      <c r="I794" s="130"/>
      <c r="J794" s="130">
        <v>2.12</v>
      </c>
      <c r="K794" s="130">
        <v>0</v>
      </c>
    </row>
    <row r="795" spans="1:11" x14ac:dyDescent="0.25">
      <c r="A795" s="124" t="s">
        <v>1085</v>
      </c>
      <c r="B795" s="139"/>
      <c r="C795" s="129" t="s">
        <v>1665</v>
      </c>
      <c r="D795" s="126">
        <v>0</v>
      </c>
      <c r="E795" s="126">
        <v>0</v>
      </c>
      <c r="F795" s="126">
        <v>0</v>
      </c>
      <c r="G795" s="126">
        <v>0</v>
      </c>
      <c r="H795" s="130"/>
      <c r="I795" s="130"/>
      <c r="J795" s="130">
        <v>10.866</v>
      </c>
      <c r="K795" s="130">
        <v>0</v>
      </c>
    </row>
    <row r="796" spans="1:11" ht="78.75" x14ac:dyDescent="0.25">
      <c r="A796" s="124" t="s">
        <v>701</v>
      </c>
      <c r="B796" s="139"/>
      <c r="C796" s="129" t="s">
        <v>1666</v>
      </c>
      <c r="D796" s="126"/>
      <c r="E796" s="126"/>
      <c r="F796" s="126">
        <v>7.0999999999999994E-2</v>
      </c>
      <c r="G796" s="126">
        <v>0</v>
      </c>
      <c r="H796" s="130"/>
      <c r="I796" s="130"/>
      <c r="J796" s="130">
        <v>0</v>
      </c>
      <c r="K796" s="130">
        <v>0</v>
      </c>
    </row>
    <row r="797" spans="1:11" ht="94.5" x14ac:dyDescent="0.25">
      <c r="A797" s="124" t="s">
        <v>701</v>
      </c>
      <c r="B797" s="139"/>
      <c r="C797" s="129" t="s">
        <v>1667</v>
      </c>
      <c r="D797" s="126"/>
      <c r="E797" s="126"/>
      <c r="F797" s="126">
        <v>0.313</v>
      </c>
      <c r="G797" s="126">
        <v>0</v>
      </c>
      <c r="H797" s="130"/>
      <c r="I797" s="130"/>
      <c r="J797" s="130">
        <v>0</v>
      </c>
      <c r="K797" s="130">
        <v>0</v>
      </c>
    </row>
    <row r="798" spans="1:11" ht="78.75" x14ac:dyDescent="0.25">
      <c r="A798" s="124" t="s">
        <v>701</v>
      </c>
      <c r="B798" s="139"/>
      <c r="C798" s="129" t="s">
        <v>1668</v>
      </c>
      <c r="D798" s="126"/>
      <c r="E798" s="126"/>
      <c r="F798" s="126">
        <v>0.2</v>
      </c>
      <c r="G798" s="126">
        <v>0</v>
      </c>
      <c r="H798" s="130"/>
      <c r="I798" s="130"/>
      <c r="J798" s="130">
        <v>0</v>
      </c>
      <c r="K798" s="130">
        <v>0</v>
      </c>
    </row>
    <row r="799" spans="1:11" ht="94.5" x14ac:dyDescent="0.25">
      <c r="A799" s="124" t="s">
        <v>701</v>
      </c>
      <c r="B799" s="139"/>
      <c r="C799" s="129" t="s">
        <v>1669</v>
      </c>
      <c r="D799" s="126"/>
      <c r="E799" s="126"/>
      <c r="F799" s="126">
        <v>0.44</v>
      </c>
      <c r="G799" s="126">
        <v>0</v>
      </c>
      <c r="H799" s="130"/>
      <c r="I799" s="130"/>
      <c r="J799" s="130">
        <v>0</v>
      </c>
      <c r="K799" s="130">
        <v>0</v>
      </c>
    </row>
    <row r="800" spans="1:11" ht="94.5" x14ac:dyDescent="0.25">
      <c r="A800" s="124" t="s">
        <v>701</v>
      </c>
      <c r="B800" s="139"/>
      <c r="C800" s="129" t="s">
        <v>1670</v>
      </c>
      <c r="D800" s="126"/>
      <c r="E800" s="126"/>
      <c r="F800" s="126">
        <v>0.56999999999999995</v>
      </c>
      <c r="G800" s="126">
        <v>0</v>
      </c>
      <c r="H800" s="130"/>
      <c r="I800" s="130"/>
      <c r="J800" s="130">
        <v>0</v>
      </c>
      <c r="K800" s="130">
        <v>0</v>
      </c>
    </row>
    <row r="801" spans="1:11" ht="110.25" x14ac:dyDescent="0.25">
      <c r="A801" s="124" t="s">
        <v>701</v>
      </c>
      <c r="B801" s="139"/>
      <c r="C801" s="129" t="s">
        <v>1671</v>
      </c>
      <c r="D801" s="126"/>
      <c r="E801" s="126"/>
      <c r="F801" s="126">
        <v>0.73</v>
      </c>
      <c r="G801" s="126">
        <v>0</v>
      </c>
      <c r="H801" s="130"/>
      <c r="I801" s="130"/>
      <c r="J801" s="130">
        <v>0.505</v>
      </c>
      <c r="K801" s="130">
        <v>0</v>
      </c>
    </row>
    <row r="802" spans="1:11" ht="94.5" x14ac:dyDescent="0.25">
      <c r="A802" s="124" t="s">
        <v>701</v>
      </c>
      <c r="B802" s="139"/>
      <c r="C802" s="129" t="s">
        <v>1672</v>
      </c>
      <c r="D802" s="126"/>
      <c r="E802" s="126"/>
      <c r="F802" s="126">
        <v>9.1999999999999998E-2</v>
      </c>
      <c r="G802" s="126">
        <v>0</v>
      </c>
      <c r="H802" s="130"/>
      <c r="I802" s="130"/>
      <c r="J802" s="130">
        <v>0</v>
      </c>
      <c r="K802" s="130">
        <v>0</v>
      </c>
    </row>
    <row r="803" spans="1:11" ht="110.25" x14ac:dyDescent="0.25">
      <c r="A803" s="124" t="s">
        <v>701</v>
      </c>
      <c r="B803" s="139"/>
      <c r="C803" s="129" t="s">
        <v>1673</v>
      </c>
      <c r="D803" s="126"/>
      <c r="E803" s="126"/>
      <c r="F803" s="126">
        <v>0.11</v>
      </c>
      <c r="G803" s="126">
        <v>0</v>
      </c>
      <c r="H803" s="130"/>
      <c r="I803" s="130"/>
      <c r="J803" s="130">
        <v>0</v>
      </c>
      <c r="K803" s="130">
        <v>0</v>
      </c>
    </row>
    <row r="804" spans="1:11" ht="94.5" x14ac:dyDescent="0.25">
      <c r="A804" s="124" t="s">
        <v>701</v>
      </c>
      <c r="B804" s="139"/>
      <c r="C804" s="129" t="s">
        <v>1674</v>
      </c>
      <c r="D804" s="126"/>
      <c r="E804" s="126"/>
      <c r="F804" s="126">
        <v>0.38400000000000001</v>
      </c>
      <c r="G804" s="126">
        <v>0</v>
      </c>
      <c r="H804" s="130"/>
      <c r="I804" s="130"/>
      <c r="J804" s="130">
        <v>0</v>
      </c>
      <c r="K804" s="130">
        <v>0</v>
      </c>
    </row>
    <row r="805" spans="1:11" ht="126" x14ac:dyDescent="0.25">
      <c r="A805" s="124" t="s">
        <v>701</v>
      </c>
      <c r="B805" s="139"/>
      <c r="C805" s="129" t="s">
        <v>1675</v>
      </c>
      <c r="D805" s="126"/>
      <c r="E805" s="126"/>
      <c r="F805" s="126">
        <v>0.59</v>
      </c>
      <c r="G805" s="126">
        <v>0</v>
      </c>
      <c r="H805" s="130"/>
      <c r="I805" s="130"/>
      <c r="J805" s="130">
        <v>0.51400000000000001</v>
      </c>
      <c r="K805" s="130">
        <v>0</v>
      </c>
    </row>
    <row r="806" spans="1:11" ht="126" x14ac:dyDescent="0.25">
      <c r="A806" s="124" t="s">
        <v>701</v>
      </c>
      <c r="B806" s="139"/>
      <c r="C806" s="129" t="s">
        <v>1676</v>
      </c>
      <c r="D806" s="126"/>
      <c r="E806" s="126"/>
      <c r="F806" s="126">
        <v>0.75</v>
      </c>
      <c r="G806" s="126">
        <v>0</v>
      </c>
      <c r="H806" s="130"/>
      <c r="I806" s="130"/>
      <c r="J806" s="130">
        <v>0.51700000000000002</v>
      </c>
      <c r="K806" s="130">
        <v>0</v>
      </c>
    </row>
    <row r="807" spans="1:11" ht="126" x14ac:dyDescent="0.25">
      <c r="A807" s="124" t="s">
        <v>701</v>
      </c>
      <c r="B807" s="139"/>
      <c r="C807" s="129" t="s">
        <v>1677</v>
      </c>
      <c r="D807" s="126"/>
      <c r="E807" s="126"/>
      <c r="F807" s="126">
        <v>0.47499999999999998</v>
      </c>
      <c r="G807" s="126">
        <v>0</v>
      </c>
      <c r="H807" s="130"/>
      <c r="I807" s="130"/>
      <c r="J807" s="130">
        <v>0.375</v>
      </c>
      <c r="K807" s="130">
        <v>0</v>
      </c>
    </row>
    <row r="808" spans="1:11" ht="47.25" x14ac:dyDescent="0.25">
      <c r="A808" s="124" t="s">
        <v>701</v>
      </c>
      <c r="B808" s="139"/>
      <c r="C808" s="129" t="s">
        <v>1238</v>
      </c>
      <c r="D808" s="126"/>
      <c r="E808" s="126"/>
      <c r="F808" s="126">
        <v>0.17</v>
      </c>
      <c r="G808" s="126">
        <v>0</v>
      </c>
      <c r="H808" s="130"/>
      <c r="I808" s="130"/>
      <c r="J808" s="130">
        <v>0</v>
      </c>
      <c r="K808" s="130">
        <v>0</v>
      </c>
    </row>
    <row r="809" spans="1:11" ht="31.5" x14ac:dyDescent="0.25">
      <c r="A809" s="124" t="s">
        <v>701</v>
      </c>
      <c r="B809" s="139"/>
      <c r="C809" s="129" t="s">
        <v>1678</v>
      </c>
      <c r="D809" s="126"/>
      <c r="E809" s="126"/>
      <c r="F809" s="126">
        <v>0</v>
      </c>
      <c r="G809" s="126">
        <v>0.4</v>
      </c>
      <c r="H809" s="130"/>
      <c r="I809" s="130"/>
      <c r="J809" s="130">
        <v>0</v>
      </c>
      <c r="K809" s="130">
        <v>0.25</v>
      </c>
    </row>
    <row r="810" spans="1:11" ht="31.5" x14ac:dyDescent="0.25">
      <c r="A810" s="124" t="s">
        <v>701</v>
      </c>
      <c r="B810" s="139"/>
      <c r="C810" s="129" t="s">
        <v>1678</v>
      </c>
      <c r="D810" s="126"/>
      <c r="E810" s="126"/>
      <c r="F810" s="126">
        <v>0.1</v>
      </c>
      <c r="G810" s="126">
        <v>0</v>
      </c>
      <c r="H810" s="130"/>
      <c r="I810" s="130"/>
      <c r="J810" s="130">
        <v>0.1</v>
      </c>
      <c r="K810" s="130">
        <v>0</v>
      </c>
    </row>
    <row r="811" spans="1:11" ht="31.5" x14ac:dyDescent="0.25">
      <c r="A811" s="124" t="s">
        <v>701</v>
      </c>
      <c r="B811" s="139"/>
      <c r="C811" s="129" t="s">
        <v>1679</v>
      </c>
      <c r="D811" s="126"/>
      <c r="E811" s="126"/>
      <c r="F811" s="126">
        <v>0</v>
      </c>
      <c r="G811" s="126">
        <v>0.4</v>
      </c>
      <c r="H811" s="130"/>
      <c r="I811" s="130"/>
      <c r="J811" s="130">
        <v>0</v>
      </c>
      <c r="K811" s="130">
        <v>0.25</v>
      </c>
    </row>
    <row r="812" spans="1:11" ht="31.5" x14ac:dyDescent="0.25">
      <c r="A812" s="124" t="s">
        <v>701</v>
      </c>
      <c r="B812" s="139"/>
      <c r="C812" s="129" t="s">
        <v>1679</v>
      </c>
      <c r="D812" s="126"/>
      <c r="E812" s="126"/>
      <c r="F812" s="126">
        <v>4.75</v>
      </c>
      <c r="G812" s="126">
        <v>0</v>
      </c>
      <c r="H812" s="130"/>
      <c r="I812" s="130"/>
      <c r="J812" s="130">
        <v>4.7460000000000004</v>
      </c>
      <c r="K812" s="130">
        <v>0</v>
      </c>
    </row>
    <row r="813" spans="1:11" ht="31.5" x14ac:dyDescent="0.25">
      <c r="A813" s="124" t="s">
        <v>701</v>
      </c>
      <c r="B813" s="139"/>
      <c r="C813" s="129" t="s">
        <v>1680</v>
      </c>
      <c r="D813" s="126"/>
      <c r="E813" s="126"/>
      <c r="F813" s="126">
        <v>0</v>
      </c>
      <c r="G813" s="126">
        <v>0.4</v>
      </c>
      <c r="H813" s="130"/>
      <c r="I813" s="130"/>
      <c r="J813" s="130">
        <v>0</v>
      </c>
      <c r="K813" s="130">
        <v>0.25</v>
      </c>
    </row>
    <row r="814" spans="1:11" ht="31.5" x14ac:dyDescent="0.25">
      <c r="A814" s="124" t="s">
        <v>701</v>
      </c>
      <c r="B814" s="139"/>
      <c r="C814" s="129" t="s">
        <v>1680</v>
      </c>
      <c r="D814" s="126"/>
      <c r="E814" s="126"/>
      <c r="F814" s="126">
        <v>1.69</v>
      </c>
      <c r="G814" s="126">
        <v>0</v>
      </c>
      <c r="H814" s="130"/>
      <c r="I814" s="130"/>
      <c r="J814" s="130">
        <v>1.673</v>
      </c>
      <c r="K814" s="130">
        <v>0</v>
      </c>
    </row>
    <row r="815" spans="1:11" ht="31.5" x14ac:dyDescent="0.25">
      <c r="A815" s="124" t="s">
        <v>701</v>
      </c>
      <c r="B815" s="139"/>
      <c r="C815" s="129" t="s">
        <v>1681</v>
      </c>
      <c r="D815" s="126"/>
      <c r="E815" s="126"/>
      <c r="F815" s="126">
        <v>0</v>
      </c>
      <c r="G815" s="126">
        <v>0.4</v>
      </c>
      <c r="H815" s="130"/>
      <c r="I815" s="130"/>
      <c r="J815" s="130">
        <v>0</v>
      </c>
      <c r="K815" s="130">
        <v>0.25</v>
      </c>
    </row>
    <row r="816" spans="1:11" ht="31.5" x14ac:dyDescent="0.25">
      <c r="A816" s="124" t="s">
        <v>701</v>
      </c>
      <c r="B816" s="139"/>
      <c r="C816" s="129" t="s">
        <v>1681</v>
      </c>
      <c r="D816" s="126"/>
      <c r="E816" s="126"/>
      <c r="F816" s="126">
        <v>1.74</v>
      </c>
      <c r="G816" s="126">
        <v>0</v>
      </c>
      <c r="H816" s="130"/>
      <c r="I816" s="130"/>
      <c r="J816" s="130">
        <v>1.7350000000000001</v>
      </c>
      <c r="K816" s="130">
        <v>0</v>
      </c>
    </row>
    <row r="817" spans="1:11" ht="31.5" x14ac:dyDescent="0.25">
      <c r="A817" s="124" t="s">
        <v>701</v>
      </c>
      <c r="B817" s="139"/>
      <c r="C817" s="129" t="s">
        <v>1682</v>
      </c>
      <c r="D817" s="126"/>
      <c r="E817" s="126"/>
      <c r="F817" s="126">
        <v>1.32</v>
      </c>
      <c r="G817" s="126">
        <v>0</v>
      </c>
      <c r="H817" s="130"/>
      <c r="I817" s="130"/>
      <c r="J817" s="130">
        <v>1.32</v>
      </c>
      <c r="K817" s="130">
        <v>0</v>
      </c>
    </row>
    <row r="818" spans="1:11" ht="31.5" x14ac:dyDescent="0.25">
      <c r="A818" s="124" t="s">
        <v>701</v>
      </c>
      <c r="B818" s="139"/>
      <c r="C818" s="129" t="s">
        <v>1683</v>
      </c>
      <c r="D818" s="126"/>
      <c r="E818" s="126"/>
      <c r="F818" s="126">
        <v>0</v>
      </c>
      <c r="G818" s="126">
        <v>0.25</v>
      </c>
      <c r="H818" s="130"/>
      <c r="I818" s="130"/>
      <c r="J818" s="130">
        <v>0</v>
      </c>
      <c r="K818" s="130">
        <v>0</v>
      </c>
    </row>
    <row r="819" spans="1:11" ht="31.5" x14ac:dyDescent="0.25">
      <c r="A819" s="124" t="s">
        <v>701</v>
      </c>
      <c r="B819" s="139"/>
      <c r="C819" s="129" t="s">
        <v>1683</v>
      </c>
      <c r="D819" s="126"/>
      <c r="E819" s="126"/>
      <c r="F819" s="126">
        <v>3.87</v>
      </c>
      <c r="G819" s="126">
        <v>0</v>
      </c>
      <c r="H819" s="130"/>
      <c r="I819" s="130"/>
      <c r="J819" s="130">
        <v>0</v>
      </c>
      <c r="K819" s="130">
        <v>0</v>
      </c>
    </row>
    <row r="820" spans="1:11" ht="47.25" x14ac:dyDescent="0.25">
      <c r="A820" s="124" t="s">
        <v>701</v>
      </c>
      <c r="B820" s="139"/>
      <c r="C820" s="129" t="s">
        <v>1684</v>
      </c>
      <c r="D820" s="126"/>
      <c r="E820" s="126"/>
      <c r="F820" s="126">
        <v>0</v>
      </c>
      <c r="G820" s="126">
        <v>0.63</v>
      </c>
      <c r="H820" s="130"/>
      <c r="I820" s="130"/>
      <c r="J820" s="130">
        <v>0</v>
      </c>
      <c r="K820" s="130">
        <v>0.25</v>
      </c>
    </row>
    <row r="821" spans="1:11" ht="63" x14ac:dyDescent="0.25">
      <c r="A821" s="124" t="s">
        <v>701</v>
      </c>
      <c r="B821" s="139"/>
      <c r="C821" s="129" t="s">
        <v>1685</v>
      </c>
      <c r="D821" s="126"/>
      <c r="E821" s="126"/>
      <c r="F821" s="126">
        <v>0</v>
      </c>
      <c r="G821" s="126">
        <v>0.25</v>
      </c>
      <c r="H821" s="130"/>
      <c r="I821" s="130"/>
      <c r="J821" s="130">
        <v>0</v>
      </c>
      <c r="K821" s="130">
        <v>0</v>
      </c>
    </row>
    <row r="822" spans="1:11" ht="63" x14ac:dyDescent="0.25">
      <c r="A822" s="124" t="s">
        <v>701</v>
      </c>
      <c r="B822" s="139"/>
      <c r="C822" s="129" t="s">
        <v>1685</v>
      </c>
      <c r="D822" s="126"/>
      <c r="E822" s="126"/>
      <c r="F822" s="126">
        <v>0.65</v>
      </c>
      <c r="G822" s="126">
        <v>0</v>
      </c>
      <c r="H822" s="130"/>
      <c r="I822" s="130"/>
      <c r="J822" s="130">
        <v>0</v>
      </c>
      <c r="K822" s="130">
        <v>0</v>
      </c>
    </row>
    <row r="823" spans="1:11" ht="63" x14ac:dyDescent="0.25">
      <c r="A823" s="124" t="s">
        <v>701</v>
      </c>
      <c r="B823" s="139"/>
      <c r="C823" s="129" t="s">
        <v>1686</v>
      </c>
      <c r="D823" s="126"/>
      <c r="E823" s="126"/>
      <c r="F823" s="126">
        <v>0</v>
      </c>
      <c r="G823" s="126">
        <v>0.63</v>
      </c>
      <c r="H823" s="130"/>
      <c r="I823" s="130"/>
      <c r="J823" s="130">
        <v>0</v>
      </c>
      <c r="K823" s="130">
        <v>0.25</v>
      </c>
    </row>
    <row r="824" spans="1:11" ht="63" x14ac:dyDescent="0.25">
      <c r="A824" s="124" t="s">
        <v>701</v>
      </c>
      <c r="B824" s="139"/>
      <c r="C824" s="129" t="s">
        <v>1686</v>
      </c>
      <c r="D824" s="126"/>
      <c r="E824" s="126"/>
      <c r="F824" s="126">
        <v>5.3</v>
      </c>
      <c r="G824" s="126">
        <v>0</v>
      </c>
      <c r="H824" s="130"/>
      <c r="I824" s="130"/>
      <c r="J824" s="130">
        <v>5.3</v>
      </c>
      <c r="K824" s="130">
        <v>0</v>
      </c>
    </row>
    <row r="825" spans="1:11" ht="47.25" x14ac:dyDescent="0.25">
      <c r="A825" s="124" t="s">
        <v>701</v>
      </c>
      <c r="B825" s="139"/>
      <c r="C825" s="129" t="s">
        <v>1687</v>
      </c>
      <c r="D825" s="126"/>
      <c r="E825" s="126"/>
      <c r="F825" s="126">
        <v>4.07</v>
      </c>
      <c r="G825" s="126">
        <v>0</v>
      </c>
      <c r="H825" s="130"/>
      <c r="I825" s="130"/>
      <c r="J825" s="130">
        <v>0</v>
      </c>
      <c r="K825" s="130">
        <v>0</v>
      </c>
    </row>
    <row r="826" spans="1:11" x14ac:dyDescent="0.25">
      <c r="A826" s="124" t="s">
        <v>1074</v>
      </c>
      <c r="B826" s="139"/>
      <c r="C826" s="106" t="s">
        <v>1688</v>
      </c>
      <c r="D826" s="126">
        <v>0</v>
      </c>
      <c r="E826" s="126">
        <v>0</v>
      </c>
      <c r="F826" s="126">
        <v>0</v>
      </c>
      <c r="G826" s="126">
        <v>0</v>
      </c>
      <c r="H826" s="130"/>
      <c r="I826" s="130"/>
      <c r="J826" s="130">
        <v>0.72</v>
      </c>
      <c r="K826" s="130">
        <v>0</v>
      </c>
    </row>
    <row r="827" spans="1:11" x14ac:dyDescent="0.25">
      <c r="A827" s="124" t="s">
        <v>1074</v>
      </c>
      <c r="B827" s="139"/>
      <c r="C827" s="129" t="s">
        <v>1689</v>
      </c>
      <c r="D827" s="126">
        <v>0</v>
      </c>
      <c r="E827" s="126">
        <v>0</v>
      </c>
      <c r="F827" s="126">
        <v>0</v>
      </c>
      <c r="G827" s="126">
        <v>0</v>
      </c>
      <c r="H827" s="130"/>
      <c r="I827" s="130"/>
      <c r="J827" s="130">
        <v>0.06</v>
      </c>
      <c r="K827" s="130">
        <v>0</v>
      </c>
    </row>
    <row r="828" spans="1:11" ht="31.5" x14ac:dyDescent="0.25">
      <c r="A828" s="124"/>
      <c r="B828" s="715">
        <v>6</v>
      </c>
      <c r="C828" s="144" t="s">
        <v>1690</v>
      </c>
      <c r="D828" s="126">
        <v>0.28000000000000003</v>
      </c>
      <c r="E828" s="126">
        <v>0.16</v>
      </c>
      <c r="F828" s="126">
        <v>0</v>
      </c>
      <c r="G828" s="126">
        <v>0</v>
      </c>
      <c r="H828" s="126">
        <v>0</v>
      </c>
      <c r="I828" s="126">
        <v>0</v>
      </c>
      <c r="J828" s="126">
        <v>0</v>
      </c>
      <c r="K828" s="126">
        <v>12.5</v>
      </c>
    </row>
    <row r="829" spans="1:11" ht="78.75" x14ac:dyDescent="0.25">
      <c r="A829" s="124" t="s">
        <v>1030</v>
      </c>
      <c r="B829" s="715"/>
      <c r="C829" s="106" t="s">
        <v>639</v>
      </c>
      <c r="D829" s="130">
        <v>0.28000000000000003</v>
      </c>
      <c r="E829" s="130">
        <v>0.16</v>
      </c>
      <c r="F829" s="130"/>
      <c r="G829" s="130"/>
      <c r="H829" s="130"/>
      <c r="I829" s="130"/>
      <c r="J829" s="130">
        <v>0</v>
      </c>
      <c r="K829" s="130">
        <v>0</v>
      </c>
    </row>
    <row r="830" spans="1:11" ht="31.5" x14ac:dyDescent="0.25">
      <c r="A830" s="124" t="s">
        <v>1065</v>
      </c>
      <c r="B830" s="715"/>
      <c r="C830" s="106" t="s">
        <v>1691</v>
      </c>
      <c r="D830" s="130"/>
      <c r="E830" s="130"/>
      <c r="F830" s="130"/>
      <c r="G830" s="130"/>
      <c r="H830" s="130"/>
      <c r="I830" s="130"/>
      <c r="J830" s="130">
        <v>0</v>
      </c>
      <c r="K830" s="130">
        <v>10</v>
      </c>
    </row>
    <row r="831" spans="1:11" ht="31.5" x14ac:dyDescent="0.25">
      <c r="A831" s="124" t="s">
        <v>1395</v>
      </c>
      <c r="B831" s="105"/>
      <c r="C831" s="106" t="s">
        <v>1692</v>
      </c>
      <c r="D831" s="130">
        <v>0</v>
      </c>
      <c r="E831" s="130">
        <v>0</v>
      </c>
      <c r="F831" s="130">
        <v>0</v>
      </c>
      <c r="G831" s="130">
        <v>0</v>
      </c>
      <c r="H831" s="130"/>
      <c r="I831" s="130"/>
      <c r="J831" s="130">
        <v>0</v>
      </c>
      <c r="K831" s="130">
        <v>2.5</v>
      </c>
    </row>
    <row r="832" spans="1:11" x14ac:dyDescent="0.25">
      <c r="B832" s="716"/>
      <c r="C832" s="156"/>
      <c r="D832" s="157"/>
      <c r="E832" s="157"/>
      <c r="F832" s="156"/>
      <c r="G832" s="156"/>
      <c r="H832" s="156"/>
      <c r="I832" s="156"/>
      <c r="J832" s="156"/>
    </row>
    <row r="833" spans="2:10" x14ac:dyDescent="0.25">
      <c r="B833" s="115"/>
      <c r="C833" s="115" t="s">
        <v>829</v>
      </c>
      <c r="D833" s="116"/>
      <c r="E833" s="116"/>
      <c r="F833" s="115"/>
      <c r="G833" s="115"/>
      <c r="H833" s="115"/>
      <c r="I833" s="115"/>
      <c r="J833" s="115"/>
    </row>
    <row r="834" spans="2:10" x14ac:dyDescent="0.25">
      <c r="B834" s="115"/>
      <c r="C834" s="115"/>
      <c r="D834" s="116"/>
      <c r="E834" s="116"/>
      <c r="F834" s="115"/>
      <c r="G834" s="115"/>
      <c r="H834" s="115"/>
      <c r="I834" s="115"/>
      <c r="J834" s="115"/>
    </row>
    <row r="835" spans="2:10" x14ac:dyDescent="0.25">
      <c r="B835" s="115"/>
      <c r="C835" s="115"/>
      <c r="D835" s="116"/>
      <c r="E835" s="116"/>
      <c r="F835" s="115"/>
      <c r="G835" s="115"/>
      <c r="H835" s="158"/>
      <c r="I835" s="115"/>
      <c r="J835" s="115"/>
    </row>
    <row r="836" spans="2:10" x14ac:dyDescent="0.25">
      <c r="B836" s="115"/>
      <c r="C836" s="115"/>
      <c r="D836" s="116"/>
      <c r="E836" s="116"/>
      <c r="F836" s="115"/>
      <c r="G836" s="115"/>
      <c r="H836" s="158"/>
      <c r="I836" s="115"/>
      <c r="J836" s="115"/>
    </row>
  </sheetData>
  <mergeCells count="15">
    <mergeCell ref="B6:J6"/>
    <mergeCell ref="C8:G8"/>
    <mergeCell ref="A14:A17"/>
    <mergeCell ref="B14:B17"/>
    <mergeCell ref="C14:C17"/>
    <mergeCell ref="D14:G14"/>
    <mergeCell ref="H14:K14"/>
    <mergeCell ref="D15:E15"/>
    <mergeCell ref="F15:G15"/>
    <mergeCell ref="H15:I15"/>
    <mergeCell ref="J15:K15"/>
    <mergeCell ref="D16:E16"/>
    <mergeCell ref="F16:G16"/>
    <mergeCell ref="H16:I16"/>
    <mergeCell ref="J16:K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C396"/>
  <sheetViews>
    <sheetView view="pageBreakPreview" zoomScale="59" zoomScaleNormal="70" zoomScaleSheetLayoutView="59" workbookViewId="0">
      <pane xSplit="4" ySplit="17" topLeftCell="J18" activePane="bottomRight" state="frozen"/>
      <selection pane="topRight" activeCell="E1" sqref="E1"/>
      <selection pane="bottomLeft" activeCell="A18" sqref="A18"/>
      <selection pane="bottomRight" activeCell="B15" sqref="B15:B17"/>
    </sheetView>
  </sheetViews>
  <sheetFormatPr defaultRowHeight="15.75" x14ac:dyDescent="0.25"/>
  <cols>
    <col min="1" max="1" width="10.75" style="3" customWidth="1"/>
    <col min="2" max="2" width="54.875" style="62" customWidth="1"/>
    <col min="3" max="3" width="10.875" style="2" customWidth="1"/>
    <col min="4" max="4" width="14.75" style="3" customWidth="1"/>
    <col min="5" max="5" width="18.875" style="3" customWidth="1"/>
    <col min="6" max="6" width="17.875" style="3" customWidth="1"/>
    <col min="7" max="7" width="14.875" style="3" customWidth="1"/>
    <col min="8" max="12" width="12.5" style="3" customWidth="1"/>
    <col min="13" max="13" width="15.5" style="3" customWidth="1"/>
    <col min="14" max="14" width="14.125" style="3" customWidth="1"/>
    <col min="15" max="15" width="14" style="3" customWidth="1"/>
    <col min="16" max="16" width="16.75" style="3" customWidth="1"/>
    <col min="17" max="17" width="16" style="3" customWidth="1"/>
    <col min="18" max="18" width="19.875" style="3" customWidth="1"/>
    <col min="19" max="19" width="21.5" style="3" customWidth="1"/>
    <col min="20" max="20" width="15.625" style="3" customWidth="1"/>
    <col min="21" max="21" width="12.25" style="3" customWidth="1"/>
    <col min="22" max="22" width="13.625" style="3" customWidth="1"/>
    <col min="23" max="23" width="9" style="3" customWidth="1"/>
    <col min="24" max="24" width="32.75" style="62" customWidth="1"/>
    <col min="25" max="37" width="9" style="3" customWidth="1"/>
    <col min="38" max="233" width="9" style="3"/>
    <col min="234" max="234" width="9.875" style="3" customWidth="1"/>
    <col min="235" max="235" width="47.125" style="3" customWidth="1"/>
    <col min="236" max="236" width="14.75" style="3" customWidth="1"/>
    <col min="237" max="240" width="12.5" style="3" bestFit="1" customWidth="1"/>
    <col min="241" max="241" width="12.125" style="3" bestFit="1" customWidth="1"/>
    <col min="242" max="242" width="19.5" style="3" customWidth="1"/>
    <col min="243" max="243" width="9.25" style="3" bestFit="1" customWidth="1"/>
    <col min="244" max="244" width="11.625" style="3" customWidth="1"/>
    <col min="245" max="489" width="9" style="3"/>
    <col min="490" max="490" width="9.875" style="3" customWidth="1"/>
    <col min="491" max="491" width="47.125" style="3" customWidth="1"/>
    <col min="492" max="492" width="14.75" style="3" customWidth="1"/>
    <col min="493" max="496" width="12.5" style="3" bestFit="1" customWidth="1"/>
    <col min="497" max="497" width="12.125" style="3" bestFit="1" customWidth="1"/>
    <col min="498" max="498" width="19.5" style="3" customWidth="1"/>
    <col min="499" max="499" width="9.25" style="3" bestFit="1" customWidth="1"/>
    <col min="500" max="500" width="11.625" style="3" customWidth="1"/>
    <col min="501" max="745" width="9" style="3"/>
    <col min="746" max="746" width="9.875" style="3" customWidth="1"/>
    <col min="747" max="747" width="47.125" style="3" customWidth="1"/>
    <col min="748" max="748" width="14.75" style="3" customWidth="1"/>
    <col min="749" max="752" width="12.5" style="3" bestFit="1" customWidth="1"/>
    <col min="753" max="753" width="12.125" style="3" bestFit="1" customWidth="1"/>
    <col min="754" max="754" width="19.5" style="3" customWidth="1"/>
    <col min="755" max="755" width="9.25" style="3" bestFit="1" customWidth="1"/>
    <col min="756" max="756" width="11.625" style="3" customWidth="1"/>
    <col min="757" max="1001" width="9" style="3"/>
    <col min="1002" max="1002" width="9.875" style="3" customWidth="1"/>
    <col min="1003" max="1003" width="47.125" style="3" customWidth="1"/>
    <col min="1004" max="1004" width="14.75" style="3" customWidth="1"/>
    <col min="1005" max="1008" width="12.5" style="3" bestFit="1" customWidth="1"/>
    <col min="1009" max="1009" width="12.125" style="3" bestFit="1" customWidth="1"/>
    <col min="1010" max="1010" width="19.5" style="3" customWidth="1"/>
    <col min="1011" max="1011" width="9.25" style="3" bestFit="1" customWidth="1"/>
    <col min="1012" max="1012" width="11.625" style="3" customWidth="1"/>
    <col min="1013" max="1257" width="9" style="3"/>
    <col min="1258" max="1258" width="9.875" style="3" customWidth="1"/>
    <col min="1259" max="1259" width="47.125" style="3" customWidth="1"/>
    <col min="1260" max="1260" width="14.75" style="3" customWidth="1"/>
    <col min="1261" max="1264" width="12.5" style="3" bestFit="1" customWidth="1"/>
    <col min="1265" max="1265" width="12.125" style="3" bestFit="1" customWidth="1"/>
    <col min="1266" max="1266" width="19.5" style="3" customWidth="1"/>
    <col min="1267" max="1267" width="9.25" style="3" bestFit="1" customWidth="1"/>
    <col min="1268" max="1268" width="11.625" style="3" customWidth="1"/>
    <col min="1269" max="1513" width="9" style="3"/>
    <col min="1514" max="1514" width="9.875" style="3" customWidth="1"/>
    <col min="1515" max="1515" width="47.125" style="3" customWidth="1"/>
    <col min="1516" max="1516" width="14.75" style="3" customWidth="1"/>
    <col min="1517" max="1520" width="12.5" style="3" bestFit="1" customWidth="1"/>
    <col min="1521" max="1521" width="12.125" style="3" bestFit="1" customWidth="1"/>
    <col min="1522" max="1522" width="19.5" style="3" customWidth="1"/>
    <col min="1523" max="1523" width="9.25" style="3" bestFit="1" customWidth="1"/>
    <col min="1524" max="1524" width="11.625" style="3" customWidth="1"/>
    <col min="1525" max="1769" width="9" style="3"/>
    <col min="1770" max="1770" width="9.875" style="3" customWidth="1"/>
    <col min="1771" max="1771" width="47.125" style="3" customWidth="1"/>
    <col min="1772" max="1772" width="14.75" style="3" customWidth="1"/>
    <col min="1773" max="1776" width="12.5" style="3" bestFit="1" customWidth="1"/>
    <col min="1777" max="1777" width="12.125" style="3" bestFit="1" customWidth="1"/>
    <col min="1778" max="1778" width="19.5" style="3" customWidth="1"/>
    <col min="1779" max="1779" width="9.25" style="3" bestFit="1" customWidth="1"/>
    <col min="1780" max="1780" width="11.625" style="3" customWidth="1"/>
    <col min="1781" max="2025" width="9" style="3"/>
    <col min="2026" max="2026" width="9.875" style="3" customWidth="1"/>
    <col min="2027" max="2027" width="47.125" style="3" customWidth="1"/>
    <col min="2028" max="2028" width="14.75" style="3" customWidth="1"/>
    <col min="2029" max="2032" width="12.5" style="3" bestFit="1" customWidth="1"/>
    <col min="2033" max="2033" width="12.125" style="3" bestFit="1" customWidth="1"/>
    <col min="2034" max="2034" width="19.5" style="3" customWidth="1"/>
    <col min="2035" max="2035" width="9.25" style="3" bestFit="1" customWidth="1"/>
    <col min="2036" max="2036" width="11.625" style="3" customWidth="1"/>
    <col min="2037" max="2281" width="9" style="3"/>
    <col min="2282" max="2282" width="9.875" style="3" customWidth="1"/>
    <col min="2283" max="2283" width="47.125" style="3" customWidth="1"/>
    <col min="2284" max="2284" width="14.75" style="3" customWidth="1"/>
    <col min="2285" max="2288" width="12.5" style="3" bestFit="1" customWidth="1"/>
    <col min="2289" max="2289" width="12.125" style="3" bestFit="1" customWidth="1"/>
    <col min="2290" max="2290" width="19.5" style="3" customWidth="1"/>
    <col min="2291" max="2291" width="9.25" style="3" bestFit="1" customWidth="1"/>
    <col min="2292" max="2292" width="11.625" style="3" customWidth="1"/>
    <col min="2293" max="2537" width="9" style="3"/>
    <col min="2538" max="2538" width="9.875" style="3" customWidth="1"/>
    <col min="2539" max="2539" width="47.125" style="3" customWidth="1"/>
    <col min="2540" max="2540" width="14.75" style="3" customWidth="1"/>
    <col min="2541" max="2544" width="12.5" style="3" bestFit="1" customWidth="1"/>
    <col min="2545" max="2545" width="12.125" style="3" bestFit="1" customWidth="1"/>
    <col min="2546" max="2546" width="19.5" style="3" customWidth="1"/>
    <col min="2547" max="2547" width="9.25" style="3" bestFit="1" customWidth="1"/>
    <col min="2548" max="2548" width="11.625" style="3" customWidth="1"/>
    <col min="2549" max="2793" width="9" style="3"/>
    <col min="2794" max="2794" width="9.875" style="3" customWidth="1"/>
    <col min="2795" max="2795" width="47.125" style="3" customWidth="1"/>
    <col min="2796" max="2796" width="14.75" style="3" customWidth="1"/>
    <col min="2797" max="2800" width="12.5" style="3" bestFit="1" customWidth="1"/>
    <col min="2801" max="2801" width="12.125" style="3" bestFit="1" customWidth="1"/>
    <col min="2802" max="2802" width="19.5" style="3" customWidth="1"/>
    <col min="2803" max="2803" width="9.25" style="3" bestFit="1" customWidth="1"/>
    <col min="2804" max="2804" width="11.625" style="3" customWidth="1"/>
    <col min="2805" max="3049" width="9" style="3"/>
    <col min="3050" max="3050" width="9.875" style="3" customWidth="1"/>
    <col min="3051" max="3051" width="47.125" style="3" customWidth="1"/>
    <col min="3052" max="3052" width="14.75" style="3" customWidth="1"/>
    <col min="3053" max="3056" width="12.5" style="3" bestFit="1" customWidth="1"/>
    <col min="3057" max="3057" width="12.125" style="3" bestFit="1" customWidth="1"/>
    <col min="3058" max="3058" width="19.5" style="3" customWidth="1"/>
    <col min="3059" max="3059" width="9.25" style="3" bestFit="1" customWidth="1"/>
    <col min="3060" max="3060" width="11.625" style="3" customWidth="1"/>
    <col min="3061" max="3305" width="9" style="3"/>
    <col min="3306" max="3306" width="9.875" style="3" customWidth="1"/>
    <col min="3307" max="3307" width="47.125" style="3" customWidth="1"/>
    <col min="3308" max="3308" width="14.75" style="3" customWidth="1"/>
    <col min="3309" max="3312" width="12.5" style="3" bestFit="1" customWidth="1"/>
    <col min="3313" max="3313" width="12.125" style="3" bestFit="1" customWidth="1"/>
    <col min="3314" max="3314" width="19.5" style="3" customWidth="1"/>
    <col min="3315" max="3315" width="9.25" style="3" bestFit="1" customWidth="1"/>
    <col min="3316" max="3316" width="11.625" style="3" customWidth="1"/>
    <col min="3317" max="3561" width="9" style="3"/>
    <col min="3562" max="3562" width="9.875" style="3" customWidth="1"/>
    <col min="3563" max="3563" width="47.125" style="3" customWidth="1"/>
    <col min="3564" max="3564" width="14.75" style="3" customWidth="1"/>
    <col min="3565" max="3568" width="12.5" style="3" bestFit="1" customWidth="1"/>
    <col min="3569" max="3569" width="12.125" style="3" bestFit="1" customWidth="1"/>
    <col min="3570" max="3570" width="19.5" style="3" customWidth="1"/>
    <col min="3571" max="3571" width="9.25" style="3" bestFit="1" customWidth="1"/>
    <col min="3572" max="3572" width="11.625" style="3" customWidth="1"/>
    <col min="3573" max="3817" width="9" style="3"/>
    <col min="3818" max="3818" width="9.875" style="3" customWidth="1"/>
    <col min="3819" max="3819" width="47.125" style="3" customWidth="1"/>
    <col min="3820" max="3820" width="14.75" style="3" customWidth="1"/>
    <col min="3821" max="3824" width="12.5" style="3" bestFit="1" customWidth="1"/>
    <col min="3825" max="3825" width="12.125" style="3" bestFit="1" customWidth="1"/>
    <col min="3826" max="3826" width="19.5" style="3" customWidth="1"/>
    <col min="3827" max="3827" width="9.25" style="3" bestFit="1" customWidth="1"/>
    <col min="3828" max="3828" width="11.625" style="3" customWidth="1"/>
    <col min="3829" max="4073" width="9" style="3"/>
    <col min="4074" max="4074" width="9.875" style="3" customWidth="1"/>
    <col min="4075" max="4075" width="47.125" style="3" customWidth="1"/>
    <col min="4076" max="4076" width="14.75" style="3" customWidth="1"/>
    <col min="4077" max="4080" width="12.5" style="3" bestFit="1" customWidth="1"/>
    <col min="4081" max="4081" width="12.125" style="3" bestFit="1" customWidth="1"/>
    <col min="4082" max="4082" width="19.5" style="3" customWidth="1"/>
    <col min="4083" max="4083" width="9.25" style="3" bestFit="1" customWidth="1"/>
    <col min="4084" max="4084" width="11.625" style="3" customWidth="1"/>
    <col min="4085" max="4329" width="9" style="3"/>
    <col min="4330" max="4330" width="9.875" style="3" customWidth="1"/>
    <col min="4331" max="4331" width="47.125" style="3" customWidth="1"/>
    <col min="4332" max="4332" width="14.75" style="3" customWidth="1"/>
    <col min="4333" max="4336" width="12.5" style="3" bestFit="1" customWidth="1"/>
    <col min="4337" max="4337" width="12.125" style="3" bestFit="1" customWidth="1"/>
    <col min="4338" max="4338" width="19.5" style="3" customWidth="1"/>
    <col min="4339" max="4339" width="9.25" style="3" bestFit="1" customWidth="1"/>
    <col min="4340" max="4340" width="11.625" style="3" customWidth="1"/>
    <col min="4341" max="4585" width="9" style="3"/>
    <col min="4586" max="4586" width="9.875" style="3" customWidth="1"/>
    <col min="4587" max="4587" width="47.125" style="3" customWidth="1"/>
    <col min="4588" max="4588" width="14.75" style="3" customWidth="1"/>
    <col min="4589" max="4592" width="12.5" style="3" bestFit="1" customWidth="1"/>
    <col min="4593" max="4593" width="12.125" style="3" bestFit="1" customWidth="1"/>
    <col min="4594" max="4594" width="19.5" style="3" customWidth="1"/>
    <col min="4595" max="4595" width="9.25" style="3" bestFit="1" customWidth="1"/>
    <col min="4596" max="4596" width="11.625" style="3" customWidth="1"/>
    <col min="4597" max="4841" width="9" style="3"/>
    <col min="4842" max="4842" width="9.875" style="3" customWidth="1"/>
    <col min="4843" max="4843" width="47.125" style="3" customWidth="1"/>
    <col min="4844" max="4844" width="14.75" style="3" customWidth="1"/>
    <col min="4845" max="4848" width="12.5" style="3" bestFit="1" customWidth="1"/>
    <col min="4849" max="4849" width="12.125" style="3" bestFit="1" customWidth="1"/>
    <col min="4850" max="4850" width="19.5" style="3" customWidth="1"/>
    <col min="4851" max="4851" width="9.25" style="3" bestFit="1" customWidth="1"/>
    <col min="4852" max="4852" width="11.625" style="3" customWidth="1"/>
    <col min="4853" max="5097" width="9" style="3"/>
    <col min="5098" max="5098" width="9.875" style="3" customWidth="1"/>
    <col min="5099" max="5099" width="47.125" style="3" customWidth="1"/>
    <col min="5100" max="5100" width="14.75" style="3" customWidth="1"/>
    <col min="5101" max="5104" width="12.5" style="3" bestFit="1" customWidth="1"/>
    <col min="5105" max="5105" width="12.125" style="3" bestFit="1" customWidth="1"/>
    <col min="5106" max="5106" width="19.5" style="3" customWidth="1"/>
    <col min="5107" max="5107" width="9.25" style="3" bestFit="1" customWidth="1"/>
    <col min="5108" max="5108" width="11.625" style="3" customWidth="1"/>
    <col min="5109" max="5353" width="9" style="3"/>
    <col min="5354" max="5354" width="9.875" style="3" customWidth="1"/>
    <col min="5355" max="5355" width="47.125" style="3" customWidth="1"/>
    <col min="5356" max="5356" width="14.75" style="3" customWidth="1"/>
    <col min="5357" max="5360" width="12.5" style="3" bestFit="1" customWidth="1"/>
    <col min="5361" max="5361" width="12.125" style="3" bestFit="1" customWidth="1"/>
    <col min="5362" max="5362" width="19.5" style="3" customWidth="1"/>
    <col min="5363" max="5363" width="9.25" style="3" bestFit="1" customWidth="1"/>
    <col min="5364" max="5364" width="11.625" style="3" customWidth="1"/>
    <col min="5365" max="5609" width="9" style="3"/>
    <col min="5610" max="5610" width="9.875" style="3" customWidth="1"/>
    <col min="5611" max="5611" width="47.125" style="3" customWidth="1"/>
    <col min="5612" max="5612" width="14.75" style="3" customWidth="1"/>
    <col min="5613" max="5616" width="12.5" style="3" bestFit="1" customWidth="1"/>
    <col min="5617" max="5617" width="12.125" style="3" bestFit="1" customWidth="1"/>
    <col min="5618" max="5618" width="19.5" style="3" customWidth="1"/>
    <col min="5619" max="5619" width="9.25" style="3" bestFit="1" customWidth="1"/>
    <col min="5620" max="5620" width="11.625" style="3" customWidth="1"/>
    <col min="5621" max="5865" width="9" style="3"/>
    <col min="5866" max="5866" width="9.875" style="3" customWidth="1"/>
    <col min="5867" max="5867" width="47.125" style="3" customWidth="1"/>
    <col min="5868" max="5868" width="14.75" style="3" customWidth="1"/>
    <col min="5869" max="5872" width="12.5" style="3" bestFit="1" customWidth="1"/>
    <col min="5873" max="5873" width="12.125" style="3" bestFit="1" customWidth="1"/>
    <col min="5874" max="5874" width="19.5" style="3" customWidth="1"/>
    <col min="5875" max="5875" width="9.25" style="3" bestFit="1" customWidth="1"/>
    <col min="5876" max="5876" width="11.625" style="3" customWidth="1"/>
    <col min="5877" max="6121" width="9" style="3"/>
    <col min="6122" max="6122" width="9.875" style="3" customWidth="1"/>
    <col min="6123" max="6123" width="47.125" style="3" customWidth="1"/>
    <col min="6124" max="6124" width="14.75" style="3" customWidth="1"/>
    <col min="6125" max="6128" width="12.5" style="3" bestFit="1" customWidth="1"/>
    <col min="6129" max="6129" width="12.125" style="3" bestFit="1" customWidth="1"/>
    <col min="6130" max="6130" width="19.5" style="3" customWidth="1"/>
    <col min="6131" max="6131" width="9.25" style="3" bestFit="1" customWidth="1"/>
    <col min="6132" max="6132" width="11.625" style="3" customWidth="1"/>
    <col min="6133" max="6377" width="9" style="3"/>
    <col min="6378" max="6378" width="9.875" style="3" customWidth="1"/>
    <col min="6379" max="6379" width="47.125" style="3" customWidth="1"/>
    <col min="6380" max="6380" width="14.75" style="3" customWidth="1"/>
    <col min="6381" max="6384" width="12.5" style="3" bestFit="1" customWidth="1"/>
    <col min="6385" max="6385" width="12.125" style="3" bestFit="1" customWidth="1"/>
    <col min="6386" max="6386" width="19.5" style="3" customWidth="1"/>
    <col min="6387" max="6387" width="9.25" style="3" bestFit="1" customWidth="1"/>
    <col min="6388" max="6388" width="11.625" style="3" customWidth="1"/>
    <col min="6389" max="6633" width="9" style="3"/>
    <col min="6634" max="6634" width="9.875" style="3" customWidth="1"/>
    <col min="6635" max="6635" width="47.125" style="3" customWidth="1"/>
    <col min="6636" max="6636" width="14.75" style="3" customWidth="1"/>
    <col min="6637" max="6640" width="12.5" style="3" bestFit="1" customWidth="1"/>
    <col min="6641" max="6641" width="12.125" style="3" bestFit="1" customWidth="1"/>
    <col min="6642" max="6642" width="19.5" style="3" customWidth="1"/>
    <col min="6643" max="6643" width="9.25" style="3" bestFit="1" customWidth="1"/>
    <col min="6644" max="6644" width="11.625" style="3" customWidth="1"/>
    <col min="6645" max="6889" width="9" style="3"/>
    <col min="6890" max="6890" width="9.875" style="3" customWidth="1"/>
    <col min="6891" max="6891" width="47.125" style="3" customWidth="1"/>
    <col min="6892" max="6892" width="14.75" style="3" customWidth="1"/>
    <col min="6893" max="6896" width="12.5" style="3" bestFit="1" customWidth="1"/>
    <col min="6897" max="6897" width="12.125" style="3" bestFit="1" customWidth="1"/>
    <col min="6898" max="6898" width="19.5" style="3" customWidth="1"/>
    <col min="6899" max="6899" width="9.25" style="3" bestFit="1" customWidth="1"/>
    <col min="6900" max="6900" width="11.625" style="3" customWidth="1"/>
    <col min="6901" max="7145" width="9" style="3"/>
    <col min="7146" max="7146" width="9.875" style="3" customWidth="1"/>
    <col min="7147" max="7147" width="47.125" style="3" customWidth="1"/>
    <col min="7148" max="7148" width="14.75" style="3" customWidth="1"/>
    <col min="7149" max="7152" width="12.5" style="3" bestFit="1" customWidth="1"/>
    <col min="7153" max="7153" width="12.125" style="3" bestFit="1" customWidth="1"/>
    <col min="7154" max="7154" width="19.5" style="3" customWidth="1"/>
    <col min="7155" max="7155" width="9.25" style="3" bestFit="1" customWidth="1"/>
    <col min="7156" max="7156" width="11.625" style="3" customWidth="1"/>
    <col min="7157" max="7401" width="9" style="3"/>
    <col min="7402" max="7402" width="9.875" style="3" customWidth="1"/>
    <col min="7403" max="7403" width="47.125" style="3" customWidth="1"/>
    <col min="7404" max="7404" width="14.75" style="3" customWidth="1"/>
    <col min="7405" max="7408" width="12.5" style="3" bestFit="1" customWidth="1"/>
    <col min="7409" max="7409" width="12.125" style="3" bestFit="1" customWidth="1"/>
    <col min="7410" max="7410" width="19.5" style="3" customWidth="1"/>
    <col min="7411" max="7411" width="9.25" style="3" bestFit="1" customWidth="1"/>
    <col min="7412" max="7412" width="11.625" style="3" customWidth="1"/>
    <col min="7413" max="7657" width="9" style="3"/>
    <col min="7658" max="7658" width="9.875" style="3" customWidth="1"/>
    <col min="7659" max="7659" width="47.125" style="3" customWidth="1"/>
    <col min="7660" max="7660" width="14.75" style="3" customWidth="1"/>
    <col min="7661" max="7664" width="12.5" style="3" bestFit="1" customWidth="1"/>
    <col min="7665" max="7665" width="12.125" style="3" bestFit="1" customWidth="1"/>
    <col min="7666" max="7666" width="19.5" style="3" customWidth="1"/>
    <col min="7667" max="7667" width="9.25" style="3" bestFit="1" customWidth="1"/>
    <col min="7668" max="7668" width="11.625" style="3" customWidth="1"/>
    <col min="7669" max="7913" width="9" style="3"/>
    <col min="7914" max="7914" width="9.875" style="3" customWidth="1"/>
    <col min="7915" max="7915" width="47.125" style="3" customWidth="1"/>
    <col min="7916" max="7916" width="14.75" style="3" customWidth="1"/>
    <col min="7917" max="7920" width="12.5" style="3" bestFit="1" customWidth="1"/>
    <col min="7921" max="7921" width="12.125" style="3" bestFit="1" customWidth="1"/>
    <col min="7922" max="7922" width="19.5" style="3" customWidth="1"/>
    <col min="7923" max="7923" width="9.25" style="3" bestFit="1" customWidth="1"/>
    <col min="7924" max="7924" width="11.625" style="3" customWidth="1"/>
    <col min="7925" max="8169" width="9" style="3"/>
    <col min="8170" max="8170" width="9.875" style="3" customWidth="1"/>
    <col min="8171" max="8171" width="47.125" style="3" customWidth="1"/>
    <col min="8172" max="8172" width="14.75" style="3" customWidth="1"/>
    <col min="8173" max="8176" width="12.5" style="3" bestFit="1" customWidth="1"/>
    <col min="8177" max="8177" width="12.125" style="3" bestFit="1" customWidth="1"/>
    <col min="8178" max="8178" width="19.5" style="3" customWidth="1"/>
    <col min="8179" max="8179" width="9.25" style="3" bestFit="1" customWidth="1"/>
    <col min="8180" max="8180" width="11.625" style="3" customWidth="1"/>
    <col min="8181" max="8425" width="9" style="3"/>
    <col min="8426" max="8426" width="9.875" style="3" customWidth="1"/>
    <col min="8427" max="8427" width="47.125" style="3" customWidth="1"/>
    <col min="8428" max="8428" width="14.75" style="3" customWidth="1"/>
    <col min="8429" max="8432" width="12.5" style="3" bestFit="1" customWidth="1"/>
    <col min="8433" max="8433" width="12.125" style="3" bestFit="1" customWidth="1"/>
    <col min="8434" max="8434" width="19.5" style="3" customWidth="1"/>
    <col min="8435" max="8435" width="9.25" style="3" bestFit="1" customWidth="1"/>
    <col min="8436" max="8436" width="11.625" style="3" customWidth="1"/>
    <col min="8437" max="8681" width="9" style="3"/>
    <col min="8682" max="8682" width="9.875" style="3" customWidth="1"/>
    <col min="8683" max="8683" width="47.125" style="3" customWidth="1"/>
    <col min="8684" max="8684" width="14.75" style="3" customWidth="1"/>
    <col min="8685" max="8688" width="12.5" style="3" bestFit="1" customWidth="1"/>
    <col min="8689" max="8689" width="12.125" style="3" bestFit="1" customWidth="1"/>
    <col min="8690" max="8690" width="19.5" style="3" customWidth="1"/>
    <col min="8691" max="8691" width="9.25" style="3" bestFit="1" customWidth="1"/>
    <col min="8692" max="8692" width="11.625" style="3" customWidth="1"/>
    <col min="8693" max="8937" width="9" style="3"/>
    <col min="8938" max="8938" width="9.875" style="3" customWidth="1"/>
    <col min="8939" max="8939" width="47.125" style="3" customWidth="1"/>
    <col min="8940" max="8940" width="14.75" style="3" customWidth="1"/>
    <col min="8941" max="8944" width="12.5" style="3" bestFit="1" customWidth="1"/>
    <col min="8945" max="8945" width="12.125" style="3" bestFit="1" customWidth="1"/>
    <col min="8946" max="8946" width="19.5" style="3" customWidth="1"/>
    <col min="8947" max="8947" width="9.25" style="3" bestFit="1" customWidth="1"/>
    <col min="8948" max="8948" width="11.625" style="3" customWidth="1"/>
    <col min="8949" max="9193" width="9" style="3"/>
    <col min="9194" max="9194" width="9.875" style="3" customWidth="1"/>
    <col min="9195" max="9195" width="47.125" style="3" customWidth="1"/>
    <col min="9196" max="9196" width="14.75" style="3" customWidth="1"/>
    <col min="9197" max="9200" width="12.5" style="3" bestFit="1" customWidth="1"/>
    <col min="9201" max="9201" width="12.125" style="3" bestFit="1" customWidth="1"/>
    <col min="9202" max="9202" width="19.5" style="3" customWidth="1"/>
    <col min="9203" max="9203" width="9.25" style="3" bestFit="1" customWidth="1"/>
    <col min="9204" max="9204" width="11.625" style="3" customWidth="1"/>
    <col min="9205" max="9449" width="9" style="3"/>
    <col min="9450" max="9450" width="9.875" style="3" customWidth="1"/>
    <col min="9451" max="9451" width="47.125" style="3" customWidth="1"/>
    <col min="9452" max="9452" width="14.75" style="3" customWidth="1"/>
    <col min="9453" max="9456" width="12.5" style="3" bestFit="1" customWidth="1"/>
    <col min="9457" max="9457" width="12.125" style="3" bestFit="1" customWidth="1"/>
    <col min="9458" max="9458" width="19.5" style="3" customWidth="1"/>
    <col min="9459" max="9459" width="9.25" style="3" bestFit="1" customWidth="1"/>
    <col min="9460" max="9460" width="11.625" style="3" customWidth="1"/>
    <col min="9461" max="9705" width="9" style="3"/>
    <col min="9706" max="9706" width="9.875" style="3" customWidth="1"/>
    <col min="9707" max="9707" width="47.125" style="3" customWidth="1"/>
    <col min="9708" max="9708" width="14.75" style="3" customWidth="1"/>
    <col min="9709" max="9712" width="12.5" style="3" bestFit="1" customWidth="1"/>
    <col min="9713" max="9713" width="12.125" style="3" bestFit="1" customWidth="1"/>
    <col min="9714" max="9714" width="19.5" style="3" customWidth="1"/>
    <col min="9715" max="9715" width="9.25" style="3" bestFit="1" customWidth="1"/>
    <col min="9716" max="9716" width="11.625" style="3" customWidth="1"/>
    <col min="9717" max="9961" width="9" style="3"/>
    <col min="9962" max="9962" width="9.875" style="3" customWidth="1"/>
    <col min="9963" max="9963" width="47.125" style="3" customWidth="1"/>
    <col min="9964" max="9964" width="14.75" style="3" customWidth="1"/>
    <col min="9965" max="9968" width="12.5" style="3" bestFit="1" customWidth="1"/>
    <col min="9969" max="9969" width="12.125" style="3" bestFit="1" customWidth="1"/>
    <col min="9970" max="9970" width="19.5" style="3" customWidth="1"/>
    <col min="9971" max="9971" width="9.25" style="3" bestFit="1" customWidth="1"/>
    <col min="9972" max="9972" width="11.625" style="3" customWidth="1"/>
    <col min="9973" max="10217" width="9" style="3"/>
    <col min="10218" max="10218" width="9.875" style="3" customWidth="1"/>
    <col min="10219" max="10219" width="47.125" style="3" customWidth="1"/>
    <col min="10220" max="10220" width="14.75" style="3" customWidth="1"/>
    <col min="10221" max="10224" width="12.5" style="3" bestFit="1" customWidth="1"/>
    <col min="10225" max="10225" width="12.125" style="3" bestFit="1" customWidth="1"/>
    <col min="10226" max="10226" width="19.5" style="3" customWidth="1"/>
    <col min="10227" max="10227" width="9.25" style="3" bestFit="1" customWidth="1"/>
    <col min="10228" max="10228" width="11.625" style="3" customWidth="1"/>
    <col min="10229" max="10473" width="9" style="3"/>
    <col min="10474" max="10474" width="9.875" style="3" customWidth="1"/>
    <col min="10475" max="10475" width="47.125" style="3" customWidth="1"/>
    <col min="10476" max="10476" width="14.75" style="3" customWidth="1"/>
    <col min="10477" max="10480" width="12.5" style="3" bestFit="1" customWidth="1"/>
    <col min="10481" max="10481" width="12.125" style="3" bestFit="1" customWidth="1"/>
    <col min="10482" max="10482" width="19.5" style="3" customWidth="1"/>
    <col min="10483" max="10483" width="9.25" style="3" bestFit="1" customWidth="1"/>
    <col min="10484" max="10484" width="11.625" style="3" customWidth="1"/>
    <col min="10485" max="10729" width="9" style="3"/>
    <col min="10730" max="10730" width="9.875" style="3" customWidth="1"/>
    <col min="10731" max="10731" width="47.125" style="3" customWidth="1"/>
    <col min="10732" max="10732" width="14.75" style="3" customWidth="1"/>
    <col min="10733" max="10736" width="12.5" style="3" bestFit="1" customWidth="1"/>
    <col min="10737" max="10737" width="12.125" style="3" bestFit="1" customWidth="1"/>
    <col min="10738" max="10738" width="19.5" style="3" customWidth="1"/>
    <col min="10739" max="10739" width="9.25" style="3" bestFit="1" customWidth="1"/>
    <col min="10740" max="10740" width="11.625" style="3" customWidth="1"/>
    <col min="10741" max="10985" width="9" style="3"/>
    <col min="10986" max="10986" width="9.875" style="3" customWidth="1"/>
    <col min="10987" max="10987" width="47.125" style="3" customWidth="1"/>
    <col min="10988" max="10988" width="14.75" style="3" customWidth="1"/>
    <col min="10989" max="10992" width="12.5" style="3" bestFit="1" customWidth="1"/>
    <col min="10993" max="10993" width="12.125" style="3" bestFit="1" customWidth="1"/>
    <col min="10994" max="10994" width="19.5" style="3" customWidth="1"/>
    <col min="10995" max="10995" width="9.25" style="3" bestFit="1" customWidth="1"/>
    <col min="10996" max="10996" width="11.625" style="3" customWidth="1"/>
    <col min="10997" max="11241" width="9" style="3"/>
    <col min="11242" max="11242" width="9.875" style="3" customWidth="1"/>
    <col min="11243" max="11243" width="47.125" style="3" customWidth="1"/>
    <col min="11244" max="11244" width="14.75" style="3" customWidth="1"/>
    <col min="11245" max="11248" width="12.5" style="3" bestFit="1" customWidth="1"/>
    <col min="11249" max="11249" width="12.125" style="3" bestFit="1" customWidth="1"/>
    <col min="11250" max="11250" width="19.5" style="3" customWidth="1"/>
    <col min="11251" max="11251" width="9.25" style="3" bestFit="1" customWidth="1"/>
    <col min="11252" max="11252" width="11.625" style="3" customWidth="1"/>
    <col min="11253" max="11497" width="9" style="3"/>
    <col min="11498" max="11498" width="9.875" style="3" customWidth="1"/>
    <col min="11499" max="11499" width="47.125" style="3" customWidth="1"/>
    <col min="11500" max="11500" width="14.75" style="3" customWidth="1"/>
    <col min="11501" max="11504" width="12.5" style="3" bestFit="1" customWidth="1"/>
    <col min="11505" max="11505" width="12.125" style="3" bestFit="1" customWidth="1"/>
    <col min="11506" max="11506" width="19.5" style="3" customWidth="1"/>
    <col min="11507" max="11507" width="9.25" style="3" bestFit="1" customWidth="1"/>
    <col min="11508" max="11508" width="11.625" style="3" customWidth="1"/>
    <col min="11509" max="11753" width="9" style="3"/>
    <col min="11754" max="11754" width="9.875" style="3" customWidth="1"/>
    <col min="11755" max="11755" width="47.125" style="3" customWidth="1"/>
    <col min="11756" max="11756" width="14.75" style="3" customWidth="1"/>
    <col min="11757" max="11760" width="12.5" style="3" bestFit="1" customWidth="1"/>
    <col min="11761" max="11761" width="12.125" style="3" bestFit="1" customWidth="1"/>
    <col min="11762" max="11762" width="19.5" style="3" customWidth="1"/>
    <col min="11763" max="11763" width="9.25" style="3" bestFit="1" customWidth="1"/>
    <col min="11764" max="11764" width="11.625" style="3" customWidth="1"/>
    <col min="11765" max="12009" width="9" style="3"/>
    <col min="12010" max="12010" width="9.875" style="3" customWidth="1"/>
    <col min="12011" max="12011" width="47.125" style="3" customWidth="1"/>
    <col min="12012" max="12012" width="14.75" style="3" customWidth="1"/>
    <col min="12013" max="12016" width="12.5" style="3" bestFit="1" customWidth="1"/>
    <col min="12017" max="12017" width="12.125" style="3" bestFit="1" customWidth="1"/>
    <col min="12018" max="12018" width="19.5" style="3" customWidth="1"/>
    <col min="12019" max="12019" width="9.25" style="3" bestFit="1" customWidth="1"/>
    <col min="12020" max="12020" width="11.625" style="3" customWidth="1"/>
    <col min="12021" max="12265" width="9" style="3"/>
    <col min="12266" max="12266" width="9.875" style="3" customWidth="1"/>
    <col min="12267" max="12267" width="47.125" style="3" customWidth="1"/>
    <col min="12268" max="12268" width="14.75" style="3" customWidth="1"/>
    <col min="12269" max="12272" width="12.5" style="3" bestFit="1" customWidth="1"/>
    <col min="12273" max="12273" width="12.125" style="3" bestFit="1" customWidth="1"/>
    <col min="12274" max="12274" width="19.5" style="3" customWidth="1"/>
    <col min="12275" max="12275" width="9.25" style="3" bestFit="1" customWidth="1"/>
    <col min="12276" max="12276" width="11.625" style="3" customWidth="1"/>
    <col min="12277" max="12521" width="9" style="3"/>
    <col min="12522" max="12522" width="9.875" style="3" customWidth="1"/>
    <col min="12523" max="12523" width="47.125" style="3" customWidth="1"/>
    <col min="12524" max="12524" width="14.75" style="3" customWidth="1"/>
    <col min="12525" max="12528" width="12.5" style="3" bestFit="1" customWidth="1"/>
    <col min="12529" max="12529" width="12.125" style="3" bestFit="1" customWidth="1"/>
    <col min="12530" max="12530" width="19.5" style="3" customWidth="1"/>
    <col min="12531" max="12531" width="9.25" style="3" bestFit="1" customWidth="1"/>
    <col min="12532" max="12532" width="11.625" style="3" customWidth="1"/>
    <col min="12533" max="12777" width="9" style="3"/>
    <col min="12778" max="12778" width="9.875" style="3" customWidth="1"/>
    <col min="12779" max="12779" width="47.125" style="3" customWidth="1"/>
    <col min="12780" max="12780" width="14.75" style="3" customWidth="1"/>
    <col min="12781" max="12784" width="12.5" style="3" bestFit="1" customWidth="1"/>
    <col min="12785" max="12785" width="12.125" style="3" bestFit="1" customWidth="1"/>
    <col min="12786" max="12786" width="19.5" style="3" customWidth="1"/>
    <col min="12787" max="12787" width="9.25" style="3" bestFit="1" customWidth="1"/>
    <col min="12788" max="12788" width="11.625" style="3" customWidth="1"/>
    <col min="12789" max="13033" width="9" style="3"/>
    <col min="13034" max="13034" width="9.875" style="3" customWidth="1"/>
    <col min="13035" max="13035" width="47.125" style="3" customWidth="1"/>
    <col min="13036" max="13036" width="14.75" style="3" customWidth="1"/>
    <col min="13037" max="13040" width="12.5" style="3" bestFit="1" customWidth="1"/>
    <col min="13041" max="13041" width="12.125" style="3" bestFit="1" customWidth="1"/>
    <col min="13042" max="13042" width="19.5" style="3" customWidth="1"/>
    <col min="13043" max="13043" width="9.25" style="3" bestFit="1" customWidth="1"/>
    <col min="13044" max="13044" width="11.625" style="3" customWidth="1"/>
    <col min="13045" max="13289" width="9" style="3"/>
    <col min="13290" max="13290" width="9.875" style="3" customWidth="1"/>
    <col min="13291" max="13291" width="47.125" style="3" customWidth="1"/>
    <col min="13292" max="13292" width="14.75" style="3" customWidth="1"/>
    <col min="13293" max="13296" width="12.5" style="3" bestFit="1" customWidth="1"/>
    <col min="13297" max="13297" width="12.125" style="3" bestFit="1" customWidth="1"/>
    <col min="13298" max="13298" width="19.5" style="3" customWidth="1"/>
    <col min="13299" max="13299" width="9.25" style="3" bestFit="1" customWidth="1"/>
    <col min="13300" max="13300" width="11.625" style="3" customWidth="1"/>
    <col min="13301" max="13545" width="9" style="3"/>
    <col min="13546" max="13546" width="9.875" style="3" customWidth="1"/>
    <col min="13547" max="13547" width="47.125" style="3" customWidth="1"/>
    <col min="13548" max="13548" width="14.75" style="3" customWidth="1"/>
    <col min="13549" max="13552" width="12.5" style="3" bestFit="1" customWidth="1"/>
    <col min="13553" max="13553" width="12.125" style="3" bestFit="1" customWidth="1"/>
    <col min="13554" max="13554" width="19.5" style="3" customWidth="1"/>
    <col min="13555" max="13555" width="9.25" style="3" bestFit="1" customWidth="1"/>
    <col min="13556" max="13556" width="11.625" style="3" customWidth="1"/>
    <col min="13557" max="13801" width="9" style="3"/>
    <col min="13802" max="13802" width="9.875" style="3" customWidth="1"/>
    <col min="13803" max="13803" width="47.125" style="3" customWidth="1"/>
    <col min="13804" max="13804" width="14.75" style="3" customWidth="1"/>
    <col min="13805" max="13808" width="12.5" style="3" bestFit="1" customWidth="1"/>
    <col min="13809" max="13809" width="12.125" style="3" bestFit="1" customWidth="1"/>
    <col min="13810" max="13810" width="19.5" style="3" customWidth="1"/>
    <col min="13811" max="13811" width="9.25" style="3" bestFit="1" customWidth="1"/>
    <col min="13812" max="13812" width="11.625" style="3" customWidth="1"/>
    <col min="13813" max="14057" width="9" style="3"/>
    <col min="14058" max="14058" width="9.875" style="3" customWidth="1"/>
    <col min="14059" max="14059" width="47.125" style="3" customWidth="1"/>
    <col min="14060" max="14060" width="14.75" style="3" customWidth="1"/>
    <col min="14061" max="14064" width="12.5" style="3" bestFit="1" customWidth="1"/>
    <col min="14065" max="14065" width="12.125" style="3" bestFit="1" customWidth="1"/>
    <col min="14066" max="14066" width="19.5" style="3" customWidth="1"/>
    <col min="14067" max="14067" width="9.25" style="3" bestFit="1" customWidth="1"/>
    <col min="14068" max="14068" width="11.625" style="3" customWidth="1"/>
    <col min="14069" max="14313" width="9" style="3"/>
    <col min="14314" max="14314" width="9.875" style="3" customWidth="1"/>
    <col min="14315" max="14315" width="47.125" style="3" customWidth="1"/>
    <col min="14316" max="14316" width="14.75" style="3" customWidth="1"/>
    <col min="14317" max="14320" width="12.5" style="3" bestFit="1" customWidth="1"/>
    <col min="14321" max="14321" width="12.125" style="3" bestFit="1" customWidth="1"/>
    <col min="14322" max="14322" width="19.5" style="3" customWidth="1"/>
    <col min="14323" max="14323" width="9.25" style="3" bestFit="1" customWidth="1"/>
    <col min="14324" max="14324" width="11.625" style="3" customWidth="1"/>
    <col min="14325" max="14569" width="9" style="3"/>
    <col min="14570" max="14570" width="9.875" style="3" customWidth="1"/>
    <col min="14571" max="14571" width="47.125" style="3" customWidth="1"/>
    <col min="14572" max="14572" width="14.75" style="3" customWidth="1"/>
    <col min="14573" max="14576" width="12.5" style="3" bestFit="1" customWidth="1"/>
    <col min="14577" max="14577" width="12.125" style="3" bestFit="1" customWidth="1"/>
    <col min="14578" max="14578" width="19.5" style="3" customWidth="1"/>
    <col min="14579" max="14579" width="9.25" style="3" bestFit="1" customWidth="1"/>
    <col min="14580" max="14580" width="11.625" style="3" customWidth="1"/>
    <col min="14581" max="14825" width="9" style="3"/>
    <col min="14826" max="14826" width="9.875" style="3" customWidth="1"/>
    <col min="14827" max="14827" width="47.125" style="3" customWidth="1"/>
    <col min="14828" max="14828" width="14.75" style="3" customWidth="1"/>
    <col min="14829" max="14832" width="12.5" style="3" bestFit="1" customWidth="1"/>
    <col min="14833" max="14833" width="12.125" style="3" bestFit="1" customWidth="1"/>
    <col min="14834" max="14834" width="19.5" style="3" customWidth="1"/>
    <col min="14835" max="14835" width="9.25" style="3" bestFit="1" customWidth="1"/>
    <col min="14836" max="14836" width="11.625" style="3" customWidth="1"/>
    <col min="14837" max="15081" width="9" style="3"/>
    <col min="15082" max="15082" width="9.875" style="3" customWidth="1"/>
    <col min="15083" max="15083" width="47.125" style="3" customWidth="1"/>
    <col min="15084" max="15084" width="14.75" style="3" customWidth="1"/>
    <col min="15085" max="15088" width="12.5" style="3" bestFit="1" customWidth="1"/>
    <col min="15089" max="15089" width="12.125" style="3" bestFit="1" customWidth="1"/>
    <col min="15090" max="15090" width="19.5" style="3" customWidth="1"/>
    <col min="15091" max="15091" width="9.25" style="3" bestFit="1" customWidth="1"/>
    <col min="15092" max="15092" width="11.625" style="3" customWidth="1"/>
    <col min="15093" max="15337" width="9" style="3"/>
    <col min="15338" max="15338" width="9.875" style="3" customWidth="1"/>
    <col min="15339" max="15339" width="47.125" style="3" customWidth="1"/>
    <col min="15340" max="15340" width="14.75" style="3" customWidth="1"/>
    <col min="15341" max="15344" width="12.5" style="3" bestFit="1" customWidth="1"/>
    <col min="15345" max="15345" width="12.125" style="3" bestFit="1" customWidth="1"/>
    <col min="15346" max="15346" width="19.5" style="3" customWidth="1"/>
    <col min="15347" max="15347" width="9.25" style="3" bestFit="1" customWidth="1"/>
    <col min="15348" max="15348" width="11.625" style="3" customWidth="1"/>
    <col min="15349" max="15593" width="9" style="3"/>
    <col min="15594" max="15594" width="9.875" style="3" customWidth="1"/>
    <col min="15595" max="15595" width="47.125" style="3" customWidth="1"/>
    <col min="15596" max="15596" width="14.75" style="3" customWidth="1"/>
    <col min="15597" max="15600" width="12.5" style="3" bestFit="1" customWidth="1"/>
    <col min="15601" max="15601" width="12.125" style="3" bestFit="1" customWidth="1"/>
    <col min="15602" max="15602" width="19.5" style="3" customWidth="1"/>
    <col min="15603" max="15603" width="9.25" style="3" bestFit="1" customWidth="1"/>
    <col min="15604" max="15604" width="11.625" style="3" customWidth="1"/>
    <col min="15605" max="15849" width="9" style="3"/>
    <col min="15850" max="15850" width="9.875" style="3" customWidth="1"/>
    <col min="15851" max="15851" width="47.125" style="3" customWidth="1"/>
    <col min="15852" max="15852" width="14.75" style="3" customWidth="1"/>
    <col min="15853" max="15856" width="12.5" style="3" bestFit="1" customWidth="1"/>
    <col min="15857" max="15857" width="12.125" style="3" bestFit="1" customWidth="1"/>
    <col min="15858" max="15858" width="19.5" style="3" customWidth="1"/>
    <col min="15859" max="15859" width="9.25" style="3" bestFit="1" customWidth="1"/>
    <col min="15860" max="15860" width="11.625" style="3" customWidth="1"/>
    <col min="15861" max="16105" width="9" style="3"/>
    <col min="16106" max="16106" width="9.875" style="3" customWidth="1"/>
    <col min="16107" max="16107" width="47.125" style="3" customWidth="1"/>
    <col min="16108" max="16108" width="14.75" style="3" customWidth="1"/>
    <col min="16109" max="16112" width="12.5" style="3" bestFit="1" customWidth="1"/>
    <col min="16113" max="16113" width="12.125" style="3" bestFit="1" customWidth="1"/>
    <col min="16114" max="16114" width="19.5" style="3" customWidth="1"/>
    <col min="16115" max="16115" width="9.25" style="3" bestFit="1" customWidth="1"/>
    <col min="16116" max="16116" width="11.625" style="3" customWidth="1"/>
    <col min="16117" max="16384" width="9" style="3"/>
  </cols>
  <sheetData>
    <row r="1" spans="1:29" s="1" customFormat="1" ht="20.25" x14ac:dyDescent="0.3">
      <c r="A1" s="737"/>
      <c r="B1" s="737"/>
      <c r="C1" s="57"/>
      <c r="D1" s="58"/>
      <c r="E1" s="58"/>
      <c r="F1" s="58"/>
      <c r="G1" s="58"/>
      <c r="H1" s="58"/>
      <c r="I1" s="58"/>
      <c r="J1" s="58"/>
      <c r="K1" s="59"/>
      <c r="L1" s="59"/>
      <c r="M1" s="59"/>
      <c r="N1" s="59"/>
      <c r="U1" s="59"/>
      <c r="V1" s="738" t="s">
        <v>712</v>
      </c>
      <c r="W1" s="738"/>
      <c r="X1" s="738"/>
      <c r="Y1" s="738"/>
      <c r="Z1" s="59"/>
      <c r="AA1" s="59"/>
    </row>
    <row r="2" spans="1:29" s="1" customFormat="1" ht="20.25" x14ac:dyDescent="0.3">
      <c r="A2" s="60"/>
      <c r="B2" s="50"/>
      <c r="C2" s="57"/>
      <c r="D2" s="58"/>
      <c r="E2" s="58"/>
      <c r="F2" s="58"/>
      <c r="G2" s="58"/>
      <c r="H2" s="58"/>
      <c r="I2" s="58"/>
      <c r="J2" s="58"/>
      <c r="K2" s="59"/>
      <c r="L2" s="59"/>
      <c r="M2" s="59"/>
      <c r="N2" s="59"/>
      <c r="U2" s="59"/>
      <c r="V2" s="738"/>
      <c r="W2" s="738"/>
      <c r="X2" s="738"/>
      <c r="Y2" s="738"/>
      <c r="Z2" s="59"/>
      <c r="AA2" s="59"/>
    </row>
    <row r="3" spans="1:29" s="1" customFormat="1" ht="20.25" x14ac:dyDescent="0.25">
      <c r="A3" s="727"/>
      <c r="B3" s="727"/>
      <c r="C3" s="51"/>
      <c r="D3" s="58"/>
      <c r="E3" s="58"/>
      <c r="F3" s="58"/>
      <c r="G3" s="58"/>
      <c r="H3" s="58"/>
      <c r="I3" s="58"/>
      <c r="J3" s="58"/>
      <c r="K3" s="59"/>
      <c r="L3" s="59"/>
      <c r="M3" s="59"/>
      <c r="N3" s="59"/>
      <c r="U3" s="59"/>
      <c r="V3" s="738"/>
      <c r="W3" s="738"/>
      <c r="X3" s="738"/>
      <c r="Y3" s="738"/>
      <c r="Z3" s="59"/>
      <c r="AA3" s="59"/>
    </row>
    <row r="4" spans="1:29" s="1" customFormat="1" ht="20.25" x14ac:dyDescent="0.25">
      <c r="A4" s="49"/>
      <c r="B4" s="49"/>
      <c r="C4" s="52"/>
      <c r="D4" s="58"/>
      <c r="E4" s="58"/>
      <c r="F4" s="58"/>
      <c r="G4" s="58"/>
      <c r="H4" s="58"/>
      <c r="I4" s="58"/>
      <c r="J4" s="58"/>
      <c r="K4" s="58"/>
      <c r="L4" s="58"/>
      <c r="M4" s="58"/>
      <c r="N4" s="58"/>
      <c r="X4" s="61"/>
    </row>
    <row r="5" spans="1:29" s="1" customFormat="1" ht="20.25" x14ac:dyDescent="0.25">
      <c r="A5" s="49"/>
      <c r="B5" s="49"/>
      <c r="C5" s="52"/>
      <c r="D5" s="58"/>
      <c r="E5" s="58"/>
      <c r="F5" s="58"/>
      <c r="G5" s="58"/>
      <c r="H5" s="58"/>
      <c r="I5" s="58"/>
      <c r="J5" s="58"/>
      <c r="K5" s="58"/>
      <c r="L5" s="58"/>
      <c r="M5" s="58"/>
      <c r="N5" s="58"/>
      <c r="X5" s="61"/>
    </row>
    <row r="6" spans="1:29" ht="20.25" x14ac:dyDescent="0.25">
      <c r="A6" s="739"/>
      <c r="B6" s="740"/>
      <c r="C6" s="740"/>
      <c r="D6" s="740"/>
      <c r="E6" s="740"/>
      <c r="F6" s="740"/>
      <c r="G6" s="740"/>
      <c r="H6" s="740"/>
      <c r="I6" s="740"/>
      <c r="J6" s="740"/>
      <c r="K6" s="740"/>
      <c r="L6" s="740"/>
      <c r="M6" s="740"/>
      <c r="N6" s="740"/>
    </row>
    <row r="7" spans="1:29" ht="20.25" x14ac:dyDescent="0.3">
      <c r="A7" s="51"/>
      <c r="B7" s="49"/>
      <c r="C7" s="52"/>
      <c r="D7" s="52"/>
      <c r="E7" s="52"/>
      <c r="F7" s="769" t="s">
        <v>1000</v>
      </c>
      <c r="G7" s="769"/>
      <c r="H7" s="769"/>
      <c r="I7" s="769"/>
      <c r="J7" s="769"/>
      <c r="K7" s="769"/>
      <c r="L7" s="769"/>
      <c r="M7" s="769"/>
      <c r="N7" s="769"/>
      <c r="O7" s="769"/>
      <c r="P7" s="769"/>
    </row>
    <row r="8" spans="1:29" ht="20.25" x14ac:dyDescent="0.25">
      <c r="A8" s="730"/>
      <c r="B8" s="730"/>
      <c r="C8" s="52"/>
      <c r="D8" s="58"/>
      <c r="E8" s="58"/>
      <c r="F8" s="58"/>
      <c r="G8" s="59"/>
      <c r="H8" s="59"/>
      <c r="I8" s="59"/>
      <c r="J8" s="59"/>
      <c r="K8" s="59"/>
      <c r="L8" s="59"/>
      <c r="M8" s="59"/>
      <c r="N8" s="59"/>
      <c r="P8" s="59"/>
      <c r="Q8" s="729" t="s">
        <v>0</v>
      </c>
      <c r="R8" s="729"/>
      <c r="S8" s="729"/>
      <c r="T8" s="729"/>
      <c r="U8" s="729"/>
      <c r="V8" s="729"/>
      <c r="W8" s="729"/>
      <c r="X8" s="729"/>
      <c r="Y8" s="59"/>
      <c r="Z8" s="59"/>
      <c r="AA8" s="59"/>
      <c r="AB8" s="59"/>
      <c r="AC8" s="59"/>
    </row>
    <row r="9" spans="1:29" s="1" customFormat="1" ht="20.25" x14ac:dyDescent="0.25">
      <c r="A9" s="727"/>
      <c r="B9" s="727"/>
      <c r="C9" s="51"/>
      <c r="D9" s="58"/>
      <c r="E9" s="63"/>
      <c r="F9" s="63"/>
      <c r="G9" s="59"/>
      <c r="H9" s="59"/>
      <c r="I9" s="59"/>
      <c r="J9" s="59"/>
      <c r="K9" s="59"/>
      <c r="L9" s="59"/>
      <c r="M9" s="59"/>
      <c r="N9" s="59"/>
      <c r="P9" s="59"/>
      <c r="Q9" s="728" t="s">
        <v>1</v>
      </c>
      <c r="R9" s="728"/>
      <c r="S9" s="728"/>
      <c r="T9" s="728"/>
      <c r="U9" s="728"/>
      <c r="V9" s="728"/>
      <c r="W9" s="728"/>
      <c r="X9" s="728"/>
      <c r="Y9" s="59"/>
      <c r="Z9" s="59"/>
      <c r="AA9" s="59"/>
      <c r="AB9" s="59"/>
      <c r="AC9" s="59"/>
    </row>
    <row r="10" spans="1:29" s="1" customFormat="1" ht="20.25" x14ac:dyDescent="0.25">
      <c r="A10" s="49"/>
      <c r="B10" s="49"/>
      <c r="C10" s="52"/>
      <c r="D10" s="58"/>
      <c r="E10" s="58"/>
      <c r="F10" s="58"/>
      <c r="G10" s="59"/>
      <c r="H10" s="59"/>
      <c r="I10" s="59"/>
      <c r="J10" s="59"/>
      <c r="K10" s="59"/>
      <c r="L10" s="59"/>
      <c r="M10" s="59"/>
      <c r="N10" s="59"/>
      <c r="P10" s="59"/>
      <c r="Q10" s="729" t="s">
        <v>236</v>
      </c>
      <c r="R10" s="729"/>
      <c r="S10" s="729"/>
      <c r="T10" s="729"/>
      <c r="U10" s="729"/>
      <c r="V10" s="729"/>
      <c r="W10" s="729"/>
      <c r="X10" s="729"/>
      <c r="Y10" s="59"/>
      <c r="Z10" s="59"/>
      <c r="AA10" s="59"/>
      <c r="AB10" s="59"/>
      <c r="AC10" s="59"/>
    </row>
    <row r="11" spans="1:29" s="1" customFormat="1" ht="20.25" x14ac:dyDescent="0.3">
      <c r="A11" s="60"/>
      <c r="B11" s="50"/>
      <c r="C11" s="57"/>
      <c r="D11" s="58"/>
      <c r="E11" s="57"/>
      <c r="F11" s="57"/>
      <c r="G11" s="59"/>
      <c r="H11" s="59"/>
      <c r="I11" s="59"/>
      <c r="J11" s="59"/>
      <c r="K11" s="59"/>
      <c r="L11" s="59"/>
      <c r="M11" s="59"/>
      <c r="N11" s="59"/>
      <c r="P11" s="59"/>
      <c r="Q11" s="729" t="s">
        <v>2</v>
      </c>
      <c r="R11" s="729"/>
      <c r="S11" s="729"/>
      <c r="T11" s="729"/>
      <c r="U11" s="729"/>
      <c r="V11" s="729"/>
      <c r="W11" s="729"/>
      <c r="X11" s="729"/>
      <c r="Y11" s="59"/>
      <c r="Z11" s="59"/>
      <c r="AA11" s="59"/>
      <c r="AB11" s="59"/>
      <c r="AC11" s="59"/>
    </row>
    <row r="12" spans="1:29" s="1" customFormat="1" ht="20.25" x14ac:dyDescent="0.25">
      <c r="A12" s="730"/>
      <c r="B12" s="730"/>
      <c r="C12" s="52"/>
      <c r="D12" s="58"/>
      <c r="E12" s="64"/>
      <c r="F12" s="64"/>
      <c r="G12" s="59"/>
      <c r="H12" s="59"/>
      <c r="I12" s="59"/>
      <c r="J12" s="59"/>
      <c r="K12" s="59"/>
      <c r="L12" s="59"/>
      <c r="M12" s="59"/>
      <c r="N12" s="59"/>
      <c r="P12" s="59"/>
      <c r="Q12" s="65"/>
      <c r="R12" s="65"/>
      <c r="S12" s="729"/>
      <c r="T12" s="729"/>
      <c r="U12" s="729"/>
      <c r="V12" s="729"/>
      <c r="W12" s="729"/>
      <c r="X12" s="729"/>
      <c r="Y12" s="59"/>
      <c r="Z12" s="59"/>
      <c r="AA12" s="59"/>
      <c r="AB12" s="59"/>
      <c r="AC12" s="59"/>
    </row>
    <row r="13" spans="1:29" x14ac:dyDescent="0.25">
      <c r="A13" s="62"/>
      <c r="D13" s="66"/>
      <c r="E13" s="66"/>
      <c r="F13" s="66"/>
      <c r="G13" s="66"/>
      <c r="H13" s="66"/>
      <c r="I13" s="66"/>
      <c r="J13" s="66"/>
      <c r="K13" s="66"/>
      <c r="L13" s="66"/>
      <c r="M13" s="66"/>
      <c r="N13" s="66"/>
    </row>
    <row r="14" spans="1:29" s="1" customFormat="1" ht="21" thickBot="1" x14ac:dyDescent="0.3">
      <c r="A14" s="49"/>
      <c r="B14" s="49"/>
      <c r="C14" s="52"/>
      <c r="D14" s="65"/>
      <c r="E14" s="65"/>
      <c r="F14" s="65"/>
      <c r="G14" s="65"/>
      <c r="H14" s="65"/>
      <c r="I14" s="65"/>
      <c r="J14" s="65"/>
      <c r="K14" s="65"/>
      <c r="L14" s="65"/>
      <c r="M14" s="65"/>
      <c r="N14" s="65"/>
      <c r="O14" s="67"/>
      <c r="P14" s="67"/>
      <c r="Q14" s="67"/>
      <c r="R14" s="67"/>
      <c r="X14" s="61"/>
    </row>
    <row r="15" spans="1:29" x14ac:dyDescent="0.25">
      <c r="A15" s="725" t="s">
        <v>4</v>
      </c>
      <c r="B15" s="736" t="s">
        <v>5</v>
      </c>
      <c r="C15" s="741" t="s">
        <v>267</v>
      </c>
      <c r="D15" s="725" t="s">
        <v>6</v>
      </c>
      <c r="E15" s="734" t="s">
        <v>238</v>
      </c>
      <c r="F15" s="744"/>
      <c r="G15" s="744"/>
      <c r="H15" s="744"/>
      <c r="I15" s="744"/>
      <c r="J15" s="744"/>
      <c r="K15" s="744"/>
      <c r="L15" s="744"/>
      <c r="M15" s="744"/>
      <c r="N15" s="735"/>
      <c r="O15" s="724" t="s">
        <v>225</v>
      </c>
      <c r="P15" s="724"/>
      <c r="Q15" s="722" t="s">
        <v>226</v>
      </c>
      <c r="R15" s="770"/>
      <c r="S15" s="724" t="s">
        <v>7</v>
      </c>
      <c r="T15" s="724" t="s">
        <v>227</v>
      </c>
      <c r="U15" s="724"/>
      <c r="V15" s="724"/>
      <c r="W15" s="724"/>
      <c r="X15" s="731" t="s">
        <v>239</v>
      </c>
    </row>
    <row r="16" spans="1:29" x14ac:dyDescent="0.25">
      <c r="A16" s="725"/>
      <c r="B16" s="736"/>
      <c r="C16" s="742"/>
      <c r="D16" s="725"/>
      <c r="E16" s="734" t="s">
        <v>231</v>
      </c>
      <c r="F16" s="735"/>
      <c r="G16" s="734" t="s">
        <v>8</v>
      </c>
      <c r="H16" s="735"/>
      <c r="I16" s="734" t="s">
        <v>9</v>
      </c>
      <c r="J16" s="735"/>
      <c r="K16" s="734" t="s">
        <v>10</v>
      </c>
      <c r="L16" s="735"/>
      <c r="M16" s="734" t="s">
        <v>11</v>
      </c>
      <c r="N16" s="735"/>
      <c r="O16" s="725"/>
      <c r="P16" s="725"/>
      <c r="Q16" s="723"/>
      <c r="R16" s="771"/>
      <c r="S16" s="725"/>
      <c r="T16" s="725" t="s">
        <v>228</v>
      </c>
      <c r="U16" s="745" t="s">
        <v>229</v>
      </c>
      <c r="V16" s="725" t="s">
        <v>230</v>
      </c>
      <c r="W16" s="725"/>
      <c r="X16" s="732"/>
    </row>
    <row r="17" spans="1:24" ht="158.25" thickBot="1" x14ac:dyDescent="0.3">
      <c r="A17" s="725"/>
      <c r="B17" s="736"/>
      <c r="C17" s="743"/>
      <c r="D17" s="726"/>
      <c r="E17" s="68" t="s">
        <v>12</v>
      </c>
      <c r="F17" s="68" t="s">
        <v>237</v>
      </c>
      <c r="G17" s="68" t="s">
        <v>12</v>
      </c>
      <c r="H17" s="68" t="s">
        <v>237</v>
      </c>
      <c r="I17" s="68" t="s">
        <v>12</v>
      </c>
      <c r="J17" s="68" t="s">
        <v>237</v>
      </c>
      <c r="K17" s="68" t="s">
        <v>12</v>
      </c>
      <c r="L17" s="68" t="s">
        <v>237</v>
      </c>
      <c r="M17" s="68" t="s">
        <v>12</v>
      </c>
      <c r="N17" s="68" t="s">
        <v>237</v>
      </c>
      <c r="O17" s="68" t="s">
        <v>231</v>
      </c>
      <c r="P17" s="68" t="s">
        <v>232</v>
      </c>
      <c r="Q17" s="68" t="s">
        <v>231</v>
      </c>
      <c r="R17" s="68" t="s">
        <v>233</v>
      </c>
      <c r="S17" s="726"/>
      <c r="T17" s="726"/>
      <c r="U17" s="746"/>
      <c r="V17" s="68" t="s">
        <v>234</v>
      </c>
      <c r="W17" s="68" t="s">
        <v>235</v>
      </c>
      <c r="X17" s="733"/>
    </row>
    <row r="18" spans="1:24" x14ac:dyDescent="0.25">
      <c r="A18" s="69" t="s">
        <v>13</v>
      </c>
      <c r="B18" s="70" t="s">
        <v>14</v>
      </c>
      <c r="C18" s="71"/>
      <c r="D18" s="72">
        <v>25257.089256119601</v>
      </c>
      <c r="E18" s="73">
        <v>22081.113248080266</v>
      </c>
      <c r="F18" s="73">
        <v>14825.138841259997</v>
      </c>
      <c r="G18" s="73">
        <v>2410.1128203145604</v>
      </c>
      <c r="H18" s="73">
        <v>2505.9015697000004</v>
      </c>
      <c r="I18" s="73">
        <v>3904.2553746299991</v>
      </c>
      <c r="J18" s="73">
        <v>4234.2822189999997</v>
      </c>
      <c r="K18" s="73">
        <v>2228.4152327448473</v>
      </c>
      <c r="L18" s="73">
        <v>4074.7640425599998</v>
      </c>
      <c r="M18" s="73">
        <v>13538.329820390863</v>
      </c>
      <c r="N18" s="73">
        <v>4010.1910100000005</v>
      </c>
      <c r="O18" s="73">
        <v>10438.901840783998</v>
      </c>
      <c r="P18" s="73">
        <v>4769.3362808439979</v>
      </c>
      <c r="Q18" s="73">
        <v>5189.4930054900005</v>
      </c>
      <c r="R18" s="73">
        <v>4708.8344060000009</v>
      </c>
      <c r="S18" s="74">
        <f>D18-F18</f>
        <v>10431.950414859604</v>
      </c>
      <c r="T18" s="74">
        <f>F18-E18</f>
        <v>-7255.974406820269</v>
      </c>
      <c r="U18" s="75">
        <f>(F18/(E18))-1</f>
        <v>-0.32860546138683044</v>
      </c>
      <c r="V18" s="76"/>
      <c r="W18" s="76"/>
      <c r="X18" s="77"/>
    </row>
    <row r="19" spans="1:24" x14ac:dyDescent="0.25">
      <c r="A19" s="69">
        <v>1</v>
      </c>
      <c r="B19" s="70" t="s">
        <v>15</v>
      </c>
      <c r="C19" s="71"/>
      <c r="D19" s="72">
        <v>20392.30461031837</v>
      </c>
      <c r="E19" s="73">
        <v>17640.578602279016</v>
      </c>
      <c r="F19" s="73">
        <v>10473.608655559998</v>
      </c>
      <c r="G19" s="73">
        <v>2228.5265293245602</v>
      </c>
      <c r="H19" s="73">
        <v>2262.5190450000005</v>
      </c>
      <c r="I19" s="73">
        <v>3442.1110514199991</v>
      </c>
      <c r="J19" s="73">
        <v>3578.1755169999997</v>
      </c>
      <c r="K19" s="73">
        <v>1907.2238274448473</v>
      </c>
      <c r="L19" s="73">
        <v>2345.4458375600002</v>
      </c>
      <c r="M19" s="73">
        <v>10062.717194089611</v>
      </c>
      <c r="N19" s="73">
        <v>2287.4682560000001</v>
      </c>
      <c r="O19" s="73">
        <v>6461.3584599999995</v>
      </c>
      <c r="P19" s="73">
        <v>2793.1430539999988</v>
      </c>
      <c r="Q19" s="73">
        <v>1327.6805570000006</v>
      </c>
      <c r="R19" s="73">
        <v>1190.7562810000002</v>
      </c>
      <c r="S19" s="74">
        <f t="shared" ref="S19:S82" si="0">D19-F19</f>
        <v>9918.695954758372</v>
      </c>
      <c r="T19" s="74">
        <f t="shared" ref="T19:T82" si="1">F19-E19</f>
        <v>-7166.9699467190185</v>
      </c>
      <c r="U19" s="75">
        <f t="shared" ref="U19:U82" si="2">(F19/(E19))-1</f>
        <v>-0.40627748716774548</v>
      </c>
      <c r="V19" s="76"/>
      <c r="W19" s="76"/>
      <c r="X19" s="77"/>
    </row>
    <row r="20" spans="1:24" ht="31.5" x14ac:dyDescent="0.25">
      <c r="A20" s="78" t="s">
        <v>16</v>
      </c>
      <c r="B20" s="70" t="s">
        <v>17</v>
      </c>
      <c r="C20" s="71"/>
      <c r="D20" s="72">
        <v>1892.2880784788933</v>
      </c>
      <c r="E20" s="73">
        <v>727.43893049814983</v>
      </c>
      <c r="F20" s="73">
        <v>422.16230599999994</v>
      </c>
      <c r="G20" s="73">
        <v>64.157409659999999</v>
      </c>
      <c r="H20" s="73">
        <v>44.097144</v>
      </c>
      <c r="I20" s="73">
        <v>64.609139999999996</v>
      </c>
      <c r="J20" s="73">
        <v>8.0098679999999991</v>
      </c>
      <c r="K20" s="73">
        <v>194.30706812</v>
      </c>
      <c r="L20" s="73">
        <v>76.139567000000014</v>
      </c>
      <c r="M20" s="73">
        <v>404.3653127181496</v>
      </c>
      <c r="N20" s="73">
        <v>293.91572700000006</v>
      </c>
      <c r="O20" s="73">
        <v>365.27112199999971</v>
      </c>
      <c r="P20" s="73">
        <v>143.32548499999996</v>
      </c>
      <c r="Q20" s="73">
        <v>365.15033299999999</v>
      </c>
      <c r="R20" s="73">
        <v>320.18578400000001</v>
      </c>
      <c r="S20" s="74">
        <f t="shared" si="0"/>
        <v>1470.1257724788934</v>
      </c>
      <c r="T20" s="74">
        <f t="shared" si="1"/>
        <v>-305.27662449814989</v>
      </c>
      <c r="U20" s="75">
        <f t="shared" si="2"/>
        <v>-0.41965945414702588</v>
      </c>
      <c r="V20" s="76"/>
      <c r="W20" s="76"/>
      <c r="X20" s="77"/>
    </row>
    <row r="21" spans="1:24" ht="173.25" x14ac:dyDescent="0.25">
      <c r="A21" s="79" t="s">
        <v>18</v>
      </c>
      <c r="B21" s="80" t="s">
        <v>406</v>
      </c>
      <c r="C21" s="81" t="s">
        <v>695</v>
      </c>
      <c r="D21" s="72">
        <v>357.07178498063843</v>
      </c>
      <c r="E21" s="72">
        <v>357.07178498063843</v>
      </c>
      <c r="F21" s="72">
        <v>103.28502999999999</v>
      </c>
      <c r="G21" s="72">
        <v>27.416139999999999</v>
      </c>
      <c r="H21" s="72">
        <v>27.416139999999999</v>
      </c>
      <c r="I21" s="72">
        <v>6.2939999999999996E-2</v>
      </c>
      <c r="J21" s="72">
        <v>6.2939999999999996E-2</v>
      </c>
      <c r="K21" s="72">
        <v>152</v>
      </c>
      <c r="L21" s="72">
        <v>15.337569999999999</v>
      </c>
      <c r="M21" s="72">
        <v>177.59270498063844</v>
      </c>
      <c r="N21" s="72">
        <v>60.468379999999996</v>
      </c>
      <c r="O21" s="76">
        <v>89.456475000000012</v>
      </c>
      <c r="P21" s="76">
        <v>62.555460000000004</v>
      </c>
      <c r="Q21" s="76">
        <v>212.58532500000001</v>
      </c>
      <c r="R21" s="76">
        <v>212.58532500000001</v>
      </c>
      <c r="S21" s="74">
        <f t="shared" si="0"/>
        <v>253.78675498063842</v>
      </c>
      <c r="T21" s="74">
        <f t="shared" si="1"/>
        <v>-253.78675498063842</v>
      </c>
      <c r="U21" s="75">
        <f t="shared" si="2"/>
        <v>-0.71074435353216037</v>
      </c>
      <c r="V21" s="76"/>
      <c r="W21" s="76"/>
      <c r="X21" s="82" t="s">
        <v>910</v>
      </c>
    </row>
    <row r="22" spans="1:24" ht="94.5" x14ac:dyDescent="0.25">
      <c r="A22" s="79" t="s">
        <v>19</v>
      </c>
      <c r="B22" s="80" t="s">
        <v>408</v>
      </c>
      <c r="C22" s="81" t="s">
        <v>695</v>
      </c>
      <c r="D22" s="72">
        <v>456.39026754371298</v>
      </c>
      <c r="E22" s="72">
        <v>93.461631457511317</v>
      </c>
      <c r="F22" s="72">
        <v>254.45877999999999</v>
      </c>
      <c r="G22" s="72">
        <v>1.77</v>
      </c>
      <c r="H22" s="72">
        <v>0</v>
      </c>
      <c r="I22" s="72">
        <v>59</v>
      </c>
      <c r="J22" s="72">
        <v>5.0844399999999998</v>
      </c>
      <c r="K22" s="72">
        <v>27.729999999999997</v>
      </c>
      <c r="L22" s="72">
        <v>35.572120000000005</v>
      </c>
      <c r="M22" s="72">
        <v>4.9616314575113236</v>
      </c>
      <c r="N22" s="72">
        <v>213.80222000000001</v>
      </c>
      <c r="O22" s="76">
        <v>219.35670999999996</v>
      </c>
      <c r="P22" s="76">
        <v>66.199709999999968</v>
      </c>
      <c r="Q22" s="76">
        <v>69.130364999999998</v>
      </c>
      <c r="R22" s="76">
        <v>69.130364999999998</v>
      </c>
      <c r="S22" s="74">
        <f t="shared" si="0"/>
        <v>201.93148754371299</v>
      </c>
      <c r="T22" s="74">
        <f t="shared" si="1"/>
        <v>160.99714854248867</v>
      </c>
      <c r="U22" s="75">
        <f t="shared" si="2"/>
        <v>1.7226015214134129</v>
      </c>
      <c r="V22" s="76"/>
      <c r="W22" s="76"/>
      <c r="X22" s="82" t="s">
        <v>912</v>
      </c>
    </row>
    <row r="23" spans="1:24" ht="126" x14ac:dyDescent="0.25">
      <c r="A23" s="79" t="s">
        <v>20</v>
      </c>
      <c r="B23" s="80" t="s">
        <v>410</v>
      </c>
      <c r="C23" s="81" t="s">
        <v>695</v>
      </c>
      <c r="D23" s="72">
        <v>2.8</v>
      </c>
      <c r="E23" s="72">
        <v>2.8</v>
      </c>
      <c r="F23" s="72">
        <v>1.9025600000000003</v>
      </c>
      <c r="G23" s="72">
        <v>0</v>
      </c>
      <c r="H23" s="72">
        <v>0</v>
      </c>
      <c r="I23" s="72">
        <v>0</v>
      </c>
      <c r="J23" s="72">
        <v>0</v>
      </c>
      <c r="K23" s="72">
        <v>0.5</v>
      </c>
      <c r="L23" s="72">
        <v>0.49741000000000002</v>
      </c>
      <c r="M23" s="72">
        <v>2.2999999999999998</v>
      </c>
      <c r="N23" s="72">
        <v>1.4051500000000001</v>
      </c>
      <c r="O23" s="46">
        <v>1.7091800000000001</v>
      </c>
      <c r="P23" s="47">
        <v>0</v>
      </c>
      <c r="Q23" s="76">
        <v>5.3071100000000007</v>
      </c>
      <c r="R23" s="76">
        <v>0</v>
      </c>
      <c r="S23" s="74">
        <f t="shared" si="0"/>
        <v>0.89743999999999957</v>
      </c>
      <c r="T23" s="74">
        <f t="shared" si="1"/>
        <v>-0.89743999999999957</v>
      </c>
      <c r="U23" s="75">
        <f t="shared" si="2"/>
        <v>-0.32051428571428553</v>
      </c>
      <c r="V23" s="76"/>
      <c r="W23" s="76"/>
      <c r="X23" s="82" t="s">
        <v>913</v>
      </c>
    </row>
    <row r="24" spans="1:24" ht="173.25" x14ac:dyDescent="0.25">
      <c r="A24" s="79" t="s">
        <v>21</v>
      </c>
      <c r="B24" s="80" t="s">
        <v>411</v>
      </c>
      <c r="C24" s="81" t="s">
        <v>695</v>
      </c>
      <c r="D24" s="72">
        <v>0.38669405000000001</v>
      </c>
      <c r="E24" s="72">
        <v>0.38669405000000001</v>
      </c>
      <c r="F24" s="72">
        <v>0.12837999999999999</v>
      </c>
      <c r="G24" s="72">
        <v>0</v>
      </c>
      <c r="H24" s="72">
        <v>0</v>
      </c>
      <c r="I24" s="72">
        <v>0.13</v>
      </c>
      <c r="J24" s="72">
        <v>0.12837999999999999</v>
      </c>
      <c r="K24" s="72">
        <v>0</v>
      </c>
      <c r="L24" s="72">
        <v>0</v>
      </c>
      <c r="M24" s="72">
        <v>0.25669405000000001</v>
      </c>
      <c r="N24" s="72">
        <v>0</v>
      </c>
      <c r="O24" s="76">
        <v>0.45638999999999996</v>
      </c>
      <c r="P24" s="76">
        <v>0</v>
      </c>
      <c r="Q24" s="76">
        <v>0.45638999999999996</v>
      </c>
      <c r="R24" s="76">
        <v>0</v>
      </c>
      <c r="S24" s="74">
        <f t="shared" si="0"/>
        <v>0.25831405000000002</v>
      </c>
      <c r="T24" s="74">
        <f t="shared" si="1"/>
        <v>-0.25831405000000002</v>
      </c>
      <c r="U24" s="75">
        <f t="shared" si="2"/>
        <v>-0.66800627007320124</v>
      </c>
      <c r="V24" s="76"/>
      <c r="W24" s="76"/>
      <c r="X24" s="82" t="s">
        <v>914</v>
      </c>
    </row>
    <row r="25" spans="1:24" ht="47.25" x14ac:dyDescent="0.25">
      <c r="A25" s="79" t="s">
        <v>22</v>
      </c>
      <c r="B25" s="80" t="s">
        <v>412</v>
      </c>
      <c r="C25" s="81" t="s">
        <v>697</v>
      </c>
      <c r="D25" s="72">
        <v>14.663337159999999</v>
      </c>
      <c r="E25" s="72">
        <v>14.663337159999999</v>
      </c>
      <c r="F25" s="72">
        <v>0.96422000000000008</v>
      </c>
      <c r="G25" s="72">
        <v>14.663337159999999</v>
      </c>
      <c r="H25" s="72">
        <v>0</v>
      </c>
      <c r="I25" s="72">
        <v>0</v>
      </c>
      <c r="J25" s="72">
        <v>0.48641099999999998</v>
      </c>
      <c r="K25" s="72">
        <v>0</v>
      </c>
      <c r="L25" s="72">
        <v>0.47780900000000004</v>
      </c>
      <c r="M25" s="72">
        <v>0</v>
      </c>
      <c r="N25" s="72">
        <v>0</v>
      </c>
      <c r="O25" s="76">
        <v>0.89133399999999996</v>
      </c>
      <c r="P25" s="76">
        <v>0</v>
      </c>
      <c r="Q25" s="76">
        <v>13.271934</v>
      </c>
      <c r="R25" s="76">
        <v>13.271934</v>
      </c>
      <c r="S25" s="74">
        <f t="shared" si="0"/>
        <v>13.69911716</v>
      </c>
      <c r="T25" s="74">
        <f t="shared" si="1"/>
        <v>-13.69911716</v>
      </c>
      <c r="U25" s="75">
        <f t="shared" si="2"/>
        <v>-0.93424279961110845</v>
      </c>
      <c r="V25" s="76"/>
      <c r="W25" s="76"/>
      <c r="X25" s="83" t="s">
        <v>904</v>
      </c>
    </row>
    <row r="26" spans="1:24" ht="31.5" x14ac:dyDescent="0.25">
      <c r="A26" s="79" t="s">
        <v>23</v>
      </c>
      <c r="B26" s="80" t="s">
        <v>413</v>
      </c>
      <c r="C26" s="81" t="s">
        <v>697</v>
      </c>
      <c r="D26" s="72">
        <v>3.6109459999999998</v>
      </c>
      <c r="E26" s="72">
        <v>3.6109459999999998</v>
      </c>
      <c r="F26" s="72">
        <v>3.8848049999999996</v>
      </c>
      <c r="G26" s="72">
        <v>3.6109459999999998</v>
      </c>
      <c r="H26" s="72">
        <v>3.7877449999999997</v>
      </c>
      <c r="I26" s="72">
        <v>0</v>
      </c>
      <c r="J26" s="72">
        <v>9.7060000000000007E-2</v>
      </c>
      <c r="K26" s="72">
        <v>0</v>
      </c>
      <c r="L26" s="72">
        <v>0</v>
      </c>
      <c r="M26" s="72">
        <v>0</v>
      </c>
      <c r="N26" s="72">
        <v>0</v>
      </c>
      <c r="O26" s="76">
        <v>0.27386099999999997</v>
      </c>
      <c r="P26" s="76">
        <v>0</v>
      </c>
      <c r="Q26" s="76">
        <v>7.2674500000000002</v>
      </c>
      <c r="R26" s="76">
        <v>0</v>
      </c>
      <c r="S26" s="74">
        <f t="shared" si="0"/>
        <v>-0.27385899999999985</v>
      </c>
      <c r="T26" s="74">
        <f t="shared" si="1"/>
        <v>0.27385899999999985</v>
      </c>
      <c r="U26" s="75">
        <f t="shared" si="2"/>
        <v>7.5841344622711082E-2</v>
      </c>
      <c r="V26" s="76"/>
      <c r="W26" s="76"/>
      <c r="X26" s="83" t="s">
        <v>926</v>
      </c>
    </row>
    <row r="27" spans="1:24" ht="31.5" x14ac:dyDescent="0.25">
      <c r="A27" s="79" t="s">
        <v>24</v>
      </c>
      <c r="B27" s="80" t="s">
        <v>414</v>
      </c>
      <c r="C27" s="81" t="s">
        <v>697</v>
      </c>
      <c r="D27" s="72">
        <v>0.49959308000000002</v>
      </c>
      <c r="E27" s="72">
        <v>0.49959308000000002</v>
      </c>
      <c r="F27" s="72">
        <v>0.49959300000000001</v>
      </c>
      <c r="G27" s="72">
        <v>0</v>
      </c>
      <c r="H27" s="72">
        <v>0</v>
      </c>
      <c r="I27" s="72">
        <v>0</v>
      </c>
      <c r="J27" s="72">
        <v>0</v>
      </c>
      <c r="K27" s="72">
        <v>0</v>
      </c>
      <c r="L27" s="72">
        <v>0.49959300000000001</v>
      </c>
      <c r="M27" s="72">
        <v>0.49959308000000002</v>
      </c>
      <c r="N27" s="72">
        <v>0</v>
      </c>
      <c r="O27" s="76">
        <v>0.42338400000000004</v>
      </c>
      <c r="P27" s="76">
        <v>0</v>
      </c>
      <c r="Q27" s="76">
        <v>0</v>
      </c>
      <c r="R27" s="76">
        <v>0</v>
      </c>
      <c r="S27" s="74">
        <f t="shared" si="0"/>
        <v>8.0000000013402683E-8</v>
      </c>
      <c r="T27" s="74">
        <f t="shared" si="1"/>
        <v>-8.0000000013402683E-8</v>
      </c>
      <c r="U27" s="75">
        <f t="shared" si="2"/>
        <v>-1.6013032044792652E-7</v>
      </c>
      <c r="V27" s="76"/>
      <c r="W27" s="76"/>
      <c r="X27" s="83" t="s">
        <v>926</v>
      </c>
    </row>
    <row r="28" spans="1:24" ht="31.5" x14ac:dyDescent="0.25">
      <c r="A28" s="79" t="s">
        <v>25</v>
      </c>
      <c r="B28" s="80" t="s">
        <v>415</v>
      </c>
      <c r="C28" s="81" t="s">
        <v>697</v>
      </c>
      <c r="D28" s="72">
        <v>0.49764840999999993</v>
      </c>
      <c r="E28" s="72">
        <v>0.49764840999999993</v>
      </c>
      <c r="F28" s="72">
        <v>0.49764800000000003</v>
      </c>
      <c r="G28" s="72">
        <v>0</v>
      </c>
      <c r="H28" s="72">
        <v>0</v>
      </c>
      <c r="I28" s="72">
        <v>0</v>
      </c>
      <c r="J28" s="72">
        <v>0</v>
      </c>
      <c r="K28" s="72">
        <v>0</v>
      </c>
      <c r="L28" s="72">
        <v>0.49764800000000003</v>
      </c>
      <c r="M28" s="72">
        <v>0.49764840999999993</v>
      </c>
      <c r="N28" s="72">
        <v>0</v>
      </c>
      <c r="O28" s="76">
        <v>0.421736</v>
      </c>
      <c r="P28" s="76">
        <v>0</v>
      </c>
      <c r="Q28" s="76">
        <v>0</v>
      </c>
      <c r="R28" s="76">
        <v>0</v>
      </c>
      <c r="S28" s="74">
        <f t="shared" si="0"/>
        <v>4.099999998952164E-7</v>
      </c>
      <c r="T28" s="74">
        <f t="shared" si="1"/>
        <v>-4.099999998952164E-7</v>
      </c>
      <c r="U28" s="75">
        <f t="shared" si="2"/>
        <v>-8.2387483146817431E-7</v>
      </c>
      <c r="V28" s="76"/>
      <c r="W28" s="76"/>
      <c r="X28" s="83" t="s">
        <v>926</v>
      </c>
    </row>
    <row r="29" spans="1:24" ht="78.75" x14ac:dyDescent="0.25">
      <c r="A29" s="79" t="s">
        <v>26</v>
      </c>
      <c r="B29" s="80" t="s">
        <v>416</v>
      </c>
      <c r="C29" s="81" t="s">
        <v>697</v>
      </c>
      <c r="D29" s="72">
        <v>2.1977199999999999</v>
      </c>
      <c r="E29" s="72">
        <v>2.1977199999999999</v>
      </c>
      <c r="F29" s="72">
        <v>0.23436500000000002</v>
      </c>
      <c r="G29" s="72">
        <v>0</v>
      </c>
      <c r="H29" s="72">
        <v>0</v>
      </c>
      <c r="I29" s="72">
        <v>0</v>
      </c>
      <c r="J29" s="72">
        <v>0</v>
      </c>
      <c r="K29" s="72">
        <v>0</v>
      </c>
      <c r="L29" s="72">
        <v>5.9920000000000001E-2</v>
      </c>
      <c r="M29" s="72">
        <v>2.1977199999999999</v>
      </c>
      <c r="N29" s="72">
        <v>0.17444499999999999</v>
      </c>
      <c r="O29" s="76">
        <v>0.23436500000000002</v>
      </c>
      <c r="P29" s="76">
        <v>0</v>
      </c>
      <c r="Q29" s="76">
        <v>0</v>
      </c>
      <c r="R29" s="76">
        <v>0</v>
      </c>
      <c r="S29" s="74">
        <f t="shared" si="0"/>
        <v>1.963355</v>
      </c>
      <c r="T29" s="74">
        <f t="shared" si="1"/>
        <v>-1.963355</v>
      </c>
      <c r="U29" s="75">
        <f t="shared" si="2"/>
        <v>-0.89335993666163116</v>
      </c>
      <c r="V29" s="76"/>
      <c r="W29" s="76"/>
      <c r="X29" s="83" t="s">
        <v>927</v>
      </c>
    </row>
    <row r="30" spans="1:24" ht="31.5" x14ac:dyDescent="0.25">
      <c r="A30" s="79" t="s">
        <v>27</v>
      </c>
      <c r="B30" s="80" t="s">
        <v>417</v>
      </c>
      <c r="C30" s="81" t="s">
        <v>697</v>
      </c>
      <c r="D30" s="72">
        <v>0.48354674999999997</v>
      </c>
      <c r="E30" s="72">
        <v>0.48354674999999997</v>
      </c>
      <c r="F30" s="72">
        <v>0.483547</v>
      </c>
      <c r="G30" s="72">
        <v>0</v>
      </c>
      <c r="H30" s="72">
        <v>0</v>
      </c>
      <c r="I30" s="72">
        <v>0</v>
      </c>
      <c r="J30" s="72">
        <v>0</v>
      </c>
      <c r="K30" s="72">
        <v>0</v>
      </c>
      <c r="L30" s="72">
        <v>0.483547</v>
      </c>
      <c r="M30" s="72">
        <v>0.48354674999999997</v>
      </c>
      <c r="N30" s="72">
        <v>0</v>
      </c>
      <c r="O30" s="76">
        <v>0.40978500000000001</v>
      </c>
      <c r="P30" s="76">
        <v>0</v>
      </c>
      <c r="Q30" s="76">
        <v>0</v>
      </c>
      <c r="R30" s="76">
        <v>0</v>
      </c>
      <c r="S30" s="74">
        <f t="shared" si="0"/>
        <v>-2.5000000003494449E-7</v>
      </c>
      <c r="T30" s="74">
        <f t="shared" si="1"/>
        <v>2.5000000003494449E-7</v>
      </c>
      <c r="U30" s="75">
        <f t="shared" si="2"/>
        <v>5.1701309145002483E-7</v>
      </c>
      <c r="V30" s="76"/>
      <c r="W30" s="76"/>
      <c r="X30" s="83" t="s">
        <v>926</v>
      </c>
    </row>
    <row r="31" spans="1:24" ht="78.75" x14ac:dyDescent="0.25">
      <c r="A31" s="79" t="s">
        <v>28</v>
      </c>
      <c r="B31" s="80" t="s">
        <v>418</v>
      </c>
      <c r="C31" s="81" t="s">
        <v>697</v>
      </c>
      <c r="D31" s="72">
        <v>6.10067</v>
      </c>
      <c r="E31" s="72">
        <v>6.10067</v>
      </c>
      <c r="F31" s="72">
        <v>0</v>
      </c>
      <c r="G31" s="72">
        <v>0</v>
      </c>
      <c r="H31" s="72">
        <v>0</v>
      </c>
      <c r="I31" s="72">
        <v>0</v>
      </c>
      <c r="J31" s="72">
        <v>0</v>
      </c>
      <c r="K31" s="72">
        <v>0</v>
      </c>
      <c r="L31" s="72">
        <v>0</v>
      </c>
      <c r="M31" s="72">
        <v>6.10067</v>
      </c>
      <c r="N31" s="72">
        <v>0</v>
      </c>
      <c r="O31" s="76">
        <v>0</v>
      </c>
      <c r="P31" s="76">
        <v>0</v>
      </c>
      <c r="Q31" s="76">
        <v>0</v>
      </c>
      <c r="R31" s="76">
        <v>0</v>
      </c>
      <c r="S31" s="74">
        <f t="shared" si="0"/>
        <v>6.10067</v>
      </c>
      <c r="T31" s="74">
        <f t="shared" si="1"/>
        <v>-6.10067</v>
      </c>
      <c r="U31" s="75">
        <f t="shared" si="2"/>
        <v>-1</v>
      </c>
      <c r="V31" s="76"/>
      <c r="W31" s="76"/>
      <c r="X31" s="83" t="s">
        <v>927</v>
      </c>
    </row>
    <row r="32" spans="1:24" ht="31.5" x14ac:dyDescent="0.25">
      <c r="A32" s="79" t="s">
        <v>29</v>
      </c>
      <c r="B32" s="80" t="s">
        <v>419</v>
      </c>
      <c r="C32" s="81" t="s">
        <v>697</v>
      </c>
      <c r="D32" s="72">
        <v>0.49144459999999995</v>
      </c>
      <c r="E32" s="72">
        <v>0.49144459999999995</v>
      </c>
      <c r="F32" s="72">
        <v>0.49144500000000002</v>
      </c>
      <c r="G32" s="72">
        <v>0</v>
      </c>
      <c r="H32" s="72">
        <v>0</v>
      </c>
      <c r="I32" s="72">
        <v>0</v>
      </c>
      <c r="J32" s="72">
        <v>0</v>
      </c>
      <c r="K32" s="72">
        <v>0</v>
      </c>
      <c r="L32" s="72">
        <v>0.49144500000000002</v>
      </c>
      <c r="M32" s="72">
        <v>0.49144459999999995</v>
      </c>
      <c r="N32" s="72">
        <v>0</v>
      </c>
      <c r="O32" s="76">
        <v>0.41647899999999999</v>
      </c>
      <c r="P32" s="76">
        <v>0</v>
      </c>
      <c r="Q32" s="76">
        <v>0</v>
      </c>
      <c r="R32" s="76">
        <v>0</v>
      </c>
      <c r="S32" s="74">
        <f t="shared" si="0"/>
        <v>-4.0000000006701342E-7</v>
      </c>
      <c r="T32" s="74">
        <f t="shared" si="1"/>
        <v>4.0000000006701342E-7</v>
      </c>
      <c r="U32" s="75">
        <f t="shared" si="2"/>
        <v>8.1392694117887743E-7</v>
      </c>
      <c r="V32" s="76"/>
      <c r="W32" s="76"/>
      <c r="X32" s="83" t="s">
        <v>926</v>
      </c>
    </row>
    <row r="33" spans="1:24" ht="78.75" x14ac:dyDescent="0.25">
      <c r="A33" s="79" t="s">
        <v>30</v>
      </c>
      <c r="B33" s="80" t="s">
        <v>420</v>
      </c>
      <c r="C33" s="81" t="s">
        <v>697</v>
      </c>
      <c r="D33" s="72">
        <v>0.49640334000000003</v>
      </c>
      <c r="E33" s="72">
        <v>0.49640334000000003</v>
      </c>
      <c r="F33" s="72">
        <v>0.2</v>
      </c>
      <c r="G33" s="72">
        <v>0</v>
      </c>
      <c r="H33" s="72">
        <v>0</v>
      </c>
      <c r="I33" s="72">
        <v>0</v>
      </c>
      <c r="J33" s="72">
        <v>0</v>
      </c>
      <c r="K33" s="72">
        <v>0</v>
      </c>
      <c r="L33" s="72">
        <v>0.2</v>
      </c>
      <c r="M33" s="72">
        <v>0.49640334000000003</v>
      </c>
      <c r="N33" s="72">
        <v>0</v>
      </c>
      <c r="O33" s="76">
        <v>0.42068099999999997</v>
      </c>
      <c r="P33" s="76">
        <v>0</v>
      </c>
      <c r="Q33" s="76">
        <v>0</v>
      </c>
      <c r="R33" s="76">
        <v>0</v>
      </c>
      <c r="S33" s="74">
        <f t="shared" si="0"/>
        <v>0.29640334000000002</v>
      </c>
      <c r="T33" s="74">
        <f t="shared" si="1"/>
        <v>-0.29640334000000002</v>
      </c>
      <c r="U33" s="75">
        <f t="shared" si="2"/>
        <v>-0.59710182449618487</v>
      </c>
      <c r="V33" s="76"/>
      <c r="W33" s="76"/>
      <c r="X33" s="83" t="s">
        <v>927</v>
      </c>
    </row>
    <row r="34" spans="1:24" ht="31.5" x14ac:dyDescent="0.25">
      <c r="A34" s="79" t="s">
        <v>31</v>
      </c>
      <c r="B34" s="80" t="s">
        <v>421</v>
      </c>
      <c r="C34" s="81" t="s">
        <v>697</v>
      </c>
      <c r="D34" s="72">
        <v>0.45746224000000002</v>
      </c>
      <c r="E34" s="72">
        <v>0.45746224000000002</v>
      </c>
      <c r="F34" s="72">
        <v>0.45746199999999998</v>
      </c>
      <c r="G34" s="72">
        <v>0</v>
      </c>
      <c r="H34" s="72">
        <v>0</v>
      </c>
      <c r="I34" s="72">
        <v>0</v>
      </c>
      <c r="J34" s="72">
        <v>0</v>
      </c>
      <c r="K34" s="72">
        <v>0</v>
      </c>
      <c r="L34" s="72">
        <v>0.45746199999999998</v>
      </c>
      <c r="M34" s="72">
        <v>0.45746224000000002</v>
      </c>
      <c r="N34" s="72">
        <v>0</v>
      </c>
      <c r="O34" s="76">
        <v>0.38768000000000002</v>
      </c>
      <c r="P34" s="76">
        <v>0</v>
      </c>
      <c r="Q34" s="76">
        <v>0</v>
      </c>
      <c r="R34" s="76">
        <v>0</v>
      </c>
      <c r="S34" s="74">
        <f t="shared" si="0"/>
        <v>2.4000000004020805E-7</v>
      </c>
      <c r="T34" s="74">
        <f t="shared" si="1"/>
        <v>-2.4000000004020805E-7</v>
      </c>
      <c r="U34" s="75">
        <f t="shared" si="2"/>
        <v>-5.2463346489339813E-7</v>
      </c>
      <c r="V34" s="76"/>
      <c r="W34" s="76"/>
      <c r="X34" s="83" t="s">
        <v>926</v>
      </c>
    </row>
    <row r="35" spans="1:24" ht="78.75" x14ac:dyDescent="0.25">
      <c r="A35" s="79" t="s">
        <v>32</v>
      </c>
      <c r="B35" s="80" t="s">
        <v>422</v>
      </c>
      <c r="C35" s="81" t="s">
        <v>697</v>
      </c>
      <c r="D35" s="72">
        <v>8.4451000000000001</v>
      </c>
      <c r="E35" s="72">
        <v>8.4451000000000001</v>
      </c>
      <c r="F35" s="72">
        <v>0</v>
      </c>
      <c r="G35" s="72">
        <v>0</v>
      </c>
      <c r="H35" s="72">
        <v>0</v>
      </c>
      <c r="I35" s="72">
        <v>0</v>
      </c>
      <c r="J35" s="72">
        <v>0</v>
      </c>
      <c r="K35" s="72">
        <v>0</v>
      </c>
      <c r="L35" s="72">
        <v>0</v>
      </c>
      <c r="M35" s="72">
        <v>8.4451000000000001</v>
      </c>
      <c r="N35" s="72">
        <v>0</v>
      </c>
      <c r="O35" s="76">
        <v>0</v>
      </c>
      <c r="P35" s="76">
        <v>0</v>
      </c>
      <c r="Q35" s="76">
        <v>0</v>
      </c>
      <c r="R35" s="76">
        <v>0</v>
      </c>
      <c r="S35" s="74">
        <f t="shared" si="0"/>
        <v>8.4451000000000001</v>
      </c>
      <c r="T35" s="74">
        <f t="shared" si="1"/>
        <v>-8.4451000000000001</v>
      </c>
      <c r="U35" s="75">
        <f t="shared" si="2"/>
        <v>-1</v>
      </c>
      <c r="V35" s="76"/>
      <c r="W35" s="76"/>
      <c r="X35" s="83" t="s">
        <v>927</v>
      </c>
    </row>
    <row r="36" spans="1:24" ht="31.5" x14ac:dyDescent="0.25">
      <c r="A36" s="79" t="s">
        <v>33</v>
      </c>
      <c r="B36" s="80" t="s">
        <v>423</v>
      </c>
      <c r="C36" s="81" t="s">
        <v>697</v>
      </c>
      <c r="D36" s="72">
        <v>0.49640334000000003</v>
      </c>
      <c r="E36" s="72">
        <v>0.49640334000000003</v>
      </c>
      <c r="F36" s="72">
        <v>0.49640300000000004</v>
      </c>
      <c r="G36" s="72">
        <v>0</v>
      </c>
      <c r="H36" s="72">
        <v>0</v>
      </c>
      <c r="I36" s="72">
        <v>0</v>
      </c>
      <c r="J36" s="72">
        <v>0</v>
      </c>
      <c r="K36" s="72">
        <v>0</v>
      </c>
      <c r="L36" s="72">
        <v>0.49640300000000004</v>
      </c>
      <c r="M36" s="72">
        <v>0.49640334000000003</v>
      </c>
      <c r="N36" s="72">
        <v>0</v>
      </c>
      <c r="O36" s="76">
        <v>0.42068099999999997</v>
      </c>
      <c r="P36" s="76">
        <v>0</v>
      </c>
      <c r="Q36" s="76">
        <v>0</v>
      </c>
      <c r="R36" s="76">
        <v>0</v>
      </c>
      <c r="S36" s="74">
        <f t="shared" si="0"/>
        <v>3.3999999998757247E-7</v>
      </c>
      <c r="T36" s="74">
        <f t="shared" si="1"/>
        <v>-3.3999999998757247E-7</v>
      </c>
      <c r="U36" s="75">
        <f t="shared" si="2"/>
        <v>-6.8492689830890185E-7</v>
      </c>
      <c r="V36" s="76"/>
      <c r="W36" s="76"/>
      <c r="X36" s="83" t="s">
        <v>926</v>
      </c>
    </row>
    <row r="37" spans="1:24" ht="78.75" x14ac:dyDescent="0.25">
      <c r="A37" s="79" t="s">
        <v>34</v>
      </c>
      <c r="B37" s="80" t="s">
        <v>424</v>
      </c>
      <c r="C37" s="81" t="s">
        <v>697</v>
      </c>
      <c r="D37" s="72">
        <v>19.091000000000001</v>
      </c>
      <c r="E37" s="72">
        <v>19.091000000000001</v>
      </c>
      <c r="F37" s="72">
        <v>0</v>
      </c>
      <c r="G37" s="72">
        <v>0</v>
      </c>
      <c r="H37" s="72">
        <v>0</v>
      </c>
      <c r="I37" s="72">
        <v>0</v>
      </c>
      <c r="J37" s="72">
        <v>0</v>
      </c>
      <c r="K37" s="72">
        <v>0</v>
      </c>
      <c r="L37" s="72">
        <v>0</v>
      </c>
      <c r="M37" s="72">
        <v>19.091000000000001</v>
      </c>
      <c r="N37" s="72">
        <v>0</v>
      </c>
      <c r="O37" s="76">
        <v>0</v>
      </c>
      <c r="P37" s="76">
        <v>0</v>
      </c>
      <c r="Q37" s="76">
        <v>0</v>
      </c>
      <c r="R37" s="76">
        <v>0</v>
      </c>
      <c r="S37" s="74">
        <f t="shared" si="0"/>
        <v>19.091000000000001</v>
      </c>
      <c r="T37" s="74">
        <f t="shared" si="1"/>
        <v>-19.091000000000001</v>
      </c>
      <c r="U37" s="75">
        <f t="shared" si="2"/>
        <v>-1</v>
      </c>
      <c r="V37" s="76"/>
      <c r="W37" s="76"/>
      <c r="X37" s="83" t="s">
        <v>927</v>
      </c>
    </row>
    <row r="38" spans="1:24" ht="78.75" x14ac:dyDescent="0.25">
      <c r="A38" s="79" t="s">
        <v>35</v>
      </c>
      <c r="B38" s="80" t="s">
        <v>425</v>
      </c>
      <c r="C38" s="81" t="s">
        <v>697</v>
      </c>
      <c r="D38" s="72">
        <v>1.3810210000000001</v>
      </c>
      <c r="E38" s="72">
        <v>1.3810210000000001</v>
      </c>
      <c r="F38" s="72">
        <v>0.41076699999999999</v>
      </c>
      <c r="G38" s="72">
        <v>0</v>
      </c>
      <c r="H38" s="72">
        <v>0</v>
      </c>
      <c r="I38" s="72">
        <v>0</v>
      </c>
      <c r="J38" s="72">
        <v>0</v>
      </c>
      <c r="K38" s="72">
        <v>0</v>
      </c>
      <c r="L38" s="72">
        <v>0</v>
      </c>
      <c r="M38" s="72">
        <v>1.3810210000000001</v>
      </c>
      <c r="N38" s="72">
        <v>0.41076699999999999</v>
      </c>
      <c r="O38" s="76">
        <v>0.34810700000000006</v>
      </c>
      <c r="P38" s="76">
        <v>0</v>
      </c>
      <c r="Q38" s="76">
        <v>0</v>
      </c>
      <c r="R38" s="76">
        <v>0</v>
      </c>
      <c r="S38" s="74">
        <f t="shared" si="0"/>
        <v>0.97025400000000006</v>
      </c>
      <c r="T38" s="74">
        <f t="shared" si="1"/>
        <v>-0.97025400000000006</v>
      </c>
      <c r="U38" s="75">
        <f t="shared" si="2"/>
        <v>-0.70256281403396481</v>
      </c>
      <c r="V38" s="76"/>
      <c r="W38" s="76"/>
      <c r="X38" s="83" t="s">
        <v>927</v>
      </c>
    </row>
    <row r="39" spans="1:24" ht="78.75" x14ac:dyDescent="0.25">
      <c r="A39" s="79" t="s">
        <v>36</v>
      </c>
      <c r="B39" s="80" t="s">
        <v>426</v>
      </c>
      <c r="C39" s="81" t="s">
        <v>697</v>
      </c>
      <c r="D39" s="72">
        <v>8.5329999999999995</v>
      </c>
      <c r="E39" s="72">
        <v>8.5329999999999995</v>
      </c>
      <c r="F39" s="72">
        <v>0</v>
      </c>
      <c r="G39" s="72">
        <v>0</v>
      </c>
      <c r="H39" s="72">
        <v>0</v>
      </c>
      <c r="I39" s="72">
        <v>0</v>
      </c>
      <c r="J39" s="72">
        <v>0</v>
      </c>
      <c r="K39" s="72">
        <v>0</v>
      </c>
      <c r="L39" s="72">
        <v>0</v>
      </c>
      <c r="M39" s="72">
        <v>8.5329999999999995</v>
      </c>
      <c r="N39" s="72">
        <v>0</v>
      </c>
      <c r="O39" s="76">
        <v>0</v>
      </c>
      <c r="P39" s="76">
        <v>0</v>
      </c>
      <c r="Q39" s="76">
        <v>0</v>
      </c>
      <c r="R39" s="76">
        <v>0</v>
      </c>
      <c r="S39" s="74">
        <f t="shared" si="0"/>
        <v>8.5329999999999995</v>
      </c>
      <c r="T39" s="74">
        <f t="shared" si="1"/>
        <v>-8.5329999999999995</v>
      </c>
      <c r="U39" s="75">
        <f t="shared" si="2"/>
        <v>-1</v>
      </c>
      <c r="V39" s="76"/>
      <c r="W39" s="76"/>
      <c r="X39" s="83" t="s">
        <v>927</v>
      </c>
    </row>
    <row r="40" spans="1:24" ht="78.75" x14ac:dyDescent="0.25">
      <c r="A40" s="79" t="s">
        <v>37</v>
      </c>
      <c r="B40" s="80" t="s">
        <v>427</v>
      </c>
      <c r="C40" s="81" t="s">
        <v>697</v>
      </c>
      <c r="D40" s="72">
        <v>0.94277500000000003</v>
      </c>
      <c r="E40" s="72">
        <v>0.94277500000000003</v>
      </c>
      <c r="F40" s="72">
        <v>0.280416</v>
      </c>
      <c r="G40" s="72">
        <v>0</v>
      </c>
      <c r="H40" s="72">
        <v>0</v>
      </c>
      <c r="I40" s="72">
        <v>0</v>
      </c>
      <c r="J40" s="72">
        <v>0</v>
      </c>
      <c r="K40" s="72">
        <v>0</v>
      </c>
      <c r="L40" s="72">
        <v>0</v>
      </c>
      <c r="M40" s="72">
        <v>0.94277500000000003</v>
      </c>
      <c r="N40" s="72">
        <v>0.280416</v>
      </c>
      <c r="O40" s="76">
        <v>0.23764099999999999</v>
      </c>
      <c r="P40" s="76">
        <v>0</v>
      </c>
      <c r="Q40" s="76">
        <v>0</v>
      </c>
      <c r="R40" s="76">
        <v>0</v>
      </c>
      <c r="S40" s="74">
        <f t="shared" si="0"/>
        <v>0.66235900000000003</v>
      </c>
      <c r="T40" s="74">
        <f t="shared" si="1"/>
        <v>-0.66235900000000003</v>
      </c>
      <c r="U40" s="75">
        <f t="shared" si="2"/>
        <v>-0.70256317785261602</v>
      </c>
      <c r="V40" s="76"/>
      <c r="W40" s="76"/>
      <c r="X40" s="83" t="s">
        <v>927</v>
      </c>
    </row>
    <row r="41" spans="1:24" ht="78.75" x14ac:dyDescent="0.25">
      <c r="A41" s="79" t="s">
        <v>38</v>
      </c>
      <c r="B41" s="80" t="s">
        <v>428</v>
      </c>
      <c r="C41" s="81" t="s">
        <v>697</v>
      </c>
      <c r="D41" s="72">
        <v>1.019236</v>
      </c>
      <c r="E41" s="72">
        <v>1.019236</v>
      </c>
      <c r="F41" s="72">
        <v>0.30315800000000004</v>
      </c>
      <c r="G41" s="72">
        <v>0</v>
      </c>
      <c r="H41" s="72">
        <v>0</v>
      </c>
      <c r="I41" s="72">
        <v>0</v>
      </c>
      <c r="J41" s="72">
        <v>0</v>
      </c>
      <c r="K41" s="72">
        <v>0</v>
      </c>
      <c r="L41" s="72">
        <v>0</v>
      </c>
      <c r="M41" s="72">
        <v>1.019236</v>
      </c>
      <c r="N41" s="72">
        <v>0.30315800000000004</v>
      </c>
      <c r="O41" s="76">
        <v>0.25691399999999998</v>
      </c>
      <c r="P41" s="76">
        <v>0</v>
      </c>
      <c r="Q41" s="76">
        <v>0</v>
      </c>
      <c r="R41" s="76">
        <v>0</v>
      </c>
      <c r="S41" s="74">
        <f t="shared" si="0"/>
        <v>0.71607799999999999</v>
      </c>
      <c r="T41" s="74">
        <f t="shared" si="1"/>
        <v>-0.71607799999999999</v>
      </c>
      <c r="U41" s="75">
        <f t="shared" si="2"/>
        <v>-0.70256348873077479</v>
      </c>
      <c r="V41" s="76"/>
      <c r="W41" s="76"/>
      <c r="X41" s="83" t="s">
        <v>927</v>
      </c>
    </row>
    <row r="42" spans="1:24" ht="78.75" x14ac:dyDescent="0.25">
      <c r="A42" s="79" t="s">
        <v>39</v>
      </c>
      <c r="B42" s="80" t="s">
        <v>429</v>
      </c>
      <c r="C42" s="81" t="s">
        <v>697</v>
      </c>
      <c r="D42" s="72">
        <v>9.0376300000000001</v>
      </c>
      <c r="E42" s="72">
        <v>9.0376300000000001</v>
      </c>
      <c r="F42" s="72">
        <v>0</v>
      </c>
      <c r="G42" s="72">
        <v>0</v>
      </c>
      <c r="H42" s="72">
        <v>0</v>
      </c>
      <c r="I42" s="72">
        <v>0</v>
      </c>
      <c r="J42" s="72">
        <v>0</v>
      </c>
      <c r="K42" s="72">
        <v>0</v>
      </c>
      <c r="L42" s="72">
        <v>0</v>
      </c>
      <c r="M42" s="72">
        <v>9.0376300000000001</v>
      </c>
      <c r="N42" s="72">
        <v>0</v>
      </c>
      <c r="O42" s="76">
        <v>0</v>
      </c>
      <c r="P42" s="76">
        <v>0</v>
      </c>
      <c r="Q42" s="76">
        <v>0</v>
      </c>
      <c r="R42" s="76">
        <v>0</v>
      </c>
      <c r="S42" s="74">
        <f t="shared" si="0"/>
        <v>9.0376300000000001</v>
      </c>
      <c r="T42" s="74">
        <f t="shared" si="1"/>
        <v>-9.0376300000000001</v>
      </c>
      <c r="U42" s="75">
        <f t="shared" si="2"/>
        <v>-1</v>
      </c>
      <c r="V42" s="76"/>
      <c r="W42" s="76"/>
      <c r="X42" s="83" t="s">
        <v>927</v>
      </c>
    </row>
    <row r="43" spans="1:24" ht="94.5" x14ac:dyDescent="0.25">
      <c r="A43" s="79" t="s">
        <v>40</v>
      </c>
      <c r="B43" s="80" t="s">
        <v>430</v>
      </c>
      <c r="C43" s="81" t="s">
        <v>697</v>
      </c>
      <c r="D43" s="72">
        <v>0.49971421000000005</v>
      </c>
      <c r="E43" s="72">
        <v>0.49971421000000005</v>
      </c>
      <c r="F43" s="72">
        <v>0.49971399999999999</v>
      </c>
      <c r="G43" s="72">
        <v>0</v>
      </c>
      <c r="H43" s="72">
        <v>0</v>
      </c>
      <c r="I43" s="72">
        <v>0</v>
      </c>
      <c r="J43" s="72">
        <v>0</v>
      </c>
      <c r="K43" s="72">
        <v>0</v>
      </c>
      <c r="L43" s="72">
        <v>0.49971399999999999</v>
      </c>
      <c r="M43" s="72">
        <v>0.49971421000000005</v>
      </c>
      <c r="N43" s="72">
        <v>0</v>
      </c>
      <c r="O43" s="76">
        <v>0.49971399999999999</v>
      </c>
      <c r="P43" s="76">
        <v>0</v>
      </c>
      <c r="Q43" s="76">
        <v>0</v>
      </c>
      <c r="R43" s="76">
        <v>0</v>
      </c>
      <c r="S43" s="74">
        <f t="shared" si="0"/>
        <v>2.1000000005599873E-7</v>
      </c>
      <c r="T43" s="74">
        <f t="shared" si="1"/>
        <v>-2.1000000005599873E-7</v>
      </c>
      <c r="U43" s="75">
        <f t="shared" si="2"/>
        <v>-4.202402009712003E-7</v>
      </c>
      <c r="V43" s="76"/>
      <c r="W43" s="76"/>
      <c r="X43" s="47" t="s">
        <v>996</v>
      </c>
    </row>
    <row r="44" spans="1:24" ht="31.5" x14ac:dyDescent="0.25">
      <c r="A44" s="79" t="s">
        <v>41</v>
      </c>
      <c r="B44" s="80" t="s">
        <v>431</v>
      </c>
      <c r="C44" s="81" t="s">
        <v>697</v>
      </c>
      <c r="D44" s="72">
        <v>0.49600923999999996</v>
      </c>
      <c r="E44" s="72">
        <v>0.49600923999999996</v>
      </c>
      <c r="F44" s="72">
        <v>0.49600900000000003</v>
      </c>
      <c r="G44" s="72">
        <v>0</v>
      </c>
      <c r="H44" s="72">
        <v>0</v>
      </c>
      <c r="I44" s="72">
        <v>0</v>
      </c>
      <c r="J44" s="72">
        <v>0</v>
      </c>
      <c r="K44" s="72">
        <v>0</v>
      </c>
      <c r="L44" s="72">
        <v>0.27500000000000002</v>
      </c>
      <c r="M44" s="72">
        <v>0.49600923999999996</v>
      </c>
      <c r="N44" s="72">
        <v>0.22100899999999998</v>
      </c>
      <c r="O44" s="76">
        <v>0.42034699999999997</v>
      </c>
      <c r="P44" s="76">
        <v>0</v>
      </c>
      <c r="Q44" s="76">
        <v>0</v>
      </c>
      <c r="R44" s="76">
        <v>0</v>
      </c>
      <c r="S44" s="74">
        <f t="shared" si="0"/>
        <v>2.3999999992918575E-7</v>
      </c>
      <c r="T44" s="74">
        <f t="shared" si="1"/>
        <v>-2.3999999992918575E-7</v>
      </c>
      <c r="U44" s="75">
        <f t="shared" si="2"/>
        <v>-4.8386195372618346E-7</v>
      </c>
      <c r="V44" s="76"/>
      <c r="W44" s="76"/>
      <c r="X44" s="83" t="s">
        <v>926</v>
      </c>
    </row>
    <row r="45" spans="1:24" ht="31.5" x14ac:dyDescent="0.25">
      <c r="A45" s="79" t="s">
        <v>42</v>
      </c>
      <c r="B45" s="80" t="s">
        <v>432</v>
      </c>
      <c r="C45" s="81" t="s">
        <v>697</v>
      </c>
      <c r="D45" s="72">
        <v>0.49989913000000002</v>
      </c>
      <c r="E45" s="72">
        <v>0.49989913000000002</v>
      </c>
      <c r="F45" s="72">
        <v>0.49989899999999998</v>
      </c>
      <c r="G45" s="72">
        <v>0</v>
      </c>
      <c r="H45" s="72">
        <v>0</v>
      </c>
      <c r="I45" s="72">
        <v>0</v>
      </c>
      <c r="J45" s="72">
        <v>0</v>
      </c>
      <c r="K45" s="72">
        <v>0</v>
      </c>
      <c r="L45" s="72">
        <v>0.49989899999999998</v>
      </c>
      <c r="M45" s="72">
        <v>0.49989913000000002</v>
      </c>
      <c r="N45" s="72">
        <v>0</v>
      </c>
      <c r="O45" s="76">
        <v>0.42364299999999999</v>
      </c>
      <c r="P45" s="76">
        <v>0</v>
      </c>
      <c r="Q45" s="76">
        <v>0</v>
      </c>
      <c r="R45" s="76">
        <v>0</v>
      </c>
      <c r="S45" s="74">
        <f t="shared" si="0"/>
        <v>1.3000000004259604E-7</v>
      </c>
      <c r="T45" s="74">
        <f t="shared" si="1"/>
        <v>-1.3000000004259604E-7</v>
      </c>
      <c r="U45" s="75">
        <f t="shared" si="2"/>
        <v>-2.6005246311910923E-7</v>
      </c>
      <c r="V45" s="76"/>
      <c r="W45" s="76"/>
      <c r="X45" s="83" t="s">
        <v>926</v>
      </c>
    </row>
    <row r="46" spans="1:24" ht="31.5" x14ac:dyDescent="0.25">
      <c r="A46" s="79" t="s">
        <v>43</v>
      </c>
      <c r="B46" s="80" t="s">
        <v>433</v>
      </c>
      <c r="C46" s="81" t="s">
        <v>697</v>
      </c>
      <c r="D46" s="72">
        <v>0.49996322999999998</v>
      </c>
      <c r="E46" s="72">
        <v>0.49996322999999998</v>
      </c>
      <c r="F46" s="72">
        <v>0.49996300000000005</v>
      </c>
      <c r="G46" s="72">
        <v>0</v>
      </c>
      <c r="H46" s="72">
        <v>0</v>
      </c>
      <c r="I46" s="72">
        <v>0</v>
      </c>
      <c r="J46" s="72">
        <v>0</v>
      </c>
      <c r="K46" s="72">
        <v>0</v>
      </c>
      <c r="L46" s="72">
        <v>0.49996300000000005</v>
      </c>
      <c r="M46" s="72">
        <v>0.49996322999999998</v>
      </c>
      <c r="N46" s="72">
        <v>0</v>
      </c>
      <c r="O46" s="76">
        <v>0.42369799999999996</v>
      </c>
      <c r="P46" s="76">
        <v>0</v>
      </c>
      <c r="Q46" s="76">
        <v>0</v>
      </c>
      <c r="R46" s="76">
        <v>0</v>
      </c>
      <c r="S46" s="74">
        <f t="shared" si="0"/>
        <v>2.2999999993444931E-7</v>
      </c>
      <c r="T46" s="74">
        <f t="shared" si="1"/>
        <v>-2.2999999993444931E-7</v>
      </c>
      <c r="U46" s="75">
        <f t="shared" si="2"/>
        <v>-4.600338308069496E-7</v>
      </c>
      <c r="V46" s="76"/>
      <c r="W46" s="76"/>
      <c r="X46" s="83" t="s">
        <v>926</v>
      </c>
    </row>
    <row r="47" spans="1:24" ht="31.5" x14ac:dyDescent="0.25">
      <c r="A47" s="79" t="s">
        <v>44</v>
      </c>
      <c r="B47" s="80" t="s">
        <v>434</v>
      </c>
      <c r="C47" s="81" t="s">
        <v>697</v>
      </c>
      <c r="D47" s="72">
        <v>0.41722113999999999</v>
      </c>
      <c r="E47" s="72">
        <v>0.41722113999999999</v>
      </c>
      <c r="F47" s="72">
        <v>0.41722100000000001</v>
      </c>
      <c r="G47" s="72">
        <v>0</v>
      </c>
      <c r="H47" s="72">
        <v>0</v>
      </c>
      <c r="I47" s="72">
        <v>0</v>
      </c>
      <c r="J47" s="72">
        <v>0</v>
      </c>
      <c r="K47" s="72">
        <v>0</v>
      </c>
      <c r="L47" s="72">
        <v>0.41722100000000001</v>
      </c>
      <c r="M47" s="72">
        <v>0.41722113999999999</v>
      </c>
      <c r="N47" s="72">
        <v>0</v>
      </c>
      <c r="O47" s="76">
        <v>0.35357699999999997</v>
      </c>
      <c r="P47" s="76">
        <v>0</v>
      </c>
      <c r="Q47" s="76">
        <v>0</v>
      </c>
      <c r="R47" s="76">
        <v>0</v>
      </c>
      <c r="S47" s="74">
        <f t="shared" si="0"/>
        <v>1.3999999998182133E-7</v>
      </c>
      <c r="T47" s="74">
        <f t="shared" si="1"/>
        <v>-1.3999999998182133E-7</v>
      </c>
      <c r="U47" s="75">
        <f t="shared" si="2"/>
        <v>-3.3555346690139487E-7</v>
      </c>
      <c r="V47" s="76"/>
      <c r="W47" s="76"/>
      <c r="X47" s="83" t="s">
        <v>926</v>
      </c>
    </row>
    <row r="48" spans="1:24" ht="78.75" x14ac:dyDescent="0.25">
      <c r="A48" s="79" t="s">
        <v>45</v>
      </c>
      <c r="B48" s="80" t="s">
        <v>435</v>
      </c>
      <c r="C48" s="81" t="s">
        <v>697</v>
      </c>
      <c r="D48" s="72">
        <v>47.2</v>
      </c>
      <c r="E48" s="72">
        <v>47.2</v>
      </c>
      <c r="F48" s="72">
        <v>0</v>
      </c>
      <c r="G48" s="72">
        <v>0</v>
      </c>
      <c r="H48" s="72">
        <v>0</v>
      </c>
      <c r="I48" s="72">
        <v>0</v>
      </c>
      <c r="J48" s="72">
        <v>0</v>
      </c>
      <c r="K48" s="72">
        <v>0</v>
      </c>
      <c r="L48" s="72">
        <v>0</v>
      </c>
      <c r="M48" s="72">
        <v>47.2</v>
      </c>
      <c r="N48" s="72">
        <v>0</v>
      </c>
      <c r="O48" s="76">
        <v>0</v>
      </c>
      <c r="P48" s="76">
        <v>0</v>
      </c>
      <c r="Q48" s="76">
        <v>0</v>
      </c>
      <c r="R48" s="76">
        <v>0</v>
      </c>
      <c r="S48" s="74">
        <f t="shared" si="0"/>
        <v>47.2</v>
      </c>
      <c r="T48" s="74">
        <f t="shared" si="1"/>
        <v>-47.2</v>
      </c>
      <c r="U48" s="75">
        <f t="shared" si="2"/>
        <v>-1</v>
      </c>
      <c r="V48" s="76"/>
      <c r="W48" s="76"/>
      <c r="X48" s="83" t="s">
        <v>927</v>
      </c>
    </row>
    <row r="49" spans="1:24" ht="78.75" x14ac:dyDescent="0.25">
      <c r="A49" s="79" t="s">
        <v>46</v>
      </c>
      <c r="B49" s="80" t="s">
        <v>436</v>
      </c>
      <c r="C49" s="81" t="s">
        <v>697</v>
      </c>
      <c r="D49" s="72">
        <v>5.8999999999999995</v>
      </c>
      <c r="E49" s="72">
        <v>5.8999999999999995</v>
      </c>
      <c r="F49" s="72">
        <v>0</v>
      </c>
      <c r="G49" s="72">
        <v>0</v>
      </c>
      <c r="H49" s="72">
        <v>0</v>
      </c>
      <c r="I49" s="72">
        <v>0</v>
      </c>
      <c r="J49" s="72">
        <v>0</v>
      </c>
      <c r="K49" s="72">
        <v>5.9</v>
      </c>
      <c r="L49" s="72">
        <v>0</v>
      </c>
      <c r="M49" s="72">
        <v>0</v>
      </c>
      <c r="N49" s="72">
        <v>0</v>
      </c>
      <c r="O49" s="76">
        <v>0</v>
      </c>
      <c r="P49" s="76">
        <v>0</v>
      </c>
      <c r="Q49" s="76">
        <v>0</v>
      </c>
      <c r="R49" s="76">
        <v>0</v>
      </c>
      <c r="S49" s="74">
        <f t="shared" si="0"/>
        <v>5.8999999999999995</v>
      </c>
      <c r="T49" s="74">
        <f t="shared" si="1"/>
        <v>-5.8999999999999995</v>
      </c>
      <c r="U49" s="75">
        <f t="shared" si="2"/>
        <v>-1</v>
      </c>
      <c r="V49" s="76"/>
      <c r="W49" s="76"/>
      <c r="X49" s="83" t="s">
        <v>927</v>
      </c>
    </row>
    <row r="50" spans="1:24" ht="78.75" x14ac:dyDescent="0.25">
      <c r="A50" s="79" t="s">
        <v>47</v>
      </c>
      <c r="B50" s="80" t="s">
        <v>437</v>
      </c>
      <c r="C50" s="81" t="s">
        <v>697</v>
      </c>
      <c r="D50" s="72">
        <v>3.3772820000000001</v>
      </c>
      <c r="E50" s="72">
        <v>3.3772820000000001</v>
      </c>
      <c r="F50" s="72">
        <v>1.0126310000000001</v>
      </c>
      <c r="G50" s="72">
        <v>0</v>
      </c>
      <c r="H50" s="72">
        <v>0</v>
      </c>
      <c r="I50" s="72">
        <v>0</v>
      </c>
      <c r="J50" s="72">
        <v>0</v>
      </c>
      <c r="K50" s="72">
        <v>0</v>
      </c>
      <c r="L50" s="72">
        <v>0</v>
      </c>
      <c r="M50" s="72">
        <v>3.3772820000000001</v>
      </c>
      <c r="N50" s="72">
        <v>1.0126310000000001</v>
      </c>
      <c r="O50" s="76">
        <v>0.85816199999999998</v>
      </c>
      <c r="P50" s="76">
        <v>0</v>
      </c>
      <c r="Q50" s="76">
        <v>0</v>
      </c>
      <c r="R50" s="76">
        <v>0</v>
      </c>
      <c r="S50" s="74">
        <f t="shared" si="0"/>
        <v>2.3646510000000003</v>
      </c>
      <c r="T50" s="74">
        <f t="shared" si="1"/>
        <v>-2.3646510000000003</v>
      </c>
      <c r="U50" s="75">
        <f t="shared" si="2"/>
        <v>-0.70016391879623918</v>
      </c>
      <c r="V50" s="76"/>
      <c r="W50" s="76"/>
      <c r="X50" s="83" t="s">
        <v>927</v>
      </c>
    </row>
    <row r="51" spans="1:24" ht="31.5" x14ac:dyDescent="0.25">
      <c r="A51" s="79" t="s">
        <v>48</v>
      </c>
      <c r="B51" s="80" t="s">
        <v>438</v>
      </c>
      <c r="C51" s="81" t="s">
        <v>697</v>
      </c>
      <c r="D51" s="72">
        <v>0.4999884</v>
      </c>
      <c r="E51" s="72">
        <v>0.4999884</v>
      </c>
      <c r="F51" s="72">
        <v>0.49998799999999999</v>
      </c>
      <c r="G51" s="72">
        <v>0</v>
      </c>
      <c r="H51" s="72">
        <v>0</v>
      </c>
      <c r="I51" s="72">
        <v>0</v>
      </c>
      <c r="J51" s="72">
        <v>0</v>
      </c>
      <c r="K51" s="72">
        <v>0</v>
      </c>
      <c r="L51" s="72">
        <v>0.49998799999999999</v>
      </c>
      <c r="M51" s="72">
        <v>0.4999884</v>
      </c>
      <c r="N51" s="72">
        <v>0</v>
      </c>
      <c r="O51" s="76">
        <v>0.42371900000000001</v>
      </c>
      <c r="P51" s="76">
        <v>0</v>
      </c>
      <c r="Q51" s="76">
        <v>0</v>
      </c>
      <c r="R51" s="76">
        <v>0</v>
      </c>
      <c r="S51" s="74">
        <f t="shared" si="0"/>
        <v>4.0000000001150227E-7</v>
      </c>
      <c r="T51" s="74">
        <f t="shared" si="1"/>
        <v>-4.0000000001150227E-7</v>
      </c>
      <c r="U51" s="75">
        <f t="shared" si="2"/>
        <v>-8.0001856039846331E-7</v>
      </c>
      <c r="V51" s="76"/>
      <c r="W51" s="76"/>
      <c r="X51" s="83" t="s">
        <v>926</v>
      </c>
    </row>
    <row r="52" spans="1:24" ht="31.5" x14ac:dyDescent="0.25">
      <c r="A52" s="79" t="s">
        <v>49</v>
      </c>
      <c r="B52" s="80" t="s">
        <v>439</v>
      </c>
      <c r="C52" s="81" t="s">
        <v>697</v>
      </c>
      <c r="D52" s="72">
        <v>0.49905642</v>
      </c>
      <c r="E52" s="72">
        <v>0.49905642</v>
      </c>
      <c r="F52" s="72">
        <v>0.49905700000000003</v>
      </c>
      <c r="G52" s="72">
        <v>0</v>
      </c>
      <c r="H52" s="72">
        <v>0</v>
      </c>
      <c r="I52" s="72">
        <v>0</v>
      </c>
      <c r="J52" s="72">
        <v>0</v>
      </c>
      <c r="K52" s="72">
        <v>0</v>
      </c>
      <c r="L52" s="72">
        <v>0.49905700000000003</v>
      </c>
      <c r="M52" s="72">
        <v>0.49905642</v>
      </c>
      <c r="N52" s="72">
        <v>0</v>
      </c>
      <c r="O52" s="76">
        <v>0.422929</v>
      </c>
      <c r="P52" s="76">
        <v>0</v>
      </c>
      <c r="Q52" s="76">
        <v>0</v>
      </c>
      <c r="R52" s="76">
        <v>0</v>
      </c>
      <c r="S52" s="74">
        <f t="shared" si="0"/>
        <v>-5.8000000002778052E-7</v>
      </c>
      <c r="T52" s="74">
        <f t="shared" si="1"/>
        <v>5.8000000002778052E-7</v>
      </c>
      <c r="U52" s="75">
        <f t="shared" si="2"/>
        <v>1.1621932447525296E-6</v>
      </c>
      <c r="V52" s="76"/>
      <c r="W52" s="76"/>
      <c r="X52" s="83" t="s">
        <v>926</v>
      </c>
    </row>
    <row r="53" spans="1:24" ht="31.5" x14ac:dyDescent="0.25">
      <c r="A53" s="79" t="s">
        <v>50</v>
      </c>
      <c r="B53" s="80" t="s">
        <v>440</v>
      </c>
      <c r="C53" s="81" t="s">
        <v>697</v>
      </c>
      <c r="D53" s="72">
        <v>0.49908022999999996</v>
      </c>
      <c r="E53" s="72">
        <v>0.49908022999999996</v>
      </c>
      <c r="F53" s="72">
        <v>0.49907999999999997</v>
      </c>
      <c r="G53" s="72">
        <v>0</v>
      </c>
      <c r="H53" s="72">
        <v>0</v>
      </c>
      <c r="I53" s="72">
        <v>0</v>
      </c>
      <c r="J53" s="72">
        <v>0</v>
      </c>
      <c r="K53" s="72">
        <v>0</v>
      </c>
      <c r="L53" s="72">
        <v>0.47475000000000001</v>
      </c>
      <c r="M53" s="72">
        <v>0.49908022999999996</v>
      </c>
      <c r="N53" s="72">
        <v>2.4329999999999997E-2</v>
      </c>
      <c r="O53" s="76">
        <v>0.42294900000000002</v>
      </c>
      <c r="P53" s="76">
        <v>0</v>
      </c>
      <c r="Q53" s="76">
        <v>0</v>
      </c>
      <c r="R53" s="76">
        <v>0</v>
      </c>
      <c r="S53" s="74">
        <f t="shared" si="0"/>
        <v>2.2999999998996046E-7</v>
      </c>
      <c r="T53" s="74">
        <f t="shared" si="1"/>
        <v>-2.2999999998996046E-7</v>
      </c>
      <c r="U53" s="75">
        <f t="shared" si="2"/>
        <v>-4.6084774785182248E-7</v>
      </c>
      <c r="V53" s="76"/>
      <c r="W53" s="76"/>
      <c r="X53" s="83" t="s">
        <v>926</v>
      </c>
    </row>
    <row r="54" spans="1:24" ht="78.75" x14ac:dyDescent="0.25">
      <c r="A54" s="79" t="s">
        <v>51</v>
      </c>
      <c r="B54" s="80" t="s">
        <v>441</v>
      </c>
      <c r="C54" s="81" t="s">
        <v>697</v>
      </c>
      <c r="D54" s="72">
        <v>15.329000000000001</v>
      </c>
      <c r="E54" s="72">
        <v>15.329000000000001</v>
      </c>
      <c r="F54" s="72">
        <v>0.81031399999999998</v>
      </c>
      <c r="G54" s="72">
        <v>0</v>
      </c>
      <c r="H54" s="72">
        <v>0</v>
      </c>
      <c r="I54" s="72">
        <v>0</v>
      </c>
      <c r="J54" s="72">
        <v>0</v>
      </c>
      <c r="K54" s="72">
        <v>0</v>
      </c>
      <c r="L54" s="72">
        <v>0</v>
      </c>
      <c r="M54" s="72">
        <v>15.329000000000001</v>
      </c>
      <c r="N54" s="72">
        <v>0.81031399999999998</v>
      </c>
      <c r="O54" s="76">
        <v>0.76284000000000007</v>
      </c>
      <c r="P54" s="76">
        <v>0</v>
      </c>
      <c r="Q54" s="76">
        <v>0</v>
      </c>
      <c r="R54" s="76">
        <v>0</v>
      </c>
      <c r="S54" s="74">
        <f t="shared" si="0"/>
        <v>14.518686000000001</v>
      </c>
      <c r="T54" s="74">
        <f t="shared" si="1"/>
        <v>-14.518686000000001</v>
      </c>
      <c r="U54" s="75">
        <f t="shared" si="2"/>
        <v>-0.94713849566181751</v>
      </c>
      <c r="V54" s="76"/>
      <c r="W54" s="76"/>
      <c r="X54" s="83" t="s">
        <v>927</v>
      </c>
    </row>
    <row r="55" spans="1:24" ht="31.5" x14ac:dyDescent="0.25">
      <c r="A55" s="79" t="s">
        <v>52</v>
      </c>
      <c r="B55" s="80" t="s">
        <v>442</v>
      </c>
      <c r="C55" s="81" t="s">
        <v>697</v>
      </c>
      <c r="D55" s="72">
        <v>0.49915616999999995</v>
      </c>
      <c r="E55" s="72">
        <v>0.49915616999999995</v>
      </c>
      <c r="F55" s="72">
        <v>0.49915599999999999</v>
      </c>
      <c r="G55" s="72">
        <v>0</v>
      </c>
      <c r="H55" s="72">
        <v>0</v>
      </c>
      <c r="I55" s="72">
        <v>0</v>
      </c>
      <c r="J55" s="72">
        <v>0</v>
      </c>
      <c r="K55" s="72">
        <v>0</v>
      </c>
      <c r="L55" s="72">
        <v>0.49915599999999999</v>
      </c>
      <c r="M55" s="72">
        <v>0.49915616999999995</v>
      </c>
      <c r="N55" s="72">
        <v>0</v>
      </c>
      <c r="O55" s="76">
        <v>0.423014</v>
      </c>
      <c r="P55" s="76">
        <v>0</v>
      </c>
      <c r="Q55" s="76">
        <v>0</v>
      </c>
      <c r="R55" s="76">
        <v>0</v>
      </c>
      <c r="S55" s="74">
        <f t="shared" si="0"/>
        <v>1.6999999996603066E-7</v>
      </c>
      <c r="T55" s="74">
        <f t="shared" si="1"/>
        <v>-1.6999999996603066E-7</v>
      </c>
      <c r="U55" s="75">
        <f t="shared" si="2"/>
        <v>-3.4057477438231842E-7</v>
      </c>
      <c r="V55" s="76"/>
      <c r="W55" s="76"/>
      <c r="X55" s="83" t="s">
        <v>926</v>
      </c>
    </row>
    <row r="56" spans="1:24" ht="78.75" x14ac:dyDescent="0.25">
      <c r="A56" s="79" t="s">
        <v>53</v>
      </c>
      <c r="B56" s="80" t="s">
        <v>443</v>
      </c>
      <c r="C56" s="81" t="s">
        <v>697</v>
      </c>
      <c r="D56" s="72">
        <v>6.2753900000000007</v>
      </c>
      <c r="E56" s="72">
        <v>6.2753900000000007</v>
      </c>
      <c r="F56" s="72">
        <v>0.493614</v>
      </c>
      <c r="G56" s="72">
        <v>0</v>
      </c>
      <c r="H56" s="72">
        <v>0</v>
      </c>
      <c r="I56" s="72">
        <v>0</v>
      </c>
      <c r="J56" s="72">
        <v>0</v>
      </c>
      <c r="K56" s="72">
        <v>0</v>
      </c>
      <c r="L56" s="72">
        <v>0</v>
      </c>
      <c r="M56" s="72">
        <v>6.2753900000000007</v>
      </c>
      <c r="N56" s="72">
        <v>0.493614</v>
      </c>
      <c r="O56" s="76">
        <v>0.493614</v>
      </c>
      <c r="P56" s="76">
        <v>0.493614</v>
      </c>
      <c r="Q56" s="76">
        <v>0</v>
      </c>
      <c r="R56" s="76">
        <v>0</v>
      </c>
      <c r="S56" s="74">
        <f t="shared" si="0"/>
        <v>5.7817760000000007</v>
      </c>
      <c r="T56" s="74">
        <f t="shared" si="1"/>
        <v>-5.7817760000000007</v>
      </c>
      <c r="U56" s="75">
        <f t="shared" si="2"/>
        <v>-0.92134130309032591</v>
      </c>
      <c r="V56" s="76"/>
      <c r="W56" s="76"/>
      <c r="X56" s="83" t="s">
        <v>927</v>
      </c>
    </row>
    <row r="57" spans="1:24" ht="31.5" x14ac:dyDescent="0.25">
      <c r="A57" s="79" t="s">
        <v>54</v>
      </c>
      <c r="B57" s="80" t="s">
        <v>444</v>
      </c>
      <c r="C57" s="81" t="s">
        <v>697</v>
      </c>
      <c r="D57" s="72">
        <v>0.68</v>
      </c>
      <c r="E57" s="72">
        <v>0.68</v>
      </c>
      <c r="F57" s="72">
        <v>0.68</v>
      </c>
      <c r="G57" s="72">
        <v>0</v>
      </c>
      <c r="H57" s="72">
        <v>0</v>
      </c>
      <c r="I57" s="72">
        <v>0</v>
      </c>
      <c r="J57" s="72">
        <v>0</v>
      </c>
      <c r="K57" s="72">
        <v>0</v>
      </c>
      <c r="L57" s="72">
        <v>0.68</v>
      </c>
      <c r="M57" s="72">
        <v>0.68</v>
      </c>
      <c r="N57" s="72">
        <v>0</v>
      </c>
      <c r="O57" s="76">
        <v>0.57627099999999998</v>
      </c>
      <c r="P57" s="76">
        <v>0</v>
      </c>
      <c r="Q57" s="76">
        <v>0</v>
      </c>
      <c r="R57" s="76">
        <v>0</v>
      </c>
      <c r="S57" s="74">
        <f t="shared" si="0"/>
        <v>0</v>
      </c>
      <c r="T57" s="74">
        <f t="shared" si="1"/>
        <v>0</v>
      </c>
      <c r="U57" s="75">
        <f t="shared" si="2"/>
        <v>0</v>
      </c>
      <c r="V57" s="76"/>
      <c r="W57" s="76"/>
      <c r="X57" s="83" t="s">
        <v>926</v>
      </c>
    </row>
    <row r="58" spans="1:24" ht="78.75" x14ac:dyDescent="0.25">
      <c r="A58" s="79" t="s">
        <v>55</v>
      </c>
      <c r="B58" s="80" t="s">
        <v>445</v>
      </c>
      <c r="C58" s="81" t="s">
        <v>697</v>
      </c>
      <c r="D58" s="72">
        <v>6.7342200000000005</v>
      </c>
      <c r="E58" s="72">
        <v>2.9</v>
      </c>
      <c r="F58" s="72">
        <v>0.131935</v>
      </c>
      <c r="G58" s="72">
        <v>0</v>
      </c>
      <c r="H58" s="72">
        <v>0</v>
      </c>
      <c r="I58" s="72">
        <v>0</v>
      </c>
      <c r="J58" s="72">
        <v>0</v>
      </c>
      <c r="K58" s="72">
        <v>0</v>
      </c>
      <c r="L58" s="72">
        <v>0</v>
      </c>
      <c r="M58" s="72">
        <v>2.9</v>
      </c>
      <c r="N58" s="72">
        <v>0.131935</v>
      </c>
      <c r="O58" s="76">
        <v>0.131935</v>
      </c>
      <c r="P58" s="76">
        <v>0.131935</v>
      </c>
      <c r="Q58" s="76">
        <v>0</v>
      </c>
      <c r="R58" s="76">
        <v>0</v>
      </c>
      <c r="S58" s="74">
        <f t="shared" si="0"/>
        <v>6.6022850000000002</v>
      </c>
      <c r="T58" s="74">
        <f t="shared" si="1"/>
        <v>-2.768065</v>
      </c>
      <c r="U58" s="75">
        <f t="shared" si="2"/>
        <v>-0.95450517241379307</v>
      </c>
      <c r="V58" s="76"/>
      <c r="W58" s="76"/>
      <c r="X58" s="83" t="s">
        <v>927</v>
      </c>
    </row>
    <row r="59" spans="1:24" ht="31.5" x14ac:dyDescent="0.25">
      <c r="A59" s="79" t="s">
        <v>56</v>
      </c>
      <c r="B59" s="80" t="s">
        <v>446</v>
      </c>
      <c r="C59" s="81" t="s">
        <v>697</v>
      </c>
      <c r="D59" s="72">
        <v>0.59499999999999997</v>
      </c>
      <c r="E59" s="72">
        <v>0.59499999999999997</v>
      </c>
      <c r="F59" s="72">
        <v>0.59499999999999997</v>
      </c>
      <c r="G59" s="72">
        <v>0</v>
      </c>
      <c r="H59" s="72">
        <v>0</v>
      </c>
      <c r="I59" s="72">
        <v>0</v>
      </c>
      <c r="J59" s="72">
        <v>0</v>
      </c>
      <c r="K59" s="72">
        <v>0</v>
      </c>
      <c r="L59" s="72">
        <v>0.59499999999999997</v>
      </c>
      <c r="M59" s="72">
        <v>0.59499999999999997</v>
      </c>
      <c r="N59" s="72">
        <v>0</v>
      </c>
      <c r="O59" s="76">
        <v>0.50423700000000005</v>
      </c>
      <c r="P59" s="76">
        <v>0</v>
      </c>
      <c r="Q59" s="76">
        <v>0</v>
      </c>
      <c r="R59" s="76">
        <v>0</v>
      </c>
      <c r="S59" s="74">
        <f t="shared" si="0"/>
        <v>0</v>
      </c>
      <c r="T59" s="74">
        <f t="shared" si="1"/>
        <v>0</v>
      </c>
      <c r="U59" s="75">
        <f t="shared" si="2"/>
        <v>0</v>
      </c>
      <c r="V59" s="76"/>
      <c r="W59" s="76"/>
      <c r="X59" s="83" t="s">
        <v>926</v>
      </c>
    </row>
    <row r="60" spans="1:24" ht="78.75" x14ac:dyDescent="0.25">
      <c r="A60" s="79" t="s">
        <v>57</v>
      </c>
      <c r="B60" s="80" t="s">
        <v>447</v>
      </c>
      <c r="C60" s="81" t="s">
        <v>697</v>
      </c>
      <c r="D60" s="72">
        <v>5.7603900000000001</v>
      </c>
      <c r="E60" s="72">
        <v>1.96484375</v>
      </c>
      <c r="F60" s="72">
        <v>0.12712699999999999</v>
      </c>
      <c r="G60" s="72">
        <v>0</v>
      </c>
      <c r="H60" s="72">
        <v>0</v>
      </c>
      <c r="I60" s="72">
        <v>0</v>
      </c>
      <c r="J60" s="72">
        <v>0</v>
      </c>
      <c r="K60" s="72">
        <v>0</v>
      </c>
      <c r="L60" s="72">
        <v>0</v>
      </c>
      <c r="M60" s="72">
        <v>1.96484375</v>
      </c>
      <c r="N60" s="72">
        <v>0.12712699999999999</v>
      </c>
      <c r="O60" s="76">
        <v>0.12712699999999999</v>
      </c>
      <c r="P60" s="76">
        <v>0.12712699999999999</v>
      </c>
      <c r="Q60" s="76">
        <v>0</v>
      </c>
      <c r="R60" s="76">
        <v>0</v>
      </c>
      <c r="S60" s="74">
        <f t="shared" si="0"/>
        <v>5.6332630000000004</v>
      </c>
      <c r="T60" s="74">
        <f t="shared" si="1"/>
        <v>-1.83771675</v>
      </c>
      <c r="U60" s="75">
        <f t="shared" si="2"/>
        <v>-0.93529918091451292</v>
      </c>
      <c r="V60" s="76"/>
      <c r="W60" s="76"/>
      <c r="X60" s="83" t="s">
        <v>927</v>
      </c>
    </row>
    <row r="61" spans="1:24" ht="31.5" x14ac:dyDescent="0.25">
      <c r="A61" s="79" t="s">
        <v>58</v>
      </c>
      <c r="B61" s="80" t="s">
        <v>448</v>
      </c>
      <c r="C61" s="81" t="s">
        <v>697</v>
      </c>
      <c r="D61" s="72">
        <v>0.48549999999999999</v>
      </c>
      <c r="E61" s="72">
        <v>0.48549999999999999</v>
      </c>
      <c r="F61" s="72">
        <v>0.48549999999999999</v>
      </c>
      <c r="G61" s="72">
        <v>0</v>
      </c>
      <c r="H61" s="72">
        <v>0</v>
      </c>
      <c r="I61" s="72">
        <v>0</v>
      </c>
      <c r="J61" s="72">
        <v>0</v>
      </c>
      <c r="K61" s="72">
        <v>0</v>
      </c>
      <c r="L61" s="72">
        <v>0.48549999999999999</v>
      </c>
      <c r="M61" s="72">
        <v>0.48549999999999999</v>
      </c>
      <c r="N61" s="72">
        <v>0</v>
      </c>
      <c r="O61" s="76">
        <v>0.411441</v>
      </c>
      <c r="P61" s="76">
        <v>0</v>
      </c>
      <c r="Q61" s="76">
        <v>0</v>
      </c>
      <c r="R61" s="76">
        <v>0</v>
      </c>
      <c r="S61" s="74">
        <f t="shared" si="0"/>
        <v>0</v>
      </c>
      <c r="T61" s="74">
        <f t="shared" si="1"/>
        <v>0</v>
      </c>
      <c r="U61" s="75">
        <f t="shared" si="2"/>
        <v>0</v>
      </c>
      <c r="V61" s="76"/>
      <c r="W61" s="76"/>
      <c r="X61" s="83" t="s">
        <v>926</v>
      </c>
    </row>
    <row r="62" spans="1:24" ht="78.75" x14ac:dyDescent="0.25">
      <c r="A62" s="79" t="s">
        <v>59</v>
      </c>
      <c r="B62" s="80" t="s">
        <v>449</v>
      </c>
      <c r="C62" s="81" t="s">
        <v>697</v>
      </c>
      <c r="D62" s="72">
        <v>4.7211499999999997</v>
      </c>
      <c r="E62" s="72">
        <v>3</v>
      </c>
      <c r="F62" s="72">
        <v>0.37669400000000003</v>
      </c>
      <c r="G62" s="72">
        <v>0</v>
      </c>
      <c r="H62" s="72">
        <v>0</v>
      </c>
      <c r="I62" s="72">
        <v>0</v>
      </c>
      <c r="J62" s="72">
        <v>0</v>
      </c>
      <c r="K62" s="72">
        <v>0</v>
      </c>
      <c r="L62" s="72">
        <v>0</v>
      </c>
      <c r="M62" s="72">
        <v>3</v>
      </c>
      <c r="N62" s="72">
        <v>0.37669400000000003</v>
      </c>
      <c r="O62" s="76">
        <v>0.37669400000000003</v>
      </c>
      <c r="P62" s="76">
        <v>0.37669400000000003</v>
      </c>
      <c r="Q62" s="76">
        <v>0</v>
      </c>
      <c r="R62" s="76">
        <v>0</v>
      </c>
      <c r="S62" s="74">
        <f t="shared" si="0"/>
        <v>4.3444560000000001</v>
      </c>
      <c r="T62" s="74">
        <f t="shared" si="1"/>
        <v>-2.6233059999999999</v>
      </c>
      <c r="U62" s="75">
        <f t="shared" si="2"/>
        <v>-0.87443533333333334</v>
      </c>
      <c r="V62" s="76"/>
      <c r="W62" s="76"/>
      <c r="X62" s="83" t="s">
        <v>927</v>
      </c>
    </row>
    <row r="63" spans="1:24" ht="31.5" x14ac:dyDescent="0.25">
      <c r="A63" s="79" t="s">
        <v>60</v>
      </c>
      <c r="B63" s="80" t="s">
        <v>450</v>
      </c>
      <c r="C63" s="81" t="s">
        <v>697</v>
      </c>
      <c r="D63" s="72">
        <v>0.51</v>
      </c>
      <c r="E63" s="72">
        <v>0.51</v>
      </c>
      <c r="F63" s="72">
        <v>0.51</v>
      </c>
      <c r="G63" s="72">
        <v>0</v>
      </c>
      <c r="H63" s="72">
        <v>0</v>
      </c>
      <c r="I63" s="72">
        <v>0</v>
      </c>
      <c r="J63" s="72">
        <v>0</v>
      </c>
      <c r="K63" s="72">
        <v>0</v>
      </c>
      <c r="L63" s="72">
        <v>0.51</v>
      </c>
      <c r="M63" s="72">
        <v>0.51</v>
      </c>
      <c r="N63" s="72">
        <v>0</v>
      </c>
      <c r="O63" s="76">
        <v>0.43220299999999995</v>
      </c>
      <c r="P63" s="76">
        <v>0</v>
      </c>
      <c r="Q63" s="76">
        <v>0</v>
      </c>
      <c r="R63" s="76">
        <v>0</v>
      </c>
      <c r="S63" s="74">
        <f t="shared" si="0"/>
        <v>0</v>
      </c>
      <c r="T63" s="74">
        <f t="shared" si="1"/>
        <v>0</v>
      </c>
      <c r="U63" s="75">
        <f t="shared" si="2"/>
        <v>0</v>
      </c>
      <c r="V63" s="76"/>
      <c r="W63" s="76"/>
      <c r="X63" s="83" t="s">
        <v>926</v>
      </c>
    </row>
    <row r="64" spans="1:24" ht="31.5" x14ac:dyDescent="0.25">
      <c r="A64" s="79" t="s">
        <v>61</v>
      </c>
      <c r="B64" s="80" t="s">
        <v>451</v>
      </c>
      <c r="C64" s="81" t="s">
        <v>697</v>
      </c>
      <c r="D64" s="72">
        <v>0.76500000000000001</v>
      </c>
      <c r="E64" s="72">
        <v>0.76500000000000001</v>
      </c>
      <c r="F64" s="72">
        <v>0.76500000000000001</v>
      </c>
      <c r="G64" s="72">
        <v>0</v>
      </c>
      <c r="H64" s="72">
        <v>0</v>
      </c>
      <c r="I64" s="72">
        <v>0</v>
      </c>
      <c r="J64" s="72">
        <v>0</v>
      </c>
      <c r="K64" s="72">
        <v>0</v>
      </c>
      <c r="L64" s="72">
        <v>0.76500000000000001</v>
      </c>
      <c r="M64" s="72">
        <v>0.76500000000000001</v>
      </c>
      <c r="N64" s="72">
        <v>0</v>
      </c>
      <c r="O64" s="76">
        <v>0.64830499999999991</v>
      </c>
      <c r="P64" s="76">
        <v>0</v>
      </c>
      <c r="Q64" s="76">
        <v>0</v>
      </c>
      <c r="R64" s="76">
        <v>0</v>
      </c>
      <c r="S64" s="74">
        <f t="shared" si="0"/>
        <v>0</v>
      </c>
      <c r="T64" s="74">
        <f t="shared" si="1"/>
        <v>0</v>
      </c>
      <c r="U64" s="75">
        <f t="shared" si="2"/>
        <v>0</v>
      </c>
      <c r="V64" s="76"/>
      <c r="W64" s="76"/>
      <c r="X64" s="83" t="s">
        <v>926</v>
      </c>
    </row>
    <row r="65" spans="1:24" ht="31.5" x14ac:dyDescent="0.25">
      <c r="A65" s="79" t="s">
        <v>62</v>
      </c>
      <c r="B65" s="80" t="s">
        <v>452</v>
      </c>
      <c r="C65" s="81" t="s">
        <v>697</v>
      </c>
      <c r="D65" s="72">
        <v>0.49916118999999998</v>
      </c>
      <c r="E65" s="72">
        <v>0.49916118999999998</v>
      </c>
      <c r="F65" s="72">
        <v>0.49916100000000002</v>
      </c>
      <c r="G65" s="72">
        <v>0</v>
      </c>
      <c r="H65" s="72">
        <v>0</v>
      </c>
      <c r="I65" s="72">
        <v>0</v>
      </c>
      <c r="J65" s="72">
        <v>0</v>
      </c>
      <c r="K65" s="72">
        <v>0</v>
      </c>
      <c r="L65" s="72">
        <v>0.49916100000000002</v>
      </c>
      <c r="M65" s="72">
        <v>0.49916118999999998</v>
      </c>
      <c r="N65" s="72">
        <v>0</v>
      </c>
      <c r="O65" s="76">
        <v>0.42301799999999995</v>
      </c>
      <c r="P65" s="76">
        <v>0</v>
      </c>
      <c r="Q65" s="76">
        <v>0</v>
      </c>
      <c r="R65" s="76">
        <v>0</v>
      </c>
      <c r="S65" s="74">
        <f t="shared" si="0"/>
        <v>1.8999999995550354E-7</v>
      </c>
      <c r="T65" s="74">
        <f t="shared" si="1"/>
        <v>-1.8999999995550354E-7</v>
      </c>
      <c r="U65" s="75">
        <f t="shared" si="2"/>
        <v>-3.8063856677705843E-7</v>
      </c>
      <c r="V65" s="76"/>
      <c r="W65" s="76"/>
      <c r="X65" s="83" t="s">
        <v>926</v>
      </c>
    </row>
    <row r="66" spans="1:24" ht="78.75" x14ac:dyDescent="0.25">
      <c r="A66" s="79" t="s">
        <v>63</v>
      </c>
      <c r="B66" s="80" t="s">
        <v>453</v>
      </c>
      <c r="C66" s="81" t="s">
        <v>697</v>
      </c>
      <c r="D66" s="72">
        <v>13.299569999999999</v>
      </c>
      <c r="E66" s="72">
        <v>5</v>
      </c>
      <c r="F66" s="72">
        <v>0</v>
      </c>
      <c r="G66" s="72">
        <v>0</v>
      </c>
      <c r="H66" s="72">
        <v>0</v>
      </c>
      <c r="I66" s="72">
        <v>0</v>
      </c>
      <c r="J66" s="72">
        <v>0</v>
      </c>
      <c r="K66" s="72">
        <v>1</v>
      </c>
      <c r="L66" s="72">
        <v>0</v>
      </c>
      <c r="M66" s="72">
        <v>4</v>
      </c>
      <c r="N66" s="72">
        <v>0</v>
      </c>
      <c r="O66" s="76">
        <v>0</v>
      </c>
      <c r="P66" s="76">
        <v>0</v>
      </c>
      <c r="Q66" s="76">
        <v>0</v>
      </c>
      <c r="R66" s="76">
        <v>0</v>
      </c>
      <c r="S66" s="74">
        <f t="shared" si="0"/>
        <v>13.299569999999999</v>
      </c>
      <c r="T66" s="74">
        <f t="shared" si="1"/>
        <v>-5</v>
      </c>
      <c r="U66" s="75">
        <f t="shared" si="2"/>
        <v>-1</v>
      </c>
      <c r="V66" s="76"/>
      <c r="W66" s="76"/>
      <c r="X66" s="83" t="s">
        <v>927</v>
      </c>
    </row>
    <row r="67" spans="1:24" ht="31.5" x14ac:dyDescent="0.25">
      <c r="A67" s="79" t="s">
        <v>64</v>
      </c>
      <c r="B67" s="80" t="s">
        <v>454</v>
      </c>
      <c r="C67" s="81" t="s">
        <v>697</v>
      </c>
      <c r="D67" s="72">
        <v>1.2410000000000001</v>
      </c>
      <c r="E67" s="72">
        <v>1.2410000000000001</v>
      </c>
      <c r="F67" s="72">
        <v>1.2410000000000001</v>
      </c>
      <c r="G67" s="72">
        <v>0</v>
      </c>
      <c r="H67" s="72">
        <v>0</v>
      </c>
      <c r="I67" s="72">
        <v>0</v>
      </c>
      <c r="J67" s="72">
        <v>0</v>
      </c>
      <c r="K67" s="72">
        <v>0</v>
      </c>
      <c r="L67" s="72">
        <v>1.2410000000000001</v>
      </c>
      <c r="M67" s="72">
        <v>1.2410000000000001</v>
      </c>
      <c r="N67" s="72">
        <v>0</v>
      </c>
      <c r="O67" s="76">
        <v>1.051695</v>
      </c>
      <c r="P67" s="76">
        <v>0</v>
      </c>
      <c r="Q67" s="76">
        <v>0</v>
      </c>
      <c r="R67" s="76">
        <v>0</v>
      </c>
      <c r="S67" s="74">
        <f t="shared" si="0"/>
        <v>0</v>
      </c>
      <c r="T67" s="74">
        <f t="shared" si="1"/>
        <v>0</v>
      </c>
      <c r="U67" s="75">
        <f t="shared" si="2"/>
        <v>0</v>
      </c>
      <c r="V67" s="76"/>
      <c r="W67" s="76"/>
      <c r="X67" s="83" t="s">
        <v>926</v>
      </c>
    </row>
    <row r="68" spans="1:24" ht="78.75" x14ac:dyDescent="0.25">
      <c r="A68" s="79" t="s">
        <v>65</v>
      </c>
      <c r="B68" s="80" t="s">
        <v>455</v>
      </c>
      <c r="C68" s="81" t="s">
        <v>697</v>
      </c>
      <c r="D68" s="72">
        <v>5.4</v>
      </c>
      <c r="E68" s="72">
        <v>5.4</v>
      </c>
      <c r="F68" s="72">
        <v>0.37669400000000003</v>
      </c>
      <c r="G68" s="72">
        <v>0</v>
      </c>
      <c r="H68" s="72">
        <v>0</v>
      </c>
      <c r="I68" s="72">
        <v>0</v>
      </c>
      <c r="J68" s="72">
        <v>0</v>
      </c>
      <c r="K68" s="72">
        <v>0</v>
      </c>
      <c r="L68" s="72">
        <v>0</v>
      </c>
      <c r="M68" s="72">
        <v>5.4</v>
      </c>
      <c r="N68" s="72">
        <v>0.37669400000000003</v>
      </c>
      <c r="O68" s="76">
        <v>0.37669400000000003</v>
      </c>
      <c r="P68" s="76">
        <v>0.37669400000000003</v>
      </c>
      <c r="Q68" s="76">
        <v>0</v>
      </c>
      <c r="R68" s="76">
        <v>0</v>
      </c>
      <c r="S68" s="74">
        <f t="shared" si="0"/>
        <v>5.0233060000000007</v>
      </c>
      <c r="T68" s="74">
        <f t="shared" si="1"/>
        <v>-5.0233060000000007</v>
      </c>
      <c r="U68" s="75">
        <f t="shared" si="2"/>
        <v>-0.93024185185185182</v>
      </c>
      <c r="V68" s="76"/>
      <c r="W68" s="76"/>
      <c r="X68" s="83" t="s">
        <v>927</v>
      </c>
    </row>
    <row r="69" spans="1:24" ht="94.5" x14ac:dyDescent="0.25">
      <c r="A69" s="79" t="s">
        <v>66</v>
      </c>
      <c r="B69" s="80" t="s">
        <v>456</v>
      </c>
      <c r="C69" s="81" t="s">
        <v>697</v>
      </c>
      <c r="D69" s="72">
        <v>0.49931652000000004</v>
      </c>
      <c r="E69" s="72">
        <v>0.49931652000000004</v>
      </c>
      <c r="F69" s="72">
        <v>0.49931700000000001</v>
      </c>
      <c r="G69" s="72">
        <v>0</v>
      </c>
      <c r="H69" s="72">
        <v>0</v>
      </c>
      <c r="I69" s="72">
        <v>0</v>
      </c>
      <c r="J69" s="72">
        <v>0</v>
      </c>
      <c r="K69" s="72">
        <v>0</v>
      </c>
      <c r="L69" s="72">
        <v>0.49931700000000001</v>
      </c>
      <c r="M69" s="72">
        <v>0.49931652000000004</v>
      </c>
      <c r="N69" s="72">
        <v>0</v>
      </c>
      <c r="O69" s="76">
        <v>0.49931700000000001</v>
      </c>
      <c r="P69" s="76">
        <v>0</v>
      </c>
      <c r="Q69" s="76">
        <v>0</v>
      </c>
      <c r="R69" s="76">
        <v>0</v>
      </c>
      <c r="S69" s="74">
        <f t="shared" si="0"/>
        <v>-4.799999999693938E-7</v>
      </c>
      <c r="T69" s="74">
        <f t="shared" si="1"/>
        <v>4.799999999693938E-7</v>
      </c>
      <c r="U69" s="75">
        <f t="shared" si="2"/>
        <v>9.6131407789634693E-7</v>
      </c>
      <c r="V69" s="76"/>
      <c r="W69" s="76"/>
      <c r="X69" s="47" t="s">
        <v>996</v>
      </c>
    </row>
    <row r="70" spans="1:24" ht="78.75" x14ac:dyDescent="0.25">
      <c r="A70" s="79" t="s">
        <v>67</v>
      </c>
      <c r="B70" s="80" t="s">
        <v>457</v>
      </c>
      <c r="C70" s="81" t="s">
        <v>697</v>
      </c>
      <c r="D70" s="72">
        <v>6.35</v>
      </c>
      <c r="E70" s="72">
        <v>0</v>
      </c>
      <c r="F70" s="72">
        <v>0</v>
      </c>
      <c r="G70" s="72">
        <v>0</v>
      </c>
      <c r="H70" s="72">
        <v>0</v>
      </c>
      <c r="I70" s="72">
        <v>0</v>
      </c>
      <c r="J70" s="72">
        <v>0</v>
      </c>
      <c r="K70" s="72">
        <v>0</v>
      </c>
      <c r="L70" s="72">
        <v>0</v>
      </c>
      <c r="M70" s="72">
        <v>0</v>
      </c>
      <c r="N70" s="72">
        <v>0</v>
      </c>
      <c r="O70" s="76">
        <v>0</v>
      </c>
      <c r="P70" s="76">
        <v>0</v>
      </c>
      <c r="Q70" s="76">
        <v>0</v>
      </c>
      <c r="R70" s="76">
        <v>0</v>
      </c>
      <c r="S70" s="74">
        <f t="shared" si="0"/>
        <v>6.35</v>
      </c>
      <c r="T70" s="74">
        <f t="shared" si="1"/>
        <v>0</v>
      </c>
      <c r="U70" s="75" t="e">
        <f t="shared" si="2"/>
        <v>#DIV/0!</v>
      </c>
      <c r="V70" s="76"/>
      <c r="W70" s="76"/>
      <c r="X70" s="83" t="s">
        <v>927</v>
      </c>
    </row>
    <row r="71" spans="1:24" ht="94.5" x14ac:dyDescent="0.25">
      <c r="A71" s="79" t="s">
        <v>68</v>
      </c>
      <c r="B71" s="80" t="s">
        <v>458</v>
      </c>
      <c r="C71" s="81" t="s">
        <v>697</v>
      </c>
      <c r="D71" s="72">
        <v>0.49989816999999998</v>
      </c>
      <c r="E71" s="72">
        <v>0.49989816999999998</v>
      </c>
      <c r="F71" s="72">
        <v>0.49989800000000001</v>
      </c>
      <c r="G71" s="72">
        <v>0</v>
      </c>
      <c r="H71" s="72">
        <v>0</v>
      </c>
      <c r="I71" s="72">
        <v>0</v>
      </c>
      <c r="J71" s="72">
        <v>0</v>
      </c>
      <c r="K71" s="72">
        <v>0</v>
      </c>
      <c r="L71" s="72">
        <v>0.49989800000000001</v>
      </c>
      <c r="M71" s="72">
        <v>0.49989816999999998</v>
      </c>
      <c r="N71" s="72">
        <v>0</v>
      </c>
      <c r="O71" s="76">
        <v>0.49989800000000001</v>
      </c>
      <c r="P71" s="76">
        <v>0</v>
      </c>
      <c r="Q71" s="76">
        <v>0</v>
      </c>
      <c r="R71" s="76">
        <v>0</v>
      </c>
      <c r="S71" s="74">
        <f t="shared" si="0"/>
        <v>1.6999999996603066E-7</v>
      </c>
      <c r="T71" s="74">
        <f t="shared" si="1"/>
        <v>-1.6999999996603066E-7</v>
      </c>
      <c r="U71" s="75">
        <f t="shared" si="2"/>
        <v>-3.4006925841989499E-7</v>
      </c>
      <c r="V71" s="76"/>
      <c r="W71" s="76"/>
      <c r="X71" s="47" t="s">
        <v>996</v>
      </c>
    </row>
    <row r="72" spans="1:24" ht="31.5" x14ac:dyDescent="0.25">
      <c r="A72" s="79" t="s">
        <v>69</v>
      </c>
      <c r="B72" s="80" t="s">
        <v>459</v>
      </c>
      <c r="C72" s="81" t="s">
        <v>697</v>
      </c>
      <c r="D72" s="72">
        <v>0.49872521000000003</v>
      </c>
      <c r="E72" s="72">
        <v>0.49872521000000003</v>
      </c>
      <c r="F72" s="72">
        <v>0.49872500000000003</v>
      </c>
      <c r="G72" s="72">
        <v>0</v>
      </c>
      <c r="H72" s="72">
        <v>0</v>
      </c>
      <c r="I72" s="72">
        <v>0</v>
      </c>
      <c r="J72" s="72">
        <v>0</v>
      </c>
      <c r="K72" s="72">
        <v>0</v>
      </c>
      <c r="L72" s="72">
        <v>0.49872500000000003</v>
      </c>
      <c r="M72" s="72">
        <v>0.49872521000000003</v>
      </c>
      <c r="N72" s="72">
        <v>0</v>
      </c>
      <c r="O72" s="76">
        <v>0.42264800000000002</v>
      </c>
      <c r="P72" s="76">
        <v>0</v>
      </c>
      <c r="Q72" s="76">
        <v>0</v>
      </c>
      <c r="R72" s="76">
        <v>0</v>
      </c>
      <c r="S72" s="74">
        <f t="shared" si="0"/>
        <v>2.1000000000048757E-7</v>
      </c>
      <c r="T72" s="74">
        <f t="shared" si="1"/>
        <v>-2.1000000000048757E-7</v>
      </c>
      <c r="U72" s="75">
        <f t="shared" si="2"/>
        <v>-4.2107356068576962E-7</v>
      </c>
      <c r="V72" s="76"/>
      <c r="W72" s="76"/>
      <c r="X72" s="83" t="s">
        <v>926</v>
      </c>
    </row>
    <row r="73" spans="1:24" ht="78.75" x14ac:dyDescent="0.25">
      <c r="A73" s="79" t="s">
        <v>70</v>
      </c>
      <c r="B73" s="80" t="s">
        <v>460</v>
      </c>
      <c r="C73" s="81" t="s">
        <v>697</v>
      </c>
      <c r="D73" s="72">
        <v>7.5944099999999999</v>
      </c>
      <c r="E73" s="72">
        <v>7.5944099999999999</v>
      </c>
      <c r="F73" s="72">
        <v>0.13664699999999999</v>
      </c>
      <c r="G73" s="72">
        <v>0</v>
      </c>
      <c r="H73" s="72">
        <v>0</v>
      </c>
      <c r="I73" s="72">
        <v>0</v>
      </c>
      <c r="J73" s="72">
        <v>0</v>
      </c>
      <c r="K73" s="72">
        <v>0</v>
      </c>
      <c r="L73" s="72">
        <v>0</v>
      </c>
      <c r="M73" s="72">
        <v>7.5944099999999999</v>
      </c>
      <c r="N73" s="72">
        <v>0.13664699999999999</v>
      </c>
      <c r="O73" s="76">
        <v>0.13664699999999999</v>
      </c>
      <c r="P73" s="76">
        <v>0.13664699999999999</v>
      </c>
      <c r="Q73" s="76">
        <v>0</v>
      </c>
      <c r="R73" s="76">
        <v>0</v>
      </c>
      <c r="S73" s="74">
        <f t="shared" si="0"/>
        <v>7.4577629999999999</v>
      </c>
      <c r="T73" s="74">
        <f t="shared" si="1"/>
        <v>-7.4577629999999999</v>
      </c>
      <c r="U73" s="75">
        <f t="shared" si="2"/>
        <v>-0.98200689717831935</v>
      </c>
      <c r="V73" s="76"/>
      <c r="W73" s="76"/>
      <c r="X73" s="83" t="s">
        <v>927</v>
      </c>
    </row>
    <row r="74" spans="1:24" ht="31.5" x14ac:dyDescent="0.25">
      <c r="A74" s="79" t="s">
        <v>71</v>
      </c>
      <c r="B74" s="80" t="s">
        <v>461</v>
      </c>
      <c r="C74" s="81" t="s">
        <v>697</v>
      </c>
      <c r="D74" s="72">
        <v>0.51</v>
      </c>
      <c r="E74" s="72">
        <v>0.51</v>
      </c>
      <c r="F74" s="72">
        <v>0.51</v>
      </c>
      <c r="G74" s="72">
        <v>0</v>
      </c>
      <c r="H74" s="72">
        <v>0</v>
      </c>
      <c r="I74" s="72">
        <v>0</v>
      </c>
      <c r="J74" s="72">
        <v>0</v>
      </c>
      <c r="K74" s="72">
        <v>0</v>
      </c>
      <c r="L74" s="72">
        <v>0.51</v>
      </c>
      <c r="M74" s="72">
        <v>0.51</v>
      </c>
      <c r="N74" s="72">
        <v>0</v>
      </c>
      <c r="O74" s="76">
        <v>0.43220299999999995</v>
      </c>
      <c r="P74" s="76">
        <v>0</v>
      </c>
      <c r="Q74" s="76">
        <v>0</v>
      </c>
      <c r="R74" s="76">
        <v>0</v>
      </c>
      <c r="S74" s="74">
        <f t="shared" si="0"/>
        <v>0</v>
      </c>
      <c r="T74" s="74">
        <f t="shared" si="1"/>
        <v>0</v>
      </c>
      <c r="U74" s="75">
        <f t="shared" si="2"/>
        <v>0</v>
      </c>
      <c r="V74" s="76"/>
      <c r="W74" s="76"/>
      <c r="X74" s="83" t="s">
        <v>926</v>
      </c>
    </row>
    <row r="75" spans="1:24" ht="78.75" x14ac:dyDescent="0.25">
      <c r="A75" s="79" t="s">
        <v>72</v>
      </c>
      <c r="B75" s="80" t="s">
        <v>462</v>
      </c>
      <c r="C75" s="81" t="s">
        <v>697</v>
      </c>
      <c r="D75" s="72">
        <v>3.4045239999999999</v>
      </c>
      <c r="E75" s="72">
        <v>3.4045239999999999</v>
      </c>
      <c r="F75" s="72">
        <v>1.0045280000000001</v>
      </c>
      <c r="G75" s="72">
        <v>0</v>
      </c>
      <c r="H75" s="72">
        <v>0</v>
      </c>
      <c r="I75" s="72">
        <v>0</v>
      </c>
      <c r="J75" s="72">
        <v>0</v>
      </c>
      <c r="K75" s="72">
        <v>0</v>
      </c>
      <c r="L75" s="72">
        <v>0</v>
      </c>
      <c r="M75" s="72">
        <v>3.4045239999999999</v>
      </c>
      <c r="N75" s="72">
        <v>1.0045280000000001</v>
      </c>
      <c r="O75" s="76">
        <v>0.85129499999999991</v>
      </c>
      <c r="P75" s="76">
        <v>0</v>
      </c>
      <c r="Q75" s="76">
        <v>0</v>
      </c>
      <c r="R75" s="76">
        <v>0</v>
      </c>
      <c r="S75" s="74">
        <f t="shared" si="0"/>
        <v>2.3999959999999998</v>
      </c>
      <c r="T75" s="74">
        <f t="shared" si="1"/>
        <v>-2.3999959999999998</v>
      </c>
      <c r="U75" s="75">
        <f t="shared" si="2"/>
        <v>-0.70494318735893768</v>
      </c>
      <c r="V75" s="76"/>
      <c r="W75" s="76"/>
      <c r="X75" s="83" t="s">
        <v>927</v>
      </c>
    </row>
    <row r="76" spans="1:24" ht="31.5" x14ac:dyDescent="0.25">
      <c r="A76" s="79" t="s">
        <v>73</v>
      </c>
      <c r="B76" s="80" t="s">
        <v>463</v>
      </c>
      <c r="C76" s="81" t="s">
        <v>697</v>
      </c>
      <c r="D76" s="72">
        <v>0.49961182000000004</v>
      </c>
      <c r="E76" s="72">
        <v>0.49961182000000004</v>
      </c>
      <c r="F76" s="72">
        <v>0.499612</v>
      </c>
      <c r="G76" s="72">
        <v>0</v>
      </c>
      <c r="H76" s="72">
        <v>0</v>
      </c>
      <c r="I76" s="72">
        <v>0</v>
      </c>
      <c r="J76" s="72">
        <v>0</v>
      </c>
      <c r="K76" s="72">
        <v>0</v>
      </c>
      <c r="L76" s="72">
        <v>0.499612</v>
      </c>
      <c r="M76" s="72">
        <v>0.49961182000000004</v>
      </c>
      <c r="N76" s="72">
        <v>0</v>
      </c>
      <c r="O76" s="76">
        <v>0.4234</v>
      </c>
      <c r="P76" s="76">
        <v>0</v>
      </c>
      <c r="Q76" s="76">
        <v>0</v>
      </c>
      <c r="R76" s="76">
        <v>0</v>
      </c>
      <c r="S76" s="74">
        <f t="shared" si="0"/>
        <v>-1.799999999607671E-7</v>
      </c>
      <c r="T76" s="74">
        <f t="shared" si="1"/>
        <v>1.799999999607671E-7</v>
      </c>
      <c r="U76" s="75">
        <f t="shared" si="2"/>
        <v>3.602797067348007E-7</v>
      </c>
      <c r="V76" s="76"/>
      <c r="W76" s="76"/>
      <c r="X76" s="83" t="s">
        <v>926</v>
      </c>
    </row>
    <row r="77" spans="1:24" ht="31.5" x14ac:dyDescent="0.25">
      <c r="A77" s="79" t="s">
        <v>74</v>
      </c>
      <c r="B77" s="80" t="s">
        <v>464</v>
      </c>
      <c r="C77" s="81" t="s">
        <v>697</v>
      </c>
      <c r="D77" s="72">
        <v>0.44663400000000003</v>
      </c>
      <c r="E77" s="72">
        <v>0.44663400000000003</v>
      </c>
      <c r="F77" s="72">
        <v>0.44663400000000003</v>
      </c>
      <c r="G77" s="72">
        <v>0.44663400000000003</v>
      </c>
      <c r="H77" s="72">
        <v>0.44663400000000003</v>
      </c>
      <c r="I77" s="72">
        <v>0</v>
      </c>
      <c r="J77" s="72">
        <v>0</v>
      </c>
      <c r="K77" s="72">
        <v>0</v>
      </c>
      <c r="L77" s="72">
        <v>0</v>
      </c>
      <c r="M77" s="72">
        <v>0</v>
      </c>
      <c r="N77" s="72">
        <v>0</v>
      </c>
      <c r="O77" s="76">
        <v>0</v>
      </c>
      <c r="P77" s="76">
        <v>0</v>
      </c>
      <c r="Q77" s="76">
        <v>0</v>
      </c>
      <c r="R77" s="76">
        <v>0</v>
      </c>
      <c r="S77" s="74">
        <f t="shared" si="0"/>
        <v>0</v>
      </c>
      <c r="T77" s="74">
        <f t="shared" si="1"/>
        <v>0</v>
      </c>
      <c r="U77" s="75">
        <f t="shared" si="2"/>
        <v>0</v>
      </c>
      <c r="V77" s="76"/>
      <c r="W77" s="76"/>
      <c r="X77" s="83" t="s">
        <v>926</v>
      </c>
    </row>
    <row r="78" spans="1:24" ht="31.5" x14ac:dyDescent="0.25">
      <c r="A78" s="79" t="s">
        <v>75</v>
      </c>
      <c r="B78" s="80" t="s">
        <v>465</v>
      </c>
      <c r="C78" s="81" t="s">
        <v>697</v>
      </c>
      <c r="D78" s="72">
        <v>0.34085700000000002</v>
      </c>
      <c r="E78" s="72">
        <v>0.34085700000000002</v>
      </c>
      <c r="F78" s="72">
        <v>0.36513400000000001</v>
      </c>
      <c r="G78" s="72">
        <v>0.34085700000000002</v>
      </c>
      <c r="H78" s="72">
        <v>0.34809099999999998</v>
      </c>
      <c r="I78" s="72">
        <v>0</v>
      </c>
      <c r="J78" s="72">
        <v>1.7042999999999999E-2</v>
      </c>
      <c r="K78" s="72">
        <v>0</v>
      </c>
      <c r="L78" s="72">
        <v>0</v>
      </c>
      <c r="M78" s="72">
        <v>0</v>
      </c>
      <c r="N78" s="72">
        <v>0</v>
      </c>
      <c r="O78" s="76">
        <v>2.4277E-2</v>
      </c>
      <c r="P78" s="76">
        <v>0</v>
      </c>
      <c r="Q78" s="76">
        <v>1.2688220000000001</v>
      </c>
      <c r="R78" s="76">
        <v>0</v>
      </c>
      <c r="S78" s="74">
        <f t="shared" si="0"/>
        <v>-2.4276999999999993E-2</v>
      </c>
      <c r="T78" s="74">
        <f t="shared" si="1"/>
        <v>2.4276999999999993E-2</v>
      </c>
      <c r="U78" s="75">
        <f t="shared" si="2"/>
        <v>7.1223416271339657E-2</v>
      </c>
      <c r="V78" s="76"/>
      <c r="W78" s="76"/>
      <c r="X78" s="83" t="s">
        <v>926</v>
      </c>
    </row>
    <row r="79" spans="1:24" ht="31.5" x14ac:dyDescent="0.25">
      <c r="A79" s="79" t="s">
        <v>76</v>
      </c>
      <c r="B79" s="80" t="s">
        <v>466</v>
      </c>
      <c r="C79" s="81" t="s">
        <v>697</v>
      </c>
      <c r="D79" s="72">
        <v>0.22445699999999999</v>
      </c>
      <c r="E79" s="72">
        <v>0.22445699999999999</v>
      </c>
      <c r="F79" s="72">
        <v>0.22445700000000002</v>
      </c>
      <c r="G79" s="72">
        <v>0.22445699999999999</v>
      </c>
      <c r="H79" s="72">
        <v>0.21323400000000001</v>
      </c>
      <c r="I79" s="72">
        <v>0</v>
      </c>
      <c r="J79" s="72">
        <v>0</v>
      </c>
      <c r="K79" s="72">
        <v>0</v>
      </c>
      <c r="L79" s="72">
        <v>1.1223E-2</v>
      </c>
      <c r="M79" s="72">
        <v>0</v>
      </c>
      <c r="N79" s="72">
        <v>0</v>
      </c>
      <c r="O79" s="76">
        <v>0</v>
      </c>
      <c r="P79" s="76">
        <v>0</v>
      </c>
      <c r="Q79" s="76">
        <v>1.186483</v>
      </c>
      <c r="R79" s="76">
        <v>0</v>
      </c>
      <c r="S79" s="74">
        <f t="shared" si="0"/>
        <v>0</v>
      </c>
      <c r="T79" s="74">
        <f t="shared" si="1"/>
        <v>0</v>
      </c>
      <c r="U79" s="75">
        <f t="shared" si="2"/>
        <v>0</v>
      </c>
      <c r="V79" s="76"/>
      <c r="W79" s="76"/>
      <c r="X79" s="83" t="s">
        <v>926</v>
      </c>
    </row>
    <row r="80" spans="1:24" ht="47.25" x14ac:dyDescent="0.25">
      <c r="A80" s="79" t="s">
        <v>77</v>
      </c>
      <c r="B80" s="80" t="s">
        <v>467</v>
      </c>
      <c r="C80" s="81" t="s">
        <v>697</v>
      </c>
      <c r="D80" s="72">
        <v>12.3108845</v>
      </c>
      <c r="E80" s="72">
        <v>12.3108845</v>
      </c>
      <c r="F80" s="72">
        <v>12.310884</v>
      </c>
      <c r="G80" s="72">
        <v>12.3108845</v>
      </c>
      <c r="H80" s="72">
        <v>11.69534</v>
      </c>
      <c r="I80" s="72">
        <v>0</v>
      </c>
      <c r="J80" s="72">
        <v>0.61554399999999998</v>
      </c>
      <c r="K80" s="72">
        <v>0</v>
      </c>
      <c r="L80" s="72">
        <v>0</v>
      </c>
      <c r="M80" s="72">
        <v>0</v>
      </c>
      <c r="N80" s="72">
        <v>0</v>
      </c>
      <c r="O80" s="76">
        <v>0</v>
      </c>
      <c r="P80" s="76">
        <v>0</v>
      </c>
      <c r="Q80" s="76">
        <v>29.478294000000002</v>
      </c>
      <c r="R80" s="76">
        <v>0</v>
      </c>
      <c r="S80" s="74">
        <f t="shared" si="0"/>
        <v>5.0000000051397819E-7</v>
      </c>
      <c r="T80" s="74">
        <f t="shared" si="1"/>
        <v>-5.0000000051397819E-7</v>
      </c>
      <c r="U80" s="75">
        <f t="shared" si="2"/>
        <v>-4.061446601255625E-8</v>
      </c>
      <c r="V80" s="76"/>
      <c r="W80" s="76"/>
      <c r="X80" s="83" t="s">
        <v>926</v>
      </c>
    </row>
    <row r="81" spans="1:24" ht="78.75" x14ac:dyDescent="0.25">
      <c r="A81" s="79" t="s">
        <v>78</v>
      </c>
      <c r="B81" s="80" t="s">
        <v>468</v>
      </c>
      <c r="C81" s="81" t="s">
        <v>697</v>
      </c>
      <c r="D81" s="72">
        <v>1.20700074</v>
      </c>
      <c r="E81" s="72">
        <v>1.20700074</v>
      </c>
      <c r="F81" s="72">
        <v>1.7044159999999999</v>
      </c>
      <c r="G81" s="72">
        <v>0</v>
      </c>
      <c r="H81" s="72">
        <v>0</v>
      </c>
      <c r="I81" s="72">
        <v>0</v>
      </c>
      <c r="J81" s="72">
        <v>0</v>
      </c>
      <c r="K81" s="72">
        <v>1.20700074</v>
      </c>
      <c r="L81" s="72">
        <v>1.207001</v>
      </c>
      <c r="M81" s="72">
        <v>0</v>
      </c>
      <c r="N81" s="72">
        <v>0.497415</v>
      </c>
      <c r="O81" s="76">
        <v>1.520297</v>
      </c>
      <c r="P81" s="76">
        <v>0</v>
      </c>
      <c r="Q81" s="76">
        <v>0</v>
      </c>
      <c r="R81" s="76">
        <v>0</v>
      </c>
      <c r="S81" s="74">
        <f t="shared" si="0"/>
        <v>-0.49741525999999991</v>
      </c>
      <c r="T81" s="74">
        <f t="shared" si="1"/>
        <v>0.49741525999999991</v>
      </c>
      <c r="U81" s="75">
        <f t="shared" si="2"/>
        <v>0.41210849630465018</v>
      </c>
      <c r="V81" s="76"/>
      <c r="W81" s="76"/>
      <c r="X81" s="83" t="s">
        <v>927</v>
      </c>
    </row>
    <row r="82" spans="1:24" ht="78.75" x14ac:dyDescent="0.25">
      <c r="A82" s="79" t="s">
        <v>79</v>
      </c>
      <c r="B82" s="80" t="s">
        <v>469</v>
      </c>
      <c r="C82" s="81" t="s">
        <v>697</v>
      </c>
      <c r="D82" s="72">
        <v>0.76537390000000005</v>
      </c>
      <c r="E82" s="72">
        <v>0.76537390000000005</v>
      </c>
      <c r="F82" s="72">
        <v>1.257733</v>
      </c>
      <c r="G82" s="72">
        <v>0</v>
      </c>
      <c r="H82" s="72">
        <v>0</v>
      </c>
      <c r="I82" s="72">
        <v>0</v>
      </c>
      <c r="J82" s="72">
        <v>0</v>
      </c>
      <c r="K82" s="72">
        <v>0.76537390000000005</v>
      </c>
      <c r="L82" s="72">
        <v>0.765374</v>
      </c>
      <c r="M82" s="72">
        <v>0</v>
      </c>
      <c r="N82" s="72">
        <v>0.49235899999999999</v>
      </c>
      <c r="O82" s="76">
        <v>1.140981</v>
      </c>
      <c r="P82" s="76">
        <v>0</v>
      </c>
      <c r="Q82" s="76">
        <v>0</v>
      </c>
      <c r="R82" s="76">
        <v>0</v>
      </c>
      <c r="S82" s="74">
        <f t="shared" si="0"/>
        <v>-0.49235909999999994</v>
      </c>
      <c r="T82" s="74">
        <f t="shared" si="1"/>
        <v>0.49235909999999994</v>
      </c>
      <c r="U82" s="75">
        <f t="shared" si="2"/>
        <v>0.64329225232268827</v>
      </c>
      <c r="V82" s="76"/>
      <c r="W82" s="76"/>
      <c r="X82" s="83" t="s">
        <v>927</v>
      </c>
    </row>
    <row r="83" spans="1:24" ht="78.75" x14ac:dyDescent="0.25">
      <c r="A83" s="79" t="s">
        <v>80</v>
      </c>
      <c r="B83" s="80" t="s">
        <v>470</v>
      </c>
      <c r="C83" s="81" t="s">
        <v>697</v>
      </c>
      <c r="D83" s="72">
        <v>0.76537390000000005</v>
      </c>
      <c r="E83" s="72">
        <v>0.76537390000000005</v>
      </c>
      <c r="F83" s="72">
        <v>1.257733</v>
      </c>
      <c r="G83" s="72">
        <v>0</v>
      </c>
      <c r="H83" s="72">
        <v>0</v>
      </c>
      <c r="I83" s="72">
        <v>0</v>
      </c>
      <c r="J83" s="72">
        <v>0</v>
      </c>
      <c r="K83" s="72">
        <v>0.76537390000000005</v>
      </c>
      <c r="L83" s="72">
        <v>0.765374</v>
      </c>
      <c r="M83" s="72">
        <v>0</v>
      </c>
      <c r="N83" s="72">
        <v>0.49235899999999999</v>
      </c>
      <c r="O83" s="76">
        <v>1.140981</v>
      </c>
      <c r="P83" s="76">
        <v>0</v>
      </c>
      <c r="Q83" s="76">
        <v>0</v>
      </c>
      <c r="R83" s="76">
        <v>0</v>
      </c>
      <c r="S83" s="74">
        <f t="shared" ref="S83:S146" si="3">D83-F83</f>
        <v>-0.49235909999999994</v>
      </c>
      <c r="T83" s="74">
        <f t="shared" ref="T83:T146" si="4">F83-E83</f>
        <v>0.49235909999999994</v>
      </c>
      <c r="U83" s="75">
        <f t="shared" ref="U83:U146" si="5">(F83/(E83))-1</f>
        <v>0.64329225232268827</v>
      </c>
      <c r="V83" s="76"/>
      <c r="W83" s="76"/>
      <c r="X83" s="83" t="s">
        <v>927</v>
      </c>
    </row>
    <row r="84" spans="1:24" ht="78.75" x14ac:dyDescent="0.25">
      <c r="A84" s="79" t="s">
        <v>81</v>
      </c>
      <c r="B84" s="80" t="s">
        <v>471</v>
      </c>
      <c r="C84" s="81" t="s">
        <v>697</v>
      </c>
      <c r="D84" s="72">
        <v>8.64</v>
      </c>
      <c r="E84" s="72">
        <v>8.64</v>
      </c>
      <c r="F84" s="72">
        <v>0.56955100000000003</v>
      </c>
      <c r="G84" s="72">
        <v>0</v>
      </c>
      <c r="H84" s="72">
        <v>0</v>
      </c>
      <c r="I84" s="72">
        <v>0</v>
      </c>
      <c r="J84" s="72">
        <v>0</v>
      </c>
      <c r="K84" s="72">
        <v>0</v>
      </c>
      <c r="L84" s="72">
        <v>0.49393500000000001</v>
      </c>
      <c r="M84" s="72">
        <v>8.64</v>
      </c>
      <c r="N84" s="72">
        <v>7.5616000000000003E-2</v>
      </c>
      <c r="O84" s="76">
        <v>0.56955200000000006</v>
      </c>
      <c r="P84" s="76">
        <v>7.5616000000000044E-2</v>
      </c>
      <c r="Q84" s="76">
        <v>0</v>
      </c>
      <c r="R84" s="76">
        <v>0</v>
      </c>
      <c r="S84" s="74">
        <f t="shared" si="3"/>
        <v>8.070449</v>
      </c>
      <c r="T84" s="74">
        <f t="shared" si="4"/>
        <v>-8.070449</v>
      </c>
      <c r="U84" s="75">
        <f t="shared" si="5"/>
        <v>-0.93407974537037042</v>
      </c>
      <c r="V84" s="76"/>
      <c r="W84" s="76"/>
      <c r="X84" s="83" t="s">
        <v>927</v>
      </c>
    </row>
    <row r="85" spans="1:24" ht="78.75" x14ac:dyDescent="0.25">
      <c r="A85" s="79" t="s">
        <v>82</v>
      </c>
      <c r="B85" s="80" t="s">
        <v>472</v>
      </c>
      <c r="C85" s="81" t="s">
        <v>697</v>
      </c>
      <c r="D85" s="72">
        <v>0.98803999999999992</v>
      </c>
      <c r="E85" s="72">
        <v>0.98803999999999992</v>
      </c>
      <c r="F85" s="72">
        <v>0.49410399999999999</v>
      </c>
      <c r="G85" s="72">
        <v>0</v>
      </c>
      <c r="H85" s="72">
        <v>0</v>
      </c>
      <c r="I85" s="72">
        <v>0</v>
      </c>
      <c r="J85" s="72">
        <v>0</v>
      </c>
      <c r="K85" s="72">
        <v>0</v>
      </c>
      <c r="L85" s="72">
        <v>0.49410399999999999</v>
      </c>
      <c r="M85" s="72">
        <v>0.98803999999999992</v>
      </c>
      <c r="N85" s="72">
        <v>0</v>
      </c>
      <c r="O85" s="76">
        <v>0.41873200000000005</v>
      </c>
      <c r="P85" s="76">
        <v>0</v>
      </c>
      <c r="Q85" s="76">
        <v>0</v>
      </c>
      <c r="R85" s="76">
        <v>0</v>
      </c>
      <c r="S85" s="74">
        <f t="shared" si="3"/>
        <v>0.49393599999999993</v>
      </c>
      <c r="T85" s="74">
        <f t="shared" si="4"/>
        <v>-0.49393599999999993</v>
      </c>
      <c r="U85" s="75">
        <f t="shared" si="5"/>
        <v>-0.49991498319906069</v>
      </c>
      <c r="V85" s="76"/>
      <c r="W85" s="76"/>
      <c r="X85" s="83" t="s">
        <v>927</v>
      </c>
    </row>
    <row r="86" spans="1:24" ht="78.75" x14ac:dyDescent="0.25">
      <c r="A86" s="79" t="s">
        <v>83</v>
      </c>
      <c r="B86" s="80" t="s">
        <v>473</v>
      </c>
      <c r="C86" s="81" t="s">
        <v>697</v>
      </c>
      <c r="D86" s="72">
        <v>10.62</v>
      </c>
      <c r="E86" s="72">
        <v>10.62</v>
      </c>
      <c r="F86" s="72">
        <v>0.58633399999999991</v>
      </c>
      <c r="G86" s="72">
        <v>0</v>
      </c>
      <c r="H86" s="72">
        <v>0</v>
      </c>
      <c r="I86" s="72">
        <v>0</v>
      </c>
      <c r="J86" s="72">
        <v>0</v>
      </c>
      <c r="K86" s="72">
        <v>0</v>
      </c>
      <c r="L86" s="72">
        <v>0.49587599999999998</v>
      </c>
      <c r="M86" s="72">
        <v>10.62</v>
      </c>
      <c r="N86" s="72">
        <v>9.0457999999999997E-2</v>
      </c>
      <c r="O86" s="76">
        <v>0.58633400000000002</v>
      </c>
      <c r="P86" s="76">
        <v>9.0458000000000024E-2</v>
      </c>
      <c r="Q86" s="76">
        <v>0</v>
      </c>
      <c r="R86" s="76">
        <v>0</v>
      </c>
      <c r="S86" s="74">
        <f t="shared" si="3"/>
        <v>10.033666</v>
      </c>
      <c r="T86" s="74">
        <f t="shared" si="4"/>
        <v>-10.033666</v>
      </c>
      <c r="U86" s="75">
        <f t="shared" si="5"/>
        <v>-0.94478964218455741</v>
      </c>
      <c r="V86" s="76"/>
      <c r="W86" s="76"/>
      <c r="X86" s="83" t="s">
        <v>927</v>
      </c>
    </row>
    <row r="87" spans="1:24" ht="78.75" x14ac:dyDescent="0.25">
      <c r="A87" s="79" t="s">
        <v>84</v>
      </c>
      <c r="B87" s="80" t="s">
        <v>474</v>
      </c>
      <c r="C87" s="81" t="s">
        <v>697</v>
      </c>
      <c r="D87" s="72">
        <v>0.99530700000000005</v>
      </c>
      <c r="E87" s="72">
        <v>0.99530700000000005</v>
      </c>
      <c r="F87" s="72">
        <v>0.49943200000000004</v>
      </c>
      <c r="G87" s="72">
        <v>0</v>
      </c>
      <c r="H87" s="72">
        <v>0</v>
      </c>
      <c r="I87" s="72">
        <v>0</v>
      </c>
      <c r="J87" s="72">
        <v>0</v>
      </c>
      <c r="K87" s="72">
        <v>0</v>
      </c>
      <c r="L87" s="72">
        <v>0.49943200000000004</v>
      </c>
      <c r="M87" s="72">
        <v>0.99530700000000005</v>
      </c>
      <c r="N87" s="72">
        <v>0</v>
      </c>
      <c r="O87" s="76">
        <v>0.42324700000000004</v>
      </c>
      <c r="P87" s="76">
        <v>0</v>
      </c>
      <c r="Q87" s="76">
        <v>0</v>
      </c>
      <c r="R87" s="76">
        <v>0</v>
      </c>
      <c r="S87" s="74">
        <f t="shared" si="3"/>
        <v>0.49587500000000001</v>
      </c>
      <c r="T87" s="74">
        <f t="shared" si="4"/>
        <v>-0.49587500000000001</v>
      </c>
      <c r="U87" s="75">
        <f t="shared" si="5"/>
        <v>-0.49821311414468095</v>
      </c>
      <c r="V87" s="76"/>
      <c r="W87" s="76"/>
      <c r="X87" s="83" t="s">
        <v>927</v>
      </c>
    </row>
    <row r="88" spans="1:24" ht="78.75" x14ac:dyDescent="0.25">
      <c r="A88" s="79" t="s">
        <v>85</v>
      </c>
      <c r="B88" s="80" t="s">
        <v>475</v>
      </c>
      <c r="C88" s="81" t="s">
        <v>697</v>
      </c>
      <c r="D88" s="72">
        <v>0.25146331</v>
      </c>
      <c r="E88" s="72">
        <v>0.25146331</v>
      </c>
      <c r="F88" s="72">
        <v>0.74733899999999998</v>
      </c>
      <c r="G88" s="72">
        <v>0</v>
      </c>
      <c r="H88" s="72">
        <v>0</v>
      </c>
      <c r="I88" s="72">
        <v>0</v>
      </c>
      <c r="J88" s="72">
        <v>0</v>
      </c>
      <c r="K88" s="72">
        <v>0</v>
      </c>
      <c r="L88" s="72">
        <v>0.25146299999999999</v>
      </c>
      <c r="M88" s="72">
        <v>0.25146331</v>
      </c>
      <c r="N88" s="72">
        <v>0.49587599999999998</v>
      </c>
      <c r="O88" s="76">
        <v>0.70898000000000005</v>
      </c>
      <c r="P88" s="76">
        <v>0</v>
      </c>
      <c r="Q88" s="76">
        <v>0</v>
      </c>
      <c r="R88" s="76">
        <v>0</v>
      </c>
      <c r="S88" s="74">
        <f t="shared" si="3"/>
        <v>-0.49587568999999998</v>
      </c>
      <c r="T88" s="74">
        <f t="shared" si="4"/>
        <v>0.49587568999999998</v>
      </c>
      <c r="U88" s="75">
        <f t="shared" si="5"/>
        <v>1.9719604024937079</v>
      </c>
      <c r="V88" s="76"/>
      <c r="W88" s="76"/>
      <c r="X88" s="83" t="s">
        <v>927</v>
      </c>
    </row>
    <row r="89" spans="1:24" ht="78.75" x14ac:dyDescent="0.25">
      <c r="A89" s="79" t="s">
        <v>86</v>
      </c>
      <c r="B89" s="80" t="s">
        <v>476</v>
      </c>
      <c r="C89" s="81" t="s">
        <v>697</v>
      </c>
      <c r="D89" s="72">
        <v>3.04</v>
      </c>
      <c r="E89" s="72">
        <v>3.04</v>
      </c>
      <c r="F89" s="72">
        <v>0.53356100000000006</v>
      </c>
      <c r="G89" s="72">
        <v>0</v>
      </c>
      <c r="H89" s="72">
        <v>0</v>
      </c>
      <c r="I89" s="72">
        <v>0</v>
      </c>
      <c r="J89" s="72">
        <v>0</v>
      </c>
      <c r="K89" s="72">
        <v>0</v>
      </c>
      <c r="L89" s="72">
        <v>0.49978100000000003</v>
      </c>
      <c r="M89" s="72">
        <v>3.04</v>
      </c>
      <c r="N89" s="72">
        <v>3.3780000000000004E-2</v>
      </c>
      <c r="O89" s="76">
        <v>0.53356100000000006</v>
      </c>
      <c r="P89" s="76">
        <v>3.3780000000000032E-2</v>
      </c>
      <c r="Q89" s="76">
        <v>0</v>
      </c>
      <c r="R89" s="76">
        <v>0</v>
      </c>
      <c r="S89" s="74">
        <f t="shared" si="3"/>
        <v>2.5064389999999999</v>
      </c>
      <c r="T89" s="74">
        <f t="shared" si="4"/>
        <v>-2.5064389999999999</v>
      </c>
      <c r="U89" s="75">
        <f t="shared" si="5"/>
        <v>-0.82448651315789467</v>
      </c>
      <c r="V89" s="76"/>
      <c r="W89" s="76"/>
      <c r="X89" s="83" t="s">
        <v>927</v>
      </c>
    </row>
    <row r="90" spans="1:24" ht="31.5" x14ac:dyDescent="0.25">
      <c r="A90" s="79" t="s">
        <v>87</v>
      </c>
      <c r="B90" s="80" t="s">
        <v>477</v>
      </c>
      <c r="C90" s="81" t="s">
        <v>697</v>
      </c>
      <c r="D90" s="72">
        <v>0.37999989000000001</v>
      </c>
      <c r="E90" s="72">
        <v>0.37999989000000001</v>
      </c>
      <c r="F90" s="72">
        <v>0.38</v>
      </c>
      <c r="G90" s="72">
        <v>0</v>
      </c>
      <c r="H90" s="72">
        <v>0</v>
      </c>
      <c r="I90" s="72">
        <v>0</v>
      </c>
      <c r="J90" s="72">
        <v>0</v>
      </c>
      <c r="K90" s="72">
        <v>0</v>
      </c>
      <c r="L90" s="72">
        <v>0.38</v>
      </c>
      <c r="M90" s="72">
        <v>0.37999989000000001</v>
      </c>
      <c r="N90" s="72">
        <v>0</v>
      </c>
      <c r="O90" s="76">
        <v>0.32203399999999999</v>
      </c>
      <c r="P90" s="76">
        <v>0</v>
      </c>
      <c r="Q90" s="76">
        <v>0</v>
      </c>
      <c r="R90" s="76">
        <v>0</v>
      </c>
      <c r="S90" s="74">
        <f t="shared" si="3"/>
        <v>-1.0999999999761201E-7</v>
      </c>
      <c r="T90" s="74">
        <f t="shared" si="4"/>
        <v>1.0999999999761201E-7</v>
      </c>
      <c r="U90" s="75">
        <f t="shared" si="5"/>
        <v>2.8947376806698344E-7</v>
      </c>
      <c r="V90" s="76"/>
      <c r="W90" s="76"/>
      <c r="X90" s="83" t="s">
        <v>926</v>
      </c>
    </row>
    <row r="91" spans="1:24" ht="31.5" x14ac:dyDescent="0.25">
      <c r="A91" s="79" t="s">
        <v>88</v>
      </c>
      <c r="B91" s="80" t="s">
        <v>478</v>
      </c>
      <c r="C91" s="81" t="s">
        <v>697</v>
      </c>
      <c r="D91" s="72">
        <v>0.99594100000000008</v>
      </c>
      <c r="E91" s="72">
        <v>0.99594100000000008</v>
      </c>
      <c r="F91" s="72">
        <v>0.99594000000000005</v>
      </c>
      <c r="G91" s="72">
        <v>0</v>
      </c>
      <c r="H91" s="72">
        <v>0</v>
      </c>
      <c r="I91" s="72">
        <v>0</v>
      </c>
      <c r="J91" s="72">
        <v>0</v>
      </c>
      <c r="K91" s="72">
        <v>0</v>
      </c>
      <c r="L91" s="72">
        <v>0.99594000000000005</v>
      </c>
      <c r="M91" s="72">
        <v>0.99594100000000008</v>
      </c>
      <c r="N91" s="72">
        <v>0</v>
      </c>
      <c r="O91" s="76">
        <v>0.92015400000000003</v>
      </c>
      <c r="P91" s="76"/>
      <c r="Q91" s="76">
        <v>0</v>
      </c>
      <c r="R91" s="76">
        <v>0</v>
      </c>
      <c r="S91" s="74">
        <f t="shared" si="3"/>
        <v>1.0000000000287557E-6</v>
      </c>
      <c r="T91" s="74">
        <f t="shared" si="4"/>
        <v>-1.0000000000287557E-6</v>
      </c>
      <c r="U91" s="75">
        <f t="shared" si="5"/>
        <v>-1.0040755427098702E-6</v>
      </c>
      <c r="V91" s="76"/>
      <c r="W91" s="76"/>
      <c r="X91" s="83" t="s">
        <v>926</v>
      </c>
    </row>
    <row r="92" spans="1:24" ht="78.75" x14ac:dyDescent="0.25">
      <c r="A92" s="79" t="s">
        <v>89</v>
      </c>
      <c r="B92" s="80" t="s">
        <v>479</v>
      </c>
      <c r="C92" s="81" t="s">
        <v>697</v>
      </c>
      <c r="D92" s="72">
        <v>9</v>
      </c>
      <c r="E92" s="72">
        <v>9</v>
      </c>
      <c r="F92" s="72">
        <v>0.49722000000000005</v>
      </c>
      <c r="G92" s="72">
        <v>0</v>
      </c>
      <c r="H92" s="72">
        <v>0</v>
      </c>
      <c r="I92" s="72">
        <v>0</v>
      </c>
      <c r="J92" s="72">
        <v>0</v>
      </c>
      <c r="K92" s="72">
        <v>0</v>
      </c>
      <c r="L92" s="72">
        <v>0.49722000000000005</v>
      </c>
      <c r="M92" s="72">
        <v>9</v>
      </c>
      <c r="N92" s="72">
        <v>0</v>
      </c>
      <c r="O92" s="76">
        <v>0.49722000000000005</v>
      </c>
      <c r="P92" s="76">
        <v>0</v>
      </c>
      <c r="Q92" s="76">
        <v>0</v>
      </c>
      <c r="R92" s="76">
        <v>0</v>
      </c>
      <c r="S92" s="74">
        <f t="shared" si="3"/>
        <v>8.5027799999999996</v>
      </c>
      <c r="T92" s="74">
        <f t="shared" si="4"/>
        <v>-8.5027799999999996</v>
      </c>
      <c r="U92" s="75">
        <f t="shared" si="5"/>
        <v>-0.94475333333333333</v>
      </c>
      <c r="V92" s="76"/>
      <c r="W92" s="76"/>
      <c r="X92" s="83" t="s">
        <v>927</v>
      </c>
    </row>
    <row r="93" spans="1:24" ht="94.5" x14ac:dyDescent="0.25">
      <c r="A93" s="79" t="s">
        <v>90</v>
      </c>
      <c r="B93" s="80" t="s">
        <v>480</v>
      </c>
      <c r="C93" s="81" t="s">
        <v>697</v>
      </c>
      <c r="D93" s="72">
        <v>0.77500000000000002</v>
      </c>
      <c r="E93" s="72">
        <v>0.77500000000000002</v>
      </c>
      <c r="F93" s="72">
        <v>0.77500000000000002</v>
      </c>
      <c r="G93" s="72">
        <v>0</v>
      </c>
      <c r="H93" s="72">
        <v>0</v>
      </c>
      <c r="I93" s="72">
        <v>0</v>
      </c>
      <c r="J93" s="72">
        <v>0</v>
      </c>
      <c r="K93" s="72">
        <v>0</v>
      </c>
      <c r="L93" s="72">
        <v>0</v>
      </c>
      <c r="M93" s="72">
        <v>0.77500000000000002</v>
      </c>
      <c r="N93" s="72">
        <v>0.77500000000000002</v>
      </c>
      <c r="O93" s="76">
        <v>0.77500000000000002</v>
      </c>
      <c r="P93" s="76">
        <v>0</v>
      </c>
      <c r="Q93" s="76">
        <v>0</v>
      </c>
      <c r="R93" s="76">
        <v>0</v>
      </c>
      <c r="S93" s="74">
        <f t="shared" si="3"/>
        <v>0</v>
      </c>
      <c r="T93" s="74">
        <f t="shared" si="4"/>
        <v>0</v>
      </c>
      <c r="U93" s="75">
        <f t="shared" si="5"/>
        <v>0</v>
      </c>
      <c r="V93" s="76"/>
      <c r="W93" s="76"/>
      <c r="X93" s="47" t="s">
        <v>996</v>
      </c>
    </row>
    <row r="94" spans="1:24" ht="78.75" x14ac:dyDescent="0.25">
      <c r="A94" s="79" t="s">
        <v>91</v>
      </c>
      <c r="B94" s="80" t="s">
        <v>481</v>
      </c>
      <c r="C94" s="81" t="s">
        <v>697</v>
      </c>
      <c r="D94" s="72">
        <v>9</v>
      </c>
      <c r="E94" s="72">
        <v>9</v>
      </c>
      <c r="F94" s="72">
        <v>0.49722000000000005</v>
      </c>
      <c r="G94" s="72">
        <v>0</v>
      </c>
      <c r="H94" s="72">
        <v>0</v>
      </c>
      <c r="I94" s="72">
        <v>0</v>
      </c>
      <c r="J94" s="72">
        <v>0</v>
      </c>
      <c r="K94" s="72">
        <v>0</v>
      </c>
      <c r="L94" s="72">
        <v>0.49722000000000005</v>
      </c>
      <c r="M94" s="72">
        <v>9</v>
      </c>
      <c r="N94" s="72">
        <v>0</v>
      </c>
      <c r="O94" s="76">
        <v>0.49722000000000005</v>
      </c>
      <c r="P94" s="76">
        <v>0</v>
      </c>
      <c r="Q94" s="76">
        <v>0</v>
      </c>
      <c r="R94" s="76">
        <v>0</v>
      </c>
      <c r="S94" s="74">
        <f t="shared" si="3"/>
        <v>8.5027799999999996</v>
      </c>
      <c r="T94" s="74">
        <f t="shared" si="4"/>
        <v>-8.5027799999999996</v>
      </c>
      <c r="U94" s="75">
        <f t="shared" si="5"/>
        <v>-0.94475333333333333</v>
      </c>
      <c r="V94" s="76"/>
      <c r="W94" s="76"/>
      <c r="X94" s="83" t="s">
        <v>927</v>
      </c>
    </row>
    <row r="95" spans="1:24" ht="94.5" x14ac:dyDescent="0.25">
      <c r="A95" s="79" t="s">
        <v>92</v>
      </c>
      <c r="B95" s="80" t="s">
        <v>482</v>
      </c>
      <c r="C95" s="81" t="s">
        <v>697</v>
      </c>
      <c r="D95" s="72">
        <v>0.77500000000000002</v>
      </c>
      <c r="E95" s="72">
        <v>0.77500000000000002</v>
      </c>
      <c r="F95" s="72">
        <v>0.77500000000000002</v>
      </c>
      <c r="G95" s="72">
        <v>0</v>
      </c>
      <c r="H95" s="72">
        <v>0</v>
      </c>
      <c r="I95" s="72">
        <v>0</v>
      </c>
      <c r="J95" s="72">
        <v>0</v>
      </c>
      <c r="K95" s="72">
        <v>0</v>
      </c>
      <c r="L95" s="72">
        <v>0</v>
      </c>
      <c r="M95" s="72">
        <v>0.77500000000000002</v>
      </c>
      <c r="N95" s="72">
        <v>0.77500000000000002</v>
      </c>
      <c r="O95" s="76">
        <v>0.77500000000000002</v>
      </c>
      <c r="P95" s="76">
        <v>0</v>
      </c>
      <c r="Q95" s="76">
        <v>0</v>
      </c>
      <c r="R95" s="76">
        <v>0</v>
      </c>
      <c r="S95" s="74">
        <f t="shared" si="3"/>
        <v>0</v>
      </c>
      <c r="T95" s="74">
        <f t="shared" si="4"/>
        <v>0</v>
      </c>
      <c r="U95" s="75">
        <f t="shared" si="5"/>
        <v>0</v>
      </c>
      <c r="V95" s="76"/>
      <c r="W95" s="76"/>
      <c r="X95" s="47" t="s">
        <v>996</v>
      </c>
    </row>
    <row r="96" spans="1:24" ht="31.5" x14ac:dyDescent="0.25">
      <c r="A96" s="79" t="s">
        <v>93</v>
      </c>
      <c r="B96" s="80" t="s">
        <v>483</v>
      </c>
      <c r="C96" s="81" t="s">
        <v>697</v>
      </c>
      <c r="D96" s="72">
        <v>0.74206322000000002</v>
      </c>
      <c r="E96" s="72">
        <v>0.74206322000000002</v>
      </c>
      <c r="F96" s="72">
        <v>1.239133</v>
      </c>
      <c r="G96" s="72">
        <v>0</v>
      </c>
      <c r="H96" s="72">
        <v>0</v>
      </c>
      <c r="I96" s="72">
        <v>0</v>
      </c>
      <c r="J96" s="72">
        <v>0</v>
      </c>
      <c r="K96" s="72">
        <v>0</v>
      </c>
      <c r="L96" s="72">
        <v>0.74206300000000003</v>
      </c>
      <c r="M96" s="72">
        <v>0.74206322000000002</v>
      </c>
      <c r="N96" s="72">
        <v>0.49707000000000001</v>
      </c>
      <c r="O96" s="76">
        <v>1.125937</v>
      </c>
      <c r="P96" s="76">
        <v>0</v>
      </c>
      <c r="Q96" s="76">
        <v>0</v>
      </c>
      <c r="R96" s="76">
        <v>0</v>
      </c>
      <c r="S96" s="74">
        <f t="shared" si="3"/>
        <v>-0.49706978000000002</v>
      </c>
      <c r="T96" s="74">
        <f t="shared" si="4"/>
        <v>0.49706978000000002</v>
      </c>
      <c r="U96" s="75">
        <f t="shared" si="5"/>
        <v>0.66984829136256074</v>
      </c>
      <c r="V96" s="76"/>
      <c r="W96" s="76"/>
      <c r="X96" s="83" t="s">
        <v>926</v>
      </c>
    </row>
    <row r="97" spans="1:24" ht="31.5" x14ac:dyDescent="0.25">
      <c r="A97" s="79" t="s">
        <v>94</v>
      </c>
      <c r="B97" s="80" t="s">
        <v>484</v>
      </c>
      <c r="C97" s="81" t="s">
        <v>697</v>
      </c>
      <c r="D97" s="72">
        <v>0.74206322000000002</v>
      </c>
      <c r="E97" s="72">
        <v>0.74206322000000002</v>
      </c>
      <c r="F97" s="72">
        <v>0.74206300000000003</v>
      </c>
      <c r="G97" s="72">
        <v>0</v>
      </c>
      <c r="H97" s="72">
        <v>0</v>
      </c>
      <c r="I97" s="72">
        <v>0</v>
      </c>
      <c r="J97" s="72">
        <v>0</v>
      </c>
      <c r="K97" s="72">
        <v>0</v>
      </c>
      <c r="L97" s="72">
        <v>0.74206300000000003</v>
      </c>
      <c r="M97" s="72">
        <v>0.74206322000000002</v>
      </c>
      <c r="N97" s="72">
        <v>0</v>
      </c>
      <c r="O97" s="76">
        <v>0.62886699999999995</v>
      </c>
      <c r="P97" s="76">
        <v>0</v>
      </c>
      <c r="Q97" s="76">
        <v>0</v>
      </c>
      <c r="R97" s="76">
        <v>0</v>
      </c>
      <c r="S97" s="74">
        <f t="shared" si="3"/>
        <v>2.1999999999522402E-7</v>
      </c>
      <c r="T97" s="74">
        <f t="shared" si="4"/>
        <v>-2.1999999999522402E-7</v>
      </c>
      <c r="U97" s="75">
        <f t="shared" si="5"/>
        <v>-2.964706968811015E-7</v>
      </c>
      <c r="V97" s="76"/>
      <c r="W97" s="76"/>
      <c r="X97" s="83" t="s">
        <v>926</v>
      </c>
    </row>
    <row r="98" spans="1:24" ht="126" x14ac:dyDescent="0.25">
      <c r="A98" s="79" t="s">
        <v>95</v>
      </c>
      <c r="B98" s="80" t="s">
        <v>485</v>
      </c>
      <c r="C98" s="81" t="s">
        <v>699</v>
      </c>
      <c r="D98" s="72">
        <v>111.456572585</v>
      </c>
      <c r="E98" s="72">
        <v>9.8555195799999993</v>
      </c>
      <c r="F98" s="72">
        <v>2.9956400000000003</v>
      </c>
      <c r="G98" s="72">
        <v>0</v>
      </c>
      <c r="H98" s="72">
        <v>0.18996000000000002</v>
      </c>
      <c r="I98" s="72">
        <v>5.4161999999999999</v>
      </c>
      <c r="J98" s="72">
        <v>1.5180500000000001</v>
      </c>
      <c r="K98" s="72">
        <v>4.4393195799999994</v>
      </c>
      <c r="L98" s="72">
        <v>0.28261000000000003</v>
      </c>
      <c r="M98" s="72">
        <v>0</v>
      </c>
      <c r="N98" s="72">
        <v>1.00502</v>
      </c>
      <c r="O98" s="76">
        <v>4.7794900000000009</v>
      </c>
      <c r="P98" s="76">
        <v>3.4039800000000007</v>
      </c>
      <c r="Q98" s="76">
        <v>25.198160000000001</v>
      </c>
      <c r="R98" s="76">
        <v>25.198160000000001</v>
      </c>
      <c r="S98" s="74">
        <f t="shared" si="3"/>
        <v>108.46093258500001</v>
      </c>
      <c r="T98" s="74">
        <f t="shared" si="4"/>
        <v>-6.8598795799999994</v>
      </c>
      <c r="U98" s="75">
        <f t="shared" si="5"/>
        <v>-0.69604443726344867</v>
      </c>
      <c r="V98" s="76"/>
      <c r="W98" s="76"/>
      <c r="X98" s="83" t="s">
        <v>902</v>
      </c>
    </row>
    <row r="99" spans="1:24" ht="63" x14ac:dyDescent="0.25">
      <c r="A99" s="79" t="s">
        <v>96</v>
      </c>
      <c r="B99" s="80" t="s">
        <v>486</v>
      </c>
      <c r="C99" s="81" t="s">
        <v>697</v>
      </c>
      <c r="D99" s="72">
        <v>275.4239620962698</v>
      </c>
      <c r="E99" s="72">
        <v>0</v>
      </c>
      <c r="F99" s="72">
        <v>4.9257150000000003</v>
      </c>
      <c r="G99" s="72">
        <v>0</v>
      </c>
      <c r="H99" s="72">
        <v>0</v>
      </c>
      <c r="I99" s="72">
        <v>0</v>
      </c>
      <c r="J99" s="72">
        <v>0</v>
      </c>
      <c r="K99" s="72">
        <v>0</v>
      </c>
      <c r="L99" s="72">
        <v>0</v>
      </c>
      <c r="M99" s="72">
        <v>0</v>
      </c>
      <c r="N99" s="72">
        <v>4.9257150000000003</v>
      </c>
      <c r="O99" s="76">
        <v>17.508620999999998</v>
      </c>
      <c r="P99" s="76">
        <v>9.3237659999999991</v>
      </c>
      <c r="Q99" s="76">
        <v>0</v>
      </c>
      <c r="R99" s="76">
        <v>0</v>
      </c>
      <c r="S99" s="74">
        <f t="shared" si="3"/>
        <v>270.49824709626978</v>
      </c>
      <c r="T99" s="74">
        <f t="shared" si="4"/>
        <v>4.9257150000000003</v>
      </c>
      <c r="U99" s="75" t="e">
        <f t="shared" si="5"/>
        <v>#DIV/0!</v>
      </c>
      <c r="V99" s="76"/>
      <c r="W99" s="76"/>
      <c r="X99" s="83" t="s">
        <v>928</v>
      </c>
    </row>
    <row r="100" spans="1:24" ht="47.25" x14ac:dyDescent="0.25">
      <c r="A100" s="79" t="s">
        <v>97</v>
      </c>
      <c r="B100" s="80" t="s">
        <v>487</v>
      </c>
      <c r="C100" s="81" t="s">
        <v>697</v>
      </c>
      <c r="D100" s="72">
        <v>404.26916454327232</v>
      </c>
      <c r="E100" s="72">
        <v>3.3741539999999999</v>
      </c>
      <c r="F100" s="72">
        <v>2.2000000000000002</v>
      </c>
      <c r="G100" s="72">
        <v>3.3741539999999999</v>
      </c>
      <c r="H100" s="72">
        <v>0</v>
      </c>
      <c r="I100" s="72">
        <v>0</v>
      </c>
      <c r="J100" s="72">
        <v>0</v>
      </c>
      <c r="K100" s="72">
        <v>0</v>
      </c>
      <c r="L100" s="72">
        <v>0</v>
      </c>
      <c r="M100" s="72">
        <v>0</v>
      </c>
      <c r="N100" s="72">
        <v>2.2000000000000002</v>
      </c>
      <c r="O100" s="76">
        <v>0</v>
      </c>
      <c r="P100" s="76">
        <v>0</v>
      </c>
      <c r="Q100" s="76">
        <v>0</v>
      </c>
      <c r="R100" s="76">
        <v>0</v>
      </c>
      <c r="S100" s="74">
        <f t="shared" si="3"/>
        <v>402.06916454327234</v>
      </c>
      <c r="T100" s="74">
        <f t="shared" si="4"/>
        <v>-1.1741539999999997</v>
      </c>
      <c r="U100" s="75">
        <f t="shared" si="5"/>
        <v>-0.34798470964869999</v>
      </c>
      <c r="V100" s="76"/>
      <c r="W100" s="76"/>
      <c r="X100" s="83" t="s">
        <v>929</v>
      </c>
    </row>
    <row r="101" spans="1:24" ht="31.5" x14ac:dyDescent="0.25">
      <c r="A101" s="78" t="s">
        <v>98</v>
      </c>
      <c r="B101" s="70" t="s">
        <v>99</v>
      </c>
      <c r="C101" s="71"/>
      <c r="D101" s="73">
        <f>(SUM(D102:D107))/1000</f>
        <v>0.31680919316968659</v>
      </c>
      <c r="E101" s="73">
        <v>165.98316448</v>
      </c>
      <c r="F101" s="73">
        <v>62.177141000000006</v>
      </c>
      <c r="G101" s="73">
        <v>16.613356</v>
      </c>
      <c r="H101" s="73">
        <v>19.85802</v>
      </c>
      <c r="I101" s="73">
        <v>18.785631579999997</v>
      </c>
      <c r="J101" s="73">
        <v>25.431888000000001</v>
      </c>
      <c r="K101" s="73">
        <v>6.7155768999999994</v>
      </c>
      <c r="L101" s="73">
        <v>1.9529300000000001</v>
      </c>
      <c r="M101" s="73">
        <v>123.8686</v>
      </c>
      <c r="N101" s="73">
        <v>14.934303</v>
      </c>
      <c r="O101" s="73">
        <v>50.807336999999997</v>
      </c>
      <c r="P101" s="73">
        <v>45.483632000000007</v>
      </c>
      <c r="Q101" s="73">
        <v>0</v>
      </c>
      <c r="R101" s="73">
        <v>0</v>
      </c>
      <c r="S101" s="74">
        <f t="shared" si="3"/>
        <v>-61.860331806830317</v>
      </c>
      <c r="T101" s="74">
        <f t="shared" si="4"/>
        <v>-103.80602347999999</v>
      </c>
      <c r="U101" s="75">
        <f t="shared" si="5"/>
        <v>-0.62540091825100741</v>
      </c>
      <c r="V101" s="76"/>
      <c r="W101" s="76"/>
      <c r="X101" s="77"/>
    </row>
    <row r="102" spans="1:24" ht="141.75" x14ac:dyDescent="0.25">
      <c r="A102" s="79" t="s">
        <v>100</v>
      </c>
      <c r="B102" s="80" t="s">
        <v>488</v>
      </c>
      <c r="C102" s="81" t="s">
        <v>697</v>
      </c>
      <c r="D102" s="72">
        <v>108.21119999999999</v>
      </c>
      <c r="E102" s="72">
        <v>108.21119999999999</v>
      </c>
      <c r="F102" s="72">
        <v>25.261073</v>
      </c>
      <c r="G102" s="72">
        <v>0</v>
      </c>
      <c r="H102" s="72">
        <v>0</v>
      </c>
      <c r="I102" s="72">
        <v>0</v>
      </c>
      <c r="J102" s="72">
        <v>10.815</v>
      </c>
      <c r="K102" s="72">
        <v>0</v>
      </c>
      <c r="L102" s="72">
        <v>0</v>
      </c>
      <c r="M102" s="72">
        <v>108.21119999999999</v>
      </c>
      <c r="N102" s="72">
        <v>14.446073</v>
      </c>
      <c r="O102" s="76">
        <v>43.124476000000001</v>
      </c>
      <c r="P102" s="76">
        <v>43.124476000000001</v>
      </c>
      <c r="Q102" s="76">
        <v>0</v>
      </c>
      <c r="R102" s="76">
        <v>0</v>
      </c>
      <c r="S102" s="74">
        <f t="shared" si="3"/>
        <v>82.950126999999995</v>
      </c>
      <c r="T102" s="74">
        <f t="shared" si="4"/>
        <v>-82.950126999999995</v>
      </c>
      <c r="U102" s="75">
        <f t="shared" si="5"/>
        <v>-0.76655768534125857</v>
      </c>
      <c r="V102" s="76"/>
      <c r="W102" s="76"/>
      <c r="X102" s="83" t="s">
        <v>970</v>
      </c>
    </row>
    <row r="103" spans="1:24" ht="78.75" x14ac:dyDescent="0.25">
      <c r="A103" s="79" t="s">
        <v>101</v>
      </c>
      <c r="B103" s="80" t="s">
        <v>489</v>
      </c>
      <c r="C103" s="81" t="s">
        <v>695</v>
      </c>
      <c r="D103" s="72">
        <v>18.100000000000001</v>
      </c>
      <c r="E103" s="72">
        <v>18.100000000000001</v>
      </c>
      <c r="F103" s="72">
        <v>2.44116</v>
      </c>
      <c r="G103" s="72">
        <v>0</v>
      </c>
      <c r="H103" s="72">
        <v>0</v>
      </c>
      <c r="I103" s="72">
        <v>0</v>
      </c>
      <c r="J103" s="72">
        <v>0</v>
      </c>
      <c r="K103" s="72">
        <v>2.4425999999999997</v>
      </c>
      <c r="L103" s="72">
        <v>1.9529300000000001</v>
      </c>
      <c r="M103" s="72">
        <v>15.657400000000003</v>
      </c>
      <c r="N103" s="72">
        <v>0.48823</v>
      </c>
      <c r="O103" s="76">
        <v>2.0687800000000003</v>
      </c>
      <c r="P103" s="76">
        <v>0</v>
      </c>
      <c r="Q103" s="76">
        <v>0</v>
      </c>
      <c r="R103" s="76">
        <v>0</v>
      </c>
      <c r="S103" s="74">
        <f t="shared" si="3"/>
        <v>15.658840000000001</v>
      </c>
      <c r="T103" s="74">
        <f t="shared" si="4"/>
        <v>-15.658840000000001</v>
      </c>
      <c r="U103" s="75">
        <f t="shared" si="5"/>
        <v>-0.86512928176795578</v>
      </c>
      <c r="V103" s="76"/>
      <c r="W103" s="76"/>
      <c r="X103" s="83" t="s">
        <v>916</v>
      </c>
    </row>
    <row r="104" spans="1:24" ht="47.25" x14ac:dyDescent="0.25">
      <c r="A104" s="79" t="s">
        <v>102</v>
      </c>
      <c r="B104" s="80" t="s">
        <v>490</v>
      </c>
      <c r="C104" s="81" t="s">
        <v>697</v>
      </c>
      <c r="D104" s="72">
        <v>25.785631579999997</v>
      </c>
      <c r="E104" s="72">
        <v>25.785631579999997</v>
      </c>
      <c r="F104" s="72">
        <v>23.088575000000002</v>
      </c>
      <c r="G104" s="72">
        <v>10</v>
      </c>
      <c r="H104" s="72">
        <v>15.172186999999999</v>
      </c>
      <c r="I104" s="72">
        <v>15.785631579999997</v>
      </c>
      <c r="J104" s="72">
        <v>7.9163879999999995</v>
      </c>
      <c r="K104" s="72">
        <v>0</v>
      </c>
      <c r="L104" s="72">
        <v>0</v>
      </c>
      <c r="M104" s="72">
        <v>0</v>
      </c>
      <c r="N104" s="72">
        <v>0</v>
      </c>
      <c r="O104" s="76">
        <v>0</v>
      </c>
      <c r="P104" s="76">
        <v>0</v>
      </c>
      <c r="Q104" s="76">
        <v>0</v>
      </c>
      <c r="R104" s="76">
        <v>0</v>
      </c>
      <c r="S104" s="74">
        <f t="shared" si="3"/>
        <v>2.6970565799999946</v>
      </c>
      <c r="T104" s="74">
        <f t="shared" si="4"/>
        <v>-2.6970565799999946</v>
      </c>
      <c r="U104" s="75">
        <f t="shared" si="5"/>
        <v>-0.10459532750370559</v>
      </c>
      <c r="V104" s="76"/>
      <c r="W104" s="76"/>
      <c r="X104" s="83" t="s">
        <v>971</v>
      </c>
    </row>
    <row r="105" spans="1:24" ht="63" x14ac:dyDescent="0.25">
      <c r="A105" s="79" t="s">
        <v>103</v>
      </c>
      <c r="B105" s="80" t="s">
        <v>491</v>
      </c>
      <c r="C105" s="81" t="s">
        <v>697</v>
      </c>
      <c r="D105" s="72">
        <v>8.2729768999999997</v>
      </c>
      <c r="E105" s="72">
        <v>8.2729768999999997</v>
      </c>
      <c r="F105" s="72">
        <v>5.772977</v>
      </c>
      <c r="G105" s="72">
        <v>1</v>
      </c>
      <c r="H105" s="72">
        <v>0</v>
      </c>
      <c r="I105" s="72">
        <v>3</v>
      </c>
      <c r="J105" s="72">
        <v>5.772977</v>
      </c>
      <c r="K105" s="72">
        <v>4.2729768999999997</v>
      </c>
      <c r="L105" s="72">
        <v>0</v>
      </c>
      <c r="M105" s="72">
        <v>0</v>
      </c>
      <c r="N105" s="72">
        <v>0</v>
      </c>
      <c r="O105" s="76">
        <v>0</v>
      </c>
      <c r="P105" s="76">
        <v>0</v>
      </c>
      <c r="Q105" s="76">
        <v>0</v>
      </c>
      <c r="R105" s="76">
        <v>0</v>
      </c>
      <c r="S105" s="74">
        <f t="shared" si="3"/>
        <v>2.4999998999999997</v>
      </c>
      <c r="T105" s="74">
        <f t="shared" si="4"/>
        <v>-2.4999998999999997</v>
      </c>
      <c r="U105" s="75">
        <f t="shared" si="5"/>
        <v>-0.30218867164974195</v>
      </c>
      <c r="V105" s="76"/>
      <c r="W105" s="76"/>
      <c r="X105" s="83" t="s">
        <v>897</v>
      </c>
    </row>
    <row r="106" spans="1:24" ht="78.75" x14ac:dyDescent="0.25">
      <c r="A106" s="79" t="s">
        <v>104</v>
      </c>
      <c r="B106" s="80" t="s">
        <v>492</v>
      </c>
      <c r="C106" s="81" t="s">
        <v>697</v>
      </c>
      <c r="D106" s="72">
        <v>120.35430760293693</v>
      </c>
      <c r="E106" s="72">
        <v>0.92752299999999999</v>
      </c>
      <c r="F106" s="72">
        <v>0.92752299999999999</v>
      </c>
      <c r="G106" s="72">
        <v>0.92752299999999999</v>
      </c>
      <c r="H106" s="72">
        <v>0</v>
      </c>
      <c r="I106" s="72">
        <v>0</v>
      </c>
      <c r="J106" s="72">
        <v>0.92752299999999999</v>
      </c>
      <c r="K106" s="72">
        <v>0</v>
      </c>
      <c r="L106" s="72">
        <v>0</v>
      </c>
      <c r="M106" s="72">
        <v>0</v>
      </c>
      <c r="N106" s="72">
        <v>0</v>
      </c>
      <c r="O106" s="76">
        <v>5.6140810000000005</v>
      </c>
      <c r="P106" s="76">
        <v>2.359156</v>
      </c>
      <c r="Q106" s="76">
        <v>0</v>
      </c>
      <c r="R106" s="76">
        <v>0</v>
      </c>
      <c r="S106" s="74">
        <f t="shared" si="3"/>
        <v>119.42678460293693</v>
      </c>
      <c r="T106" s="74">
        <f t="shared" si="4"/>
        <v>0</v>
      </c>
      <c r="U106" s="75">
        <f t="shared" si="5"/>
        <v>0</v>
      </c>
      <c r="V106" s="76"/>
      <c r="W106" s="76"/>
      <c r="X106" s="83" t="s">
        <v>972</v>
      </c>
    </row>
    <row r="107" spans="1:24" ht="47.25" x14ac:dyDescent="0.25">
      <c r="A107" s="79" t="s">
        <v>105</v>
      </c>
      <c r="B107" s="80" t="s">
        <v>493</v>
      </c>
      <c r="C107" s="81" t="s">
        <v>697</v>
      </c>
      <c r="D107" s="72">
        <v>36.085077086749649</v>
      </c>
      <c r="E107" s="72">
        <v>4.6858329999999997</v>
      </c>
      <c r="F107" s="72">
        <v>4.6858329999999997</v>
      </c>
      <c r="G107" s="72">
        <v>4.6858329999999997</v>
      </c>
      <c r="H107" s="72">
        <v>4.6858329999999997</v>
      </c>
      <c r="I107" s="72">
        <v>0</v>
      </c>
      <c r="J107" s="72">
        <v>0</v>
      </c>
      <c r="K107" s="72">
        <v>0</v>
      </c>
      <c r="L107" s="72">
        <v>0</v>
      </c>
      <c r="M107" s="72">
        <v>0</v>
      </c>
      <c r="N107" s="72">
        <v>0</v>
      </c>
      <c r="O107" s="76">
        <v>0</v>
      </c>
      <c r="P107" s="76">
        <v>0</v>
      </c>
      <c r="Q107" s="76">
        <v>0</v>
      </c>
      <c r="R107" s="76">
        <v>0</v>
      </c>
      <c r="S107" s="74">
        <f t="shared" si="3"/>
        <v>31.399244086749651</v>
      </c>
      <c r="T107" s="74">
        <f t="shared" si="4"/>
        <v>0</v>
      </c>
      <c r="U107" s="75">
        <f t="shared" si="5"/>
        <v>0</v>
      </c>
      <c r="V107" s="76"/>
      <c r="W107" s="76"/>
      <c r="X107" s="83" t="s">
        <v>926</v>
      </c>
    </row>
    <row r="108" spans="1:24" x14ac:dyDescent="0.25">
      <c r="A108" s="78" t="s">
        <v>106</v>
      </c>
      <c r="B108" s="70" t="s">
        <v>107</v>
      </c>
      <c r="C108" s="71"/>
      <c r="D108" s="73">
        <f>(SUM(D109:D111))/1000</f>
        <v>0.14754510976000001</v>
      </c>
      <c r="E108" s="73">
        <v>124.96</v>
      </c>
      <c r="F108" s="73">
        <v>44.995421999999998</v>
      </c>
      <c r="G108" s="73">
        <v>0</v>
      </c>
      <c r="H108" s="73">
        <v>0</v>
      </c>
      <c r="I108" s="73">
        <v>0</v>
      </c>
      <c r="J108" s="73">
        <v>21.281599999999997</v>
      </c>
      <c r="K108" s="73">
        <v>0</v>
      </c>
      <c r="L108" s="73">
        <v>0.21120800000000001</v>
      </c>
      <c r="M108" s="73">
        <v>124.96</v>
      </c>
      <c r="N108" s="73">
        <v>23.502614000000001</v>
      </c>
      <c r="O108" s="73">
        <v>54.165292000000001</v>
      </c>
      <c r="P108" s="73">
        <v>54.165292000000001</v>
      </c>
      <c r="Q108" s="73">
        <v>29.950699999999998</v>
      </c>
      <c r="R108" s="73">
        <v>0</v>
      </c>
      <c r="S108" s="74">
        <f t="shared" si="3"/>
        <v>-44.847876890239995</v>
      </c>
      <c r="T108" s="74">
        <f t="shared" si="4"/>
        <v>-79.964577999999989</v>
      </c>
      <c r="U108" s="75">
        <f t="shared" si="5"/>
        <v>-0.63992139884763122</v>
      </c>
      <c r="V108" s="76"/>
      <c r="W108" s="76"/>
      <c r="X108" s="77"/>
    </row>
    <row r="109" spans="1:24" ht="126" x14ac:dyDescent="0.25">
      <c r="A109" s="79" t="s">
        <v>108</v>
      </c>
      <c r="B109" s="80" t="s">
        <v>494</v>
      </c>
      <c r="C109" s="81" t="s">
        <v>697</v>
      </c>
      <c r="D109" s="72">
        <v>60</v>
      </c>
      <c r="E109" s="72">
        <v>60</v>
      </c>
      <c r="F109" s="72">
        <v>0</v>
      </c>
      <c r="G109" s="72">
        <v>0</v>
      </c>
      <c r="H109" s="72">
        <v>0</v>
      </c>
      <c r="I109" s="72">
        <v>0</v>
      </c>
      <c r="J109" s="72">
        <v>0</v>
      </c>
      <c r="K109" s="72">
        <v>0</v>
      </c>
      <c r="L109" s="72">
        <v>0</v>
      </c>
      <c r="M109" s="72">
        <v>60</v>
      </c>
      <c r="N109" s="72">
        <v>0</v>
      </c>
      <c r="O109" s="76">
        <v>10.774189</v>
      </c>
      <c r="P109" s="76">
        <v>10.774189</v>
      </c>
      <c r="Q109" s="76">
        <v>0</v>
      </c>
      <c r="R109" s="76">
        <v>0</v>
      </c>
      <c r="S109" s="74">
        <f t="shared" si="3"/>
        <v>60</v>
      </c>
      <c r="T109" s="74">
        <f t="shared" si="4"/>
        <v>-60</v>
      </c>
      <c r="U109" s="75">
        <f t="shared" si="5"/>
        <v>-1</v>
      </c>
      <c r="V109" s="76"/>
      <c r="W109" s="76"/>
      <c r="X109" s="83" t="s">
        <v>973</v>
      </c>
    </row>
    <row r="110" spans="1:24" ht="94.5" x14ac:dyDescent="0.25">
      <c r="A110" s="79" t="s">
        <v>109</v>
      </c>
      <c r="B110" s="80" t="s">
        <v>495</v>
      </c>
      <c r="C110" s="81" t="s">
        <v>697</v>
      </c>
      <c r="D110" s="72">
        <v>64.959999999999994</v>
      </c>
      <c r="E110" s="72">
        <v>64.959999999999994</v>
      </c>
      <c r="F110" s="72">
        <v>29.196921999999997</v>
      </c>
      <c r="G110" s="72">
        <v>0</v>
      </c>
      <c r="H110" s="72">
        <v>0</v>
      </c>
      <c r="I110" s="72">
        <v>0</v>
      </c>
      <c r="J110" s="72">
        <v>5.9</v>
      </c>
      <c r="K110" s="72">
        <v>0</v>
      </c>
      <c r="L110" s="72">
        <v>0.21120800000000001</v>
      </c>
      <c r="M110" s="72">
        <v>64.959999999999994</v>
      </c>
      <c r="N110" s="72">
        <v>23.085713999999999</v>
      </c>
      <c r="O110" s="76">
        <v>43.391103000000001</v>
      </c>
      <c r="P110" s="76">
        <v>43.391103000000001</v>
      </c>
      <c r="Q110" s="76">
        <v>0</v>
      </c>
      <c r="R110" s="76">
        <v>0</v>
      </c>
      <c r="S110" s="74">
        <f t="shared" si="3"/>
        <v>35.763077999999993</v>
      </c>
      <c r="T110" s="74">
        <f t="shared" si="4"/>
        <v>-35.763077999999993</v>
      </c>
      <c r="U110" s="75">
        <f t="shared" si="5"/>
        <v>-0.55053999384236452</v>
      </c>
      <c r="V110" s="76"/>
      <c r="W110" s="76"/>
      <c r="X110" s="83" t="s">
        <v>974</v>
      </c>
    </row>
    <row r="111" spans="1:24" ht="47.25" x14ac:dyDescent="0.25">
      <c r="A111" s="79" t="s">
        <v>110</v>
      </c>
      <c r="B111" s="80" t="s">
        <v>496</v>
      </c>
      <c r="C111" s="81" t="s">
        <v>700</v>
      </c>
      <c r="D111" s="72">
        <v>22.585109760000002</v>
      </c>
      <c r="E111" s="72">
        <v>0</v>
      </c>
      <c r="F111" s="72">
        <v>15.798500000000001</v>
      </c>
      <c r="G111" s="72">
        <v>0</v>
      </c>
      <c r="H111" s="72">
        <v>0</v>
      </c>
      <c r="I111" s="72">
        <v>0</v>
      </c>
      <c r="J111" s="72">
        <v>15.381600000000001</v>
      </c>
      <c r="K111" s="72">
        <v>0</v>
      </c>
      <c r="L111" s="72">
        <v>0</v>
      </c>
      <c r="M111" s="72">
        <v>0</v>
      </c>
      <c r="N111" s="72">
        <v>0.41689999999999999</v>
      </c>
      <c r="O111" s="76">
        <v>0</v>
      </c>
      <c r="P111" s="76">
        <v>0</v>
      </c>
      <c r="Q111" s="76">
        <v>29.950699999999998</v>
      </c>
      <c r="R111" s="76">
        <v>0</v>
      </c>
      <c r="S111" s="74">
        <f t="shared" si="3"/>
        <v>6.786609760000001</v>
      </c>
      <c r="T111" s="74">
        <f t="shared" si="4"/>
        <v>15.798500000000001</v>
      </c>
      <c r="U111" s="75" t="e">
        <f t="shared" si="5"/>
        <v>#DIV/0!</v>
      </c>
      <c r="V111" s="76"/>
      <c r="W111" s="76"/>
      <c r="X111" s="83" t="s">
        <v>905</v>
      </c>
    </row>
    <row r="112" spans="1:24" ht="31.5" x14ac:dyDescent="0.25">
      <c r="A112" s="78" t="s">
        <v>111</v>
      </c>
      <c r="B112" s="80" t="s">
        <v>112</v>
      </c>
      <c r="C112" s="81"/>
      <c r="D112" s="72">
        <v>0</v>
      </c>
      <c r="E112" s="72">
        <v>0</v>
      </c>
      <c r="F112" s="72">
        <v>0</v>
      </c>
      <c r="G112" s="72">
        <v>0</v>
      </c>
      <c r="H112" s="72">
        <v>0</v>
      </c>
      <c r="I112" s="72">
        <v>0</v>
      </c>
      <c r="J112" s="72">
        <v>0</v>
      </c>
      <c r="K112" s="72">
        <v>0</v>
      </c>
      <c r="L112" s="72">
        <v>0</v>
      </c>
      <c r="M112" s="72">
        <v>0</v>
      </c>
      <c r="N112" s="72">
        <v>0</v>
      </c>
      <c r="O112" s="72">
        <v>0</v>
      </c>
      <c r="P112" s="73">
        <v>0</v>
      </c>
      <c r="Q112" s="73">
        <v>0</v>
      </c>
      <c r="R112" s="73">
        <v>0</v>
      </c>
      <c r="S112" s="74">
        <f t="shared" si="3"/>
        <v>0</v>
      </c>
      <c r="T112" s="74">
        <f t="shared" si="4"/>
        <v>0</v>
      </c>
      <c r="U112" s="75" t="e">
        <f t="shared" si="5"/>
        <v>#DIV/0!</v>
      </c>
      <c r="V112" s="76"/>
      <c r="W112" s="76"/>
      <c r="X112" s="77"/>
    </row>
    <row r="113" spans="1:24" x14ac:dyDescent="0.25">
      <c r="A113" s="78" t="s">
        <v>113</v>
      </c>
      <c r="B113" s="80" t="s">
        <v>114</v>
      </c>
      <c r="C113" s="81"/>
      <c r="D113" s="72">
        <f>(SUM(D114:D298)-D129-D130-D140-D141-D169-D173-D174)/1000</f>
        <v>18.035662228909789</v>
      </c>
      <c r="E113" s="72">
        <v>16622.196507300865</v>
      </c>
      <c r="F113" s="72">
        <v>9944.2737865599993</v>
      </c>
      <c r="G113" s="72">
        <v>2147.7557636645606</v>
      </c>
      <c r="H113" s="72">
        <v>2198.5638810000005</v>
      </c>
      <c r="I113" s="72">
        <v>3358.7162798399991</v>
      </c>
      <c r="J113" s="72">
        <v>3523.4521609999993</v>
      </c>
      <c r="K113" s="72">
        <v>1706.2011824248473</v>
      </c>
      <c r="L113" s="72">
        <v>2267.1421325600004</v>
      </c>
      <c r="M113" s="72">
        <v>9409.5232813714629</v>
      </c>
      <c r="N113" s="72">
        <v>1955.1156120000001</v>
      </c>
      <c r="O113" s="72">
        <v>5991.1147089999986</v>
      </c>
      <c r="P113" s="73">
        <v>2550.1686449999988</v>
      </c>
      <c r="Q113" s="73">
        <v>932.57952400000045</v>
      </c>
      <c r="R113" s="73">
        <v>870.57049700000016</v>
      </c>
      <c r="S113" s="74">
        <f t="shared" si="3"/>
        <v>-9926.2381243310901</v>
      </c>
      <c r="T113" s="74">
        <f t="shared" si="4"/>
        <v>-6677.9227207408658</v>
      </c>
      <c r="U113" s="75">
        <f t="shared" si="5"/>
        <v>-0.40174730925649704</v>
      </c>
      <c r="V113" s="76"/>
      <c r="W113" s="76"/>
      <c r="X113" s="77"/>
    </row>
    <row r="114" spans="1:24" ht="126" x14ac:dyDescent="0.25">
      <c r="A114" s="79" t="s">
        <v>115</v>
      </c>
      <c r="B114" s="80" t="s">
        <v>497</v>
      </c>
      <c r="C114" s="81" t="s">
        <v>695</v>
      </c>
      <c r="D114" s="72">
        <v>539.31040055022413</v>
      </c>
      <c r="E114" s="72">
        <v>212.77200055022408</v>
      </c>
      <c r="F114" s="72">
        <v>135.64461</v>
      </c>
      <c r="G114" s="72">
        <v>8.0000000000000004E-4</v>
      </c>
      <c r="H114" s="72">
        <v>8.0000000000000004E-4</v>
      </c>
      <c r="I114" s="72">
        <v>5.2861400000000005</v>
      </c>
      <c r="J114" s="72">
        <v>5.2861400000000005</v>
      </c>
      <c r="K114" s="72">
        <v>135.56</v>
      </c>
      <c r="L114" s="72">
        <v>127.82675999999999</v>
      </c>
      <c r="M114" s="72">
        <v>71.925060550224089</v>
      </c>
      <c r="N114" s="72">
        <v>2.53091</v>
      </c>
      <c r="O114" s="76">
        <v>120.05972</v>
      </c>
      <c r="P114" s="76">
        <v>1.6264199999999982</v>
      </c>
      <c r="Q114" s="76">
        <v>130.29227</v>
      </c>
      <c r="R114" s="76">
        <v>130.29227</v>
      </c>
      <c r="S114" s="74">
        <f t="shared" si="3"/>
        <v>403.66579055022413</v>
      </c>
      <c r="T114" s="74">
        <f t="shared" si="4"/>
        <v>-77.127390550224078</v>
      </c>
      <c r="U114" s="75">
        <f t="shared" si="5"/>
        <v>-0.36248843997694347</v>
      </c>
      <c r="V114" s="76"/>
      <c r="W114" s="76"/>
      <c r="X114" s="82" t="s">
        <v>911</v>
      </c>
    </row>
    <row r="115" spans="1:24" ht="94.5" x14ac:dyDescent="0.25">
      <c r="A115" s="79" t="s">
        <v>116</v>
      </c>
      <c r="B115" s="80" t="s">
        <v>498</v>
      </c>
      <c r="C115" s="81" t="s">
        <v>697</v>
      </c>
      <c r="D115" s="72">
        <v>268.587734299006</v>
      </c>
      <c r="E115" s="72">
        <v>62.6307008</v>
      </c>
      <c r="F115" s="72">
        <v>60.720923999999997</v>
      </c>
      <c r="G115" s="72">
        <v>0</v>
      </c>
      <c r="H115" s="72">
        <v>10.815877</v>
      </c>
      <c r="I115" s="72">
        <v>9.2728000000000002</v>
      </c>
      <c r="J115" s="72">
        <v>0.76333299999999993</v>
      </c>
      <c r="K115" s="72">
        <v>0</v>
      </c>
      <c r="L115" s="72">
        <v>0.26655000000000001</v>
      </c>
      <c r="M115" s="72">
        <v>53.357900799999996</v>
      </c>
      <c r="N115" s="72">
        <v>48.875163999999998</v>
      </c>
      <c r="O115" s="76">
        <v>3.5839630000000002</v>
      </c>
      <c r="P115" s="76">
        <v>1.1588999999999941E-2</v>
      </c>
      <c r="Q115" s="76">
        <v>0</v>
      </c>
      <c r="R115" s="76">
        <v>0</v>
      </c>
      <c r="S115" s="74">
        <f t="shared" si="3"/>
        <v>207.866810299006</v>
      </c>
      <c r="T115" s="74">
        <f t="shared" si="4"/>
        <v>-1.909776800000003</v>
      </c>
      <c r="U115" s="75">
        <f t="shared" si="5"/>
        <v>-3.0492662154596228E-2</v>
      </c>
      <c r="V115" s="76"/>
      <c r="W115" s="76"/>
      <c r="X115" s="83" t="s">
        <v>975</v>
      </c>
    </row>
    <row r="116" spans="1:24" ht="78.75" x14ac:dyDescent="0.25">
      <c r="A116" s="79" t="s">
        <v>117</v>
      </c>
      <c r="B116" s="80" t="s">
        <v>499</v>
      </c>
      <c r="C116" s="81" t="s">
        <v>697</v>
      </c>
      <c r="D116" s="72">
        <v>3.3805080000000015E-2</v>
      </c>
      <c r="E116" s="72">
        <v>3.3805080000000015E-2</v>
      </c>
      <c r="F116" s="72">
        <v>14.911642000000001</v>
      </c>
      <c r="G116" s="72">
        <v>0</v>
      </c>
      <c r="H116" s="72">
        <v>3.3805000000000002E-2</v>
      </c>
      <c r="I116" s="72">
        <v>3.3805080000000015E-2</v>
      </c>
      <c r="J116" s="72">
        <v>0</v>
      </c>
      <c r="K116" s="72">
        <v>0</v>
      </c>
      <c r="L116" s="72">
        <v>0</v>
      </c>
      <c r="M116" s="72">
        <v>0</v>
      </c>
      <c r="N116" s="72">
        <v>14.877837</v>
      </c>
      <c r="O116" s="76">
        <v>13.271933000000001</v>
      </c>
      <c r="P116" s="76">
        <v>13.271933000000001</v>
      </c>
      <c r="Q116" s="76">
        <v>0</v>
      </c>
      <c r="R116" s="76">
        <v>0</v>
      </c>
      <c r="S116" s="74">
        <f t="shared" si="3"/>
        <v>-14.87783692</v>
      </c>
      <c r="T116" s="74">
        <f t="shared" si="4"/>
        <v>14.87783692</v>
      </c>
      <c r="U116" s="75">
        <f t="shared" si="5"/>
        <v>440.10654375022909</v>
      </c>
      <c r="V116" s="76"/>
      <c r="W116" s="76"/>
      <c r="X116" s="83" t="s">
        <v>976</v>
      </c>
    </row>
    <row r="117" spans="1:24" ht="78.75" x14ac:dyDescent="0.25">
      <c r="A117" s="79" t="s">
        <v>118</v>
      </c>
      <c r="B117" s="80" t="s">
        <v>500</v>
      </c>
      <c r="C117" s="81" t="s">
        <v>697</v>
      </c>
      <c r="D117" s="72">
        <v>36.111998000000014</v>
      </c>
      <c r="E117" s="72">
        <v>36.111998000000014</v>
      </c>
      <c r="F117" s="72">
        <v>58.622076</v>
      </c>
      <c r="G117" s="72">
        <v>36.111998000000014</v>
      </c>
      <c r="H117" s="72">
        <v>43.705508000000002</v>
      </c>
      <c r="I117" s="72">
        <v>0</v>
      </c>
      <c r="J117" s="72">
        <v>0.58086499999999996</v>
      </c>
      <c r="K117" s="72">
        <v>0</v>
      </c>
      <c r="L117" s="72">
        <v>13.366166999999999</v>
      </c>
      <c r="M117" s="72">
        <v>0</v>
      </c>
      <c r="N117" s="72">
        <v>0.96953599999999995</v>
      </c>
      <c r="O117" s="76">
        <v>13.092145</v>
      </c>
      <c r="P117" s="76">
        <v>0</v>
      </c>
      <c r="Q117" s="76">
        <v>13.092145</v>
      </c>
      <c r="R117" s="76">
        <v>13.092145</v>
      </c>
      <c r="S117" s="74">
        <f t="shared" si="3"/>
        <v>-22.510077999999986</v>
      </c>
      <c r="T117" s="74">
        <f t="shared" si="4"/>
        <v>22.510077999999986</v>
      </c>
      <c r="U117" s="75">
        <f t="shared" si="5"/>
        <v>0.62334069690632954</v>
      </c>
      <c r="V117" s="76"/>
      <c r="W117" s="76"/>
      <c r="X117" s="83" t="s">
        <v>977</v>
      </c>
    </row>
    <row r="118" spans="1:24" ht="110.25" x14ac:dyDescent="0.25">
      <c r="A118" s="79" t="s">
        <v>119</v>
      </c>
      <c r="B118" s="80" t="s">
        <v>501</v>
      </c>
      <c r="C118" s="81" t="s">
        <v>697</v>
      </c>
      <c r="D118" s="72">
        <v>388.49888199999998</v>
      </c>
      <c r="E118" s="72">
        <v>388.49888199999998</v>
      </c>
      <c r="F118" s="72">
        <v>65.511920000000003</v>
      </c>
      <c r="G118" s="72">
        <v>52.763323219999997</v>
      </c>
      <c r="H118" s="72">
        <v>54.016985999999996</v>
      </c>
      <c r="I118" s="72">
        <v>5.2235092599999993</v>
      </c>
      <c r="J118" s="72">
        <v>7.199878</v>
      </c>
      <c r="K118" s="72">
        <v>9</v>
      </c>
      <c r="L118" s="72"/>
      <c r="M118" s="72">
        <v>321.51204951999995</v>
      </c>
      <c r="N118" s="72">
        <v>5.1549359999999993</v>
      </c>
      <c r="O118" s="76">
        <v>20.237696</v>
      </c>
      <c r="P118" s="76">
        <v>10.834549000000001</v>
      </c>
      <c r="Q118" s="76">
        <v>0</v>
      </c>
      <c r="R118" s="76">
        <v>0</v>
      </c>
      <c r="S118" s="74">
        <f t="shared" si="3"/>
        <v>322.98696199999995</v>
      </c>
      <c r="T118" s="74">
        <f t="shared" si="4"/>
        <v>-322.98696199999995</v>
      </c>
      <c r="U118" s="75">
        <f t="shared" si="5"/>
        <v>-0.83137166402450546</v>
      </c>
      <c r="V118" s="76"/>
      <c r="W118" s="76"/>
      <c r="X118" s="83" t="s">
        <v>978</v>
      </c>
    </row>
    <row r="119" spans="1:24" ht="110.25" x14ac:dyDescent="0.25">
      <c r="A119" s="79" t="s">
        <v>120</v>
      </c>
      <c r="B119" s="80" t="s">
        <v>502</v>
      </c>
      <c r="C119" s="81" t="s">
        <v>697</v>
      </c>
      <c r="D119" s="72">
        <v>433.93153299999994</v>
      </c>
      <c r="E119" s="72">
        <v>433.93153299999994</v>
      </c>
      <c r="F119" s="72">
        <v>305.94740599999994</v>
      </c>
      <c r="G119" s="72">
        <v>76.113509250000007</v>
      </c>
      <c r="H119" s="72">
        <v>79.925049999999999</v>
      </c>
      <c r="I119" s="72">
        <v>112.89750957999991</v>
      </c>
      <c r="J119" s="72">
        <v>123.76330299999999</v>
      </c>
      <c r="K119" s="72">
        <v>22.233000000000001</v>
      </c>
      <c r="L119" s="72">
        <v>34.893544999999996</v>
      </c>
      <c r="M119" s="72">
        <v>222.68751417000004</v>
      </c>
      <c r="N119" s="72">
        <v>67.365508000000005</v>
      </c>
      <c r="O119" s="76">
        <v>339.43134999999995</v>
      </c>
      <c r="P119" s="76">
        <v>21.208326</v>
      </c>
      <c r="Q119" s="76">
        <v>0</v>
      </c>
      <c r="R119" s="76">
        <v>0</v>
      </c>
      <c r="S119" s="74">
        <f t="shared" si="3"/>
        <v>127.984127</v>
      </c>
      <c r="T119" s="74">
        <f t="shared" si="4"/>
        <v>-127.984127</v>
      </c>
      <c r="U119" s="75">
        <f t="shared" si="5"/>
        <v>-0.29494083113798508</v>
      </c>
      <c r="V119" s="76"/>
      <c r="W119" s="76"/>
      <c r="X119" s="83" t="s">
        <v>978</v>
      </c>
    </row>
    <row r="120" spans="1:24" ht="78.75" x14ac:dyDescent="0.25">
      <c r="A120" s="79" t="s">
        <v>121</v>
      </c>
      <c r="B120" s="80" t="s">
        <v>503</v>
      </c>
      <c r="C120" s="81" t="s">
        <v>697</v>
      </c>
      <c r="D120" s="72">
        <v>171.88130000000004</v>
      </c>
      <c r="E120" s="72">
        <v>171.88130000000004</v>
      </c>
      <c r="F120" s="72">
        <v>89.444580999999999</v>
      </c>
      <c r="G120" s="72">
        <v>29.000684160000002</v>
      </c>
      <c r="H120" s="72">
        <v>29.882344</v>
      </c>
      <c r="I120" s="72">
        <v>6.0171600000000013E-2</v>
      </c>
      <c r="J120" s="72">
        <v>6.0171999999999996E-2</v>
      </c>
      <c r="K120" s="72">
        <v>0.1</v>
      </c>
      <c r="L120" s="72">
        <v>58.777910000000006</v>
      </c>
      <c r="M120" s="72">
        <v>142.72044424000003</v>
      </c>
      <c r="N120" s="72">
        <v>0.7241550000000001</v>
      </c>
      <c r="O120" s="76">
        <v>10.367578</v>
      </c>
      <c r="P120" s="76">
        <v>1.6308850000000001</v>
      </c>
      <c r="Q120" s="76">
        <v>303.63293900000002</v>
      </c>
      <c r="R120" s="76">
        <v>303.63293900000002</v>
      </c>
      <c r="S120" s="74">
        <f t="shared" si="3"/>
        <v>82.436719000000039</v>
      </c>
      <c r="T120" s="74">
        <f t="shared" si="4"/>
        <v>-82.436719000000039</v>
      </c>
      <c r="U120" s="75">
        <f t="shared" si="5"/>
        <v>-0.47961423959441785</v>
      </c>
      <c r="V120" s="76"/>
      <c r="W120" s="76"/>
      <c r="X120" s="83" t="s">
        <v>979</v>
      </c>
    </row>
    <row r="121" spans="1:24" ht="110.25" x14ac:dyDescent="0.25">
      <c r="A121" s="79" t="s">
        <v>122</v>
      </c>
      <c r="B121" s="80" t="s">
        <v>504</v>
      </c>
      <c r="C121" s="81" t="s">
        <v>697</v>
      </c>
      <c r="D121" s="72">
        <v>1124.3466969999999</v>
      </c>
      <c r="E121" s="72">
        <v>1124.3466969999999</v>
      </c>
      <c r="F121" s="705">
        <f>H121+J121+L121+N121</f>
        <v>458.42512999999991</v>
      </c>
      <c r="G121" s="72">
        <v>263.68451923999999</v>
      </c>
      <c r="H121" s="72">
        <v>266.82244399999996</v>
      </c>
      <c r="I121" s="72">
        <v>69.474062869999983</v>
      </c>
      <c r="J121" s="72">
        <v>79.61892499999999</v>
      </c>
      <c r="K121" s="72">
        <v>160</v>
      </c>
      <c r="L121" s="72">
        <v>84.474410000000006</v>
      </c>
      <c r="M121" s="72">
        <v>631.18811488999995</v>
      </c>
      <c r="N121" s="72">
        <f>53.423351-25.914</f>
        <v>27.509350999999995</v>
      </c>
      <c r="O121" s="76">
        <v>128.57423299999999</v>
      </c>
      <c r="P121" s="76">
        <v>22.451491999999998</v>
      </c>
      <c r="Q121" s="76">
        <v>0</v>
      </c>
      <c r="R121" s="76">
        <v>0</v>
      </c>
      <c r="S121" s="74">
        <f t="shared" si="3"/>
        <v>665.9215670000001</v>
      </c>
      <c r="T121" s="74">
        <f t="shared" si="4"/>
        <v>-665.9215670000001</v>
      </c>
      <c r="U121" s="75">
        <f t="shared" si="5"/>
        <v>-0.59227422357963322</v>
      </c>
      <c r="V121" s="76"/>
      <c r="W121" s="76"/>
      <c r="X121" s="83" t="s">
        <v>978</v>
      </c>
    </row>
    <row r="122" spans="1:24" ht="110.25" x14ac:dyDescent="0.25">
      <c r="A122" s="79" t="s">
        <v>123</v>
      </c>
      <c r="B122" s="80" t="s">
        <v>505</v>
      </c>
      <c r="C122" s="81" t="s">
        <v>697</v>
      </c>
      <c r="D122" s="72">
        <v>56.348487999999996</v>
      </c>
      <c r="E122" s="72">
        <v>56.348487999999996</v>
      </c>
      <c r="F122" s="72">
        <v>16.749179999999999</v>
      </c>
      <c r="G122" s="72">
        <v>10.528567950000001</v>
      </c>
      <c r="H122" s="72">
        <v>10.891530000000001</v>
      </c>
      <c r="I122" s="72">
        <v>0.99427272000000011</v>
      </c>
      <c r="J122" s="72">
        <v>0.99427300000000007</v>
      </c>
      <c r="K122" s="72">
        <v>0</v>
      </c>
      <c r="L122" s="72">
        <v>0.40474700000000002</v>
      </c>
      <c r="M122" s="72">
        <v>44.825647329999995</v>
      </c>
      <c r="N122" s="72">
        <v>4.4586300000000003</v>
      </c>
      <c r="O122" s="76">
        <v>7.1845270000000001</v>
      </c>
      <c r="P122" s="76">
        <v>4.5058870000000004</v>
      </c>
      <c r="Q122" s="76">
        <v>0</v>
      </c>
      <c r="R122" s="76">
        <v>0</v>
      </c>
      <c r="S122" s="74">
        <f t="shared" si="3"/>
        <v>39.599307999999994</v>
      </c>
      <c r="T122" s="74">
        <f t="shared" si="4"/>
        <v>-39.599307999999994</v>
      </c>
      <c r="U122" s="75">
        <f t="shared" si="5"/>
        <v>-0.70275724168499432</v>
      </c>
      <c r="V122" s="76"/>
      <c r="W122" s="76"/>
      <c r="X122" s="83" t="s">
        <v>978</v>
      </c>
    </row>
    <row r="123" spans="1:24" ht="110.25" x14ac:dyDescent="0.25">
      <c r="A123" s="79" t="s">
        <v>124</v>
      </c>
      <c r="B123" s="80" t="s">
        <v>506</v>
      </c>
      <c r="C123" s="81" t="s">
        <v>697</v>
      </c>
      <c r="D123" s="72">
        <v>1793.4853549999998</v>
      </c>
      <c r="E123" s="72">
        <v>1793.4853549999998</v>
      </c>
      <c r="F123" s="72">
        <v>1065.042185</v>
      </c>
      <c r="G123" s="72">
        <v>99.314684770000014</v>
      </c>
      <c r="H123" s="72">
        <v>103.82113000000001</v>
      </c>
      <c r="I123" s="72">
        <v>587.62755298999991</v>
      </c>
      <c r="J123" s="72">
        <v>602.04789799999992</v>
      </c>
      <c r="K123" s="72">
        <v>140</v>
      </c>
      <c r="L123" s="72">
        <v>32.076389999999996</v>
      </c>
      <c r="M123" s="72">
        <v>966.5431172399999</v>
      </c>
      <c r="N123" s="72">
        <v>327.096767</v>
      </c>
      <c r="O123" s="76">
        <v>1134.1884829999999</v>
      </c>
      <c r="P123" s="76">
        <v>920.35884199999998</v>
      </c>
      <c r="Q123" s="76">
        <v>0</v>
      </c>
      <c r="R123" s="76">
        <v>0</v>
      </c>
      <c r="S123" s="74">
        <f t="shared" si="3"/>
        <v>728.44316999999978</v>
      </c>
      <c r="T123" s="74">
        <f t="shared" si="4"/>
        <v>-728.44316999999978</v>
      </c>
      <c r="U123" s="75">
        <f t="shared" si="5"/>
        <v>-0.40616064578904787</v>
      </c>
      <c r="V123" s="76"/>
      <c r="W123" s="76"/>
      <c r="X123" s="83" t="s">
        <v>978</v>
      </c>
    </row>
    <row r="124" spans="1:24" ht="110.25" x14ac:dyDescent="0.25">
      <c r="A124" s="79" t="s">
        <v>125</v>
      </c>
      <c r="B124" s="80" t="s">
        <v>507</v>
      </c>
      <c r="C124" s="81" t="s">
        <v>697</v>
      </c>
      <c r="D124" s="72">
        <v>2349.877798</v>
      </c>
      <c r="E124" s="72">
        <v>2349.877798</v>
      </c>
      <c r="F124" s="72">
        <v>1243.2125350000001</v>
      </c>
      <c r="G124" s="72">
        <v>307.93339358999998</v>
      </c>
      <c r="H124" s="72">
        <v>313.233002</v>
      </c>
      <c r="I124" s="72">
        <v>444.33647268999999</v>
      </c>
      <c r="J124" s="72">
        <v>462.17424099999999</v>
      </c>
      <c r="K124" s="72">
        <v>300</v>
      </c>
      <c r="L124" s="72">
        <v>198.39605900000001</v>
      </c>
      <c r="M124" s="72">
        <v>1297.6079317200001</v>
      </c>
      <c r="N124" s="72">
        <v>269.40923300000003</v>
      </c>
      <c r="O124" s="76">
        <v>978.63190399999996</v>
      </c>
      <c r="P124" s="76">
        <v>287.51925199999999</v>
      </c>
      <c r="Q124" s="76">
        <v>0</v>
      </c>
      <c r="R124" s="76">
        <v>0</v>
      </c>
      <c r="S124" s="74">
        <f t="shared" si="3"/>
        <v>1106.6652629999999</v>
      </c>
      <c r="T124" s="74">
        <f t="shared" si="4"/>
        <v>-1106.6652629999999</v>
      </c>
      <c r="U124" s="75">
        <f t="shared" si="5"/>
        <v>-0.47094587809710431</v>
      </c>
      <c r="V124" s="76"/>
      <c r="W124" s="76"/>
      <c r="X124" s="83" t="s">
        <v>978</v>
      </c>
    </row>
    <row r="125" spans="1:24" ht="110.25" x14ac:dyDescent="0.25">
      <c r="A125" s="79" t="s">
        <v>126</v>
      </c>
      <c r="B125" s="80" t="s">
        <v>508</v>
      </c>
      <c r="C125" s="81" t="s">
        <v>697</v>
      </c>
      <c r="D125" s="72">
        <v>1244.1806919999999</v>
      </c>
      <c r="E125" s="72">
        <v>1244.1806919999999</v>
      </c>
      <c r="F125" s="72">
        <f>701.97688756+25.914</f>
        <v>727.89088756000001</v>
      </c>
      <c r="G125" s="72">
        <v>189.65848947000001</v>
      </c>
      <c r="H125" s="72">
        <v>196.42642000000001</v>
      </c>
      <c r="I125" s="72">
        <v>63.263134609999994</v>
      </c>
      <c r="J125" s="72">
        <v>77.862449000000012</v>
      </c>
      <c r="K125" s="72">
        <v>150</v>
      </c>
      <c r="L125" s="72">
        <v>301.97195656000002</v>
      </c>
      <c r="M125" s="72">
        <v>841.25906792000001</v>
      </c>
      <c r="N125" s="72">
        <f>125.716062+25.914</f>
        <v>151.63006200000001</v>
      </c>
      <c r="O125" s="76">
        <v>687.59738800000002</v>
      </c>
      <c r="P125" s="76">
        <v>98.916074000000023</v>
      </c>
      <c r="Q125" s="76">
        <v>0</v>
      </c>
      <c r="R125" s="76">
        <v>0</v>
      </c>
      <c r="S125" s="74">
        <f t="shared" si="3"/>
        <v>516.2898044399999</v>
      </c>
      <c r="T125" s="74">
        <f t="shared" si="4"/>
        <v>-516.2898044399999</v>
      </c>
      <c r="U125" s="75">
        <f t="shared" si="5"/>
        <v>-0.41496368474427336</v>
      </c>
      <c r="V125" s="76"/>
      <c r="W125" s="76"/>
      <c r="X125" s="83" t="s">
        <v>978</v>
      </c>
    </row>
    <row r="126" spans="1:24" ht="110.25" x14ac:dyDescent="0.25">
      <c r="A126" s="79" t="s">
        <v>127</v>
      </c>
      <c r="B126" s="80" t="s">
        <v>509</v>
      </c>
      <c r="C126" s="81" t="s">
        <v>697</v>
      </c>
      <c r="D126" s="72">
        <v>424.9189780000001</v>
      </c>
      <c r="E126" s="72">
        <v>424.9189780000001</v>
      </c>
      <c r="F126" s="72">
        <v>307.85528199999999</v>
      </c>
      <c r="G126" s="72">
        <v>55.435296350000002</v>
      </c>
      <c r="H126" s="72">
        <v>59.074393000000001</v>
      </c>
      <c r="I126" s="72">
        <v>140.47332411000002</v>
      </c>
      <c r="J126" s="72">
        <v>152.877128</v>
      </c>
      <c r="K126" s="72">
        <v>46.713779400000021</v>
      </c>
      <c r="L126" s="72">
        <v>52.951074999999996</v>
      </c>
      <c r="M126" s="72">
        <v>182.29657814000007</v>
      </c>
      <c r="N126" s="72">
        <v>42.952686</v>
      </c>
      <c r="O126" s="76">
        <v>302.40094900000003</v>
      </c>
      <c r="P126" s="76">
        <v>109.86351700000002</v>
      </c>
      <c r="Q126" s="76">
        <v>0</v>
      </c>
      <c r="R126" s="76">
        <v>0</v>
      </c>
      <c r="S126" s="74">
        <f t="shared" si="3"/>
        <v>117.06369600000011</v>
      </c>
      <c r="T126" s="74">
        <f t="shared" si="4"/>
        <v>-117.06369600000011</v>
      </c>
      <c r="U126" s="75">
        <f t="shared" si="5"/>
        <v>-0.2754965112431389</v>
      </c>
      <c r="V126" s="76"/>
      <c r="W126" s="76"/>
      <c r="X126" s="83" t="s">
        <v>978</v>
      </c>
    </row>
    <row r="127" spans="1:24" ht="110.25" x14ac:dyDescent="0.25">
      <c r="A127" s="79" t="s">
        <v>128</v>
      </c>
      <c r="B127" s="80" t="s">
        <v>510</v>
      </c>
      <c r="C127" s="81" t="s">
        <v>697</v>
      </c>
      <c r="D127" s="72">
        <v>306.84229100000005</v>
      </c>
      <c r="E127" s="72">
        <v>306.84229100000005</v>
      </c>
      <c r="F127" s="72">
        <v>178.259973</v>
      </c>
      <c r="G127" s="72">
        <v>35.853349209999998</v>
      </c>
      <c r="H127" s="72">
        <v>36.761912000000002</v>
      </c>
      <c r="I127" s="72">
        <v>0.399839</v>
      </c>
      <c r="J127" s="72">
        <v>10.656352999999999</v>
      </c>
      <c r="K127" s="72">
        <v>30</v>
      </c>
      <c r="L127" s="72">
        <v>92.554816000000002</v>
      </c>
      <c r="M127" s="72">
        <v>240.58910279000003</v>
      </c>
      <c r="N127" s="72">
        <v>38.286892000000002</v>
      </c>
      <c r="O127" s="76">
        <v>114.65642600000001</v>
      </c>
      <c r="P127" s="76">
        <v>20.869354000000008</v>
      </c>
      <c r="Q127" s="76">
        <v>0</v>
      </c>
      <c r="R127" s="76">
        <v>0</v>
      </c>
      <c r="S127" s="74">
        <f t="shared" si="3"/>
        <v>128.58231800000004</v>
      </c>
      <c r="T127" s="74">
        <f t="shared" si="4"/>
        <v>-128.58231800000004</v>
      </c>
      <c r="U127" s="75">
        <f t="shared" si="5"/>
        <v>-0.41905018236224822</v>
      </c>
      <c r="V127" s="76"/>
      <c r="W127" s="76"/>
      <c r="X127" s="83" t="s">
        <v>978</v>
      </c>
    </row>
    <row r="128" spans="1:24" ht="110.25" x14ac:dyDescent="0.25">
      <c r="A128" s="79" t="s">
        <v>129</v>
      </c>
      <c r="B128" s="80" t="s">
        <v>511</v>
      </c>
      <c r="C128" s="81" t="s">
        <v>697</v>
      </c>
      <c r="D128" s="72">
        <v>1089.2389820000001</v>
      </c>
      <c r="E128" s="72">
        <v>1089.2389820000001</v>
      </c>
      <c r="F128" s="72">
        <v>433.67046300000004</v>
      </c>
      <c r="G128" s="72">
        <v>137.11456702999999</v>
      </c>
      <c r="H128" s="72">
        <v>141.44413</v>
      </c>
      <c r="I128" s="72">
        <v>267.57867726999996</v>
      </c>
      <c r="J128" s="72">
        <v>277.31070200000005</v>
      </c>
      <c r="K128" s="72">
        <v>141.6</v>
      </c>
      <c r="L128" s="72">
        <v>2.5528219999999999</v>
      </c>
      <c r="M128" s="72">
        <v>542.94573770000011</v>
      </c>
      <c r="N128" s="72">
        <v>12.362809</v>
      </c>
      <c r="O128" s="76">
        <v>16.292014999999999</v>
      </c>
      <c r="P128" s="76">
        <v>9.1703600000000005</v>
      </c>
      <c r="Q128" s="76">
        <v>0</v>
      </c>
      <c r="R128" s="76">
        <v>0</v>
      </c>
      <c r="S128" s="74">
        <f t="shared" si="3"/>
        <v>655.56851900000004</v>
      </c>
      <c r="T128" s="74">
        <f t="shared" si="4"/>
        <v>-655.56851900000004</v>
      </c>
      <c r="U128" s="75">
        <f t="shared" si="5"/>
        <v>-0.60185921531772713</v>
      </c>
      <c r="V128" s="76"/>
      <c r="W128" s="76"/>
      <c r="X128" s="83" t="s">
        <v>978</v>
      </c>
    </row>
    <row r="129" spans="1:24" s="88" customFormat="1" ht="78.75" x14ac:dyDescent="0.25">
      <c r="A129" s="84" t="s">
        <v>13</v>
      </c>
      <c r="B129" s="85" t="s">
        <v>512</v>
      </c>
      <c r="C129" s="86" t="s">
        <v>697</v>
      </c>
      <c r="D129" s="72">
        <v>646.51262208000003</v>
      </c>
      <c r="E129" s="72">
        <v>646.51262208000003</v>
      </c>
      <c r="F129" s="72">
        <v>198.75862100000001</v>
      </c>
      <c r="G129" s="72">
        <v>40.591507620000009</v>
      </c>
      <c r="H129" s="72">
        <v>42.020948000000004</v>
      </c>
      <c r="I129" s="72">
        <v>4.3115748500000004</v>
      </c>
      <c r="J129" s="72">
        <v>10.545515999999999</v>
      </c>
      <c r="K129" s="72">
        <v>12.827918691369957</v>
      </c>
      <c r="L129" s="72">
        <v>87.455011999999996</v>
      </c>
      <c r="M129" s="72">
        <v>588.7816209186301</v>
      </c>
      <c r="N129" s="72">
        <v>58.737144999999998</v>
      </c>
      <c r="O129" s="87">
        <v>168.52549700000003</v>
      </c>
      <c r="P129" s="87">
        <v>50.681578000000009</v>
      </c>
      <c r="Q129" s="87">
        <v>200.37019699999999</v>
      </c>
      <c r="R129" s="87">
        <v>200.37019699999999</v>
      </c>
      <c r="S129" s="74">
        <f t="shared" si="3"/>
        <v>447.75400108000002</v>
      </c>
      <c r="T129" s="74">
        <f t="shared" si="4"/>
        <v>-447.75400108000002</v>
      </c>
      <c r="U129" s="75">
        <f t="shared" si="5"/>
        <v>-0.69256807336484538</v>
      </c>
      <c r="V129" s="87"/>
      <c r="W129" s="87"/>
      <c r="X129" s="83"/>
    </row>
    <row r="130" spans="1:24" ht="110.25" x14ac:dyDescent="0.25">
      <c r="A130" s="79" t="s">
        <v>130</v>
      </c>
      <c r="B130" s="80" t="s">
        <v>513</v>
      </c>
      <c r="C130" s="81" t="s">
        <v>697</v>
      </c>
      <c r="D130" s="72">
        <v>219.16449208</v>
      </c>
      <c r="E130" s="72">
        <v>219.16449208</v>
      </c>
      <c r="F130" s="72">
        <v>58.483645000000003</v>
      </c>
      <c r="G130" s="72">
        <v>23.845426990000007</v>
      </c>
      <c r="H130" s="72">
        <v>24.760553999999999</v>
      </c>
      <c r="I130" s="72">
        <v>3.5680869999999998</v>
      </c>
      <c r="J130" s="72">
        <v>4.4256469999999997</v>
      </c>
      <c r="K130" s="72">
        <v>4.9048759913699573</v>
      </c>
      <c r="L130" s="72">
        <v>28.572639000000002</v>
      </c>
      <c r="M130" s="72">
        <v>186.84610209863004</v>
      </c>
      <c r="N130" s="72">
        <v>0.72480500000000003</v>
      </c>
      <c r="O130" s="76">
        <v>32.550161999999993</v>
      </c>
      <c r="P130" s="76">
        <v>0.50077999999999878</v>
      </c>
      <c r="Q130" s="76">
        <v>200.37019699999999</v>
      </c>
      <c r="R130" s="76">
        <v>200.37019699999999</v>
      </c>
      <c r="S130" s="74">
        <f t="shared" si="3"/>
        <v>160.68084708000001</v>
      </c>
      <c r="T130" s="74">
        <f t="shared" si="4"/>
        <v>-160.68084708000001</v>
      </c>
      <c r="U130" s="75">
        <f t="shared" si="5"/>
        <v>-0.73315182379702204</v>
      </c>
      <c r="V130" s="76"/>
      <c r="W130" s="76"/>
      <c r="X130" s="83" t="s">
        <v>978</v>
      </c>
    </row>
    <row r="131" spans="1:24" ht="110.25" x14ac:dyDescent="0.25">
      <c r="A131" s="79" t="s">
        <v>13</v>
      </c>
      <c r="B131" s="80" t="s">
        <v>514</v>
      </c>
      <c r="C131" s="81" t="s">
        <v>697</v>
      </c>
      <c r="D131" s="72">
        <v>195.62529485780001</v>
      </c>
      <c r="E131" s="72">
        <v>195.62529485780001</v>
      </c>
      <c r="F131" s="72">
        <v>52.982565090000001</v>
      </c>
      <c r="G131" s="72">
        <v>23.39200894</v>
      </c>
      <c r="H131" s="72">
        <v>24.307135949999999</v>
      </c>
      <c r="I131" s="72">
        <v>2.3189185999999995</v>
      </c>
      <c r="J131" s="72">
        <v>3.1764785999999998</v>
      </c>
      <c r="K131" s="72">
        <v>3.2846839232002698</v>
      </c>
      <c r="L131" s="72">
        <v>25.012848540000004</v>
      </c>
      <c r="M131" s="72">
        <v>166.62968339459974</v>
      </c>
      <c r="N131" s="72">
        <v>0.48610199999999998</v>
      </c>
      <c r="O131" s="76">
        <v>26.520947000000003</v>
      </c>
      <c r="P131" s="76">
        <v>0.44595100000000093</v>
      </c>
      <c r="Q131" s="76">
        <v>143.55395999999999</v>
      </c>
      <c r="R131" s="76">
        <v>143.55395999999999</v>
      </c>
      <c r="S131" s="74">
        <f t="shared" si="3"/>
        <v>142.64272976780001</v>
      </c>
      <c r="T131" s="74">
        <f t="shared" si="4"/>
        <v>-142.64272976780001</v>
      </c>
      <c r="U131" s="75">
        <f t="shared" si="5"/>
        <v>-0.72916301479053103</v>
      </c>
      <c r="V131" s="76"/>
      <c r="W131" s="76"/>
      <c r="X131" s="83" t="s">
        <v>978</v>
      </c>
    </row>
    <row r="132" spans="1:24" ht="157.5" x14ac:dyDescent="0.25">
      <c r="A132" s="79" t="s">
        <v>13</v>
      </c>
      <c r="B132" s="80" t="s">
        <v>515</v>
      </c>
      <c r="C132" s="81" t="s">
        <v>697</v>
      </c>
      <c r="D132" s="72">
        <v>3.0947009726000005</v>
      </c>
      <c r="E132" s="72">
        <v>3.0947009726000005</v>
      </c>
      <c r="F132" s="72">
        <v>4.6510820000000001E-2</v>
      </c>
      <c r="G132" s="72">
        <v>3.0019999999999998E-4</v>
      </c>
      <c r="H132" s="72">
        <v>3.0020000000000003E-4</v>
      </c>
      <c r="I132" s="72">
        <v>0</v>
      </c>
      <c r="J132" s="72">
        <v>0</v>
      </c>
      <c r="K132" s="72">
        <v>0.37745901259328601</v>
      </c>
      <c r="L132" s="72">
        <v>4.3397620000000005E-2</v>
      </c>
      <c r="M132" s="72">
        <v>2.7169417600067147</v>
      </c>
      <c r="N132" s="72">
        <v>2.813E-3</v>
      </c>
      <c r="O132" s="76">
        <v>1.488354</v>
      </c>
      <c r="P132" s="76">
        <v>5.7200000000000271E-3</v>
      </c>
      <c r="Q132" s="76">
        <v>0</v>
      </c>
      <c r="R132" s="76">
        <v>0</v>
      </c>
      <c r="S132" s="74">
        <f t="shared" si="3"/>
        <v>3.0481901526000006</v>
      </c>
      <c r="T132" s="74">
        <f t="shared" si="4"/>
        <v>-3.0481901526000006</v>
      </c>
      <c r="U132" s="75">
        <f t="shared" si="5"/>
        <v>-0.984970819341901</v>
      </c>
      <c r="V132" s="76"/>
      <c r="W132" s="76"/>
      <c r="X132" s="83" t="s">
        <v>980</v>
      </c>
    </row>
    <row r="133" spans="1:24" ht="94.5" x14ac:dyDescent="0.25">
      <c r="A133" s="79" t="s">
        <v>13</v>
      </c>
      <c r="B133" s="80" t="s">
        <v>516</v>
      </c>
      <c r="C133" s="81" t="s">
        <v>697</v>
      </c>
      <c r="D133" s="72">
        <v>3.0262556034000001</v>
      </c>
      <c r="E133" s="72">
        <v>3.0262556034000001</v>
      </c>
      <c r="F133" s="72">
        <v>0.87802164000000005</v>
      </c>
      <c r="G133" s="72">
        <v>9.2648499999999998E-3</v>
      </c>
      <c r="H133" s="72">
        <v>9.2648499999999998E-3</v>
      </c>
      <c r="I133" s="72">
        <v>2.955967E-2</v>
      </c>
      <c r="J133" s="72">
        <v>2.955967E-2</v>
      </c>
      <c r="K133" s="72">
        <v>0</v>
      </c>
      <c r="L133" s="72">
        <v>0.77442511999999997</v>
      </c>
      <c r="M133" s="72">
        <v>2.9874310834000002</v>
      </c>
      <c r="N133" s="72">
        <v>6.477200000000001E-2</v>
      </c>
      <c r="O133" s="76">
        <v>0.72645999999999999</v>
      </c>
      <c r="P133" s="76">
        <v>5.7200000000000271E-3</v>
      </c>
      <c r="Q133" s="76">
        <v>11.332469</v>
      </c>
      <c r="R133" s="76">
        <v>11.332469</v>
      </c>
      <c r="S133" s="74">
        <f t="shared" si="3"/>
        <v>2.1482339634000001</v>
      </c>
      <c r="T133" s="74">
        <f t="shared" si="4"/>
        <v>-2.1482339634000001</v>
      </c>
      <c r="U133" s="75">
        <f t="shared" si="5"/>
        <v>-0.70986534018688241</v>
      </c>
      <c r="V133" s="76"/>
      <c r="W133" s="76"/>
      <c r="X133" s="83" t="s">
        <v>979</v>
      </c>
    </row>
    <row r="134" spans="1:24" ht="110.25" x14ac:dyDescent="0.25">
      <c r="A134" s="79" t="s">
        <v>13</v>
      </c>
      <c r="B134" s="80" t="s">
        <v>517</v>
      </c>
      <c r="C134" s="81" t="s">
        <v>697</v>
      </c>
      <c r="D134" s="72">
        <v>1.664182338000002</v>
      </c>
      <c r="E134" s="72">
        <v>1.664182338000002</v>
      </c>
      <c r="F134" s="72">
        <v>0.58441975999999995</v>
      </c>
      <c r="G134" s="72">
        <v>9.3293409999999993E-2</v>
      </c>
      <c r="H134" s="72">
        <v>9.3293409999999993E-2</v>
      </c>
      <c r="I134" s="72">
        <v>0.35501850000000001</v>
      </c>
      <c r="J134" s="72">
        <v>0.35501850000000001</v>
      </c>
      <c r="K134" s="72">
        <v>0</v>
      </c>
      <c r="L134" s="72">
        <v>0.12444585</v>
      </c>
      <c r="M134" s="72">
        <v>1.2158704280000019</v>
      </c>
      <c r="N134" s="72">
        <v>1.1662E-2</v>
      </c>
      <c r="O134" s="76">
        <v>0.43170700000000006</v>
      </c>
      <c r="P134" s="76">
        <v>5.7200000000000271E-3</v>
      </c>
      <c r="Q134" s="76">
        <v>6.7947209999999991</v>
      </c>
      <c r="R134" s="76">
        <v>6.7947209999999991</v>
      </c>
      <c r="S134" s="74">
        <f t="shared" si="3"/>
        <v>1.0797625780000022</v>
      </c>
      <c r="T134" s="74">
        <f t="shared" si="4"/>
        <v>-1.0797625780000022</v>
      </c>
      <c r="U134" s="75">
        <f t="shared" si="5"/>
        <v>-0.64882468305585439</v>
      </c>
      <c r="V134" s="76"/>
      <c r="W134" s="76"/>
      <c r="X134" s="83" t="s">
        <v>979</v>
      </c>
    </row>
    <row r="135" spans="1:24" ht="157.5" x14ac:dyDescent="0.25">
      <c r="A135" s="79" t="s">
        <v>13</v>
      </c>
      <c r="B135" s="80" t="s">
        <v>518</v>
      </c>
      <c r="C135" s="81" t="s">
        <v>697</v>
      </c>
      <c r="D135" s="72">
        <v>3.7320275880000038</v>
      </c>
      <c r="E135" s="72">
        <v>3.7320275880000038</v>
      </c>
      <c r="F135" s="72">
        <v>0.39342454999999993</v>
      </c>
      <c r="G135" s="72">
        <v>0.31876526999999999</v>
      </c>
      <c r="H135" s="72">
        <v>0.31876526999999999</v>
      </c>
      <c r="I135" s="72">
        <v>6.869589999999999E-2</v>
      </c>
      <c r="J135" s="72">
        <v>6.869589999999999E-2</v>
      </c>
      <c r="K135" s="72">
        <v>0.34356413405483011</v>
      </c>
      <c r="L135" s="72">
        <v>3.1503800000000004E-3</v>
      </c>
      <c r="M135" s="72">
        <v>3.0010022839451733</v>
      </c>
      <c r="N135" s="72">
        <v>2.813E-3</v>
      </c>
      <c r="O135" s="76">
        <v>0.37985400000000002</v>
      </c>
      <c r="P135" s="76">
        <v>5.7200000000000271E-3</v>
      </c>
      <c r="Q135" s="76">
        <v>0</v>
      </c>
      <c r="R135" s="76">
        <v>0</v>
      </c>
      <c r="S135" s="74">
        <f t="shared" si="3"/>
        <v>3.338603038000004</v>
      </c>
      <c r="T135" s="74">
        <f t="shared" si="4"/>
        <v>-3.338603038000004</v>
      </c>
      <c r="U135" s="75">
        <f t="shared" si="5"/>
        <v>-0.8945815536666929</v>
      </c>
      <c r="V135" s="76"/>
      <c r="W135" s="76"/>
      <c r="X135" s="83" t="s">
        <v>980</v>
      </c>
    </row>
    <row r="136" spans="1:24" ht="94.5" x14ac:dyDescent="0.25">
      <c r="A136" s="79" t="s">
        <v>13</v>
      </c>
      <c r="B136" s="80" t="s">
        <v>519</v>
      </c>
      <c r="C136" s="81" t="s">
        <v>697</v>
      </c>
      <c r="D136" s="72">
        <v>1.9932317815999974</v>
      </c>
      <c r="E136" s="72">
        <v>1.9932317815999974</v>
      </c>
      <c r="F136" s="72">
        <v>0.72933610000000004</v>
      </c>
      <c r="G136" s="72">
        <v>3.0019999999999998E-4</v>
      </c>
      <c r="H136" s="72">
        <v>3.0020000000000003E-4</v>
      </c>
      <c r="I136" s="72">
        <v>1.7522429999999999E-2</v>
      </c>
      <c r="J136" s="72">
        <v>1.7522429999999999E-2</v>
      </c>
      <c r="K136" s="72">
        <v>0.22975217318944793</v>
      </c>
      <c r="L136" s="72">
        <v>0.65440346999999999</v>
      </c>
      <c r="M136" s="72">
        <v>1.7456569784105496</v>
      </c>
      <c r="N136" s="72">
        <v>5.7110000000000001E-2</v>
      </c>
      <c r="O136" s="76">
        <v>0.75692400000000004</v>
      </c>
      <c r="P136" s="76">
        <v>5.7200000000000271E-3</v>
      </c>
      <c r="Q136" s="76">
        <v>11.351513000000001</v>
      </c>
      <c r="R136" s="76">
        <v>11.351513000000001</v>
      </c>
      <c r="S136" s="74">
        <f t="shared" si="3"/>
        <v>1.2638956815999973</v>
      </c>
      <c r="T136" s="74">
        <f t="shared" si="4"/>
        <v>-1.2638956815999973</v>
      </c>
      <c r="U136" s="75">
        <f t="shared" si="5"/>
        <v>-0.6340936830665268</v>
      </c>
      <c r="V136" s="76"/>
      <c r="W136" s="76"/>
      <c r="X136" s="83" t="s">
        <v>979</v>
      </c>
    </row>
    <row r="137" spans="1:24" ht="94.5" x14ac:dyDescent="0.25">
      <c r="A137" s="79" t="s">
        <v>13</v>
      </c>
      <c r="B137" s="80" t="s">
        <v>520</v>
      </c>
      <c r="C137" s="81" t="s">
        <v>697</v>
      </c>
      <c r="D137" s="72">
        <v>4.739461841400006</v>
      </c>
      <c r="E137" s="72">
        <v>4.739461841400006</v>
      </c>
      <c r="F137" s="72">
        <v>0.69972593000000005</v>
      </c>
      <c r="G137" s="72">
        <v>3.0019999999999998E-4</v>
      </c>
      <c r="H137" s="72">
        <v>3.0020000000000003E-4</v>
      </c>
      <c r="I137" s="72">
        <v>0</v>
      </c>
      <c r="J137" s="72">
        <v>0</v>
      </c>
      <c r="K137" s="72">
        <v>0</v>
      </c>
      <c r="L137" s="72">
        <v>0.61436273000000008</v>
      </c>
      <c r="M137" s="72">
        <v>4.7391616414000062</v>
      </c>
      <c r="N137" s="72">
        <v>8.5063E-2</v>
      </c>
      <c r="O137" s="76">
        <v>0.83490100000000012</v>
      </c>
      <c r="P137" s="76">
        <v>2.0509000000000013E-2</v>
      </c>
      <c r="Q137" s="76">
        <v>17.612114000000002</v>
      </c>
      <c r="R137" s="76">
        <v>17.612114000000002</v>
      </c>
      <c r="S137" s="74">
        <f t="shared" si="3"/>
        <v>4.0397359114000064</v>
      </c>
      <c r="T137" s="74">
        <f t="shared" si="4"/>
        <v>-4.0397359114000064</v>
      </c>
      <c r="U137" s="75">
        <f t="shared" si="5"/>
        <v>-0.85236173358591583</v>
      </c>
      <c r="V137" s="76"/>
      <c r="W137" s="76"/>
      <c r="X137" s="83" t="s">
        <v>979</v>
      </c>
    </row>
    <row r="138" spans="1:24" ht="110.25" x14ac:dyDescent="0.25">
      <c r="A138" s="79" t="s">
        <v>13</v>
      </c>
      <c r="B138" s="80" t="s">
        <v>521</v>
      </c>
      <c r="C138" s="81" t="s">
        <v>697</v>
      </c>
      <c r="D138" s="72">
        <v>5.2893370971999989</v>
      </c>
      <c r="E138" s="72">
        <v>5.2893370971999989</v>
      </c>
      <c r="F138" s="72">
        <v>2.1696411100000002</v>
      </c>
      <c r="G138" s="72">
        <v>3.119392E-2</v>
      </c>
      <c r="H138" s="72">
        <v>3.119392E-2</v>
      </c>
      <c r="I138" s="72">
        <v>0.77837190000000001</v>
      </c>
      <c r="J138" s="72">
        <v>0.77837190000000001</v>
      </c>
      <c r="K138" s="72">
        <v>0.66941674833212395</v>
      </c>
      <c r="L138" s="72">
        <v>1.34560529</v>
      </c>
      <c r="M138" s="72">
        <v>3.8103545288678755</v>
      </c>
      <c r="N138" s="72">
        <v>1.447E-2</v>
      </c>
      <c r="O138" s="76">
        <v>1.4110150000000001</v>
      </c>
      <c r="P138" s="76">
        <v>5.7200000000000271E-3</v>
      </c>
      <c r="Q138" s="76">
        <v>9.7254199999999997</v>
      </c>
      <c r="R138" s="76">
        <v>9.7254199999999997</v>
      </c>
      <c r="S138" s="74">
        <f t="shared" si="3"/>
        <v>3.1196959871999987</v>
      </c>
      <c r="T138" s="74">
        <f t="shared" si="4"/>
        <v>-3.1196959871999987</v>
      </c>
      <c r="U138" s="75">
        <f t="shared" si="5"/>
        <v>-0.58980850149472674</v>
      </c>
      <c r="V138" s="76"/>
      <c r="W138" s="76"/>
      <c r="X138" s="83" t="s">
        <v>979</v>
      </c>
    </row>
    <row r="139" spans="1:24" ht="157.5" x14ac:dyDescent="0.25">
      <c r="A139" s="79" t="s">
        <v>131</v>
      </c>
      <c r="B139" s="80" t="s">
        <v>522</v>
      </c>
      <c r="C139" s="81" t="s">
        <v>697</v>
      </c>
      <c r="D139" s="72">
        <v>427.34813000000003</v>
      </c>
      <c r="E139" s="72">
        <v>427.34813000000003</v>
      </c>
      <c r="F139" s="72">
        <v>140.27497599999998</v>
      </c>
      <c r="G139" s="72">
        <v>16.746080630000002</v>
      </c>
      <c r="H139" s="72">
        <v>17.260394000000002</v>
      </c>
      <c r="I139" s="72">
        <v>0.74348785000000017</v>
      </c>
      <c r="J139" s="72">
        <v>6.1198690000000004</v>
      </c>
      <c r="K139" s="72">
        <v>7.9230426999999999</v>
      </c>
      <c r="L139" s="72">
        <v>58.882373000000001</v>
      </c>
      <c r="M139" s="72">
        <v>401.93551882000008</v>
      </c>
      <c r="N139" s="72">
        <v>58.012339999999995</v>
      </c>
      <c r="O139" s="76">
        <v>135.97533500000003</v>
      </c>
      <c r="P139" s="76">
        <v>50.18079800000001</v>
      </c>
      <c r="Q139" s="76">
        <v>0</v>
      </c>
      <c r="R139" s="76">
        <v>0</v>
      </c>
      <c r="S139" s="74">
        <f t="shared" si="3"/>
        <v>287.07315400000005</v>
      </c>
      <c r="T139" s="74">
        <f t="shared" si="4"/>
        <v>-287.07315400000005</v>
      </c>
      <c r="U139" s="75">
        <f t="shared" si="5"/>
        <v>-0.67175479157940865</v>
      </c>
      <c r="V139" s="76"/>
      <c r="W139" s="76"/>
      <c r="X139" s="83" t="s">
        <v>980</v>
      </c>
    </row>
    <row r="140" spans="1:24" s="88" customFormat="1" ht="78.75" x14ac:dyDescent="0.25">
      <c r="A140" s="84" t="s">
        <v>13</v>
      </c>
      <c r="B140" s="85" t="s">
        <v>523</v>
      </c>
      <c r="C140" s="86" t="s">
        <v>697</v>
      </c>
      <c r="D140" s="72">
        <v>2214.6734095400002</v>
      </c>
      <c r="E140" s="72">
        <v>2214.6734095400002</v>
      </c>
      <c r="F140" s="72">
        <v>978.23752400000001</v>
      </c>
      <c r="G140" s="72">
        <v>251.52257229</v>
      </c>
      <c r="H140" s="72">
        <v>252.54371499999999</v>
      </c>
      <c r="I140" s="72">
        <v>380.06095754999973</v>
      </c>
      <c r="J140" s="72">
        <v>394.443602</v>
      </c>
      <c r="K140" s="72">
        <v>206.50678490930844</v>
      </c>
      <c r="L140" s="72">
        <v>174.43987200000001</v>
      </c>
      <c r="M140" s="72">
        <v>1376.583094790692</v>
      </c>
      <c r="N140" s="72">
        <v>156.81033499999998</v>
      </c>
      <c r="O140" s="87">
        <v>471.01771400000001</v>
      </c>
      <c r="P140" s="87">
        <v>156.70974699999996</v>
      </c>
      <c r="Q140" s="87">
        <v>43.853852000000003</v>
      </c>
      <c r="R140" s="87">
        <v>43.853852000000003</v>
      </c>
      <c r="S140" s="74">
        <f t="shared" si="3"/>
        <v>1236.4358855400001</v>
      </c>
      <c r="T140" s="74">
        <f t="shared" si="4"/>
        <v>-1236.4358855400001</v>
      </c>
      <c r="U140" s="75">
        <f t="shared" si="5"/>
        <v>-0.55829264947774604</v>
      </c>
      <c r="V140" s="87"/>
      <c r="W140" s="87"/>
      <c r="X140" s="83"/>
    </row>
    <row r="141" spans="1:24" ht="157.5" x14ac:dyDescent="0.25">
      <c r="A141" s="79" t="s">
        <v>132</v>
      </c>
      <c r="B141" s="80" t="s">
        <v>524</v>
      </c>
      <c r="C141" s="81" t="s">
        <v>697</v>
      </c>
      <c r="D141" s="72">
        <v>282.97763453999994</v>
      </c>
      <c r="E141" s="72">
        <v>282.97763453999994</v>
      </c>
      <c r="F141" s="72">
        <v>131.18821100000002</v>
      </c>
      <c r="G141" s="72">
        <v>37.148830100000005</v>
      </c>
      <c r="H141" s="72">
        <v>38.169972999999999</v>
      </c>
      <c r="I141" s="72">
        <v>34.633010219999917</v>
      </c>
      <c r="J141" s="72">
        <v>35.533715000000001</v>
      </c>
      <c r="K141" s="72">
        <v>36.506784909308408</v>
      </c>
      <c r="L141" s="72">
        <v>20.617270000000001</v>
      </c>
      <c r="M141" s="72">
        <v>174.68900931069166</v>
      </c>
      <c r="N141" s="72">
        <v>36.867252999999998</v>
      </c>
      <c r="O141" s="76">
        <v>132.97331299999996</v>
      </c>
      <c r="P141" s="76">
        <v>40.117488999999971</v>
      </c>
      <c r="Q141" s="76">
        <v>43.853852000000003</v>
      </c>
      <c r="R141" s="76">
        <v>43.853852000000003</v>
      </c>
      <c r="S141" s="74">
        <f t="shared" si="3"/>
        <v>151.78942353999992</v>
      </c>
      <c r="T141" s="74">
        <f t="shared" si="4"/>
        <v>-151.78942353999992</v>
      </c>
      <c r="U141" s="75">
        <f t="shared" si="5"/>
        <v>-0.53640077876382108</v>
      </c>
      <c r="V141" s="76"/>
      <c r="W141" s="76"/>
      <c r="X141" s="83" t="s">
        <v>980</v>
      </c>
    </row>
    <row r="142" spans="1:24" ht="157.5" x14ac:dyDescent="0.25">
      <c r="A142" s="79" t="s">
        <v>13</v>
      </c>
      <c r="B142" s="80" t="s">
        <v>524</v>
      </c>
      <c r="C142" s="81" t="s">
        <v>697</v>
      </c>
      <c r="D142" s="72">
        <v>88.098712779799996</v>
      </c>
      <c r="E142" s="72">
        <v>88.098712779799996</v>
      </c>
      <c r="F142" s="72">
        <v>53.164601680000004</v>
      </c>
      <c r="G142" s="72">
        <v>14.402477599999999</v>
      </c>
      <c r="H142" s="72">
        <v>15.423620489999998</v>
      </c>
      <c r="I142" s="72">
        <v>11.272864309999921</v>
      </c>
      <c r="J142" s="72">
        <v>12.173569090000004</v>
      </c>
      <c r="K142" s="72">
        <v>9.599790640168095</v>
      </c>
      <c r="L142" s="72">
        <v>8.3910660999999998</v>
      </c>
      <c r="M142" s="72">
        <v>52.823580229631972</v>
      </c>
      <c r="N142" s="72">
        <v>17.176346000000002</v>
      </c>
      <c r="O142" s="76">
        <v>49.049865999999994</v>
      </c>
      <c r="P142" s="76">
        <v>27.204378999999999</v>
      </c>
      <c r="Q142" s="76">
        <v>11.682019</v>
      </c>
      <c r="R142" s="76">
        <v>11.682019</v>
      </c>
      <c r="S142" s="74">
        <f t="shared" si="3"/>
        <v>34.934111099799992</v>
      </c>
      <c r="T142" s="74">
        <f t="shared" si="4"/>
        <v>-34.934111099799992</v>
      </c>
      <c r="U142" s="75">
        <f t="shared" si="5"/>
        <v>-0.3965337290127805</v>
      </c>
      <c r="V142" s="76"/>
      <c r="W142" s="76"/>
      <c r="X142" s="83" t="s">
        <v>980</v>
      </c>
    </row>
    <row r="143" spans="1:24" ht="157.5" x14ac:dyDescent="0.25">
      <c r="A143" s="79" t="s">
        <v>13</v>
      </c>
      <c r="B143" s="80" t="s">
        <v>525</v>
      </c>
      <c r="C143" s="81" t="s">
        <v>697</v>
      </c>
      <c r="D143" s="72">
        <v>6.126598727400002</v>
      </c>
      <c r="E143" s="72">
        <v>6.126598727400002</v>
      </c>
      <c r="F143" s="72">
        <v>4.0279229599999997</v>
      </c>
      <c r="G143" s="72">
        <v>0.17880763</v>
      </c>
      <c r="H143" s="72">
        <v>0.17880763</v>
      </c>
      <c r="I143" s="72">
        <v>3.6918889900000003</v>
      </c>
      <c r="J143" s="72">
        <v>3.6918889899999998</v>
      </c>
      <c r="K143" s="72">
        <v>0.72583793962260001</v>
      </c>
      <c r="L143" s="72">
        <v>0.11719234000000001</v>
      </c>
      <c r="M143" s="72">
        <v>1.5300641677774012</v>
      </c>
      <c r="N143" s="72">
        <v>4.0034E-2</v>
      </c>
      <c r="O143" s="76">
        <v>3.4347060000000003</v>
      </c>
      <c r="P143" s="76">
        <v>1.4304000000000087E-2</v>
      </c>
      <c r="Q143" s="76">
        <v>0</v>
      </c>
      <c r="R143" s="76">
        <v>0</v>
      </c>
      <c r="S143" s="74">
        <f t="shared" si="3"/>
        <v>2.0986757674000023</v>
      </c>
      <c r="T143" s="74">
        <f t="shared" si="4"/>
        <v>-2.0986757674000023</v>
      </c>
      <c r="U143" s="75">
        <f t="shared" si="5"/>
        <v>-0.34255152994011007</v>
      </c>
      <c r="V143" s="76"/>
      <c r="W143" s="76"/>
      <c r="X143" s="83" t="s">
        <v>980</v>
      </c>
    </row>
    <row r="144" spans="1:24" ht="157.5" x14ac:dyDescent="0.25">
      <c r="A144" s="79" t="s">
        <v>13</v>
      </c>
      <c r="B144" s="80" t="s">
        <v>526</v>
      </c>
      <c r="C144" s="81" t="s">
        <v>697</v>
      </c>
      <c r="D144" s="72">
        <v>25.0839473588</v>
      </c>
      <c r="E144" s="72">
        <v>25.0839473588</v>
      </c>
      <c r="F144" s="72">
        <v>20.960044719999999</v>
      </c>
      <c r="G144" s="72">
        <v>14.4457152</v>
      </c>
      <c r="H144" s="72">
        <v>14.4457152</v>
      </c>
      <c r="I144" s="72">
        <v>0.9830459399999999</v>
      </c>
      <c r="J144" s="72">
        <v>0.98304594000000001</v>
      </c>
      <c r="K144" s="72">
        <v>2.9654040678872997</v>
      </c>
      <c r="L144" s="72">
        <v>1.5761835799999999</v>
      </c>
      <c r="M144" s="72">
        <v>6.6897821509126993</v>
      </c>
      <c r="N144" s="72">
        <v>3.9550999999999998</v>
      </c>
      <c r="O144" s="76">
        <v>18.742035000000001</v>
      </c>
      <c r="P144" s="76">
        <v>3.6066689999999997</v>
      </c>
      <c r="Q144" s="76">
        <v>0</v>
      </c>
      <c r="R144" s="76">
        <v>0</v>
      </c>
      <c r="S144" s="74">
        <f t="shared" si="3"/>
        <v>4.1239026388000006</v>
      </c>
      <c r="T144" s="74">
        <f t="shared" si="4"/>
        <v>-4.1239026388000006</v>
      </c>
      <c r="U144" s="75">
        <f t="shared" si="5"/>
        <v>-0.16440405410726733</v>
      </c>
      <c r="V144" s="76"/>
      <c r="W144" s="76"/>
      <c r="X144" s="83" t="s">
        <v>980</v>
      </c>
    </row>
    <row r="145" spans="1:24" ht="94.5" x14ac:dyDescent="0.25">
      <c r="A145" s="79" t="s">
        <v>13</v>
      </c>
      <c r="B145" s="80" t="s">
        <v>527</v>
      </c>
      <c r="C145" s="81" t="s">
        <v>697</v>
      </c>
      <c r="D145" s="72">
        <v>2.366623733</v>
      </c>
      <c r="E145" s="72">
        <v>2.366623733</v>
      </c>
      <c r="F145" s="72">
        <v>6.8905359999999999E-2</v>
      </c>
      <c r="G145" s="72">
        <v>3.0019999999999998E-4</v>
      </c>
      <c r="H145" s="72">
        <v>3.0020000000000003E-4</v>
      </c>
      <c r="I145" s="72">
        <v>2.31167E-3</v>
      </c>
      <c r="J145" s="72">
        <v>2.31167E-3</v>
      </c>
      <c r="K145" s="72">
        <v>0.5343092668899001</v>
      </c>
      <c r="L145" s="72">
        <v>4.7937489999999999E-2</v>
      </c>
      <c r="M145" s="72">
        <v>1.8297025961100999</v>
      </c>
      <c r="N145" s="72">
        <v>1.8356000000000001E-2</v>
      </c>
      <c r="O145" s="76">
        <v>0.12600400000000003</v>
      </c>
      <c r="P145" s="76">
        <v>8.4734000000000004E-2</v>
      </c>
      <c r="Q145" s="76">
        <v>3.2325270000000002</v>
      </c>
      <c r="R145" s="76">
        <v>3.2325270000000002</v>
      </c>
      <c r="S145" s="74">
        <f t="shared" si="3"/>
        <v>2.2977183729999999</v>
      </c>
      <c r="T145" s="74">
        <f t="shared" si="4"/>
        <v>-2.2977183729999999</v>
      </c>
      <c r="U145" s="75">
        <f t="shared" si="5"/>
        <v>-0.97088453097161598</v>
      </c>
      <c r="V145" s="76"/>
      <c r="W145" s="76"/>
      <c r="X145" s="83" t="s">
        <v>979</v>
      </c>
    </row>
    <row r="146" spans="1:24" ht="157.5" x14ac:dyDescent="0.25">
      <c r="A146" s="79" t="s">
        <v>13</v>
      </c>
      <c r="B146" s="80" t="s">
        <v>528</v>
      </c>
      <c r="C146" s="81" t="s">
        <v>697</v>
      </c>
      <c r="D146" s="72">
        <v>14.167117294600001</v>
      </c>
      <c r="E146" s="72">
        <v>14.167117294600001</v>
      </c>
      <c r="F146" s="72">
        <v>1.8197439200000001</v>
      </c>
      <c r="G146" s="72">
        <v>1.35659E-3</v>
      </c>
      <c r="H146" s="72">
        <v>1.35659E-3</v>
      </c>
      <c r="I146" s="72">
        <v>0.56342298000000002</v>
      </c>
      <c r="J146" s="72">
        <v>0.56342298000000002</v>
      </c>
      <c r="K146" s="72">
        <v>2.1096120770536002</v>
      </c>
      <c r="L146" s="72">
        <v>0.79534234999999998</v>
      </c>
      <c r="M146" s="72">
        <v>11.492725647546401</v>
      </c>
      <c r="N146" s="72">
        <v>0.45962200000000003</v>
      </c>
      <c r="O146" s="76">
        <v>3.6034629999999996</v>
      </c>
      <c r="P146" s="76">
        <v>2.1331000000000131E-2</v>
      </c>
      <c r="Q146" s="76">
        <v>0</v>
      </c>
      <c r="R146" s="76">
        <v>0</v>
      </c>
      <c r="S146" s="74">
        <f t="shared" si="3"/>
        <v>12.3473733746</v>
      </c>
      <c r="T146" s="74">
        <f t="shared" si="4"/>
        <v>-12.3473733746</v>
      </c>
      <c r="U146" s="75">
        <f t="shared" si="5"/>
        <v>-0.87155157381991732</v>
      </c>
      <c r="V146" s="76"/>
      <c r="W146" s="76"/>
      <c r="X146" s="83" t="s">
        <v>980</v>
      </c>
    </row>
    <row r="147" spans="1:24" ht="94.5" x14ac:dyDescent="0.25">
      <c r="A147" s="79" t="s">
        <v>13</v>
      </c>
      <c r="B147" s="80" t="s">
        <v>529</v>
      </c>
      <c r="C147" s="81" t="s">
        <v>697</v>
      </c>
      <c r="D147" s="72">
        <v>5.012621457399999</v>
      </c>
      <c r="E147" s="72">
        <v>5.012621457399999</v>
      </c>
      <c r="F147" s="72">
        <v>0.50537566</v>
      </c>
      <c r="G147" s="72">
        <v>0.11035438</v>
      </c>
      <c r="H147" s="72">
        <v>0.11035438</v>
      </c>
      <c r="I147" s="72">
        <v>1.7081950000000002E-2</v>
      </c>
      <c r="J147" s="72">
        <v>1.7081949999999999E-2</v>
      </c>
      <c r="K147" s="72">
        <v>0.47166564803949995</v>
      </c>
      <c r="L147" s="72">
        <v>0.25949932999999997</v>
      </c>
      <c r="M147" s="72">
        <v>4.4135194793604988</v>
      </c>
      <c r="N147" s="72">
        <v>0.11844</v>
      </c>
      <c r="O147" s="76">
        <v>0.62659799999999999</v>
      </c>
      <c r="P147" s="76">
        <v>0.28661399999999998</v>
      </c>
      <c r="Q147" s="76">
        <v>9.6524429999999999</v>
      </c>
      <c r="R147" s="76">
        <v>9.6524429999999999</v>
      </c>
      <c r="S147" s="74">
        <f t="shared" ref="S147:S210" si="6">D147-F147</f>
        <v>4.5072457973999986</v>
      </c>
      <c r="T147" s="74">
        <f t="shared" ref="T147:T210" si="7">F147-E147</f>
        <v>-4.5072457973999986</v>
      </c>
      <c r="U147" s="75">
        <f t="shared" ref="U147:U210" si="8">(F147/(E147))-1</f>
        <v>-0.89917936866069803</v>
      </c>
      <c r="V147" s="76"/>
      <c r="W147" s="76"/>
      <c r="X147" s="83" t="s">
        <v>979</v>
      </c>
    </row>
    <row r="148" spans="1:24" ht="157.5" x14ac:dyDescent="0.25">
      <c r="A148" s="79" t="s">
        <v>13</v>
      </c>
      <c r="B148" s="80" t="s">
        <v>530</v>
      </c>
      <c r="C148" s="81" t="s">
        <v>697</v>
      </c>
      <c r="D148" s="72">
        <v>10.9666302696</v>
      </c>
      <c r="E148" s="72">
        <v>10.9666302696</v>
      </c>
      <c r="F148" s="72">
        <v>4.1016958300000006</v>
      </c>
      <c r="G148" s="72">
        <v>0.11127028</v>
      </c>
      <c r="H148" s="72">
        <v>0.11127028</v>
      </c>
      <c r="I148" s="72">
        <v>3.2469420699999998</v>
      </c>
      <c r="J148" s="72">
        <v>3.2469420700000002</v>
      </c>
      <c r="K148" s="72">
        <v>1.6145323743543001</v>
      </c>
      <c r="L148" s="72">
        <v>0.41565848</v>
      </c>
      <c r="M148" s="72">
        <v>5.9938855452457007</v>
      </c>
      <c r="N148" s="72">
        <v>0.32782499999999998</v>
      </c>
      <c r="O148" s="76">
        <v>6.3347410000000002</v>
      </c>
      <c r="P148" s="76">
        <v>1.4304000000000087E-2</v>
      </c>
      <c r="Q148" s="76">
        <v>0</v>
      </c>
      <c r="R148" s="76">
        <v>0</v>
      </c>
      <c r="S148" s="74">
        <f t="shared" si="6"/>
        <v>6.8649344395999989</v>
      </c>
      <c r="T148" s="74">
        <f t="shared" si="7"/>
        <v>-6.8649344395999989</v>
      </c>
      <c r="U148" s="75">
        <f t="shared" si="8"/>
        <v>-0.62598394135980961</v>
      </c>
      <c r="V148" s="76"/>
      <c r="W148" s="76"/>
      <c r="X148" s="83" t="s">
        <v>980</v>
      </c>
    </row>
    <row r="149" spans="1:24" ht="157.5" x14ac:dyDescent="0.25">
      <c r="A149" s="79" t="s">
        <v>13</v>
      </c>
      <c r="B149" s="80" t="s">
        <v>531</v>
      </c>
      <c r="C149" s="81" t="s">
        <v>697</v>
      </c>
      <c r="D149" s="72">
        <v>3.6121284950000003</v>
      </c>
      <c r="E149" s="72">
        <v>3.6121284950000003</v>
      </c>
      <c r="F149" s="72">
        <v>0.32640556000000004</v>
      </c>
      <c r="G149" s="72">
        <v>1.7136760000000001E-2</v>
      </c>
      <c r="H149" s="72">
        <v>1.7136759999999997E-2</v>
      </c>
      <c r="I149" s="72">
        <v>0.21310534</v>
      </c>
      <c r="J149" s="72">
        <v>0.21310534</v>
      </c>
      <c r="K149" s="72">
        <v>0.84451837760070003</v>
      </c>
      <c r="L149" s="72">
        <v>5.6514460000000002E-2</v>
      </c>
      <c r="M149" s="72">
        <v>2.5373680173993005</v>
      </c>
      <c r="N149" s="72">
        <v>3.9649000000000004E-2</v>
      </c>
      <c r="O149" s="76">
        <v>0.28758199999999995</v>
      </c>
      <c r="P149" s="76">
        <v>1.4303999999999973E-2</v>
      </c>
      <c r="Q149" s="76">
        <v>0</v>
      </c>
      <c r="R149" s="76">
        <v>0</v>
      </c>
      <c r="S149" s="74">
        <f t="shared" si="6"/>
        <v>3.2857229350000003</v>
      </c>
      <c r="T149" s="74">
        <f t="shared" si="7"/>
        <v>-3.2857229350000003</v>
      </c>
      <c r="U149" s="75">
        <f t="shared" si="8"/>
        <v>-0.90963622682531398</v>
      </c>
      <c r="V149" s="76"/>
      <c r="W149" s="76"/>
      <c r="X149" s="83" t="s">
        <v>980</v>
      </c>
    </row>
    <row r="150" spans="1:24" ht="157.5" x14ac:dyDescent="0.25">
      <c r="A150" s="79" t="s">
        <v>13</v>
      </c>
      <c r="B150" s="80" t="s">
        <v>532</v>
      </c>
      <c r="C150" s="81" t="s">
        <v>697</v>
      </c>
      <c r="D150" s="72">
        <v>2.3631984635999985</v>
      </c>
      <c r="E150" s="72">
        <v>2.3631984635999985</v>
      </c>
      <c r="F150" s="72">
        <v>0.40484560999999997</v>
      </c>
      <c r="G150" s="72">
        <v>0.15012453000000001</v>
      </c>
      <c r="H150" s="72">
        <v>0.15012453000000001</v>
      </c>
      <c r="I150" s="72">
        <v>2.359808E-2</v>
      </c>
      <c r="J150" s="72">
        <v>2.359808E-2</v>
      </c>
      <c r="K150" s="72">
        <v>0.21389477555139999</v>
      </c>
      <c r="L150" s="72">
        <v>0</v>
      </c>
      <c r="M150" s="72">
        <v>1.9755810780485985</v>
      </c>
      <c r="N150" s="72">
        <v>0.231123</v>
      </c>
      <c r="O150" s="76">
        <v>0.18702300000000002</v>
      </c>
      <c r="P150" s="76">
        <v>3.3413000000000012E-2</v>
      </c>
      <c r="Q150" s="76">
        <v>0</v>
      </c>
      <c r="R150" s="76">
        <v>0</v>
      </c>
      <c r="S150" s="74">
        <f t="shared" si="6"/>
        <v>1.9583528535999986</v>
      </c>
      <c r="T150" s="74">
        <f t="shared" si="7"/>
        <v>-1.9583528535999986</v>
      </c>
      <c r="U150" s="75">
        <f t="shared" si="8"/>
        <v>-0.82868742670758389</v>
      </c>
      <c r="V150" s="76"/>
      <c r="W150" s="76"/>
      <c r="X150" s="83" t="s">
        <v>980</v>
      </c>
    </row>
    <row r="151" spans="1:24" ht="94.5" x14ac:dyDescent="0.25">
      <c r="A151" s="79" t="s">
        <v>13</v>
      </c>
      <c r="B151" s="80" t="s">
        <v>533</v>
      </c>
      <c r="C151" s="81" t="s">
        <v>697</v>
      </c>
      <c r="D151" s="72">
        <v>3.735293159200002</v>
      </c>
      <c r="E151" s="72">
        <v>3.735293159200002</v>
      </c>
      <c r="F151" s="72">
        <v>0.13654641000000001</v>
      </c>
      <c r="G151" s="72">
        <v>6.269632E-2</v>
      </c>
      <c r="H151" s="72">
        <v>6.269632E-2</v>
      </c>
      <c r="I151" s="72">
        <v>3.103409E-2</v>
      </c>
      <c r="J151" s="72">
        <v>3.103409E-2</v>
      </c>
      <c r="K151" s="72">
        <v>0.94765130228490002</v>
      </c>
      <c r="L151" s="72">
        <v>0</v>
      </c>
      <c r="M151" s="72">
        <v>2.6939114469151022</v>
      </c>
      <c r="N151" s="72">
        <v>4.2816E-2</v>
      </c>
      <c r="O151" s="76">
        <v>0.31912999999999997</v>
      </c>
      <c r="P151" s="76">
        <v>0.23832400000000001</v>
      </c>
      <c r="Q151" s="76">
        <v>7.5572239999999997</v>
      </c>
      <c r="R151" s="76">
        <v>7.5572239999999997</v>
      </c>
      <c r="S151" s="74">
        <f t="shared" si="6"/>
        <v>3.5987467492000018</v>
      </c>
      <c r="T151" s="74">
        <f t="shared" si="7"/>
        <v>-3.5987467492000018</v>
      </c>
      <c r="U151" s="75">
        <f t="shared" si="8"/>
        <v>-0.96344425880906104</v>
      </c>
      <c r="V151" s="76"/>
      <c r="W151" s="76"/>
      <c r="X151" s="83" t="s">
        <v>979</v>
      </c>
    </row>
    <row r="152" spans="1:24" ht="157.5" x14ac:dyDescent="0.25">
      <c r="A152" s="79" t="s">
        <v>13</v>
      </c>
      <c r="B152" s="80" t="s">
        <v>534</v>
      </c>
      <c r="C152" s="81" t="s">
        <v>697</v>
      </c>
      <c r="D152" s="72">
        <v>3.3004566294000002</v>
      </c>
      <c r="E152" s="72">
        <v>3.3004566294000002</v>
      </c>
      <c r="F152" s="72">
        <v>1.65019765</v>
      </c>
      <c r="G152" s="72">
        <v>3.003925E-2</v>
      </c>
      <c r="H152" s="72">
        <v>3.003925E-2</v>
      </c>
      <c r="I152" s="72">
        <v>1.4549770500000001</v>
      </c>
      <c r="J152" s="72">
        <v>1.4549770499999999</v>
      </c>
      <c r="K152" s="72">
        <v>0.32255934177939982</v>
      </c>
      <c r="L152" s="72">
        <v>8.0679349999999997E-2</v>
      </c>
      <c r="M152" s="72">
        <v>1.4928809876206004</v>
      </c>
      <c r="N152" s="72">
        <v>8.4501999999999994E-2</v>
      </c>
      <c r="O152" s="76">
        <v>0.32111299999999998</v>
      </c>
      <c r="P152" s="76">
        <v>1.4303999999999973E-2</v>
      </c>
      <c r="Q152" s="76">
        <v>0</v>
      </c>
      <c r="R152" s="76">
        <v>0</v>
      </c>
      <c r="S152" s="74">
        <f t="shared" si="6"/>
        <v>1.6502589794000002</v>
      </c>
      <c r="T152" s="74">
        <f t="shared" si="7"/>
        <v>-1.6502589794000002</v>
      </c>
      <c r="U152" s="75">
        <f t="shared" si="8"/>
        <v>-0.50000929104770742</v>
      </c>
      <c r="V152" s="76"/>
      <c r="W152" s="76"/>
      <c r="X152" s="83" t="s">
        <v>980</v>
      </c>
    </row>
    <row r="153" spans="1:24" ht="157.5" x14ac:dyDescent="0.25">
      <c r="A153" s="79" t="s">
        <v>13</v>
      </c>
      <c r="B153" s="80" t="s">
        <v>535</v>
      </c>
      <c r="C153" s="81" t="s">
        <v>697</v>
      </c>
      <c r="D153" s="72">
        <v>9.3215304295999992</v>
      </c>
      <c r="E153" s="72">
        <v>9.3215304295999992</v>
      </c>
      <c r="F153" s="72">
        <v>3.7392871399999996</v>
      </c>
      <c r="G153" s="72">
        <v>3.0019999999999998E-4</v>
      </c>
      <c r="H153" s="72">
        <v>3.0020000000000003E-4</v>
      </c>
      <c r="I153" s="72">
        <v>1.74740395</v>
      </c>
      <c r="J153" s="72">
        <v>1.7474039499999998</v>
      </c>
      <c r="K153" s="72">
        <v>1.2814157811338001</v>
      </c>
      <c r="L153" s="72">
        <v>1.1468869900000001</v>
      </c>
      <c r="M153" s="72">
        <v>6.2924104984661993</v>
      </c>
      <c r="N153" s="72">
        <v>0.844696</v>
      </c>
      <c r="O153" s="76">
        <v>3.3480339999999997</v>
      </c>
      <c r="P153" s="76">
        <v>0.76954799999999979</v>
      </c>
      <c r="Q153" s="76">
        <v>0</v>
      </c>
      <c r="R153" s="76">
        <v>0</v>
      </c>
      <c r="S153" s="74">
        <f t="shared" si="6"/>
        <v>5.5822432895999992</v>
      </c>
      <c r="T153" s="74">
        <f t="shared" si="7"/>
        <v>-5.5822432895999992</v>
      </c>
      <c r="U153" s="75">
        <f t="shared" si="8"/>
        <v>-0.59885480520171863</v>
      </c>
      <c r="V153" s="76"/>
      <c r="W153" s="76"/>
      <c r="X153" s="83" t="s">
        <v>980</v>
      </c>
    </row>
    <row r="154" spans="1:24" ht="157.5" x14ac:dyDescent="0.25">
      <c r="A154" s="79" t="s">
        <v>13</v>
      </c>
      <c r="B154" s="80" t="s">
        <v>536</v>
      </c>
      <c r="C154" s="81" t="s">
        <v>697</v>
      </c>
      <c r="D154" s="72">
        <v>11.164810188399997</v>
      </c>
      <c r="E154" s="72">
        <v>11.164810188399997</v>
      </c>
      <c r="F154" s="72">
        <v>5.9111096099999996</v>
      </c>
      <c r="G154" s="72">
        <v>3.0019999999999998E-4</v>
      </c>
      <c r="H154" s="72">
        <v>3.0020000000000003E-4</v>
      </c>
      <c r="I154" s="72">
        <v>0.94513121999999994</v>
      </c>
      <c r="J154" s="72">
        <v>0.94513121999999994</v>
      </c>
      <c r="K154" s="72">
        <v>0.91814085406430035</v>
      </c>
      <c r="L154" s="72">
        <v>1.8305991899999998</v>
      </c>
      <c r="M154" s="72">
        <v>9.3012379143356974</v>
      </c>
      <c r="N154" s="72">
        <v>3.1350790000000002</v>
      </c>
      <c r="O154" s="76">
        <v>4.4055250000000008</v>
      </c>
      <c r="P154" s="76">
        <v>1.8332630000000003</v>
      </c>
      <c r="Q154" s="76">
        <v>0</v>
      </c>
      <c r="R154" s="76">
        <v>0</v>
      </c>
      <c r="S154" s="74">
        <f t="shared" si="6"/>
        <v>5.2537005783999975</v>
      </c>
      <c r="T154" s="74">
        <f t="shared" si="7"/>
        <v>-5.2537005783999975</v>
      </c>
      <c r="U154" s="75">
        <f t="shared" si="8"/>
        <v>-0.47055888006573388</v>
      </c>
      <c r="V154" s="76"/>
      <c r="W154" s="76"/>
      <c r="X154" s="83" t="s">
        <v>980</v>
      </c>
    </row>
    <row r="155" spans="1:24" ht="157.5" x14ac:dyDescent="0.25">
      <c r="A155" s="79" t="s">
        <v>13</v>
      </c>
      <c r="B155" s="80" t="s">
        <v>537</v>
      </c>
      <c r="C155" s="81" t="s">
        <v>697</v>
      </c>
      <c r="D155" s="72">
        <v>9.6818859995999986</v>
      </c>
      <c r="E155" s="72">
        <v>9.6818859995999986</v>
      </c>
      <c r="F155" s="72">
        <v>3.2005227999999999</v>
      </c>
      <c r="G155" s="72">
        <v>0.53272025999999995</v>
      </c>
      <c r="H155" s="72">
        <v>0.53272026000000006</v>
      </c>
      <c r="I155" s="72">
        <v>1.3376901999999999</v>
      </c>
      <c r="J155" s="72">
        <v>1.3376901999999999</v>
      </c>
      <c r="K155" s="72">
        <v>1.3998866819030997</v>
      </c>
      <c r="L155" s="72">
        <v>0.62123333999999997</v>
      </c>
      <c r="M155" s="72">
        <v>6.4115888576968993</v>
      </c>
      <c r="N155" s="72">
        <v>0.70887900000000004</v>
      </c>
      <c r="O155" s="76">
        <v>5.5332010000000009</v>
      </c>
      <c r="P155" s="76">
        <v>0.38763799999999993</v>
      </c>
      <c r="Q155" s="76">
        <v>0</v>
      </c>
      <c r="R155" s="76">
        <v>0</v>
      </c>
      <c r="S155" s="74">
        <f t="shared" si="6"/>
        <v>6.4813631995999987</v>
      </c>
      <c r="T155" s="74">
        <f t="shared" si="7"/>
        <v>-6.4813631995999987</v>
      </c>
      <c r="U155" s="75">
        <f t="shared" si="8"/>
        <v>-0.66943188546815902</v>
      </c>
      <c r="V155" s="76"/>
      <c r="W155" s="76"/>
      <c r="X155" s="83" t="s">
        <v>980</v>
      </c>
    </row>
    <row r="156" spans="1:24" ht="157.5" x14ac:dyDescent="0.25">
      <c r="A156" s="79" t="s">
        <v>13</v>
      </c>
      <c r="B156" s="80" t="s">
        <v>538</v>
      </c>
      <c r="C156" s="81" t="s">
        <v>697</v>
      </c>
      <c r="D156" s="72">
        <v>5.0767707346000019</v>
      </c>
      <c r="E156" s="72">
        <v>5.0767707346000019</v>
      </c>
      <c r="F156" s="72">
        <v>0.58579733</v>
      </c>
      <c r="G156" s="72">
        <v>7.2337479999999996E-2</v>
      </c>
      <c r="H156" s="72">
        <v>7.2337479999999996E-2</v>
      </c>
      <c r="I156" s="72">
        <v>0.27958913000000002</v>
      </c>
      <c r="J156" s="72">
        <v>0.27958913000000002</v>
      </c>
      <c r="K156" s="72">
        <v>0.51925588376900045</v>
      </c>
      <c r="L156" s="72">
        <v>0.11222372</v>
      </c>
      <c r="M156" s="72">
        <v>4.205588240831001</v>
      </c>
      <c r="N156" s="72">
        <v>0.12164700000000001</v>
      </c>
      <c r="O156" s="76">
        <v>0.42658899999999994</v>
      </c>
      <c r="P156" s="76">
        <v>1.4303999999999973E-2</v>
      </c>
      <c r="Q156" s="76">
        <v>0</v>
      </c>
      <c r="R156" s="76">
        <v>0</v>
      </c>
      <c r="S156" s="74">
        <f t="shared" si="6"/>
        <v>4.4909734046000018</v>
      </c>
      <c r="T156" s="74">
        <f t="shared" si="7"/>
        <v>-4.4909734046000018</v>
      </c>
      <c r="U156" s="75">
        <f t="shared" si="8"/>
        <v>-0.88461221500360798</v>
      </c>
      <c r="V156" s="76"/>
      <c r="W156" s="76"/>
      <c r="X156" s="83" t="s">
        <v>980</v>
      </c>
    </row>
    <row r="157" spans="1:24" ht="157.5" x14ac:dyDescent="0.25">
      <c r="A157" s="79" t="s">
        <v>13</v>
      </c>
      <c r="B157" s="80" t="s">
        <v>539</v>
      </c>
      <c r="C157" s="81" t="s">
        <v>697</v>
      </c>
      <c r="D157" s="72">
        <v>11.5053501516</v>
      </c>
      <c r="E157" s="72">
        <v>11.5053501516</v>
      </c>
      <c r="F157" s="72">
        <v>2.9259127500000002</v>
      </c>
      <c r="G157" s="72">
        <v>0.43529923999999998</v>
      </c>
      <c r="H157" s="72">
        <v>0.43529923999999998</v>
      </c>
      <c r="I157" s="72">
        <v>1.87432501</v>
      </c>
      <c r="J157" s="72">
        <v>1.87432501</v>
      </c>
      <c r="K157" s="72">
        <v>1.4703921112280001</v>
      </c>
      <c r="L157" s="72">
        <v>0.50584050000000003</v>
      </c>
      <c r="M157" s="72">
        <v>7.7253337903719999</v>
      </c>
      <c r="N157" s="72">
        <v>0.11044799999999999</v>
      </c>
      <c r="O157" s="76">
        <v>6.6425830000000001</v>
      </c>
      <c r="P157" s="76">
        <v>1.4304000000000087E-2</v>
      </c>
      <c r="Q157" s="76">
        <v>0</v>
      </c>
      <c r="R157" s="76">
        <v>0</v>
      </c>
      <c r="S157" s="74">
        <f t="shared" si="6"/>
        <v>8.5794374015999999</v>
      </c>
      <c r="T157" s="74">
        <f t="shared" si="7"/>
        <v>-8.5794374015999999</v>
      </c>
      <c r="U157" s="75">
        <f t="shared" si="8"/>
        <v>-0.74569111661559417</v>
      </c>
      <c r="V157" s="76"/>
      <c r="W157" s="76"/>
      <c r="X157" s="83" t="s">
        <v>980</v>
      </c>
    </row>
    <row r="158" spans="1:24" ht="157.5" x14ac:dyDescent="0.25">
      <c r="A158" s="79" t="s">
        <v>13</v>
      </c>
      <c r="B158" s="80" t="s">
        <v>540</v>
      </c>
      <c r="C158" s="81" t="s">
        <v>697</v>
      </c>
      <c r="D158" s="72">
        <v>4.0557136656000017</v>
      </c>
      <c r="E158" s="72">
        <v>4.0557136656000017</v>
      </c>
      <c r="F158" s="72">
        <v>0.50643327000000005</v>
      </c>
      <c r="G158" s="72">
        <v>5.656427E-2</v>
      </c>
      <c r="H158" s="72">
        <v>5.656427E-2</v>
      </c>
      <c r="I158" s="72">
        <v>0.19501399999999999</v>
      </c>
      <c r="J158" s="72">
        <v>0.19501400000000002</v>
      </c>
      <c r="K158" s="72">
        <v>0.47802587863230034</v>
      </c>
      <c r="L158" s="72">
        <v>0</v>
      </c>
      <c r="M158" s="72">
        <v>3.3261095169677013</v>
      </c>
      <c r="N158" s="72">
        <v>0.254855</v>
      </c>
      <c r="O158" s="76">
        <v>0.25046800000000002</v>
      </c>
      <c r="P158" s="76">
        <v>2.6313000000000017E-2</v>
      </c>
      <c r="Q158" s="76">
        <v>0</v>
      </c>
      <c r="R158" s="76">
        <v>0</v>
      </c>
      <c r="S158" s="74">
        <f t="shared" si="6"/>
        <v>3.5492803956000016</v>
      </c>
      <c r="T158" s="74">
        <f t="shared" si="7"/>
        <v>-3.5492803956000016</v>
      </c>
      <c r="U158" s="75">
        <f t="shared" si="8"/>
        <v>-0.87513091116478547</v>
      </c>
      <c r="V158" s="76"/>
      <c r="W158" s="76"/>
      <c r="X158" s="83" t="s">
        <v>980</v>
      </c>
    </row>
    <row r="159" spans="1:24" ht="157.5" x14ac:dyDescent="0.25">
      <c r="A159" s="79" t="s">
        <v>13</v>
      </c>
      <c r="B159" s="80" t="s">
        <v>541</v>
      </c>
      <c r="C159" s="81" t="s">
        <v>697</v>
      </c>
      <c r="D159" s="72">
        <v>23.393377068599996</v>
      </c>
      <c r="E159" s="72">
        <v>23.393377068599996</v>
      </c>
      <c r="F159" s="72">
        <v>7.77661041</v>
      </c>
      <c r="G159" s="72">
        <v>3.3819173500000002</v>
      </c>
      <c r="H159" s="72">
        <v>3.3819173500000002</v>
      </c>
      <c r="I159" s="72">
        <v>0</v>
      </c>
      <c r="J159" s="72">
        <v>0</v>
      </c>
      <c r="K159" s="72">
        <v>3.5896788611945998</v>
      </c>
      <c r="L159" s="72">
        <v>3.5952670600000003</v>
      </c>
      <c r="M159" s="72">
        <v>16.421780857405395</v>
      </c>
      <c r="N159" s="72">
        <v>0.79942600000000008</v>
      </c>
      <c r="O159" s="76">
        <v>9.8372340000000005</v>
      </c>
      <c r="P159" s="76">
        <v>3.6134300000000001</v>
      </c>
      <c r="Q159" s="76">
        <v>0</v>
      </c>
      <c r="R159" s="76">
        <v>0</v>
      </c>
      <c r="S159" s="74">
        <f t="shared" si="6"/>
        <v>15.616766658599996</v>
      </c>
      <c r="T159" s="74">
        <f t="shared" si="7"/>
        <v>-15.616766658599996</v>
      </c>
      <c r="U159" s="75">
        <f t="shared" si="8"/>
        <v>-0.66757213431838203</v>
      </c>
      <c r="V159" s="76"/>
      <c r="W159" s="76"/>
      <c r="X159" s="83" t="s">
        <v>980</v>
      </c>
    </row>
    <row r="160" spans="1:24" ht="157.5" x14ac:dyDescent="0.25">
      <c r="A160" s="79" t="s">
        <v>13</v>
      </c>
      <c r="B160" s="80" t="s">
        <v>542</v>
      </c>
      <c r="C160" s="81" t="s">
        <v>697</v>
      </c>
      <c r="D160" s="72">
        <v>11.547360621600001</v>
      </c>
      <c r="E160" s="72">
        <v>11.547360621600001</v>
      </c>
      <c r="F160" s="72">
        <v>3.9116947149999999</v>
      </c>
      <c r="G160" s="72">
        <v>2.5035555500000002</v>
      </c>
      <c r="H160" s="72">
        <v>2.5035555549999997</v>
      </c>
      <c r="I160" s="72">
        <v>0.66652457999999992</v>
      </c>
      <c r="J160" s="72">
        <v>0.66652458000000003</v>
      </c>
      <c r="K160" s="72">
        <v>1.6814230923055</v>
      </c>
      <c r="L160" s="72">
        <v>0.39580157999999999</v>
      </c>
      <c r="M160" s="72">
        <v>6.6958573992945016</v>
      </c>
      <c r="N160" s="72">
        <v>0.34581299999999998</v>
      </c>
      <c r="O160" s="76">
        <v>5.7952630000000003</v>
      </c>
      <c r="P160" s="76">
        <v>1.4304000000000087E-2</v>
      </c>
      <c r="Q160" s="76">
        <v>0</v>
      </c>
      <c r="R160" s="76">
        <v>0</v>
      </c>
      <c r="S160" s="74">
        <f t="shared" si="6"/>
        <v>7.6356659066000017</v>
      </c>
      <c r="T160" s="74">
        <f t="shared" si="7"/>
        <v>-7.6356659066000017</v>
      </c>
      <c r="U160" s="75">
        <f t="shared" si="8"/>
        <v>-0.66124772203935933</v>
      </c>
      <c r="V160" s="76"/>
      <c r="W160" s="76"/>
      <c r="X160" s="83" t="s">
        <v>980</v>
      </c>
    </row>
    <row r="161" spans="1:24" ht="157.5" x14ac:dyDescent="0.25">
      <c r="A161" s="79" t="s">
        <v>13</v>
      </c>
      <c r="B161" s="80" t="s">
        <v>543</v>
      </c>
      <c r="C161" s="81" t="s">
        <v>697</v>
      </c>
      <c r="D161" s="72">
        <v>7.9282120683999988</v>
      </c>
      <c r="E161" s="72">
        <v>7.9282120683999988</v>
      </c>
      <c r="F161" s="72">
        <v>4.4696968400000001</v>
      </c>
      <c r="G161" s="72">
        <v>3.0019999999999998E-4</v>
      </c>
      <c r="H161" s="72">
        <v>3.0020000000000003E-4</v>
      </c>
      <c r="I161" s="72">
        <v>3.7889694</v>
      </c>
      <c r="J161" s="72">
        <v>3.7889694</v>
      </c>
      <c r="K161" s="72">
        <v>1.0247855093374001</v>
      </c>
      <c r="L161" s="72">
        <v>0.29490724000000001</v>
      </c>
      <c r="M161" s="72">
        <v>3.1141569590625986</v>
      </c>
      <c r="N161" s="72">
        <v>0.38551999999999997</v>
      </c>
      <c r="O161" s="76">
        <v>4.470599</v>
      </c>
      <c r="P161" s="76">
        <v>0.83272200000000018</v>
      </c>
      <c r="Q161" s="76">
        <v>0</v>
      </c>
      <c r="R161" s="76">
        <v>0</v>
      </c>
      <c r="S161" s="74">
        <f t="shared" si="6"/>
        <v>3.4585152283999987</v>
      </c>
      <c r="T161" s="74">
        <f t="shared" si="7"/>
        <v>-3.4585152283999987</v>
      </c>
      <c r="U161" s="75">
        <f t="shared" si="8"/>
        <v>-0.43622889985307434</v>
      </c>
      <c r="V161" s="76"/>
      <c r="W161" s="76"/>
      <c r="X161" s="83" t="s">
        <v>980</v>
      </c>
    </row>
    <row r="162" spans="1:24" ht="157.5" x14ac:dyDescent="0.25">
      <c r="A162" s="79" t="s">
        <v>13</v>
      </c>
      <c r="B162" s="80" t="s">
        <v>544</v>
      </c>
      <c r="C162" s="81" t="s">
        <v>697</v>
      </c>
      <c r="D162" s="72">
        <v>4.3881170246000023</v>
      </c>
      <c r="E162" s="72">
        <v>4.3881170246000023</v>
      </c>
      <c r="F162" s="72">
        <v>1.0430470700000001</v>
      </c>
      <c r="G162" s="72">
        <v>9.6301719999999993E-2</v>
      </c>
      <c r="H162" s="72">
        <v>9.6301720000000007E-2</v>
      </c>
      <c r="I162" s="72">
        <v>0.50375974000000001</v>
      </c>
      <c r="J162" s="72">
        <v>0.50375974000000001</v>
      </c>
      <c r="K162" s="72">
        <v>0.45520291811550012</v>
      </c>
      <c r="L162" s="72">
        <v>5.8886099999999999E-3</v>
      </c>
      <c r="M162" s="72">
        <v>3.3328526464845019</v>
      </c>
      <c r="N162" s="72">
        <v>0.43709699999999996</v>
      </c>
      <c r="O162" s="76">
        <v>0.85188900000000001</v>
      </c>
      <c r="P162" s="76">
        <v>1.4303999999999973E-2</v>
      </c>
      <c r="Q162" s="76">
        <v>0</v>
      </c>
      <c r="R162" s="76">
        <v>0</v>
      </c>
      <c r="S162" s="74">
        <f t="shared" si="6"/>
        <v>3.3450699546000022</v>
      </c>
      <c r="T162" s="74">
        <f t="shared" si="7"/>
        <v>-3.3450699546000022</v>
      </c>
      <c r="U162" s="75">
        <f t="shared" si="8"/>
        <v>-0.76230190212507409</v>
      </c>
      <c r="V162" s="76"/>
      <c r="W162" s="76"/>
      <c r="X162" s="83" t="s">
        <v>980</v>
      </c>
    </row>
    <row r="163" spans="1:24" ht="157.5" x14ac:dyDescent="0.25">
      <c r="A163" s="79" t="s">
        <v>13</v>
      </c>
      <c r="B163" s="80" t="s">
        <v>545</v>
      </c>
      <c r="C163" s="81" t="s">
        <v>697</v>
      </c>
      <c r="D163" s="72">
        <v>3.4922336511999994</v>
      </c>
      <c r="E163" s="72">
        <v>3.4922336511999994</v>
      </c>
      <c r="F163" s="72">
        <v>0.93063894000000003</v>
      </c>
      <c r="G163" s="72">
        <v>5.0747729999999998E-2</v>
      </c>
      <c r="H163" s="72">
        <v>5.0747729999999998E-2</v>
      </c>
      <c r="I163" s="72">
        <v>0.20626988000000002</v>
      </c>
      <c r="J163" s="72">
        <v>0.20626987999999999</v>
      </c>
      <c r="K163" s="72">
        <v>1.1447306010078999</v>
      </c>
      <c r="L163" s="72">
        <v>1.427633E-2</v>
      </c>
      <c r="M163" s="72">
        <v>2.0904854401920994</v>
      </c>
      <c r="N163" s="72">
        <v>0.65934500000000007</v>
      </c>
      <c r="O163" s="76">
        <v>0.36193599999999998</v>
      </c>
      <c r="P163" s="76">
        <v>0.10449799999999999</v>
      </c>
      <c r="Q163" s="76">
        <v>0</v>
      </c>
      <c r="R163" s="76">
        <v>0</v>
      </c>
      <c r="S163" s="74">
        <f t="shared" si="6"/>
        <v>2.5615947111999993</v>
      </c>
      <c r="T163" s="74">
        <f t="shared" si="7"/>
        <v>-2.5615947111999993</v>
      </c>
      <c r="U163" s="75">
        <f t="shared" si="8"/>
        <v>-0.73351183427253952</v>
      </c>
      <c r="V163" s="76"/>
      <c r="W163" s="76"/>
      <c r="X163" s="83" t="s">
        <v>980</v>
      </c>
    </row>
    <row r="164" spans="1:24" ht="157.5" x14ac:dyDescent="0.25">
      <c r="A164" s="79" t="s">
        <v>13</v>
      </c>
      <c r="B164" s="80" t="s">
        <v>546</v>
      </c>
      <c r="C164" s="81" t="s">
        <v>697</v>
      </c>
      <c r="D164" s="72">
        <v>4.0979421146000021</v>
      </c>
      <c r="E164" s="72">
        <v>4.0979421146000021</v>
      </c>
      <c r="F164" s="72">
        <v>0.75361805000000004</v>
      </c>
      <c r="G164" s="72">
        <v>4.780065E-2</v>
      </c>
      <c r="H164" s="72">
        <v>4.780065E-2</v>
      </c>
      <c r="I164" s="72">
        <v>0.30114162999999999</v>
      </c>
      <c r="J164" s="72">
        <v>0.30114162999999999</v>
      </c>
      <c r="K164" s="72">
        <v>0.4535611280362003</v>
      </c>
      <c r="L164" s="72">
        <v>0.11931077000000001</v>
      </c>
      <c r="M164" s="72">
        <v>3.2954387065638016</v>
      </c>
      <c r="N164" s="72">
        <v>0.28536500000000004</v>
      </c>
      <c r="O164" s="76">
        <v>0.42684499999999997</v>
      </c>
      <c r="P164" s="76">
        <v>1.4303999999999973E-2</v>
      </c>
      <c r="Q164" s="76">
        <v>0</v>
      </c>
      <c r="R164" s="76">
        <v>0</v>
      </c>
      <c r="S164" s="74">
        <f t="shared" si="6"/>
        <v>3.3443240646000021</v>
      </c>
      <c r="T164" s="74">
        <f t="shared" si="7"/>
        <v>-3.3443240646000021</v>
      </c>
      <c r="U164" s="75">
        <f t="shared" si="8"/>
        <v>-0.8160984150276217</v>
      </c>
      <c r="V164" s="76"/>
      <c r="W164" s="76"/>
      <c r="X164" s="83" t="s">
        <v>980</v>
      </c>
    </row>
    <row r="165" spans="1:24" ht="94.5" x14ac:dyDescent="0.25">
      <c r="A165" s="79" t="s">
        <v>13</v>
      </c>
      <c r="B165" s="80" t="s">
        <v>547</v>
      </c>
      <c r="C165" s="81" t="s">
        <v>697</v>
      </c>
      <c r="D165" s="72">
        <v>1.6791920718000013</v>
      </c>
      <c r="E165" s="72">
        <v>1.6791920718000013</v>
      </c>
      <c r="F165" s="72">
        <v>0.25231284999999998</v>
      </c>
      <c r="G165" s="72">
        <v>4.0401180000000002E-2</v>
      </c>
      <c r="H165" s="72">
        <v>4.0401179999999995E-2</v>
      </c>
      <c r="I165" s="72">
        <v>1.8168499999999998E-3</v>
      </c>
      <c r="J165" s="72">
        <v>1.8168500000000001E-3</v>
      </c>
      <c r="K165" s="72">
        <v>9.3463711748500045E-2</v>
      </c>
      <c r="L165" s="72">
        <v>9.9468200000000003E-3</v>
      </c>
      <c r="M165" s="72">
        <v>1.5435103300515012</v>
      </c>
      <c r="N165" s="72">
        <v>0.20014799999999999</v>
      </c>
      <c r="O165" s="76">
        <v>0.22172600000000001</v>
      </c>
      <c r="P165" s="76">
        <v>0.175904</v>
      </c>
      <c r="Q165" s="76">
        <v>5.5437669999999999</v>
      </c>
      <c r="R165" s="76">
        <v>5.5437669999999999</v>
      </c>
      <c r="S165" s="74">
        <f t="shared" si="6"/>
        <v>1.4268792218000013</v>
      </c>
      <c r="T165" s="74">
        <f t="shared" si="7"/>
        <v>-1.4268792218000013</v>
      </c>
      <c r="U165" s="75">
        <f t="shared" si="8"/>
        <v>-0.84974151900947548</v>
      </c>
      <c r="V165" s="76"/>
      <c r="W165" s="76"/>
      <c r="X165" s="83" t="s">
        <v>979</v>
      </c>
    </row>
    <row r="166" spans="1:24" ht="157.5" x14ac:dyDescent="0.25">
      <c r="A166" s="79" t="s">
        <v>13</v>
      </c>
      <c r="B166" s="80" t="s">
        <v>548</v>
      </c>
      <c r="C166" s="81" t="s">
        <v>697</v>
      </c>
      <c r="D166" s="72">
        <v>9.2984485485999961</v>
      </c>
      <c r="E166" s="72">
        <v>9.2984485485999961</v>
      </c>
      <c r="F166" s="72">
        <v>7.2943075300000002</v>
      </c>
      <c r="G166" s="72">
        <v>3.0019999999999998E-4</v>
      </c>
      <c r="H166" s="72">
        <v>3.0020000000000003E-4</v>
      </c>
      <c r="I166" s="72">
        <v>1.1935069599999999</v>
      </c>
      <c r="J166" s="72">
        <v>1.1935069599999999</v>
      </c>
      <c r="K166" s="72">
        <v>1.2136872796328002</v>
      </c>
      <c r="L166" s="72">
        <v>0.20993936999999999</v>
      </c>
      <c r="M166" s="72">
        <v>6.8909541089671968</v>
      </c>
      <c r="N166" s="72">
        <v>5.8905609999999999</v>
      </c>
      <c r="O166" s="76">
        <v>6.7239119999999994</v>
      </c>
      <c r="P166" s="76">
        <v>0.5944889999999996</v>
      </c>
      <c r="Q166" s="76">
        <v>0</v>
      </c>
      <c r="R166" s="76">
        <v>0</v>
      </c>
      <c r="S166" s="74">
        <f t="shared" si="6"/>
        <v>2.0041410185999959</v>
      </c>
      <c r="T166" s="74">
        <f t="shared" si="7"/>
        <v>-2.0041410185999959</v>
      </c>
      <c r="U166" s="75">
        <f t="shared" si="8"/>
        <v>-0.21553499039382717</v>
      </c>
      <c r="V166" s="76"/>
      <c r="W166" s="76"/>
      <c r="X166" s="83" t="s">
        <v>980</v>
      </c>
    </row>
    <row r="167" spans="1:24" ht="78.75" x14ac:dyDescent="0.25">
      <c r="A167" s="79" t="s">
        <v>13</v>
      </c>
      <c r="B167" s="80" t="s">
        <v>549</v>
      </c>
      <c r="C167" s="81" t="s">
        <v>697</v>
      </c>
      <c r="D167" s="72">
        <v>1.5133618334000003</v>
      </c>
      <c r="E167" s="72">
        <v>1.5133618334000003</v>
      </c>
      <c r="F167" s="72">
        <v>0.72093632000000007</v>
      </c>
      <c r="G167" s="72">
        <v>0.41970512999999998</v>
      </c>
      <c r="H167" s="72">
        <v>0.41970512999999998</v>
      </c>
      <c r="I167" s="72">
        <v>9.1595200000000002E-2</v>
      </c>
      <c r="J167" s="72">
        <v>9.1595200000000002E-2</v>
      </c>
      <c r="K167" s="72">
        <v>0.43335880596781406</v>
      </c>
      <c r="L167" s="72">
        <v>1.507499E-2</v>
      </c>
      <c r="M167" s="72">
        <v>0.56870269743218615</v>
      </c>
      <c r="N167" s="72">
        <v>0.19456100000000001</v>
      </c>
      <c r="O167" s="76">
        <v>0.64524800000000004</v>
      </c>
      <c r="P167" s="76">
        <v>0.17548400000000003</v>
      </c>
      <c r="Q167" s="76">
        <v>6.1858720000000007</v>
      </c>
      <c r="R167" s="76">
        <v>6.1858720000000007</v>
      </c>
      <c r="S167" s="74">
        <f t="shared" si="6"/>
        <v>0.79242551340000023</v>
      </c>
      <c r="T167" s="74">
        <f t="shared" si="7"/>
        <v>-0.79242551340000023</v>
      </c>
      <c r="U167" s="75">
        <f t="shared" si="8"/>
        <v>-0.52361933274060068</v>
      </c>
      <c r="V167" s="76"/>
      <c r="W167" s="76"/>
      <c r="X167" s="83" t="s">
        <v>979</v>
      </c>
    </row>
    <row r="168" spans="1:24" ht="157.5" x14ac:dyDescent="0.25">
      <c r="A168" s="79" t="s">
        <v>133</v>
      </c>
      <c r="B168" s="80" t="s">
        <v>550</v>
      </c>
      <c r="C168" s="81" t="s">
        <v>697</v>
      </c>
      <c r="D168" s="72">
        <v>1931.6957750000001</v>
      </c>
      <c r="E168" s="72">
        <v>1931.6957750000001</v>
      </c>
      <c r="F168" s="72">
        <v>847.04931299999987</v>
      </c>
      <c r="G168" s="72">
        <v>214.37374219</v>
      </c>
      <c r="H168" s="72">
        <v>214.37374199999999</v>
      </c>
      <c r="I168" s="72">
        <v>345.42794732999982</v>
      </c>
      <c r="J168" s="72">
        <v>358.90988699999997</v>
      </c>
      <c r="K168" s="72">
        <v>170</v>
      </c>
      <c r="L168" s="72">
        <v>153.82260200000002</v>
      </c>
      <c r="M168" s="72">
        <v>1201.8940854800003</v>
      </c>
      <c r="N168" s="72">
        <v>119.94308199999999</v>
      </c>
      <c r="O168" s="76">
        <v>338.04440099999999</v>
      </c>
      <c r="P168" s="76">
        <v>116.592258</v>
      </c>
      <c r="Q168" s="76">
        <v>0</v>
      </c>
      <c r="R168" s="76">
        <v>0</v>
      </c>
      <c r="S168" s="74">
        <f t="shared" si="6"/>
        <v>1084.6464620000002</v>
      </c>
      <c r="T168" s="74">
        <f t="shared" si="7"/>
        <v>-1084.6464620000002</v>
      </c>
      <c r="U168" s="75">
        <f t="shared" si="8"/>
        <v>-0.56149962951593668</v>
      </c>
      <c r="V168" s="76"/>
      <c r="W168" s="76"/>
      <c r="X168" s="83" t="s">
        <v>980</v>
      </c>
    </row>
    <row r="169" spans="1:24" s="88" customFormat="1" ht="78.75" x14ac:dyDescent="0.25">
      <c r="A169" s="84" t="s">
        <v>13</v>
      </c>
      <c r="B169" s="85" t="s">
        <v>551</v>
      </c>
      <c r="C169" s="86" t="s">
        <v>697</v>
      </c>
      <c r="D169" s="72">
        <v>282.54216299999996</v>
      </c>
      <c r="E169" s="72">
        <v>282.54216299999996</v>
      </c>
      <c r="F169" s="72">
        <v>258.69415300000003</v>
      </c>
      <c r="G169" s="72">
        <v>90.331151509999998</v>
      </c>
      <c r="H169" s="72">
        <v>90.331152000000003</v>
      </c>
      <c r="I169" s="72">
        <v>56.128712100000037</v>
      </c>
      <c r="J169" s="72">
        <v>59.301577999999999</v>
      </c>
      <c r="K169" s="72">
        <v>23.925204600000004</v>
      </c>
      <c r="L169" s="72">
        <v>39.072876999999998</v>
      </c>
      <c r="M169" s="72">
        <v>112.15709478999996</v>
      </c>
      <c r="N169" s="72">
        <v>69.988545999999999</v>
      </c>
      <c r="O169" s="87">
        <v>147.87608899999998</v>
      </c>
      <c r="P169" s="87">
        <v>120.06086099999997</v>
      </c>
      <c r="Q169" s="87">
        <v>0</v>
      </c>
      <c r="R169" s="87">
        <v>0</v>
      </c>
      <c r="S169" s="74">
        <f t="shared" si="6"/>
        <v>23.848009999999931</v>
      </c>
      <c r="T169" s="74">
        <f t="shared" si="7"/>
        <v>-23.848009999999931</v>
      </c>
      <c r="U169" s="75">
        <f t="shared" si="8"/>
        <v>-8.440513708391173E-2</v>
      </c>
      <c r="V169" s="87"/>
      <c r="W169" s="87"/>
      <c r="X169" s="83"/>
    </row>
    <row r="170" spans="1:24" ht="78.75" x14ac:dyDescent="0.25">
      <c r="A170" s="79" t="s">
        <v>134</v>
      </c>
      <c r="B170" s="80" t="s">
        <v>552</v>
      </c>
      <c r="C170" s="81" t="s">
        <v>697</v>
      </c>
      <c r="D170" s="72">
        <v>14.8248</v>
      </c>
      <c r="E170" s="72">
        <v>14.8248</v>
      </c>
      <c r="F170" s="72">
        <v>34.783260999999996</v>
      </c>
      <c r="G170" s="72">
        <v>14.824816000000002</v>
      </c>
      <c r="H170" s="72">
        <v>33.995522999999999</v>
      </c>
      <c r="I170" s="72">
        <v>0</v>
      </c>
      <c r="J170" s="72">
        <v>0.79240500000000003</v>
      </c>
      <c r="K170" s="72">
        <v>0</v>
      </c>
      <c r="L170" s="72">
        <v>-4.6670000000000001E-3</v>
      </c>
      <c r="M170" s="72">
        <v>-1.6000000002236447E-5</v>
      </c>
      <c r="N170" s="72">
        <v>0</v>
      </c>
      <c r="O170" s="76">
        <v>0</v>
      </c>
      <c r="P170" s="76">
        <v>0</v>
      </c>
      <c r="Q170" s="76">
        <v>0</v>
      </c>
      <c r="R170" s="76">
        <v>0</v>
      </c>
      <c r="S170" s="74">
        <f t="shared" si="6"/>
        <v>-19.958460999999996</v>
      </c>
      <c r="T170" s="74">
        <f t="shared" si="7"/>
        <v>19.958460999999996</v>
      </c>
      <c r="U170" s="75">
        <f t="shared" si="8"/>
        <v>1.3462887189034589</v>
      </c>
      <c r="V170" s="76"/>
      <c r="W170" s="76"/>
      <c r="X170" s="83" t="s">
        <v>981</v>
      </c>
    </row>
    <row r="171" spans="1:24" ht="157.5" x14ac:dyDescent="0.25">
      <c r="A171" s="79" t="s">
        <v>135</v>
      </c>
      <c r="B171" s="80" t="s">
        <v>553</v>
      </c>
      <c r="C171" s="81" t="s">
        <v>697</v>
      </c>
      <c r="D171" s="72">
        <v>267.71736299999998</v>
      </c>
      <c r="E171" s="72">
        <v>267.71736299999998</v>
      </c>
      <c r="F171" s="72">
        <v>223.91089199999999</v>
      </c>
      <c r="G171" s="72">
        <v>75.50633551</v>
      </c>
      <c r="H171" s="72">
        <v>56.335628999999997</v>
      </c>
      <c r="I171" s="72">
        <v>56.128712100000037</v>
      </c>
      <c r="J171" s="72">
        <v>58.509173000000004</v>
      </c>
      <c r="K171" s="72">
        <v>23.925204600000004</v>
      </c>
      <c r="L171" s="72">
        <v>39.077544000000003</v>
      </c>
      <c r="M171" s="72">
        <v>112.15711078999996</v>
      </c>
      <c r="N171" s="72">
        <v>69.988545999999999</v>
      </c>
      <c r="O171" s="76">
        <v>147.87608899999998</v>
      </c>
      <c r="P171" s="76">
        <v>120.06086099999997</v>
      </c>
      <c r="Q171" s="76">
        <v>0</v>
      </c>
      <c r="R171" s="76">
        <v>0</v>
      </c>
      <c r="S171" s="74">
        <f t="shared" si="6"/>
        <v>43.806470999999988</v>
      </c>
      <c r="T171" s="74">
        <f t="shared" si="7"/>
        <v>-43.806470999999988</v>
      </c>
      <c r="U171" s="75">
        <f t="shared" si="8"/>
        <v>-0.1636295476285563</v>
      </c>
      <c r="V171" s="76"/>
      <c r="W171" s="76"/>
      <c r="X171" s="83" t="s">
        <v>980</v>
      </c>
    </row>
    <row r="172" spans="1:24" ht="157.5" x14ac:dyDescent="0.25">
      <c r="A172" s="79" t="s">
        <v>136</v>
      </c>
      <c r="B172" s="80" t="s">
        <v>554</v>
      </c>
      <c r="C172" s="81" t="s">
        <v>697</v>
      </c>
      <c r="D172" s="72">
        <v>594.46934800000008</v>
      </c>
      <c r="E172" s="72">
        <v>594.46934800000008</v>
      </c>
      <c r="F172" s="72">
        <v>779.7838119999999</v>
      </c>
      <c r="G172" s="72">
        <v>71.227686029999987</v>
      </c>
      <c r="H172" s="72">
        <v>71.227686000000006</v>
      </c>
      <c r="I172" s="72">
        <v>383.53520290999973</v>
      </c>
      <c r="J172" s="72">
        <v>394.303202</v>
      </c>
      <c r="K172" s="72">
        <v>74.854297200000019</v>
      </c>
      <c r="L172" s="72">
        <v>314.25292400000001</v>
      </c>
      <c r="M172" s="72">
        <v>64.852161860000365</v>
      </c>
      <c r="N172" s="72">
        <v>85.845695000000006</v>
      </c>
      <c r="O172" s="76">
        <v>152.87443099999999</v>
      </c>
      <c r="P172" s="76">
        <v>95.820296999999997</v>
      </c>
      <c r="Q172" s="76">
        <v>0</v>
      </c>
      <c r="R172" s="76">
        <v>0</v>
      </c>
      <c r="S172" s="74">
        <f t="shared" si="6"/>
        <v>-185.31446399999982</v>
      </c>
      <c r="T172" s="74">
        <f t="shared" si="7"/>
        <v>185.31446399999982</v>
      </c>
      <c r="U172" s="75">
        <f t="shared" si="8"/>
        <v>0.31173089852901859</v>
      </c>
      <c r="V172" s="76"/>
      <c r="W172" s="76"/>
      <c r="X172" s="83" t="s">
        <v>980</v>
      </c>
    </row>
    <row r="173" spans="1:24" s="88" customFormat="1" ht="94.5" x14ac:dyDescent="0.25">
      <c r="A173" s="84" t="s">
        <v>13</v>
      </c>
      <c r="B173" s="85" t="s">
        <v>555</v>
      </c>
      <c r="C173" s="86" t="s">
        <v>697</v>
      </c>
      <c r="D173" s="72">
        <v>2024.1404053800002</v>
      </c>
      <c r="E173" s="72">
        <v>2024.1404053800002</v>
      </c>
      <c r="F173" s="72">
        <v>1964.0720079999999</v>
      </c>
      <c r="G173" s="72">
        <v>262.03517030999996</v>
      </c>
      <c r="H173" s="72">
        <v>265.15136200000001</v>
      </c>
      <c r="I173" s="72">
        <v>716.41470400000003</v>
      </c>
      <c r="J173" s="72">
        <v>755.14192299999991</v>
      </c>
      <c r="K173" s="72">
        <v>184.46121764416858</v>
      </c>
      <c r="L173" s="72">
        <v>594.32264499999997</v>
      </c>
      <c r="M173" s="72">
        <v>861.22931342583195</v>
      </c>
      <c r="N173" s="72">
        <v>349.45607799999999</v>
      </c>
      <c r="O173" s="87">
        <v>849.68594699999994</v>
      </c>
      <c r="P173" s="87">
        <v>434.61468399999995</v>
      </c>
      <c r="Q173" s="87">
        <v>0</v>
      </c>
      <c r="R173" s="87">
        <v>0</v>
      </c>
      <c r="S173" s="74">
        <f t="shared" si="6"/>
        <v>60.068397380000306</v>
      </c>
      <c r="T173" s="74">
        <f t="shared" si="7"/>
        <v>-60.068397380000306</v>
      </c>
      <c r="U173" s="75">
        <f t="shared" si="8"/>
        <v>-2.9676003314959454E-2</v>
      </c>
      <c r="V173" s="87"/>
      <c r="W173" s="87"/>
      <c r="X173" s="83"/>
    </row>
    <row r="174" spans="1:24" ht="157.5" x14ac:dyDescent="0.25">
      <c r="A174" s="79" t="s">
        <v>137</v>
      </c>
      <c r="B174" s="80" t="s">
        <v>556</v>
      </c>
      <c r="C174" s="81" t="s">
        <v>697</v>
      </c>
      <c r="D174" s="72">
        <v>937.10372038000025</v>
      </c>
      <c r="E174" s="72">
        <v>937.10372038000025</v>
      </c>
      <c r="F174" s="72">
        <v>560.944074</v>
      </c>
      <c r="G174" s="72">
        <v>150.80558382999996</v>
      </c>
      <c r="H174" s="72">
        <v>153.921775</v>
      </c>
      <c r="I174" s="72">
        <v>241.53984291000006</v>
      </c>
      <c r="J174" s="72">
        <v>246.667553</v>
      </c>
      <c r="K174" s="72">
        <v>78.46121764416857</v>
      </c>
      <c r="L174" s="72">
        <v>112.546756</v>
      </c>
      <c r="M174" s="72">
        <v>466.29707599583179</v>
      </c>
      <c r="N174" s="72">
        <v>47.807989999999997</v>
      </c>
      <c r="O174" s="76">
        <v>379.86528800000002</v>
      </c>
      <c r="P174" s="76">
        <v>128.50443800000002</v>
      </c>
      <c r="Q174" s="76">
        <v>0</v>
      </c>
      <c r="R174" s="76">
        <v>0</v>
      </c>
      <c r="S174" s="74">
        <f t="shared" si="6"/>
        <v>376.15964638000025</v>
      </c>
      <c r="T174" s="74">
        <f t="shared" si="7"/>
        <v>-376.15964638000025</v>
      </c>
      <c r="U174" s="75">
        <f t="shared" si="8"/>
        <v>-0.40140663002326538</v>
      </c>
      <c r="V174" s="76"/>
      <c r="W174" s="76"/>
      <c r="X174" s="83" t="s">
        <v>980</v>
      </c>
    </row>
    <row r="175" spans="1:24" ht="157.5" x14ac:dyDescent="0.25">
      <c r="A175" s="79" t="s">
        <v>13</v>
      </c>
      <c r="B175" s="80" t="s">
        <v>556</v>
      </c>
      <c r="C175" s="81" t="s">
        <v>697</v>
      </c>
      <c r="D175" s="72">
        <v>398.83865726180045</v>
      </c>
      <c r="E175" s="72">
        <v>398.83865726180045</v>
      </c>
      <c r="F175" s="72">
        <v>319.95336974999998</v>
      </c>
      <c r="G175" s="72">
        <v>110.03426646000001</v>
      </c>
      <c r="H175" s="72">
        <v>104.15060274999999</v>
      </c>
      <c r="I175" s="72">
        <v>132.31648322000009</v>
      </c>
      <c r="J175" s="72">
        <v>140.318017</v>
      </c>
      <c r="K175" s="72">
        <v>27.206084237435213</v>
      </c>
      <c r="L175" s="72">
        <v>54.762779999999999</v>
      </c>
      <c r="M175" s="72">
        <v>129.28182334436516</v>
      </c>
      <c r="N175" s="72">
        <v>20.721970000000002</v>
      </c>
      <c r="O175" s="76">
        <v>193.175408</v>
      </c>
      <c r="P175" s="76">
        <v>63.78071400000001</v>
      </c>
      <c r="Q175" s="76">
        <v>0</v>
      </c>
      <c r="R175" s="76">
        <v>0</v>
      </c>
      <c r="S175" s="74">
        <f t="shared" si="6"/>
        <v>78.88528751180047</v>
      </c>
      <c r="T175" s="74">
        <f t="shared" si="7"/>
        <v>-78.88528751180047</v>
      </c>
      <c r="U175" s="75">
        <f t="shared" si="8"/>
        <v>-0.19778746637395184</v>
      </c>
      <c r="V175" s="76"/>
      <c r="W175" s="76"/>
      <c r="X175" s="83" t="s">
        <v>980</v>
      </c>
    </row>
    <row r="176" spans="1:24" ht="173.25" x14ac:dyDescent="0.25">
      <c r="A176" s="79" t="s">
        <v>13</v>
      </c>
      <c r="B176" s="80" t="s">
        <v>557</v>
      </c>
      <c r="C176" s="81" t="s">
        <v>697</v>
      </c>
      <c r="D176" s="72">
        <v>11.276695925999993</v>
      </c>
      <c r="E176" s="72">
        <v>11.276695925999993</v>
      </c>
      <c r="F176" s="72">
        <v>8.36842E-2</v>
      </c>
      <c r="G176" s="72">
        <v>3.0019999999999998E-4</v>
      </c>
      <c r="H176" s="72">
        <v>3.0020000000000003E-4</v>
      </c>
      <c r="I176" s="72">
        <v>0</v>
      </c>
      <c r="J176" s="72">
        <v>0</v>
      </c>
      <c r="K176" s="72">
        <v>1.7327260987296003</v>
      </c>
      <c r="L176" s="72">
        <v>3.8414000000000004E-2</v>
      </c>
      <c r="M176" s="72">
        <v>9.5436696272703934</v>
      </c>
      <c r="N176" s="72">
        <v>4.4969999999999996E-2</v>
      </c>
      <c r="O176" s="76">
        <v>1.5586190000000002</v>
      </c>
      <c r="P176" s="76">
        <v>1.5586190000000002</v>
      </c>
      <c r="Q176" s="76">
        <v>0</v>
      </c>
      <c r="R176" s="76">
        <v>0</v>
      </c>
      <c r="S176" s="74">
        <f t="shared" si="6"/>
        <v>11.193011725999993</v>
      </c>
      <c r="T176" s="74">
        <f t="shared" si="7"/>
        <v>-11.193011725999993</v>
      </c>
      <c r="U176" s="75">
        <f t="shared" si="8"/>
        <v>-0.99257901422995243</v>
      </c>
      <c r="V176" s="76"/>
      <c r="W176" s="76"/>
      <c r="X176" s="83" t="s">
        <v>980</v>
      </c>
    </row>
    <row r="177" spans="1:24" ht="173.25" x14ac:dyDescent="0.25">
      <c r="A177" s="79" t="s">
        <v>13</v>
      </c>
      <c r="B177" s="80" t="s">
        <v>558</v>
      </c>
      <c r="C177" s="81" t="s">
        <v>697</v>
      </c>
      <c r="D177" s="72">
        <v>97.792100483799999</v>
      </c>
      <c r="E177" s="72">
        <v>97.792100483799999</v>
      </c>
      <c r="F177" s="72">
        <v>39.231399570000001</v>
      </c>
      <c r="G177" s="72">
        <v>3.0019999999999998E-4</v>
      </c>
      <c r="H177" s="72">
        <v>3.0020000000000003E-4</v>
      </c>
      <c r="I177" s="72">
        <v>0.19000537000000001</v>
      </c>
      <c r="J177" s="72">
        <v>0.19000537000000001</v>
      </c>
      <c r="K177" s="72">
        <v>6.5794438152067993</v>
      </c>
      <c r="L177" s="72">
        <v>38.996124000000002</v>
      </c>
      <c r="M177" s="72">
        <v>91.022351098593205</v>
      </c>
      <c r="N177" s="72">
        <v>4.4969999999999996E-2</v>
      </c>
      <c r="O177" s="76">
        <v>36.327097000000002</v>
      </c>
      <c r="P177" s="76">
        <v>2.1895990000000021</v>
      </c>
      <c r="Q177" s="76">
        <v>0</v>
      </c>
      <c r="R177" s="76">
        <v>0</v>
      </c>
      <c r="S177" s="74">
        <f t="shared" si="6"/>
        <v>58.560700913799998</v>
      </c>
      <c r="T177" s="74">
        <f t="shared" si="7"/>
        <v>-58.560700913799998</v>
      </c>
      <c r="U177" s="75">
        <f t="shared" si="8"/>
        <v>-0.598828541611099</v>
      </c>
      <c r="V177" s="76"/>
      <c r="W177" s="76"/>
      <c r="X177" s="83" t="s">
        <v>980</v>
      </c>
    </row>
    <row r="178" spans="1:24" ht="157.5" x14ac:dyDescent="0.25">
      <c r="A178" s="79" t="s">
        <v>13</v>
      </c>
      <c r="B178" s="80" t="s">
        <v>559</v>
      </c>
      <c r="C178" s="81" t="s">
        <v>697</v>
      </c>
      <c r="D178" s="72">
        <v>7.4722201737999985</v>
      </c>
      <c r="E178" s="72">
        <v>7.4722201737999985</v>
      </c>
      <c r="F178" s="72">
        <v>5.5858732200000007</v>
      </c>
      <c r="G178" s="72">
        <v>0</v>
      </c>
      <c r="H178" s="72">
        <v>1.4499101999999999</v>
      </c>
      <c r="I178" s="72">
        <v>3.1984637500000002</v>
      </c>
      <c r="J178" s="72">
        <v>3.1984637499999997</v>
      </c>
      <c r="K178" s="72">
        <v>0.82878673844519979</v>
      </c>
      <c r="L178" s="72">
        <v>0.55013626999999998</v>
      </c>
      <c r="M178" s="72">
        <v>3.4449696853547986</v>
      </c>
      <c r="N178" s="72">
        <v>0.38736300000000001</v>
      </c>
      <c r="O178" s="76">
        <v>4.4777759999999995</v>
      </c>
      <c r="P178" s="76">
        <v>0.26489199999999985</v>
      </c>
      <c r="Q178" s="76">
        <v>0</v>
      </c>
      <c r="R178" s="76">
        <v>0</v>
      </c>
      <c r="S178" s="74">
        <f t="shared" si="6"/>
        <v>1.8863469537999977</v>
      </c>
      <c r="T178" s="74">
        <f t="shared" si="7"/>
        <v>-1.8863469537999977</v>
      </c>
      <c r="U178" s="75">
        <f t="shared" si="8"/>
        <v>-0.25244798867331764</v>
      </c>
      <c r="V178" s="76"/>
      <c r="W178" s="76"/>
      <c r="X178" s="83" t="s">
        <v>980</v>
      </c>
    </row>
    <row r="179" spans="1:24" ht="157.5" x14ac:dyDescent="0.25">
      <c r="A179" s="79" t="s">
        <v>13</v>
      </c>
      <c r="B179" s="80" t="s">
        <v>560</v>
      </c>
      <c r="C179" s="81" t="s">
        <v>697</v>
      </c>
      <c r="D179" s="72">
        <v>8.1090771828000037</v>
      </c>
      <c r="E179" s="72">
        <v>8.1090771828000037</v>
      </c>
      <c r="F179" s="72">
        <v>6.4764856100000001</v>
      </c>
      <c r="G179" s="72">
        <v>0</v>
      </c>
      <c r="H179" s="72">
        <v>1.3866402</v>
      </c>
      <c r="I179" s="72">
        <v>3.13047969</v>
      </c>
      <c r="J179" s="72">
        <v>3.13047969</v>
      </c>
      <c r="K179" s="72">
        <v>0.91646967418320013</v>
      </c>
      <c r="L179" s="72">
        <v>0.64388171999999999</v>
      </c>
      <c r="M179" s="72">
        <v>4.0621278186168022</v>
      </c>
      <c r="N179" s="72">
        <v>1.3154839999999999</v>
      </c>
      <c r="O179" s="76">
        <v>5.6760069999999994</v>
      </c>
      <c r="P179" s="76">
        <v>2.0854959999999996</v>
      </c>
      <c r="Q179" s="76">
        <v>0</v>
      </c>
      <c r="R179" s="76">
        <v>0</v>
      </c>
      <c r="S179" s="74">
        <f t="shared" si="6"/>
        <v>1.6325915728000036</v>
      </c>
      <c r="T179" s="74">
        <f t="shared" si="7"/>
        <v>-1.6325915728000036</v>
      </c>
      <c r="U179" s="75">
        <f t="shared" si="8"/>
        <v>-0.20132889797409503</v>
      </c>
      <c r="V179" s="76"/>
      <c r="W179" s="76"/>
      <c r="X179" s="83" t="s">
        <v>980</v>
      </c>
    </row>
    <row r="180" spans="1:24" ht="157.5" x14ac:dyDescent="0.25">
      <c r="A180" s="79" t="s">
        <v>13</v>
      </c>
      <c r="B180" s="80" t="s">
        <v>561</v>
      </c>
      <c r="C180" s="81" t="s">
        <v>697</v>
      </c>
      <c r="D180" s="72">
        <v>1.3856227512000012</v>
      </c>
      <c r="E180" s="72">
        <v>1.3856227512000012</v>
      </c>
      <c r="F180" s="72">
        <v>0.30228003999999997</v>
      </c>
      <c r="G180" s="72">
        <v>0</v>
      </c>
      <c r="H180" s="72">
        <v>3.0020000000000003E-4</v>
      </c>
      <c r="I180" s="72">
        <v>0</v>
      </c>
      <c r="J180" s="72">
        <v>0</v>
      </c>
      <c r="K180" s="72">
        <v>0</v>
      </c>
      <c r="L180" s="72">
        <v>0.18186484</v>
      </c>
      <c r="M180" s="72">
        <v>1.3856227512000012</v>
      </c>
      <c r="N180" s="72">
        <v>0.120115</v>
      </c>
      <c r="O180" s="76">
        <v>0.55780300000000005</v>
      </c>
      <c r="P180" s="76">
        <v>0.209229</v>
      </c>
      <c r="Q180" s="76">
        <v>0</v>
      </c>
      <c r="R180" s="76">
        <v>0</v>
      </c>
      <c r="S180" s="74">
        <f t="shared" si="6"/>
        <v>1.0833427112000011</v>
      </c>
      <c r="T180" s="74">
        <f t="shared" si="7"/>
        <v>-1.0833427112000011</v>
      </c>
      <c r="U180" s="75">
        <f t="shared" si="8"/>
        <v>-0.78184535456117898</v>
      </c>
      <c r="V180" s="76"/>
      <c r="W180" s="76"/>
      <c r="X180" s="83" t="s">
        <v>980</v>
      </c>
    </row>
    <row r="181" spans="1:24" ht="157.5" x14ac:dyDescent="0.25">
      <c r="A181" s="79" t="s">
        <v>13</v>
      </c>
      <c r="B181" s="80" t="s">
        <v>562</v>
      </c>
      <c r="C181" s="81" t="s">
        <v>697</v>
      </c>
      <c r="D181" s="72">
        <v>6.8079133161999996</v>
      </c>
      <c r="E181" s="72">
        <v>6.8079133161999996</v>
      </c>
      <c r="F181" s="72">
        <v>4.7546007000000001</v>
      </c>
      <c r="G181" s="72">
        <v>0</v>
      </c>
      <c r="H181" s="72">
        <v>1.3997902</v>
      </c>
      <c r="I181" s="72">
        <v>3.0648825</v>
      </c>
      <c r="J181" s="72">
        <v>3.0648825</v>
      </c>
      <c r="K181" s="72">
        <v>0.75171037473279989</v>
      </c>
      <c r="L181" s="72">
        <v>4.0000000000000001E-3</v>
      </c>
      <c r="M181" s="72">
        <v>2.9913204414671997</v>
      </c>
      <c r="N181" s="72">
        <v>0.28592800000000002</v>
      </c>
      <c r="O181" s="76">
        <v>0.235459</v>
      </c>
      <c r="P181" s="76">
        <v>0.235459</v>
      </c>
      <c r="Q181" s="76">
        <v>0</v>
      </c>
      <c r="R181" s="76">
        <v>0</v>
      </c>
      <c r="S181" s="74">
        <f t="shared" si="6"/>
        <v>2.0533126161999995</v>
      </c>
      <c r="T181" s="74">
        <f t="shared" si="7"/>
        <v>-2.0533126161999995</v>
      </c>
      <c r="U181" s="75">
        <f t="shared" si="8"/>
        <v>-0.30160675097227962</v>
      </c>
      <c r="V181" s="76"/>
      <c r="W181" s="76"/>
      <c r="X181" s="83" t="s">
        <v>980</v>
      </c>
    </row>
    <row r="182" spans="1:24" ht="157.5" x14ac:dyDescent="0.25">
      <c r="A182" s="79" t="s">
        <v>13</v>
      </c>
      <c r="B182" s="80" t="s">
        <v>563</v>
      </c>
      <c r="C182" s="81" t="s">
        <v>697</v>
      </c>
      <c r="D182" s="72">
        <v>11.009430230000003</v>
      </c>
      <c r="E182" s="72">
        <v>11.009430230000003</v>
      </c>
      <c r="F182" s="72">
        <v>6.5640356899999999</v>
      </c>
      <c r="G182" s="72">
        <v>0</v>
      </c>
      <c r="H182" s="72">
        <v>1.8239426299999999</v>
      </c>
      <c r="I182" s="72">
        <v>4.3593253799999996</v>
      </c>
      <c r="J182" s="72">
        <v>4.3593253800000005</v>
      </c>
      <c r="K182" s="72">
        <v>1.2295747120380001</v>
      </c>
      <c r="L182" s="72">
        <v>2.0558679999999999E-2</v>
      </c>
      <c r="M182" s="72">
        <v>5.4205301379620039</v>
      </c>
      <c r="N182" s="72">
        <v>0.360209</v>
      </c>
      <c r="O182" s="76">
        <v>4.3994859999999996</v>
      </c>
      <c r="P182" s="76">
        <v>0.41420100000000004</v>
      </c>
      <c r="Q182" s="76">
        <v>0</v>
      </c>
      <c r="R182" s="76">
        <v>0</v>
      </c>
      <c r="S182" s="74">
        <f t="shared" si="6"/>
        <v>4.4453945400000032</v>
      </c>
      <c r="T182" s="74">
        <f t="shared" si="7"/>
        <v>-4.4453945400000032</v>
      </c>
      <c r="U182" s="75">
        <f t="shared" si="8"/>
        <v>-0.40378061780950147</v>
      </c>
      <c r="V182" s="76"/>
      <c r="W182" s="76"/>
      <c r="X182" s="83" t="s">
        <v>980</v>
      </c>
    </row>
    <row r="183" spans="1:24" ht="157.5" x14ac:dyDescent="0.25">
      <c r="A183" s="79" t="s">
        <v>13</v>
      </c>
      <c r="B183" s="80" t="s">
        <v>564</v>
      </c>
      <c r="C183" s="81" t="s">
        <v>697</v>
      </c>
      <c r="D183" s="72">
        <v>5.7425881213999999</v>
      </c>
      <c r="E183" s="72">
        <v>5.7425881213999999</v>
      </c>
      <c r="F183" s="72">
        <v>0.37929496000000007</v>
      </c>
      <c r="G183" s="72">
        <v>0</v>
      </c>
      <c r="H183" s="72">
        <v>3.0020000000000003E-4</v>
      </c>
      <c r="I183" s="72">
        <v>0</v>
      </c>
      <c r="J183" s="72">
        <v>0</v>
      </c>
      <c r="K183" s="72">
        <v>0.59649099215679979</v>
      </c>
      <c r="L183" s="72">
        <v>0.27547876000000004</v>
      </c>
      <c r="M183" s="72">
        <v>5.1460971292432003</v>
      </c>
      <c r="N183" s="72">
        <v>0.10351600000000001</v>
      </c>
      <c r="O183" s="76">
        <v>4.0690299999999997</v>
      </c>
      <c r="P183" s="76">
        <v>0.59312899999999991</v>
      </c>
      <c r="Q183" s="76">
        <v>0</v>
      </c>
      <c r="R183" s="76">
        <v>0</v>
      </c>
      <c r="S183" s="74">
        <f t="shared" si="6"/>
        <v>5.3632931613999997</v>
      </c>
      <c r="T183" s="74">
        <f t="shared" si="7"/>
        <v>-5.3632931613999997</v>
      </c>
      <c r="U183" s="75">
        <f t="shared" si="8"/>
        <v>-0.93395051987334055</v>
      </c>
      <c r="V183" s="76"/>
      <c r="W183" s="76"/>
      <c r="X183" s="83" t="s">
        <v>980</v>
      </c>
    </row>
    <row r="184" spans="1:24" ht="157.5" x14ac:dyDescent="0.25">
      <c r="A184" s="79" t="s">
        <v>13</v>
      </c>
      <c r="B184" s="80" t="s">
        <v>565</v>
      </c>
      <c r="C184" s="81" t="s">
        <v>697</v>
      </c>
      <c r="D184" s="72">
        <v>9.4287591532000015</v>
      </c>
      <c r="E184" s="72">
        <v>9.4287591532000015</v>
      </c>
      <c r="F184" s="72">
        <v>7.5045890699999998</v>
      </c>
      <c r="G184" s="72">
        <v>0</v>
      </c>
      <c r="H184" s="72">
        <v>1.624333</v>
      </c>
      <c r="I184" s="72">
        <v>5.0028643399999995</v>
      </c>
      <c r="J184" s="72">
        <v>5.0028643400000004</v>
      </c>
      <c r="K184" s="72">
        <v>1.0379266377892</v>
      </c>
      <c r="L184" s="72">
        <v>0.47816356999999998</v>
      </c>
      <c r="M184" s="72">
        <v>3.3879681754108004</v>
      </c>
      <c r="N184" s="72">
        <v>0.39922816</v>
      </c>
      <c r="O184" s="76">
        <v>6.2326079999999999</v>
      </c>
      <c r="P184" s="76">
        <v>1.8266000000000004</v>
      </c>
      <c r="Q184" s="76">
        <v>0</v>
      </c>
      <c r="R184" s="76">
        <v>0</v>
      </c>
      <c r="S184" s="74">
        <f t="shared" si="6"/>
        <v>1.9241700832000017</v>
      </c>
      <c r="T184" s="74">
        <f t="shared" si="7"/>
        <v>-1.9241700832000017</v>
      </c>
      <c r="U184" s="75">
        <f t="shared" si="8"/>
        <v>-0.2040745820246096</v>
      </c>
      <c r="V184" s="76"/>
      <c r="W184" s="76"/>
      <c r="X184" s="83" t="s">
        <v>980</v>
      </c>
    </row>
    <row r="185" spans="1:24" ht="157.5" x14ac:dyDescent="0.25">
      <c r="A185" s="79" t="s">
        <v>13</v>
      </c>
      <c r="B185" s="80" t="s">
        <v>566</v>
      </c>
      <c r="C185" s="81" t="s">
        <v>697</v>
      </c>
      <c r="D185" s="72">
        <v>6.6632456395999986</v>
      </c>
      <c r="E185" s="72">
        <v>6.6632456395999986</v>
      </c>
      <c r="F185" s="72">
        <v>1.07910572</v>
      </c>
      <c r="G185" s="72">
        <v>0</v>
      </c>
      <c r="H185" s="72">
        <v>3.0020000000000003E-4</v>
      </c>
      <c r="I185" s="72">
        <v>0</v>
      </c>
      <c r="J185" s="72">
        <v>0</v>
      </c>
      <c r="K185" s="72">
        <v>0.65085963831719984</v>
      </c>
      <c r="L185" s="72">
        <v>0.94505965999999997</v>
      </c>
      <c r="M185" s="72">
        <v>6.012386001282799</v>
      </c>
      <c r="N185" s="72">
        <v>0.13374585999999999</v>
      </c>
      <c r="O185" s="76">
        <v>4.4003639999999997</v>
      </c>
      <c r="P185" s="76">
        <v>0.26621199999999956</v>
      </c>
      <c r="Q185" s="76">
        <v>0</v>
      </c>
      <c r="R185" s="76">
        <v>0</v>
      </c>
      <c r="S185" s="74">
        <f t="shared" si="6"/>
        <v>5.5841399195999983</v>
      </c>
      <c r="T185" s="74">
        <f t="shared" si="7"/>
        <v>-5.5841399195999983</v>
      </c>
      <c r="U185" s="75">
        <f t="shared" si="8"/>
        <v>-0.83805103723224295</v>
      </c>
      <c r="V185" s="76"/>
      <c r="W185" s="76"/>
      <c r="X185" s="83" t="s">
        <v>980</v>
      </c>
    </row>
    <row r="186" spans="1:24" ht="157.5" x14ac:dyDescent="0.25">
      <c r="A186" s="79" t="s">
        <v>13</v>
      </c>
      <c r="B186" s="80" t="s">
        <v>567</v>
      </c>
      <c r="C186" s="81" t="s">
        <v>697</v>
      </c>
      <c r="D186" s="72">
        <v>9.0388251278000009</v>
      </c>
      <c r="E186" s="72">
        <v>9.0388251278000009</v>
      </c>
      <c r="F186" s="72">
        <v>2.7048836100000004</v>
      </c>
      <c r="G186" s="72">
        <v>0</v>
      </c>
      <c r="H186" s="72">
        <v>8.0434800000000004E-3</v>
      </c>
      <c r="I186" s="72">
        <v>0.61188392000000003</v>
      </c>
      <c r="J186" s="72">
        <v>0.61188392000000003</v>
      </c>
      <c r="K186" s="72">
        <v>0.87907754229279989</v>
      </c>
      <c r="L186" s="72">
        <v>2.0558679999999999E-2</v>
      </c>
      <c r="M186" s="72">
        <v>7.5478636655072009</v>
      </c>
      <c r="N186" s="72">
        <v>2.0643975300000004</v>
      </c>
      <c r="O186" s="76">
        <v>0.46298700000000004</v>
      </c>
      <c r="P186" s="76">
        <v>0.45642500000000003</v>
      </c>
      <c r="Q186" s="76">
        <v>0</v>
      </c>
      <c r="R186" s="76">
        <v>0</v>
      </c>
      <c r="S186" s="74">
        <f t="shared" si="6"/>
        <v>6.3339415178000005</v>
      </c>
      <c r="T186" s="74">
        <f t="shared" si="7"/>
        <v>-6.3339415178000005</v>
      </c>
      <c r="U186" s="75">
        <f t="shared" si="8"/>
        <v>-0.70074831941589366</v>
      </c>
      <c r="V186" s="76"/>
      <c r="W186" s="76"/>
      <c r="X186" s="83" t="s">
        <v>980</v>
      </c>
    </row>
    <row r="187" spans="1:24" ht="157.5" x14ac:dyDescent="0.25">
      <c r="A187" s="79" t="s">
        <v>13</v>
      </c>
      <c r="B187" s="80" t="s">
        <v>568</v>
      </c>
      <c r="C187" s="81" t="s">
        <v>697</v>
      </c>
      <c r="D187" s="72">
        <v>10.266505670400001</v>
      </c>
      <c r="E187" s="72">
        <v>10.266505670400001</v>
      </c>
      <c r="F187" s="72">
        <v>0.91337589000000008</v>
      </c>
      <c r="G187" s="72">
        <v>0</v>
      </c>
      <c r="H187" s="72">
        <v>8.6551200000000005E-3</v>
      </c>
      <c r="I187" s="72">
        <v>0.85013158</v>
      </c>
      <c r="J187" s="72">
        <v>0.85013158</v>
      </c>
      <c r="K187" s="72">
        <v>0.63453055158639993</v>
      </c>
      <c r="L187" s="72">
        <v>4.0000000000000001E-3</v>
      </c>
      <c r="M187" s="72">
        <v>8.7818435388136002</v>
      </c>
      <c r="N187" s="72">
        <v>5.0589189999999992E-2</v>
      </c>
      <c r="O187" s="76">
        <v>1.5663239999999998</v>
      </c>
      <c r="P187" s="76">
        <v>1.5596869999999998</v>
      </c>
      <c r="Q187" s="76">
        <v>0</v>
      </c>
      <c r="R187" s="76">
        <v>0</v>
      </c>
      <c r="S187" s="74">
        <f t="shared" si="6"/>
        <v>9.3531297804000015</v>
      </c>
      <c r="T187" s="74">
        <f t="shared" si="7"/>
        <v>-9.3531297804000015</v>
      </c>
      <c r="U187" s="75">
        <f t="shared" si="8"/>
        <v>-0.91103342078372285</v>
      </c>
      <c r="V187" s="76"/>
      <c r="W187" s="76"/>
      <c r="X187" s="83" t="s">
        <v>980</v>
      </c>
    </row>
    <row r="188" spans="1:24" ht="157.5" x14ac:dyDescent="0.25">
      <c r="A188" s="79" t="s">
        <v>13</v>
      </c>
      <c r="B188" s="80" t="s">
        <v>569</v>
      </c>
      <c r="C188" s="81" t="s">
        <v>697</v>
      </c>
      <c r="D188" s="72">
        <v>5.5193729967999996</v>
      </c>
      <c r="E188" s="72">
        <v>5.5193729967999996</v>
      </c>
      <c r="F188" s="72">
        <v>4.4264145100000007</v>
      </c>
      <c r="G188" s="72">
        <v>1.3866402</v>
      </c>
      <c r="H188" s="72">
        <v>1.1480602</v>
      </c>
      <c r="I188" s="72">
        <v>2.49928024</v>
      </c>
      <c r="J188" s="72">
        <v>2.49928024</v>
      </c>
      <c r="K188" s="72">
        <v>0.61225393740319989</v>
      </c>
      <c r="L188" s="72">
        <v>0.49690213</v>
      </c>
      <c r="M188" s="72">
        <v>1.0211986193967992</v>
      </c>
      <c r="N188" s="72">
        <v>0.28217194000000001</v>
      </c>
      <c r="O188" s="76">
        <v>3.9048929999999999</v>
      </c>
      <c r="P188" s="76">
        <v>0.53276999999999997</v>
      </c>
      <c r="Q188" s="76">
        <v>0</v>
      </c>
      <c r="R188" s="76">
        <v>0</v>
      </c>
      <c r="S188" s="74">
        <f t="shared" si="6"/>
        <v>1.0929584867999989</v>
      </c>
      <c r="T188" s="74">
        <f t="shared" si="7"/>
        <v>-1.0929584867999989</v>
      </c>
      <c r="U188" s="75">
        <f t="shared" si="8"/>
        <v>-0.19802221872550918</v>
      </c>
      <c r="V188" s="76"/>
      <c r="W188" s="76"/>
      <c r="X188" s="83" t="s">
        <v>980</v>
      </c>
    </row>
    <row r="189" spans="1:24" ht="157.5" x14ac:dyDescent="0.25">
      <c r="A189" s="79" t="s">
        <v>13</v>
      </c>
      <c r="B189" s="80" t="s">
        <v>570</v>
      </c>
      <c r="C189" s="81" t="s">
        <v>697</v>
      </c>
      <c r="D189" s="72">
        <v>28.011680397000003</v>
      </c>
      <c r="E189" s="72">
        <v>28.011680397000003</v>
      </c>
      <c r="F189" s="72">
        <v>4.0374831200000001</v>
      </c>
      <c r="G189" s="72">
        <v>1.3997902</v>
      </c>
      <c r="H189" s="72">
        <v>2.3628360000000001E-2</v>
      </c>
      <c r="I189" s="72">
        <v>1.54439349</v>
      </c>
      <c r="J189" s="72">
        <v>1.54439349</v>
      </c>
      <c r="K189" s="72">
        <v>2.2706797591400001</v>
      </c>
      <c r="L189" s="72">
        <v>0</v>
      </c>
      <c r="M189" s="72">
        <v>22.796816947860002</v>
      </c>
      <c r="N189" s="72">
        <v>2.4694612699999996</v>
      </c>
      <c r="O189" s="76">
        <v>1.060962</v>
      </c>
      <c r="P189" s="76">
        <v>1.0407489999999999</v>
      </c>
      <c r="Q189" s="76">
        <v>0</v>
      </c>
      <c r="R189" s="76">
        <v>0</v>
      </c>
      <c r="S189" s="74">
        <f t="shared" si="6"/>
        <v>23.974197277000002</v>
      </c>
      <c r="T189" s="74">
        <f t="shared" si="7"/>
        <v>-23.974197277000002</v>
      </c>
      <c r="U189" s="75">
        <f t="shared" si="8"/>
        <v>-0.85586430150643844</v>
      </c>
      <c r="V189" s="76"/>
      <c r="W189" s="76"/>
      <c r="X189" s="83" t="s">
        <v>980</v>
      </c>
    </row>
    <row r="190" spans="1:24" ht="157.5" x14ac:dyDescent="0.25">
      <c r="A190" s="79" t="s">
        <v>13</v>
      </c>
      <c r="B190" s="80" t="s">
        <v>571</v>
      </c>
      <c r="C190" s="81" t="s">
        <v>697</v>
      </c>
      <c r="D190" s="72">
        <v>7.2168227010000008</v>
      </c>
      <c r="E190" s="72">
        <v>7.2168227010000008</v>
      </c>
      <c r="F190" s="72">
        <v>2.1458672000000001</v>
      </c>
      <c r="G190" s="72">
        <v>1.8239426299999999</v>
      </c>
      <c r="H190" s="72">
        <v>0.43861525000000001</v>
      </c>
      <c r="I190" s="72">
        <v>1.0450516000000001</v>
      </c>
      <c r="J190" s="72">
        <v>1.0450516000000001</v>
      </c>
      <c r="K190" s="72">
        <v>0.88096373162280017</v>
      </c>
      <c r="L190" s="72">
        <v>0.18643263999999998</v>
      </c>
      <c r="M190" s="72">
        <v>3.466864739377201</v>
      </c>
      <c r="N190" s="72">
        <v>0.47576771000000001</v>
      </c>
      <c r="O190" s="76">
        <v>1.626239</v>
      </c>
      <c r="P190" s="76">
        <v>0.80611199999999994</v>
      </c>
      <c r="Q190" s="76">
        <v>0</v>
      </c>
      <c r="R190" s="76">
        <v>0</v>
      </c>
      <c r="S190" s="74">
        <f t="shared" si="6"/>
        <v>5.0709555010000003</v>
      </c>
      <c r="T190" s="74">
        <f t="shared" si="7"/>
        <v>-5.0709555010000003</v>
      </c>
      <c r="U190" s="75">
        <f t="shared" si="8"/>
        <v>-0.70265762525901354</v>
      </c>
      <c r="V190" s="76"/>
      <c r="W190" s="76"/>
      <c r="X190" s="83" t="s">
        <v>980</v>
      </c>
    </row>
    <row r="191" spans="1:24" ht="157.5" x14ac:dyDescent="0.25">
      <c r="A191" s="79" t="s">
        <v>13</v>
      </c>
      <c r="B191" s="80" t="s">
        <v>572</v>
      </c>
      <c r="C191" s="81" t="s">
        <v>697</v>
      </c>
      <c r="D191" s="72">
        <v>7.6619053221999982</v>
      </c>
      <c r="E191" s="72">
        <v>7.6619053221999982</v>
      </c>
      <c r="F191" s="72">
        <v>5.45824351</v>
      </c>
      <c r="G191" s="72">
        <v>0</v>
      </c>
      <c r="H191" s="72">
        <v>1.2586202</v>
      </c>
      <c r="I191" s="72">
        <v>2.8430910800000002</v>
      </c>
      <c r="J191" s="72">
        <v>2.8430910800000002</v>
      </c>
      <c r="K191" s="72">
        <v>0.82933751340039996</v>
      </c>
      <c r="L191" s="72">
        <v>0.1052453</v>
      </c>
      <c r="M191" s="72">
        <v>3.9894767287995982</v>
      </c>
      <c r="N191" s="72">
        <v>1.25128693</v>
      </c>
      <c r="O191" s="76">
        <v>4.7430130000000013</v>
      </c>
      <c r="P191" s="76">
        <v>4.5621220000000013</v>
      </c>
      <c r="Q191" s="76">
        <v>0</v>
      </c>
      <c r="R191" s="76">
        <v>0</v>
      </c>
      <c r="S191" s="74">
        <f t="shared" si="6"/>
        <v>2.2036618121999982</v>
      </c>
      <c r="T191" s="74">
        <f t="shared" si="7"/>
        <v>-2.2036618121999982</v>
      </c>
      <c r="U191" s="75">
        <f t="shared" si="8"/>
        <v>-0.28761276987004725</v>
      </c>
      <c r="V191" s="76"/>
      <c r="W191" s="76"/>
      <c r="X191" s="83" t="s">
        <v>980</v>
      </c>
    </row>
    <row r="192" spans="1:24" ht="157.5" x14ac:dyDescent="0.25">
      <c r="A192" s="79" t="s">
        <v>13</v>
      </c>
      <c r="B192" s="80" t="s">
        <v>573</v>
      </c>
      <c r="C192" s="81" t="s">
        <v>697</v>
      </c>
      <c r="D192" s="72">
        <v>8.3275234349999998</v>
      </c>
      <c r="E192" s="72">
        <v>8.3275234349999998</v>
      </c>
      <c r="F192" s="72">
        <v>5.1700315799999998</v>
      </c>
      <c r="G192" s="72">
        <v>1.3543301999999999</v>
      </c>
      <c r="H192" s="72">
        <v>1.3543302000000002</v>
      </c>
      <c r="I192" s="72">
        <v>3.08478633</v>
      </c>
      <c r="J192" s="72">
        <v>3.08478633</v>
      </c>
      <c r="K192" s="72">
        <v>0.90285746825199986</v>
      </c>
      <c r="L192" s="72">
        <v>0.45820141000000003</v>
      </c>
      <c r="M192" s="72">
        <v>2.9855494367480002</v>
      </c>
      <c r="N192" s="72">
        <v>0.27271363999999998</v>
      </c>
      <c r="O192" s="76">
        <v>3.3327100000000001</v>
      </c>
      <c r="P192" s="76">
        <v>0.30486900000000017</v>
      </c>
      <c r="Q192" s="76">
        <v>0</v>
      </c>
      <c r="R192" s="76">
        <v>0</v>
      </c>
      <c r="S192" s="74">
        <f t="shared" si="6"/>
        <v>3.157491855</v>
      </c>
      <c r="T192" s="74">
        <f t="shared" si="7"/>
        <v>-3.157491855</v>
      </c>
      <c r="U192" s="75">
        <f t="shared" si="8"/>
        <v>-0.37916337067624239</v>
      </c>
      <c r="V192" s="76"/>
      <c r="W192" s="76"/>
      <c r="X192" s="83" t="s">
        <v>980</v>
      </c>
    </row>
    <row r="193" spans="1:24" ht="157.5" x14ac:dyDescent="0.25">
      <c r="A193" s="79" t="s">
        <v>13</v>
      </c>
      <c r="B193" s="80" t="s">
        <v>574</v>
      </c>
      <c r="C193" s="81" t="s">
        <v>697</v>
      </c>
      <c r="D193" s="72">
        <v>1.7477310861999986</v>
      </c>
      <c r="E193" s="72">
        <v>1.7477310861999986</v>
      </c>
      <c r="F193" s="72">
        <v>0.80730285999999996</v>
      </c>
      <c r="G193" s="72">
        <v>0</v>
      </c>
      <c r="H193" s="72">
        <v>3.0020000000000003E-4</v>
      </c>
      <c r="I193" s="72">
        <v>0.24235291</v>
      </c>
      <c r="J193" s="72">
        <v>0.24235291</v>
      </c>
      <c r="K193" s="72">
        <v>0.53806093008520006</v>
      </c>
      <c r="L193" s="72">
        <v>0.18695250999999999</v>
      </c>
      <c r="M193" s="72">
        <v>0.96731724611479863</v>
      </c>
      <c r="N193" s="72">
        <v>0.37769724000000005</v>
      </c>
      <c r="O193" s="76">
        <v>0.42958200000000002</v>
      </c>
      <c r="P193" s="76">
        <v>0.23776</v>
      </c>
      <c r="Q193" s="76">
        <v>0</v>
      </c>
      <c r="R193" s="76">
        <v>0</v>
      </c>
      <c r="S193" s="74">
        <f t="shared" si="6"/>
        <v>0.94042822619999866</v>
      </c>
      <c r="T193" s="74">
        <f t="shared" si="7"/>
        <v>-0.94042822619999866</v>
      </c>
      <c r="U193" s="75">
        <f t="shared" si="8"/>
        <v>-0.53808519721688031</v>
      </c>
      <c r="V193" s="76"/>
      <c r="W193" s="76"/>
      <c r="X193" s="83" t="s">
        <v>980</v>
      </c>
    </row>
    <row r="194" spans="1:24" ht="157.5" x14ac:dyDescent="0.25">
      <c r="A194" s="79" t="s">
        <v>13</v>
      </c>
      <c r="B194" s="80" t="s">
        <v>575</v>
      </c>
      <c r="C194" s="81" t="s">
        <v>697</v>
      </c>
      <c r="D194" s="72">
        <v>5.4949920232</v>
      </c>
      <c r="E194" s="72">
        <v>5.4949920232</v>
      </c>
      <c r="F194" s="72">
        <v>2.8717084599999998</v>
      </c>
      <c r="G194" s="72">
        <v>1.624333</v>
      </c>
      <c r="H194" s="72">
        <v>3.0020000000000003E-4</v>
      </c>
      <c r="I194" s="72">
        <v>1.3717479999999999E-2</v>
      </c>
      <c r="J194" s="72">
        <v>1.3717480000000001E-2</v>
      </c>
      <c r="K194" s="72">
        <v>0.68966637682199994</v>
      </c>
      <c r="L194" s="72">
        <v>0.47406308999999996</v>
      </c>
      <c r="M194" s="72">
        <v>3.1672751663780003</v>
      </c>
      <c r="N194" s="72">
        <v>2.38362769</v>
      </c>
      <c r="O194" s="76">
        <v>3.9625679999999996</v>
      </c>
      <c r="P194" s="76">
        <v>0.29067000000000009</v>
      </c>
      <c r="Q194" s="76">
        <v>0</v>
      </c>
      <c r="R194" s="76">
        <v>0</v>
      </c>
      <c r="S194" s="74">
        <f t="shared" si="6"/>
        <v>2.6232835632000002</v>
      </c>
      <c r="T194" s="74">
        <f t="shared" si="7"/>
        <v>-2.6232835632000002</v>
      </c>
      <c r="U194" s="75">
        <f t="shared" si="8"/>
        <v>-0.47739533599401573</v>
      </c>
      <c r="V194" s="76"/>
      <c r="W194" s="76"/>
      <c r="X194" s="83" t="s">
        <v>980</v>
      </c>
    </row>
    <row r="195" spans="1:24" ht="157.5" x14ac:dyDescent="0.25">
      <c r="A195" s="79" t="s">
        <v>13</v>
      </c>
      <c r="B195" s="80" t="s">
        <v>576</v>
      </c>
      <c r="C195" s="81" t="s">
        <v>697</v>
      </c>
      <c r="D195" s="72">
        <v>5.9960037376000006</v>
      </c>
      <c r="E195" s="72">
        <v>5.9960037376000006</v>
      </c>
      <c r="F195" s="72">
        <v>2.2883210300000001</v>
      </c>
      <c r="G195" s="72">
        <v>3.0019999999999998E-4</v>
      </c>
      <c r="H195" s="72">
        <v>3.0020000000000003E-4</v>
      </c>
      <c r="I195" s="72">
        <v>0</v>
      </c>
      <c r="J195" s="72">
        <v>0</v>
      </c>
      <c r="K195" s="72">
        <v>0.63904073432600006</v>
      </c>
      <c r="L195" s="72">
        <v>2.21946558</v>
      </c>
      <c r="M195" s="72">
        <v>5.3566628032740002</v>
      </c>
      <c r="N195" s="72">
        <v>6.8555249999999998E-2</v>
      </c>
      <c r="O195" s="76">
        <v>4.4619099999999996</v>
      </c>
      <c r="P195" s="76">
        <v>0.5958699999999999</v>
      </c>
      <c r="Q195" s="76">
        <v>0</v>
      </c>
      <c r="R195" s="76">
        <v>0</v>
      </c>
      <c r="S195" s="74">
        <f t="shared" si="6"/>
        <v>3.7076827076000005</v>
      </c>
      <c r="T195" s="74">
        <f t="shared" si="7"/>
        <v>-3.7076827076000005</v>
      </c>
      <c r="U195" s="75">
        <f t="shared" si="8"/>
        <v>-0.61835897205161872</v>
      </c>
      <c r="V195" s="76"/>
      <c r="W195" s="76"/>
      <c r="X195" s="83" t="s">
        <v>980</v>
      </c>
    </row>
    <row r="196" spans="1:24" ht="157.5" x14ac:dyDescent="0.25">
      <c r="A196" s="79" t="s">
        <v>13</v>
      </c>
      <c r="B196" s="80" t="s">
        <v>577</v>
      </c>
      <c r="C196" s="81" t="s">
        <v>697</v>
      </c>
      <c r="D196" s="72">
        <v>7.1649753046000004</v>
      </c>
      <c r="E196" s="72">
        <v>7.1649753046000004</v>
      </c>
      <c r="F196" s="72">
        <v>5.0535624499999994</v>
      </c>
      <c r="G196" s="72">
        <v>8.0434800000000004E-3</v>
      </c>
      <c r="H196" s="72">
        <v>1.3156601999999999</v>
      </c>
      <c r="I196" s="72">
        <v>2.9220297500000001</v>
      </c>
      <c r="J196" s="72">
        <v>2.9220297500000001</v>
      </c>
      <c r="K196" s="72">
        <v>0.79552917202840012</v>
      </c>
      <c r="L196" s="72">
        <v>0.55011946</v>
      </c>
      <c r="M196" s="72">
        <v>3.4393729025715998</v>
      </c>
      <c r="N196" s="72">
        <v>0.26575304</v>
      </c>
      <c r="O196" s="76">
        <v>3.8421780000000001</v>
      </c>
      <c r="P196" s="76">
        <v>0.30725399999999992</v>
      </c>
      <c r="Q196" s="76">
        <v>0</v>
      </c>
      <c r="R196" s="76">
        <v>0</v>
      </c>
      <c r="S196" s="74">
        <f t="shared" si="6"/>
        <v>2.1114128546000011</v>
      </c>
      <c r="T196" s="74">
        <f t="shared" si="7"/>
        <v>-2.1114128546000011</v>
      </c>
      <c r="U196" s="75">
        <f t="shared" si="8"/>
        <v>-0.29468529406437016</v>
      </c>
      <c r="V196" s="76"/>
      <c r="W196" s="76"/>
      <c r="X196" s="83" t="s">
        <v>980</v>
      </c>
    </row>
    <row r="197" spans="1:24" ht="157.5" x14ac:dyDescent="0.25">
      <c r="A197" s="79" t="s">
        <v>13</v>
      </c>
      <c r="B197" s="80" t="s">
        <v>578</v>
      </c>
      <c r="C197" s="81" t="s">
        <v>697</v>
      </c>
      <c r="D197" s="72">
        <v>2.4345185375999994</v>
      </c>
      <c r="E197" s="72">
        <v>2.4345185375999994</v>
      </c>
      <c r="F197" s="72">
        <v>0.28514673000000001</v>
      </c>
      <c r="G197" s="72">
        <v>0</v>
      </c>
      <c r="H197" s="72">
        <v>4.8363900000000001E-2</v>
      </c>
      <c r="I197" s="72">
        <v>2.42515E-3</v>
      </c>
      <c r="J197" s="72">
        <v>2.42515E-3</v>
      </c>
      <c r="K197" s="72">
        <v>0.42170773610439988</v>
      </c>
      <c r="L197" s="72">
        <v>0.20093472000000001</v>
      </c>
      <c r="M197" s="72">
        <v>2.0103856514955996</v>
      </c>
      <c r="N197" s="72">
        <v>3.3422960000000002E-2</v>
      </c>
      <c r="O197" s="76">
        <v>1.6840250000000001</v>
      </c>
      <c r="P197" s="76">
        <v>0.19235200000000008</v>
      </c>
      <c r="Q197" s="76">
        <v>0</v>
      </c>
      <c r="R197" s="76">
        <v>0</v>
      </c>
      <c r="S197" s="74">
        <f t="shared" si="6"/>
        <v>2.1493718075999992</v>
      </c>
      <c r="T197" s="74">
        <f t="shared" si="7"/>
        <v>-2.1493718075999992</v>
      </c>
      <c r="U197" s="75">
        <f t="shared" si="8"/>
        <v>-0.88287346118091026</v>
      </c>
      <c r="V197" s="76"/>
      <c r="W197" s="76"/>
      <c r="X197" s="83" t="s">
        <v>980</v>
      </c>
    </row>
    <row r="198" spans="1:24" ht="157.5" x14ac:dyDescent="0.25">
      <c r="A198" s="79" t="s">
        <v>13</v>
      </c>
      <c r="B198" s="80" t="s">
        <v>579</v>
      </c>
      <c r="C198" s="81" t="s">
        <v>697</v>
      </c>
      <c r="D198" s="72">
        <v>10.2096216572</v>
      </c>
      <c r="E198" s="72">
        <v>10.2096216572</v>
      </c>
      <c r="F198" s="72">
        <v>6.7572922000000002</v>
      </c>
      <c r="G198" s="72">
        <v>1.7386902</v>
      </c>
      <c r="H198" s="72">
        <v>1.7386902</v>
      </c>
      <c r="I198" s="72">
        <v>4.0935382100000002</v>
      </c>
      <c r="J198" s="72">
        <v>4.0935382100000002</v>
      </c>
      <c r="K198" s="72">
        <v>1.1436333875823999</v>
      </c>
      <c r="L198" s="72">
        <v>0.58315650000000008</v>
      </c>
      <c r="M198" s="72">
        <v>3.2337598596175989</v>
      </c>
      <c r="N198" s="72">
        <v>0.34190728999999997</v>
      </c>
      <c r="O198" s="76">
        <v>4.4385029999999999</v>
      </c>
      <c r="P198" s="76">
        <v>0.2806319999999996</v>
      </c>
      <c r="Q198" s="76">
        <v>0</v>
      </c>
      <c r="R198" s="76">
        <v>0</v>
      </c>
      <c r="S198" s="74">
        <f t="shared" si="6"/>
        <v>3.4523294571999994</v>
      </c>
      <c r="T198" s="74">
        <f t="shared" si="7"/>
        <v>-3.4523294571999994</v>
      </c>
      <c r="U198" s="75">
        <f t="shared" si="8"/>
        <v>-0.33814470047137912</v>
      </c>
      <c r="V198" s="76"/>
      <c r="W198" s="76"/>
      <c r="X198" s="83" t="s">
        <v>980</v>
      </c>
    </row>
    <row r="199" spans="1:24" ht="157.5" x14ac:dyDescent="0.25">
      <c r="A199" s="79" t="s">
        <v>13</v>
      </c>
      <c r="B199" s="80" t="s">
        <v>580</v>
      </c>
      <c r="C199" s="81" t="s">
        <v>697</v>
      </c>
      <c r="D199" s="72">
        <v>13.226459592000005</v>
      </c>
      <c r="E199" s="72">
        <v>13.226459592000005</v>
      </c>
      <c r="F199" s="72">
        <v>4.4706915199999999</v>
      </c>
      <c r="G199" s="72">
        <v>1.2586202</v>
      </c>
      <c r="H199" s="72">
        <v>1.202102E-2</v>
      </c>
      <c r="I199" s="72">
        <v>0.59151025000000002</v>
      </c>
      <c r="J199" s="72">
        <v>0.59151025000000002</v>
      </c>
      <c r="K199" s="72">
        <v>0.94727568551280017</v>
      </c>
      <c r="L199" s="72">
        <v>3.1997415600000001</v>
      </c>
      <c r="M199" s="72">
        <v>10.429053456487205</v>
      </c>
      <c r="N199" s="72">
        <v>0.66741868999999998</v>
      </c>
      <c r="O199" s="76">
        <v>1.048549</v>
      </c>
      <c r="P199" s="76"/>
      <c r="Q199" s="76">
        <v>0</v>
      </c>
      <c r="R199" s="76">
        <v>0</v>
      </c>
      <c r="S199" s="74">
        <f t="shared" si="6"/>
        <v>8.7557680720000057</v>
      </c>
      <c r="T199" s="74">
        <f t="shared" si="7"/>
        <v>-8.7557680720000057</v>
      </c>
      <c r="U199" s="75">
        <f t="shared" si="8"/>
        <v>-0.66198879685807321</v>
      </c>
      <c r="V199" s="76"/>
      <c r="W199" s="76"/>
      <c r="X199" s="83" t="s">
        <v>980</v>
      </c>
    </row>
    <row r="200" spans="1:24" ht="157.5" x14ac:dyDescent="0.25">
      <c r="A200" s="79" t="s">
        <v>13</v>
      </c>
      <c r="B200" s="80" t="s">
        <v>581</v>
      </c>
      <c r="C200" s="81" t="s">
        <v>697</v>
      </c>
      <c r="D200" s="72">
        <v>60.077654926200005</v>
      </c>
      <c r="E200" s="72">
        <v>60.077654926200005</v>
      </c>
      <c r="F200" s="72">
        <v>40.75921151</v>
      </c>
      <c r="G200" s="72">
        <v>17.645384020000002</v>
      </c>
      <c r="H200" s="72">
        <v>17.64508382</v>
      </c>
      <c r="I200" s="72">
        <v>25.135331879999999</v>
      </c>
      <c r="J200" s="72">
        <v>25.135331880000003</v>
      </c>
      <c r="K200" s="72">
        <v>6.7254652739656002</v>
      </c>
      <c r="L200" s="72">
        <v>0.57943630000000002</v>
      </c>
      <c r="M200" s="72">
        <v>10.571473752234404</v>
      </c>
      <c r="N200" s="72"/>
      <c r="O200" s="76">
        <v>29.041198999999999</v>
      </c>
      <c r="P200" s="76">
        <v>13.207445999999999</v>
      </c>
      <c r="Q200" s="76">
        <v>0</v>
      </c>
      <c r="R200" s="76">
        <v>0</v>
      </c>
      <c r="S200" s="74">
        <f t="shared" si="6"/>
        <v>19.318443416200004</v>
      </c>
      <c r="T200" s="74">
        <f t="shared" si="7"/>
        <v>-19.318443416200004</v>
      </c>
      <c r="U200" s="75">
        <f t="shared" si="8"/>
        <v>-0.32155788104464089</v>
      </c>
      <c r="V200" s="76"/>
      <c r="W200" s="76"/>
      <c r="X200" s="83" t="s">
        <v>980</v>
      </c>
    </row>
    <row r="201" spans="1:24" ht="157.5" x14ac:dyDescent="0.25">
      <c r="A201" s="79" t="s">
        <v>13</v>
      </c>
      <c r="B201" s="80" t="s">
        <v>582</v>
      </c>
      <c r="C201" s="81" t="s">
        <v>697</v>
      </c>
      <c r="D201" s="72">
        <v>12.781092469800003</v>
      </c>
      <c r="E201" s="72">
        <v>12.781092469800003</v>
      </c>
      <c r="F201" s="72">
        <v>1.40658255</v>
      </c>
      <c r="G201" s="72">
        <v>3.0019999999999998E-4</v>
      </c>
      <c r="H201" s="72">
        <v>1.5300599999999999E-2</v>
      </c>
      <c r="I201" s="72">
        <v>1.3291716299999998</v>
      </c>
      <c r="J201" s="72">
        <v>1.32917163</v>
      </c>
      <c r="K201" s="72">
        <v>0.54503455663360012</v>
      </c>
      <c r="L201" s="72">
        <v>3.3117359999999998E-2</v>
      </c>
      <c r="M201" s="72">
        <v>10.906586083166401</v>
      </c>
      <c r="N201" s="72">
        <v>2.8992960000000002E-2</v>
      </c>
      <c r="O201" s="76">
        <v>0.54407300000000014</v>
      </c>
      <c r="P201" s="76">
        <v>0.48926300000000011</v>
      </c>
      <c r="Q201" s="76">
        <v>0</v>
      </c>
      <c r="R201" s="76">
        <v>0</v>
      </c>
      <c r="S201" s="74">
        <f t="shared" si="6"/>
        <v>11.374509919800003</v>
      </c>
      <c r="T201" s="74">
        <f t="shared" si="7"/>
        <v>-11.374509919800003</v>
      </c>
      <c r="U201" s="75">
        <f t="shared" si="8"/>
        <v>-0.88994817514046121</v>
      </c>
      <c r="V201" s="76"/>
      <c r="W201" s="76"/>
      <c r="X201" s="83" t="s">
        <v>980</v>
      </c>
    </row>
    <row r="202" spans="1:24" ht="157.5" x14ac:dyDescent="0.25">
      <c r="A202" s="79" t="s">
        <v>13</v>
      </c>
      <c r="B202" s="80" t="s">
        <v>583</v>
      </c>
      <c r="C202" s="81" t="s">
        <v>697</v>
      </c>
      <c r="D202" s="72">
        <v>1.4908348964000022</v>
      </c>
      <c r="E202" s="72">
        <v>1.4908348964000022</v>
      </c>
      <c r="F202" s="72">
        <v>0.43795389000000001</v>
      </c>
      <c r="G202" s="72">
        <v>0.32726539999999998</v>
      </c>
      <c r="H202" s="72">
        <v>3.0020000000000003E-4</v>
      </c>
      <c r="I202" s="72">
        <v>0</v>
      </c>
      <c r="J202" s="72">
        <v>0</v>
      </c>
      <c r="K202" s="72">
        <v>0</v>
      </c>
      <c r="L202" s="72">
        <v>0.31934260999999997</v>
      </c>
      <c r="M202" s="72">
        <v>1.1635694964000023</v>
      </c>
      <c r="N202" s="72">
        <v>0.11831108</v>
      </c>
      <c r="O202" s="76">
        <v>0.56908999999999998</v>
      </c>
      <c r="P202" s="76">
        <v>0.20109200000000005</v>
      </c>
      <c r="Q202" s="76">
        <v>0</v>
      </c>
      <c r="R202" s="76">
        <v>0</v>
      </c>
      <c r="S202" s="74">
        <f t="shared" si="6"/>
        <v>1.0528810064000023</v>
      </c>
      <c r="T202" s="74">
        <f t="shared" si="7"/>
        <v>-1.0528810064000023</v>
      </c>
      <c r="U202" s="75">
        <f t="shared" si="8"/>
        <v>-0.70623582057439727</v>
      </c>
      <c r="V202" s="76"/>
      <c r="W202" s="76"/>
      <c r="X202" s="83" t="s">
        <v>980</v>
      </c>
    </row>
    <row r="203" spans="1:24" ht="157.5" x14ac:dyDescent="0.25">
      <c r="A203" s="79" t="s">
        <v>13</v>
      </c>
      <c r="B203" s="80" t="s">
        <v>584</v>
      </c>
      <c r="C203" s="81" t="s">
        <v>697</v>
      </c>
      <c r="D203" s="72">
        <v>19.745802496000003</v>
      </c>
      <c r="E203" s="72">
        <v>19.745802496000003</v>
      </c>
      <c r="F203" s="72">
        <v>5.2031579700000004</v>
      </c>
      <c r="G203" s="72">
        <v>4.8363900000000001E-2</v>
      </c>
      <c r="H203" s="72">
        <v>1.0635960000000002E-2</v>
      </c>
      <c r="I203" s="72">
        <v>0.81747312999999999</v>
      </c>
      <c r="J203" s="72">
        <v>0.81747312999999999</v>
      </c>
      <c r="K203" s="72">
        <v>1.3585166457887998</v>
      </c>
      <c r="L203" s="72">
        <v>3.1272905600000001</v>
      </c>
      <c r="M203" s="72">
        <v>17.521448820211205</v>
      </c>
      <c r="N203" s="72">
        <v>1.24775832</v>
      </c>
      <c r="O203" s="76">
        <v>1.1611599999999993</v>
      </c>
      <c r="P203" s="76"/>
      <c r="Q203" s="76">
        <v>0</v>
      </c>
      <c r="R203" s="76">
        <v>0</v>
      </c>
      <c r="S203" s="74">
        <f t="shared" si="6"/>
        <v>14.542644526000004</v>
      </c>
      <c r="T203" s="74">
        <f t="shared" si="7"/>
        <v>-14.542644526000004</v>
      </c>
      <c r="U203" s="75">
        <f t="shared" si="8"/>
        <v>-0.73649295990608499</v>
      </c>
      <c r="V203" s="76"/>
      <c r="W203" s="76"/>
      <c r="X203" s="83" t="s">
        <v>980</v>
      </c>
    </row>
    <row r="204" spans="1:24" ht="157.5" x14ac:dyDescent="0.25">
      <c r="A204" s="79" t="s">
        <v>13</v>
      </c>
      <c r="B204" s="80" t="s">
        <v>585</v>
      </c>
      <c r="C204" s="81" t="s">
        <v>697</v>
      </c>
      <c r="D204" s="72">
        <v>8.3612280234000025</v>
      </c>
      <c r="E204" s="72">
        <v>8.3612280234000025</v>
      </c>
      <c r="F204" s="72">
        <v>2.3770761299999998</v>
      </c>
      <c r="G204" s="72">
        <v>0</v>
      </c>
      <c r="H204" s="72">
        <v>6.7339399999999999E-3</v>
      </c>
      <c r="I204" s="72">
        <v>0.57473951000000001</v>
      </c>
      <c r="J204" s="72">
        <v>0.57473951000000001</v>
      </c>
      <c r="K204" s="72">
        <v>0.78028638104040016</v>
      </c>
      <c r="L204" s="72">
        <v>0.42797027000000004</v>
      </c>
      <c r="M204" s="72">
        <v>7.0062021323596024</v>
      </c>
      <c r="N204" s="72">
        <v>1.3676324099999999</v>
      </c>
      <c r="O204" s="76">
        <v>0.80412300000000003</v>
      </c>
      <c r="P204" s="76">
        <v>0.37322100000000008</v>
      </c>
      <c r="Q204" s="76">
        <v>0</v>
      </c>
      <c r="R204" s="76">
        <v>0</v>
      </c>
      <c r="S204" s="74">
        <f t="shared" si="6"/>
        <v>5.9841518934000026</v>
      </c>
      <c r="T204" s="74">
        <f t="shared" si="7"/>
        <v>-5.9841518934000026</v>
      </c>
      <c r="U204" s="75">
        <f t="shared" si="8"/>
        <v>-0.71570251124028217</v>
      </c>
      <c r="V204" s="76"/>
      <c r="W204" s="76"/>
      <c r="X204" s="83" t="s">
        <v>980</v>
      </c>
    </row>
    <row r="205" spans="1:24" ht="157.5" x14ac:dyDescent="0.25">
      <c r="A205" s="79" t="s">
        <v>13</v>
      </c>
      <c r="B205" s="80" t="s">
        <v>586</v>
      </c>
      <c r="C205" s="81" t="s">
        <v>697</v>
      </c>
      <c r="D205" s="72">
        <v>5.791632056600001</v>
      </c>
      <c r="E205" s="72">
        <v>5.791632056600001</v>
      </c>
      <c r="F205" s="72">
        <v>1.44685705</v>
      </c>
      <c r="G205" s="72">
        <v>0</v>
      </c>
      <c r="H205" s="72">
        <v>0.40238767000000003</v>
      </c>
      <c r="I205" s="72">
        <v>0.93663123000000004</v>
      </c>
      <c r="J205" s="72">
        <v>0.93663122999999993</v>
      </c>
      <c r="K205" s="72">
        <v>0.63471384792879992</v>
      </c>
      <c r="L205" s="72">
        <v>0</v>
      </c>
      <c r="M205" s="72">
        <v>4.2202869786712016</v>
      </c>
      <c r="N205" s="72">
        <v>0.10783814999999999</v>
      </c>
      <c r="O205" s="76">
        <v>1.2277290000000001</v>
      </c>
      <c r="P205" s="76">
        <v>0.21923500000000001</v>
      </c>
      <c r="Q205" s="76">
        <v>0</v>
      </c>
      <c r="R205" s="76">
        <v>0</v>
      </c>
      <c r="S205" s="74">
        <f t="shared" si="6"/>
        <v>4.3447750066000008</v>
      </c>
      <c r="T205" s="74">
        <f t="shared" si="7"/>
        <v>-4.3447750066000008</v>
      </c>
      <c r="U205" s="75">
        <f t="shared" si="8"/>
        <v>-0.750181462520362</v>
      </c>
      <c r="V205" s="76"/>
      <c r="W205" s="76"/>
      <c r="X205" s="83" t="s">
        <v>980</v>
      </c>
    </row>
    <row r="206" spans="1:24" ht="157.5" x14ac:dyDescent="0.25">
      <c r="A206" s="79" t="s">
        <v>13</v>
      </c>
      <c r="B206" s="80" t="s">
        <v>587</v>
      </c>
      <c r="C206" s="81" t="s">
        <v>697</v>
      </c>
      <c r="D206" s="72">
        <v>8.9551853343999976</v>
      </c>
      <c r="E206" s="72">
        <v>8.9551853343999976</v>
      </c>
      <c r="F206" s="72">
        <v>2.1701719800000001</v>
      </c>
      <c r="G206" s="72">
        <v>0</v>
      </c>
      <c r="H206" s="72">
        <v>8.7889800000000001E-3</v>
      </c>
      <c r="I206" s="72">
        <v>0.28949022999999996</v>
      </c>
      <c r="J206" s="72">
        <v>0.28949023000000002</v>
      </c>
      <c r="K206" s="72">
        <v>0.78516038199759974</v>
      </c>
      <c r="L206" s="72">
        <v>0</v>
      </c>
      <c r="M206" s="72">
        <v>7.8805347224023974</v>
      </c>
      <c r="N206" s="72">
        <v>1.8718927699999999</v>
      </c>
      <c r="O206" s="76">
        <v>0.41321000000000002</v>
      </c>
      <c r="P206" s="76">
        <v>0.36374900000000004</v>
      </c>
      <c r="Q206" s="76">
        <v>0</v>
      </c>
      <c r="R206" s="76">
        <v>0</v>
      </c>
      <c r="S206" s="74">
        <f t="shared" si="6"/>
        <v>6.7850133543999975</v>
      </c>
      <c r="T206" s="74">
        <f t="shared" si="7"/>
        <v>-6.7850133543999975</v>
      </c>
      <c r="U206" s="75">
        <f t="shared" si="8"/>
        <v>-0.75766308580308095</v>
      </c>
      <c r="V206" s="76"/>
      <c r="W206" s="76"/>
      <c r="X206" s="83" t="s">
        <v>980</v>
      </c>
    </row>
    <row r="207" spans="1:24" ht="157.5" x14ac:dyDescent="0.25">
      <c r="A207" s="79" t="s">
        <v>13</v>
      </c>
      <c r="B207" s="80" t="s">
        <v>588</v>
      </c>
      <c r="C207" s="81" t="s">
        <v>697</v>
      </c>
      <c r="D207" s="72">
        <v>11.240717552999996</v>
      </c>
      <c r="E207" s="72">
        <v>11.240717552999996</v>
      </c>
      <c r="F207" s="72">
        <v>8.443147380000001</v>
      </c>
      <c r="G207" s="72">
        <v>0</v>
      </c>
      <c r="H207" s="72">
        <v>2.0179386899999998</v>
      </c>
      <c r="I207" s="72">
        <v>4.7098845899999997</v>
      </c>
      <c r="J207" s="72">
        <v>4.7098845899999997</v>
      </c>
      <c r="K207" s="72">
        <v>1.2275451385024001</v>
      </c>
      <c r="L207" s="72">
        <v>3.3117359999999998E-2</v>
      </c>
      <c r="M207" s="72">
        <v>5.3032878244975965</v>
      </c>
      <c r="N207" s="72">
        <v>1.68220674</v>
      </c>
      <c r="O207" s="76">
        <v>2.7242309999999996</v>
      </c>
      <c r="P207" s="76">
        <v>2.6821329999999999</v>
      </c>
      <c r="Q207" s="76">
        <v>0</v>
      </c>
      <c r="R207" s="76">
        <v>0</v>
      </c>
      <c r="S207" s="74">
        <f t="shared" si="6"/>
        <v>2.7975701729999951</v>
      </c>
      <c r="T207" s="74">
        <f t="shared" si="7"/>
        <v>-2.7975701729999951</v>
      </c>
      <c r="U207" s="75">
        <f t="shared" si="8"/>
        <v>-0.24887825530794172</v>
      </c>
      <c r="V207" s="76"/>
      <c r="W207" s="76"/>
      <c r="X207" s="83" t="s">
        <v>980</v>
      </c>
    </row>
    <row r="208" spans="1:24" ht="157.5" x14ac:dyDescent="0.25">
      <c r="A208" s="79" t="s">
        <v>13</v>
      </c>
      <c r="B208" s="80" t="s">
        <v>589</v>
      </c>
      <c r="C208" s="81" t="s">
        <v>697</v>
      </c>
      <c r="D208" s="72">
        <v>6.2637927940000022</v>
      </c>
      <c r="E208" s="72">
        <v>6.2637927940000022</v>
      </c>
      <c r="F208" s="72">
        <v>0.99814762999999951</v>
      </c>
      <c r="G208" s="72">
        <v>1.2655002</v>
      </c>
      <c r="H208" s="72">
        <v>1.2655002</v>
      </c>
      <c r="I208" s="72">
        <v>3.6959148799999997</v>
      </c>
      <c r="J208" s="72">
        <v>2.7903119999999997</v>
      </c>
      <c r="K208" s="72">
        <v>0.69285009954200005</v>
      </c>
      <c r="L208" s="72">
        <v>3.8027999999999999E-2</v>
      </c>
      <c r="M208" s="72">
        <v>0.60952761445800074</v>
      </c>
      <c r="N208" s="72"/>
      <c r="O208" s="76">
        <v>0.26832</v>
      </c>
      <c r="P208" s="76">
        <v>0.21177499999999999</v>
      </c>
      <c r="Q208" s="76">
        <v>0</v>
      </c>
      <c r="R208" s="76">
        <v>0</v>
      </c>
      <c r="S208" s="74">
        <f t="shared" si="6"/>
        <v>5.265645164000003</v>
      </c>
      <c r="T208" s="74">
        <f t="shared" si="7"/>
        <v>-5.265645164000003</v>
      </c>
      <c r="U208" s="75">
        <f t="shared" si="8"/>
        <v>-0.84064804459111242</v>
      </c>
      <c r="V208" s="76"/>
      <c r="W208" s="76"/>
      <c r="X208" s="83" t="s">
        <v>980</v>
      </c>
    </row>
    <row r="209" spans="1:24" ht="157.5" x14ac:dyDescent="0.25">
      <c r="A209" s="79" t="s">
        <v>13</v>
      </c>
      <c r="B209" s="80" t="s">
        <v>590</v>
      </c>
      <c r="C209" s="81" t="s">
        <v>697</v>
      </c>
      <c r="D209" s="72">
        <v>7.7260936964000013</v>
      </c>
      <c r="E209" s="72">
        <v>7.7260936964000013</v>
      </c>
      <c r="F209" s="72">
        <v>0.59856747999999993</v>
      </c>
      <c r="G209" s="72">
        <v>1.5300599999999999E-2</v>
      </c>
      <c r="H209" s="72">
        <v>9.8783399999999993E-3</v>
      </c>
      <c r="I209" s="72">
        <v>0.32264327999999998</v>
      </c>
      <c r="J209" s="72">
        <v>0.32264327999999998</v>
      </c>
      <c r="K209" s="72">
        <v>0.40217299885519997</v>
      </c>
      <c r="L209" s="72">
        <v>0</v>
      </c>
      <c r="M209" s="72">
        <v>6.9859768175448016</v>
      </c>
      <c r="N209" s="72">
        <v>0.26604586000000002</v>
      </c>
      <c r="O209" s="76">
        <v>0.29408899999999999</v>
      </c>
      <c r="P209" s="76">
        <v>0.285972</v>
      </c>
      <c r="Q209" s="76">
        <v>0</v>
      </c>
      <c r="R209" s="76">
        <v>0</v>
      </c>
      <c r="S209" s="74">
        <f t="shared" si="6"/>
        <v>7.1275262164000015</v>
      </c>
      <c r="T209" s="74">
        <f t="shared" si="7"/>
        <v>-7.1275262164000015</v>
      </c>
      <c r="U209" s="75">
        <f t="shared" si="8"/>
        <v>-0.92252650517571322</v>
      </c>
      <c r="V209" s="76"/>
      <c r="W209" s="76"/>
      <c r="X209" s="83" t="s">
        <v>980</v>
      </c>
    </row>
    <row r="210" spans="1:24" ht="157.5" x14ac:dyDescent="0.25">
      <c r="A210" s="79" t="s">
        <v>13</v>
      </c>
      <c r="B210" s="80" t="s">
        <v>591</v>
      </c>
      <c r="C210" s="81" t="s">
        <v>697</v>
      </c>
      <c r="D210" s="72">
        <v>9.0905010900000001</v>
      </c>
      <c r="E210" s="72">
        <v>9.0905010900000001</v>
      </c>
      <c r="F210" s="72">
        <v>1.68709468</v>
      </c>
      <c r="G210" s="72">
        <v>0</v>
      </c>
      <c r="H210" s="72">
        <v>3.0020000000000003E-4</v>
      </c>
      <c r="I210" s="72">
        <v>0</v>
      </c>
      <c r="J210" s="72">
        <v>0</v>
      </c>
      <c r="K210" s="72">
        <v>0.9553105922224</v>
      </c>
      <c r="L210" s="72">
        <v>1.6558679999999999E-2</v>
      </c>
      <c r="M210" s="72">
        <v>8.1351904977776002</v>
      </c>
      <c r="N210" s="72">
        <v>1.6702357999999999</v>
      </c>
      <c r="O210" s="76">
        <v>6.7187419999999998</v>
      </c>
      <c r="P210" s="76">
        <v>5.3608760000000002</v>
      </c>
      <c r="Q210" s="76">
        <v>0</v>
      </c>
      <c r="R210" s="76">
        <v>0</v>
      </c>
      <c r="S210" s="74">
        <f t="shared" si="6"/>
        <v>7.4034064100000005</v>
      </c>
      <c r="T210" s="74">
        <f t="shared" si="7"/>
        <v>-7.4034064100000005</v>
      </c>
      <c r="U210" s="75">
        <f t="shared" si="8"/>
        <v>-0.81441125595860853</v>
      </c>
      <c r="V210" s="76"/>
      <c r="W210" s="76"/>
      <c r="X210" s="83" t="s">
        <v>980</v>
      </c>
    </row>
    <row r="211" spans="1:24" ht="157.5" x14ac:dyDescent="0.25">
      <c r="A211" s="79" t="s">
        <v>13</v>
      </c>
      <c r="B211" s="80" t="s">
        <v>592</v>
      </c>
      <c r="C211" s="81" t="s">
        <v>697</v>
      </c>
      <c r="D211" s="72">
        <v>8.544734645800002</v>
      </c>
      <c r="E211" s="72">
        <v>8.544734645800002</v>
      </c>
      <c r="F211" s="72">
        <v>2.1278507200000001</v>
      </c>
      <c r="G211" s="72">
        <v>0</v>
      </c>
      <c r="H211" s="72">
        <v>0.49798155999999999</v>
      </c>
      <c r="I211" s="72">
        <v>1.40588443</v>
      </c>
      <c r="J211" s="72">
        <v>1.40588443</v>
      </c>
      <c r="K211" s="72">
        <v>0.94732726488920005</v>
      </c>
      <c r="L211" s="72">
        <v>0.10540913</v>
      </c>
      <c r="M211" s="72">
        <v>6.1915229509107998</v>
      </c>
      <c r="N211" s="72">
        <v>0.11857559999999999</v>
      </c>
      <c r="O211" s="76">
        <v>0.29246099999999997</v>
      </c>
      <c r="P211" s="76">
        <v>0.25313099999999999</v>
      </c>
      <c r="Q211" s="76">
        <v>0</v>
      </c>
      <c r="R211" s="76">
        <v>0</v>
      </c>
      <c r="S211" s="74">
        <f t="shared" ref="S211:S274" si="9">D211-F211</f>
        <v>6.4168839258000023</v>
      </c>
      <c r="T211" s="74">
        <f t="shared" ref="T211:T274" si="10">F211-E211</f>
        <v>-6.4168839258000023</v>
      </c>
      <c r="U211" s="75">
        <f t="shared" ref="U211:U274" si="11">(F211/(E211))-1</f>
        <v>-0.75097521360175845</v>
      </c>
      <c r="V211" s="76"/>
      <c r="W211" s="76"/>
      <c r="X211" s="83" t="s">
        <v>980</v>
      </c>
    </row>
    <row r="212" spans="1:24" ht="157.5" x14ac:dyDescent="0.25">
      <c r="A212" s="79" t="s">
        <v>13</v>
      </c>
      <c r="B212" s="80" t="s">
        <v>593</v>
      </c>
      <c r="C212" s="81" t="s">
        <v>697</v>
      </c>
      <c r="D212" s="72">
        <v>22.484552466600004</v>
      </c>
      <c r="E212" s="72">
        <v>22.484552466600004</v>
      </c>
      <c r="F212" s="72">
        <v>16.329268970000001</v>
      </c>
      <c r="G212" s="72">
        <v>1.0635960000000002E-2</v>
      </c>
      <c r="H212" s="72">
        <v>4.5015802000000003</v>
      </c>
      <c r="I212" s="72">
        <v>9.5858643999999984</v>
      </c>
      <c r="J212" s="72">
        <v>9.5858644000000002</v>
      </c>
      <c r="K212" s="72">
        <v>2.4860422147212002</v>
      </c>
      <c r="L212" s="72">
        <v>1.6558679999999999E-2</v>
      </c>
      <c r="M212" s="72">
        <v>10.402009891878807</v>
      </c>
      <c r="N212" s="72">
        <v>2.2252656900000001</v>
      </c>
      <c r="O212" s="76">
        <v>10.945003</v>
      </c>
      <c r="P212" s="76">
        <v>10.916937000000001</v>
      </c>
      <c r="Q212" s="76">
        <v>0</v>
      </c>
      <c r="R212" s="76">
        <v>0</v>
      </c>
      <c r="S212" s="74">
        <f t="shared" si="9"/>
        <v>6.1552834966000027</v>
      </c>
      <c r="T212" s="74">
        <f t="shared" si="10"/>
        <v>-6.1552834966000027</v>
      </c>
      <c r="U212" s="75">
        <f t="shared" si="11"/>
        <v>-0.27375610458529054</v>
      </c>
      <c r="V212" s="76"/>
      <c r="W212" s="76"/>
      <c r="X212" s="83" t="s">
        <v>980</v>
      </c>
    </row>
    <row r="213" spans="1:24" ht="157.5" x14ac:dyDescent="0.25">
      <c r="A213" s="79" t="s">
        <v>13</v>
      </c>
      <c r="B213" s="80" t="s">
        <v>594</v>
      </c>
      <c r="C213" s="81" t="s">
        <v>697</v>
      </c>
      <c r="D213" s="72">
        <v>11.910584630600001</v>
      </c>
      <c r="E213" s="72">
        <v>11.910584630600001</v>
      </c>
      <c r="F213" s="72">
        <v>2.2039145099999997</v>
      </c>
      <c r="G213" s="72">
        <v>2.4113802</v>
      </c>
      <c r="H213" s="72">
        <v>2.4113802</v>
      </c>
      <c r="I213" s="72">
        <v>7.2679875799999998</v>
      </c>
      <c r="J213" s="72">
        <v>5.2997680000000003</v>
      </c>
      <c r="K213" s="72">
        <v>1.303032258664</v>
      </c>
      <c r="L213" s="72">
        <v>0.31767099999999998</v>
      </c>
      <c r="M213" s="72">
        <v>0.928184591936001</v>
      </c>
      <c r="N213" s="72"/>
      <c r="O213" s="76">
        <v>1.3160050000000001</v>
      </c>
      <c r="P213" s="76">
        <v>0.7620920000000001</v>
      </c>
      <c r="Q213" s="76">
        <v>0</v>
      </c>
      <c r="R213" s="76">
        <v>0</v>
      </c>
      <c r="S213" s="74">
        <f t="shared" si="9"/>
        <v>9.7066701206000019</v>
      </c>
      <c r="T213" s="74">
        <f t="shared" si="10"/>
        <v>-9.7066701206000019</v>
      </c>
      <c r="U213" s="75">
        <f t="shared" si="11"/>
        <v>-0.81496168505970501</v>
      </c>
      <c r="V213" s="76"/>
      <c r="W213" s="76"/>
      <c r="X213" s="83" t="s">
        <v>980</v>
      </c>
    </row>
    <row r="214" spans="1:24" ht="157.5" x14ac:dyDescent="0.25">
      <c r="A214" s="79" t="s">
        <v>13</v>
      </c>
      <c r="B214" s="80" t="s">
        <v>595</v>
      </c>
      <c r="C214" s="81" t="s">
        <v>697</v>
      </c>
      <c r="D214" s="72">
        <v>7.7635966211999996</v>
      </c>
      <c r="E214" s="72">
        <v>7.7635966211999996</v>
      </c>
      <c r="F214" s="72">
        <v>2.2129364800000002</v>
      </c>
      <c r="G214" s="72">
        <v>2.0285567699999998</v>
      </c>
      <c r="H214" s="72">
        <v>1.061808E-2</v>
      </c>
      <c r="I214" s="72">
        <v>0.26965522999999997</v>
      </c>
      <c r="J214" s="72">
        <v>0.26965523000000002</v>
      </c>
      <c r="K214" s="72">
        <v>0.56988613243319997</v>
      </c>
      <c r="L214" s="72">
        <v>0</v>
      </c>
      <c r="M214" s="72">
        <v>4.8954984887668003</v>
      </c>
      <c r="N214" s="72">
        <v>1.9326631700000001</v>
      </c>
      <c r="O214" s="76">
        <v>0.34271699999999999</v>
      </c>
      <c r="P214" s="76">
        <v>0.32073299999999999</v>
      </c>
      <c r="Q214" s="76">
        <v>0</v>
      </c>
      <c r="R214" s="76">
        <v>0</v>
      </c>
      <c r="S214" s="74">
        <f t="shared" si="9"/>
        <v>5.5506601411999998</v>
      </c>
      <c r="T214" s="74">
        <f t="shared" si="10"/>
        <v>-5.5506601411999998</v>
      </c>
      <c r="U214" s="75">
        <f t="shared" si="11"/>
        <v>-0.71495988419115575</v>
      </c>
      <c r="V214" s="76"/>
      <c r="W214" s="76"/>
      <c r="X214" s="83" t="s">
        <v>980</v>
      </c>
    </row>
    <row r="215" spans="1:24" ht="157.5" x14ac:dyDescent="0.25">
      <c r="A215" s="79" t="s">
        <v>13</v>
      </c>
      <c r="B215" s="80" t="s">
        <v>596</v>
      </c>
      <c r="C215" s="81" t="s">
        <v>697</v>
      </c>
      <c r="D215" s="72">
        <v>13.758693665400003</v>
      </c>
      <c r="E215" s="72">
        <v>13.758693665400003</v>
      </c>
      <c r="F215" s="72">
        <v>11.728065919999999</v>
      </c>
      <c r="G215" s="72">
        <v>2.3019202000000001</v>
      </c>
      <c r="H215" s="72">
        <v>2.3019202000000001</v>
      </c>
      <c r="I215" s="72">
        <v>5.28767912</v>
      </c>
      <c r="J215" s="72">
        <v>5.28767912</v>
      </c>
      <c r="K215" s="72">
        <v>1.5425770503100003</v>
      </c>
      <c r="L215" s="72">
        <v>0.67766777</v>
      </c>
      <c r="M215" s="72">
        <v>4.6265172950900029</v>
      </c>
      <c r="N215" s="72">
        <v>3.4607988300000003</v>
      </c>
      <c r="O215" s="76">
        <v>10.515648000000001</v>
      </c>
      <c r="P215" s="76">
        <v>5.8087230000000005</v>
      </c>
      <c r="Q215" s="76">
        <v>0</v>
      </c>
      <c r="R215" s="76">
        <v>0</v>
      </c>
      <c r="S215" s="74">
        <f t="shared" si="9"/>
        <v>2.0306277454000039</v>
      </c>
      <c r="T215" s="74">
        <f t="shared" si="10"/>
        <v>-2.0306277454000039</v>
      </c>
      <c r="U215" s="75">
        <f t="shared" si="11"/>
        <v>-0.14758870244393718</v>
      </c>
      <c r="V215" s="76"/>
      <c r="W215" s="76"/>
      <c r="X215" s="83" t="s">
        <v>980</v>
      </c>
    </row>
    <row r="216" spans="1:24" ht="157.5" x14ac:dyDescent="0.25">
      <c r="A216" s="79" t="s">
        <v>13</v>
      </c>
      <c r="B216" s="80" t="s">
        <v>597</v>
      </c>
      <c r="C216" s="81" t="s">
        <v>697</v>
      </c>
      <c r="D216" s="72">
        <v>8.830414768799999</v>
      </c>
      <c r="E216" s="72">
        <v>8.830414768799999</v>
      </c>
      <c r="F216" s="72">
        <v>3.0020000000000003E-4</v>
      </c>
      <c r="G216" s="72">
        <v>3.0019999999999998E-4</v>
      </c>
      <c r="H216" s="72">
        <v>3.0020000000000003E-4</v>
      </c>
      <c r="I216" s="72">
        <v>0</v>
      </c>
      <c r="J216" s="72">
        <v>0</v>
      </c>
      <c r="K216" s="72">
        <v>0.97857481517119993</v>
      </c>
      <c r="L216" s="72">
        <v>0</v>
      </c>
      <c r="M216" s="72">
        <v>7.8515397536287992</v>
      </c>
      <c r="N216" s="72">
        <v>0</v>
      </c>
      <c r="O216" s="76">
        <v>0</v>
      </c>
      <c r="P216" s="76">
        <v>0</v>
      </c>
      <c r="Q216" s="76">
        <v>0</v>
      </c>
      <c r="R216" s="76">
        <v>0</v>
      </c>
      <c r="S216" s="74">
        <f t="shared" si="9"/>
        <v>8.8301145687999991</v>
      </c>
      <c r="T216" s="74">
        <f t="shared" si="10"/>
        <v>-8.8301145687999991</v>
      </c>
      <c r="U216" s="75">
        <f t="shared" si="11"/>
        <v>-0.99996600386189549</v>
      </c>
      <c r="V216" s="76"/>
      <c r="W216" s="76"/>
      <c r="X216" s="83" t="s">
        <v>980</v>
      </c>
    </row>
    <row r="217" spans="1:24" ht="157.5" x14ac:dyDescent="0.25">
      <c r="A217" s="79" t="s">
        <v>13</v>
      </c>
      <c r="B217" s="80" t="s">
        <v>598</v>
      </c>
      <c r="C217" s="81" t="s">
        <v>697</v>
      </c>
      <c r="D217" s="72">
        <v>4.0169820068000002</v>
      </c>
      <c r="E217" s="72">
        <v>4.0169820068000002</v>
      </c>
      <c r="F217" s="72">
        <v>2.0316172099999998</v>
      </c>
      <c r="G217" s="72">
        <v>3.0019999999999998E-4</v>
      </c>
      <c r="H217" s="72">
        <v>3.0020000000000003E-4</v>
      </c>
      <c r="I217" s="72">
        <v>0.57066731999999998</v>
      </c>
      <c r="J217" s="72">
        <v>0.57066731999999998</v>
      </c>
      <c r="K217" s="72">
        <v>0.67476442718480001</v>
      </c>
      <c r="L217" s="72">
        <v>0</v>
      </c>
      <c r="M217" s="72">
        <v>2.7712500596152001</v>
      </c>
      <c r="N217" s="72">
        <v>1.4606496899999999</v>
      </c>
      <c r="O217" s="76">
        <v>0.31008500000000006</v>
      </c>
      <c r="P217" s="76">
        <v>0.31008500000000006</v>
      </c>
      <c r="Q217" s="76">
        <v>0</v>
      </c>
      <c r="R217" s="76">
        <v>0</v>
      </c>
      <c r="S217" s="74">
        <f t="shared" si="9"/>
        <v>1.9853647968000003</v>
      </c>
      <c r="T217" s="74">
        <f t="shared" si="10"/>
        <v>-1.9853647968000003</v>
      </c>
      <c r="U217" s="75">
        <f t="shared" si="11"/>
        <v>-0.49424289016957224</v>
      </c>
      <c r="V217" s="76"/>
      <c r="W217" s="76"/>
      <c r="X217" s="83" t="s">
        <v>980</v>
      </c>
    </row>
    <row r="218" spans="1:24" ht="157.5" x14ac:dyDescent="0.25">
      <c r="A218" s="79" t="s">
        <v>13</v>
      </c>
      <c r="B218" s="80" t="s">
        <v>599</v>
      </c>
      <c r="C218" s="81" t="s">
        <v>697</v>
      </c>
      <c r="D218" s="72">
        <v>11.854908377600001</v>
      </c>
      <c r="E218" s="72">
        <v>11.854908377600001</v>
      </c>
      <c r="F218" s="72">
        <v>9.5156514699999999</v>
      </c>
      <c r="G218" s="72">
        <v>1.9196404</v>
      </c>
      <c r="H218" s="72">
        <v>1.9193402000000002</v>
      </c>
      <c r="I218" s="72">
        <v>4.3922698699999998</v>
      </c>
      <c r="J218" s="72">
        <v>4.3922698699999998</v>
      </c>
      <c r="K218" s="72">
        <v>1.3239518850452001</v>
      </c>
      <c r="L218" s="72">
        <v>0.56527819999999995</v>
      </c>
      <c r="M218" s="72">
        <v>4.2190462225548009</v>
      </c>
      <c r="N218" s="72">
        <v>2.6387632000000001</v>
      </c>
      <c r="O218" s="76">
        <v>8.4709889999999994</v>
      </c>
      <c r="P218" s="76">
        <v>4.3146740000000001</v>
      </c>
      <c r="Q218" s="76">
        <v>0</v>
      </c>
      <c r="R218" s="76">
        <v>0</v>
      </c>
      <c r="S218" s="74">
        <f t="shared" si="9"/>
        <v>2.3392569076000012</v>
      </c>
      <c r="T218" s="74">
        <f t="shared" si="10"/>
        <v>-2.3392569076000012</v>
      </c>
      <c r="U218" s="75">
        <f t="shared" si="11"/>
        <v>-0.19732391285453177</v>
      </c>
      <c r="V218" s="76"/>
      <c r="W218" s="76"/>
      <c r="X218" s="83" t="s">
        <v>980</v>
      </c>
    </row>
    <row r="219" spans="1:24" ht="157.5" x14ac:dyDescent="0.25">
      <c r="A219" s="79" t="s">
        <v>13</v>
      </c>
      <c r="B219" s="80" t="s">
        <v>600</v>
      </c>
      <c r="C219" s="81" t="s">
        <v>697</v>
      </c>
      <c r="D219" s="72">
        <v>1.7345441805999995</v>
      </c>
      <c r="E219" s="72">
        <v>1.7345441805999995</v>
      </c>
      <c r="F219" s="72">
        <v>0.42900327999999999</v>
      </c>
      <c r="G219" s="72">
        <v>0.72735801</v>
      </c>
      <c r="H219" s="72">
        <v>0.22937645000000001</v>
      </c>
      <c r="I219" s="72">
        <v>4.3654059999999995E-2</v>
      </c>
      <c r="J219" s="72">
        <v>4.3654060000000001E-2</v>
      </c>
      <c r="K219" s="72">
        <v>0.46969675099319996</v>
      </c>
      <c r="L219" s="72">
        <v>0.12169711999999999</v>
      </c>
      <c r="M219" s="72">
        <v>0.49383535960679947</v>
      </c>
      <c r="N219" s="72">
        <v>3.4275649999999998E-2</v>
      </c>
      <c r="O219" s="76">
        <v>0.65582900000000011</v>
      </c>
      <c r="P219" s="76">
        <v>0.30494500000000008</v>
      </c>
      <c r="Q219" s="76">
        <v>0</v>
      </c>
      <c r="R219" s="76">
        <v>0</v>
      </c>
      <c r="S219" s="74">
        <f t="shared" si="9"/>
        <v>1.3055409005999996</v>
      </c>
      <c r="T219" s="74">
        <f t="shared" si="10"/>
        <v>-1.3055409005999996</v>
      </c>
      <c r="U219" s="75">
        <f t="shared" si="11"/>
        <v>-0.75267088333742949</v>
      </c>
      <c r="V219" s="76"/>
      <c r="W219" s="76"/>
      <c r="X219" s="83" t="s">
        <v>980</v>
      </c>
    </row>
    <row r="220" spans="1:24" ht="157.5" x14ac:dyDescent="0.25">
      <c r="A220" s="79" t="s">
        <v>13</v>
      </c>
      <c r="B220" s="80" t="s">
        <v>601</v>
      </c>
      <c r="C220" s="81" t="s">
        <v>697</v>
      </c>
      <c r="D220" s="72">
        <v>1.7161509745999997</v>
      </c>
      <c r="E220" s="72">
        <v>1.7161509745999997</v>
      </c>
      <c r="F220" s="72">
        <v>1.43167076</v>
      </c>
      <c r="G220" s="72">
        <v>0.1936802</v>
      </c>
      <c r="H220" s="72">
        <v>0.19368020000000002</v>
      </c>
      <c r="I220" s="72">
        <v>0.50945425</v>
      </c>
      <c r="J220" s="72">
        <v>0.50945425</v>
      </c>
      <c r="K220" s="72">
        <v>0.20251214772999995</v>
      </c>
      <c r="L220" s="72">
        <v>4.5224640000000003E-2</v>
      </c>
      <c r="M220" s="72">
        <v>0.81050437686999988</v>
      </c>
      <c r="N220" s="72">
        <v>0.68331167000000004</v>
      </c>
      <c r="O220" s="76">
        <v>1.3052110000000001</v>
      </c>
      <c r="P220" s="76">
        <v>1.2544929999999999</v>
      </c>
      <c r="Q220" s="76">
        <v>0</v>
      </c>
      <c r="R220" s="76">
        <v>0</v>
      </c>
      <c r="S220" s="74">
        <f t="shared" si="9"/>
        <v>0.28448021459999961</v>
      </c>
      <c r="T220" s="74">
        <f t="shared" si="10"/>
        <v>-0.28448021459999961</v>
      </c>
      <c r="U220" s="75">
        <f t="shared" si="11"/>
        <v>-0.16576642662007413</v>
      </c>
      <c r="V220" s="76"/>
      <c r="W220" s="76"/>
      <c r="X220" s="83" t="s">
        <v>980</v>
      </c>
    </row>
    <row r="221" spans="1:24" ht="157.5" x14ac:dyDescent="0.25">
      <c r="A221" s="79" t="s">
        <v>13</v>
      </c>
      <c r="B221" s="80" t="s">
        <v>602</v>
      </c>
      <c r="C221" s="81" t="s">
        <v>697</v>
      </c>
      <c r="D221" s="72">
        <v>6.1207748774000015</v>
      </c>
      <c r="E221" s="72">
        <v>6.1207748774000015</v>
      </c>
      <c r="F221" s="72">
        <v>4.9503232800000001</v>
      </c>
      <c r="G221" s="72">
        <v>1.2801402</v>
      </c>
      <c r="H221" s="72">
        <v>1.2801402</v>
      </c>
      <c r="I221" s="72">
        <v>2.78875005</v>
      </c>
      <c r="J221" s="72">
        <v>2.78875005</v>
      </c>
      <c r="K221" s="72">
        <v>0.14110933535695103</v>
      </c>
      <c r="L221" s="72">
        <v>0.54016102999999993</v>
      </c>
      <c r="M221" s="72">
        <v>1.9107752920430505</v>
      </c>
      <c r="N221" s="72">
        <v>0.34127199999999996</v>
      </c>
      <c r="O221" s="76">
        <v>4.271274</v>
      </c>
      <c r="P221" s="76">
        <v>0.2106850000000004</v>
      </c>
      <c r="Q221" s="76">
        <v>0</v>
      </c>
      <c r="R221" s="76">
        <v>0</v>
      </c>
      <c r="S221" s="74">
        <f t="shared" si="9"/>
        <v>1.1704515974000014</v>
      </c>
      <c r="T221" s="74">
        <f t="shared" si="10"/>
        <v>-1.1704515974000014</v>
      </c>
      <c r="U221" s="75">
        <f t="shared" si="11"/>
        <v>-0.19122604912683683</v>
      </c>
      <c r="V221" s="76"/>
      <c r="W221" s="76"/>
      <c r="X221" s="83" t="s">
        <v>980</v>
      </c>
    </row>
    <row r="222" spans="1:24" ht="157.5" x14ac:dyDescent="0.25">
      <c r="A222" s="79" t="s">
        <v>138</v>
      </c>
      <c r="B222" s="80" t="s">
        <v>603</v>
      </c>
      <c r="C222" s="81" t="s">
        <v>697</v>
      </c>
      <c r="D222" s="72">
        <v>1087.036685</v>
      </c>
      <c r="E222" s="72">
        <v>1087.036685</v>
      </c>
      <c r="F222" s="72">
        <v>1403.1279339999999</v>
      </c>
      <c r="G222" s="72">
        <v>111.22958647999999</v>
      </c>
      <c r="H222" s="72">
        <v>111.229587</v>
      </c>
      <c r="I222" s="72">
        <v>474.87486108999991</v>
      </c>
      <c r="J222" s="72">
        <v>508.47437000000002</v>
      </c>
      <c r="K222" s="72">
        <v>106</v>
      </c>
      <c r="L222" s="72">
        <v>481.77588899999995</v>
      </c>
      <c r="M222" s="72">
        <v>394.93223743000016</v>
      </c>
      <c r="N222" s="72">
        <v>301.64808799999997</v>
      </c>
      <c r="O222" s="76">
        <v>469.82065899999998</v>
      </c>
      <c r="P222" s="76">
        <v>306.11024599999996</v>
      </c>
      <c r="Q222" s="76">
        <v>0</v>
      </c>
      <c r="R222" s="76">
        <v>0</v>
      </c>
      <c r="S222" s="74">
        <f t="shared" si="9"/>
        <v>-316.09124899999983</v>
      </c>
      <c r="T222" s="74">
        <f t="shared" si="10"/>
        <v>316.09124899999983</v>
      </c>
      <c r="U222" s="75">
        <f t="shared" si="11"/>
        <v>0.29078250381218718</v>
      </c>
      <c r="V222" s="76"/>
      <c r="W222" s="76"/>
      <c r="X222" s="83" t="s">
        <v>980</v>
      </c>
    </row>
    <row r="223" spans="1:24" ht="94.5" x14ac:dyDescent="0.25">
      <c r="A223" s="79" t="s">
        <v>139</v>
      </c>
      <c r="B223" s="80" t="s">
        <v>604</v>
      </c>
      <c r="C223" s="81" t="s">
        <v>697</v>
      </c>
      <c r="D223" s="72">
        <v>84.8822270000001</v>
      </c>
      <c r="E223" s="72">
        <v>84.8822270000001</v>
      </c>
      <c r="F223" s="72">
        <v>86.010028000000005</v>
      </c>
      <c r="G223" s="72">
        <v>39.4404416</v>
      </c>
      <c r="H223" s="72">
        <v>39.440442000000004</v>
      </c>
      <c r="I223" s="72">
        <v>35.191594629999997</v>
      </c>
      <c r="J223" s="72">
        <v>35.191595</v>
      </c>
      <c r="K223" s="72">
        <v>5.5190000000000001</v>
      </c>
      <c r="L223" s="72">
        <v>5.5490060000000003</v>
      </c>
      <c r="M223" s="72">
        <v>4.7311907700001026</v>
      </c>
      <c r="N223" s="72">
        <v>5.8289850000000003</v>
      </c>
      <c r="O223" s="76">
        <v>58.148254000000009</v>
      </c>
      <c r="P223" s="76">
        <v>5.6870610000000017</v>
      </c>
      <c r="Q223" s="76">
        <v>0</v>
      </c>
      <c r="R223" s="76">
        <v>0</v>
      </c>
      <c r="S223" s="74">
        <f t="shared" si="9"/>
        <v>-1.1278009999999057</v>
      </c>
      <c r="T223" s="74">
        <f t="shared" si="10"/>
        <v>1.1278009999999057</v>
      </c>
      <c r="U223" s="75">
        <f t="shared" si="11"/>
        <v>1.3286656581240619E-2</v>
      </c>
      <c r="V223" s="76"/>
      <c r="W223" s="76"/>
      <c r="X223" s="83" t="s">
        <v>956</v>
      </c>
    </row>
    <row r="224" spans="1:24" ht="63" x14ac:dyDescent="0.25">
      <c r="A224" s="79" t="s">
        <v>140</v>
      </c>
      <c r="B224" s="80" t="s">
        <v>605</v>
      </c>
      <c r="C224" s="81" t="s">
        <v>697</v>
      </c>
      <c r="D224" s="72">
        <v>9.3078479999999999</v>
      </c>
      <c r="E224" s="72">
        <v>9.3078479999999999</v>
      </c>
      <c r="F224" s="72">
        <v>7.1162199999999993</v>
      </c>
      <c r="G224" s="72">
        <v>0</v>
      </c>
      <c r="H224" s="72">
        <v>6.5064139999999995</v>
      </c>
      <c r="I224" s="72">
        <v>9.3078479999999999</v>
      </c>
      <c r="J224" s="72">
        <v>0.29281499999999999</v>
      </c>
      <c r="K224" s="72">
        <v>0</v>
      </c>
      <c r="L224" s="72">
        <v>0.31699099999999997</v>
      </c>
      <c r="M224" s="72">
        <v>0</v>
      </c>
      <c r="N224" s="72">
        <v>0</v>
      </c>
      <c r="O224" s="76">
        <v>2.3982730000000001</v>
      </c>
      <c r="P224" s="76">
        <v>0</v>
      </c>
      <c r="Q224" s="76">
        <v>0</v>
      </c>
      <c r="R224" s="76">
        <v>0</v>
      </c>
      <c r="S224" s="74">
        <f t="shared" si="9"/>
        <v>2.1916280000000006</v>
      </c>
      <c r="T224" s="74">
        <f t="shared" si="10"/>
        <v>-2.1916280000000006</v>
      </c>
      <c r="U224" s="75">
        <f t="shared" si="11"/>
        <v>-0.23546022668182809</v>
      </c>
      <c r="V224" s="76"/>
      <c r="W224" s="76"/>
      <c r="X224" s="83" t="s">
        <v>982</v>
      </c>
    </row>
    <row r="225" spans="1:24" ht="78.75" x14ac:dyDescent="0.25">
      <c r="A225" s="79" t="s">
        <v>141</v>
      </c>
      <c r="B225" s="80" t="s">
        <v>606</v>
      </c>
      <c r="C225" s="81" t="s">
        <v>697</v>
      </c>
      <c r="D225" s="72">
        <v>16.855134392488701</v>
      </c>
      <c r="E225" s="72">
        <v>16.855134392488701</v>
      </c>
      <c r="F225" s="72">
        <v>1.4215700000000002</v>
      </c>
      <c r="G225" s="72">
        <v>0</v>
      </c>
      <c r="H225" s="72">
        <v>0</v>
      </c>
      <c r="I225" s="72">
        <v>0</v>
      </c>
      <c r="J225" s="72">
        <v>0</v>
      </c>
      <c r="K225" s="72">
        <v>1.18</v>
      </c>
      <c r="L225" s="72">
        <v>0.64785999999999999</v>
      </c>
      <c r="M225" s="72">
        <v>15.675134392488701</v>
      </c>
      <c r="N225" s="72">
        <v>0.77371000000000001</v>
      </c>
      <c r="O225" s="76">
        <v>2.5384709999999999</v>
      </c>
      <c r="P225" s="76">
        <v>1.8906109999999998</v>
      </c>
      <c r="Q225" s="76">
        <v>0</v>
      </c>
      <c r="R225" s="76">
        <v>0</v>
      </c>
      <c r="S225" s="74">
        <f t="shared" si="9"/>
        <v>15.4335643924887</v>
      </c>
      <c r="T225" s="74">
        <f t="shared" si="10"/>
        <v>-15.4335643924887</v>
      </c>
      <c r="U225" s="75">
        <f t="shared" si="11"/>
        <v>-0.91565952742367296</v>
      </c>
      <c r="V225" s="76"/>
      <c r="W225" s="76"/>
      <c r="X225" s="83" t="s">
        <v>983</v>
      </c>
    </row>
    <row r="226" spans="1:24" ht="94.5" x14ac:dyDescent="0.25">
      <c r="A226" s="79" t="s">
        <v>142</v>
      </c>
      <c r="B226" s="80" t="s">
        <v>607</v>
      </c>
      <c r="C226" s="81" t="s">
        <v>697</v>
      </c>
      <c r="D226" s="72">
        <v>33.574865570000007</v>
      </c>
      <c r="E226" s="72">
        <v>33.574865570000007</v>
      </c>
      <c r="F226" s="72">
        <v>20.103152999999999</v>
      </c>
      <c r="G226" s="72">
        <v>1</v>
      </c>
      <c r="H226" s="72">
        <v>5.4826779999999999</v>
      </c>
      <c r="I226" s="72">
        <v>16.357023240000004</v>
      </c>
      <c r="J226" s="72">
        <v>5.4826779999999999</v>
      </c>
      <c r="K226" s="72">
        <v>16.217842330000003</v>
      </c>
      <c r="L226" s="72">
        <v>5.4826779999999999</v>
      </c>
      <c r="M226" s="72">
        <v>0</v>
      </c>
      <c r="N226" s="72">
        <v>3.655119</v>
      </c>
      <c r="O226" s="76">
        <v>0</v>
      </c>
      <c r="P226" s="76">
        <v>0</v>
      </c>
      <c r="Q226" s="76">
        <v>0</v>
      </c>
      <c r="R226" s="76">
        <v>0</v>
      </c>
      <c r="S226" s="74">
        <f t="shared" si="9"/>
        <v>13.471712570000008</v>
      </c>
      <c r="T226" s="74">
        <f t="shared" si="10"/>
        <v>-13.471712570000008</v>
      </c>
      <c r="U226" s="75">
        <f t="shared" si="11"/>
        <v>-0.4012439764475878</v>
      </c>
      <c r="V226" s="76"/>
      <c r="W226" s="76"/>
      <c r="X226" s="89" t="s">
        <v>984</v>
      </c>
    </row>
    <row r="227" spans="1:24" ht="78.75" x14ac:dyDescent="0.25">
      <c r="A227" s="79" t="s">
        <v>143</v>
      </c>
      <c r="B227" s="80" t="s">
        <v>609</v>
      </c>
      <c r="C227" s="81" t="s">
        <v>697</v>
      </c>
      <c r="D227" s="72">
        <v>120.33799999999999</v>
      </c>
      <c r="E227" s="72">
        <v>120.33799999999999</v>
      </c>
      <c r="F227" s="72">
        <v>0</v>
      </c>
      <c r="G227" s="72">
        <v>0</v>
      </c>
      <c r="H227" s="72">
        <v>0</v>
      </c>
      <c r="I227" s="72">
        <v>0</v>
      </c>
      <c r="J227" s="72">
        <v>0</v>
      </c>
      <c r="K227" s="72">
        <v>0</v>
      </c>
      <c r="L227" s="72">
        <v>0</v>
      </c>
      <c r="M227" s="72">
        <v>120.33799999999999</v>
      </c>
      <c r="N227" s="72">
        <v>0</v>
      </c>
      <c r="O227" s="76">
        <v>0</v>
      </c>
      <c r="P227" s="76">
        <v>0</v>
      </c>
      <c r="Q227" s="76">
        <v>0</v>
      </c>
      <c r="R227" s="76">
        <v>0</v>
      </c>
      <c r="S227" s="74">
        <f t="shared" si="9"/>
        <v>120.33799999999999</v>
      </c>
      <c r="T227" s="74">
        <f t="shared" si="10"/>
        <v>-120.33799999999999</v>
      </c>
      <c r="U227" s="75">
        <f t="shared" si="11"/>
        <v>-1</v>
      </c>
      <c r="V227" s="76"/>
      <c r="W227" s="76"/>
      <c r="X227" s="83" t="s">
        <v>983</v>
      </c>
    </row>
    <row r="228" spans="1:24" ht="78.75" x14ac:dyDescent="0.25">
      <c r="A228" s="79" t="s">
        <v>144</v>
      </c>
      <c r="B228" s="80" t="s">
        <v>610</v>
      </c>
      <c r="C228" s="81" t="s">
        <v>697</v>
      </c>
      <c r="D228" s="72">
        <v>71.87</v>
      </c>
      <c r="E228" s="72">
        <v>71.87</v>
      </c>
      <c r="F228" s="72">
        <v>0</v>
      </c>
      <c r="G228" s="72">
        <v>0</v>
      </c>
      <c r="H228" s="72">
        <v>0</v>
      </c>
      <c r="I228" s="72">
        <v>0</v>
      </c>
      <c r="J228" s="72">
        <v>0</v>
      </c>
      <c r="K228" s="72">
        <v>0</v>
      </c>
      <c r="L228" s="72">
        <v>0</v>
      </c>
      <c r="M228" s="72">
        <v>71.87</v>
      </c>
      <c r="N228" s="72">
        <v>0</v>
      </c>
      <c r="O228" s="76">
        <v>0</v>
      </c>
      <c r="P228" s="76">
        <v>0</v>
      </c>
      <c r="Q228" s="76">
        <v>0</v>
      </c>
      <c r="R228" s="76">
        <v>0</v>
      </c>
      <c r="S228" s="74">
        <f t="shared" si="9"/>
        <v>71.87</v>
      </c>
      <c r="T228" s="74">
        <f t="shared" si="10"/>
        <v>-71.87</v>
      </c>
      <c r="U228" s="75">
        <f t="shared" si="11"/>
        <v>-1</v>
      </c>
      <c r="V228" s="76"/>
      <c r="W228" s="76"/>
      <c r="X228" s="83" t="s">
        <v>983</v>
      </c>
    </row>
    <row r="229" spans="1:24" ht="78.75" x14ac:dyDescent="0.25">
      <c r="A229" s="79" t="s">
        <v>145</v>
      </c>
      <c r="B229" s="80" t="s">
        <v>611</v>
      </c>
      <c r="C229" s="81" t="s">
        <v>697</v>
      </c>
      <c r="D229" s="72">
        <v>6.7949999999999999</v>
      </c>
      <c r="E229" s="72">
        <v>6.7949999999999999</v>
      </c>
      <c r="F229" s="72">
        <v>0.43452400000000002</v>
      </c>
      <c r="G229" s="72">
        <v>0</v>
      </c>
      <c r="H229" s="72">
        <v>0</v>
      </c>
      <c r="I229" s="72">
        <v>0</v>
      </c>
      <c r="J229" s="72">
        <v>0</v>
      </c>
      <c r="K229" s="72">
        <v>0</v>
      </c>
      <c r="L229" s="72">
        <v>4.0000000000000001E-3</v>
      </c>
      <c r="M229" s="72">
        <v>6.7949999999999999</v>
      </c>
      <c r="N229" s="72">
        <v>0.43052400000000002</v>
      </c>
      <c r="O229" s="76">
        <v>0.36824099999999999</v>
      </c>
      <c r="P229" s="76">
        <v>0.36824099999999999</v>
      </c>
      <c r="Q229" s="76">
        <v>0</v>
      </c>
      <c r="R229" s="76">
        <v>0</v>
      </c>
      <c r="S229" s="74">
        <f t="shared" si="9"/>
        <v>6.3604760000000002</v>
      </c>
      <c r="T229" s="74">
        <f t="shared" si="10"/>
        <v>-6.3604760000000002</v>
      </c>
      <c r="U229" s="75">
        <f t="shared" si="11"/>
        <v>-0.93605239146431196</v>
      </c>
      <c r="V229" s="76"/>
      <c r="W229" s="76"/>
      <c r="X229" s="83" t="s">
        <v>983</v>
      </c>
    </row>
    <row r="230" spans="1:24" ht="63" x14ac:dyDescent="0.25">
      <c r="A230" s="79" t="s">
        <v>146</v>
      </c>
      <c r="B230" s="80" t="s">
        <v>612</v>
      </c>
      <c r="C230" s="81" t="s">
        <v>697</v>
      </c>
      <c r="D230" s="72">
        <v>7.5</v>
      </c>
      <c r="E230" s="72">
        <v>7.5</v>
      </c>
      <c r="F230" s="72">
        <v>0.82104299999999997</v>
      </c>
      <c r="G230" s="72">
        <v>0</v>
      </c>
      <c r="H230" s="72">
        <v>0</v>
      </c>
      <c r="I230" s="72">
        <v>0</v>
      </c>
      <c r="J230" s="72">
        <v>0</v>
      </c>
      <c r="K230" s="72">
        <v>0</v>
      </c>
      <c r="L230" s="72">
        <v>0</v>
      </c>
      <c r="M230" s="72">
        <v>7.5</v>
      </c>
      <c r="N230" s="72">
        <v>0.82104299999999997</v>
      </c>
      <c r="O230" s="76">
        <v>6.3464689999999999</v>
      </c>
      <c r="P230" s="76">
        <v>5.922898</v>
      </c>
      <c r="Q230" s="76">
        <v>0</v>
      </c>
      <c r="R230" s="76">
        <v>0</v>
      </c>
      <c r="S230" s="74">
        <f t="shared" si="9"/>
        <v>6.6789570000000005</v>
      </c>
      <c r="T230" s="74">
        <f t="shared" si="10"/>
        <v>-6.6789570000000005</v>
      </c>
      <c r="U230" s="75">
        <f t="shared" si="11"/>
        <v>-0.89052759999999997</v>
      </c>
      <c r="V230" s="76"/>
      <c r="W230" s="76"/>
      <c r="X230" s="83" t="s">
        <v>985</v>
      </c>
    </row>
    <row r="231" spans="1:24" ht="110.25" x14ac:dyDescent="0.25">
      <c r="A231" s="79" t="s">
        <v>147</v>
      </c>
      <c r="B231" s="80" t="s">
        <v>613</v>
      </c>
      <c r="C231" s="81" t="s">
        <v>697</v>
      </c>
      <c r="D231" s="72">
        <v>8</v>
      </c>
      <c r="E231" s="72">
        <v>8</v>
      </c>
      <c r="F231" s="72">
        <v>0.49949400000000005</v>
      </c>
      <c r="G231" s="72">
        <v>0</v>
      </c>
      <c r="H231" s="72">
        <v>0</v>
      </c>
      <c r="I231" s="72">
        <v>0</v>
      </c>
      <c r="J231" s="72">
        <v>0</v>
      </c>
      <c r="K231" s="72">
        <v>0</v>
      </c>
      <c r="L231" s="72">
        <v>0</v>
      </c>
      <c r="M231" s="72">
        <v>8</v>
      </c>
      <c r="N231" s="72">
        <v>0.49949400000000005</v>
      </c>
      <c r="O231" s="76">
        <v>0.84690200000000004</v>
      </c>
      <c r="P231" s="76">
        <v>0.42330000000000007</v>
      </c>
      <c r="Q231" s="76">
        <v>0</v>
      </c>
      <c r="R231" s="76">
        <v>0</v>
      </c>
      <c r="S231" s="74">
        <f t="shared" si="9"/>
        <v>7.5005059999999997</v>
      </c>
      <c r="T231" s="74">
        <f t="shared" si="10"/>
        <v>-7.5005059999999997</v>
      </c>
      <c r="U231" s="75">
        <f t="shared" si="11"/>
        <v>-0.93756324999999996</v>
      </c>
      <c r="V231" s="76"/>
      <c r="W231" s="76"/>
      <c r="X231" s="83" t="s">
        <v>986</v>
      </c>
    </row>
    <row r="232" spans="1:24" ht="94.5" x14ac:dyDescent="0.25">
      <c r="A232" s="79" t="s">
        <v>148</v>
      </c>
      <c r="B232" s="80" t="s">
        <v>614</v>
      </c>
      <c r="C232" s="81" t="s">
        <v>697</v>
      </c>
      <c r="D232" s="72">
        <v>2.4</v>
      </c>
      <c r="E232" s="72">
        <v>2.4</v>
      </c>
      <c r="F232" s="72">
        <v>0.77195599999999998</v>
      </c>
      <c r="G232" s="72">
        <v>0</v>
      </c>
      <c r="H232" s="72">
        <v>0</v>
      </c>
      <c r="I232" s="72">
        <v>0</v>
      </c>
      <c r="J232" s="72">
        <v>0</v>
      </c>
      <c r="K232" s="72">
        <v>0.46875000000000006</v>
      </c>
      <c r="L232" s="72">
        <v>0.77195599999999998</v>
      </c>
      <c r="M232" s="72">
        <v>1.9312499999999999</v>
      </c>
      <c r="N232" s="72">
        <v>0</v>
      </c>
      <c r="O232" s="76">
        <v>0.6542</v>
      </c>
      <c r="P232" s="76">
        <v>0</v>
      </c>
      <c r="Q232" s="76">
        <v>0</v>
      </c>
      <c r="R232" s="76">
        <v>0</v>
      </c>
      <c r="S232" s="74">
        <f t="shared" si="9"/>
        <v>1.628044</v>
      </c>
      <c r="T232" s="74">
        <f t="shared" si="10"/>
        <v>-1.628044</v>
      </c>
      <c r="U232" s="75">
        <f t="shared" si="11"/>
        <v>-0.67835166666666669</v>
      </c>
      <c r="V232" s="76"/>
      <c r="W232" s="76"/>
      <c r="X232" s="83" t="s">
        <v>987</v>
      </c>
    </row>
    <row r="233" spans="1:24" ht="157.5" x14ac:dyDescent="0.25">
      <c r="A233" s="79" t="s">
        <v>149</v>
      </c>
      <c r="B233" s="80" t="s">
        <v>615</v>
      </c>
      <c r="C233" s="81" t="s">
        <v>697</v>
      </c>
      <c r="D233" s="72">
        <v>318.3</v>
      </c>
      <c r="E233" s="72">
        <v>11.799999999999999</v>
      </c>
      <c r="F233" s="72">
        <v>12.683674</v>
      </c>
      <c r="G233" s="72">
        <v>0</v>
      </c>
      <c r="H233" s="72">
        <v>0.34188299999999999</v>
      </c>
      <c r="I233" s="72">
        <v>0</v>
      </c>
      <c r="J233" s="72">
        <v>0.263652</v>
      </c>
      <c r="K233" s="72">
        <v>0</v>
      </c>
      <c r="L233" s="72">
        <v>1.262313</v>
      </c>
      <c r="M233" s="72">
        <v>11.799999999999999</v>
      </c>
      <c r="N233" s="72">
        <v>10.815825999999999</v>
      </c>
      <c r="O233" s="76">
        <v>2.3480720000000002</v>
      </c>
      <c r="P233" s="76">
        <v>0.97621900000000006</v>
      </c>
      <c r="Q233" s="76">
        <v>0</v>
      </c>
      <c r="R233" s="76">
        <v>0</v>
      </c>
      <c r="S233" s="74">
        <f t="shared" si="9"/>
        <v>305.61632600000002</v>
      </c>
      <c r="T233" s="74">
        <f t="shared" si="10"/>
        <v>0.88367400000000096</v>
      </c>
      <c r="U233" s="75">
        <f t="shared" si="11"/>
        <v>7.4887627118644051E-2</v>
      </c>
      <c r="V233" s="76"/>
      <c r="W233" s="76"/>
      <c r="X233" s="83" t="s">
        <v>988</v>
      </c>
    </row>
    <row r="234" spans="1:24" ht="63" x14ac:dyDescent="0.25">
      <c r="A234" s="79" t="s">
        <v>150</v>
      </c>
      <c r="B234" s="80" t="s">
        <v>616</v>
      </c>
      <c r="C234" s="81" t="s">
        <v>695</v>
      </c>
      <c r="D234" s="72">
        <v>1.1000000000000001</v>
      </c>
      <c r="E234" s="72">
        <v>1.1000000000000001</v>
      </c>
      <c r="F234" s="72">
        <v>0</v>
      </c>
      <c r="G234" s="72">
        <v>0.42372881355932207</v>
      </c>
      <c r="H234" s="72">
        <v>0</v>
      </c>
      <c r="I234" s="72">
        <v>0</v>
      </c>
      <c r="J234" s="72">
        <v>0</v>
      </c>
      <c r="K234" s="72">
        <v>0</v>
      </c>
      <c r="L234" s="72">
        <v>0</v>
      </c>
      <c r="M234" s="72">
        <v>0.67627118644067807</v>
      </c>
      <c r="N234" s="72">
        <v>0</v>
      </c>
      <c r="O234" s="76">
        <v>0.41958999999999996</v>
      </c>
      <c r="P234" s="76">
        <v>0</v>
      </c>
      <c r="Q234" s="76">
        <v>0</v>
      </c>
      <c r="R234" s="76">
        <v>0</v>
      </c>
      <c r="S234" s="74">
        <f t="shared" si="9"/>
        <v>1.1000000000000001</v>
      </c>
      <c r="T234" s="74">
        <f t="shared" si="10"/>
        <v>-1.1000000000000001</v>
      </c>
      <c r="U234" s="75">
        <f t="shared" si="11"/>
        <v>-1</v>
      </c>
      <c r="V234" s="76"/>
      <c r="W234" s="76"/>
      <c r="X234" s="82" t="s">
        <v>919</v>
      </c>
    </row>
    <row r="235" spans="1:24" ht="63" x14ac:dyDescent="0.25">
      <c r="A235" s="79" t="s">
        <v>151</v>
      </c>
      <c r="B235" s="80" t="s">
        <v>617</v>
      </c>
      <c r="C235" s="81" t="s">
        <v>695</v>
      </c>
      <c r="D235" s="72">
        <v>7.16</v>
      </c>
      <c r="E235" s="72">
        <v>7.16</v>
      </c>
      <c r="F235" s="72">
        <v>0.49512</v>
      </c>
      <c r="G235" s="72">
        <v>0</v>
      </c>
      <c r="H235" s="72">
        <v>0</v>
      </c>
      <c r="I235" s="72">
        <v>0</v>
      </c>
      <c r="J235" s="72">
        <v>9.9019999999999997E-2</v>
      </c>
      <c r="K235" s="72">
        <v>0.5</v>
      </c>
      <c r="L235" s="72">
        <v>0.39610000000000001</v>
      </c>
      <c r="M235" s="72">
        <v>6.66</v>
      </c>
      <c r="N235" s="72">
        <v>0</v>
      </c>
      <c r="O235" s="76">
        <v>0</v>
      </c>
      <c r="P235" s="76">
        <v>0</v>
      </c>
      <c r="Q235" s="76">
        <v>0</v>
      </c>
      <c r="R235" s="76">
        <v>0</v>
      </c>
      <c r="S235" s="74">
        <f t="shared" si="9"/>
        <v>6.6648800000000001</v>
      </c>
      <c r="T235" s="74">
        <f t="shared" si="10"/>
        <v>-6.6648800000000001</v>
      </c>
      <c r="U235" s="75">
        <f t="shared" si="11"/>
        <v>-0.93084916201117318</v>
      </c>
      <c r="V235" s="76"/>
      <c r="W235" s="76"/>
      <c r="X235" s="82" t="s">
        <v>919</v>
      </c>
    </row>
    <row r="236" spans="1:24" ht="63" x14ac:dyDescent="0.25">
      <c r="A236" s="79" t="s">
        <v>152</v>
      </c>
      <c r="B236" s="80" t="s">
        <v>618</v>
      </c>
      <c r="C236" s="81" t="s">
        <v>695</v>
      </c>
      <c r="D236" s="72">
        <v>1.6</v>
      </c>
      <c r="E236" s="72">
        <v>1.6</v>
      </c>
      <c r="F236" s="72">
        <v>1.32538</v>
      </c>
      <c r="G236" s="72">
        <v>0</v>
      </c>
      <c r="H236" s="72">
        <v>0</v>
      </c>
      <c r="I236" s="72">
        <v>0</v>
      </c>
      <c r="J236" s="72">
        <v>0</v>
      </c>
      <c r="K236" s="72">
        <v>1.6</v>
      </c>
      <c r="L236" s="72">
        <v>0.34393000000000001</v>
      </c>
      <c r="M236" s="72">
        <v>0</v>
      </c>
      <c r="N236" s="72">
        <v>0.98145000000000004</v>
      </c>
      <c r="O236" s="76">
        <v>1.1232</v>
      </c>
      <c r="P236" s="76">
        <v>0.83172999999999997</v>
      </c>
      <c r="Q236" s="76">
        <v>1.1232</v>
      </c>
      <c r="R236" s="76">
        <v>1.1232</v>
      </c>
      <c r="S236" s="74">
        <f t="shared" si="9"/>
        <v>0.27462000000000009</v>
      </c>
      <c r="T236" s="74">
        <f t="shared" si="10"/>
        <v>-0.27462000000000009</v>
      </c>
      <c r="U236" s="75">
        <f t="shared" si="11"/>
        <v>-0.1716375</v>
      </c>
      <c r="V236" s="76"/>
      <c r="W236" s="76"/>
      <c r="X236" s="82" t="s">
        <v>925</v>
      </c>
    </row>
    <row r="237" spans="1:24" ht="31.5" x14ac:dyDescent="0.25">
      <c r="A237" s="79" t="s">
        <v>153</v>
      </c>
      <c r="B237" s="80" t="s">
        <v>619</v>
      </c>
      <c r="C237" s="81" t="s">
        <v>697</v>
      </c>
      <c r="D237" s="72">
        <v>0.16763056000000001</v>
      </c>
      <c r="E237" s="72">
        <v>0.16763056000000001</v>
      </c>
      <c r="F237" s="72">
        <v>0.167631</v>
      </c>
      <c r="G237" s="72">
        <v>0.16763056000000001</v>
      </c>
      <c r="H237" s="72">
        <v>0</v>
      </c>
      <c r="I237" s="72">
        <v>0</v>
      </c>
      <c r="J237" s="72">
        <v>0.167631</v>
      </c>
      <c r="K237" s="72">
        <v>0</v>
      </c>
      <c r="L237" s="72">
        <v>0</v>
      </c>
      <c r="M237" s="72">
        <v>0</v>
      </c>
      <c r="N237" s="72">
        <v>0</v>
      </c>
      <c r="O237" s="76">
        <v>0</v>
      </c>
      <c r="P237" s="76">
        <v>0</v>
      </c>
      <c r="Q237" s="76">
        <v>0</v>
      </c>
      <c r="R237" s="76">
        <v>0</v>
      </c>
      <c r="S237" s="74">
        <f t="shared" si="9"/>
        <v>-4.3999999999044803E-7</v>
      </c>
      <c r="T237" s="74">
        <f t="shared" si="10"/>
        <v>4.3999999999044803E-7</v>
      </c>
      <c r="U237" s="75">
        <f t="shared" si="11"/>
        <v>2.6248197224632008E-6</v>
      </c>
      <c r="V237" s="76"/>
      <c r="W237" s="76"/>
      <c r="X237" s="83" t="s">
        <v>989</v>
      </c>
    </row>
    <row r="238" spans="1:24" ht="31.5" x14ac:dyDescent="0.25">
      <c r="A238" s="79" t="s">
        <v>154</v>
      </c>
      <c r="B238" s="80" t="s">
        <v>620</v>
      </c>
      <c r="C238" s="81" t="s">
        <v>697</v>
      </c>
      <c r="D238" s="72">
        <v>0.25985170000000002</v>
      </c>
      <c r="E238" s="72">
        <v>0.25985170000000002</v>
      </c>
      <c r="F238" s="72">
        <v>0.259851</v>
      </c>
      <c r="G238" s="72">
        <v>0.25985170000000002</v>
      </c>
      <c r="H238" s="72">
        <v>0</v>
      </c>
      <c r="I238" s="72">
        <v>0</v>
      </c>
      <c r="J238" s="72">
        <v>0.259851</v>
      </c>
      <c r="K238" s="72">
        <v>0</v>
      </c>
      <c r="L238" s="72">
        <v>0</v>
      </c>
      <c r="M238" s="72">
        <v>0</v>
      </c>
      <c r="N238" s="72">
        <v>0</v>
      </c>
      <c r="O238" s="76">
        <v>0</v>
      </c>
      <c r="P238" s="76">
        <v>0</v>
      </c>
      <c r="Q238" s="76">
        <v>0</v>
      </c>
      <c r="R238" s="76">
        <v>0</v>
      </c>
      <c r="S238" s="74">
        <f t="shared" si="9"/>
        <v>7.0000000002012897E-7</v>
      </c>
      <c r="T238" s="74">
        <f t="shared" si="10"/>
        <v>-7.0000000002012897E-7</v>
      </c>
      <c r="U238" s="75">
        <f t="shared" si="11"/>
        <v>-2.6938442196922097E-6</v>
      </c>
      <c r="V238" s="76"/>
      <c r="W238" s="76"/>
      <c r="X238" s="83" t="s">
        <v>989</v>
      </c>
    </row>
    <row r="239" spans="1:24" ht="78.75" x14ac:dyDescent="0.25">
      <c r="A239" s="79" t="s">
        <v>155</v>
      </c>
      <c r="B239" s="80" t="s">
        <v>621</v>
      </c>
      <c r="C239" s="81" t="s">
        <v>697</v>
      </c>
      <c r="D239" s="72">
        <v>119.7151540239135</v>
      </c>
      <c r="E239" s="72">
        <v>12.775473</v>
      </c>
      <c r="F239" s="72">
        <v>12.775473</v>
      </c>
      <c r="G239" s="72">
        <v>12.775473</v>
      </c>
      <c r="H239" s="72">
        <v>12.775473</v>
      </c>
      <c r="I239" s="72">
        <v>0</v>
      </c>
      <c r="J239" s="72">
        <v>0</v>
      </c>
      <c r="K239" s="72">
        <v>0</v>
      </c>
      <c r="L239" s="72">
        <v>0</v>
      </c>
      <c r="M239" s="72">
        <v>0</v>
      </c>
      <c r="N239" s="72">
        <v>0</v>
      </c>
      <c r="O239" s="76">
        <v>0.41616799999999998</v>
      </c>
      <c r="P239" s="76">
        <v>0</v>
      </c>
      <c r="Q239" s="76">
        <v>0</v>
      </c>
      <c r="R239" s="76">
        <v>0</v>
      </c>
      <c r="S239" s="74">
        <f t="shared" si="9"/>
        <v>106.93968102391349</v>
      </c>
      <c r="T239" s="74">
        <f t="shared" si="10"/>
        <v>0</v>
      </c>
      <c r="U239" s="75">
        <f t="shared" si="11"/>
        <v>0</v>
      </c>
      <c r="V239" s="76"/>
      <c r="W239" s="76"/>
      <c r="X239" s="83" t="s">
        <v>990</v>
      </c>
    </row>
    <row r="240" spans="1:24" ht="94.5" x14ac:dyDescent="0.25">
      <c r="A240" s="79" t="s">
        <v>156</v>
      </c>
      <c r="B240" s="80" t="s">
        <v>622</v>
      </c>
      <c r="C240" s="81" t="s">
        <v>697</v>
      </c>
      <c r="D240" s="72">
        <v>109.063811</v>
      </c>
      <c r="E240" s="72">
        <v>109.063811</v>
      </c>
      <c r="F240" s="72">
        <v>71.966476</v>
      </c>
      <c r="G240" s="72">
        <v>31.064250999999999</v>
      </c>
      <c r="H240" s="72">
        <v>15.770700000000001</v>
      </c>
      <c r="I240" s="72">
        <v>0</v>
      </c>
      <c r="J240" s="72">
        <v>0</v>
      </c>
      <c r="K240" s="72">
        <v>0</v>
      </c>
      <c r="L240" s="72">
        <v>0.49777000000000005</v>
      </c>
      <c r="M240" s="72">
        <v>77.999560000000002</v>
      </c>
      <c r="N240" s="72">
        <v>55.698005999999999</v>
      </c>
      <c r="O240" s="76">
        <v>36.677571</v>
      </c>
      <c r="P240" s="76">
        <v>2.3700290000000024</v>
      </c>
      <c r="Q240" s="76">
        <v>36.677571</v>
      </c>
      <c r="R240" s="76">
        <v>36.677571</v>
      </c>
      <c r="S240" s="74">
        <f t="shared" si="9"/>
        <v>37.097335000000001</v>
      </c>
      <c r="T240" s="74">
        <f t="shared" si="10"/>
        <v>-37.097335000000001</v>
      </c>
      <c r="U240" s="75">
        <f t="shared" si="11"/>
        <v>-0.34014339550265671</v>
      </c>
      <c r="V240" s="76"/>
      <c r="W240" s="76"/>
      <c r="X240" s="83" t="s">
        <v>991</v>
      </c>
    </row>
    <row r="241" spans="1:24" ht="78.75" x14ac:dyDescent="0.25">
      <c r="A241" s="79" t="s">
        <v>157</v>
      </c>
      <c r="B241" s="80" t="s">
        <v>623</v>
      </c>
      <c r="C241" s="81" t="s">
        <v>695</v>
      </c>
      <c r="D241" s="72">
        <v>0.15</v>
      </c>
      <c r="E241" s="72">
        <v>0.15</v>
      </c>
      <c r="F241" s="72">
        <v>0.38668999999999998</v>
      </c>
      <c r="G241" s="72">
        <v>0</v>
      </c>
      <c r="H241" s="72">
        <v>0</v>
      </c>
      <c r="I241" s="72">
        <v>0</v>
      </c>
      <c r="J241" s="72">
        <v>0</v>
      </c>
      <c r="K241" s="72">
        <v>0.15</v>
      </c>
      <c r="L241" s="72">
        <v>0.38668999999999998</v>
      </c>
      <c r="M241" s="72">
        <v>0</v>
      </c>
      <c r="N241" s="72">
        <v>0</v>
      </c>
      <c r="O241" s="76">
        <v>0</v>
      </c>
      <c r="P241" s="76">
        <v>0</v>
      </c>
      <c r="Q241" s="76">
        <v>0</v>
      </c>
      <c r="R241" s="76">
        <v>0</v>
      </c>
      <c r="S241" s="74">
        <f t="shared" si="9"/>
        <v>-0.23668999999999998</v>
      </c>
      <c r="T241" s="74">
        <f t="shared" si="10"/>
        <v>0.23668999999999998</v>
      </c>
      <c r="U241" s="75">
        <f t="shared" si="11"/>
        <v>1.5779333333333332</v>
      </c>
      <c r="V241" s="76"/>
      <c r="W241" s="76"/>
      <c r="X241" s="82" t="s">
        <v>915</v>
      </c>
    </row>
    <row r="242" spans="1:24" ht="31.5" x14ac:dyDescent="0.25">
      <c r="A242" s="79" t="s">
        <v>158</v>
      </c>
      <c r="B242" s="80" t="s">
        <v>624</v>
      </c>
      <c r="C242" s="81" t="s">
        <v>697</v>
      </c>
      <c r="D242" s="72">
        <v>2.1442004200000002</v>
      </c>
      <c r="E242" s="72">
        <v>2.1442004200000002</v>
      </c>
      <c r="F242" s="72">
        <v>2.1441999999999997</v>
      </c>
      <c r="G242" s="72">
        <v>2.1442004200000002</v>
      </c>
      <c r="H242" s="72">
        <v>2.1441999999999997</v>
      </c>
      <c r="I242" s="72">
        <v>0</v>
      </c>
      <c r="J242" s="72">
        <v>0</v>
      </c>
      <c r="K242" s="72">
        <v>0</v>
      </c>
      <c r="L242" s="72">
        <v>0</v>
      </c>
      <c r="M242" s="72">
        <v>0</v>
      </c>
      <c r="N242" s="72">
        <v>0</v>
      </c>
      <c r="O242" s="76">
        <v>1.8171189999999999</v>
      </c>
      <c r="P242" s="76">
        <v>0</v>
      </c>
      <c r="Q242" s="76">
        <v>0</v>
      </c>
      <c r="R242" s="76">
        <v>0</v>
      </c>
      <c r="S242" s="74">
        <f t="shared" si="9"/>
        <v>4.2000000055608666E-7</v>
      </c>
      <c r="T242" s="74">
        <f t="shared" si="10"/>
        <v>-4.2000000055608666E-7</v>
      </c>
      <c r="U242" s="75">
        <f t="shared" si="11"/>
        <v>-1.9587721211689058E-7</v>
      </c>
      <c r="V242" s="76"/>
      <c r="W242" s="76"/>
      <c r="X242" s="83" t="s">
        <v>926</v>
      </c>
    </row>
    <row r="243" spans="1:24" ht="94.5" x14ac:dyDescent="0.25">
      <c r="A243" s="79" t="s">
        <v>159</v>
      </c>
      <c r="B243" s="80" t="s">
        <v>756</v>
      </c>
      <c r="C243" s="81" t="s">
        <v>701</v>
      </c>
      <c r="D243" s="72">
        <v>407.72087639599999</v>
      </c>
      <c r="E243" s="72">
        <v>2.6125111200000002</v>
      </c>
      <c r="F243" s="72">
        <v>5.5631199999999996</v>
      </c>
      <c r="G243" s="72">
        <v>0</v>
      </c>
      <c r="H243" s="72">
        <v>0.16900000000000001</v>
      </c>
      <c r="I243" s="72">
        <v>2.6125111200000002</v>
      </c>
      <c r="J243" s="72">
        <v>0</v>
      </c>
      <c r="K243" s="72">
        <v>0</v>
      </c>
      <c r="L243" s="72">
        <v>2.4820000000000002</v>
      </c>
      <c r="M243" s="72">
        <v>0</v>
      </c>
      <c r="N243" s="72">
        <v>2.9121199999999998</v>
      </c>
      <c r="O243" s="76">
        <v>4.8918599999999994</v>
      </c>
      <c r="P243" s="76">
        <v>4.7228599999999998</v>
      </c>
      <c r="Q243" s="76">
        <v>14.57386</v>
      </c>
      <c r="R243" s="76">
        <v>14.57386</v>
      </c>
      <c r="S243" s="74">
        <f t="shared" si="9"/>
        <v>402.15775639599997</v>
      </c>
      <c r="T243" s="74">
        <f t="shared" si="10"/>
        <v>2.9506088799999994</v>
      </c>
      <c r="U243" s="75">
        <f t="shared" si="11"/>
        <v>1.1294148596772287</v>
      </c>
      <c r="V243" s="76"/>
      <c r="W243" s="76"/>
      <c r="X243" s="90" t="s">
        <v>896</v>
      </c>
    </row>
    <row r="244" spans="1:24" ht="126" x14ac:dyDescent="0.25">
      <c r="A244" s="79" t="s">
        <v>160</v>
      </c>
      <c r="B244" s="80" t="s">
        <v>626</v>
      </c>
      <c r="C244" s="81" t="s">
        <v>702</v>
      </c>
      <c r="D244" s="72">
        <v>10</v>
      </c>
      <c r="E244" s="72">
        <v>10</v>
      </c>
      <c r="F244" s="72">
        <v>0</v>
      </c>
      <c r="G244" s="72">
        <v>2.5</v>
      </c>
      <c r="H244" s="72">
        <v>0</v>
      </c>
      <c r="I244" s="72">
        <v>2.5</v>
      </c>
      <c r="J244" s="72">
        <v>0</v>
      </c>
      <c r="K244" s="72">
        <v>2.5</v>
      </c>
      <c r="L244" s="72">
        <v>0</v>
      </c>
      <c r="M244" s="72">
        <v>2.5</v>
      </c>
      <c r="N244" s="72">
        <v>0</v>
      </c>
      <c r="O244" s="76">
        <v>0</v>
      </c>
      <c r="P244" s="76">
        <v>0</v>
      </c>
      <c r="Q244" s="76">
        <v>0</v>
      </c>
      <c r="R244" s="76">
        <v>0</v>
      </c>
      <c r="S244" s="74">
        <f t="shared" si="9"/>
        <v>10</v>
      </c>
      <c r="T244" s="74">
        <f t="shared" si="10"/>
        <v>-10</v>
      </c>
      <c r="U244" s="75">
        <f t="shared" si="11"/>
        <v>-1</v>
      </c>
      <c r="V244" s="76"/>
      <c r="W244" s="76"/>
      <c r="X244" s="89" t="s">
        <v>992</v>
      </c>
    </row>
    <row r="245" spans="1:24" ht="63" x14ac:dyDescent="0.25">
      <c r="A245" s="79" t="s">
        <v>161</v>
      </c>
      <c r="B245" s="80" t="s">
        <v>627</v>
      </c>
      <c r="C245" s="81" t="s">
        <v>697</v>
      </c>
      <c r="D245" s="72">
        <v>5</v>
      </c>
      <c r="E245" s="72">
        <v>5</v>
      </c>
      <c r="F245" s="72">
        <v>1.3365909999999999</v>
      </c>
      <c r="G245" s="72">
        <v>0</v>
      </c>
      <c r="H245" s="72">
        <v>0</v>
      </c>
      <c r="I245" s="72">
        <v>0</v>
      </c>
      <c r="J245" s="72">
        <v>0</v>
      </c>
      <c r="K245" s="72">
        <v>0</v>
      </c>
      <c r="L245" s="72">
        <v>1.1695089999999999</v>
      </c>
      <c r="M245" s="72">
        <v>5</v>
      </c>
      <c r="N245" s="72">
        <v>0.16708199999999998</v>
      </c>
      <c r="O245" s="76">
        <v>0.141595</v>
      </c>
      <c r="P245" s="76">
        <v>0</v>
      </c>
      <c r="Q245" s="76">
        <v>22.819277999999997</v>
      </c>
      <c r="R245" s="76">
        <v>22.819277999999997</v>
      </c>
      <c r="S245" s="74">
        <f t="shared" si="9"/>
        <v>3.6634090000000001</v>
      </c>
      <c r="T245" s="74">
        <f t="shared" si="10"/>
        <v>-3.6634090000000001</v>
      </c>
      <c r="U245" s="75">
        <f t="shared" si="11"/>
        <v>-0.73268180000000005</v>
      </c>
      <c r="V245" s="76"/>
      <c r="W245" s="76"/>
      <c r="X245" s="83" t="s">
        <v>993</v>
      </c>
    </row>
    <row r="246" spans="1:24" ht="63" x14ac:dyDescent="0.25">
      <c r="A246" s="79" t="s">
        <v>162</v>
      </c>
      <c r="B246" s="80" t="s">
        <v>628</v>
      </c>
      <c r="C246" s="81" t="s">
        <v>697</v>
      </c>
      <c r="D246" s="72">
        <v>11.79510273</v>
      </c>
      <c r="E246" s="72">
        <v>11.79510273</v>
      </c>
      <c r="F246" s="72">
        <v>11.205347</v>
      </c>
      <c r="G246" s="72">
        <v>11.79510273</v>
      </c>
      <c r="H246" s="72">
        <v>11.205347</v>
      </c>
      <c r="I246" s="72">
        <v>0</v>
      </c>
      <c r="J246" s="72">
        <v>0</v>
      </c>
      <c r="K246" s="72">
        <v>0</v>
      </c>
      <c r="L246" s="72">
        <v>0</v>
      </c>
      <c r="M246" s="72">
        <v>0</v>
      </c>
      <c r="N246" s="72">
        <v>0</v>
      </c>
      <c r="O246" s="76">
        <v>0</v>
      </c>
      <c r="P246" s="76">
        <v>0</v>
      </c>
      <c r="Q246" s="76">
        <v>0</v>
      </c>
      <c r="R246" s="76">
        <v>0</v>
      </c>
      <c r="S246" s="74">
        <f t="shared" si="9"/>
        <v>0.58975573000000026</v>
      </c>
      <c r="T246" s="74">
        <f t="shared" si="10"/>
        <v>-0.58975573000000026</v>
      </c>
      <c r="U246" s="75">
        <f t="shared" si="11"/>
        <v>-5.0000050317493105E-2</v>
      </c>
      <c r="V246" s="76"/>
      <c r="W246" s="76"/>
      <c r="X246" s="47" t="s">
        <v>997</v>
      </c>
    </row>
    <row r="247" spans="1:24" ht="63" x14ac:dyDescent="0.25">
      <c r="A247" s="79" t="s">
        <v>163</v>
      </c>
      <c r="B247" s="80" t="s">
        <v>629</v>
      </c>
      <c r="C247" s="81" t="s">
        <v>697</v>
      </c>
      <c r="D247" s="72">
        <v>11.719054041</v>
      </c>
      <c r="E247" s="72">
        <v>11.719054041</v>
      </c>
      <c r="F247" s="72">
        <v>11.133101</v>
      </c>
      <c r="G247" s="72">
        <v>11.719054041</v>
      </c>
      <c r="H247" s="72">
        <v>11.133101</v>
      </c>
      <c r="I247" s="72">
        <v>0</v>
      </c>
      <c r="J247" s="72">
        <v>0</v>
      </c>
      <c r="K247" s="72">
        <v>0</v>
      </c>
      <c r="L247" s="72">
        <v>0</v>
      </c>
      <c r="M247" s="72">
        <v>0</v>
      </c>
      <c r="N247" s="72">
        <v>0</v>
      </c>
      <c r="O247" s="76">
        <v>0</v>
      </c>
      <c r="P247" s="76">
        <v>0</v>
      </c>
      <c r="Q247" s="76">
        <v>0</v>
      </c>
      <c r="R247" s="76">
        <v>0</v>
      </c>
      <c r="S247" s="74">
        <f t="shared" si="9"/>
        <v>0.58595304099999979</v>
      </c>
      <c r="T247" s="74">
        <f t="shared" si="10"/>
        <v>-0.58595304099999979</v>
      </c>
      <c r="U247" s="75">
        <f t="shared" si="11"/>
        <v>-5.0000028922982942E-2</v>
      </c>
      <c r="V247" s="76"/>
      <c r="W247" s="76"/>
      <c r="X247" s="47" t="s">
        <v>997</v>
      </c>
    </row>
    <row r="248" spans="1:24" ht="126" x14ac:dyDescent="0.25">
      <c r="A248" s="79" t="s">
        <v>164</v>
      </c>
      <c r="B248" s="80" t="s">
        <v>630</v>
      </c>
      <c r="C248" s="81" t="s">
        <v>697</v>
      </c>
      <c r="D248" s="72">
        <v>12.904003620000001</v>
      </c>
      <c r="E248" s="72">
        <v>12.904003620000001</v>
      </c>
      <c r="F248" s="72">
        <v>14.290584999999998</v>
      </c>
      <c r="G248" s="72">
        <v>12.904003620000001</v>
      </c>
      <c r="H248" s="72">
        <v>3.5937229999999998</v>
      </c>
      <c r="I248" s="72">
        <v>0</v>
      </c>
      <c r="J248" s="72">
        <v>10.204248999999999</v>
      </c>
      <c r="K248" s="72">
        <v>0</v>
      </c>
      <c r="L248" s="72">
        <v>0.49261300000000002</v>
      </c>
      <c r="M248" s="72">
        <v>0</v>
      </c>
      <c r="N248" s="72">
        <v>0</v>
      </c>
      <c r="O248" s="76">
        <v>0.74475400000000003</v>
      </c>
      <c r="P248" s="76">
        <v>0</v>
      </c>
      <c r="Q248" s="76">
        <v>38.081726000000003</v>
      </c>
      <c r="R248" s="76">
        <v>0</v>
      </c>
      <c r="S248" s="74">
        <f t="shared" si="9"/>
        <v>-1.3865813799999973</v>
      </c>
      <c r="T248" s="74">
        <f t="shared" si="10"/>
        <v>1.3865813799999973</v>
      </c>
      <c r="U248" s="75">
        <f t="shared" si="11"/>
        <v>0.10745357958912272</v>
      </c>
      <c r="V248" s="76"/>
      <c r="W248" s="76"/>
      <c r="X248" s="47" t="s">
        <v>998</v>
      </c>
    </row>
    <row r="249" spans="1:24" ht="78.75" x14ac:dyDescent="0.25">
      <c r="A249" s="79" t="s">
        <v>165</v>
      </c>
      <c r="B249" s="80" t="s">
        <v>631</v>
      </c>
      <c r="C249" s="81" t="s">
        <v>700</v>
      </c>
      <c r="D249" s="72">
        <v>0.27059587000000002</v>
      </c>
      <c r="E249" s="72">
        <v>0.27059587000000002</v>
      </c>
      <c r="F249" s="72">
        <v>0</v>
      </c>
      <c r="G249" s="72">
        <v>0.27059587000000002</v>
      </c>
      <c r="H249" s="72">
        <v>0</v>
      </c>
      <c r="I249" s="72">
        <v>0</v>
      </c>
      <c r="J249" s="72">
        <v>0</v>
      </c>
      <c r="K249" s="72">
        <v>0</v>
      </c>
      <c r="L249" s="72">
        <v>0</v>
      </c>
      <c r="M249" s="72">
        <v>0</v>
      </c>
      <c r="N249" s="72">
        <v>0</v>
      </c>
      <c r="O249" s="76">
        <v>0</v>
      </c>
      <c r="P249" s="76">
        <v>0</v>
      </c>
      <c r="Q249" s="76">
        <v>0</v>
      </c>
      <c r="R249" s="76">
        <v>0</v>
      </c>
      <c r="S249" s="74">
        <f t="shared" si="9"/>
        <v>0.27059587000000002</v>
      </c>
      <c r="T249" s="74">
        <f t="shared" si="10"/>
        <v>-0.27059587000000002</v>
      </c>
      <c r="U249" s="75">
        <f t="shared" si="11"/>
        <v>-1</v>
      </c>
      <c r="V249" s="76"/>
      <c r="W249" s="76"/>
      <c r="X249" s="83" t="s">
        <v>904</v>
      </c>
    </row>
    <row r="250" spans="1:24" ht="78.75" x14ac:dyDescent="0.25">
      <c r="A250" s="79" t="s">
        <v>166</v>
      </c>
      <c r="B250" s="80" t="s">
        <v>632</v>
      </c>
      <c r="C250" s="81" t="s">
        <v>697</v>
      </c>
      <c r="D250" s="72">
        <v>6.1</v>
      </c>
      <c r="E250" s="72">
        <v>6.1</v>
      </c>
      <c r="F250" s="72">
        <v>0.54920199999999997</v>
      </c>
      <c r="G250" s="72">
        <v>0</v>
      </c>
      <c r="H250" s="72">
        <v>0</v>
      </c>
      <c r="I250" s="72">
        <v>0</v>
      </c>
      <c r="J250" s="72">
        <v>0</v>
      </c>
      <c r="K250" s="72">
        <v>0</v>
      </c>
      <c r="L250" s="72">
        <v>0</v>
      </c>
      <c r="M250" s="72">
        <v>6.1</v>
      </c>
      <c r="N250" s="72">
        <v>0.54920199999999997</v>
      </c>
      <c r="O250" s="76">
        <v>0.47330700000000003</v>
      </c>
      <c r="P250" s="76">
        <v>5.1670999999999995E-2</v>
      </c>
      <c r="Q250" s="76">
        <v>0</v>
      </c>
      <c r="R250" s="76">
        <v>0</v>
      </c>
      <c r="S250" s="74">
        <f t="shared" si="9"/>
        <v>5.5507979999999995</v>
      </c>
      <c r="T250" s="74">
        <f t="shared" si="10"/>
        <v>-5.5507979999999995</v>
      </c>
      <c r="U250" s="75">
        <f t="shared" si="11"/>
        <v>-0.90996688524590164</v>
      </c>
      <c r="V250" s="76"/>
      <c r="W250" s="76"/>
      <c r="X250" s="83" t="s">
        <v>927</v>
      </c>
    </row>
    <row r="251" spans="1:24" ht="78.75" x14ac:dyDescent="0.25">
      <c r="A251" s="79" t="s">
        <v>167</v>
      </c>
      <c r="B251" s="80" t="s">
        <v>633</v>
      </c>
      <c r="C251" s="81" t="s">
        <v>697</v>
      </c>
      <c r="D251" s="72">
        <v>3.66</v>
      </c>
      <c r="E251" s="72">
        <v>3.66</v>
      </c>
      <c r="F251" s="72">
        <v>0.524926</v>
      </c>
      <c r="G251" s="72">
        <v>0</v>
      </c>
      <c r="H251" s="72">
        <v>0</v>
      </c>
      <c r="I251" s="72">
        <v>0</v>
      </c>
      <c r="J251" s="72">
        <v>0</v>
      </c>
      <c r="K251" s="72">
        <v>0</v>
      </c>
      <c r="L251" s="72">
        <v>0</v>
      </c>
      <c r="M251" s="72">
        <v>3.66</v>
      </c>
      <c r="N251" s="72">
        <v>0.524926</v>
      </c>
      <c r="O251" s="76">
        <v>0.45273399999999997</v>
      </c>
      <c r="P251" s="76">
        <v>5.1670999999999995E-2</v>
      </c>
      <c r="Q251" s="76">
        <v>0</v>
      </c>
      <c r="R251" s="76">
        <v>0</v>
      </c>
      <c r="S251" s="74">
        <f t="shared" si="9"/>
        <v>3.1350740000000004</v>
      </c>
      <c r="T251" s="74">
        <f t="shared" si="10"/>
        <v>-3.1350740000000004</v>
      </c>
      <c r="U251" s="75">
        <f t="shared" si="11"/>
        <v>-0.85657759562841529</v>
      </c>
      <c r="V251" s="76"/>
      <c r="W251" s="76"/>
      <c r="X251" s="83" t="s">
        <v>927</v>
      </c>
    </row>
    <row r="252" spans="1:24" ht="78.75" x14ac:dyDescent="0.25">
      <c r="A252" s="79" t="s">
        <v>168</v>
      </c>
      <c r="B252" s="80" t="s">
        <v>634</v>
      </c>
      <c r="C252" s="81" t="s">
        <v>697</v>
      </c>
      <c r="D252" s="72">
        <v>5.5</v>
      </c>
      <c r="E252" s="72">
        <v>5.5</v>
      </c>
      <c r="F252" s="72">
        <v>0.402314</v>
      </c>
      <c r="G252" s="72">
        <v>0</v>
      </c>
      <c r="H252" s="72">
        <v>0</v>
      </c>
      <c r="I252" s="72">
        <v>0</v>
      </c>
      <c r="J252" s="72">
        <v>0</v>
      </c>
      <c r="K252" s="72">
        <v>0</v>
      </c>
      <c r="L252" s="72">
        <v>0</v>
      </c>
      <c r="M252" s="72">
        <v>5.5</v>
      </c>
      <c r="N252" s="72">
        <v>0.402314</v>
      </c>
      <c r="O252" s="76">
        <v>0.402314</v>
      </c>
      <c r="P252" s="76">
        <v>0</v>
      </c>
      <c r="Q252" s="76">
        <v>0</v>
      </c>
      <c r="R252" s="76">
        <v>0</v>
      </c>
      <c r="S252" s="74">
        <f t="shared" si="9"/>
        <v>5.0976860000000004</v>
      </c>
      <c r="T252" s="74">
        <f t="shared" si="10"/>
        <v>-5.0976860000000004</v>
      </c>
      <c r="U252" s="75">
        <f t="shared" si="11"/>
        <v>-0.92685200000000001</v>
      </c>
      <c r="V252" s="76"/>
      <c r="W252" s="76"/>
      <c r="X252" s="83" t="s">
        <v>927</v>
      </c>
    </row>
    <row r="253" spans="1:24" ht="78.75" x14ac:dyDescent="0.25">
      <c r="A253" s="79" t="s">
        <v>169</v>
      </c>
      <c r="B253" s="80" t="s">
        <v>635</v>
      </c>
      <c r="C253" s="81" t="s">
        <v>697</v>
      </c>
      <c r="D253" s="72">
        <v>7.33</v>
      </c>
      <c r="E253" s="72">
        <v>7.33</v>
      </c>
      <c r="F253" s="72">
        <v>0.406665</v>
      </c>
      <c r="G253" s="72">
        <v>0</v>
      </c>
      <c r="H253" s="72">
        <v>0</v>
      </c>
      <c r="I253" s="72">
        <v>0</v>
      </c>
      <c r="J253" s="72">
        <v>0</v>
      </c>
      <c r="K253" s="72">
        <v>0</v>
      </c>
      <c r="L253" s="72">
        <v>0</v>
      </c>
      <c r="M253" s="72">
        <v>7.33</v>
      </c>
      <c r="N253" s="72">
        <v>0.406665</v>
      </c>
      <c r="O253" s="76">
        <v>0.406665</v>
      </c>
      <c r="P253" s="76">
        <v>0</v>
      </c>
      <c r="Q253" s="76">
        <v>0</v>
      </c>
      <c r="R253" s="76">
        <v>0</v>
      </c>
      <c r="S253" s="74">
        <f t="shared" si="9"/>
        <v>6.9233349999999998</v>
      </c>
      <c r="T253" s="74">
        <f t="shared" si="10"/>
        <v>-6.9233349999999998</v>
      </c>
      <c r="U253" s="75">
        <f t="shared" si="11"/>
        <v>-0.94452046384720323</v>
      </c>
      <c r="V253" s="76"/>
      <c r="W253" s="76"/>
      <c r="X253" s="83" t="s">
        <v>927</v>
      </c>
    </row>
    <row r="254" spans="1:24" x14ac:dyDescent="0.25">
      <c r="A254" s="79" t="s">
        <v>170</v>
      </c>
      <c r="B254" s="80" t="s">
        <v>636</v>
      </c>
      <c r="C254" s="81" t="s">
        <v>697</v>
      </c>
      <c r="D254" s="72">
        <v>4.5693103100000005</v>
      </c>
      <c r="E254" s="72">
        <v>4.5693103100000005</v>
      </c>
      <c r="F254" s="72">
        <v>4.5693100000000006</v>
      </c>
      <c r="G254" s="72">
        <v>4.5693103100000005</v>
      </c>
      <c r="H254" s="72">
        <v>4.5693100000000006</v>
      </c>
      <c r="I254" s="72">
        <v>0</v>
      </c>
      <c r="J254" s="72">
        <v>0</v>
      </c>
      <c r="K254" s="72">
        <v>0</v>
      </c>
      <c r="L254" s="72">
        <v>0</v>
      </c>
      <c r="M254" s="72">
        <v>0</v>
      </c>
      <c r="N254" s="72">
        <v>0</v>
      </c>
      <c r="O254" s="76">
        <v>0</v>
      </c>
      <c r="P254" s="76">
        <v>0</v>
      </c>
      <c r="Q254" s="76">
        <v>0</v>
      </c>
      <c r="R254" s="76">
        <v>0</v>
      </c>
      <c r="S254" s="74">
        <f t="shared" si="9"/>
        <v>3.0999999989234084E-7</v>
      </c>
      <c r="T254" s="74">
        <f t="shared" si="10"/>
        <v>-3.0999999989234084E-7</v>
      </c>
      <c r="U254" s="75">
        <f t="shared" si="11"/>
        <v>-6.7843936801814664E-8</v>
      </c>
      <c r="V254" s="76"/>
      <c r="W254" s="76"/>
      <c r="X254" s="83" t="s">
        <v>926</v>
      </c>
    </row>
    <row r="255" spans="1:24" ht="78.75" x14ac:dyDescent="0.25">
      <c r="A255" s="79" t="s">
        <v>171</v>
      </c>
      <c r="B255" s="80" t="s">
        <v>637</v>
      </c>
      <c r="C255" s="81" t="s">
        <v>697</v>
      </c>
      <c r="D255" s="72">
        <v>110.15</v>
      </c>
      <c r="E255" s="72">
        <v>110.15</v>
      </c>
      <c r="F255" s="72">
        <v>24.048532000000002</v>
      </c>
      <c r="G255" s="72">
        <v>0</v>
      </c>
      <c r="H255" s="72">
        <v>2.5501849999999999</v>
      </c>
      <c r="I255" s="72">
        <v>0</v>
      </c>
      <c r="J255" s="72">
        <v>21.038786000000002</v>
      </c>
      <c r="K255" s="72">
        <v>0</v>
      </c>
      <c r="L255" s="72">
        <v>0</v>
      </c>
      <c r="M255" s="72">
        <v>110.15</v>
      </c>
      <c r="N255" s="72">
        <v>0.459561</v>
      </c>
      <c r="O255" s="76">
        <v>18.330171999999997</v>
      </c>
      <c r="P255" s="76">
        <v>14.127415999999998</v>
      </c>
      <c r="Q255" s="76">
        <v>0</v>
      </c>
      <c r="R255" s="76">
        <v>0</v>
      </c>
      <c r="S255" s="74">
        <f t="shared" si="9"/>
        <v>86.101468000000011</v>
      </c>
      <c r="T255" s="74">
        <f t="shared" si="10"/>
        <v>-86.101468000000011</v>
      </c>
      <c r="U255" s="75">
        <f t="shared" si="11"/>
        <v>-0.78167469813890156</v>
      </c>
      <c r="V255" s="76"/>
      <c r="W255" s="76"/>
      <c r="X255" s="83" t="s">
        <v>927</v>
      </c>
    </row>
    <row r="256" spans="1:24" ht="110.25" x14ac:dyDescent="0.25">
      <c r="A256" s="79" t="s">
        <v>172</v>
      </c>
      <c r="B256" s="80" t="s">
        <v>638</v>
      </c>
      <c r="C256" s="81" t="s">
        <v>697</v>
      </c>
      <c r="D256" s="72">
        <v>63.973613377157207</v>
      </c>
      <c r="E256" s="72">
        <v>63.973613377157207</v>
      </c>
      <c r="F256" s="72">
        <v>12.443914000000001</v>
      </c>
      <c r="G256" s="72">
        <v>0</v>
      </c>
      <c r="H256" s="72">
        <v>0.49922800000000001</v>
      </c>
      <c r="I256" s="72">
        <v>0</v>
      </c>
      <c r="J256" s="72">
        <v>4.9822240000000004</v>
      </c>
      <c r="K256" s="72">
        <v>5.8999999999999995</v>
      </c>
      <c r="L256" s="72">
        <v>6.254893</v>
      </c>
      <c r="M256" s="72">
        <v>58.073613377157209</v>
      </c>
      <c r="N256" s="72">
        <v>0.707569</v>
      </c>
      <c r="O256" s="76">
        <v>8.9995560000000001</v>
      </c>
      <c r="P256" s="76">
        <v>0</v>
      </c>
      <c r="Q256" s="76">
        <v>0</v>
      </c>
      <c r="R256" s="76">
        <v>0</v>
      </c>
      <c r="S256" s="74">
        <f t="shared" si="9"/>
        <v>51.529699377157208</v>
      </c>
      <c r="T256" s="74">
        <f t="shared" si="10"/>
        <v>-51.529699377157208</v>
      </c>
      <c r="U256" s="75">
        <f t="shared" si="11"/>
        <v>-0.80548364641157977</v>
      </c>
      <c r="V256" s="76"/>
      <c r="W256" s="76"/>
      <c r="X256" s="83" t="s">
        <v>930</v>
      </c>
    </row>
    <row r="257" spans="1:24" ht="94.5" x14ac:dyDescent="0.25">
      <c r="A257" s="79" t="s">
        <v>173</v>
      </c>
      <c r="B257" s="80" t="s">
        <v>639</v>
      </c>
      <c r="C257" s="81" t="s">
        <v>697</v>
      </c>
      <c r="D257" s="72">
        <v>0.62584600000000001</v>
      </c>
      <c r="E257" s="72">
        <v>0.62584600000000001</v>
      </c>
      <c r="F257" s="72">
        <v>0.64084600000000003</v>
      </c>
      <c r="G257" s="72">
        <v>0</v>
      </c>
      <c r="H257" s="72">
        <v>0</v>
      </c>
      <c r="I257" s="72">
        <v>0</v>
      </c>
      <c r="J257" s="72">
        <v>0</v>
      </c>
      <c r="K257" s="72">
        <v>0</v>
      </c>
      <c r="L257" s="72">
        <v>0.64084600000000003</v>
      </c>
      <c r="M257" s="72">
        <v>0.62584600000000001</v>
      </c>
      <c r="N257" s="72">
        <v>0</v>
      </c>
      <c r="O257" s="76">
        <v>0</v>
      </c>
      <c r="P257" s="76">
        <v>0</v>
      </c>
      <c r="Q257" s="76">
        <v>0</v>
      </c>
      <c r="R257" s="76">
        <v>0</v>
      </c>
      <c r="S257" s="74">
        <f t="shared" si="9"/>
        <v>-1.5000000000000013E-2</v>
      </c>
      <c r="T257" s="74">
        <f t="shared" si="10"/>
        <v>1.5000000000000013E-2</v>
      </c>
      <c r="U257" s="75">
        <f t="shared" si="11"/>
        <v>2.3967557514148918E-2</v>
      </c>
      <c r="V257" s="76"/>
      <c r="W257" s="76"/>
      <c r="X257" s="83" t="s">
        <v>931</v>
      </c>
    </row>
    <row r="258" spans="1:24" ht="78.75" x14ac:dyDescent="0.25">
      <c r="A258" s="79" t="s">
        <v>174</v>
      </c>
      <c r="B258" s="80" t="s">
        <v>640</v>
      </c>
      <c r="C258" s="81" t="s">
        <v>702</v>
      </c>
      <c r="D258" s="72">
        <v>29.515000000000001</v>
      </c>
      <c r="E258" s="72">
        <v>29.515000000000001</v>
      </c>
      <c r="F258" s="72">
        <v>0</v>
      </c>
      <c r="G258" s="72">
        <v>0</v>
      </c>
      <c r="H258" s="72">
        <v>0</v>
      </c>
      <c r="I258" s="72">
        <v>29.515000000000001</v>
      </c>
      <c r="J258" s="72">
        <v>0</v>
      </c>
      <c r="K258" s="72">
        <v>0</v>
      </c>
      <c r="L258" s="72">
        <v>0</v>
      </c>
      <c r="M258" s="72">
        <v>0</v>
      </c>
      <c r="N258" s="72">
        <v>0</v>
      </c>
      <c r="O258" s="76">
        <v>0</v>
      </c>
      <c r="P258" s="76">
        <v>0</v>
      </c>
      <c r="Q258" s="76">
        <v>0</v>
      </c>
      <c r="R258" s="76">
        <v>0</v>
      </c>
      <c r="S258" s="74">
        <f t="shared" si="9"/>
        <v>29.515000000000001</v>
      </c>
      <c r="T258" s="74">
        <f t="shared" si="10"/>
        <v>-29.515000000000001</v>
      </c>
      <c r="U258" s="75">
        <f t="shared" si="11"/>
        <v>-1</v>
      </c>
      <c r="V258" s="76"/>
      <c r="W258" s="76"/>
      <c r="X258" s="83" t="s">
        <v>935</v>
      </c>
    </row>
    <row r="259" spans="1:24" ht="110.25" x14ac:dyDescent="0.25">
      <c r="A259" s="79" t="s">
        <v>175</v>
      </c>
      <c r="B259" s="80" t="s">
        <v>641</v>
      </c>
      <c r="C259" s="81" t="s">
        <v>702</v>
      </c>
      <c r="D259" s="72">
        <v>70.8</v>
      </c>
      <c r="E259" s="72">
        <v>23.599999999999998</v>
      </c>
      <c r="F259" s="72">
        <v>29.240174</v>
      </c>
      <c r="G259" s="72">
        <v>0</v>
      </c>
      <c r="H259" s="72">
        <v>0</v>
      </c>
      <c r="I259" s="72">
        <v>0</v>
      </c>
      <c r="J259" s="72">
        <v>19.974203000000003</v>
      </c>
      <c r="K259" s="72">
        <v>23.599999999999998</v>
      </c>
      <c r="L259" s="72">
        <v>6.48935</v>
      </c>
      <c r="M259" s="72">
        <v>0</v>
      </c>
      <c r="N259" s="72">
        <v>2.776621</v>
      </c>
      <c r="O259" s="76">
        <v>27.730664000000001</v>
      </c>
      <c r="P259" s="76">
        <v>3.8033630000000014</v>
      </c>
      <c r="Q259" s="76">
        <v>27.730664000000001</v>
      </c>
      <c r="R259" s="76">
        <v>3.8033630000000014</v>
      </c>
      <c r="S259" s="74">
        <f t="shared" si="9"/>
        <v>41.559826000000001</v>
      </c>
      <c r="T259" s="74">
        <f t="shared" si="10"/>
        <v>5.6401740000000018</v>
      </c>
      <c r="U259" s="75">
        <f t="shared" si="11"/>
        <v>0.23899042372881363</v>
      </c>
      <c r="V259" s="76"/>
      <c r="W259" s="76"/>
      <c r="X259" s="89" t="s">
        <v>936</v>
      </c>
    </row>
    <row r="260" spans="1:24" ht="78.75" x14ac:dyDescent="0.25">
      <c r="A260" s="79" t="s">
        <v>176</v>
      </c>
      <c r="B260" s="80" t="s">
        <v>643</v>
      </c>
      <c r="C260" s="81" t="s">
        <v>703</v>
      </c>
      <c r="D260" s="72">
        <v>0.48</v>
      </c>
      <c r="E260" s="72">
        <v>0.48</v>
      </c>
      <c r="F260" s="72">
        <v>0.20951</v>
      </c>
      <c r="G260" s="72">
        <v>0</v>
      </c>
      <c r="H260" s="72">
        <v>0.20951</v>
      </c>
      <c r="I260" s="72">
        <v>0</v>
      </c>
      <c r="J260" s="72">
        <v>0</v>
      </c>
      <c r="K260" s="72">
        <v>0</v>
      </c>
      <c r="L260" s="72">
        <v>0</v>
      </c>
      <c r="M260" s="72">
        <v>0.48</v>
      </c>
      <c r="N260" s="72">
        <v>0</v>
      </c>
      <c r="O260" s="76">
        <v>0.17755000000000001</v>
      </c>
      <c r="P260" s="76">
        <v>0.17755000000000001</v>
      </c>
      <c r="Q260" s="76">
        <v>0.17755000000000001</v>
      </c>
      <c r="R260" s="76">
        <v>0.17755000000000001</v>
      </c>
      <c r="S260" s="74">
        <f t="shared" si="9"/>
        <v>0.27049000000000001</v>
      </c>
      <c r="T260" s="74">
        <f t="shared" si="10"/>
        <v>-0.27049000000000001</v>
      </c>
      <c r="U260" s="75">
        <f t="shared" si="11"/>
        <v>-0.56352083333333325</v>
      </c>
      <c r="V260" s="76"/>
      <c r="W260" s="76"/>
      <c r="X260" s="82" t="s">
        <v>937</v>
      </c>
    </row>
    <row r="261" spans="1:24" ht="63" x14ac:dyDescent="0.25">
      <c r="A261" s="79" t="s">
        <v>177</v>
      </c>
      <c r="B261" s="80" t="s">
        <v>644</v>
      </c>
      <c r="C261" s="81" t="s">
        <v>704</v>
      </c>
      <c r="D261" s="72">
        <v>0.49664029999999998</v>
      </c>
      <c r="E261" s="72">
        <v>0.49664029999999998</v>
      </c>
      <c r="F261" s="72">
        <v>0.49663999999999997</v>
      </c>
      <c r="G261" s="72">
        <v>0</v>
      </c>
      <c r="H261" s="72">
        <v>0</v>
      </c>
      <c r="I261" s="72">
        <v>0</v>
      </c>
      <c r="J261" s="72">
        <v>0</v>
      </c>
      <c r="K261" s="72">
        <v>0</v>
      </c>
      <c r="L261" s="72">
        <v>0.49663999999999997</v>
      </c>
      <c r="M261" s="72">
        <v>0.49664029999999998</v>
      </c>
      <c r="N261" s="72">
        <v>0</v>
      </c>
      <c r="O261" s="76">
        <v>0</v>
      </c>
      <c r="P261" s="76">
        <v>0</v>
      </c>
      <c r="Q261" s="76">
        <v>0</v>
      </c>
      <c r="R261" s="76">
        <v>0</v>
      </c>
      <c r="S261" s="74">
        <f t="shared" si="9"/>
        <v>3.000000000086267E-7</v>
      </c>
      <c r="T261" s="74">
        <f t="shared" si="10"/>
        <v>-3.000000000086267E-7</v>
      </c>
      <c r="U261" s="75">
        <f t="shared" si="11"/>
        <v>-6.040589134448382E-7</v>
      </c>
      <c r="V261" s="76"/>
      <c r="W261" s="76"/>
      <c r="X261" s="83" t="s">
        <v>938</v>
      </c>
    </row>
    <row r="262" spans="1:24" ht="31.5" x14ac:dyDescent="0.25">
      <c r="A262" s="79" t="s">
        <v>178</v>
      </c>
      <c r="B262" s="80" t="s">
        <v>645</v>
      </c>
      <c r="C262" s="81" t="s">
        <v>704</v>
      </c>
      <c r="D262" s="72">
        <v>0.378</v>
      </c>
      <c r="E262" s="72">
        <v>0.378</v>
      </c>
      <c r="F262" s="72">
        <v>0.378</v>
      </c>
      <c r="G262" s="72">
        <v>0</v>
      </c>
      <c r="H262" s="72">
        <v>0</v>
      </c>
      <c r="I262" s="72">
        <v>0</v>
      </c>
      <c r="J262" s="72">
        <v>0</v>
      </c>
      <c r="K262" s="72">
        <v>0</v>
      </c>
      <c r="L262" s="72">
        <v>0.378</v>
      </c>
      <c r="M262" s="72">
        <v>0.378</v>
      </c>
      <c r="N262" s="72">
        <v>0</v>
      </c>
      <c r="O262" s="76">
        <v>0.32033999999999996</v>
      </c>
      <c r="P262" s="76">
        <v>0.32033999999999996</v>
      </c>
      <c r="Q262" s="76">
        <v>0</v>
      </c>
      <c r="R262" s="76">
        <v>0</v>
      </c>
      <c r="S262" s="74">
        <f t="shared" si="9"/>
        <v>0</v>
      </c>
      <c r="T262" s="74">
        <f t="shared" si="10"/>
        <v>0</v>
      </c>
      <c r="U262" s="75">
        <f t="shared" si="11"/>
        <v>0</v>
      </c>
      <c r="V262" s="76"/>
      <c r="W262" s="76"/>
      <c r="X262" s="82" t="s">
        <v>939</v>
      </c>
    </row>
    <row r="263" spans="1:24" ht="78.75" x14ac:dyDescent="0.25">
      <c r="A263" s="79" t="s">
        <v>179</v>
      </c>
      <c r="B263" s="80" t="s">
        <v>646</v>
      </c>
      <c r="C263" s="81" t="s">
        <v>704</v>
      </c>
      <c r="D263" s="72">
        <v>1</v>
      </c>
      <c r="E263" s="72">
        <v>1</v>
      </c>
      <c r="F263" s="72">
        <v>0.83999000000000001</v>
      </c>
      <c r="G263" s="72">
        <v>0</v>
      </c>
      <c r="H263" s="72">
        <v>0</v>
      </c>
      <c r="I263" s="72">
        <v>0</v>
      </c>
      <c r="J263" s="72">
        <v>0</v>
      </c>
      <c r="K263" s="72">
        <v>0</v>
      </c>
      <c r="L263" s="72">
        <v>0.83999000000000001</v>
      </c>
      <c r="M263" s="72">
        <v>1</v>
      </c>
      <c r="N263" s="72">
        <v>0</v>
      </c>
      <c r="O263" s="76">
        <v>0</v>
      </c>
      <c r="P263" s="76">
        <v>0</v>
      </c>
      <c r="Q263" s="76">
        <v>0</v>
      </c>
      <c r="R263" s="76">
        <v>0</v>
      </c>
      <c r="S263" s="74">
        <f t="shared" si="9"/>
        <v>0.16000999999999999</v>
      </c>
      <c r="T263" s="74">
        <f t="shared" si="10"/>
        <v>-0.16000999999999999</v>
      </c>
      <c r="U263" s="75">
        <f t="shared" si="11"/>
        <v>-0.16000999999999999</v>
      </c>
      <c r="V263" s="76"/>
      <c r="W263" s="76"/>
      <c r="X263" s="82" t="s">
        <v>940</v>
      </c>
    </row>
    <row r="264" spans="1:24" ht="47.25" x14ac:dyDescent="0.25">
      <c r="A264" s="79" t="s">
        <v>180</v>
      </c>
      <c r="B264" s="80" t="s">
        <v>647</v>
      </c>
      <c r="C264" s="81" t="s">
        <v>704</v>
      </c>
      <c r="D264" s="72">
        <v>0.5</v>
      </c>
      <c r="E264" s="72">
        <v>0.5</v>
      </c>
      <c r="F264" s="72">
        <v>0</v>
      </c>
      <c r="G264" s="72">
        <v>0</v>
      </c>
      <c r="H264" s="72">
        <v>0</v>
      </c>
      <c r="I264" s="72">
        <v>0</v>
      </c>
      <c r="J264" s="72">
        <v>0</v>
      </c>
      <c r="K264" s="72">
        <v>0</v>
      </c>
      <c r="L264" s="72">
        <v>0</v>
      </c>
      <c r="M264" s="72">
        <v>0.5</v>
      </c>
      <c r="N264" s="72">
        <v>0</v>
      </c>
      <c r="O264" s="76">
        <v>0</v>
      </c>
      <c r="P264" s="76">
        <v>0</v>
      </c>
      <c r="Q264" s="76">
        <v>0</v>
      </c>
      <c r="R264" s="76">
        <v>0</v>
      </c>
      <c r="S264" s="74">
        <f t="shared" si="9"/>
        <v>0.5</v>
      </c>
      <c r="T264" s="74">
        <f t="shared" si="10"/>
        <v>-0.5</v>
      </c>
      <c r="U264" s="75">
        <f t="shared" si="11"/>
        <v>-1</v>
      </c>
      <c r="V264" s="76"/>
      <c r="W264" s="76"/>
      <c r="X264" s="82" t="s">
        <v>941</v>
      </c>
    </row>
    <row r="265" spans="1:24" ht="47.25" x14ac:dyDescent="0.25">
      <c r="A265" s="79" t="s">
        <v>181</v>
      </c>
      <c r="B265" s="80" t="s">
        <v>648</v>
      </c>
      <c r="C265" s="81" t="s">
        <v>704</v>
      </c>
      <c r="D265" s="72">
        <v>5</v>
      </c>
      <c r="E265" s="72">
        <v>5</v>
      </c>
      <c r="F265" s="72">
        <v>0</v>
      </c>
      <c r="G265" s="72">
        <v>0</v>
      </c>
      <c r="H265" s="72">
        <v>0</v>
      </c>
      <c r="I265" s="72">
        <v>0</v>
      </c>
      <c r="J265" s="72">
        <v>0</v>
      </c>
      <c r="K265" s="72">
        <v>0</v>
      </c>
      <c r="L265" s="72">
        <v>0</v>
      </c>
      <c r="M265" s="72">
        <v>5</v>
      </c>
      <c r="N265" s="72">
        <v>0</v>
      </c>
      <c r="O265" s="76">
        <v>0</v>
      </c>
      <c r="P265" s="76">
        <v>0</v>
      </c>
      <c r="Q265" s="76">
        <v>0</v>
      </c>
      <c r="R265" s="76">
        <v>0</v>
      </c>
      <c r="S265" s="74">
        <f t="shared" si="9"/>
        <v>5</v>
      </c>
      <c r="T265" s="74">
        <f t="shared" si="10"/>
        <v>-5</v>
      </c>
      <c r="U265" s="75">
        <f t="shared" si="11"/>
        <v>-1</v>
      </c>
      <c r="V265" s="76"/>
      <c r="W265" s="76"/>
      <c r="X265" s="82" t="s">
        <v>941</v>
      </c>
    </row>
    <row r="266" spans="1:24" ht="47.25" x14ac:dyDescent="0.25">
      <c r="A266" s="79" t="s">
        <v>182</v>
      </c>
      <c r="B266" s="80" t="s">
        <v>649</v>
      </c>
      <c r="C266" s="81" t="s">
        <v>704</v>
      </c>
      <c r="D266" s="72">
        <v>5.0149999999999997</v>
      </c>
      <c r="E266" s="72">
        <v>5.0149999999999997</v>
      </c>
      <c r="F266" s="72">
        <v>0</v>
      </c>
      <c r="G266" s="72">
        <v>0</v>
      </c>
      <c r="H266" s="72">
        <v>0</v>
      </c>
      <c r="I266" s="72">
        <v>0</v>
      </c>
      <c r="J266" s="72">
        <v>0</v>
      </c>
      <c r="K266" s="72">
        <v>0</v>
      </c>
      <c r="L266" s="72">
        <v>0</v>
      </c>
      <c r="M266" s="72">
        <v>5.0149999999999997</v>
      </c>
      <c r="N266" s="72">
        <v>0</v>
      </c>
      <c r="O266" s="76">
        <v>0</v>
      </c>
      <c r="P266" s="76">
        <v>0</v>
      </c>
      <c r="Q266" s="76">
        <v>0</v>
      </c>
      <c r="R266" s="76">
        <v>0</v>
      </c>
      <c r="S266" s="74">
        <f t="shared" si="9"/>
        <v>5.0149999999999997</v>
      </c>
      <c r="T266" s="74">
        <f t="shared" si="10"/>
        <v>-5.0149999999999997</v>
      </c>
      <c r="U266" s="75">
        <f t="shared" si="11"/>
        <v>-1</v>
      </c>
      <c r="V266" s="76"/>
      <c r="W266" s="76"/>
      <c r="X266" s="82" t="s">
        <v>941</v>
      </c>
    </row>
    <row r="267" spans="1:24" ht="31.5" x14ac:dyDescent="0.25">
      <c r="A267" s="79" t="s">
        <v>183</v>
      </c>
      <c r="B267" s="80" t="s">
        <v>644</v>
      </c>
      <c r="C267" s="81" t="s">
        <v>705</v>
      </c>
      <c r="D267" s="72">
        <v>0.45</v>
      </c>
      <c r="E267" s="72">
        <v>0.45</v>
      </c>
      <c r="F267" s="72">
        <v>0.45</v>
      </c>
      <c r="G267" s="72">
        <v>0</v>
      </c>
      <c r="H267" s="72">
        <v>0</v>
      </c>
      <c r="I267" s="72">
        <v>0</v>
      </c>
      <c r="J267" s="72">
        <v>0</v>
      </c>
      <c r="K267" s="72">
        <v>0</v>
      </c>
      <c r="L267" s="72">
        <v>0</v>
      </c>
      <c r="M267" s="72">
        <v>0.45</v>
      </c>
      <c r="N267" s="72">
        <v>0.45</v>
      </c>
      <c r="O267" s="76">
        <v>0.38135000000000002</v>
      </c>
      <c r="P267" s="76">
        <v>0.38135000000000002</v>
      </c>
      <c r="Q267" s="76">
        <v>0.38135000000000002</v>
      </c>
      <c r="R267" s="76">
        <v>0.38135000000000002</v>
      </c>
      <c r="S267" s="74">
        <f t="shared" si="9"/>
        <v>0</v>
      </c>
      <c r="T267" s="74">
        <f t="shared" si="10"/>
        <v>0</v>
      </c>
      <c r="U267" s="75">
        <f t="shared" si="11"/>
        <v>0</v>
      </c>
      <c r="V267" s="76"/>
      <c r="W267" s="76"/>
      <c r="X267" s="82" t="s">
        <v>939</v>
      </c>
    </row>
    <row r="268" spans="1:24" ht="63" x14ac:dyDescent="0.25">
      <c r="A268" s="79" t="s">
        <v>184</v>
      </c>
      <c r="B268" s="80" t="s">
        <v>645</v>
      </c>
      <c r="C268" s="81" t="s">
        <v>705</v>
      </c>
      <c r="D268" s="72">
        <v>0.32400000000000001</v>
      </c>
      <c r="E268" s="72">
        <v>0.32400000000000001</v>
      </c>
      <c r="F268" s="72">
        <v>0.32400000000000001</v>
      </c>
      <c r="G268" s="72">
        <v>0</v>
      </c>
      <c r="H268" s="72">
        <v>0</v>
      </c>
      <c r="I268" s="72">
        <v>0</v>
      </c>
      <c r="J268" s="72">
        <v>0</v>
      </c>
      <c r="K268" s="72">
        <v>0</v>
      </c>
      <c r="L268" s="72">
        <v>0.32400000000000001</v>
      </c>
      <c r="M268" s="72">
        <v>0.32400000000000001</v>
      </c>
      <c r="N268" s="72">
        <v>0</v>
      </c>
      <c r="O268" s="76">
        <v>0</v>
      </c>
      <c r="P268" s="76">
        <v>0</v>
      </c>
      <c r="Q268" s="76">
        <v>0.32033999999999996</v>
      </c>
      <c r="R268" s="76">
        <v>0.32033999999999996</v>
      </c>
      <c r="S268" s="74">
        <f t="shared" si="9"/>
        <v>0</v>
      </c>
      <c r="T268" s="74">
        <f t="shared" si="10"/>
        <v>0</v>
      </c>
      <c r="U268" s="75">
        <f t="shared" si="11"/>
        <v>0</v>
      </c>
      <c r="V268" s="76"/>
      <c r="W268" s="76"/>
      <c r="X268" s="83" t="s">
        <v>938</v>
      </c>
    </row>
    <row r="269" spans="1:24" ht="47.25" x14ac:dyDescent="0.25">
      <c r="A269" s="79" t="s">
        <v>185</v>
      </c>
      <c r="B269" s="80" t="s">
        <v>650</v>
      </c>
      <c r="C269" s="81" t="s">
        <v>705</v>
      </c>
      <c r="D269" s="72">
        <v>4.82</v>
      </c>
      <c r="E269" s="72">
        <v>4.82</v>
      </c>
      <c r="F269" s="72">
        <v>4.5090000000000003</v>
      </c>
      <c r="G269" s="72">
        <v>0</v>
      </c>
      <c r="H269" s="72">
        <v>0</v>
      </c>
      <c r="I269" s="72">
        <v>0</v>
      </c>
      <c r="J269" s="72">
        <v>0</v>
      </c>
      <c r="K269" s="72">
        <v>0</v>
      </c>
      <c r="L269" s="72">
        <v>4.5090000000000003</v>
      </c>
      <c r="M269" s="72">
        <v>4.82</v>
      </c>
      <c r="N269" s="72">
        <v>0</v>
      </c>
      <c r="O269" s="76">
        <v>3.8211900000000001</v>
      </c>
      <c r="P269" s="76">
        <v>3.8211900000000001</v>
      </c>
      <c r="Q269" s="76">
        <v>3.8211900000000001</v>
      </c>
      <c r="R269" s="76">
        <v>3.8211900000000001</v>
      </c>
      <c r="S269" s="74">
        <f t="shared" si="9"/>
        <v>0.31099999999999994</v>
      </c>
      <c r="T269" s="74">
        <f t="shared" si="10"/>
        <v>-0.31099999999999994</v>
      </c>
      <c r="U269" s="75">
        <f t="shared" si="11"/>
        <v>-6.4522821576763478E-2</v>
      </c>
      <c r="V269" s="76"/>
      <c r="W269" s="76"/>
      <c r="X269" s="82" t="s">
        <v>937</v>
      </c>
    </row>
    <row r="270" spans="1:24" ht="78.75" x14ac:dyDescent="0.25">
      <c r="A270" s="79" t="s">
        <v>186</v>
      </c>
      <c r="B270" s="80" t="s">
        <v>651</v>
      </c>
      <c r="C270" s="81" t="s">
        <v>697</v>
      </c>
      <c r="D270" s="72">
        <v>0.56000000000000005</v>
      </c>
      <c r="E270" s="72">
        <v>0</v>
      </c>
      <c r="F270" s="72">
        <v>0.504</v>
      </c>
      <c r="G270" s="72">
        <v>0</v>
      </c>
      <c r="H270" s="72">
        <v>0</v>
      </c>
      <c r="I270" s="72">
        <v>0</v>
      </c>
      <c r="J270" s="72">
        <v>0</v>
      </c>
      <c r="K270" s="72">
        <v>0</v>
      </c>
      <c r="L270" s="72">
        <v>0</v>
      </c>
      <c r="M270" s="72">
        <v>0</v>
      </c>
      <c r="N270" s="72">
        <v>0.504</v>
      </c>
      <c r="O270" s="76">
        <v>0.504</v>
      </c>
      <c r="P270" s="76">
        <v>0.504</v>
      </c>
      <c r="Q270" s="76">
        <v>0.504</v>
      </c>
      <c r="R270" s="76">
        <v>0.504</v>
      </c>
      <c r="S270" s="74">
        <f t="shared" si="9"/>
        <v>5.600000000000005E-2</v>
      </c>
      <c r="T270" s="74">
        <f t="shared" si="10"/>
        <v>0.504</v>
      </c>
      <c r="U270" s="75" t="e">
        <f t="shared" si="11"/>
        <v>#DIV/0!</v>
      </c>
      <c r="V270" s="76"/>
      <c r="W270" s="76"/>
      <c r="X270" s="83" t="s">
        <v>942</v>
      </c>
    </row>
    <row r="271" spans="1:24" ht="63" x14ac:dyDescent="0.25">
      <c r="A271" s="79" t="s">
        <v>187</v>
      </c>
      <c r="B271" s="80" t="s">
        <v>652</v>
      </c>
      <c r="C271" s="81" t="s">
        <v>695</v>
      </c>
      <c r="D271" s="72">
        <v>0.76</v>
      </c>
      <c r="E271" s="72">
        <v>0.76</v>
      </c>
      <c r="F271" s="72">
        <v>0.75600000000000001</v>
      </c>
      <c r="G271" s="72">
        <v>0</v>
      </c>
      <c r="H271" s="72">
        <v>0</v>
      </c>
      <c r="I271" s="72">
        <v>0</v>
      </c>
      <c r="J271" s="72">
        <v>0</v>
      </c>
      <c r="K271" s="72">
        <v>0</v>
      </c>
      <c r="L271" s="72">
        <v>0</v>
      </c>
      <c r="M271" s="72">
        <v>0.76</v>
      </c>
      <c r="N271" s="72">
        <v>0.75600000000000001</v>
      </c>
      <c r="O271" s="76">
        <v>0.75600000000000001</v>
      </c>
      <c r="P271" s="76">
        <v>0.75600000000000001</v>
      </c>
      <c r="Q271" s="76">
        <v>0.75600000000000001</v>
      </c>
      <c r="R271" s="76">
        <v>0.75600000000000001</v>
      </c>
      <c r="S271" s="74">
        <f t="shared" si="9"/>
        <v>4.0000000000000036E-3</v>
      </c>
      <c r="T271" s="74">
        <f t="shared" si="10"/>
        <v>-4.0000000000000036E-3</v>
      </c>
      <c r="U271" s="75">
        <f t="shared" si="11"/>
        <v>-5.2631578947368585E-3</v>
      </c>
      <c r="V271" s="76"/>
      <c r="W271" s="76"/>
      <c r="X271" s="83" t="s">
        <v>917</v>
      </c>
    </row>
    <row r="272" spans="1:24" ht="63" x14ac:dyDescent="0.25">
      <c r="A272" s="79" t="s">
        <v>188</v>
      </c>
      <c r="B272" s="80" t="s">
        <v>653</v>
      </c>
      <c r="C272" s="81" t="s">
        <v>702</v>
      </c>
      <c r="D272" s="72">
        <v>0</v>
      </c>
      <c r="E272" s="72">
        <v>0</v>
      </c>
      <c r="F272" s="72">
        <v>0</v>
      </c>
      <c r="G272" s="72">
        <v>0</v>
      </c>
      <c r="H272" s="72">
        <v>0</v>
      </c>
      <c r="I272" s="72">
        <v>0</v>
      </c>
      <c r="J272" s="72">
        <v>0</v>
      </c>
      <c r="K272" s="72">
        <v>0</v>
      </c>
      <c r="L272" s="72">
        <v>0</v>
      </c>
      <c r="M272" s="72">
        <v>0</v>
      </c>
      <c r="N272" s="72">
        <v>0</v>
      </c>
      <c r="O272" s="76">
        <v>0</v>
      </c>
      <c r="P272" s="76">
        <v>0</v>
      </c>
      <c r="Q272" s="76">
        <v>0</v>
      </c>
      <c r="R272" s="76">
        <v>0</v>
      </c>
      <c r="S272" s="74">
        <f t="shared" si="9"/>
        <v>0</v>
      </c>
      <c r="T272" s="74">
        <f t="shared" si="10"/>
        <v>0</v>
      </c>
      <c r="U272" s="75" t="e">
        <f t="shared" si="11"/>
        <v>#DIV/0!</v>
      </c>
      <c r="V272" s="76"/>
      <c r="W272" s="76"/>
      <c r="X272" s="82" t="s">
        <v>941</v>
      </c>
    </row>
    <row r="273" spans="1:24" ht="47.25" x14ac:dyDescent="0.25">
      <c r="A273" s="79" t="s">
        <v>189</v>
      </c>
      <c r="B273" s="80" t="s">
        <v>654</v>
      </c>
      <c r="C273" s="81" t="s">
        <v>705</v>
      </c>
      <c r="D273" s="72">
        <v>7.6</v>
      </c>
      <c r="E273" s="72">
        <v>7.6</v>
      </c>
      <c r="F273" s="72">
        <v>7.6</v>
      </c>
      <c r="G273" s="72">
        <v>0</v>
      </c>
      <c r="H273" s="72">
        <v>0</v>
      </c>
      <c r="I273" s="72">
        <v>0</v>
      </c>
      <c r="J273" s="72">
        <v>0</v>
      </c>
      <c r="K273" s="72">
        <v>0</v>
      </c>
      <c r="L273" s="72">
        <v>7.6</v>
      </c>
      <c r="M273" s="72">
        <v>7.6</v>
      </c>
      <c r="N273" s="72">
        <v>0</v>
      </c>
      <c r="O273" s="76">
        <v>6.4406800000000004</v>
      </c>
      <c r="P273" s="76">
        <v>6.4406800000000004</v>
      </c>
      <c r="Q273" s="76">
        <v>6.4406800000000004</v>
      </c>
      <c r="R273" s="76">
        <v>6.4406800000000004</v>
      </c>
      <c r="S273" s="74">
        <f t="shared" si="9"/>
        <v>0</v>
      </c>
      <c r="T273" s="74">
        <f t="shared" si="10"/>
        <v>0</v>
      </c>
      <c r="U273" s="75">
        <f t="shared" si="11"/>
        <v>0</v>
      </c>
      <c r="V273" s="76"/>
      <c r="W273" s="76"/>
      <c r="X273" s="82" t="s">
        <v>939</v>
      </c>
    </row>
    <row r="274" spans="1:24" ht="47.25" x14ac:dyDescent="0.25">
      <c r="A274" s="79" t="s">
        <v>190</v>
      </c>
      <c r="B274" s="80" t="s">
        <v>655</v>
      </c>
      <c r="C274" s="81" t="s">
        <v>705</v>
      </c>
      <c r="D274" s="72">
        <v>1.17</v>
      </c>
      <c r="E274" s="72">
        <v>1.17</v>
      </c>
      <c r="F274" s="72">
        <v>0</v>
      </c>
      <c r="G274" s="72">
        <v>0</v>
      </c>
      <c r="H274" s="72">
        <v>0</v>
      </c>
      <c r="I274" s="72">
        <v>0</v>
      </c>
      <c r="J274" s="72">
        <v>0</v>
      </c>
      <c r="K274" s="72">
        <v>0</v>
      </c>
      <c r="L274" s="72">
        <v>0</v>
      </c>
      <c r="M274" s="72">
        <v>1.17</v>
      </c>
      <c r="N274" s="72">
        <v>0</v>
      </c>
      <c r="O274" s="76">
        <v>0</v>
      </c>
      <c r="P274" s="76">
        <v>0</v>
      </c>
      <c r="Q274" s="76">
        <v>0</v>
      </c>
      <c r="R274" s="76">
        <v>0</v>
      </c>
      <c r="S274" s="74">
        <f t="shared" si="9"/>
        <v>1.17</v>
      </c>
      <c r="T274" s="74">
        <f t="shared" si="10"/>
        <v>-1.17</v>
      </c>
      <c r="U274" s="75">
        <f t="shared" si="11"/>
        <v>-1</v>
      </c>
      <c r="V274" s="76"/>
      <c r="W274" s="76"/>
      <c r="X274" s="91" t="s">
        <v>943</v>
      </c>
    </row>
    <row r="275" spans="1:24" ht="110.25" x14ac:dyDescent="0.25">
      <c r="A275" s="79" t="s">
        <v>191</v>
      </c>
      <c r="B275" s="80" t="s">
        <v>656</v>
      </c>
      <c r="C275" s="81" t="s">
        <v>702</v>
      </c>
      <c r="D275" s="72">
        <v>0</v>
      </c>
      <c r="E275" s="72">
        <v>0</v>
      </c>
      <c r="F275" s="72">
        <v>0</v>
      </c>
      <c r="G275" s="72">
        <v>0</v>
      </c>
      <c r="H275" s="72">
        <v>0</v>
      </c>
      <c r="I275" s="72">
        <v>0</v>
      </c>
      <c r="J275" s="72">
        <v>0</v>
      </c>
      <c r="K275" s="72">
        <v>0</v>
      </c>
      <c r="L275" s="72">
        <v>0</v>
      </c>
      <c r="M275" s="72">
        <v>0</v>
      </c>
      <c r="N275" s="72">
        <v>0</v>
      </c>
      <c r="O275" s="76">
        <v>0</v>
      </c>
      <c r="P275" s="76">
        <v>0</v>
      </c>
      <c r="Q275" s="76">
        <v>0</v>
      </c>
      <c r="R275" s="76">
        <v>0</v>
      </c>
      <c r="S275" s="74">
        <f t="shared" ref="S275:S338" si="12">D275-F275</f>
        <v>0</v>
      </c>
      <c r="T275" s="74">
        <f t="shared" ref="T275:T338" si="13">F275-E275</f>
        <v>0</v>
      </c>
      <c r="U275" s="75" t="e">
        <f t="shared" ref="U275:U316" si="14">(F275/(E275))-1</f>
        <v>#DIV/0!</v>
      </c>
      <c r="V275" s="76"/>
      <c r="W275" s="76"/>
      <c r="X275" s="83" t="s">
        <v>944</v>
      </c>
    </row>
    <row r="276" spans="1:24" x14ac:dyDescent="0.25">
      <c r="A276" s="79" t="s">
        <v>192</v>
      </c>
      <c r="B276" s="80" t="s">
        <v>657</v>
      </c>
      <c r="C276" s="81" t="s">
        <v>702</v>
      </c>
      <c r="D276" s="72">
        <v>0</v>
      </c>
      <c r="E276" s="72">
        <v>0</v>
      </c>
      <c r="F276" s="72">
        <v>0</v>
      </c>
      <c r="G276" s="72">
        <v>0</v>
      </c>
      <c r="H276" s="72">
        <v>0</v>
      </c>
      <c r="I276" s="72">
        <v>0</v>
      </c>
      <c r="J276" s="72">
        <v>0</v>
      </c>
      <c r="K276" s="72">
        <v>0</v>
      </c>
      <c r="L276" s="72">
        <v>0</v>
      </c>
      <c r="M276" s="72">
        <v>0</v>
      </c>
      <c r="N276" s="72">
        <v>0</v>
      </c>
      <c r="O276" s="76">
        <v>0</v>
      </c>
      <c r="P276" s="76">
        <v>0</v>
      </c>
      <c r="Q276" s="76">
        <v>0</v>
      </c>
      <c r="R276" s="76">
        <v>0</v>
      </c>
      <c r="S276" s="74">
        <f t="shared" si="12"/>
        <v>0</v>
      </c>
      <c r="T276" s="74">
        <f t="shared" si="13"/>
        <v>0</v>
      </c>
      <c r="U276" s="75" t="e">
        <f t="shared" si="14"/>
        <v>#DIV/0!</v>
      </c>
      <c r="V276" s="76"/>
      <c r="W276" s="76"/>
      <c r="X276" s="83" t="s">
        <v>939</v>
      </c>
    </row>
    <row r="277" spans="1:24" x14ac:dyDescent="0.25">
      <c r="A277" s="79" t="s">
        <v>193</v>
      </c>
      <c r="B277" s="80" t="s">
        <v>658</v>
      </c>
      <c r="C277" s="81" t="s">
        <v>702</v>
      </c>
      <c r="D277" s="72">
        <v>0</v>
      </c>
      <c r="E277" s="72">
        <v>0</v>
      </c>
      <c r="F277" s="72">
        <v>0</v>
      </c>
      <c r="G277" s="72">
        <v>0</v>
      </c>
      <c r="H277" s="72">
        <v>0</v>
      </c>
      <c r="I277" s="72">
        <v>0</v>
      </c>
      <c r="J277" s="72">
        <v>0</v>
      </c>
      <c r="K277" s="72">
        <v>0</v>
      </c>
      <c r="L277" s="72">
        <v>0</v>
      </c>
      <c r="M277" s="72">
        <v>0</v>
      </c>
      <c r="N277" s="72">
        <v>0</v>
      </c>
      <c r="O277" s="76">
        <v>0</v>
      </c>
      <c r="P277" s="76">
        <v>0</v>
      </c>
      <c r="Q277" s="76">
        <v>0</v>
      </c>
      <c r="R277" s="76">
        <v>0</v>
      </c>
      <c r="S277" s="74">
        <f t="shared" si="12"/>
        <v>0</v>
      </c>
      <c r="T277" s="74">
        <f t="shared" si="13"/>
        <v>0</v>
      </c>
      <c r="U277" s="75" t="e">
        <f t="shared" si="14"/>
        <v>#DIV/0!</v>
      </c>
      <c r="V277" s="76"/>
      <c r="W277" s="76"/>
      <c r="X277" s="83" t="s">
        <v>939</v>
      </c>
    </row>
    <row r="278" spans="1:24" x14ac:dyDescent="0.25">
      <c r="A278" s="79" t="s">
        <v>194</v>
      </c>
      <c r="B278" s="80" t="s">
        <v>659</v>
      </c>
      <c r="C278" s="81" t="s">
        <v>702</v>
      </c>
      <c r="D278" s="72">
        <v>0</v>
      </c>
      <c r="E278" s="72">
        <v>0</v>
      </c>
      <c r="F278" s="72">
        <v>0</v>
      </c>
      <c r="G278" s="72">
        <v>0</v>
      </c>
      <c r="H278" s="72">
        <v>0</v>
      </c>
      <c r="I278" s="72">
        <v>0</v>
      </c>
      <c r="J278" s="72">
        <v>0</v>
      </c>
      <c r="K278" s="72">
        <v>0</v>
      </c>
      <c r="L278" s="72">
        <v>0</v>
      </c>
      <c r="M278" s="72">
        <v>0</v>
      </c>
      <c r="N278" s="72">
        <v>0</v>
      </c>
      <c r="O278" s="76">
        <v>0</v>
      </c>
      <c r="P278" s="76">
        <v>0</v>
      </c>
      <c r="Q278" s="76">
        <v>0</v>
      </c>
      <c r="R278" s="76">
        <v>0</v>
      </c>
      <c r="S278" s="74">
        <f t="shared" si="12"/>
        <v>0</v>
      </c>
      <c r="T278" s="74">
        <f t="shared" si="13"/>
        <v>0</v>
      </c>
      <c r="U278" s="75" t="e">
        <f t="shared" si="14"/>
        <v>#DIV/0!</v>
      </c>
      <c r="V278" s="76"/>
      <c r="W278" s="76"/>
      <c r="X278" s="83" t="s">
        <v>939</v>
      </c>
    </row>
    <row r="279" spans="1:24" x14ac:dyDescent="0.25">
      <c r="A279" s="79" t="s">
        <v>195</v>
      </c>
      <c r="B279" s="80" t="s">
        <v>660</v>
      </c>
      <c r="C279" s="81" t="s">
        <v>702</v>
      </c>
      <c r="D279" s="72">
        <v>0</v>
      </c>
      <c r="E279" s="72">
        <v>0</v>
      </c>
      <c r="F279" s="72">
        <v>0</v>
      </c>
      <c r="G279" s="72">
        <v>0</v>
      </c>
      <c r="H279" s="72">
        <v>0</v>
      </c>
      <c r="I279" s="72">
        <v>0</v>
      </c>
      <c r="J279" s="72">
        <v>0</v>
      </c>
      <c r="K279" s="72">
        <v>0</v>
      </c>
      <c r="L279" s="72">
        <v>0</v>
      </c>
      <c r="M279" s="72">
        <v>0</v>
      </c>
      <c r="N279" s="72">
        <v>0</v>
      </c>
      <c r="O279" s="76">
        <v>0</v>
      </c>
      <c r="P279" s="76">
        <v>0</v>
      </c>
      <c r="Q279" s="76">
        <v>0</v>
      </c>
      <c r="R279" s="76">
        <v>0</v>
      </c>
      <c r="S279" s="74">
        <f t="shared" si="12"/>
        <v>0</v>
      </c>
      <c r="T279" s="74">
        <f t="shared" si="13"/>
        <v>0</v>
      </c>
      <c r="U279" s="75" t="e">
        <f t="shared" si="14"/>
        <v>#DIV/0!</v>
      </c>
      <c r="V279" s="76"/>
      <c r="W279" s="76"/>
      <c r="X279" s="83" t="s">
        <v>939</v>
      </c>
    </row>
    <row r="280" spans="1:24" x14ac:dyDescent="0.25">
      <c r="A280" s="79" t="s">
        <v>196</v>
      </c>
      <c r="B280" s="80" t="s">
        <v>661</v>
      </c>
      <c r="C280" s="81" t="s">
        <v>702</v>
      </c>
      <c r="D280" s="72">
        <v>0</v>
      </c>
      <c r="E280" s="72">
        <v>0</v>
      </c>
      <c r="F280" s="72">
        <v>0</v>
      </c>
      <c r="G280" s="72">
        <v>0</v>
      </c>
      <c r="H280" s="72">
        <v>0</v>
      </c>
      <c r="I280" s="72">
        <v>0</v>
      </c>
      <c r="J280" s="72">
        <v>0</v>
      </c>
      <c r="K280" s="72">
        <v>0</v>
      </c>
      <c r="L280" s="72">
        <v>0</v>
      </c>
      <c r="M280" s="72">
        <v>0</v>
      </c>
      <c r="N280" s="72">
        <v>0</v>
      </c>
      <c r="O280" s="76">
        <v>0</v>
      </c>
      <c r="P280" s="76">
        <v>0</v>
      </c>
      <c r="Q280" s="76">
        <v>0</v>
      </c>
      <c r="R280" s="76">
        <v>0</v>
      </c>
      <c r="S280" s="74">
        <f t="shared" si="12"/>
        <v>0</v>
      </c>
      <c r="T280" s="74">
        <f t="shared" si="13"/>
        <v>0</v>
      </c>
      <c r="U280" s="75" t="e">
        <f t="shared" si="14"/>
        <v>#DIV/0!</v>
      </c>
      <c r="V280" s="76"/>
      <c r="W280" s="76"/>
      <c r="X280" s="83" t="s">
        <v>939</v>
      </c>
    </row>
    <row r="281" spans="1:24" x14ac:dyDescent="0.25">
      <c r="A281" s="79" t="s">
        <v>197</v>
      </c>
      <c r="B281" s="80" t="s">
        <v>662</v>
      </c>
      <c r="C281" s="81" t="s">
        <v>702</v>
      </c>
      <c r="D281" s="72">
        <v>0</v>
      </c>
      <c r="E281" s="72">
        <v>0</v>
      </c>
      <c r="F281" s="72">
        <v>0</v>
      </c>
      <c r="G281" s="72">
        <v>0</v>
      </c>
      <c r="H281" s="72">
        <v>0</v>
      </c>
      <c r="I281" s="72">
        <v>0</v>
      </c>
      <c r="J281" s="72">
        <v>0</v>
      </c>
      <c r="K281" s="72">
        <v>0</v>
      </c>
      <c r="L281" s="72">
        <v>0</v>
      </c>
      <c r="M281" s="72">
        <v>0</v>
      </c>
      <c r="N281" s="72">
        <v>0</v>
      </c>
      <c r="O281" s="76">
        <v>0</v>
      </c>
      <c r="P281" s="76">
        <v>0</v>
      </c>
      <c r="Q281" s="76">
        <v>0</v>
      </c>
      <c r="R281" s="76">
        <v>0</v>
      </c>
      <c r="S281" s="74">
        <f t="shared" si="12"/>
        <v>0</v>
      </c>
      <c r="T281" s="74">
        <f t="shared" si="13"/>
        <v>0</v>
      </c>
      <c r="U281" s="75" t="e">
        <f t="shared" si="14"/>
        <v>#DIV/0!</v>
      </c>
      <c r="V281" s="76"/>
      <c r="W281" s="76"/>
      <c r="X281" s="83" t="s">
        <v>939</v>
      </c>
    </row>
    <row r="282" spans="1:24" x14ac:dyDescent="0.25">
      <c r="A282" s="79" t="s">
        <v>198</v>
      </c>
      <c r="B282" s="80" t="s">
        <v>663</v>
      </c>
      <c r="C282" s="81" t="s">
        <v>702</v>
      </c>
      <c r="D282" s="72">
        <v>0</v>
      </c>
      <c r="E282" s="72">
        <v>0</v>
      </c>
      <c r="F282" s="72">
        <v>0</v>
      </c>
      <c r="G282" s="72">
        <v>0</v>
      </c>
      <c r="H282" s="72">
        <v>0</v>
      </c>
      <c r="I282" s="72">
        <v>0</v>
      </c>
      <c r="J282" s="72">
        <v>0</v>
      </c>
      <c r="K282" s="72">
        <v>0</v>
      </c>
      <c r="L282" s="72">
        <v>0</v>
      </c>
      <c r="M282" s="72">
        <v>0</v>
      </c>
      <c r="N282" s="72">
        <v>0</v>
      </c>
      <c r="O282" s="76">
        <v>0</v>
      </c>
      <c r="P282" s="76">
        <v>0</v>
      </c>
      <c r="Q282" s="76">
        <v>0</v>
      </c>
      <c r="R282" s="76">
        <v>0</v>
      </c>
      <c r="S282" s="74">
        <f t="shared" si="12"/>
        <v>0</v>
      </c>
      <c r="T282" s="74">
        <f t="shared" si="13"/>
        <v>0</v>
      </c>
      <c r="U282" s="75" t="e">
        <f t="shared" si="14"/>
        <v>#DIV/0!</v>
      </c>
      <c r="V282" s="76"/>
      <c r="W282" s="76"/>
      <c r="X282" s="83" t="s">
        <v>939</v>
      </c>
    </row>
    <row r="283" spans="1:24" x14ac:dyDescent="0.25">
      <c r="A283" s="79" t="s">
        <v>199</v>
      </c>
      <c r="B283" s="80" t="s">
        <v>664</v>
      </c>
      <c r="C283" s="81" t="s">
        <v>702</v>
      </c>
      <c r="D283" s="72">
        <v>0</v>
      </c>
      <c r="E283" s="72">
        <v>0</v>
      </c>
      <c r="F283" s="72">
        <v>0</v>
      </c>
      <c r="G283" s="72">
        <v>0</v>
      </c>
      <c r="H283" s="72">
        <v>0</v>
      </c>
      <c r="I283" s="72">
        <v>0</v>
      </c>
      <c r="J283" s="72">
        <v>0</v>
      </c>
      <c r="K283" s="72">
        <v>0</v>
      </c>
      <c r="L283" s="72">
        <v>0</v>
      </c>
      <c r="M283" s="72">
        <v>0</v>
      </c>
      <c r="N283" s="72">
        <v>0</v>
      </c>
      <c r="O283" s="76">
        <v>0</v>
      </c>
      <c r="P283" s="76">
        <v>0</v>
      </c>
      <c r="Q283" s="76">
        <v>0</v>
      </c>
      <c r="R283" s="76">
        <v>0</v>
      </c>
      <c r="S283" s="74">
        <f t="shared" si="12"/>
        <v>0</v>
      </c>
      <c r="T283" s="74">
        <f t="shared" si="13"/>
        <v>0</v>
      </c>
      <c r="U283" s="75" t="e">
        <f t="shared" si="14"/>
        <v>#DIV/0!</v>
      </c>
      <c r="V283" s="76"/>
      <c r="W283" s="76"/>
      <c r="X283" s="83" t="s">
        <v>939</v>
      </c>
    </row>
    <row r="284" spans="1:24" x14ac:dyDescent="0.25">
      <c r="A284" s="79" t="s">
        <v>200</v>
      </c>
      <c r="B284" s="80" t="s">
        <v>665</v>
      </c>
      <c r="C284" s="81" t="s">
        <v>702</v>
      </c>
      <c r="D284" s="72">
        <v>0</v>
      </c>
      <c r="E284" s="72">
        <v>0</v>
      </c>
      <c r="F284" s="72">
        <v>0</v>
      </c>
      <c r="G284" s="72">
        <v>0</v>
      </c>
      <c r="H284" s="72">
        <v>0</v>
      </c>
      <c r="I284" s="72">
        <v>0</v>
      </c>
      <c r="J284" s="72">
        <v>0</v>
      </c>
      <c r="K284" s="72">
        <v>0</v>
      </c>
      <c r="L284" s="72">
        <v>0</v>
      </c>
      <c r="M284" s="72">
        <v>0</v>
      </c>
      <c r="N284" s="72">
        <v>0</v>
      </c>
      <c r="O284" s="76">
        <v>0</v>
      </c>
      <c r="P284" s="76">
        <v>0</v>
      </c>
      <c r="Q284" s="76">
        <v>0</v>
      </c>
      <c r="R284" s="76">
        <v>0</v>
      </c>
      <c r="S284" s="74">
        <f t="shared" si="12"/>
        <v>0</v>
      </c>
      <c r="T284" s="74">
        <f t="shared" si="13"/>
        <v>0</v>
      </c>
      <c r="U284" s="75" t="e">
        <f t="shared" si="14"/>
        <v>#DIV/0!</v>
      </c>
      <c r="V284" s="76"/>
      <c r="W284" s="76"/>
      <c r="X284" s="83" t="s">
        <v>939</v>
      </c>
    </row>
    <row r="285" spans="1:24" x14ac:dyDescent="0.25">
      <c r="A285" s="79" t="s">
        <v>201</v>
      </c>
      <c r="B285" s="80" t="s">
        <v>666</v>
      </c>
      <c r="C285" s="81" t="s">
        <v>702</v>
      </c>
      <c r="D285" s="72">
        <v>0</v>
      </c>
      <c r="E285" s="72">
        <v>0</v>
      </c>
      <c r="F285" s="72">
        <v>0</v>
      </c>
      <c r="G285" s="72">
        <v>0</v>
      </c>
      <c r="H285" s="72">
        <v>0</v>
      </c>
      <c r="I285" s="72">
        <v>0</v>
      </c>
      <c r="J285" s="72">
        <v>0</v>
      </c>
      <c r="K285" s="72">
        <v>0</v>
      </c>
      <c r="L285" s="72">
        <v>0</v>
      </c>
      <c r="M285" s="72">
        <v>0</v>
      </c>
      <c r="N285" s="72">
        <v>0</v>
      </c>
      <c r="O285" s="76">
        <v>0</v>
      </c>
      <c r="P285" s="76">
        <v>0</v>
      </c>
      <c r="Q285" s="76">
        <v>0</v>
      </c>
      <c r="R285" s="76">
        <v>0</v>
      </c>
      <c r="S285" s="74">
        <f t="shared" si="12"/>
        <v>0</v>
      </c>
      <c r="T285" s="74">
        <f t="shared" si="13"/>
        <v>0</v>
      </c>
      <c r="U285" s="75" t="e">
        <f t="shared" si="14"/>
        <v>#DIV/0!</v>
      </c>
      <c r="V285" s="76"/>
      <c r="W285" s="76"/>
      <c r="X285" s="83" t="s">
        <v>939</v>
      </c>
    </row>
    <row r="286" spans="1:24" ht="110.25" x14ac:dyDescent="0.25">
      <c r="A286" s="79" t="s">
        <v>202</v>
      </c>
      <c r="B286" s="80" t="s">
        <v>667</v>
      </c>
      <c r="C286" s="81" t="s">
        <v>704</v>
      </c>
      <c r="D286" s="72">
        <v>108.508</v>
      </c>
      <c r="E286" s="72">
        <v>108.508</v>
      </c>
      <c r="F286" s="72">
        <v>112.670582</v>
      </c>
      <c r="G286" s="72">
        <v>0</v>
      </c>
      <c r="H286" s="72">
        <v>0</v>
      </c>
      <c r="I286" s="72">
        <v>0</v>
      </c>
      <c r="J286" s="72">
        <v>0</v>
      </c>
      <c r="K286" s="72">
        <v>0</v>
      </c>
      <c r="L286" s="72">
        <v>0</v>
      </c>
      <c r="M286" s="72">
        <v>108.508</v>
      </c>
      <c r="N286" s="72">
        <v>112.670582</v>
      </c>
      <c r="O286" s="76">
        <v>85.173812000000012</v>
      </c>
      <c r="P286" s="76">
        <v>85.173812000000012</v>
      </c>
      <c r="Q286" s="76">
        <v>85.173812000000012</v>
      </c>
      <c r="R286" s="76">
        <v>85.173812000000012</v>
      </c>
      <c r="S286" s="74">
        <f t="shared" si="12"/>
        <v>-4.1625820000000004</v>
      </c>
      <c r="T286" s="74">
        <f t="shared" si="13"/>
        <v>4.1625820000000004</v>
      </c>
      <c r="U286" s="75">
        <f t="shared" si="14"/>
        <v>3.836198252663392E-2</v>
      </c>
      <c r="V286" s="76"/>
      <c r="W286" s="76"/>
      <c r="X286" s="83" t="s">
        <v>945</v>
      </c>
    </row>
    <row r="287" spans="1:24" ht="78.75" x14ac:dyDescent="0.25">
      <c r="A287" s="79" t="s">
        <v>203</v>
      </c>
      <c r="B287" s="80" t="s">
        <v>668</v>
      </c>
      <c r="C287" s="81" t="s">
        <v>702</v>
      </c>
      <c r="D287" s="72">
        <v>30</v>
      </c>
      <c r="E287" s="72">
        <v>30</v>
      </c>
      <c r="F287" s="72">
        <v>31.416573</v>
      </c>
      <c r="G287" s="72">
        <v>7.5</v>
      </c>
      <c r="H287" s="72">
        <v>14.041643000000001</v>
      </c>
      <c r="I287" s="72">
        <v>7.5</v>
      </c>
      <c r="J287" s="72">
        <v>0</v>
      </c>
      <c r="K287" s="72">
        <v>7.5</v>
      </c>
      <c r="L287" s="72">
        <v>7.4687400000000004</v>
      </c>
      <c r="M287" s="72">
        <v>7.5</v>
      </c>
      <c r="N287" s="72">
        <v>9.9061899999999987</v>
      </c>
      <c r="O287" s="76">
        <v>0</v>
      </c>
      <c r="P287" s="76">
        <v>0</v>
      </c>
      <c r="Q287" s="76">
        <v>0</v>
      </c>
      <c r="R287" s="76">
        <v>0</v>
      </c>
      <c r="S287" s="74">
        <f t="shared" si="12"/>
        <v>-1.4165729999999996</v>
      </c>
      <c r="T287" s="74">
        <f t="shared" si="13"/>
        <v>1.4165729999999996</v>
      </c>
      <c r="U287" s="75">
        <f t="shared" si="14"/>
        <v>4.7219099999999958E-2</v>
      </c>
      <c r="V287" s="76"/>
      <c r="W287" s="76"/>
      <c r="X287" s="83" t="s">
        <v>946</v>
      </c>
    </row>
    <row r="288" spans="1:24" ht="63" x14ac:dyDescent="0.25">
      <c r="A288" s="79" t="s">
        <v>204</v>
      </c>
      <c r="B288" s="80" t="s">
        <v>669</v>
      </c>
      <c r="C288" s="81" t="s">
        <v>699</v>
      </c>
      <c r="D288" s="72">
        <v>3.2880716700000008</v>
      </c>
      <c r="E288" s="72">
        <v>3.2880716700000008</v>
      </c>
      <c r="F288" s="72">
        <v>0.46159</v>
      </c>
      <c r="G288" s="72">
        <v>0</v>
      </c>
      <c r="H288" s="72">
        <v>0</v>
      </c>
      <c r="I288" s="72">
        <v>0</v>
      </c>
      <c r="J288" s="72">
        <v>0</v>
      </c>
      <c r="K288" s="72">
        <v>0</v>
      </c>
      <c r="L288" s="72">
        <v>0</v>
      </c>
      <c r="M288" s="72">
        <v>3.2880716700000008</v>
      </c>
      <c r="N288" s="72">
        <v>0.46159</v>
      </c>
      <c r="O288" s="76">
        <v>3.5999999999999997E-2</v>
      </c>
      <c r="P288" s="76">
        <v>0</v>
      </c>
      <c r="Q288" s="76">
        <v>0</v>
      </c>
      <c r="R288" s="76">
        <v>0</v>
      </c>
      <c r="S288" s="74">
        <f t="shared" si="12"/>
        <v>2.8264816700000006</v>
      </c>
      <c r="T288" s="74">
        <f t="shared" si="13"/>
        <v>-2.8264816700000006</v>
      </c>
      <c r="U288" s="75">
        <f t="shared" si="14"/>
        <v>-0.85961680695360276</v>
      </c>
      <c r="V288" s="76"/>
      <c r="W288" s="76"/>
      <c r="X288" s="83" t="s">
        <v>903</v>
      </c>
    </row>
    <row r="289" spans="1:24" ht="31.5" x14ac:dyDescent="0.25">
      <c r="A289" s="79" t="s">
        <v>205</v>
      </c>
      <c r="B289" s="80" t="s">
        <v>670</v>
      </c>
      <c r="C289" s="81" t="s">
        <v>702</v>
      </c>
      <c r="D289" s="72">
        <v>34.619970000000002</v>
      </c>
      <c r="E289" s="72">
        <v>19.957728190000001</v>
      </c>
      <c r="F289" s="72">
        <v>15.275487999999999</v>
      </c>
      <c r="G289" s="72">
        <v>8.4999999999999995E-4</v>
      </c>
      <c r="H289" s="72">
        <v>8.4999999999999995E-4</v>
      </c>
      <c r="I289" s="72">
        <v>8.3598796600000007</v>
      </c>
      <c r="J289" s="72">
        <v>8.3598799999999986</v>
      </c>
      <c r="K289" s="72">
        <v>0.88338764999999997</v>
      </c>
      <c r="L289" s="72">
        <v>0</v>
      </c>
      <c r="M289" s="72">
        <v>10.713610880000001</v>
      </c>
      <c r="N289" s="72">
        <v>6.914758</v>
      </c>
      <c r="O289" s="76">
        <v>11.307162</v>
      </c>
      <c r="P289" s="76">
        <v>5.5205200000000003</v>
      </c>
      <c r="Q289" s="76">
        <v>0</v>
      </c>
      <c r="R289" s="76">
        <v>0</v>
      </c>
      <c r="S289" s="74">
        <f t="shared" si="12"/>
        <v>19.344482000000003</v>
      </c>
      <c r="T289" s="74">
        <f t="shared" si="13"/>
        <v>-4.6822401900000017</v>
      </c>
      <c r="U289" s="75">
        <f t="shared" si="14"/>
        <v>-0.23460787447471498</v>
      </c>
      <c r="V289" s="76"/>
      <c r="W289" s="76"/>
      <c r="X289" s="89" t="s">
        <v>947</v>
      </c>
    </row>
    <row r="290" spans="1:24" ht="31.5" x14ac:dyDescent="0.25">
      <c r="A290" s="79" t="s">
        <v>206</v>
      </c>
      <c r="B290" s="80" t="s">
        <v>671</v>
      </c>
      <c r="C290" s="81" t="s">
        <v>697</v>
      </c>
      <c r="D290" s="72">
        <v>101.82499999999966</v>
      </c>
      <c r="E290" s="72">
        <v>101.82499999999966</v>
      </c>
      <c r="F290" s="72">
        <v>0</v>
      </c>
      <c r="G290" s="72">
        <v>0</v>
      </c>
      <c r="H290" s="72">
        <v>0</v>
      </c>
      <c r="I290" s="72">
        <v>0</v>
      </c>
      <c r="J290" s="72">
        <v>0</v>
      </c>
      <c r="K290" s="72">
        <v>0</v>
      </c>
      <c r="L290" s="72">
        <v>0</v>
      </c>
      <c r="M290" s="72">
        <v>101.82499999999966</v>
      </c>
      <c r="N290" s="72">
        <v>0</v>
      </c>
      <c r="O290" s="76">
        <v>0</v>
      </c>
      <c r="P290" s="76">
        <v>0</v>
      </c>
      <c r="Q290" s="76">
        <v>0</v>
      </c>
      <c r="R290" s="76">
        <v>0</v>
      </c>
      <c r="S290" s="74">
        <f t="shared" si="12"/>
        <v>101.82499999999966</v>
      </c>
      <c r="T290" s="74">
        <f t="shared" si="13"/>
        <v>-101.82499999999966</v>
      </c>
      <c r="U290" s="75">
        <f t="shared" si="14"/>
        <v>-1</v>
      </c>
      <c r="V290" s="76"/>
      <c r="W290" s="76"/>
      <c r="X290" s="89" t="s">
        <v>948</v>
      </c>
    </row>
    <row r="291" spans="1:24" ht="47.25" x14ac:dyDescent="0.25">
      <c r="A291" s="79" t="s">
        <v>207</v>
      </c>
      <c r="B291" s="80" t="s">
        <v>672</v>
      </c>
      <c r="C291" s="81" t="s">
        <v>697</v>
      </c>
      <c r="D291" s="72">
        <v>36</v>
      </c>
      <c r="E291" s="72">
        <v>36</v>
      </c>
      <c r="F291" s="72">
        <v>0</v>
      </c>
      <c r="G291" s="72">
        <v>0</v>
      </c>
      <c r="H291" s="72">
        <v>0</v>
      </c>
      <c r="I291" s="72">
        <v>0</v>
      </c>
      <c r="J291" s="72">
        <v>0</v>
      </c>
      <c r="K291" s="72">
        <v>0</v>
      </c>
      <c r="L291" s="72">
        <v>0</v>
      </c>
      <c r="M291" s="72">
        <v>36</v>
      </c>
      <c r="N291" s="72">
        <v>0</v>
      </c>
      <c r="O291" s="76">
        <v>22.963585999999999</v>
      </c>
      <c r="P291" s="76">
        <v>22.963585999999999</v>
      </c>
      <c r="Q291" s="76">
        <v>0</v>
      </c>
      <c r="R291" s="76">
        <v>0</v>
      </c>
      <c r="S291" s="74">
        <f t="shared" si="12"/>
        <v>36</v>
      </c>
      <c r="T291" s="74">
        <f t="shared" si="13"/>
        <v>-36</v>
      </c>
      <c r="U291" s="75">
        <f t="shared" si="14"/>
        <v>-1</v>
      </c>
      <c r="V291" s="76"/>
      <c r="W291" s="76"/>
      <c r="X291" s="89" t="s">
        <v>949</v>
      </c>
    </row>
    <row r="292" spans="1:24" ht="47.25" x14ac:dyDescent="0.25">
      <c r="A292" s="79" t="s">
        <v>208</v>
      </c>
      <c r="B292" s="80" t="s">
        <v>673</v>
      </c>
      <c r="C292" s="81" t="s">
        <v>697</v>
      </c>
      <c r="D292" s="72">
        <v>1</v>
      </c>
      <c r="E292" s="72">
        <v>1</v>
      </c>
      <c r="F292" s="72">
        <v>0.28964999999999996</v>
      </c>
      <c r="G292" s="72">
        <v>0</v>
      </c>
      <c r="H292" s="72">
        <v>0</v>
      </c>
      <c r="I292" s="72">
        <v>0</v>
      </c>
      <c r="J292" s="72">
        <v>0</v>
      </c>
      <c r="K292" s="72">
        <v>0</v>
      </c>
      <c r="L292" s="72">
        <v>0.28964999999999996</v>
      </c>
      <c r="M292" s="72">
        <v>1</v>
      </c>
      <c r="N292" s="72">
        <v>0</v>
      </c>
      <c r="O292" s="76">
        <v>0.25</v>
      </c>
      <c r="P292" s="76">
        <v>0</v>
      </c>
      <c r="Q292" s="76">
        <v>0</v>
      </c>
      <c r="R292" s="76">
        <v>0</v>
      </c>
      <c r="S292" s="74">
        <f t="shared" si="12"/>
        <v>0.71035000000000004</v>
      </c>
      <c r="T292" s="74">
        <f t="shared" si="13"/>
        <v>-0.71035000000000004</v>
      </c>
      <c r="U292" s="75">
        <f t="shared" si="14"/>
        <v>-0.71035000000000004</v>
      </c>
      <c r="V292" s="76"/>
      <c r="W292" s="76"/>
      <c r="X292" s="83" t="s">
        <v>950</v>
      </c>
    </row>
    <row r="293" spans="1:24" ht="78.75" x14ac:dyDescent="0.25">
      <c r="A293" s="79" t="s">
        <v>209</v>
      </c>
      <c r="B293" s="80" t="s">
        <v>674</v>
      </c>
      <c r="C293" s="81" t="s">
        <v>697</v>
      </c>
      <c r="D293" s="72">
        <v>7.35</v>
      </c>
      <c r="E293" s="72">
        <v>7.35</v>
      </c>
      <c r="F293" s="72">
        <v>0</v>
      </c>
      <c r="G293" s="72">
        <v>0</v>
      </c>
      <c r="H293" s="72">
        <v>0</v>
      </c>
      <c r="I293" s="72">
        <v>0</v>
      </c>
      <c r="J293" s="72">
        <v>0</v>
      </c>
      <c r="K293" s="72">
        <v>0</v>
      </c>
      <c r="L293" s="72">
        <v>0</v>
      </c>
      <c r="M293" s="72">
        <v>7.35</v>
      </c>
      <c r="N293" s="72">
        <v>0</v>
      </c>
      <c r="O293" s="76">
        <v>0</v>
      </c>
      <c r="P293" s="76">
        <v>0</v>
      </c>
      <c r="Q293" s="76">
        <v>0</v>
      </c>
      <c r="R293" s="76">
        <v>0</v>
      </c>
      <c r="S293" s="74">
        <f t="shared" si="12"/>
        <v>7.35</v>
      </c>
      <c r="T293" s="74">
        <f t="shared" si="13"/>
        <v>-7.35</v>
      </c>
      <c r="U293" s="75">
        <f t="shared" si="14"/>
        <v>-1</v>
      </c>
      <c r="V293" s="76"/>
      <c r="W293" s="76"/>
      <c r="X293" s="83" t="s">
        <v>951</v>
      </c>
    </row>
    <row r="294" spans="1:24" ht="63" x14ac:dyDescent="0.25">
      <c r="A294" s="79" t="s">
        <v>210</v>
      </c>
      <c r="B294" s="80" t="s">
        <v>675</v>
      </c>
      <c r="C294" s="81" t="s">
        <v>697</v>
      </c>
      <c r="D294" s="72">
        <v>3.3</v>
      </c>
      <c r="E294" s="72">
        <v>3.3</v>
      </c>
      <c r="F294" s="72">
        <v>0</v>
      </c>
      <c r="G294" s="72">
        <v>0</v>
      </c>
      <c r="H294" s="72">
        <v>0</v>
      </c>
      <c r="I294" s="72">
        <v>0</v>
      </c>
      <c r="J294" s="72">
        <v>0</v>
      </c>
      <c r="K294" s="72">
        <v>0</v>
      </c>
      <c r="L294" s="72">
        <v>0</v>
      </c>
      <c r="M294" s="72">
        <v>3.3</v>
      </c>
      <c r="N294" s="72">
        <v>0</v>
      </c>
      <c r="O294" s="76">
        <v>0</v>
      </c>
      <c r="P294" s="76">
        <v>0</v>
      </c>
      <c r="Q294" s="76">
        <v>0</v>
      </c>
      <c r="R294" s="76">
        <v>0</v>
      </c>
      <c r="S294" s="74">
        <f t="shared" si="12"/>
        <v>3.3</v>
      </c>
      <c r="T294" s="74">
        <f t="shared" si="13"/>
        <v>-3.3</v>
      </c>
      <c r="U294" s="75">
        <f t="shared" si="14"/>
        <v>-1</v>
      </c>
      <c r="V294" s="76"/>
      <c r="W294" s="76"/>
      <c r="X294" s="83" t="s">
        <v>952</v>
      </c>
    </row>
    <row r="295" spans="1:24" ht="31.5" x14ac:dyDescent="0.25">
      <c r="A295" s="79" t="s">
        <v>211</v>
      </c>
      <c r="B295" s="80" t="s">
        <v>676</v>
      </c>
      <c r="C295" s="81" t="s">
        <v>695</v>
      </c>
      <c r="D295" s="72">
        <v>0.62</v>
      </c>
      <c r="E295" s="72">
        <v>0.62</v>
      </c>
      <c r="F295" s="72">
        <v>0.61654999999999993</v>
      </c>
      <c r="G295" s="72">
        <v>0</v>
      </c>
      <c r="H295" s="72">
        <v>0</v>
      </c>
      <c r="I295" s="72">
        <v>0</v>
      </c>
      <c r="J295" s="72">
        <v>0</v>
      </c>
      <c r="K295" s="72">
        <v>0</v>
      </c>
      <c r="L295" s="72">
        <v>0.61654999999999993</v>
      </c>
      <c r="M295" s="72">
        <v>0.62</v>
      </c>
      <c r="N295" s="72">
        <v>0</v>
      </c>
      <c r="O295" s="76">
        <v>0.52249999999999996</v>
      </c>
      <c r="P295" s="76">
        <v>0.52249999999999996</v>
      </c>
      <c r="Q295" s="76">
        <v>0.52249999999999996</v>
      </c>
      <c r="R295" s="76">
        <v>0.52249999999999996</v>
      </c>
      <c r="S295" s="74">
        <f t="shared" si="12"/>
        <v>3.4500000000000641E-3</v>
      </c>
      <c r="T295" s="74">
        <f t="shared" si="13"/>
        <v>-3.4500000000000641E-3</v>
      </c>
      <c r="U295" s="75">
        <f t="shared" si="14"/>
        <v>-5.5645161290324152E-3</v>
      </c>
      <c r="V295" s="76"/>
      <c r="W295" s="76"/>
      <c r="X295" s="92" t="s">
        <v>918</v>
      </c>
    </row>
    <row r="296" spans="1:24" ht="63" x14ac:dyDescent="0.25">
      <c r="A296" s="79" t="s">
        <v>212</v>
      </c>
      <c r="B296" s="80" t="s">
        <v>677</v>
      </c>
      <c r="C296" s="81" t="s">
        <v>695</v>
      </c>
      <c r="D296" s="72">
        <v>1.5</v>
      </c>
      <c r="E296" s="72">
        <v>1.5</v>
      </c>
      <c r="F296" s="72">
        <v>0.73839999999999995</v>
      </c>
      <c r="G296" s="72">
        <v>0</v>
      </c>
      <c r="H296" s="72">
        <v>0</v>
      </c>
      <c r="I296" s="72">
        <v>0</v>
      </c>
      <c r="J296" s="72">
        <v>0</v>
      </c>
      <c r="K296" s="72">
        <v>0</v>
      </c>
      <c r="L296" s="72">
        <v>0.73839999999999995</v>
      </c>
      <c r="M296" s="72">
        <v>1.5</v>
      </c>
      <c r="N296" s="72">
        <v>0</v>
      </c>
      <c r="O296" s="76">
        <v>0.74479999999999991</v>
      </c>
      <c r="P296" s="76">
        <v>0.74479999999999991</v>
      </c>
      <c r="Q296" s="76">
        <v>0.74479999999999991</v>
      </c>
      <c r="R296" s="76">
        <v>0.74479999999999991</v>
      </c>
      <c r="S296" s="74">
        <f t="shared" si="12"/>
        <v>0.76160000000000005</v>
      </c>
      <c r="T296" s="74">
        <f t="shared" si="13"/>
        <v>-0.76160000000000005</v>
      </c>
      <c r="U296" s="75">
        <f t="shared" si="14"/>
        <v>-0.50773333333333337</v>
      </c>
      <c r="V296" s="76"/>
      <c r="W296" s="76"/>
      <c r="X296" s="82" t="s">
        <v>919</v>
      </c>
    </row>
    <row r="297" spans="1:24" ht="78.75" x14ac:dyDescent="0.25">
      <c r="A297" s="79" t="s">
        <v>213</v>
      </c>
      <c r="B297" s="80" t="s">
        <v>678</v>
      </c>
      <c r="C297" s="81" t="s">
        <v>695</v>
      </c>
      <c r="D297" s="72">
        <v>2.4</v>
      </c>
      <c r="E297" s="72">
        <v>2.4</v>
      </c>
      <c r="F297" s="72">
        <v>1.496</v>
      </c>
      <c r="G297" s="72">
        <v>0</v>
      </c>
      <c r="H297" s="72">
        <v>0</v>
      </c>
      <c r="I297" s="72">
        <v>0</v>
      </c>
      <c r="J297" s="72">
        <v>0</v>
      </c>
      <c r="K297" s="72">
        <v>2.4</v>
      </c>
      <c r="L297" s="72">
        <v>1.496</v>
      </c>
      <c r="M297" s="72">
        <v>0</v>
      </c>
      <c r="N297" s="72">
        <v>0</v>
      </c>
      <c r="O297" s="76">
        <v>1.4895999999999998</v>
      </c>
      <c r="P297" s="76">
        <v>1.4895999999999998</v>
      </c>
      <c r="Q297" s="76">
        <v>1.4895999999999998</v>
      </c>
      <c r="R297" s="76">
        <v>1.4895999999999998</v>
      </c>
      <c r="S297" s="74">
        <f t="shared" si="12"/>
        <v>0.90399999999999991</v>
      </c>
      <c r="T297" s="74">
        <f t="shared" si="13"/>
        <v>-0.90399999999999991</v>
      </c>
      <c r="U297" s="75">
        <f t="shared" si="14"/>
        <v>-0.37666666666666659</v>
      </c>
      <c r="V297" s="76"/>
      <c r="W297" s="76"/>
      <c r="X297" s="82" t="s">
        <v>920</v>
      </c>
    </row>
    <row r="298" spans="1:24" ht="47.25" x14ac:dyDescent="0.25">
      <c r="A298" s="79" t="s">
        <v>214</v>
      </c>
      <c r="B298" s="80" t="s">
        <v>679</v>
      </c>
      <c r="C298" s="81" t="s">
        <v>702</v>
      </c>
      <c r="D298" s="72">
        <v>3.94754</v>
      </c>
      <c r="E298" s="72">
        <v>3.94754</v>
      </c>
      <c r="F298" s="72">
        <v>2.2040959999999998</v>
      </c>
      <c r="G298" s="72">
        <v>0</v>
      </c>
      <c r="H298" s="72">
        <v>0</v>
      </c>
      <c r="I298" s="72">
        <v>0</v>
      </c>
      <c r="J298" s="72">
        <v>2.2040959999999998</v>
      </c>
      <c r="K298" s="72">
        <v>0</v>
      </c>
      <c r="L298" s="72">
        <v>0</v>
      </c>
      <c r="M298" s="72">
        <v>3.94754</v>
      </c>
      <c r="N298" s="72">
        <v>0</v>
      </c>
      <c r="O298" s="76">
        <v>0</v>
      </c>
      <c r="P298" s="76">
        <v>0</v>
      </c>
      <c r="Q298" s="76">
        <v>0</v>
      </c>
      <c r="R298" s="76">
        <v>0</v>
      </c>
      <c r="S298" s="74">
        <f t="shared" si="12"/>
        <v>1.7434440000000002</v>
      </c>
      <c r="T298" s="74">
        <f t="shared" si="13"/>
        <v>-1.7434440000000002</v>
      </c>
      <c r="U298" s="75">
        <f t="shared" si="14"/>
        <v>-0.4416532828039742</v>
      </c>
      <c r="V298" s="76"/>
      <c r="W298" s="76"/>
      <c r="X298" s="82" t="s">
        <v>953</v>
      </c>
    </row>
    <row r="299" spans="1:24" x14ac:dyDescent="0.25">
      <c r="A299" s="78" t="s">
        <v>215</v>
      </c>
      <c r="B299" s="70" t="s">
        <v>216</v>
      </c>
      <c r="C299" s="71"/>
      <c r="D299" s="73">
        <f>(D300+D301)/1000</f>
        <v>4.8647846458012506E-3</v>
      </c>
      <c r="E299" s="73">
        <v>4440.5346458012509</v>
      </c>
      <c r="F299" s="73">
        <v>2583.0531130000004</v>
      </c>
      <c r="G299" s="73">
        <v>181.58629098999998</v>
      </c>
      <c r="H299" s="73">
        <v>177.91390799999999</v>
      </c>
      <c r="I299" s="73">
        <v>462.14432320999998</v>
      </c>
      <c r="J299" s="73">
        <v>479.37574000000001</v>
      </c>
      <c r="K299" s="73">
        <v>321.19140529999999</v>
      </c>
      <c r="L299" s="73">
        <v>1561.6156229999997</v>
      </c>
      <c r="M299" s="73">
        <v>3475.6126263012511</v>
      </c>
      <c r="N299" s="73">
        <v>364.14784200000003</v>
      </c>
      <c r="O299" s="73">
        <v>2548.5147149239997</v>
      </c>
      <c r="P299" s="73">
        <v>717.57770272400012</v>
      </c>
      <c r="Q299" s="73">
        <v>2530.3093410000001</v>
      </c>
      <c r="R299" s="73">
        <v>2326.4880739999999</v>
      </c>
      <c r="S299" s="74">
        <f t="shared" si="12"/>
        <v>-2583.0482482153548</v>
      </c>
      <c r="T299" s="74">
        <f t="shared" si="13"/>
        <v>-1857.4815328012505</v>
      </c>
      <c r="U299" s="75">
        <f t="shared" si="14"/>
        <v>-0.41830132652102892</v>
      </c>
      <c r="V299" s="76"/>
      <c r="W299" s="76"/>
      <c r="X299" s="77"/>
    </row>
    <row r="300" spans="1:24" ht="31.5" x14ac:dyDescent="0.25">
      <c r="A300" s="78" t="s">
        <v>217</v>
      </c>
      <c r="B300" s="70" t="s">
        <v>17</v>
      </c>
      <c r="C300" s="71"/>
      <c r="D300" s="73">
        <v>0</v>
      </c>
      <c r="E300" s="73">
        <v>0</v>
      </c>
      <c r="F300" s="73">
        <v>0</v>
      </c>
      <c r="G300" s="73">
        <v>0</v>
      </c>
      <c r="H300" s="73">
        <v>0</v>
      </c>
      <c r="I300" s="73">
        <v>0</v>
      </c>
      <c r="J300" s="73">
        <v>0</v>
      </c>
      <c r="K300" s="73">
        <v>0</v>
      </c>
      <c r="L300" s="73">
        <v>0</v>
      </c>
      <c r="M300" s="73">
        <v>0</v>
      </c>
      <c r="N300" s="73">
        <v>0</v>
      </c>
      <c r="O300" s="73">
        <v>0</v>
      </c>
      <c r="P300" s="73">
        <v>0</v>
      </c>
      <c r="Q300" s="73">
        <v>0</v>
      </c>
      <c r="R300" s="73">
        <v>0</v>
      </c>
      <c r="S300" s="74">
        <f t="shared" si="12"/>
        <v>0</v>
      </c>
      <c r="T300" s="74">
        <f t="shared" si="13"/>
        <v>0</v>
      </c>
      <c r="U300" s="75" t="e">
        <f t="shared" si="14"/>
        <v>#DIV/0!</v>
      </c>
      <c r="V300" s="76"/>
      <c r="W300" s="76"/>
      <c r="X300" s="77"/>
    </row>
    <row r="301" spans="1:24" x14ac:dyDescent="0.25">
      <c r="A301" s="93" t="s">
        <v>218</v>
      </c>
      <c r="B301" s="70" t="s">
        <v>219</v>
      </c>
      <c r="C301" s="71"/>
      <c r="D301" s="73">
        <f>(SUM(D302:D316))/1000</f>
        <v>4.8647846458012509</v>
      </c>
      <c r="E301" s="73">
        <v>4440.5346458012509</v>
      </c>
      <c r="F301" s="73">
        <v>2583.0531130000004</v>
      </c>
      <c r="G301" s="73">
        <v>181.58629098999998</v>
      </c>
      <c r="H301" s="73">
        <v>177.91390799999999</v>
      </c>
      <c r="I301" s="73">
        <v>462.14432320999998</v>
      </c>
      <c r="J301" s="73">
        <v>479.37574000000001</v>
      </c>
      <c r="K301" s="73">
        <v>321.19140529999999</v>
      </c>
      <c r="L301" s="73">
        <v>1561.6156229999997</v>
      </c>
      <c r="M301" s="73">
        <v>3475.6126263012511</v>
      </c>
      <c r="N301" s="73">
        <v>364.14784200000003</v>
      </c>
      <c r="O301" s="73">
        <v>2548.5147149239997</v>
      </c>
      <c r="P301" s="73">
        <v>717.57770272400012</v>
      </c>
      <c r="Q301" s="73">
        <v>2530.3093410000001</v>
      </c>
      <c r="R301" s="73">
        <v>2326.4880739999999</v>
      </c>
      <c r="S301" s="74">
        <f t="shared" si="12"/>
        <v>-2578.1883283541993</v>
      </c>
      <c r="T301" s="74">
        <f t="shared" si="13"/>
        <v>-1857.4815328012505</v>
      </c>
      <c r="U301" s="75">
        <f t="shared" si="14"/>
        <v>-0.41830132652102892</v>
      </c>
      <c r="V301" s="76"/>
      <c r="W301" s="76"/>
      <c r="X301" s="77"/>
    </row>
    <row r="302" spans="1:24" ht="126" x14ac:dyDescent="0.25">
      <c r="A302" s="79" t="s">
        <v>220</v>
      </c>
      <c r="B302" s="80" t="s">
        <v>680</v>
      </c>
      <c r="C302" s="81" t="s">
        <v>697</v>
      </c>
      <c r="D302" s="72">
        <v>1325.9163829999998</v>
      </c>
      <c r="E302" s="72">
        <v>1325.9163829999998</v>
      </c>
      <c r="F302" s="72">
        <v>837.39675200000011</v>
      </c>
      <c r="G302" s="72">
        <v>1.0307208699999999</v>
      </c>
      <c r="H302" s="72">
        <v>1.030721</v>
      </c>
      <c r="I302" s="72">
        <v>37.8667169</v>
      </c>
      <c r="J302" s="72">
        <v>37.866717000000001</v>
      </c>
      <c r="K302" s="72">
        <v>81</v>
      </c>
      <c r="L302" s="72">
        <v>756.28098000000011</v>
      </c>
      <c r="M302" s="72">
        <v>1206.0189452299999</v>
      </c>
      <c r="N302" s="72">
        <v>42.218334000000006</v>
      </c>
      <c r="O302" s="76">
        <v>900.26845300000002</v>
      </c>
      <c r="P302" s="76">
        <v>103.51249199999997</v>
      </c>
      <c r="Q302" s="76">
        <v>1056.3394169999999</v>
      </c>
      <c r="R302" s="76">
        <v>1056.3394169999999</v>
      </c>
      <c r="S302" s="74">
        <f t="shared" si="12"/>
        <v>488.51963099999966</v>
      </c>
      <c r="T302" s="74">
        <f t="shared" si="13"/>
        <v>-488.51963099999966</v>
      </c>
      <c r="U302" s="75">
        <f t="shared" si="14"/>
        <v>-0.36843924493540237</v>
      </c>
      <c r="V302" s="76"/>
      <c r="W302" s="76"/>
      <c r="X302" s="83" t="s">
        <v>954</v>
      </c>
    </row>
    <row r="303" spans="1:24" ht="126" x14ac:dyDescent="0.25">
      <c r="A303" s="79" t="s">
        <v>389</v>
      </c>
      <c r="B303" s="80" t="s">
        <v>681</v>
      </c>
      <c r="C303" s="81" t="s">
        <v>697</v>
      </c>
      <c r="D303" s="72">
        <v>803.13416100000006</v>
      </c>
      <c r="E303" s="72">
        <v>803.13416100000006</v>
      </c>
      <c r="F303" s="72">
        <v>512.21757100000002</v>
      </c>
      <c r="G303" s="72">
        <v>10.36848844</v>
      </c>
      <c r="H303" s="72">
        <v>10.368487999999999</v>
      </c>
      <c r="I303" s="72">
        <v>30.849579229999996</v>
      </c>
      <c r="J303" s="72">
        <v>30.849579000000002</v>
      </c>
      <c r="K303" s="72">
        <v>56.314074150000003</v>
      </c>
      <c r="L303" s="72">
        <v>455.57901600000002</v>
      </c>
      <c r="M303" s="72">
        <v>705.60201918000007</v>
      </c>
      <c r="N303" s="72">
        <v>15.420488000000001</v>
      </c>
      <c r="O303" s="76">
        <v>605.69162600000004</v>
      </c>
      <c r="P303" s="76">
        <v>203.25195000000002</v>
      </c>
      <c r="Q303" s="76">
        <v>718.87768299999993</v>
      </c>
      <c r="R303" s="76">
        <v>718.87768299999993</v>
      </c>
      <c r="S303" s="74">
        <f t="shared" si="12"/>
        <v>290.91659000000004</v>
      </c>
      <c r="T303" s="74">
        <f t="shared" si="13"/>
        <v>-290.91659000000004</v>
      </c>
      <c r="U303" s="75">
        <f t="shared" si="14"/>
        <v>-0.36222664173289976</v>
      </c>
      <c r="V303" s="76"/>
      <c r="W303" s="76"/>
      <c r="X303" s="83" t="s">
        <v>954</v>
      </c>
    </row>
    <row r="304" spans="1:24" ht="204.75" x14ac:dyDescent="0.25">
      <c r="A304" s="79" t="s">
        <v>390</v>
      </c>
      <c r="B304" s="80" t="s">
        <v>682</v>
      </c>
      <c r="C304" s="81" t="s">
        <v>697</v>
      </c>
      <c r="D304" s="72">
        <v>402</v>
      </c>
      <c r="E304" s="72">
        <v>402</v>
      </c>
      <c r="F304" s="72">
        <v>164.241882</v>
      </c>
      <c r="G304" s="72">
        <v>0</v>
      </c>
      <c r="H304" s="72">
        <v>2.0027440000000003</v>
      </c>
      <c r="I304" s="72">
        <v>0</v>
      </c>
      <c r="J304" s="72">
        <v>20.932535999999999</v>
      </c>
      <c r="K304" s="72">
        <v>0</v>
      </c>
      <c r="L304" s="72">
        <v>63.300423000000002</v>
      </c>
      <c r="M304" s="72">
        <v>402</v>
      </c>
      <c r="N304" s="72">
        <v>78.006179000000003</v>
      </c>
      <c r="O304" s="76">
        <v>223.41620899999998</v>
      </c>
      <c r="P304" s="76">
        <v>119.56572899999998</v>
      </c>
      <c r="Q304" s="76">
        <v>507.39769200000006</v>
      </c>
      <c r="R304" s="76">
        <v>454.558944</v>
      </c>
      <c r="S304" s="74">
        <f t="shared" si="12"/>
        <v>237.758118</v>
      </c>
      <c r="T304" s="74">
        <f t="shared" si="13"/>
        <v>-237.758118</v>
      </c>
      <c r="U304" s="75">
        <f t="shared" si="14"/>
        <v>-0.59143810447761191</v>
      </c>
      <c r="V304" s="76"/>
      <c r="W304" s="76"/>
      <c r="X304" s="83" t="s">
        <v>955</v>
      </c>
    </row>
    <row r="305" spans="1:24" ht="94.5" x14ac:dyDescent="0.25">
      <c r="A305" s="79" t="s">
        <v>391</v>
      </c>
      <c r="B305" s="80" t="s">
        <v>683</v>
      </c>
      <c r="C305" s="81" t="s">
        <v>697</v>
      </c>
      <c r="D305" s="72">
        <v>90.136871999999997</v>
      </c>
      <c r="E305" s="72">
        <v>90.136871999999997</v>
      </c>
      <c r="F305" s="72">
        <v>22.336845</v>
      </c>
      <c r="G305" s="72">
        <v>6.7617173599999996</v>
      </c>
      <c r="H305" s="72">
        <v>7.4943960000000001</v>
      </c>
      <c r="I305" s="72">
        <v>10.51485677</v>
      </c>
      <c r="J305" s="72">
        <v>13.934460999999999</v>
      </c>
      <c r="K305" s="72">
        <v>14.332700000000001</v>
      </c>
      <c r="L305" s="72">
        <v>0.31173600000000001</v>
      </c>
      <c r="M305" s="72">
        <v>58.527597869999994</v>
      </c>
      <c r="N305" s="72">
        <v>0.596252</v>
      </c>
      <c r="O305" s="76">
        <v>8.4390210000000003</v>
      </c>
      <c r="P305" s="76">
        <v>3.6047860000000012</v>
      </c>
      <c r="Q305" s="76">
        <v>0</v>
      </c>
      <c r="R305" s="76">
        <v>0</v>
      </c>
      <c r="S305" s="74">
        <f t="shared" si="12"/>
        <v>67.800027</v>
      </c>
      <c r="T305" s="74">
        <f t="shared" si="13"/>
        <v>-67.800027</v>
      </c>
      <c r="U305" s="75">
        <f t="shared" si="14"/>
        <v>-0.7521897032326571</v>
      </c>
      <c r="V305" s="76"/>
      <c r="W305" s="76"/>
      <c r="X305" s="83" t="s">
        <v>956</v>
      </c>
    </row>
    <row r="306" spans="1:24" ht="94.5" x14ac:dyDescent="0.25">
      <c r="A306" s="79" t="s">
        <v>392</v>
      </c>
      <c r="B306" s="80" t="s">
        <v>684</v>
      </c>
      <c r="C306" s="81" t="s">
        <v>697</v>
      </c>
      <c r="D306" s="72">
        <v>942.13841600000012</v>
      </c>
      <c r="E306" s="72">
        <v>942.13841600000012</v>
      </c>
      <c r="F306" s="72">
        <v>394.04257000000001</v>
      </c>
      <c r="G306" s="72">
        <v>19.854272780000002</v>
      </c>
      <c r="H306" s="72">
        <v>21.747280000000003</v>
      </c>
      <c r="I306" s="72">
        <v>265.14181691000005</v>
      </c>
      <c r="J306" s="72">
        <v>268.11925600000001</v>
      </c>
      <c r="K306" s="72">
        <v>53.989999999999995</v>
      </c>
      <c r="L306" s="72">
        <v>65.87939999999999</v>
      </c>
      <c r="M306" s="72">
        <v>603.15232631000003</v>
      </c>
      <c r="N306" s="72">
        <v>38.296633999999997</v>
      </c>
      <c r="O306" s="76">
        <v>87.937486000000007</v>
      </c>
      <c r="P306" s="76">
        <v>37.851763000000005</v>
      </c>
      <c r="Q306" s="76">
        <v>0</v>
      </c>
      <c r="R306" s="76">
        <v>0</v>
      </c>
      <c r="S306" s="74">
        <f t="shared" si="12"/>
        <v>548.09584600000017</v>
      </c>
      <c r="T306" s="74">
        <f t="shared" si="13"/>
        <v>-548.09584600000017</v>
      </c>
      <c r="U306" s="75">
        <f t="shared" si="14"/>
        <v>-0.58175724149645547</v>
      </c>
      <c r="V306" s="76"/>
      <c r="W306" s="76"/>
      <c r="X306" s="83" t="s">
        <v>956</v>
      </c>
    </row>
    <row r="307" spans="1:24" ht="94.5" x14ac:dyDescent="0.25">
      <c r="A307" s="79" t="s">
        <v>394</v>
      </c>
      <c r="B307" s="80" t="s">
        <v>685</v>
      </c>
      <c r="C307" s="81" t="s">
        <v>697</v>
      </c>
      <c r="D307" s="72">
        <v>75.72371299999989</v>
      </c>
      <c r="E307" s="72">
        <v>75.72371299999989</v>
      </c>
      <c r="F307" s="72">
        <v>2.2809800000000005</v>
      </c>
      <c r="G307" s="72">
        <v>0.66100911000000007</v>
      </c>
      <c r="H307" s="72">
        <v>1.1875700000000002</v>
      </c>
      <c r="I307" s="72">
        <v>0.63657833000000008</v>
      </c>
      <c r="J307" s="72">
        <v>0.63657799999999998</v>
      </c>
      <c r="K307" s="72">
        <v>0</v>
      </c>
      <c r="L307" s="72">
        <v>0.43346300000000004</v>
      </c>
      <c r="M307" s="72">
        <v>74.426125559999889</v>
      </c>
      <c r="N307" s="72">
        <v>2.3369000000000001E-2</v>
      </c>
      <c r="O307" s="76">
        <v>11.636893000000001</v>
      </c>
      <c r="P307" s="76">
        <v>0.91999400000000064</v>
      </c>
      <c r="Q307" s="76">
        <v>0</v>
      </c>
      <c r="R307" s="76">
        <v>0</v>
      </c>
      <c r="S307" s="74">
        <f t="shared" si="12"/>
        <v>73.44273299999989</v>
      </c>
      <c r="T307" s="74">
        <f t="shared" si="13"/>
        <v>-73.44273299999989</v>
      </c>
      <c r="U307" s="75">
        <f t="shared" si="14"/>
        <v>-0.96987759963645725</v>
      </c>
      <c r="V307" s="76"/>
      <c r="W307" s="76"/>
      <c r="X307" s="83" t="s">
        <v>956</v>
      </c>
    </row>
    <row r="308" spans="1:24" ht="94.5" x14ac:dyDescent="0.25">
      <c r="A308" s="79" t="s">
        <v>396</v>
      </c>
      <c r="B308" s="80" t="s">
        <v>686</v>
      </c>
      <c r="C308" s="81" t="s">
        <v>697</v>
      </c>
      <c r="D308" s="72">
        <v>262.38967100000002</v>
      </c>
      <c r="E308" s="72">
        <v>262.38967100000002</v>
      </c>
      <c r="F308" s="72">
        <v>78.030253000000016</v>
      </c>
      <c r="G308" s="72">
        <v>50.733372639999999</v>
      </c>
      <c r="H308" s="72">
        <v>52.116618000000003</v>
      </c>
      <c r="I308" s="72">
        <v>0.49781426000000006</v>
      </c>
      <c r="J308" s="72">
        <v>0.49781400000000003</v>
      </c>
      <c r="K308" s="72">
        <v>12.304</v>
      </c>
      <c r="L308" s="72">
        <v>25.267271000000001</v>
      </c>
      <c r="M308" s="72">
        <v>198.85448410000001</v>
      </c>
      <c r="N308" s="72">
        <v>0.14855000000000002</v>
      </c>
      <c r="O308" s="76">
        <v>65.964824000000007</v>
      </c>
      <c r="P308" s="76">
        <v>24.765150000000002</v>
      </c>
      <c r="Q308" s="76">
        <v>0</v>
      </c>
      <c r="R308" s="76">
        <v>0</v>
      </c>
      <c r="S308" s="74">
        <f t="shared" si="12"/>
        <v>184.35941800000001</v>
      </c>
      <c r="T308" s="74">
        <f t="shared" si="13"/>
        <v>-184.35941800000001</v>
      </c>
      <c r="U308" s="75">
        <f t="shared" si="14"/>
        <v>-0.7026169029344147</v>
      </c>
      <c r="V308" s="76"/>
      <c r="W308" s="76"/>
      <c r="X308" s="83" t="s">
        <v>956</v>
      </c>
    </row>
    <row r="309" spans="1:24" ht="78.75" x14ac:dyDescent="0.25">
      <c r="A309" s="79" t="s">
        <v>397</v>
      </c>
      <c r="B309" s="80" t="s">
        <v>687</v>
      </c>
      <c r="C309" s="81" t="s">
        <v>697</v>
      </c>
      <c r="D309" s="72">
        <v>80.842672000000022</v>
      </c>
      <c r="E309" s="72">
        <v>80.842672000000022</v>
      </c>
      <c r="F309" s="72">
        <v>200.515717</v>
      </c>
      <c r="G309" s="72">
        <v>18.788574090000001</v>
      </c>
      <c r="H309" s="72">
        <v>19.647079000000002</v>
      </c>
      <c r="I309" s="72">
        <v>34.527078809999992</v>
      </c>
      <c r="J309" s="72">
        <v>34.527079000000001</v>
      </c>
      <c r="K309" s="72">
        <v>15</v>
      </c>
      <c r="L309" s="72">
        <v>100.87116</v>
      </c>
      <c r="M309" s="72">
        <v>12.527019100000032</v>
      </c>
      <c r="N309" s="72">
        <v>45.470399</v>
      </c>
      <c r="O309" s="76">
        <v>183.45339000000001</v>
      </c>
      <c r="P309" s="76">
        <v>87.353925000000018</v>
      </c>
      <c r="Q309" s="76">
        <v>0</v>
      </c>
      <c r="R309" s="76">
        <v>0</v>
      </c>
      <c r="S309" s="74">
        <f t="shared" si="12"/>
        <v>-119.67304499999997</v>
      </c>
      <c r="T309" s="74">
        <f t="shared" si="13"/>
        <v>119.67304499999997</v>
      </c>
      <c r="U309" s="75">
        <f t="shared" si="14"/>
        <v>1.4803202571038221</v>
      </c>
      <c r="V309" s="76"/>
      <c r="W309" s="76"/>
      <c r="X309" s="83" t="s">
        <v>957</v>
      </c>
    </row>
    <row r="310" spans="1:24" ht="63" x14ac:dyDescent="0.25">
      <c r="A310" s="79" t="s">
        <v>399</v>
      </c>
      <c r="B310" s="80" t="s">
        <v>688</v>
      </c>
      <c r="C310" s="81" t="s">
        <v>697</v>
      </c>
      <c r="D310" s="72">
        <v>49.516477801250076</v>
      </c>
      <c r="E310" s="72">
        <v>49.516477801250076</v>
      </c>
      <c r="F310" s="72">
        <v>23.254031999999999</v>
      </c>
      <c r="G310" s="72">
        <v>0</v>
      </c>
      <c r="H310" s="72">
        <v>0</v>
      </c>
      <c r="I310" s="72">
        <v>0</v>
      </c>
      <c r="J310" s="72">
        <v>0.28919499999999998</v>
      </c>
      <c r="K310" s="72">
        <v>0</v>
      </c>
      <c r="L310" s="72">
        <v>6.8867799999999999</v>
      </c>
      <c r="M310" s="72">
        <v>49.516477801250076</v>
      </c>
      <c r="N310" s="72">
        <v>16.078057000000001</v>
      </c>
      <c r="O310" s="76">
        <v>20.747084999999995</v>
      </c>
      <c r="P310" s="76">
        <v>0.11204599999999845</v>
      </c>
      <c r="Q310" s="76">
        <v>0</v>
      </c>
      <c r="R310" s="76">
        <v>0</v>
      </c>
      <c r="S310" s="74">
        <f t="shared" si="12"/>
        <v>26.262445801250077</v>
      </c>
      <c r="T310" s="74">
        <f t="shared" si="13"/>
        <v>-26.262445801250077</v>
      </c>
      <c r="U310" s="75">
        <f t="shared" si="14"/>
        <v>-0.53037790584909228</v>
      </c>
      <c r="V310" s="76"/>
      <c r="W310" s="76"/>
      <c r="X310" s="83" t="s">
        <v>958</v>
      </c>
    </row>
    <row r="311" spans="1:24" ht="141.75" x14ac:dyDescent="0.25">
      <c r="A311" s="79" t="s">
        <v>400</v>
      </c>
      <c r="B311" s="80" t="s">
        <v>689</v>
      </c>
      <c r="C311" s="81" t="s">
        <v>13</v>
      </c>
      <c r="D311" s="72">
        <v>185.16998000000027</v>
      </c>
      <c r="E311" s="72">
        <v>8.16998000000026</v>
      </c>
      <c r="F311" s="72">
        <v>14.982539999999998</v>
      </c>
      <c r="G311" s="72">
        <v>3.4137399999999998</v>
      </c>
      <c r="H311" s="72">
        <v>3.0993049999999998</v>
      </c>
      <c r="I311" s="72">
        <v>1.0028820000000001</v>
      </c>
      <c r="J311" s="72">
        <v>2.9429949999999998</v>
      </c>
      <c r="K311" s="72">
        <v>1.18</v>
      </c>
      <c r="L311" s="72">
        <v>3.3997600000000001</v>
      </c>
      <c r="M311" s="72">
        <v>2.57335800000026</v>
      </c>
      <c r="N311" s="72">
        <v>5.5404799999999996</v>
      </c>
      <c r="O311" s="76">
        <v>17.286882989999999</v>
      </c>
      <c r="P311" s="76">
        <v>6.2111938900000023</v>
      </c>
      <c r="Q311" s="76">
        <v>8.5731999999999999</v>
      </c>
      <c r="R311" s="76">
        <v>3.7455000000000007</v>
      </c>
      <c r="S311" s="74">
        <f t="shared" si="12"/>
        <v>170.18744000000027</v>
      </c>
      <c r="T311" s="74">
        <f t="shared" si="13"/>
        <v>6.8125599999997384</v>
      </c>
      <c r="U311" s="75">
        <f t="shared" si="14"/>
        <v>0.8338527144496708</v>
      </c>
      <c r="V311" s="76"/>
      <c r="W311" s="76"/>
      <c r="X311" s="83" t="s">
        <v>995</v>
      </c>
    </row>
    <row r="312" spans="1:24" ht="173.25" x14ac:dyDescent="0.25">
      <c r="A312" s="79" t="s">
        <v>401</v>
      </c>
      <c r="B312" s="80" t="s">
        <v>690</v>
      </c>
      <c r="C312" s="81" t="s">
        <v>13</v>
      </c>
      <c r="D312" s="72">
        <v>564.13001999999972</v>
      </c>
      <c r="E312" s="72">
        <v>328.13001999999966</v>
      </c>
      <c r="F312" s="72">
        <v>333.291946</v>
      </c>
      <c r="G312" s="72">
        <v>69.555115700000002</v>
      </c>
      <c r="H312" s="72">
        <v>58.778646000000002</v>
      </c>
      <c r="I312" s="72">
        <v>81.106999999999999</v>
      </c>
      <c r="J312" s="72">
        <v>68.779529999999994</v>
      </c>
      <c r="K312" s="72">
        <v>87.07063114999994</v>
      </c>
      <c r="L312" s="72">
        <v>83.38467</v>
      </c>
      <c r="M312" s="72">
        <v>90.39727314999972</v>
      </c>
      <c r="N312" s="72">
        <v>122.34910000000001</v>
      </c>
      <c r="O312" s="76">
        <v>423.21103093400006</v>
      </c>
      <c r="P312" s="76">
        <v>130.00960483400004</v>
      </c>
      <c r="Q312" s="76">
        <v>236.80846000000003</v>
      </c>
      <c r="R312" s="76">
        <v>92.966530000000034</v>
      </c>
      <c r="S312" s="74">
        <f t="shared" si="12"/>
        <v>230.83807399999972</v>
      </c>
      <c r="T312" s="74">
        <f t="shared" si="13"/>
        <v>5.1619260000003351</v>
      </c>
      <c r="U312" s="75">
        <f t="shared" si="14"/>
        <v>1.5731343325430469E-2</v>
      </c>
      <c r="V312" s="76"/>
      <c r="W312" s="76"/>
      <c r="X312" s="80" t="s">
        <v>994</v>
      </c>
    </row>
    <row r="313" spans="1:24" ht="63" x14ac:dyDescent="0.25">
      <c r="A313" s="79" t="s">
        <v>402</v>
      </c>
      <c r="B313" s="80" t="s">
        <v>691</v>
      </c>
      <c r="C313" s="81" t="s">
        <v>701</v>
      </c>
      <c r="D313" s="72">
        <v>12.500000000000002</v>
      </c>
      <c r="E313" s="72">
        <v>1.25</v>
      </c>
      <c r="F313" s="72">
        <v>0</v>
      </c>
      <c r="G313" s="72">
        <v>0</v>
      </c>
      <c r="H313" s="72">
        <v>0</v>
      </c>
      <c r="I313" s="72">
        <v>0</v>
      </c>
      <c r="J313" s="72">
        <v>0</v>
      </c>
      <c r="K313" s="72">
        <v>0</v>
      </c>
      <c r="L313" s="72">
        <v>0</v>
      </c>
      <c r="M313" s="72">
        <v>1.25</v>
      </c>
      <c r="N313" s="72">
        <v>0</v>
      </c>
      <c r="O313" s="76">
        <v>0</v>
      </c>
      <c r="P313" s="76">
        <v>0</v>
      </c>
      <c r="Q313" s="76">
        <v>0</v>
      </c>
      <c r="R313" s="76">
        <v>0</v>
      </c>
      <c r="S313" s="74">
        <f t="shared" si="12"/>
        <v>12.500000000000002</v>
      </c>
      <c r="T313" s="74">
        <f t="shared" si="13"/>
        <v>-1.25</v>
      </c>
      <c r="U313" s="75">
        <f t="shared" si="14"/>
        <v>-1</v>
      </c>
      <c r="V313" s="76"/>
      <c r="W313" s="76"/>
      <c r="X313" s="83" t="s">
        <v>897</v>
      </c>
    </row>
    <row r="314" spans="1:24" ht="78.75" x14ac:dyDescent="0.25">
      <c r="A314" s="79" t="s">
        <v>403</v>
      </c>
      <c r="B314" s="80" t="s">
        <v>692</v>
      </c>
      <c r="C314" s="81" t="s">
        <v>697</v>
      </c>
      <c r="D314" s="72">
        <v>20.350000000000001</v>
      </c>
      <c r="E314" s="72">
        <v>20.350000000000001</v>
      </c>
      <c r="F314" s="72">
        <v>0</v>
      </c>
      <c r="G314" s="72">
        <v>0</v>
      </c>
      <c r="H314" s="72">
        <v>0</v>
      </c>
      <c r="I314" s="72">
        <v>0</v>
      </c>
      <c r="J314" s="72">
        <v>0</v>
      </c>
      <c r="K314" s="72">
        <v>0</v>
      </c>
      <c r="L314" s="72">
        <v>0</v>
      </c>
      <c r="M314" s="72">
        <v>20.350000000000001</v>
      </c>
      <c r="N314" s="72">
        <v>0</v>
      </c>
      <c r="O314" s="76">
        <v>0</v>
      </c>
      <c r="P314" s="76">
        <v>0</v>
      </c>
      <c r="Q314" s="76">
        <v>0</v>
      </c>
      <c r="R314" s="76">
        <v>0</v>
      </c>
      <c r="S314" s="74">
        <f t="shared" si="12"/>
        <v>20.350000000000001</v>
      </c>
      <c r="T314" s="74">
        <f t="shared" si="13"/>
        <v>-20.350000000000001</v>
      </c>
      <c r="U314" s="75">
        <f t="shared" si="14"/>
        <v>-1</v>
      </c>
      <c r="V314" s="76"/>
      <c r="W314" s="76"/>
      <c r="X314" s="83" t="s">
        <v>927</v>
      </c>
    </row>
    <row r="315" spans="1:24" ht="31.5" x14ac:dyDescent="0.25">
      <c r="A315" s="79" t="s">
        <v>404</v>
      </c>
      <c r="B315" s="80" t="s">
        <v>693</v>
      </c>
      <c r="C315" s="81" t="s">
        <v>697</v>
      </c>
      <c r="D315" s="72">
        <v>0.41927999999999999</v>
      </c>
      <c r="E315" s="72">
        <v>0.41927999999999999</v>
      </c>
      <c r="F315" s="72">
        <v>0.46202499999999996</v>
      </c>
      <c r="G315" s="72">
        <v>0.41927999999999999</v>
      </c>
      <c r="H315" s="72">
        <v>0.44106099999999998</v>
      </c>
      <c r="I315" s="72">
        <v>0</v>
      </c>
      <c r="J315" s="72">
        <v>0</v>
      </c>
      <c r="K315" s="72">
        <v>0</v>
      </c>
      <c r="L315" s="72">
        <v>2.0964E-2</v>
      </c>
      <c r="M315" s="72">
        <v>0</v>
      </c>
      <c r="N315" s="72">
        <v>0</v>
      </c>
      <c r="O315" s="76">
        <v>4.2744999999999998E-2</v>
      </c>
      <c r="P315" s="76">
        <v>0</v>
      </c>
      <c r="Q315" s="76">
        <v>2.3128889999999998</v>
      </c>
      <c r="R315" s="76">
        <v>0</v>
      </c>
      <c r="S315" s="74">
        <f t="shared" si="12"/>
        <v>-4.2744999999999977E-2</v>
      </c>
      <c r="T315" s="74">
        <f t="shared" si="13"/>
        <v>4.2744999999999977E-2</v>
      </c>
      <c r="U315" s="75">
        <f t="shared" si="14"/>
        <v>0.1019485785155505</v>
      </c>
      <c r="V315" s="76"/>
      <c r="W315" s="76"/>
      <c r="X315" s="83" t="s">
        <v>926</v>
      </c>
    </row>
    <row r="316" spans="1:24" ht="78.75" x14ac:dyDescent="0.25">
      <c r="A316" s="79" t="s">
        <v>405</v>
      </c>
      <c r="B316" s="80" t="s">
        <v>694</v>
      </c>
      <c r="C316" s="81" t="s">
        <v>697</v>
      </c>
      <c r="D316" s="72">
        <v>50.417000000000002</v>
      </c>
      <c r="E316" s="72">
        <v>50.417000000000002</v>
      </c>
      <c r="F316" s="72">
        <v>0</v>
      </c>
      <c r="G316" s="72">
        <v>0</v>
      </c>
      <c r="H316" s="72">
        <v>0</v>
      </c>
      <c r="I316" s="72">
        <v>0</v>
      </c>
      <c r="J316" s="72">
        <v>0</v>
      </c>
      <c r="K316" s="72">
        <v>0</v>
      </c>
      <c r="L316" s="72">
        <v>0</v>
      </c>
      <c r="M316" s="72">
        <v>50.417000000000002</v>
      </c>
      <c r="N316" s="72">
        <v>0</v>
      </c>
      <c r="O316" s="76">
        <v>0.41906900000000002</v>
      </c>
      <c r="P316" s="76">
        <v>0.41906900000000002</v>
      </c>
      <c r="Q316" s="76">
        <v>0</v>
      </c>
      <c r="R316" s="76">
        <v>0</v>
      </c>
      <c r="S316" s="74">
        <f t="shared" si="12"/>
        <v>50.417000000000002</v>
      </c>
      <c r="T316" s="74">
        <f t="shared" si="13"/>
        <v>-50.417000000000002</v>
      </c>
      <c r="U316" s="75">
        <f t="shared" si="14"/>
        <v>-1</v>
      </c>
      <c r="V316" s="76"/>
      <c r="W316" s="76"/>
      <c r="X316" s="83" t="s">
        <v>927</v>
      </c>
    </row>
    <row r="317" spans="1:24" x14ac:dyDescent="0.25">
      <c r="A317" s="94">
        <v>3</v>
      </c>
      <c r="B317" s="70" t="s">
        <v>240</v>
      </c>
      <c r="C317" s="71"/>
      <c r="D317" s="72">
        <v>0</v>
      </c>
      <c r="E317" s="72">
        <v>0</v>
      </c>
      <c r="F317" s="72">
        <v>1768.4770727000002</v>
      </c>
      <c r="G317" s="72">
        <v>0</v>
      </c>
      <c r="H317" s="72">
        <v>65.468616699999998</v>
      </c>
      <c r="I317" s="72">
        <v>0</v>
      </c>
      <c r="J317" s="72">
        <v>176.73096200000001</v>
      </c>
      <c r="K317" s="72">
        <v>0</v>
      </c>
      <c r="L317" s="72">
        <v>167.70258199999998</v>
      </c>
      <c r="M317" s="72">
        <v>0</v>
      </c>
      <c r="N317" s="72">
        <v>1358.574912</v>
      </c>
      <c r="O317" s="72">
        <v>1429.0286658599998</v>
      </c>
      <c r="P317" s="72">
        <v>1258.6155241199999</v>
      </c>
      <c r="Q317" s="72">
        <v>1331.5031074899998</v>
      </c>
      <c r="R317" s="72">
        <v>1191.5900509999999</v>
      </c>
      <c r="S317" s="74">
        <f t="shared" si="12"/>
        <v>-1768.4770727000002</v>
      </c>
      <c r="T317" s="74">
        <f t="shared" si="13"/>
        <v>1768.4770727000002</v>
      </c>
      <c r="U317" s="75"/>
      <c r="V317" s="76"/>
      <c r="W317" s="76"/>
      <c r="X317" s="77"/>
    </row>
    <row r="318" spans="1:24" ht="110.25" x14ac:dyDescent="0.25">
      <c r="A318" s="79" t="s">
        <v>241</v>
      </c>
      <c r="B318" s="80" t="s">
        <v>713</v>
      </c>
      <c r="C318" s="71" t="s">
        <v>13</v>
      </c>
      <c r="D318" s="72">
        <v>0</v>
      </c>
      <c r="E318" s="72">
        <v>0</v>
      </c>
      <c r="F318" s="72">
        <v>83.154672000000005</v>
      </c>
      <c r="G318" s="72">
        <v>0</v>
      </c>
      <c r="H318" s="72">
        <v>24.285492000000001</v>
      </c>
      <c r="I318" s="72">
        <v>0</v>
      </c>
      <c r="J318" s="72">
        <v>28.36206</v>
      </c>
      <c r="K318" s="72">
        <v>0</v>
      </c>
      <c r="L318" s="72">
        <v>13.845650000000001</v>
      </c>
      <c r="M318" s="72">
        <v>0</v>
      </c>
      <c r="N318" s="72">
        <v>16.661470000000001</v>
      </c>
      <c r="O318" s="76">
        <v>109.72138414999999</v>
      </c>
      <c r="P318" s="76">
        <v>25.936524000000006</v>
      </c>
      <c r="Q318" s="76">
        <v>110.58190349</v>
      </c>
      <c r="R318" s="76">
        <v>26.312513999999997</v>
      </c>
      <c r="S318" s="74">
        <f t="shared" si="12"/>
        <v>-83.154672000000005</v>
      </c>
      <c r="T318" s="74">
        <f t="shared" si="13"/>
        <v>83.154672000000005</v>
      </c>
      <c r="U318" s="75"/>
      <c r="V318" s="76"/>
      <c r="W318" s="76"/>
      <c r="X318" s="83" t="s">
        <v>934</v>
      </c>
    </row>
    <row r="319" spans="1:24" ht="126" x14ac:dyDescent="0.25">
      <c r="A319" s="79" t="s">
        <v>242</v>
      </c>
      <c r="B319" s="80" t="s">
        <v>714</v>
      </c>
      <c r="C319" s="71" t="s">
        <v>13</v>
      </c>
      <c r="D319" s="72">
        <v>0</v>
      </c>
      <c r="E319" s="72">
        <v>0</v>
      </c>
      <c r="F319" s="72">
        <v>44.518500000000003</v>
      </c>
      <c r="G319" s="72">
        <v>0</v>
      </c>
      <c r="H319" s="72">
        <v>0.28187000000000001</v>
      </c>
      <c r="I319" s="72">
        <v>0</v>
      </c>
      <c r="J319" s="72">
        <v>1.0465199999999999</v>
      </c>
      <c r="K319" s="72">
        <v>0</v>
      </c>
      <c r="L319" s="72">
        <v>12.34769</v>
      </c>
      <c r="M319" s="72">
        <v>0</v>
      </c>
      <c r="N319" s="72">
        <v>30.842419999999997</v>
      </c>
      <c r="O319" s="76">
        <v>50.630475000000004</v>
      </c>
      <c r="P319" s="76">
        <v>40.097557000000009</v>
      </c>
      <c r="Q319" s="76">
        <v>12.82639</v>
      </c>
      <c r="R319" s="76">
        <v>11.981389999999999</v>
      </c>
      <c r="S319" s="74">
        <f t="shared" si="12"/>
        <v>-44.518500000000003</v>
      </c>
      <c r="T319" s="74">
        <f t="shared" si="13"/>
        <v>44.518500000000003</v>
      </c>
      <c r="U319" s="75"/>
      <c r="V319" s="76"/>
      <c r="W319" s="76"/>
      <c r="X319" s="80" t="s">
        <v>959</v>
      </c>
    </row>
    <row r="320" spans="1:24" ht="141.75" x14ac:dyDescent="0.25">
      <c r="A320" s="79" t="s">
        <v>243</v>
      </c>
      <c r="B320" s="80" t="s">
        <v>715</v>
      </c>
      <c r="C320" s="71"/>
      <c r="D320" s="72">
        <v>0</v>
      </c>
      <c r="E320" s="72">
        <v>0</v>
      </c>
      <c r="F320" s="72">
        <v>12.554762</v>
      </c>
      <c r="G320" s="72">
        <v>0</v>
      </c>
      <c r="H320" s="72">
        <v>0.84664600000000001</v>
      </c>
      <c r="I320" s="72">
        <v>0</v>
      </c>
      <c r="J320" s="72">
        <v>0.76656600000000008</v>
      </c>
      <c r="K320" s="72">
        <v>0</v>
      </c>
      <c r="L320" s="72">
        <v>3.3757800000000002</v>
      </c>
      <c r="M320" s="72">
        <v>0</v>
      </c>
      <c r="N320" s="72">
        <v>7.5657700000000006</v>
      </c>
      <c r="O320" s="76">
        <v>20.400556119999997</v>
      </c>
      <c r="P320" s="76">
        <v>9.5568471199999969</v>
      </c>
      <c r="Q320" s="76">
        <v>36.342169999999996</v>
      </c>
      <c r="R320" s="76">
        <v>36.342169999999996</v>
      </c>
      <c r="S320" s="74">
        <f t="shared" si="12"/>
        <v>-12.554762</v>
      </c>
      <c r="T320" s="74">
        <f t="shared" si="13"/>
        <v>12.554762</v>
      </c>
      <c r="U320" s="75"/>
      <c r="V320" s="76"/>
      <c r="W320" s="76"/>
      <c r="X320" s="83" t="s">
        <v>960</v>
      </c>
    </row>
    <row r="321" spans="1:24" ht="94.5" x14ac:dyDescent="0.25">
      <c r="A321" s="79" t="s">
        <v>244</v>
      </c>
      <c r="B321" s="80" t="s">
        <v>716</v>
      </c>
      <c r="C321" s="81" t="s">
        <v>750</v>
      </c>
      <c r="D321" s="72">
        <v>0</v>
      </c>
      <c r="E321" s="72">
        <v>0</v>
      </c>
      <c r="F321" s="72">
        <v>0.19006000000000001</v>
      </c>
      <c r="G321" s="72">
        <v>0</v>
      </c>
      <c r="H321" s="72">
        <v>3.6900000000000001E-3</v>
      </c>
      <c r="I321" s="72">
        <v>0</v>
      </c>
      <c r="J321" s="72">
        <v>3.6900000000000001E-3</v>
      </c>
      <c r="K321" s="72">
        <v>0</v>
      </c>
      <c r="L321" s="72">
        <v>3.6800000000000001E-3</v>
      </c>
      <c r="M321" s="72">
        <v>0</v>
      </c>
      <c r="N321" s="72">
        <v>0.17899999999999999</v>
      </c>
      <c r="O321" s="76">
        <v>24.640070000000001</v>
      </c>
      <c r="P321" s="76">
        <v>24.629009999999997</v>
      </c>
      <c r="Q321" s="76">
        <v>45.994149999999998</v>
      </c>
      <c r="R321" s="76">
        <v>45.994149999999998</v>
      </c>
      <c r="S321" s="74">
        <f t="shared" si="12"/>
        <v>-0.19006000000000001</v>
      </c>
      <c r="T321" s="74">
        <f t="shared" si="13"/>
        <v>0.19006000000000001</v>
      </c>
      <c r="U321" s="75"/>
      <c r="V321" s="76"/>
      <c r="W321" s="76"/>
      <c r="X321" s="95" t="s">
        <v>889</v>
      </c>
    </row>
    <row r="322" spans="1:24" ht="47.25" x14ac:dyDescent="0.25">
      <c r="A322" s="79" t="s">
        <v>245</v>
      </c>
      <c r="B322" s="80" t="s">
        <v>717</v>
      </c>
      <c r="C322" s="81" t="s">
        <v>750</v>
      </c>
      <c r="D322" s="72">
        <v>0</v>
      </c>
      <c r="E322" s="72">
        <v>0</v>
      </c>
      <c r="F322" s="72">
        <v>1.7430000000000001E-2</v>
      </c>
      <c r="G322" s="72">
        <v>0</v>
      </c>
      <c r="H322" s="72">
        <v>4.7499999999999999E-3</v>
      </c>
      <c r="I322" s="72">
        <v>0</v>
      </c>
      <c r="J322" s="72">
        <v>4.7499999999999999E-3</v>
      </c>
      <c r="K322" s="72">
        <v>0</v>
      </c>
      <c r="L322" s="72">
        <v>3.1700000000000001E-3</v>
      </c>
      <c r="M322" s="72">
        <v>0</v>
      </c>
      <c r="N322" s="72">
        <v>4.7599999999999995E-3</v>
      </c>
      <c r="O322" s="76">
        <v>1.7430000000000001E-2</v>
      </c>
      <c r="P322" s="76">
        <v>4.7599999999999995E-3</v>
      </c>
      <c r="Q322" s="76">
        <v>0</v>
      </c>
      <c r="R322" s="76">
        <v>0</v>
      </c>
      <c r="S322" s="74">
        <f t="shared" si="12"/>
        <v>-1.7430000000000001E-2</v>
      </c>
      <c r="T322" s="74">
        <f t="shared" si="13"/>
        <v>1.7430000000000001E-2</v>
      </c>
      <c r="U322" s="75"/>
      <c r="V322" s="76"/>
      <c r="W322" s="76"/>
      <c r="X322" s="95" t="s">
        <v>890</v>
      </c>
    </row>
    <row r="323" spans="1:24" ht="94.5" x14ac:dyDescent="0.25">
      <c r="A323" s="79" t="s">
        <v>838</v>
      </c>
      <c r="B323" s="80" t="s">
        <v>757</v>
      </c>
      <c r="C323" s="96" t="s">
        <v>750</v>
      </c>
      <c r="D323" s="72">
        <v>0</v>
      </c>
      <c r="E323" s="72">
        <v>0</v>
      </c>
      <c r="F323" s="72">
        <v>23.898630000000001</v>
      </c>
      <c r="G323" s="72">
        <v>0</v>
      </c>
      <c r="H323" s="72">
        <v>0</v>
      </c>
      <c r="I323" s="72">
        <v>0</v>
      </c>
      <c r="J323" s="72">
        <v>0</v>
      </c>
      <c r="K323" s="72">
        <v>0</v>
      </c>
      <c r="L323" s="72">
        <v>0</v>
      </c>
      <c r="M323" s="72">
        <v>0</v>
      </c>
      <c r="N323" s="72">
        <v>23.898630000000001</v>
      </c>
      <c r="O323" s="76">
        <v>4.4849199999999998</v>
      </c>
      <c r="P323" s="76">
        <v>4.4849199999999998</v>
      </c>
      <c r="Q323" s="76">
        <v>0</v>
      </c>
      <c r="R323" s="76">
        <v>0</v>
      </c>
      <c r="S323" s="74">
        <f t="shared" si="12"/>
        <v>-23.898630000000001</v>
      </c>
      <c r="T323" s="74">
        <f t="shared" si="13"/>
        <v>23.898630000000001</v>
      </c>
      <c r="U323" s="75"/>
      <c r="V323" s="76"/>
      <c r="W323" s="76"/>
      <c r="X323" s="97" t="s">
        <v>891</v>
      </c>
    </row>
    <row r="324" spans="1:24" ht="94.5" x14ac:dyDescent="0.25">
      <c r="A324" s="79" t="s">
        <v>246</v>
      </c>
      <c r="B324" s="80" t="s">
        <v>758</v>
      </c>
      <c r="C324" s="96" t="s">
        <v>750</v>
      </c>
      <c r="D324" s="72">
        <v>0</v>
      </c>
      <c r="E324" s="72">
        <v>0</v>
      </c>
      <c r="F324" s="72">
        <v>23.898628000000002</v>
      </c>
      <c r="G324" s="72">
        <v>0</v>
      </c>
      <c r="H324" s="72">
        <v>0</v>
      </c>
      <c r="I324" s="72">
        <v>0</v>
      </c>
      <c r="J324" s="72">
        <v>0</v>
      </c>
      <c r="K324" s="72">
        <v>0</v>
      </c>
      <c r="L324" s="72">
        <v>0</v>
      </c>
      <c r="M324" s="72">
        <v>0</v>
      </c>
      <c r="N324" s="72">
        <v>23.898628000000002</v>
      </c>
      <c r="O324" s="76">
        <v>4.4739399999999998</v>
      </c>
      <c r="P324" s="76">
        <v>4.4739399999999998</v>
      </c>
      <c r="Q324" s="76">
        <v>0</v>
      </c>
      <c r="R324" s="76">
        <v>0</v>
      </c>
      <c r="S324" s="74">
        <f t="shared" si="12"/>
        <v>-23.898628000000002</v>
      </c>
      <c r="T324" s="74">
        <f t="shared" si="13"/>
        <v>23.898628000000002</v>
      </c>
      <c r="U324" s="75"/>
      <c r="V324" s="76"/>
      <c r="W324" s="76"/>
      <c r="X324" s="97" t="s">
        <v>891</v>
      </c>
    </row>
    <row r="325" spans="1:24" ht="110.25" x14ac:dyDescent="0.25">
      <c r="A325" s="79" t="s">
        <v>247</v>
      </c>
      <c r="B325" s="80" t="s">
        <v>759</v>
      </c>
      <c r="C325" s="96" t="s">
        <v>750</v>
      </c>
      <c r="D325" s="72">
        <v>0</v>
      </c>
      <c r="E325" s="72">
        <v>0</v>
      </c>
      <c r="F325" s="72">
        <v>0.88679999999999992</v>
      </c>
      <c r="G325" s="72">
        <v>0</v>
      </c>
      <c r="H325" s="72">
        <v>0</v>
      </c>
      <c r="I325" s="72">
        <v>0</v>
      </c>
      <c r="J325" s="72">
        <v>0</v>
      </c>
      <c r="K325" s="72">
        <v>0</v>
      </c>
      <c r="L325" s="72">
        <v>0</v>
      </c>
      <c r="M325" s="72">
        <v>0</v>
      </c>
      <c r="N325" s="72">
        <v>0.88679999999999992</v>
      </c>
      <c r="O325" s="76">
        <v>0.88679999999999992</v>
      </c>
      <c r="P325" s="76">
        <v>0.88679999999999992</v>
      </c>
      <c r="Q325" s="76">
        <v>1.7682499999999999</v>
      </c>
      <c r="R325" s="76">
        <v>1.7682499999999999</v>
      </c>
      <c r="S325" s="74">
        <f t="shared" si="12"/>
        <v>-0.88679999999999992</v>
      </c>
      <c r="T325" s="74">
        <f t="shared" si="13"/>
        <v>0.88679999999999992</v>
      </c>
      <c r="U325" s="75"/>
      <c r="V325" s="76"/>
      <c r="W325" s="76"/>
      <c r="X325" s="92" t="s">
        <v>892</v>
      </c>
    </row>
    <row r="326" spans="1:24" ht="31.5" x14ac:dyDescent="0.25">
      <c r="A326" s="79" t="s">
        <v>248</v>
      </c>
      <c r="B326" s="80" t="s">
        <v>749</v>
      </c>
      <c r="C326" s="81" t="s">
        <v>754</v>
      </c>
      <c r="D326" s="72">
        <v>0</v>
      </c>
      <c r="E326" s="72">
        <v>0</v>
      </c>
      <c r="F326" s="72">
        <v>0.01</v>
      </c>
      <c r="G326" s="72">
        <v>0</v>
      </c>
      <c r="H326" s="72">
        <v>0.01</v>
      </c>
      <c r="I326" s="72">
        <v>0</v>
      </c>
      <c r="J326" s="72">
        <v>0</v>
      </c>
      <c r="K326" s="72">
        <v>0</v>
      </c>
      <c r="L326" s="72">
        <v>0</v>
      </c>
      <c r="M326" s="72">
        <v>0</v>
      </c>
      <c r="N326" s="72">
        <v>0</v>
      </c>
      <c r="O326" s="76">
        <v>0</v>
      </c>
      <c r="P326" s="76">
        <v>0</v>
      </c>
      <c r="Q326" s="76">
        <v>0</v>
      </c>
      <c r="R326" s="76">
        <v>0</v>
      </c>
      <c r="S326" s="74">
        <f t="shared" si="12"/>
        <v>-0.01</v>
      </c>
      <c r="T326" s="74">
        <f t="shared" si="13"/>
        <v>0.01</v>
      </c>
      <c r="U326" s="75"/>
      <c r="V326" s="76"/>
      <c r="W326" s="76"/>
      <c r="X326" s="97" t="s">
        <v>893</v>
      </c>
    </row>
    <row r="327" spans="1:24" ht="110.25" x14ac:dyDescent="0.25">
      <c r="A327" s="79" t="s">
        <v>249</v>
      </c>
      <c r="B327" s="98" t="s">
        <v>760</v>
      </c>
      <c r="C327" s="99" t="s">
        <v>754</v>
      </c>
      <c r="D327" s="72">
        <v>0</v>
      </c>
      <c r="E327" s="72">
        <v>0</v>
      </c>
      <c r="F327" s="72">
        <v>3.2661229999999999</v>
      </c>
      <c r="G327" s="72">
        <v>0</v>
      </c>
      <c r="H327" s="72">
        <v>0</v>
      </c>
      <c r="I327" s="72">
        <v>0</v>
      </c>
      <c r="J327" s="72">
        <v>0</v>
      </c>
      <c r="K327" s="72">
        <v>0</v>
      </c>
      <c r="L327" s="72">
        <v>0</v>
      </c>
      <c r="M327" s="72">
        <v>0</v>
      </c>
      <c r="N327" s="72">
        <v>3.2661229999999999</v>
      </c>
      <c r="O327" s="76">
        <v>3.2661199999999999</v>
      </c>
      <c r="P327" s="76">
        <v>3.2661199999999999</v>
      </c>
      <c r="Q327" s="76">
        <v>3.2661199999999999</v>
      </c>
      <c r="R327" s="76">
        <v>3.2661199999999999</v>
      </c>
      <c r="S327" s="74">
        <f t="shared" si="12"/>
        <v>-3.2661229999999999</v>
      </c>
      <c r="T327" s="74">
        <f t="shared" si="13"/>
        <v>3.2661229999999999</v>
      </c>
      <c r="U327" s="75"/>
      <c r="V327" s="76"/>
      <c r="W327" s="76"/>
      <c r="X327" s="92" t="s">
        <v>892</v>
      </c>
    </row>
    <row r="328" spans="1:24" ht="110.25" x14ac:dyDescent="0.25">
      <c r="A328" s="79" t="s">
        <v>250</v>
      </c>
      <c r="B328" s="98" t="s">
        <v>761</v>
      </c>
      <c r="C328" s="99" t="s">
        <v>754</v>
      </c>
      <c r="D328" s="72">
        <v>0</v>
      </c>
      <c r="E328" s="72">
        <v>0</v>
      </c>
      <c r="F328" s="72">
        <v>4.5341900000000006</v>
      </c>
      <c r="G328" s="72">
        <v>0</v>
      </c>
      <c r="H328" s="72">
        <v>0</v>
      </c>
      <c r="I328" s="72">
        <v>0</v>
      </c>
      <c r="J328" s="72">
        <v>0</v>
      </c>
      <c r="K328" s="72">
        <v>0</v>
      </c>
      <c r="L328" s="72">
        <v>0</v>
      </c>
      <c r="M328" s="72">
        <v>0</v>
      </c>
      <c r="N328" s="72">
        <v>4.5341900000000006</v>
      </c>
      <c r="O328" s="76">
        <v>4.5341900000000006</v>
      </c>
      <c r="P328" s="76">
        <v>4.5341900000000006</v>
      </c>
      <c r="Q328" s="76">
        <v>4.5341900000000006</v>
      </c>
      <c r="R328" s="76">
        <v>4.5341900000000006</v>
      </c>
      <c r="S328" s="74">
        <f t="shared" si="12"/>
        <v>-4.5341900000000006</v>
      </c>
      <c r="T328" s="74">
        <f t="shared" si="13"/>
        <v>4.5341900000000006</v>
      </c>
      <c r="U328" s="75"/>
      <c r="V328" s="76"/>
      <c r="W328" s="76"/>
      <c r="X328" s="92" t="s">
        <v>892</v>
      </c>
    </row>
    <row r="329" spans="1:24" ht="110.25" x14ac:dyDescent="0.25">
      <c r="A329" s="79" t="s">
        <v>251</v>
      </c>
      <c r="B329" s="98" t="s">
        <v>762</v>
      </c>
      <c r="C329" s="99" t="s">
        <v>754</v>
      </c>
      <c r="D329" s="72">
        <v>0</v>
      </c>
      <c r="E329" s="72">
        <v>0</v>
      </c>
      <c r="F329" s="72">
        <v>8.6599999999999996E-2</v>
      </c>
      <c r="G329" s="72">
        <v>0</v>
      </c>
      <c r="H329" s="72">
        <v>0</v>
      </c>
      <c r="I329" s="72">
        <v>0</v>
      </c>
      <c r="J329" s="72">
        <v>0</v>
      </c>
      <c r="K329" s="72">
        <v>0</v>
      </c>
      <c r="L329" s="72">
        <v>0</v>
      </c>
      <c r="M329" s="72">
        <v>0</v>
      </c>
      <c r="N329" s="72">
        <v>8.6599999999999996E-2</v>
      </c>
      <c r="O329" s="76">
        <v>8.6599999999999996E-2</v>
      </c>
      <c r="P329" s="76">
        <v>8.6599999999999996E-2</v>
      </c>
      <c r="Q329" s="76">
        <v>8.6599999999999996E-2</v>
      </c>
      <c r="R329" s="76">
        <v>8.6599999999999996E-2</v>
      </c>
      <c r="S329" s="74">
        <f t="shared" si="12"/>
        <v>-8.6599999999999996E-2</v>
      </c>
      <c r="T329" s="74">
        <f t="shared" si="13"/>
        <v>8.6599999999999996E-2</v>
      </c>
      <c r="U329" s="75"/>
      <c r="V329" s="76"/>
      <c r="W329" s="76"/>
      <c r="X329" s="92" t="s">
        <v>892</v>
      </c>
    </row>
    <row r="330" spans="1:24" ht="63" x14ac:dyDescent="0.25">
      <c r="A330" s="79" t="s">
        <v>252</v>
      </c>
      <c r="B330" s="80" t="s">
        <v>718</v>
      </c>
      <c r="C330" s="81" t="s">
        <v>701</v>
      </c>
      <c r="D330" s="72">
        <v>0</v>
      </c>
      <c r="E330" s="72">
        <v>0</v>
      </c>
      <c r="F330" s="72">
        <v>14.509</v>
      </c>
      <c r="G330" s="72">
        <v>0</v>
      </c>
      <c r="H330" s="72">
        <v>14.509</v>
      </c>
      <c r="I330" s="72">
        <v>0</v>
      </c>
      <c r="J330" s="72">
        <v>0</v>
      </c>
      <c r="K330" s="72">
        <v>0</v>
      </c>
      <c r="L330" s="72">
        <v>0</v>
      </c>
      <c r="M330" s="72">
        <v>0</v>
      </c>
      <c r="N330" s="72">
        <v>0</v>
      </c>
      <c r="O330" s="76">
        <v>0</v>
      </c>
      <c r="P330" s="76">
        <v>0</v>
      </c>
      <c r="Q330" s="76">
        <v>12.295999999999999</v>
      </c>
      <c r="R330" s="76">
        <v>12.295999999999999</v>
      </c>
      <c r="S330" s="74">
        <f t="shared" si="12"/>
        <v>-14.509</v>
      </c>
      <c r="T330" s="74">
        <f t="shared" si="13"/>
        <v>14.509</v>
      </c>
      <c r="U330" s="75"/>
      <c r="V330" s="76"/>
      <c r="W330" s="76"/>
      <c r="X330" s="90" t="s">
        <v>898</v>
      </c>
    </row>
    <row r="331" spans="1:24" ht="47.25" x14ac:dyDescent="0.25">
      <c r="A331" s="79" t="s">
        <v>253</v>
      </c>
      <c r="B331" s="80" t="s">
        <v>719</v>
      </c>
      <c r="C331" s="81" t="s">
        <v>701</v>
      </c>
      <c r="D331" s="72">
        <v>0</v>
      </c>
      <c r="E331" s="72">
        <v>0</v>
      </c>
      <c r="F331" s="72">
        <v>1.3680000000000001</v>
      </c>
      <c r="G331" s="72">
        <v>0</v>
      </c>
      <c r="H331" s="72">
        <v>1.3680000000000001</v>
      </c>
      <c r="I331" s="72">
        <v>0</v>
      </c>
      <c r="J331" s="72">
        <v>0</v>
      </c>
      <c r="K331" s="72">
        <v>0</v>
      </c>
      <c r="L331" s="72">
        <v>0</v>
      </c>
      <c r="M331" s="72">
        <v>0</v>
      </c>
      <c r="N331" s="72">
        <v>0</v>
      </c>
      <c r="O331" s="76">
        <v>0</v>
      </c>
      <c r="P331" s="76">
        <v>0</v>
      </c>
      <c r="Q331" s="76">
        <v>0</v>
      </c>
      <c r="R331" s="76">
        <v>0</v>
      </c>
      <c r="S331" s="74">
        <f t="shared" si="12"/>
        <v>-1.3680000000000001</v>
      </c>
      <c r="T331" s="74">
        <f t="shared" si="13"/>
        <v>1.3680000000000001</v>
      </c>
      <c r="U331" s="75"/>
      <c r="V331" s="76"/>
      <c r="W331" s="76"/>
      <c r="X331" s="90" t="s">
        <v>898</v>
      </c>
    </row>
    <row r="332" spans="1:24" ht="47.25" x14ac:dyDescent="0.25">
      <c r="A332" s="79" t="s">
        <v>254</v>
      </c>
      <c r="B332" s="80" t="s">
        <v>720</v>
      </c>
      <c r="C332" s="81" t="s">
        <v>701</v>
      </c>
      <c r="D332" s="72">
        <v>0</v>
      </c>
      <c r="E332" s="72">
        <v>0</v>
      </c>
      <c r="F332" s="72">
        <v>0.76200000000000001</v>
      </c>
      <c r="G332" s="72">
        <v>0</v>
      </c>
      <c r="H332" s="72">
        <v>0.76200000000000001</v>
      </c>
      <c r="I332" s="72">
        <v>0</v>
      </c>
      <c r="J332" s="72">
        <v>0</v>
      </c>
      <c r="K332" s="72">
        <v>0</v>
      </c>
      <c r="L332" s="72">
        <v>0</v>
      </c>
      <c r="M332" s="72">
        <v>0</v>
      </c>
      <c r="N332" s="72">
        <v>0</v>
      </c>
      <c r="O332" s="76">
        <v>0</v>
      </c>
      <c r="P332" s="76">
        <v>0</v>
      </c>
      <c r="Q332" s="76">
        <v>0</v>
      </c>
      <c r="R332" s="76">
        <v>0</v>
      </c>
      <c r="S332" s="74">
        <f t="shared" si="12"/>
        <v>-0.76200000000000001</v>
      </c>
      <c r="T332" s="74">
        <f t="shared" si="13"/>
        <v>0.76200000000000001</v>
      </c>
      <c r="U332" s="75"/>
      <c r="V332" s="76"/>
      <c r="W332" s="76"/>
      <c r="X332" s="90" t="s">
        <v>898</v>
      </c>
    </row>
    <row r="333" spans="1:24" ht="47.25" x14ac:dyDescent="0.25">
      <c r="A333" s="79" t="s">
        <v>255</v>
      </c>
      <c r="B333" s="100" t="s">
        <v>721</v>
      </c>
      <c r="C333" s="81" t="s">
        <v>701</v>
      </c>
      <c r="D333" s="72">
        <v>0</v>
      </c>
      <c r="E333" s="72">
        <v>0</v>
      </c>
      <c r="F333" s="72">
        <v>4.0039999999999996</v>
      </c>
      <c r="G333" s="72">
        <v>0</v>
      </c>
      <c r="H333" s="72">
        <v>0</v>
      </c>
      <c r="I333" s="72">
        <v>0</v>
      </c>
      <c r="J333" s="72">
        <v>4.0039999999999996</v>
      </c>
      <c r="K333" s="72">
        <v>0</v>
      </c>
      <c r="L333" s="72">
        <v>0</v>
      </c>
      <c r="M333" s="72">
        <v>0</v>
      </c>
      <c r="N333" s="72">
        <v>0</v>
      </c>
      <c r="O333" s="76">
        <v>0</v>
      </c>
      <c r="P333" s="76">
        <v>0</v>
      </c>
      <c r="Q333" s="76">
        <v>0</v>
      </c>
      <c r="R333" s="76">
        <v>0</v>
      </c>
      <c r="S333" s="74">
        <f t="shared" si="12"/>
        <v>-4.0039999999999996</v>
      </c>
      <c r="T333" s="74">
        <f t="shared" si="13"/>
        <v>4.0039999999999996</v>
      </c>
      <c r="U333" s="75"/>
      <c r="V333" s="76"/>
      <c r="W333" s="76"/>
      <c r="X333" s="90" t="s">
        <v>898</v>
      </c>
    </row>
    <row r="334" spans="1:24" ht="47.25" x14ac:dyDescent="0.25">
      <c r="A334" s="79" t="s">
        <v>256</v>
      </c>
      <c r="B334" s="101" t="s">
        <v>722</v>
      </c>
      <c r="C334" s="81" t="s">
        <v>701</v>
      </c>
      <c r="D334" s="72">
        <v>0</v>
      </c>
      <c r="E334" s="72">
        <v>0</v>
      </c>
      <c r="F334" s="72">
        <v>14.06</v>
      </c>
      <c r="G334" s="72">
        <v>0</v>
      </c>
      <c r="H334" s="72">
        <v>0</v>
      </c>
      <c r="I334" s="72">
        <v>0</v>
      </c>
      <c r="J334" s="72">
        <v>14.06</v>
      </c>
      <c r="K334" s="72">
        <v>0</v>
      </c>
      <c r="L334" s="72">
        <v>0</v>
      </c>
      <c r="M334" s="72">
        <v>0</v>
      </c>
      <c r="N334" s="72">
        <v>0</v>
      </c>
      <c r="O334" s="76">
        <v>0</v>
      </c>
      <c r="P334" s="76">
        <v>0</v>
      </c>
      <c r="Q334" s="76">
        <v>0</v>
      </c>
      <c r="R334" s="76">
        <v>0</v>
      </c>
      <c r="S334" s="74">
        <f t="shared" si="12"/>
        <v>-14.06</v>
      </c>
      <c r="T334" s="74">
        <f t="shared" si="13"/>
        <v>14.06</v>
      </c>
      <c r="U334" s="75"/>
      <c r="V334" s="76"/>
      <c r="W334" s="76"/>
      <c r="X334" s="90" t="s">
        <v>898</v>
      </c>
    </row>
    <row r="335" spans="1:24" ht="63" x14ac:dyDescent="0.25">
      <c r="A335" s="79" t="s">
        <v>257</v>
      </c>
      <c r="B335" s="102" t="s">
        <v>763</v>
      </c>
      <c r="C335" s="96" t="s">
        <v>701</v>
      </c>
      <c r="D335" s="72">
        <v>0</v>
      </c>
      <c r="E335" s="72">
        <v>0</v>
      </c>
      <c r="F335" s="72">
        <v>0.78309000000000006</v>
      </c>
      <c r="G335" s="72">
        <v>0</v>
      </c>
      <c r="H335" s="72">
        <v>0</v>
      </c>
      <c r="I335" s="72">
        <v>0</v>
      </c>
      <c r="J335" s="72">
        <v>0</v>
      </c>
      <c r="K335" s="72">
        <v>0</v>
      </c>
      <c r="L335" s="72">
        <v>0</v>
      </c>
      <c r="M335" s="72">
        <v>0</v>
      </c>
      <c r="N335" s="72">
        <v>0.78309000000000006</v>
      </c>
      <c r="O335" s="76">
        <v>0.78309000000000006</v>
      </c>
      <c r="P335" s="76">
        <v>0.78309000000000006</v>
      </c>
      <c r="Q335" s="76">
        <v>0.78309000000000006</v>
      </c>
      <c r="R335" s="76">
        <v>0.78309000000000006</v>
      </c>
      <c r="S335" s="74">
        <f t="shared" si="12"/>
        <v>-0.78309000000000006</v>
      </c>
      <c r="T335" s="74">
        <f t="shared" si="13"/>
        <v>0.78309000000000006</v>
      </c>
      <c r="U335" s="75"/>
      <c r="V335" s="76"/>
      <c r="W335" s="76"/>
      <c r="X335" s="90" t="s">
        <v>899</v>
      </c>
    </row>
    <row r="336" spans="1:24" ht="63" x14ac:dyDescent="0.25">
      <c r="A336" s="79" t="s">
        <v>258</v>
      </c>
      <c r="B336" s="103" t="s">
        <v>764</v>
      </c>
      <c r="C336" s="96" t="s">
        <v>701</v>
      </c>
      <c r="D336" s="72">
        <v>0</v>
      </c>
      <c r="E336" s="72">
        <v>0</v>
      </c>
      <c r="F336" s="72">
        <v>0.54571999999999998</v>
      </c>
      <c r="G336" s="72">
        <v>0</v>
      </c>
      <c r="H336" s="72">
        <v>0</v>
      </c>
      <c r="I336" s="72">
        <v>0</v>
      </c>
      <c r="J336" s="72">
        <v>0</v>
      </c>
      <c r="K336" s="72">
        <v>0</v>
      </c>
      <c r="L336" s="72">
        <v>0</v>
      </c>
      <c r="M336" s="72">
        <v>0</v>
      </c>
      <c r="N336" s="72">
        <v>0.54571999999999998</v>
      </c>
      <c r="O336" s="76">
        <v>0.54571999999999998</v>
      </c>
      <c r="P336" s="76">
        <v>0.54571999999999998</v>
      </c>
      <c r="Q336" s="76">
        <v>0.54571999999999998</v>
      </c>
      <c r="R336" s="76">
        <v>0.54571999999999998</v>
      </c>
      <c r="S336" s="74">
        <f t="shared" si="12"/>
        <v>-0.54571999999999998</v>
      </c>
      <c r="T336" s="74">
        <f t="shared" si="13"/>
        <v>0.54571999999999998</v>
      </c>
      <c r="U336" s="75"/>
      <c r="V336" s="76"/>
      <c r="W336" s="76"/>
      <c r="X336" s="90" t="s">
        <v>899</v>
      </c>
    </row>
    <row r="337" spans="1:24" ht="63" x14ac:dyDescent="0.25">
      <c r="A337" s="79" t="s">
        <v>259</v>
      </c>
      <c r="B337" s="103" t="s">
        <v>765</v>
      </c>
      <c r="C337" s="96" t="s">
        <v>701</v>
      </c>
      <c r="D337" s="72">
        <v>0</v>
      </c>
      <c r="E337" s="72">
        <v>0</v>
      </c>
      <c r="F337" s="72">
        <v>0</v>
      </c>
      <c r="G337" s="72">
        <v>0</v>
      </c>
      <c r="H337" s="72">
        <v>0</v>
      </c>
      <c r="I337" s="72">
        <v>0</v>
      </c>
      <c r="J337" s="72">
        <v>0</v>
      </c>
      <c r="K337" s="72">
        <v>0</v>
      </c>
      <c r="L337" s="72">
        <v>0</v>
      </c>
      <c r="M337" s="72">
        <v>0</v>
      </c>
      <c r="N337" s="72">
        <v>0</v>
      </c>
      <c r="O337" s="76">
        <v>8.6000000000000009E-4</v>
      </c>
      <c r="P337" s="76">
        <v>8.6000000000000009E-4</v>
      </c>
      <c r="Q337" s="76">
        <v>8.6000000000000009E-4</v>
      </c>
      <c r="R337" s="76">
        <v>8.6000000000000009E-4</v>
      </c>
      <c r="S337" s="74">
        <f t="shared" si="12"/>
        <v>0</v>
      </c>
      <c r="T337" s="74">
        <f t="shared" si="13"/>
        <v>0</v>
      </c>
      <c r="U337" s="75"/>
      <c r="V337" s="76"/>
      <c r="W337" s="76"/>
      <c r="X337" s="90" t="s">
        <v>899</v>
      </c>
    </row>
    <row r="338" spans="1:24" ht="78.75" x14ac:dyDescent="0.25">
      <c r="A338" s="79" t="s">
        <v>260</v>
      </c>
      <c r="B338" s="103" t="s">
        <v>766</v>
      </c>
      <c r="C338" s="96" t="s">
        <v>701</v>
      </c>
      <c r="D338" s="72">
        <v>0</v>
      </c>
      <c r="E338" s="72">
        <v>0</v>
      </c>
      <c r="F338" s="72">
        <v>0.95969000000000004</v>
      </c>
      <c r="G338" s="72">
        <v>0</v>
      </c>
      <c r="H338" s="72">
        <v>0</v>
      </c>
      <c r="I338" s="72">
        <v>0</v>
      </c>
      <c r="J338" s="72">
        <v>0</v>
      </c>
      <c r="K338" s="72">
        <v>0</v>
      </c>
      <c r="L338" s="72">
        <v>0</v>
      </c>
      <c r="M338" s="72">
        <v>0</v>
      </c>
      <c r="N338" s="72">
        <v>0.95969000000000004</v>
      </c>
      <c r="O338" s="76">
        <v>0.95969000000000004</v>
      </c>
      <c r="P338" s="76">
        <v>0.95969000000000004</v>
      </c>
      <c r="Q338" s="76">
        <v>0.95969000000000004</v>
      </c>
      <c r="R338" s="76">
        <v>0.95969000000000004</v>
      </c>
      <c r="S338" s="74">
        <f t="shared" si="12"/>
        <v>-0.95969000000000004</v>
      </c>
      <c r="T338" s="74">
        <f t="shared" si="13"/>
        <v>0.95969000000000004</v>
      </c>
      <c r="U338" s="75"/>
      <c r="V338" s="76"/>
      <c r="W338" s="76"/>
      <c r="X338" s="95" t="s">
        <v>900</v>
      </c>
    </row>
    <row r="339" spans="1:24" ht="110.25" x14ac:dyDescent="0.25">
      <c r="A339" s="79" t="s">
        <v>261</v>
      </c>
      <c r="B339" s="103" t="s">
        <v>767</v>
      </c>
      <c r="C339" s="96" t="s">
        <v>701</v>
      </c>
      <c r="D339" s="72">
        <v>0</v>
      </c>
      <c r="E339" s="72">
        <v>0</v>
      </c>
      <c r="F339" s="72">
        <v>2.5804699999999996</v>
      </c>
      <c r="G339" s="72">
        <v>0</v>
      </c>
      <c r="H339" s="72">
        <v>0</v>
      </c>
      <c r="I339" s="72">
        <v>0</v>
      </c>
      <c r="J339" s="72">
        <v>0</v>
      </c>
      <c r="K339" s="72">
        <v>0</v>
      </c>
      <c r="L339" s="72">
        <v>0</v>
      </c>
      <c r="M339" s="72">
        <v>0</v>
      </c>
      <c r="N339" s="72">
        <v>2.5804699999999996</v>
      </c>
      <c r="O339" s="76">
        <v>2.58047</v>
      </c>
      <c r="P339" s="76">
        <v>2.58047</v>
      </c>
      <c r="Q339" s="76">
        <v>2.58047</v>
      </c>
      <c r="R339" s="76">
        <v>2.58047</v>
      </c>
      <c r="S339" s="74">
        <f t="shared" ref="S339:S385" si="15">D339-F339</f>
        <v>-2.5804699999999996</v>
      </c>
      <c r="T339" s="74">
        <f t="shared" ref="T339:T385" si="16">F339-E339</f>
        <v>2.5804699999999996</v>
      </c>
      <c r="U339" s="75"/>
      <c r="V339" s="76"/>
      <c r="W339" s="76"/>
      <c r="X339" s="92" t="s">
        <v>892</v>
      </c>
    </row>
    <row r="340" spans="1:24" ht="78.75" x14ac:dyDescent="0.25">
      <c r="A340" s="79" t="s">
        <v>262</v>
      </c>
      <c r="B340" s="103" t="s">
        <v>768</v>
      </c>
      <c r="C340" s="96" t="s">
        <v>701</v>
      </c>
      <c r="D340" s="72">
        <v>0</v>
      </c>
      <c r="E340" s="72">
        <v>0</v>
      </c>
      <c r="F340" s="72">
        <v>1.55522</v>
      </c>
      <c r="G340" s="72">
        <v>0</v>
      </c>
      <c r="H340" s="72">
        <v>0</v>
      </c>
      <c r="I340" s="72">
        <v>0</v>
      </c>
      <c r="J340" s="72">
        <v>0</v>
      </c>
      <c r="K340" s="72">
        <v>0</v>
      </c>
      <c r="L340" s="72">
        <v>0</v>
      </c>
      <c r="M340" s="72">
        <v>0</v>
      </c>
      <c r="N340" s="72">
        <v>1.55522</v>
      </c>
      <c r="O340" s="76">
        <v>1.5552199999999998</v>
      </c>
      <c r="P340" s="76">
        <v>1.5552199999999998</v>
      </c>
      <c r="Q340" s="76">
        <v>1.5552199999999998</v>
      </c>
      <c r="R340" s="76">
        <v>1.5552199999999998</v>
      </c>
      <c r="S340" s="74">
        <f t="shared" si="15"/>
        <v>-1.55522</v>
      </c>
      <c r="T340" s="74">
        <f t="shared" si="16"/>
        <v>1.55522</v>
      </c>
      <c r="U340" s="75"/>
      <c r="V340" s="76"/>
      <c r="W340" s="76"/>
      <c r="X340" s="95" t="s">
        <v>900</v>
      </c>
    </row>
    <row r="341" spans="1:24" ht="78.75" x14ac:dyDescent="0.25">
      <c r="A341" s="79" t="s">
        <v>263</v>
      </c>
      <c r="B341" s="103" t="s">
        <v>769</v>
      </c>
      <c r="C341" s="96" t="s">
        <v>701</v>
      </c>
      <c r="D341" s="72">
        <v>0</v>
      </c>
      <c r="E341" s="72">
        <v>0</v>
      </c>
      <c r="F341" s="72">
        <v>19.370560000000001</v>
      </c>
      <c r="G341" s="72">
        <v>0</v>
      </c>
      <c r="H341" s="72">
        <v>0</v>
      </c>
      <c r="I341" s="72">
        <v>0</v>
      </c>
      <c r="J341" s="72">
        <v>0</v>
      </c>
      <c r="K341" s="72">
        <v>0</v>
      </c>
      <c r="L341" s="72">
        <v>0</v>
      </c>
      <c r="M341" s="72">
        <v>0</v>
      </c>
      <c r="N341" s="72">
        <v>19.370560000000001</v>
      </c>
      <c r="O341" s="76">
        <v>19.79411</v>
      </c>
      <c r="P341" s="76">
        <v>19.79411</v>
      </c>
      <c r="Q341" s="76">
        <v>19.79411</v>
      </c>
      <c r="R341" s="76">
        <v>19.79411</v>
      </c>
      <c r="S341" s="74">
        <f t="shared" si="15"/>
        <v>-19.370560000000001</v>
      </c>
      <c r="T341" s="74">
        <f t="shared" si="16"/>
        <v>19.370560000000001</v>
      </c>
      <c r="U341" s="75"/>
      <c r="V341" s="76"/>
      <c r="W341" s="76"/>
      <c r="X341" s="95" t="s">
        <v>900</v>
      </c>
    </row>
    <row r="342" spans="1:24" ht="78.75" x14ac:dyDescent="0.25">
      <c r="A342" s="79" t="s">
        <v>839</v>
      </c>
      <c r="B342" s="104" t="s">
        <v>770</v>
      </c>
      <c r="C342" s="96" t="s">
        <v>701</v>
      </c>
      <c r="D342" s="72">
        <v>0</v>
      </c>
      <c r="E342" s="72">
        <v>0</v>
      </c>
      <c r="F342" s="72">
        <v>3.24518</v>
      </c>
      <c r="G342" s="72">
        <v>0</v>
      </c>
      <c r="H342" s="72">
        <v>0</v>
      </c>
      <c r="I342" s="72">
        <v>0</v>
      </c>
      <c r="J342" s="72">
        <v>0</v>
      </c>
      <c r="K342" s="72">
        <v>0</v>
      </c>
      <c r="L342" s="72">
        <v>0</v>
      </c>
      <c r="M342" s="72">
        <v>0</v>
      </c>
      <c r="N342" s="72">
        <v>3.24518</v>
      </c>
      <c r="O342" s="76">
        <v>3.2451800000000004</v>
      </c>
      <c r="P342" s="76">
        <v>3.2451800000000004</v>
      </c>
      <c r="Q342" s="76">
        <v>3.2451800000000004</v>
      </c>
      <c r="R342" s="76">
        <v>3.2451800000000004</v>
      </c>
      <c r="S342" s="74">
        <f t="shared" si="15"/>
        <v>-3.24518</v>
      </c>
      <c r="T342" s="74">
        <f t="shared" si="16"/>
        <v>3.24518</v>
      </c>
      <c r="U342" s="75"/>
      <c r="V342" s="76"/>
      <c r="W342" s="76"/>
      <c r="X342" s="95" t="s">
        <v>900</v>
      </c>
    </row>
    <row r="343" spans="1:24" ht="78.75" x14ac:dyDescent="0.25">
      <c r="A343" s="79" t="s">
        <v>840</v>
      </c>
      <c r="B343" s="104" t="s">
        <v>771</v>
      </c>
      <c r="C343" s="96" t="s">
        <v>701</v>
      </c>
      <c r="D343" s="72">
        <v>0</v>
      </c>
      <c r="E343" s="72">
        <v>0</v>
      </c>
      <c r="F343" s="72">
        <v>0.48649000000000003</v>
      </c>
      <c r="G343" s="72">
        <v>0</v>
      </c>
      <c r="H343" s="72">
        <v>0</v>
      </c>
      <c r="I343" s="72">
        <v>0</v>
      </c>
      <c r="J343" s="72">
        <v>0</v>
      </c>
      <c r="K343" s="72">
        <v>0</v>
      </c>
      <c r="L343" s="72">
        <v>0</v>
      </c>
      <c r="M343" s="72">
        <v>0</v>
      </c>
      <c r="N343" s="72">
        <v>0.48649000000000003</v>
      </c>
      <c r="O343" s="76">
        <v>0.48607</v>
      </c>
      <c r="P343" s="76">
        <v>0.48607</v>
      </c>
      <c r="Q343" s="76">
        <v>0.48607</v>
      </c>
      <c r="R343" s="76">
        <v>0.48607</v>
      </c>
      <c r="S343" s="74">
        <f t="shared" si="15"/>
        <v>-0.48649000000000003</v>
      </c>
      <c r="T343" s="74">
        <f t="shared" si="16"/>
        <v>0.48649000000000003</v>
      </c>
      <c r="U343" s="75"/>
      <c r="V343" s="76"/>
      <c r="W343" s="76"/>
      <c r="X343" s="95" t="s">
        <v>900</v>
      </c>
    </row>
    <row r="344" spans="1:24" ht="78.75" x14ac:dyDescent="0.25">
      <c r="A344" s="79" t="s">
        <v>264</v>
      </c>
      <c r="B344" s="104" t="s">
        <v>772</v>
      </c>
      <c r="C344" s="96" t="s">
        <v>701</v>
      </c>
      <c r="D344" s="72">
        <v>0</v>
      </c>
      <c r="E344" s="72">
        <v>0</v>
      </c>
      <c r="F344" s="72">
        <v>1.15848</v>
      </c>
      <c r="G344" s="72">
        <v>0</v>
      </c>
      <c r="H344" s="72">
        <v>0</v>
      </c>
      <c r="I344" s="72">
        <v>0</v>
      </c>
      <c r="J344" s="72">
        <v>0</v>
      </c>
      <c r="K344" s="72">
        <v>0</v>
      </c>
      <c r="L344" s="72">
        <v>0</v>
      </c>
      <c r="M344" s="72">
        <v>0</v>
      </c>
      <c r="N344" s="72">
        <v>1.15848</v>
      </c>
      <c r="O344" s="76">
        <v>1.1582999999999999</v>
      </c>
      <c r="P344" s="76">
        <v>1.1582999999999999</v>
      </c>
      <c r="Q344" s="76">
        <v>1.1582999999999999</v>
      </c>
      <c r="R344" s="76">
        <v>1.1582999999999999</v>
      </c>
      <c r="S344" s="74">
        <f t="shared" si="15"/>
        <v>-1.15848</v>
      </c>
      <c r="T344" s="74">
        <f t="shared" si="16"/>
        <v>1.15848</v>
      </c>
      <c r="U344" s="75"/>
      <c r="V344" s="76"/>
      <c r="W344" s="76"/>
      <c r="X344" s="95" t="s">
        <v>900</v>
      </c>
    </row>
    <row r="345" spans="1:24" ht="78.75" x14ac:dyDescent="0.25">
      <c r="A345" s="79" t="s">
        <v>841</v>
      </c>
      <c r="B345" s="104" t="s">
        <v>773</v>
      </c>
      <c r="C345" s="96" t="s">
        <v>701</v>
      </c>
      <c r="D345" s="72">
        <v>0</v>
      </c>
      <c r="E345" s="72">
        <v>0</v>
      </c>
      <c r="F345" s="72">
        <v>2.3772500000000001</v>
      </c>
      <c r="G345" s="72">
        <v>0</v>
      </c>
      <c r="H345" s="72">
        <v>0</v>
      </c>
      <c r="I345" s="72">
        <v>0</v>
      </c>
      <c r="J345" s="72">
        <v>0</v>
      </c>
      <c r="K345" s="72">
        <v>0</v>
      </c>
      <c r="L345" s="72">
        <v>0</v>
      </c>
      <c r="M345" s="72">
        <v>0</v>
      </c>
      <c r="N345" s="72">
        <v>2.3772500000000001</v>
      </c>
      <c r="O345" s="76">
        <v>2.3774000000000002</v>
      </c>
      <c r="P345" s="76">
        <v>2.3774000000000002</v>
      </c>
      <c r="Q345" s="76">
        <v>2.3774000000000002</v>
      </c>
      <c r="R345" s="76">
        <v>2.3774000000000002</v>
      </c>
      <c r="S345" s="74">
        <f t="shared" si="15"/>
        <v>-2.3772500000000001</v>
      </c>
      <c r="T345" s="74">
        <f t="shared" si="16"/>
        <v>2.3772500000000001</v>
      </c>
      <c r="U345" s="75"/>
      <c r="V345" s="76"/>
      <c r="W345" s="76"/>
      <c r="X345" s="95" t="s">
        <v>900</v>
      </c>
    </row>
    <row r="346" spans="1:24" ht="78.75" x14ac:dyDescent="0.25">
      <c r="A346" s="79" t="s">
        <v>842</v>
      </c>
      <c r="B346" s="104" t="s">
        <v>774</v>
      </c>
      <c r="C346" s="96" t="s">
        <v>701</v>
      </c>
      <c r="D346" s="72">
        <v>0</v>
      </c>
      <c r="E346" s="72">
        <v>0</v>
      </c>
      <c r="F346" s="72">
        <v>1.3589</v>
      </c>
      <c r="G346" s="72">
        <v>0</v>
      </c>
      <c r="H346" s="72">
        <v>0</v>
      </c>
      <c r="I346" s="72">
        <v>0</v>
      </c>
      <c r="J346" s="72">
        <v>0</v>
      </c>
      <c r="K346" s="72">
        <v>0</v>
      </c>
      <c r="L346" s="72">
        <v>0</v>
      </c>
      <c r="M346" s="72">
        <v>0</v>
      </c>
      <c r="N346" s="72">
        <v>1.3589</v>
      </c>
      <c r="O346" s="76">
        <v>1.3588999999999998</v>
      </c>
      <c r="P346" s="76">
        <v>1.3588999999999998</v>
      </c>
      <c r="Q346" s="76">
        <v>1.3588999999999998</v>
      </c>
      <c r="R346" s="76">
        <v>1.3588999999999998</v>
      </c>
      <c r="S346" s="74">
        <f t="shared" si="15"/>
        <v>-1.3589</v>
      </c>
      <c r="T346" s="74">
        <f t="shared" si="16"/>
        <v>1.3589</v>
      </c>
      <c r="U346" s="75"/>
      <c r="V346" s="76"/>
      <c r="W346" s="76"/>
      <c r="X346" s="95" t="s">
        <v>900</v>
      </c>
    </row>
    <row r="347" spans="1:24" ht="78.75" x14ac:dyDescent="0.25">
      <c r="A347" s="79" t="s">
        <v>843</v>
      </c>
      <c r="B347" s="103" t="s">
        <v>775</v>
      </c>
      <c r="C347" s="96" t="s">
        <v>701</v>
      </c>
      <c r="D347" s="72">
        <v>0</v>
      </c>
      <c r="E347" s="72">
        <v>0</v>
      </c>
      <c r="F347" s="72">
        <v>2.7553899999999998</v>
      </c>
      <c r="G347" s="72">
        <v>0</v>
      </c>
      <c r="H347" s="72">
        <v>0</v>
      </c>
      <c r="I347" s="72">
        <v>0</v>
      </c>
      <c r="J347" s="72">
        <v>0</v>
      </c>
      <c r="K347" s="72">
        <v>0</v>
      </c>
      <c r="L347" s="72">
        <v>0</v>
      </c>
      <c r="M347" s="72">
        <v>0</v>
      </c>
      <c r="N347" s="72">
        <v>2.7553899999999998</v>
      </c>
      <c r="O347" s="76">
        <v>2.7551999999999999</v>
      </c>
      <c r="P347" s="76">
        <v>2.7551999999999999</v>
      </c>
      <c r="Q347" s="76">
        <v>2.7551999999999999</v>
      </c>
      <c r="R347" s="76">
        <v>2.7551999999999999</v>
      </c>
      <c r="S347" s="74">
        <f t="shared" si="15"/>
        <v>-2.7553899999999998</v>
      </c>
      <c r="T347" s="74">
        <f t="shared" si="16"/>
        <v>2.7553899999999998</v>
      </c>
      <c r="U347" s="75"/>
      <c r="V347" s="76"/>
      <c r="W347" s="76"/>
      <c r="X347" s="95" t="s">
        <v>900</v>
      </c>
    </row>
    <row r="348" spans="1:24" ht="78.75" x14ac:dyDescent="0.25">
      <c r="A348" s="79" t="s">
        <v>844</v>
      </c>
      <c r="B348" s="103" t="s">
        <v>776</v>
      </c>
      <c r="C348" s="96" t="s">
        <v>701</v>
      </c>
      <c r="D348" s="72">
        <v>0</v>
      </c>
      <c r="E348" s="72">
        <v>0</v>
      </c>
      <c r="F348" s="72">
        <v>0.46882000000000001</v>
      </c>
      <c r="G348" s="72">
        <v>0</v>
      </c>
      <c r="H348" s="72">
        <v>0</v>
      </c>
      <c r="I348" s="72">
        <v>0</v>
      </c>
      <c r="J348" s="72">
        <v>0</v>
      </c>
      <c r="K348" s="72">
        <v>0</v>
      </c>
      <c r="L348" s="72">
        <v>0</v>
      </c>
      <c r="M348" s="72">
        <v>0</v>
      </c>
      <c r="N348" s="72">
        <v>0.46882000000000001</v>
      </c>
      <c r="O348" s="76">
        <v>0.46875</v>
      </c>
      <c r="P348" s="76">
        <v>0.46875</v>
      </c>
      <c r="Q348" s="76">
        <v>0.46875</v>
      </c>
      <c r="R348" s="76">
        <v>0.46875</v>
      </c>
      <c r="S348" s="74">
        <f t="shared" si="15"/>
        <v>-0.46882000000000001</v>
      </c>
      <c r="T348" s="74">
        <f t="shared" si="16"/>
        <v>0.46882000000000001</v>
      </c>
      <c r="U348" s="75"/>
      <c r="V348" s="76"/>
      <c r="W348" s="76"/>
      <c r="X348" s="95" t="s">
        <v>900</v>
      </c>
    </row>
    <row r="349" spans="1:24" ht="78.75" x14ac:dyDescent="0.25">
      <c r="A349" s="79" t="s">
        <v>845</v>
      </c>
      <c r="B349" s="103" t="s">
        <v>777</v>
      </c>
      <c r="C349" s="96" t="s">
        <v>701</v>
      </c>
      <c r="D349" s="72">
        <v>0</v>
      </c>
      <c r="E349" s="72">
        <v>0</v>
      </c>
      <c r="F349" s="72">
        <v>2.57938</v>
      </c>
      <c r="G349" s="72">
        <v>0</v>
      </c>
      <c r="H349" s="72">
        <v>0</v>
      </c>
      <c r="I349" s="72">
        <v>0</v>
      </c>
      <c r="J349" s="72">
        <v>0</v>
      </c>
      <c r="K349" s="72">
        <v>0</v>
      </c>
      <c r="L349" s="72">
        <v>0</v>
      </c>
      <c r="M349" s="72">
        <v>0</v>
      </c>
      <c r="N349" s="72">
        <v>2.57938</v>
      </c>
      <c r="O349" s="76">
        <v>3.0031100000000004</v>
      </c>
      <c r="P349" s="76">
        <v>3.0031100000000004</v>
      </c>
      <c r="Q349" s="76">
        <v>3.0031100000000004</v>
      </c>
      <c r="R349" s="76">
        <v>3.0031100000000004</v>
      </c>
      <c r="S349" s="74">
        <f t="shared" si="15"/>
        <v>-2.57938</v>
      </c>
      <c r="T349" s="74">
        <f t="shared" si="16"/>
        <v>2.57938</v>
      </c>
      <c r="U349" s="75"/>
      <c r="V349" s="76"/>
      <c r="W349" s="76"/>
      <c r="X349" s="95" t="s">
        <v>900</v>
      </c>
    </row>
    <row r="350" spans="1:24" ht="141.75" x14ac:dyDescent="0.25">
      <c r="A350" s="79" t="s">
        <v>846</v>
      </c>
      <c r="B350" s="80" t="s">
        <v>723</v>
      </c>
      <c r="C350" s="81" t="s">
        <v>751</v>
      </c>
      <c r="D350" s="72">
        <v>0</v>
      </c>
      <c r="E350" s="72">
        <v>0</v>
      </c>
      <c r="F350" s="72">
        <v>3.416833</v>
      </c>
      <c r="G350" s="72">
        <v>0</v>
      </c>
      <c r="H350" s="72">
        <v>1.17717</v>
      </c>
      <c r="I350" s="72">
        <v>0</v>
      </c>
      <c r="J350" s="72">
        <v>1.13605</v>
      </c>
      <c r="K350" s="72">
        <v>0</v>
      </c>
      <c r="L350" s="72">
        <v>1.0540689999999999</v>
      </c>
      <c r="M350" s="72">
        <v>0</v>
      </c>
      <c r="N350" s="72">
        <v>4.9543999999999998E-2</v>
      </c>
      <c r="O350" s="76">
        <v>0.26830000000000004</v>
      </c>
      <c r="P350" s="76">
        <v>7.7650000000000011E-2</v>
      </c>
      <c r="Q350" s="76">
        <v>0</v>
      </c>
      <c r="R350" s="76">
        <v>0</v>
      </c>
      <c r="S350" s="74">
        <f t="shared" si="15"/>
        <v>-3.416833</v>
      </c>
      <c r="T350" s="74">
        <f t="shared" si="16"/>
        <v>3.416833</v>
      </c>
      <c r="U350" s="75"/>
      <c r="V350" s="76"/>
      <c r="W350" s="76"/>
      <c r="X350" s="83" t="s">
        <v>901</v>
      </c>
    </row>
    <row r="351" spans="1:24" ht="47.25" x14ac:dyDescent="0.25">
      <c r="A351" s="79" t="s">
        <v>847</v>
      </c>
      <c r="B351" s="80" t="s">
        <v>724</v>
      </c>
      <c r="C351" s="81" t="s">
        <v>752</v>
      </c>
      <c r="D351" s="72">
        <v>0</v>
      </c>
      <c r="E351" s="72">
        <v>0</v>
      </c>
      <c r="F351" s="72">
        <v>7.7999999999999999E-4</v>
      </c>
      <c r="G351" s="72">
        <v>0</v>
      </c>
      <c r="H351" s="72">
        <v>1.9000000000000001E-4</v>
      </c>
      <c r="I351" s="72">
        <v>0</v>
      </c>
      <c r="J351" s="72">
        <v>2.0000000000000001E-4</v>
      </c>
      <c r="K351" s="72">
        <v>0</v>
      </c>
      <c r="L351" s="72">
        <v>2.0000000000000001E-4</v>
      </c>
      <c r="M351" s="72">
        <v>0</v>
      </c>
      <c r="N351" s="72">
        <v>1.9000000000000001E-4</v>
      </c>
      <c r="O351" s="76">
        <v>5.8999999999999992E-4</v>
      </c>
      <c r="P351" s="76">
        <v>0</v>
      </c>
      <c r="Q351" s="76">
        <v>0</v>
      </c>
      <c r="R351" s="76">
        <v>0</v>
      </c>
      <c r="S351" s="74">
        <f t="shared" si="15"/>
        <v>-7.7999999999999999E-4</v>
      </c>
      <c r="T351" s="74">
        <f t="shared" si="16"/>
        <v>7.7999999999999999E-4</v>
      </c>
      <c r="U351" s="75"/>
      <c r="V351" s="76"/>
      <c r="W351" s="76"/>
      <c r="X351" s="83" t="s">
        <v>908</v>
      </c>
    </row>
    <row r="352" spans="1:24" ht="47.25" x14ac:dyDescent="0.25">
      <c r="A352" s="79" t="s">
        <v>848</v>
      </c>
      <c r="B352" s="80" t="s">
        <v>725</v>
      </c>
      <c r="C352" s="81" t="s">
        <v>752</v>
      </c>
      <c r="D352" s="72">
        <v>0</v>
      </c>
      <c r="E352" s="72">
        <v>0</v>
      </c>
      <c r="F352" s="72">
        <v>3.5E-4</v>
      </c>
      <c r="G352" s="72">
        <v>0</v>
      </c>
      <c r="H352" s="72">
        <v>8.9999999999999992E-5</v>
      </c>
      <c r="I352" s="72">
        <v>0</v>
      </c>
      <c r="J352" s="72">
        <v>8.0000000000000007E-5</v>
      </c>
      <c r="K352" s="72">
        <v>0</v>
      </c>
      <c r="L352" s="72">
        <v>8.9999999999999992E-5</v>
      </c>
      <c r="M352" s="72">
        <v>0</v>
      </c>
      <c r="N352" s="72">
        <v>8.9999999999999992E-5</v>
      </c>
      <c r="O352" s="76">
        <v>5.2170000000000001E-2</v>
      </c>
      <c r="P352" s="76">
        <v>5.3000000000000117E-4</v>
      </c>
      <c r="Q352" s="76">
        <v>0</v>
      </c>
      <c r="R352" s="76">
        <v>0</v>
      </c>
      <c r="S352" s="74">
        <f t="shared" si="15"/>
        <v>-3.5E-4</v>
      </c>
      <c r="T352" s="74">
        <f t="shared" si="16"/>
        <v>3.5E-4</v>
      </c>
      <c r="U352" s="75"/>
      <c r="V352" s="76"/>
      <c r="W352" s="76"/>
      <c r="X352" s="83" t="s">
        <v>908</v>
      </c>
    </row>
    <row r="353" spans="1:24" ht="94.5" x14ac:dyDescent="0.25">
      <c r="A353" s="79" t="s">
        <v>849</v>
      </c>
      <c r="B353" s="80" t="s">
        <v>726</v>
      </c>
      <c r="C353" s="81" t="s">
        <v>752</v>
      </c>
      <c r="D353" s="72">
        <v>0</v>
      </c>
      <c r="E353" s="72">
        <v>0</v>
      </c>
      <c r="F353" s="72">
        <v>5.2170000000000001E-2</v>
      </c>
      <c r="G353" s="72">
        <v>0</v>
      </c>
      <c r="H353" s="72">
        <v>0</v>
      </c>
      <c r="I353" s="72">
        <v>0</v>
      </c>
      <c r="J353" s="72">
        <v>3.125E-2</v>
      </c>
      <c r="K353" s="72">
        <v>0</v>
      </c>
      <c r="L353" s="72">
        <v>2.0390000000000002E-2</v>
      </c>
      <c r="M353" s="72">
        <v>0</v>
      </c>
      <c r="N353" s="72">
        <v>5.2999999999999998E-4</v>
      </c>
      <c r="O353" s="76">
        <v>3.5E-4</v>
      </c>
      <c r="P353" s="76">
        <v>8.9999999999999965E-5</v>
      </c>
      <c r="Q353" s="76">
        <v>0</v>
      </c>
      <c r="R353" s="76">
        <v>0</v>
      </c>
      <c r="S353" s="74">
        <f t="shared" si="15"/>
        <v>-5.2170000000000001E-2</v>
      </c>
      <c r="T353" s="74">
        <f t="shared" si="16"/>
        <v>5.2170000000000001E-2</v>
      </c>
      <c r="U353" s="75"/>
      <c r="V353" s="76"/>
      <c r="W353" s="76"/>
      <c r="X353" s="83" t="s">
        <v>909</v>
      </c>
    </row>
    <row r="354" spans="1:24" ht="63" x14ac:dyDescent="0.25">
      <c r="A354" s="79" t="s">
        <v>850</v>
      </c>
      <c r="B354" s="98" t="s">
        <v>755</v>
      </c>
      <c r="C354" s="81" t="s">
        <v>695</v>
      </c>
      <c r="D354" s="72">
        <v>0</v>
      </c>
      <c r="E354" s="72">
        <v>0</v>
      </c>
      <c r="F354" s="72">
        <v>1.8147200000000001</v>
      </c>
      <c r="G354" s="72">
        <v>0</v>
      </c>
      <c r="H354" s="72">
        <v>0</v>
      </c>
      <c r="I354" s="72">
        <v>0</v>
      </c>
      <c r="J354" s="72">
        <v>0.37024000000000001</v>
      </c>
      <c r="K354" s="72">
        <v>0</v>
      </c>
      <c r="L354" s="72">
        <v>0.96822000000000008</v>
      </c>
      <c r="M354" s="72">
        <v>0</v>
      </c>
      <c r="N354" s="72">
        <v>0.47626000000000002</v>
      </c>
      <c r="O354" s="76">
        <v>0</v>
      </c>
      <c r="P354" s="76">
        <v>0</v>
      </c>
      <c r="Q354" s="76">
        <v>0</v>
      </c>
      <c r="R354" s="76">
        <v>0</v>
      </c>
      <c r="S354" s="74">
        <f t="shared" si="15"/>
        <v>-1.8147200000000001</v>
      </c>
      <c r="T354" s="74">
        <f t="shared" si="16"/>
        <v>1.8147200000000001</v>
      </c>
      <c r="U354" s="75"/>
      <c r="V354" s="76"/>
      <c r="W354" s="76"/>
      <c r="X354" s="82" t="s">
        <v>921</v>
      </c>
    </row>
    <row r="355" spans="1:24" ht="63" x14ac:dyDescent="0.25">
      <c r="A355" s="79" t="s">
        <v>851</v>
      </c>
      <c r="B355" s="80" t="s">
        <v>727</v>
      </c>
      <c r="C355" s="81" t="s">
        <v>695</v>
      </c>
      <c r="D355" s="72">
        <v>0</v>
      </c>
      <c r="E355" s="72">
        <v>0</v>
      </c>
      <c r="F355" s="72">
        <v>6.8101649999999996</v>
      </c>
      <c r="G355" s="72">
        <v>0</v>
      </c>
      <c r="H355" s="72">
        <v>0.67236000000000007</v>
      </c>
      <c r="I355" s="72">
        <v>0</v>
      </c>
      <c r="J355" s="72">
        <v>0.22411500000000001</v>
      </c>
      <c r="K355" s="72">
        <v>0</v>
      </c>
      <c r="L355" s="72">
        <v>0</v>
      </c>
      <c r="M355" s="72">
        <v>0</v>
      </c>
      <c r="N355" s="72">
        <v>5.9136899999999999</v>
      </c>
      <c r="O355" s="76">
        <v>0</v>
      </c>
      <c r="P355" s="76">
        <v>0</v>
      </c>
      <c r="Q355" s="76">
        <v>0</v>
      </c>
      <c r="R355" s="76">
        <v>0</v>
      </c>
      <c r="S355" s="74">
        <f t="shared" si="15"/>
        <v>-6.8101649999999996</v>
      </c>
      <c r="T355" s="74">
        <f t="shared" si="16"/>
        <v>6.8101649999999996</v>
      </c>
      <c r="U355" s="75"/>
      <c r="V355" s="76"/>
      <c r="W355" s="76"/>
      <c r="X355" s="82" t="s">
        <v>921</v>
      </c>
    </row>
    <row r="356" spans="1:24" ht="63" x14ac:dyDescent="0.25">
      <c r="A356" s="79" t="s">
        <v>852</v>
      </c>
      <c r="B356" s="80" t="s">
        <v>728</v>
      </c>
      <c r="C356" s="81" t="s">
        <v>695</v>
      </c>
      <c r="D356" s="72">
        <v>0</v>
      </c>
      <c r="E356" s="72">
        <v>0</v>
      </c>
      <c r="F356" s="72">
        <v>0</v>
      </c>
      <c r="G356" s="72">
        <v>0</v>
      </c>
      <c r="H356" s="72">
        <v>0</v>
      </c>
      <c r="I356" s="72">
        <v>0</v>
      </c>
      <c r="J356" s="72">
        <v>0</v>
      </c>
      <c r="K356" s="72">
        <v>0</v>
      </c>
      <c r="L356" s="72">
        <v>0</v>
      </c>
      <c r="M356" s="72">
        <v>0</v>
      </c>
      <c r="N356" s="72">
        <v>0</v>
      </c>
      <c r="O356" s="76">
        <v>3.0701900000000002</v>
      </c>
      <c r="P356" s="76">
        <v>0</v>
      </c>
      <c r="Q356" s="76">
        <v>0</v>
      </c>
      <c r="R356" s="76">
        <v>0</v>
      </c>
      <c r="S356" s="74">
        <f t="shared" si="15"/>
        <v>0</v>
      </c>
      <c r="T356" s="74">
        <f t="shared" si="16"/>
        <v>0</v>
      </c>
      <c r="U356" s="75"/>
      <c r="V356" s="76"/>
      <c r="W356" s="76"/>
      <c r="X356" s="89" t="s">
        <v>924</v>
      </c>
    </row>
    <row r="357" spans="1:24" ht="63" x14ac:dyDescent="0.25">
      <c r="A357" s="79" t="s">
        <v>853</v>
      </c>
      <c r="B357" s="80" t="s">
        <v>729</v>
      </c>
      <c r="C357" s="81" t="s">
        <v>695</v>
      </c>
      <c r="D357" s="72">
        <v>0</v>
      </c>
      <c r="E357" s="72">
        <v>0</v>
      </c>
      <c r="F357" s="72">
        <v>0.43926999999999999</v>
      </c>
      <c r="G357" s="72">
        <v>0</v>
      </c>
      <c r="H357" s="72">
        <v>0.43926999999999999</v>
      </c>
      <c r="I357" s="72">
        <v>0</v>
      </c>
      <c r="J357" s="72">
        <v>0</v>
      </c>
      <c r="K357" s="72">
        <v>0</v>
      </c>
      <c r="L357" s="72">
        <v>0</v>
      </c>
      <c r="M357" s="72">
        <v>0</v>
      </c>
      <c r="N357" s="72">
        <v>0</v>
      </c>
      <c r="O357" s="76">
        <v>0</v>
      </c>
      <c r="P357" s="76">
        <v>0</v>
      </c>
      <c r="Q357" s="76">
        <v>0</v>
      </c>
      <c r="R357" s="76">
        <v>0</v>
      </c>
      <c r="S357" s="74">
        <f t="shared" si="15"/>
        <v>-0.43926999999999999</v>
      </c>
      <c r="T357" s="74">
        <f t="shared" si="16"/>
        <v>0.43926999999999999</v>
      </c>
      <c r="U357" s="75"/>
      <c r="V357" s="76"/>
      <c r="W357" s="76"/>
      <c r="X357" s="82" t="s">
        <v>921</v>
      </c>
    </row>
    <row r="358" spans="1:24" ht="31.5" x14ac:dyDescent="0.25">
      <c r="A358" s="79" t="s">
        <v>854</v>
      </c>
      <c r="B358" s="80" t="s">
        <v>730</v>
      </c>
      <c r="C358" s="81" t="s">
        <v>695</v>
      </c>
      <c r="D358" s="72">
        <v>0</v>
      </c>
      <c r="E358" s="72">
        <v>0</v>
      </c>
      <c r="F358" s="72">
        <v>178.93006</v>
      </c>
      <c r="G358" s="72">
        <v>0</v>
      </c>
      <c r="H358" s="72">
        <v>4.19285</v>
      </c>
      <c r="I358" s="72">
        <v>0</v>
      </c>
      <c r="J358" s="72">
        <v>5.2975399999999997</v>
      </c>
      <c r="K358" s="72">
        <v>0</v>
      </c>
      <c r="L358" s="72">
        <v>87.833079999999995</v>
      </c>
      <c r="M358" s="72">
        <v>0</v>
      </c>
      <c r="N358" s="72">
        <v>81.606589999999997</v>
      </c>
      <c r="O358" s="76">
        <v>116.25028000000002</v>
      </c>
      <c r="P358" s="76">
        <v>81.271260000000012</v>
      </c>
      <c r="Q358" s="76">
        <v>0</v>
      </c>
      <c r="R358" s="76">
        <v>0</v>
      </c>
      <c r="S358" s="74">
        <f t="shared" si="15"/>
        <v>-178.93006</v>
      </c>
      <c r="T358" s="74">
        <f t="shared" si="16"/>
        <v>178.93006</v>
      </c>
      <c r="U358" s="75"/>
      <c r="V358" s="76"/>
      <c r="W358" s="76"/>
      <c r="X358" s="82" t="s">
        <v>922</v>
      </c>
    </row>
    <row r="359" spans="1:24" ht="78.75" x14ac:dyDescent="0.25">
      <c r="A359" s="79" t="s">
        <v>855</v>
      </c>
      <c r="B359" s="98" t="s">
        <v>731</v>
      </c>
      <c r="C359" s="96" t="s">
        <v>695</v>
      </c>
      <c r="D359" s="72">
        <v>0</v>
      </c>
      <c r="E359" s="72">
        <v>0</v>
      </c>
      <c r="F359" s="72">
        <v>24.35173</v>
      </c>
      <c r="G359" s="72">
        <v>0</v>
      </c>
      <c r="H359" s="72">
        <v>0</v>
      </c>
      <c r="I359" s="72">
        <v>0</v>
      </c>
      <c r="J359" s="72">
        <v>24.35173</v>
      </c>
      <c r="K359" s="72">
        <v>0</v>
      </c>
      <c r="L359" s="72">
        <v>0</v>
      </c>
      <c r="M359" s="72">
        <v>0</v>
      </c>
      <c r="N359" s="72">
        <v>0</v>
      </c>
      <c r="O359" s="76">
        <v>0</v>
      </c>
      <c r="P359" s="76">
        <v>0</v>
      </c>
      <c r="Q359" s="76">
        <v>0</v>
      </c>
      <c r="R359" s="76">
        <v>0</v>
      </c>
      <c r="S359" s="74">
        <f t="shared" si="15"/>
        <v>-24.35173</v>
      </c>
      <c r="T359" s="74">
        <f t="shared" si="16"/>
        <v>24.35173</v>
      </c>
      <c r="U359" s="75"/>
      <c r="V359" s="76"/>
      <c r="W359" s="76"/>
      <c r="X359" s="82" t="s">
        <v>923</v>
      </c>
    </row>
    <row r="360" spans="1:24" ht="78.75" x14ac:dyDescent="0.25">
      <c r="A360" s="79" t="s">
        <v>856</v>
      </c>
      <c r="B360" s="98" t="s">
        <v>732</v>
      </c>
      <c r="C360" s="96" t="s">
        <v>695</v>
      </c>
      <c r="D360" s="72">
        <v>0</v>
      </c>
      <c r="E360" s="72">
        <v>0</v>
      </c>
      <c r="F360" s="72">
        <v>40.463259999999998</v>
      </c>
      <c r="G360" s="72">
        <v>0</v>
      </c>
      <c r="H360" s="72">
        <v>0</v>
      </c>
      <c r="I360" s="72">
        <v>0</v>
      </c>
      <c r="J360" s="72">
        <v>39.873489999999997</v>
      </c>
      <c r="K360" s="72">
        <v>0</v>
      </c>
      <c r="L360" s="72">
        <v>0</v>
      </c>
      <c r="M360" s="72">
        <v>0</v>
      </c>
      <c r="N360" s="72">
        <v>0.58977000000000002</v>
      </c>
      <c r="O360" s="76">
        <v>0</v>
      </c>
      <c r="P360" s="76">
        <v>0</v>
      </c>
      <c r="Q360" s="76">
        <v>0</v>
      </c>
      <c r="R360" s="76">
        <v>0</v>
      </c>
      <c r="S360" s="74">
        <f t="shared" si="15"/>
        <v>-40.463259999999998</v>
      </c>
      <c r="T360" s="74">
        <f t="shared" si="16"/>
        <v>40.463259999999998</v>
      </c>
      <c r="U360" s="75"/>
      <c r="V360" s="76"/>
      <c r="W360" s="76"/>
      <c r="X360" s="82" t="s">
        <v>923</v>
      </c>
    </row>
    <row r="361" spans="1:24" ht="78.75" x14ac:dyDescent="0.25">
      <c r="A361" s="79" t="s">
        <v>857</v>
      </c>
      <c r="B361" s="98" t="s">
        <v>733</v>
      </c>
      <c r="C361" s="96" t="s">
        <v>695</v>
      </c>
      <c r="D361" s="72">
        <v>0</v>
      </c>
      <c r="E361" s="72">
        <v>0</v>
      </c>
      <c r="F361" s="72">
        <v>6.1896199999999997</v>
      </c>
      <c r="G361" s="72">
        <v>0</v>
      </c>
      <c r="H361" s="72">
        <v>0</v>
      </c>
      <c r="I361" s="72">
        <v>0</v>
      </c>
      <c r="J361" s="72">
        <v>0</v>
      </c>
      <c r="K361" s="72">
        <v>0</v>
      </c>
      <c r="L361" s="72">
        <v>6.1896199999999997</v>
      </c>
      <c r="M361" s="72">
        <v>0</v>
      </c>
      <c r="N361" s="72">
        <v>0</v>
      </c>
      <c r="O361" s="76">
        <v>0</v>
      </c>
      <c r="P361" s="76">
        <v>0</v>
      </c>
      <c r="Q361" s="76">
        <v>0</v>
      </c>
      <c r="R361" s="76">
        <v>0</v>
      </c>
      <c r="S361" s="74">
        <f t="shared" si="15"/>
        <v>-6.1896199999999997</v>
      </c>
      <c r="T361" s="74">
        <f t="shared" si="16"/>
        <v>6.1896199999999997</v>
      </c>
      <c r="U361" s="75"/>
      <c r="V361" s="76"/>
      <c r="W361" s="76"/>
      <c r="X361" s="82" t="s">
        <v>923</v>
      </c>
    </row>
    <row r="362" spans="1:24" ht="78.75" x14ac:dyDescent="0.25">
      <c r="A362" s="79" t="s">
        <v>858</v>
      </c>
      <c r="B362" s="98" t="s">
        <v>778</v>
      </c>
      <c r="C362" s="105" t="s">
        <v>695</v>
      </c>
      <c r="D362" s="72">
        <v>0</v>
      </c>
      <c r="E362" s="72">
        <v>0</v>
      </c>
      <c r="F362" s="72">
        <v>0.57384000000000002</v>
      </c>
      <c r="G362" s="72">
        <v>0</v>
      </c>
      <c r="H362" s="72">
        <v>0</v>
      </c>
      <c r="I362" s="72">
        <v>0</v>
      </c>
      <c r="J362" s="72">
        <v>0</v>
      </c>
      <c r="K362" s="72">
        <v>0</v>
      </c>
      <c r="L362" s="72">
        <v>0</v>
      </c>
      <c r="M362" s="72">
        <v>0</v>
      </c>
      <c r="N362" s="72">
        <v>0.57384000000000002</v>
      </c>
      <c r="O362" s="76">
        <v>0</v>
      </c>
      <c r="P362" s="76">
        <v>0</v>
      </c>
      <c r="Q362" s="76">
        <v>0</v>
      </c>
      <c r="R362" s="76">
        <v>0</v>
      </c>
      <c r="S362" s="74">
        <f t="shared" si="15"/>
        <v>-0.57384000000000002</v>
      </c>
      <c r="T362" s="74">
        <f t="shared" si="16"/>
        <v>0.57384000000000002</v>
      </c>
      <c r="U362" s="75"/>
      <c r="V362" s="76"/>
      <c r="W362" s="76"/>
      <c r="X362" s="82" t="s">
        <v>923</v>
      </c>
    </row>
    <row r="363" spans="1:24" ht="189" x14ac:dyDescent="0.25">
      <c r="A363" s="79" t="s">
        <v>859</v>
      </c>
      <c r="B363" s="80" t="s">
        <v>734</v>
      </c>
      <c r="C363" s="81" t="s">
        <v>753</v>
      </c>
      <c r="D363" s="72">
        <v>0</v>
      </c>
      <c r="E363" s="72">
        <v>0</v>
      </c>
      <c r="F363" s="72">
        <v>14.419859000000001</v>
      </c>
      <c r="G363" s="72">
        <v>0</v>
      </c>
      <c r="H363" s="72">
        <v>8.0028240000000004</v>
      </c>
      <c r="I363" s="72">
        <v>0</v>
      </c>
      <c r="J363" s="72">
        <v>1.343615</v>
      </c>
      <c r="K363" s="72">
        <v>0</v>
      </c>
      <c r="L363" s="72">
        <v>3.8885000000000001</v>
      </c>
      <c r="M363" s="72">
        <v>0</v>
      </c>
      <c r="N363" s="72">
        <v>1.18492</v>
      </c>
      <c r="O363" s="76">
        <v>0</v>
      </c>
      <c r="P363" s="76">
        <v>0</v>
      </c>
      <c r="Q363" s="76">
        <v>0</v>
      </c>
      <c r="R363" s="76">
        <v>0</v>
      </c>
      <c r="S363" s="74">
        <f t="shared" si="15"/>
        <v>-14.419859000000001</v>
      </c>
      <c r="T363" s="74">
        <f t="shared" si="16"/>
        <v>14.419859000000001</v>
      </c>
      <c r="U363" s="75"/>
      <c r="V363" s="76"/>
      <c r="W363" s="76"/>
      <c r="X363" s="80" t="s">
        <v>894</v>
      </c>
    </row>
    <row r="364" spans="1:24" ht="94.5" x14ac:dyDescent="0.25">
      <c r="A364" s="79" t="s">
        <v>860</v>
      </c>
      <c r="B364" s="80" t="s">
        <v>735</v>
      </c>
      <c r="C364" s="81" t="s">
        <v>753</v>
      </c>
      <c r="D364" s="72">
        <v>0</v>
      </c>
      <c r="E364" s="72">
        <v>0</v>
      </c>
      <c r="F364" s="72">
        <v>88.746667700000003</v>
      </c>
      <c r="G364" s="72">
        <v>0</v>
      </c>
      <c r="H364" s="72">
        <v>7.0630747000000005</v>
      </c>
      <c r="I364" s="72">
        <v>0</v>
      </c>
      <c r="J364" s="72">
        <v>55.578163000000004</v>
      </c>
      <c r="K364" s="72">
        <v>0</v>
      </c>
      <c r="L364" s="72">
        <v>14.756129999999999</v>
      </c>
      <c r="M364" s="72">
        <v>0</v>
      </c>
      <c r="N364" s="72">
        <v>11.349299999999999</v>
      </c>
      <c r="O364" s="76">
        <v>0</v>
      </c>
      <c r="P364" s="76">
        <v>0</v>
      </c>
      <c r="Q364" s="76">
        <v>0</v>
      </c>
      <c r="R364" s="76">
        <v>0</v>
      </c>
      <c r="S364" s="74">
        <f t="shared" si="15"/>
        <v>-88.746667700000003</v>
      </c>
      <c r="T364" s="74">
        <f t="shared" si="16"/>
        <v>88.746667700000003</v>
      </c>
      <c r="U364" s="75"/>
      <c r="V364" s="76"/>
      <c r="W364" s="76"/>
      <c r="X364" s="80" t="s">
        <v>895</v>
      </c>
    </row>
    <row r="365" spans="1:24" ht="78.75" x14ac:dyDescent="0.25">
      <c r="A365" s="79"/>
      <c r="B365" s="80" t="s">
        <v>887</v>
      </c>
      <c r="C365" s="81" t="s">
        <v>697</v>
      </c>
      <c r="D365" s="72">
        <v>0</v>
      </c>
      <c r="E365" s="72">
        <v>0</v>
      </c>
      <c r="F365" s="72">
        <v>0</v>
      </c>
      <c r="G365" s="72">
        <v>0</v>
      </c>
      <c r="H365" s="72">
        <v>0</v>
      </c>
      <c r="I365" s="72">
        <v>0</v>
      </c>
      <c r="J365" s="72">
        <v>0</v>
      </c>
      <c r="K365" s="72">
        <v>0</v>
      </c>
      <c r="L365" s="72">
        <v>0</v>
      </c>
      <c r="M365" s="72">
        <v>0</v>
      </c>
      <c r="N365" s="72">
        <v>0</v>
      </c>
      <c r="O365" s="76">
        <v>0.42366100000000001</v>
      </c>
      <c r="P365" s="76">
        <v>0</v>
      </c>
      <c r="Q365" s="76">
        <v>0</v>
      </c>
      <c r="R365" s="76">
        <v>0</v>
      </c>
      <c r="S365" s="74"/>
      <c r="T365" s="74"/>
      <c r="U365" s="75"/>
      <c r="V365" s="76"/>
      <c r="W365" s="76"/>
      <c r="X365" s="89" t="s">
        <v>961</v>
      </c>
    </row>
    <row r="366" spans="1:24" ht="78.75" x14ac:dyDescent="0.25">
      <c r="A366" s="79"/>
      <c r="B366" s="80" t="s">
        <v>888</v>
      </c>
      <c r="C366" s="81" t="s">
        <v>697</v>
      </c>
      <c r="D366" s="72">
        <v>0</v>
      </c>
      <c r="E366" s="72">
        <v>0</v>
      </c>
      <c r="F366" s="72">
        <v>0</v>
      </c>
      <c r="G366" s="72">
        <v>0</v>
      </c>
      <c r="H366" s="72">
        <v>0</v>
      </c>
      <c r="I366" s="72">
        <v>0</v>
      </c>
      <c r="J366" s="72">
        <v>0</v>
      </c>
      <c r="K366" s="72">
        <v>0</v>
      </c>
      <c r="L366" s="72">
        <v>0</v>
      </c>
      <c r="M366" s="72">
        <v>0</v>
      </c>
      <c r="N366" s="72">
        <v>0</v>
      </c>
      <c r="O366" s="76">
        <v>0.42332799999999998</v>
      </c>
      <c r="P366" s="76">
        <v>0.42332799999999998</v>
      </c>
      <c r="Q366" s="76">
        <v>0</v>
      </c>
      <c r="R366" s="76">
        <v>0</v>
      </c>
      <c r="S366" s="74"/>
      <c r="T366" s="74"/>
      <c r="U366" s="75"/>
      <c r="V366" s="76"/>
      <c r="W366" s="76"/>
      <c r="X366" s="89" t="s">
        <v>962</v>
      </c>
    </row>
    <row r="367" spans="1:24" ht="47.25" x14ac:dyDescent="0.25">
      <c r="A367" s="79" t="s">
        <v>861</v>
      </c>
      <c r="B367" s="80" t="s">
        <v>736</v>
      </c>
      <c r="C367" s="81" t="s">
        <v>697</v>
      </c>
      <c r="D367" s="72">
        <v>0</v>
      </c>
      <c r="E367" s="72">
        <v>0</v>
      </c>
      <c r="F367" s="72">
        <v>1.0734999999999999</v>
      </c>
      <c r="G367" s="72">
        <v>0</v>
      </c>
      <c r="H367" s="72">
        <v>1.0734999999999999</v>
      </c>
      <c r="I367" s="72">
        <v>0</v>
      </c>
      <c r="J367" s="72">
        <v>0</v>
      </c>
      <c r="K367" s="72">
        <v>0</v>
      </c>
      <c r="L367" s="72">
        <v>0</v>
      </c>
      <c r="M367" s="72">
        <v>0</v>
      </c>
      <c r="N367" s="72">
        <v>0</v>
      </c>
      <c r="O367" s="76">
        <v>1.0734999999999999</v>
      </c>
      <c r="P367" s="76">
        <v>0</v>
      </c>
      <c r="Q367" s="76">
        <v>25.975566999999998</v>
      </c>
      <c r="R367" s="76">
        <v>0</v>
      </c>
      <c r="S367" s="74">
        <f t="shared" si="15"/>
        <v>-1.0734999999999999</v>
      </c>
      <c r="T367" s="74">
        <f t="shared" si="16"/>
        <v>1.0734999999999999</v>
      </c>
      <c r="U367" s="75"/>
      <c r="V367" s="76"/>
      <c r="W367" s="76"/>
      <c r="X367" s="89" t="s">
        <v>963</v>
      </c>
    </row>
    <row r="368" spans="1:24" ht="78.75" x14ac:dyDescent="0.25">
      <c r="A368" s="79" t="s">
        <v>862</v>
      </c>
      <c r="B368" s="80" t="s">
        <v>737</v>
      </c>
      <c r="C368" s="81" t="s">
        <v>697</v>
      </c>
      <c r="D368" s="72">
        <v>0</v>
      </c>
      <c r="E368" s="72">
        <v>0</v>
      </c>
      <c r="F368" s="72">
        <v>6.6234000000000001E-2</v>
      </c>
      <c r="G368" s="72">
        <v>0</v>
      </c>
      <c r="H368" s="72">
        <v>6.6234000000000001E-2</v>
      </c>
      <c r="I368" s="72">
        <v>0</v>
      </c>
      <c r="J368" s="72">
        <v>0</v>
      </c>
      <c r="K368" s="72">
        <v>0</v>
      </c>
      <c r="L368" s="72">
        <v>0</v>
      </c>
      <c r="M368" s="72">
        <v>0</v>
      </c>
      <c r="N368" s="72">
        <v>0</v>
      </c>
      <c r="O368" s="76">
        <v>0</v>
      </c>
      <c r="P368" s="76">
        <v>0</v>
      </c>
      <c r="Q368" s="76">
        <v>0</v>
      </c>
      <c r="R368" s="76">
        <v>0</v>
      </c>
      <c r="S368" s="74">
        <f t="shared" si="15"/>
        <v>-6.6234000000000001E-2</v>
      </c>
      <c r="T368" s="74">
        <f t="shared" si="16"/>
        <v>6.6234000000000001E-2</v>
      </c>
      <c r="U368" s="75"/>
      <c r="V368" s="76"/>
      <c r="W368" s="76"/>
      <c r="X368" s="89" t="s">
        <v>923</v>
      </c>
    </row>
    <row r="369" spans="1:24" ht="78.75" x14ac:dyDescent="0.25">
      <c r="A369" s="79" t="s">
        <v>863</v>
      </c>
      <c r="B369" s="80" t="s">
        <v>738</v>
      </c>
      <c r="C369" s="81" t="s">
        <v>697</v>
      </c>
      <c r="D369" s="72">
        <v>0</v>
      </c>
      <c r="E369" s="72">
        <v>0</v>
      </c>
      <c r="F369" s="72">
        <v>0.24892100000000003</v>
      </c>
      <c r="G369" s="72">
        <v>0</v>
      </c>
      <c r="H369" s="72">
        <v>0.10668000000000001</v>
      </c>
      <c r="I369" s="72">
        <v>0</v>
      </c>
      <c r="J369" s="72">
        <v>0.10668000000000001</v>
      </c>
      <c r="K369" s="72">
        <v>0</v>
      </c>
      <c r="L369" s="72">
        <v>3.5561000000000002E-2</v>
      </c>
      <c r="M369" s="72">
        <v>0</v>
      </c>
      <c r="N369" s="72">
        <v>0</v>
      </c>
      <c r="O369" s="76">
        <v>0</v>
      </c>
      <c r="P369" s="76">
        <v>0</v>
      </c>
      <c r="Q369" s="76">
        <v>8.2545859999999998</v>
      </c>
      <c r="R369" s="76">
        <v>0</v>
      </c>
      <c r="S369" s="74">
        <f t="shared" si="15"/>
        <v>-0.24892100000000003</v>
      </c>
      <c r="T369" s="74">
        <f t="shared" si="16"/>
        <v>0.24892100000000003</v>
      </c>
      <c r="U369" s="75"/>
      <c r="V369" s="76"/>
      <c r="W369" s="76"/>
      <c r="X369" s="89" t="s">
        <v>923</v>
      </c>
    </row>
    <row r="370" spans="1:24" ht="78.75" x14ac:dyDescent="0.25">
      <c r="A370" s="79" t="s">
        <v>864</v>
      </c>
      <c r="B370" s="80" t="s">
        <v>739</v>
      </c>
      <c r="C370" s="81" t="s">
        <v>697</v>
      </c>
      <c r="D370" s="72">
        <v>0</v>
      </c>
      <c r="E370" s="72">
        <v>0</v>
      </c>
      <c r="F370" s="72">
        <v>0.72540499999999997</v>
      </c>
      <c r="G370" s="72">
        <v>0</v>
      </c>
      <c r="H370" s="72">
        <v>0.18880000000000002</v>
      </c>
      <c r="I370" s="72">
        <v>0</v>
      </c>
      <c r="J370" s="72">
        <v>3.6623000000000003E-2</v>
      </c>
      <c r="K370" s="72">
        <v>0</v>
      </c>
      <c r="L370" s="72">
        <v>0.49998200000000004</v>
      </c>
      <c r="M370" s="72">
        <v>0</v>
      </c>
      <c r="N370" s="72">
        <v>0</v>
      </c>
      <c r="O370" s="76">
        <v>6.520537</v>
      </c>
      <c r="P370" s="76">
        <v>5.2316609999999999</v>
      </c>
      <c r="Q370" s="76">
        <v>0</v>
      </c>
      <c r="R370" s="76">
        <v>0</v>
      </c>
      <c r="S370" s="74">
        <f t="shared" si="15"/>
        <v>-0.72540499999999997</v>
      </c>
      <c r="T370" s="74">
        <f t="shared" si="16"/>
        <v>0.72540499999999997</v>
      </c>
      <c r="U370" s="75"/>
      <c r="V370" s="76"/>
      <c r="W370" s="76"/>
      <c r="X370" s="89" t="s">
        <v>964</v>
      </c>
    </row>
    <row r="371" spans="1:24" ht="47.25" x14ac:dyDescent="0.25">
      <c r="A371" s="79" t="s">
        <v>865</v>
      </c>
      <c r="B371" s="98" t="s">
        <v>740</v>
      </c>
      <c r="C371" s="96" t="s">
        <v>697</v>
      </c>
      <c r="D371" s="72">
        <v>0</v>
      </c>
      <c r="E371" s="72">
        <v>0</v>
      </c>
      <c r="F371" s="72">
        <v>8.3431139999999999</v>
      </c>
      <c r="G371" s="72">
        <v>0</v>
      </c>
      <c r="H371" s="72">
        <v>0</v>
      </c>
      <c r="I371" s="72">
        <v>0</v>
      </c>
      <c r="J371" s="72">
        <v>0</v>
      </c>
      <c r="K371" s="72">
        <v>0</v>
      </c>
      <c r="L371" s="72">
        <v>7.5005899999999999</v>
      </c>
      <c r="M371" s="72">
        <v>0</v>
      </c>
      <c r="N371" s="72">
        <v>0.84252400000000005</v>
      </c>
      <c r="O371" s="76">
        <v>8.3419140000000009</v>
      </c>
      <c r="P371" s="76">
        <v>0</v>
      </c>
      <c r="Q371" s="76">
        <v>8.3419140000000009</v>
      </c>
      <c r="R371" s="76">
        <v>0</v>
      </c>
      <c r="S371" s="74">
        <f t="shared" si="15"/>
        <v>-8.3431139999999999</v>
      </c>
      <c r="T371" s="74">
        <f t="shared" si="16"/>
        <v>8.3431139999999999</v>
      </c>
      <c r="U371" s="75"/>
      <c r="V371" s="76"/>
      <c r="W371" s="76"/>
      <c r="X371" s="83" t="s">
        <v>932</v>
      </c>
    </row>
    <row r="372" spans="1:24" ht="47.25" x14ac:dyDescent="0.25">
      <c r="A372" s="79" t="s">
        <v>866</v>
      </c>
      <c r="B372" s="98" t="s">
        <v>741</v>
      </c>
      <c r="C372" s="96" t="s">
        <v>697</v>
      </c>
      <c r="D372" s="72">
        <v>0</v>
      </c>
      <c r="E372" s="72">
        <v>0</v>
      </c>
      <c r="F372" s="72">
        <v>12.226799999999999</v>
      </c>
      <c r="G372" s="72">
        <v>0</v>
      </c>
      <c r="H372" s="72">
        <v>0</v>
      </c>
      <c r="I372" s="72">
        <v>0</v>
      </c>
      <c r="J372" s="72">
        <v>0</v>
      </c>
      <c r="K372" s="72">
        <v>0</v>
      </c>
      <c r="L372" s="72">
        <v>12.226799999999999</v>
      </c>
      <c r="M372" s="72">
        <v>0</v>
      </c>
      <c r="N372" s="72">
        <v>0</v>
      </c>
      <c r="O372" s="76">
        <v>12.226600000000001</v>
      </c>
      <c r="P372" s="76">
        <v>0</v>
      </c>
      <c r="Q372" s="76">
        <v>12.226600000000001</v>
      </c>
      <c r="R372" s="76">
        <v>0</v>
      </c>
      <c r="S372" s="74">
        <f t="shared" si="15"/>
        <v>-12.226799999999999</v>
      </c>
      <c r="T372" s="74">
        <f t="shared" si="16"/>
        <v>12.226799999999999</v>
      </c>
      <c r="U372" s="75"/>
      <c r="V372" s="76"/>
      <c r="W372" s="76"/>
      <c r="X372" s="83" t="s">
        <v>932</v>
      </c>
    </row>
    <row r="373" spans="1:24" ht="47.25" x14ac:dyDescent="0.25">
      <c r="A373" s="79"/>
      <c r="B373" s="98" t="s">
        <v>886</v>
      </c>
      <c r="C373" s="96" t="s">
        <v>697</v>
      </c>
      <c r="D373" s="72">
        <v>0</v>
      </c>
      <c r="E373" s="72">
        <v>0</v>
      </c>
      <c r="F373" s="72">
        <v>0</v>
      </c>
      <c r="G373" s="72">
        <v>0</v>
      </c>
      <c r="H373" s="72">
        <v>0</v>
      </c>
      <c r="I373" s="72">
        <v>0</v>
      </c>
      <c r="J373" s="72">
        <v>0</v>
      </c>
      <c r="K373" s="72">
        <v>0</v>
      </c>
      <c r="L373" s="72">
        <v>0</v>
      </c>
      <c r="M373" s="72">
        <v>0</v>
      </c>
      <c r="N373" s="72">
        <v>0</v>
      </c>
      <c r="O373" s="76">
        <v>55.011006000000002</v>
      </c>
      <c r="P373" s="76">
        <v>55.011006000000002</v>
      </c>
      <c r="Q373" s="76">
        <v>55.011006000000002</v>
      </c>
      <c r="R373" s="76">
        <v>55.011006000000002</v>
      </c>
      <c r="S373" s="74"/>
      <c r="T373" s="74"/>
      <c r="U373" s="75"/>
      <c r="V373" s="76"/>
      <c r="W373" s="76"/>
      <c r="X373" s="83" t="s">
        <v>933</v>
      </c>
    </row>
    <row r="374" spans="1:24" ht="94.5" x14ac:dyDescent="0.25">
      <c r="A374" s="79" t="s">
        <v>867</v>
      </c>
      <c r="B374" s="106" t="s">
        <v>779</v>
      </c>
      <c r="C374" s="105" t="s">
        <v>697</v>
      </c>
      <c r="D374" s="72">
        <v>0</v>
      </c>
      <c r="E374" s="72">
        <v>0</v>
      </c>
      <c r="F374" s="72">
        <v>0.95339199999999991</v>
      </c>
      <c r="G374" s="72">
        <v>0</v>
      </c>
      <c r="H374" s="72">
        <v>0</v>
      </c>
      <c r="I374" s="72">
        <v>0</v>
      </c>
      <c r="J374" s="72">
        <v>0</v>
      </c>
      <c r="K374" s="72">
        <v>0</v>
      </c>
      <c r="L374" s="72">
        <v>0</v>
      </c>
      <c r="M374" s="72">
        <v>0</v>
      </c>
      <c r="N374" s="72">
        <v>0.95339199999999991</v>
      </c>
      <c r="O374" s="76">
        <v>2.41377</v>
      </c>
      <c r="P374" s="76">
        <v>2.41377</v>
      </c>
      <c r="Q374" s="76">
        <v>0</v>
      </c>
      <c r="R374" s="76">
        <v>0</v>
      </c>
      <c r="S374" s="74">
        <f t="shared" si="15"/>
        <v>-0.95339199999999991</v>
      </c>
      <c r="T374" s="74">
        <f t="shared" si="16"/>
        <v>0.95339199999999991</v>
      </c>
      <c r="U374" s="75"/>
      <c r="V374" s="76"/>
      <c r="W374" s="76"/>
      <c r="X374" s="89" t="s">
        <v>965</v>
      </c>
    </row>
    <row r="375" spans="1:24" ht="78.75" x14ac:dyDescent="0.25">
      <c r="A375" s="79" t="s">
        <v>868</v>
      </c>
      <c r="B375" s="106" t="s">
        <v>780</v>
      </c>
      <c r="C375" s="105" t="s">
        <v>697</v>
      </c>
      <c r="D375" s="72">
        <v>0</v>
      </c>
      <c r="E375" s="72">
        <v>0</v>
      </c>
      <c r="F375" s="72">
        <v>2.631081</v>
      </c>
      <c r="G375" s="72">
        <v>0</v>
      </c>
      <c r="H375" s="72">
        <v>0</v>
      </c>
      <c r="I375" s="72">
        <v>0</v>
      </c>
      <c r="J375" s="72">
        <v>0</v>
      </c>
      <c r="K375" s="72">
        <v>0</v>
      </c>
      <c r="L375" s="72">
        <v>0</v>
      </c>
      <c r="M375" s="72">
        <v>0</v>
      </c>
      <c r="N375" s="72">
        <v>2.631081</v>
      </c>
      <c r="O375" s="76">
        <v>0</v>
      </c>
      <c r="P375" s="76">
        <v>0</v>
      </c>
      <c r="Q375" s="76">
        <v>0</v>
      </c>
      <c r="R375" s="76">
        <v>0</v>
      </c>
      <c r="S375" s="74">
        <f t="shared" si="15"/>
        <v>-2.631081</v>
      </c>
      <c r="T375" s="74">
        <f t="shared" si="16"/>
        <v>2.631081</v>
      </c>
      <c r="U375" s="75"/>
      <c r="V375" s="76"/>
      <c r="W375" s="76"/>
      <c r="X375" s="89" t="s">
        <v>923</v>
      </c>
    </row>
    <row r="376" spans="1:24" ht="31.5" x14ac:dyDescent="0.25">
      <c r="A376" s="79" t="s">
        <v>869</v>
      </c>
      <c r="B376" s="80" t="s">
        <v>742</v>
      </c>
      <c r="C376" s="81" t="s">
        <v>697</v>
      </c>
      <c r="D376" s="72">
        <v>0</v>
      </c>
      <c r="E376" s="72">
        <v>0</v>
      </c>
      <c r="F376" s="72">
        <v>0.41412599999999999</v>
      </c>
      <c r="G376" s="72">
        <v>0</v>
      </c>
      <c r="H376" s="72">
        <v>0.41412599999999999</v>
      </c>
      <c r="I376" s="72">
        <v>0</v>
      </c>
      <c r="J376" s="72">
        <v>0</v>
      </c>
      <c r="K376" s="72">
        <v>0</v>
      </c>
      <c r="L376" s="72">
        <v>0</v>
      </c>
      <c r="M376" s="72">
        <v>0</v>
      </c>
      <c r="N376" s="72">
        <v>0</v>
      </c>
      <c r="O376" s="76">
        <v>0</v>
      </c>
      <c r="P376" s="76">
        <v>0</v>
      </c>
      <c r="Q376" s="76">
        <v>0</v>
      </c>
      <c r="R376" s="76">
        <v>0</v>
      </c>
      <c r="S376" s="74">
        <f t="shared" si="15"/>
        <v>-0.41412599999999999</v>
      </c>
      <c r="T376" s="74">
        <f t="shared" si="16"/>
        <v>0.41412599999999999</v>
      </c>
      <c r="U376" s="75"/>
      <c r="V376" s="76"/>
      <c r="W376" s="76"/>
      <c r="X376" s="98" t="s">
        <v>742</v>
      </c>
    </row>
    <row r="377" spans="1:24" ht="78.75" x14ac:dyDescent="0.25">
      <c r="A377" s="79" t="s">
        <v>870</v>
      </c>
      <c r="B377" s="80" t="s">
        <v>743</v>
      </c>
      <c r="C377" s="81" t="s">
        <v>700</v>
      </c>
      <c r="D377" s="72">
        <v>0</v>
      </c>
      <c r="E377" s="72">
        <v>0</v>
      </c>
      <c r="F377" s="72">
        <v>2.22912</v>
      </c>
      <c r="G377" s="72">
        <v>0</v>
      </c>
      <c r="H377" s="72">
        <v>0</v>
      </c>
      <c r="I377" s="72">
        <v>0</v>
      </c>
      <c r="J377" s="72">
        <v>0.1174</v>
      </c>
      <c r="K377" s="72">
        <v>0</v>
      </c>
      <c r="L377" s="72">
        <v>1.05582</v>
      </c>
      <c r="M377" s="72">
        <v>0</v>
      </c>
      <c r="N377" s="72">
        <v>1.0559000000000001</v>
      </c>
      <c r="O377" s="76">
        <v>4.1284999999999998</v>
      </c>
      <c r="P377" s="76">
        <v>2.8338000000000001</v>
      </c>
      <c r="Q377" s="76">
        <v>4.0240999999999998</v>
      </c>
      <c r="R377" s="76">
        <v>4.0240999999999998</v>
      </c>
      <c r="S377" s="74">
        <f t="shared" si="15"/>
        <v>-2.22912</v>
      </c>
      <c r="T377" s="74">
        <f t="shared" si="16"/>
        <v>2.22912</v>
      </c>
      <c r="U377" s="75"/>
      <c r="V377" s="76"/>
      <c r="W377" s="76"/>
      <c r="X377" s="97" t="s">
        <v>906</v>
      </c>
    </row>
    <row r="378" spans="1:24" ht="63" x14ac:dyDescent="0.25">
      <c r="A378" s="79" t="s">
        <v>871</v>
      </c>
      <c r="B378" s="80" t="s">
        <v>744</v>
      </c>
      <c r="C378" s="81" t="s">
        <v>700</v>
      </c>
      <c r="D378" s="72">
        <v>0</v>
      </c>
      <c r="E378" s="72">
        <v>0</v>
      </c>
      <c r="F378" s="72">
        <v>0.48649999999999999</v>
      </c>
      <c r="G378" s="72">
        <v>0</v>
      </c>
      <c r="H378" s="72">
        <v>0</v>
      </c>
      <c r="I378" s="72">
        <v>0</v>
      </c>
      <c r="J378" s="72">
        <v>0</v>
      </c>
      <c r="K378" s="72">
        <v>0</v>
      </c>
      <c r="L378" s="72">
        <v>0.27460000000000001</v>
      </c>
      <c r="M378" s="72">
        <v>0</v>
      </c>
      <c r="N378" s="72">
        <v>0.21190000000000001</v>
      </c>
      <c r="O378" s="76">
        <v>3.4215999999999998</v>
      </c>
      <c r="P378" s="76">
        <v>3.4215999999999998</v>
      </c>
      <c r="Q378" s="76">
        <v>0</v>
      </c>
      <c r="R378" s="76">
        <v>0</v>
      </c>
      <c r="S378" s="74">
        <f t="shared" si="15"/>
        <v>-0.48649999999999999</v>
      </c>
      <c r="T378" s="74">
        <f t="shared" si="16"/>
        <v>0.48649999999999999</v>
      </c>
      <c r="U378" s="75"/>
      <c r="V378" s="76"/>
      <c r="W378" s="76"/>
      <c r="X378" s="83" t="s">
        <v>907</v>
      </c>
    </row>
    <row r="379" spans="1:24" ht="63" x14ac:dyDescent="0.25">
      <c r="A379" s="79" t="s">
        <v>872</v>
      </c>
      <c r="B379" s="80" t="s">
        <v>745</v>
      </c>
      <c r="C379" s="81" t="s">
        <v>702</v>
      </c>
      <c r="D379" s="72">
        <v>0</v>
      </c>
      <c r="E379" s="72">
        <v>0</v>
      </c>
      <c r="F379" s="72">
        <v>6.93E-2</v>
      </c>
      <c r="G379" s="72">
        <v>0</v>
      </c>
      <c r="H379" s="72">
        <v>0</v>
      </c>
      <c r="I379" s="72">
        <v>0</v>
      </c>
      <c r="J379" s="72">
        <v>1.6199999999999999E-2</v>
      </c>
      <c r="K379" s="72">
        <v>0</v>
      </c>
      <c r="L379" s="72">
        <v>5.3100000000000001E-2</v>
      </c>
      <c r="M379" s="72">
        <v>0</v>
      </c>
      <c r="N379" s="72">
        <v>0</v>
      </c>
      <c r="O379" s="76">
        <v>0.1386</v>
      </c>
      <c r="P379" s="76">
        <v>0</v>
      </c>
      <c r="Q379" s="76">
        <v>0</v>
      </c>
      <c r="R379" s="76">
        <v>0</v>
      </c>
      <c r="S379" s="74">
        <f t="shared" si="15"/>
        <v>-6.93E-2</v>
      </c>
      <c r="T379" s="74">
        <f t="shared" si="16"/>
        <v>6.93E-2</v>
      </c>
      <c r="U379" s="75"/>
      <c r="V379" s="76"/>
      <c r="W379" s="76"/>
      <c r="X379" s="97" t="s">
        <v>966</v>
      </c>
    </row>
    <row r="380" spans="1:24" ht="78.75" x14ac:dyDescent="0.25">
      <c r="A380" s="79" t="s">
        <v>873</v>
      </c>
      <c r="B380" s="80" t="s">
        <v>746</v>
      </c>
      <c r="C380" s="81" t="s">
        <v>702</v>
      </c>
      <c r="D380" s="72">
        <v>0</v>
      </c>
      <c r="E380" s="72">
        <v>0</v>
      </c>
      <c r="F380" s="72">
        <v>1.76986</v>
      </c>
      <c r="G380" s="72">
        <v>0</v>
      </c>
      <c r="H380" s="72">
        <v>0</v>
      </c>
      <c r="I380" s="72">
        <v>0</v>
      </c>
      <c r="J380" s="72">
        <v>0</v>
      </c>
      <c r="K380" s="72">
        <v>0</v>
      </c>
      <c r="L380" s="72">
        <v>1.76986</v>
      </c>
      <c r="M380" s="72">
        <v>0</v>
      </c>
      <c r="N380" s="72">
        <v>0</v>
      </c>
      <c r="O380" s="76">
        <v>1.7698565900000001</v>
      </c>
      <c r="P380" s="76">
        <v>0</v>
      </c>
      <c r="Q380" s="76">
        <v>0</v>
      </c>
      <c r="R380" s="76">
        <v>0</v>
      </c>
      <c r="S380" s="74">
        <f t="shared" si="15"/>
        <v>-1.76986</v>
      </c>
      <c r="T380" s="74">
        <f t="shared" si="16"/>
        <v>1.76986</v>
      </c>
      <c r="U380" s="75"/>
      <c r="V380" s="76"/>
      <c r="W380" s="76"/>
      <c r="X380" s="97" t="s">
        <v>967</v>
      </c>
    </row>
    <row r="381" spans="1:24" ht="93.75" x14ac:dyDescent="0.25">
      <c r="A381" s="79" t="s">
        <v>874</v>
      </c>
      <c r="B381" s="80" t="s">
        <v>747</v>
      </c>
      <c r="C381" s="81" t="s">
        <v>702</v>
      </c>
      <c r="D381" s="72">
        <v>0</v>
      </c>
      <c r="E381" s="72">
        <v>0</v>
      </c>
      <c r="F381" s="72">
        <v>0</v>
      </c>
      <c r="G381" s="72">
        <v>0</v>
      </c>
      <c r="H381" s="72">
        <v>0</v>
      </c>
      <c r="I381" s="72">
        <v>0</v>
      </c>
      <c r="J381" s="72">
        <v>0</v>
      </c>
      <c r="K381" s="72">
        <v>0</v>
      </c>
      <c r="L381" s="72">
        <v>0</v>
      </c>
      <c r="M381" s="72">
        <v>0</v>
      </c>
      <c r="N381" s="72">
        <v>0</v>
      </c>
      <c r="O381" s="76">
        <v>0.158778</v>
      </c>
      <c r="P381" s="76">
        <v>0</v>
      </c>
      <c r="Q381" s="76">
        <v>0</v>
      </c>
      <c r="R381" s="76">
        <v>0</v>
      </c>
      <c r="S381" s="74">
        <f t="shared" si="15"/>
        <v>0</v>
      </c>
      <c r="T381" s="74">
        <f t="shared" si="16"/>
        <v>0</v>
      </c>
      <c r="U381" s="75"/>
      <c r="V381" s="76"/>
      <c r="W381" s="76"/>
      <c r="X381" s="107" t="s">
        <v>968</v>
      </c>
    </row>
    <row r="382" spans="1:24" ht="93.75" x14ac:dyDescent="0.25">
      <c r="A382" s="79" t="s">
        <v>875</v>
      </c>
      <c r="B382" s="80" t="s">
        <v>748</v>
      </c>
      <c r="C382" s="81" t="s">
        <v>702</v>
      </c>
      <c r="D382" s="72">
        <v>0</v>
      </c>
      <c r="E382" s="72">
        <v>0</v>
      </c>
      <c r="F382" s="72">
        <v>0</v>
      </c>
      <c r="G382" s="72">
        <v>0</v>
      </c>
      <c r="H382" s="72">
        <v>0</v>
      </c>
      <c r="I382" s="72">
        <v>0</v>
      </c>
      <c r="J382" s="72">
        <v>0</v>
      </c>
      <c r="K382" s="72">
        <v>0</v>
      </c>
      <c r="L382" s="72">
        <v>0</v>
      </c>
      <c r="M382" s="72">
        <v>0</v>
      </c>
      <c r="N382" s="72">
        <v>0</v>
      </c>
      <c r="O382" s="76">
        <v>0.21908900000000001</v>
      </c>
      <c r="P382" s="76">
        <v>0</v>
      </c>
      <c r="Q382" s="76">
        <v>0</v>
      </c>
      <c r="R382" s="76">
        <v>0</v>
      </c>
      <c r="S382" s="74">
        <f t="shared" si="15"/>
        <v>0</v>
      </c>
      <c r="T382" s="74">
        <f t="shared" si="16"/>
        <v>0</v>
      </c>
      <c r="U382" s="75"/>
      <c r="V382" s="76"/>
      <c r="W382" s="76"/>
      <c r="X382" s="107" t="s">
        <v>968</v>
      </c>
    </row>
    <row r="383" spans="1:24" ht="78.75" x14ac:dyDescent="0.25">
      <c r="A383" s="79" t="s">
        <v>876</v>
      </c>
      <c r="B383" s="106" t="s">
        <v>2800</v>
      </c>
      <c r="C383" s="105" t="s">
        <v>704</v>
      </c>
      <c r="D383" s="72">
        <v>0</v>
      </c>
      <c r="E383" s="72">
        <v>0</v>
      </c>
      <c r="F383" s="72">
        <v>1099.08636</v>
      </c>
      <c r="G383" s="72">
        <v>0</v>
      </c>
      <c r="H383" s="72">
        <v>0</v>
      </c>
      <c r="I383" s="72">
        <v>0</v>
      </c>
      <c r="J383" s="72">
        <v>0</v>
      </c>
      <c r="K383" s="72">
        <v>0</v>
      </c>
      <c r="L383" s="72">
        <v>0</v>
      </c>
      <c r="M383" s="72">
        <v>0</v>
      </c>
      <c r="N383" s="72">
        <v>1099.08636</v>
      </c>
      <c r="O383" s="76">
        <v>948.90149099999996</v>
      </c>
      <c r="P383" s="76">
        <v>948.90149099999996</v>
      </c>
      <c r="Q383" s="76">
        <v>948.90149099999996</v>
      </c>
      <c r="R383" s="76">
        <v>948.90149099999996</v>
      </c>
      <c r="S383" s="74">
        <f t="shared" si="15"/>
        <v>-1099.08636</v>
      </c>
      <c r="T383" s="74">
        <f t="shared" si="16"/>
        <v>1099.08636</v>
      </c>
      <c r="U383" s="75"/>
      <c r="V383" s="76"/>
      <c r="W383" s="76"/>
      <c r="X383" s="83" t="s">
        <v>969</v>
      </c>
    </row>
    <row r="384" spans="1:24" x14ac:dyDescent="0.25">
      <c r="A384" s="81" t="s">
        <v>13</v>
      </c>
      <c r="B384" s="80" t="s">
        <v>221</v>
      </c>
      <c r="C384" s="81"/>
      <c r="D384" s="72"/>
      <c r="E384" s="72"/>
      <c r="F384" s="72"/>
      <c r="G384" s="72"/>
      <c r="H384" s="72"/>
      <c r="I384" s="72"/>
      <c r="J384" s="72"/>
      <c r="K384" s="72"/>
      <c r="L384" s="72"/>
      <c r="M384" s="72"/>
      <c r="N384" s="72"/>
      <c r="O384" s="76"/>
      <c r="P384" s="76"/>
      <c r="Q384" s="76"/>
      <c r="R384" s="76"/>
      <c r="S384" s="74">
        <f t="shared" si="15"/>
        <v>0</v>
      </c>
      <c r="T384" s="74">
        <f t="shared" si="16"/>
        <v>0</v>
      </c>
      <c r="U384" s="75"/>
      <c r="V384" s="76"/>
      <c r="W384" s="76"/>
      <c r="X384" s="77"/>
    </row>
    <row r="385" spans="1:27" x14ac:dyDescent="0.25">
      <c r="A385" s="81" t="s">
        <v>13</v>
      </c>
      <c r="B385" s="80" t="s">
        <v>222</v>
      </c>
      <c r="C385" s="81"/>
      <c r="D385" s="72"/>
      <c r="E385" s="72"/>
      <c r="F385" s="72"/>
      <c r="G385" s="72"/>
      <c r="H385" s="72"/>
      <c r="I385" s="72"/>
      <c r="J385" s="72"/>
      <c r="K385" s="72"/>
      <c r="L385" s="72"/>
      <c r="M385" s="72"/>
      <c r="N385" s="72"/>
      <c r="O385" s="76"/>
      <c r="P385" s="76"/>
      <c r="Q385" s="76"/>
      <c r="R385" s="76"/>
      <c r="S385" s="74">
        <f t="shared" si="15"/>
        <v>0</v>
      </c>
      <c r="T385" s="74">
        <f t="shared" si="16"/>
        <v>0</v>
      </c>
      <c r="U385" s="75"/>
      <c r="V385" s="76"/>
      <c r="W385" s="76"/>
      <c r="X385" s="77"/>
    </row>
    <row r="386" spans="1:27" x14ac:dyDescent="0.25">
      <c r="A386" s="108"/>
      <c r="B386" s="53"/>
      <c r="C386" s="108"/>
      <c r="D386" s="109"/>
      <c r="E386" s="109"/>
      <c r="F386" s="109"/>
      <c r="G386" s="109"/>
      <c r="H386" s="109"/>
      <c r="I386" s="109"/>
      <c r="J386" s="109"/>
      <c r="K386" s="109"/>
      <c r="L386" s="109"/>
      <c r="M386" s="109"/>
      <c r="N386" s="109"/>
    </row>
    <row r="387" spans="1:27" s="2" customFormat="1" x14ac:dyDescent="0.25">
      <c r="A387" s="719" t="s">
        <v>223</v>
      </c>
      <c r="B387" s="719"/>
      <c r="C387" s="719"/>
      <c r="D387" s="719"/>
      <c r="E387" s="719"/>
      <c r="F387" s="719"/>
      <c r="G387" s="719"/>
      <c r="H387" s="719"/>
      <c r="I387" s="719"/>
      <c r="J387" s="719"/>
      <c r="K387" s="719"/>
      <c r="L387" s="719"/>
      <c r="M387" s="719"/>
      <c r="N387" s="719"/>
      <c r="O387" s="3"/>
      <c r="P387" s="3"/>
      <c r="Q387" s="3"/>
      <c r="R387" s="3"/>
      <c r="S387" s="3"/>
      <c r="T387" s="3"/>
      <c r="U387" s="3"/>
      <c r="V387" s="3"/>
      <c r="W387" s="3"/>
      <c r="X387" s="62"/>
      <c r="Y387" s="3"/>
      <c r="Z387" s="3"/>
      <c r="AA387" s="3"/>
    </row>
    <row r="388" spans="1:27" s="2" customFormat="1" x14ac:dyDescent="0.25">
      <c r="A388" s="719" t="s">
        <v>224</v>
      </c>
      <c r="B388" s="719"/>
      <c r="C388" s="719"/>
      <c r="D388" s="719"/>
      <c r="E388" s="719"/>
      <c r="F388" s="719"/>
      <c r="G388" s="719"/>
      <c r="H388" s="719"/>
      <c r="I388" s="719"/>
      <c r="J388" s="719"/>
      <c r="K388" s="719"/>
      <c r="L388" s="719"/>
      <c r="M388" s="719"/>
      <c r="N388" s="719"/>
      <c r="O388" s="3"/>
      <c r="P388" s="3"/>
      <c r="Q388" s="3"/>
      <c r="R388" s="3"/>
      <c r="S388" s="3"/>
      <c r="T388" s="3"/>
      <c r="U388" s="3"/>
      <c r="V388" s="3"/>
      <c r="W388" s="3"/>
      <c r="X388" s="62"/>
      <c r="Y388" s="3"/>
      <c r="Z388" s="3"/>
      <c r="AA388" s="3"/>
    </row>
    <row r="389" spans="1:27" s="2" customFormat="1" x14ac:dyDescent="0.25">
      <c r="A389" s="3"/>
      <c r="B389" s="62"/>
      <c r="D389" s="3"/>
      <c r="E389" s="3"/>
      <c r="F389" s="3"/>
      <c r="G389" s="3"/>
      <c r="H389" s="3"/>
      <c r="I389" s="3"/>
      <c r="J389" s="3"/>
      <c r="K389" s="3"/>
      <c r="L389" s="3"/>
      <c r="M389" s="3"/>
      <c r="N389" s="3"/>
      <c r="O389" s="3"/>
      <c r="P389" s="3"/>
      <c r="Q389" s="3"/>
      <c r="R389" s="3"/>
      <c r="S389" s="3"/>
      <c r="T389" s="3"/>
      <c r="U389" s="3"/>
      <c r="V389" s="3"/>
      <c r="W389" s="3"/>
      <c r="X389" s="62"/>
      <c r="Y389" s="3"/>
      <c r="Z389" s="3"/>
      <c r="AA389" s="3"/>
    </row>
    <row r="390" spans="1:27" s="2" customFormat="1" ht="20.25" x14ac:dyDescent="0.25">
      <c r="A390" s="3"/>
      <c r="B390" s="48"/>
      <c r="C390" s="51"/>
      <c r="D390" s="63"/>
      <c r="E390" s="63"/>
      <c r="F390" s="63"/>
      <c r="G390" s="63"/>
      <c r="H390" s="63"/>
      <c r="I390" s="63"/>
      <c r="J390" s="63"/>
      <c r="K390" s="58"/>
      <c r="L390" s="58"/>
      <c r="M390" s="58"/>
      <c r="N390" s="58"/>
      <c r="O390" s="3"/>
      <c r="P390" s="3"/>
      <c r="Q390" s="3"/>
      <c r="R390" s="3"/>
      <c r="S390" s="3"/>
      <c r="T390" s="3"/>
      <c r="U390" s="3"/>
      <c r="V390" s="3"/>
      <c r="W390" s="3"/>
      <c r="X390" s="62"/>
      <c r="Y390" s="3"/>
      <c r="Z390" s="3"/>
      <c r="AA390" s="3"/>
    </row>
    <row r="391" spans="1:27" s="2" customFormat="1" x14ac:dyDescent="0.25">
      <c r="A391" s="3"/>
      <c r="B391" s="110"/>
      <c r="C391" s="111"/>
      <c r="D391" s="110"/>
      <c r="E391" s="110"/>
      <c r="F391" s="110"/>
      <c r="G391" s="110"/>
      <c r="H391" s="110"/>
      <c r="I391" s="110"/>
      <c r="J391" s="110"/>
      <c r="K391" s="4"/>
      <c r="L391" s="4"/>
      <c r="M391" s="4"/>
      <c r="N391" s="4"/>
      <c r="O391" s="3"/>
      <c r="P391" s="3"/>
      <c r="Q391" s="3"/>
      <c r="R391" s="3"/>
      <c r="S391" s="3"/>
      <c r="T391" s="3"/>
      <c r="U391" s="3"/>
      <c r="V391" s="3"/>
      <c r="W391" s="3"/>
      <c r="X391" s="62"/>
      <c r="Y391" s="3"/>
      <c r="Z391" s="3"/>
      <c r="AA391" s="3"/>
    </row>
    <row r="392" spans="1:27" s="2" customFormat="1" ht="20.25" x14ac:dyDescent="0.25">
      <c r="A392" s="3"/>
      <c r="B392" s="48"/>
      <c r="C392" s="51"/>
      <c r="D392" s="63"/>
      <c r="E392" s="63"/>
      <c r="F392" s="63"/>
      <c r="G392" s="63"/>
      <c r="H392" s="63"/>
      <c r="I392" s="63"/>
      <c r="J392" s="63"/>
      <c r="K392" s="58"/>
      <c r="L392" s="58"/>
      <c r="M392" s="58"/>
      <c r="N392" s="58"/>
      <c r="O392" s="3"/>
      <c r="P392" s="3"/>
      <c r="Q392" s="3"/>
      <c r="R392" s="3"/>
      <c r="S392" s="3"/>
      <c r="T392" s="3"/>
      <c r="U392" s="3"/>
      <c r="V392" s="3"/>
      <c r="W392" s="3"/>
      <c r="X392" s="62"/>
      <c r="Y392" s="3"/>
      <c r="Z392" s="3"/>
      <c r="AA392" s="3"/>
    </row>
    <row r="393" spans="1:27" s="2" customFormat="1" x14ac:dyDescent="0.25">
      <c r="A393" s="3"/>
      <c r="B393" s="112"/>
      <c r="C393" s="113"/>
      <c r="D393" s="112"/>
      <c r="E393" s="112"/>
      <c r="F393" s="112"/>
      <c r="G393" s="112"/>
      <c r="H393" s="112"/>
      <c r="I393" s="112"/>
      <c r="J393" s="112"/>
      <c r="K393" s="4"/>
      <c r="L393" s="4"/>
      <c r="M393" s="4"/>
      <c r="N393" s="4"/>
      <c r="O393" s="3"/>
      <c r="P393" s="3"/>
      <c r="Q393" s="3"/>
      <c r="R393" s="3"/>
      <c r="S393" s="3"/>
      <c r="T393" s="3"/>
      <c r="U393" s="3"/>
      <c r="V393" s="3"/>
      <c r="W393" s="3"/>
      <c r="X393" s="62"/>
      <c r="Y393" s="3"/>
      <c r="Z393" s="3"/>
      <c r="AA393" s="3"/>
    </row>
    <row r="394" spans="1:27" s="2" customFormat="1" ht="20.25" x14ac:dyDescent="0.25">
      <c r="A394" s="3"/>
      <c r="B394" s="48"/>
      <c r="C394" s="51"/>
      <c r="D394" s="63"/>
      <c r="E394" s="63"/>
      <c r="F394" s="63"/>
      <c r="G394" s="63"/>
      <c r="H394" s="63"/>
      <c r="I394" s="63"/>
      <c r="J394" s="63"/>
      <c r="K394" s="58"/>
      <c r="L394" s="58"/>
      <c r="M394" s="58"/>
      <c r="N394" s="58"/>
      <c r="O394" s="3"/>
      <c r="P394" s="3"/>
      <c r="Q394" s="3"/>
      <c r="R394" s="3"/>
      <c r="S394" s="3"/>
      <c r="T394" s="3"/>
      <c r="U394" s="3"/>
      <c r="V394" s="3"/>
      <c r="W394" s="3"/>
      <c r="X394" s="62"/>
      <c r="Y394" s="3"/>
      <c r="Z394" s="3"/>
      <c r="AA394" s="3"/>
    </row>
    <row r="395" spans="1:27" s="2" customFormat="1" x14ac:dyDescent="0.25">
      <c r="A395" s="3"/>
      <c r="B395" s="110"/>
      <c r="C395" s="111"/>
      <c r="D395" s="110"/>
      <c r="E395" s="110"/>
      <c r="F395" s="110"/>
      <c r="G395" s="110"/>
      <c r="H395" s="110"/>
      <c r="I395" s="110"/>
      <c r="J395" s="110"/>
      <c r="K395" s="4"/>
      <c r="L395" s="4"/>
      <c r="M395" s="4"/>
      <c r="N395" s="4"/>
      <c r="O395" s="3"/>
      <c r="P395" s="3"/>
      <c r="Q395" s="3"/>
      <c r="R395" s="3"/>
      <c r="S395" s="3"/>
      <c r="T395" s="3"/>
      <c r="U395" s="3"/>
      <c r="V395" s="3"/>
      <c r="W395" s="3"/>
      <c r="X395" s="62"/>
      <c r="Y395" s="3"/>
      <c r="Z395" s="3"/>
      <c r="AA395" s="3"/>
    </row>
    <row r="396" spans="1:27" s="2" customFormat="1" ht="20.25" x14ac:dyDescent="0.25">
      <c r="A396" s="3"/>
      <c r="B396" s="48"/>
      <c r="C396" s="51"/>
      <c r="D396" s="63"/>
      <c r="E396" s="63"/>
      <c r="F396" s="63"/>
      <c r="G396" s="63"/>
      <c r="H396" s="63"/>
      <c r="I396" s="63"/>
      <c r="J396" s="63"/>
      <c r="K396" s="58"/>
      <c r="L396" s="58"/>
      <c r="M396" s="58"/>
      <c r="N396" s="58"/>
      <c r="O396" s="3"/>
      <c r="P396" s="3"/>
      <c r="Q396" s="3"/>
      <c r="R396" s="3"/>
      <c r="S396" s="3"/>
      <c r="T396" s="3"/>
      <c r="U396" s="3"/>
      <c r="V396" s="3"/>
      <c r="W396" s="3"/>
      <c r="X396" s="62"/>
      <c r="Y396" s="3"/>
      <c r="Z396" s="3"/>
      <c r="AA396" s="3"/>
    </row>
  </sheetData>
  <autoFilter ref="A18:WUV385"/>
  <mergeCells count="33">
    <mergeCell ref="V1:Y3"/>
    <mergeCell ref="C15:C17"/>
    <mergeCell ref="Q8:X8"/>
    <mergeCell ref="Q9:X9"/>
    <mergeCell ref="Q10:X10"/>
    <mergeCell ref="Q11:X11"/>
    <mergeCell ref="S12:X12"/>
    <mergeCell ref="X15:X17"/>
    <mergeCell ref="O15:P16"/>
    <mergeCell ref="Q15:R16"/>
    <mergeCell ref="S15:S17"/>
    <mergeCell ref="T15:W15"/>
    <mergeCell ref="V16:W16"/>
    <mergeCell ref="A387:N387"/>
    <mergeCell ref="A388:N388"/>
    <mergeCell ref="T16:T17"/>
    <mergeCell ref="U16:U17"/>
    <mergeCell ref="A15:A17"/>
    <mergeCell ref="B15:B17"/>
    <mergeCell ref="D15:D17"/>
    <mergeCell ref="G16:H16"/>
    <mergeCell ref="I16:J16"/>
    <mergeCell ref="K16:L16"/>
    <mergeCell ref="M16:N16"/>
    <mergeCell ref="E15:N15"/>
    <mergeCell ref="E16:F16"/>
    <mergeCell ref="A9:B9"/>
    <mergeCell ref="A12:B12"/>
    <mergeCell ref="A1:B1"/>
    <mergeCell ref="A3:B3"/>
    <mergeCell ref="A6:N6"/>
    <mergeCell ref="A8:B8"/>
    <mergeCell ref="F7:P7"/>
  </mergeCells>
  <printOptions horizontalCentered="1" verticalCentered="1"/>
  <pageMargins left="0.39370078740157483" right="0.39370078740157483" top="0.39370078740157483" bottom="0.39370078740157483" header="0" footer="0"/>
  <pageSetup paperSize="8" scale="80" fitToHeight="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AM386"/>
  <sheetViews>
    <sheetView view="pageBreakPreview" topLeftCell="A4" zoomScale="62" zoomScaleNormal="40" zoomScaleSheetLayoutView="62" workbookViewId="0">
      <pane xSplit="3" ySplit="15" topLeftCell="D19" activePane="bottomRight" state="frozen"/>
      <selection activeCell="A4" sqref="A4"/>
      <selection pane="topRight" activeCell="D4" sqref="D4"/>
      <selection pane="bottomLeft" activeCell="A19" sqref="A19"/>
      <selection pane="bottomRight" activeCell="D398" sqref="D398"/>
    </sheetView>
  </sheetViews>
  <sheetFormatPr defaultRowHeight="15.75" x14ac:dyDescent="0.25"/>
  <cols>
    <col min="1" max="1" width="9" style="3"/>
    <col min="2" max="2" width="83.875" style="66" customWidth="1"/>
    <col min="3" max="3" width="10.75" style="66" customWidth="1"/>
    <col min="4" max="4" width="16.25" style="66" customWidth="1"/>
    <col min="5" max="5" width="14.625" style="66" customWidth="1"/>
    <col min="6" max="6" width="15.5" style="66" customWidth="1"/>
    <col min="7" max="7" width="13.625" style="66" customWidth="1"/>
    <col min="8" max="8" width="15.875" style="66" customWidth="1"/>
    <col min="9" max="9" width="13.25" style="66" customWidth="1"/>
    <col min="10" max="10" width="11.125" style="66" customWidth="1"/>
    <col min="11" max="11" width="13.875" style="66" customWidth="1"/>
    <col min="12" max="12" width="13" style="66" customWidth="1"/>
    <col min="13" max="13" width="15.5" style="66" customWidth="1"/>
    <col min="14" max="14" width="17.125" style="66" customWidth="1"/>
    <col min="15" max="15" width="13.875" style="66" customWidth="1"/>
    <col min="16" max="16" width="15.25" style="66" customWidth="1"/>
    <col min="17" max="17" width="13.375" style="66" customWidth="1"/>
    <col min="18" max="18" width="16.25" style="66" customWidth="1"/>
    <col min="19" max="19" width="13.875" style="159" customWidth="1"/>
    <col min="20" max="20" width="13.75" style="159" customWidth="1"/>
    <col min="21" max="21" width="14.125" style="159" customWidth="1"/>
    <col min="22" max="22" width="14" style="159" customWidth="1"/>
    <col min="23" max="23" width="13.75" style="159" customWidth="1"/>
    <col min="24" max="37" width="9" style="160" customWidth="1"/>
    <col min="38" max="38" width="11.75" style="160" customWidth="1"/>
    <col min="39" max="39" width="9" style="160"/>
    <col min="40" max="247" width="9" style="4"/>
    <col min="248" max="248" width="83.875" style="4" customWidth="1"/>
    <col min="249" max="249" width="10.75" style="4" customWidth="1"/>
    <col min="250" max="250" width="12.875" style="4" customWidth="1"/>
    <col min="251" max="251" width="10.875" style="4" customWidth="1"/>
    <col min="252" max="252" width="14.25" style="4" customWidth="1"/>
    <col min="253" max="253" width="10.5" style="4" customWidth="1"/>
    <col min="254" max="254" width="12.125" style="4" customWidth="1"/>
    <col min="255" max="255" width="12.625" style="4" customWidth="1"/>
    <col min="256" max="256" width="11.125" style="4" customWidth="1"/>
    <col min="257" max="257" width="13.875" style="4" customWidth="1"/>
    <col min="258" max="258" width="13" style="4" customWidth="1"/>
    <col min="259" max="259" width="10.25" style="4" customWidth="1"/>
    <col min="260" max="260" width="12.5" style="4" customWidth="1"/>
    <col min="261" max="261" width="9.125" style="4" customWidth="1"/>
    <col min="262" max="262" width="11.875" style="4" customWidth="1"/>
    <col min="263" max="263" width="13.375" style="4" customWidth="1"/>
    <col min="264" max="264" width="10.25" style="4" customWidth="1"/>
    <col min="265" max="265" width="11.5" style="4" customWidth="1"/>
    <col min="266" max="266" width="13.75" style="4" customWidth="1"/>
    <col min="267" max="267" width="10.75" style="4" customWidth="1"/>
    <col min="268" max="268" width="11.125" style="4" customWidth="1"/>
    <col min="269" max="269" width="13.75" style="4" customWidth="1"/>
    <col min="270" max="270" width="10.125" style="4" customWidth="1"/>
    <col min="271" max="271" width="12" style="4" customWidth="1"/>
    <col min="272" max="272" width="10.25" style="4" customWidth="1"/>
    <col min="273" max="273" width="8.75" style="4" customWidth="1"/>
    <col min="274" max="274" width="7.75" style="4" customWidth="1"/>
    <col min="275" max="275" width="9.125" style="4" customWidth="1"/>
    <col min="276" max="276" width="11.375" style="4" customWidth="1"/>
    <col min="277" max="277" width="16.125" style="4" customWidth="1"/>
    <col min="278" max="278" width="9.25" style="4" customWidth="1"/>
    <col min="279" max="279" width="13.75" style="4" customWidth="1"/>
    <col min="280" max="280" width="9" style="4" customWidth="1"/>
    <col min="281" max="503" width="9" style="4"/>
    <col min="504" max="504" width="83.875" style="4" customWidth="1"/>
    <col min="505" max="505" width="10.75" style="4" customWidth="1"/>
    <col min="506" max="506" width="12.875" style="4" customWidth="1"/>
    <col min="507" max="507" width="10.875" style="4" customWidth="1"/>
    <col min="508" max="508" width="14.25" style="4" customWidth="1"/>
    <col min="509" max="509" width="10.5" style="4" customWidth="1"/>
    <col min="510" max="510" width="12.125" style="4" customWidth="1"/>
    <col min="511" max="511" width="12.625" style="4" customWidth="1"/>
    <col min="512" max="512" width="11.125" style="4" customWidth="1"/>
    <col min="513" max="513" width="13.875" style="4" customWidth="1"/>
    <col min="514" max="514" width="13" style="4" customWidth="1"/>
    <col min="515" max="515" width="10.25" style="4" customWidth="1"/>
    <col min="516" max="516" width="12.5" style="4" customWidth="1"/>
    <col min="517" max="517" width="9.125" style="4" customWidth="1"/>
    <col min="518" max="518" width="11.875" style="4" customWidth="1"/>
    <col min="519" max="519" width="13.375" style="4" customWidth="1"/>
    <col min="520" max="520" width="10.25" style="4" customWidth="1"/>
    <col min="521" max="521" width="11.5" style="4" customWidth="1"/>
    <col min="522" max="522" width="13.75" style="4" customWidth="1"/>
    <col min="523" max="523" width="10.75" style="4" customWidth="1"/>
    <col min="524" max="524" width="11.125" style="4" customWidth="1"/>
    <col min="525" max="525" width="13.75" style="4" customWidth="1"/>
    <col min="526" max="526" width="10.125" style="4" customWidth="1"/>
    <col min="527" max="527" width="12" style="4" customWidth="1"/>
    <col min="528" max="528" width="10.25" style="4" customWidth="1"/>
    <col min="529" max="529" width="8.75" style="4" customWidth="1"/>
    <col min="530" max="530" width="7.75" style="4" customWidth="1"/>
    <col min="531" max="531" width="9.125" style="4" customWidth="1"/>
    <col min="532" max="532" width="11.375" style="4" customWidth="1"/>
    <col min="533" max="533" width="16.125" style="4" customWidth="1"/>
    <col min="534" max="534" width="9.25" style="4" customWidth="1"/>
    <col min="535" max="535" width="13.75" style="4" customWidth="1"/>
    <col min="536" max="536" width="9" style="4" customWidth="1"/>
    <col min="537" max="759" width="9" style="4"/>
    <col min="760" max="760" width="83.875" style="4" customWidth="1"/>
    <col min="761" max="761" width="10.75" style="4" customWidth="1"/>
    <col min="762" max="762" width="12.875" style="4" customWidth="1"/>
    <col min="763" max="763" width="10.875" style="4" customWidth="1"/>
    <col min="764" max="764" width="14.25" style="4" customWidth="1"/>
    <col min="765" max="765" width="10.5" style="4" customWidth="1"/>
    <col min="766" max="766" width="12.125" style="4" customWidth="1"/>
    <col min="767" max="767" width="12.625" style="4" customWidth="1"/>
    <col min="768" max="768" width="11.125" style="4" customWidth="1"/>
    <col min="769" max="769" width="13.875" style="4" customWidth="1"/>
    <col min="770" max="770" width="13" style="4" customWidth="1"/>
    <col min="771" max="771" width="10.25" style="4" customWidth="1"/>
    <col min="772" max="772" width="12.5" style="4" customWidth="1"/>
    <col min="773" max="773" width="9.125" style="4" customWidth="1"/>
    <col min="774" max="774" width="11.875" style="4" customWidth="1"/>
    <col min="775" max="775" width="13.375" style="4" customWidth="1"/>
    <col min="776" max="776" width="10.25" style="4" customWidth="1"/>
    <col min="777" max="777" width="11.5" style="4" customWidth="1"/>
    <col min="778" max="778" width="13.75" style="4" customWidth="1"/>
    <col min="779" max="779" width="10.75" style="4" customWidth="1"/>
    <col min="780" max="780" width="11.125" style="4" customWidth="1"/>
    <col min="781" max="781" width="13.75" style="4" customWidth="1"/>
    <col min="782" max="782" width="10.125" style="4" customWidth="1"/>
    <col min="783" max="783" width="12" style="4" customWidth="1"/>
    <col min="784" max="784" width="10.25" style="4" customWidth="1"/>
    <col min="785" max="785" width="8.75" style="4" customWidth="1"/>
    <col min="786" max="786" width="7.75" style="4" customWidth="1"/>
    <col min="787" max="787" width="9.125" style="4" customWidth="1"/>
    <col min="788" max="788" width="11.375" style="4" customWidth="1"/>
    <col min="789" max="789" width="16.125" style="4" customWidth="1"/>
    <col min="790" max="790" width="9.25" style="4" customWidth="1"/>
    <col min="791" max="791" width="13.75" style="4" customWidth="1"/>
    <col min="792" max="792" width="9" style="4" customWidth="1"/>
    <col min="793" max="1015" width="9" style="4"/>
    <col min="1016" max="1016" width="83.875" style="4" customWidth="1"/>
    <col min="1017" max="1017" width="10.75" style="4" customWidth="1"/>
    <col min="1018" max="1018" width="12.875" style="4" customWidth="1"/>
    <col min="1019" max="1019" width="10.875" style="4" customWidth="1"/>
    <col min="1020" max="1020" width="14.25" style="4" customWidth="1"/>
    <col min="1021" max="1021" width="10.5" style="4" customWidth="1"/>
    <col min="1022" max="1022" width="12.125" style="4" customWidth="1"/>
    <col min="1023" max="1023" width="12.625" style="4" customWidth="1"/>
    <col min="1024" max="1024" width="11.125" style="4" customWidth="1"/>
    <col min="1025" max="1025" width="13.875" style="4" customWidth="1"/>
    <col min="1026" max="1026" width="13" style="4" customWidth="1"/>
    <col min="1027" max="1027" width="10.25" style="4" customWidth="1"/>
    <col min="1028" max="1028" width="12.5" style="4" customWidth="1"/>
    <col min="1029" max="1029" width="9.125" style="4" customWidth="1"/>
    <col min="1030" max="1030" width="11.875" style="4" customWidth="1"/>
    <col min="1031" max="1031" width="13.375" style="4" customWidth="1"/>
    <col min="1032" max="1032" width="10.25" style="4" customWidth="1"/>
    <col min="1033" max="1033" width="11.5" style="4" customWidth="1"/>
    <col min="1034" max="1034" width="13.75" style="4" customWidth="1"/>
    <col min="1035" max="1035" width="10.75" style="4" customWidth="1"/>
    <col min="1036" max="1036" width="11.125" style="4" customWidth="1"/>
    <col min="1037" max="1037" width="13.75" style="4" customWidth="1"/>
    <col min="1038" max="1038" width="10.125" style="4" customWidth="1"/>
    <col min="1039" max="1039" width="12" style="4" customWidth="1"/>
    <col min="1040" max="1040" width="10.25" style="4" customWidth="1"/>
    <col min="1041" max="1041" width="8.75" style="4" customWidth="1"/>
    <col min="1042" max="1042" width="7.75" style="4" customWidth="1"/>
    <col min="1043" max="1043" width="9.125" style="4" customWidth="1"/>
    <col min="1044" max="1044" width="11.375" style="4" customWidth="1"/>
    <col min="1045" max="1045" width="16.125" style="4" customWidth="1"/>
    <col min="1046" max="1046" width="9.25" style="4" customWidth="1"/>
    <col min="1047" max="1047" width="13.75" style="4" customWidth="1"/>
    <col min="1048" max="1048" width="9" style="4" customWidth="1"/>
    <col min="1049" max="1271" width="9" style="4"/>
    <col min="1272" max="1272" width="83.875" style="4" customWidth="1"/>
    <col min="1273" max="1273" width="10.75" style="4" customWidth="1"/>
    <col min="1274" max="1274" width="12.875" style="4" customWidth="1"/>
    <col min="1275" max="1275" width="10.875" style="4" customWidth="1"/>
    <col min="1276" max="1276" width="14.25" style="4" customWidth="1"/>
    <col min="1277" max="1277" width="10.5" style="4" customWidth="1"/>
    <col min="1278" max="1278" width="12.125" style="4" customWidth="1"/>
    <col min="1279" max="1279" width="12.625" style="4" customWidth="1"/>
    <col min="1280" max="1280" width="11.125" style="4" customWidth="1"/>
    <col min="1281" max="1281" width="13.875" style="4" customWidth="1"/>
    <col min="1282" max="1282" width="13" style="4" customWidth="1"/>
    <col min="1283" max="1283" width="10.25" style="4" customWidth="1"/>
    <col min="1284" max="1284" width="12.5" style="4" customWidth="1"/>
    <col min="1285" max="1285" width="9.125" style="4" customWidth="1"/>
    <col min="1286" max="1286" width="11.875" style="4" customWidth="1"/>
    <col min="1287" max="1287" width="13.375" style="4" customWidth="1"/>
    <col min="1288" max="1288" width="10.25" style="4" customWidth="1"/>
    <col min="1289" max="1289" width="11.5" style="4" customWidth="1"/>
    <col min="1290" max="1290" width="13.75" style="4" customWidth="1"/>
    <col min="1291" max="1291" width="10.75" style="4" customWidth="1"/>
    <col min="1292" max="1292" width="11.125" style="4" customWidth="1"/>
    <col min="1293" max="1293" width="13.75" style="4" customWidth="1"/>
    <col min="1294" max="1294" width="10.125" style="4" customWidth="1"/>
    <col min="1295" max="1295" width="12" style="4" customWidth="1"/>
    <col min="1296" max="1296" width="10.25" style="4" customWidth="1"/>
    <col min="1297" max="1297" width="8.75" style="4" customWidth="1"/>
    <col min="1298" max="1298" width="7.75" style="4" customWidth="1"/>
    <col min="1299" max="1299" width="9.125" style="4" customWidth="1"/>
    <col min="1300" max="1300" width="11.375" style="4" customWidth="1"/>
    <col min="1301" max="1301" width="16.125" style="4" customWidth="1"/>
    <col min="1302" max="1302" width="9.25" style="4" customWidth="1"/>
    <col min="1303" max="1303" width="13.75" style="4" customWidth="1"/>
    <col min="1304" max="1304" width="9" style="4" customWidth="1"/>
    <col min="1305" max="1527" width="9" style="4"/>
    <col min="1528" max="1528" width="83.875" style="4" customWidth="1"/>
    <col min="1529" max="1529" width="10.75" style="4" customWidth="1"/>
    <col min="1530" max="1530" width="12.875" style="4" customWidth="1"/>
    <col min="1531" max="1531" width="10.875" style="4" customWidth="1"/>
    <col min="1532" max="1532" width="14.25" style="4" customWidth="1"/>
    <col min="1533" max="1533" width="10.5" style="4" customWidth="1"/>
    <col min="1534" max="1534" width="12.125" style="4" customWidth="1"/>
    <col min="1535" max="1535" width="12.625" style="4" customWidth="1"/>
    <col min="1536" max="1536" width="11.125" style="4" customWidth="1"/>
    <col min="1537" max="1537" width="13.875" style="4" customWidth="1"/>
    <col min="1538" max="1538" width="13" style="4" customWidth="1"/>
    <col min="1539" max="1539" width="10.25" style="4" customWidth="1"/>
    <col min="1540" max="1540" width="12.5" style="4" customWidth="1"/>
    <col min="1541" max="1541" width="9.125" style="4" customWidth="1"/>
    <col min="1542" max="1542" width="11.875" style="4" customWidth="1"/>
    <col min="1543" max="1543" width="13.375" style="4" customWidth="1"/>
    <col min="1544" max="1544" width="10.25" style="4" customWidth="1"/>
    <col min="1545" max="1545" width="11.5" style="4" customWidth="1"/>
    <col min="1546" max="1546" width="13.75" style="4" customWidth="1"/>
    <col min="1547" max="1547" width="10.75" style="4" customWidth="1"/>
    <col min="1548" max="1548" width="11.125" style="4" customWidth="1"/>
    <col min="1549" max="1549" width="13.75" style="4" customWidth="1"/>
    <col min="1550" max="1550" width="10.125" style="4" customWidth="1"/>
    <col min="1551" max="1551" width="12" style="4" customWidth="1"/>
    <col min="1552" max="1552" width="10.25" style="4" customWidth="1"/>
    <col min="1553" max="1553" width="8.75" style="4" customWidth="1"/>
    <col min="1554" max="1554" width="7.75" style="4" customWidth="1"/>
    <col min="1555" max="1555" width="9.125" style="4" customWidth="1"/>
    <col min="1556" max="1556" width="11.375" style="4" customWidth="1"/>
    <col min="1557" max="1557" width="16.125" style="4" customWidth="1"/>
    <col min="1558" max="1558" width="9.25" style="4" customWidth="1"/>
    <col min="1559" max="1559" width="13.75" style="4" customWidth="1"/>
    <col min="1560" max="1560" width="9" style="4" customWidth="1"/>
    <col min="1561" max="1783" width="9" style="4"/>
    <col min="1784" max="1784" width="83.875" style="4" customWidth="1"/>
    <col min="1785" max="1785" width="10.75" style="4" customWidth="1"/>
    <col min="1786" max="1786" width="12.875" style="4" customWidth="1"/>
    <col min="1787" max="1787" width="10.875" style="4" customWidth="1"/>
    <col min="1788" max="1788" width="14.25" style="4" customWidth="1"/>
    <col min="1789" max="1789" width="10.5" style="4" customWidth="1"/>
    <col min="1790" max="1790" width="12.125" style="4" customWidth="1"/>
    <col min="1791" max="1791" width="12.625" style="4" customWidth="1"/>
    <col min="1792" max="1792" width="11.125" style="4" customWidth="1"/>
    <col min="1793" max="1793" width="13.875" style="4" customWidth="1"/>
    <col min="1794" max="1794" width="13" style="4" customWidth="1"/>
    <col min="1795" max="1795" width="10.25" style="4" customWidth="1"/>
    <col min="1796" max="1796" width="12.5" style="4" customWidth="1"/>
    <col min="1797" max="1797" width="9.125" style="4" customWidth="1"/>
    <col min="1798" max="1798" width="11.875" style="4" customWidth="1"/>
    <col min="1799" max="1799" width="13.375" style="4" customWidth="1"/>
    <col min="1800" max="1800" width="10.25" style="4" customWidth="1"/>
    <col min="1801" max="1801" width="11.5" style="4" customWidth="1"/>
    <col min="1802" max="1802" width="13.75" style="4" customWidth="1"/>
    <col min="1803" max="1803" width="10.75" style="4" customWidth="1"/>
    <col min="1804" max="1804" width="11.125" style="4" customWidth="1"/>
    <col min="1805" max="1805" width="13.75" style="4" customWidth="1"/>
    <col min="1806" max="1806" width="10.125" style="4" customWidth="1"/>
    <col min="1807" max="1807" width="12" style="4" customWidth="1"/>
    <col min="1808" max="1808" width="10.25" style="4" customWidth="1"/>
    <col min="1809" max="1809" width="8.75" style="4" customWidth="1"/>
    <col min="1810" max="1810" width="7.75" style="4" customWidth="1"/>
    <col min="1811" max="1811" width="9.125" style="4" customWidth="1"/>
    <col min="1812" max="1812" width="11.375" style="4" customWidth="1"/>
    <col min="1813" max="1813" width="16.125" style="4" customWidth="1"/>
    <col min="1814" max="1814" width="9.25" style="4" customWidth="1"/>
    <col min="1815" max="1815" width="13.75" style="4" customWidth="1"/>
    <col min="1816" max="1816" width="9" style="4" customWidth="1"/>
    <col min="1817" max="2039" width="9" style="4"/>
    <col min="2040" max="2040" width="83.875" style="4" customWidth="1"/>
    <col min="2041" max="2041" width="10.75" style="4" customWidth="1"/>
    <col min="2042" max="2042" width="12.875" style="4" customWidth="1"/>
    <col min="2043" max="2043" width="10.875" style="4" customWidth="1"/>
    <col min="2044" max="2044" width="14.25" style="4" customWidth="1"/>
    <col min="2045" max="2045" width="10.5" style="4" customWidth="1"/>
    <col min="2046" max="2046" width="12.125" style="4" customWidth="1"/>
    <col min="2047" max="2047" width="12.625" style="4" customWidth="1"/>
    <col min="2048" max="2048" width="11.125" style="4" customWidth="1"/>
    <col min="2049" max="2049" width="13.875" style="4" customWidth="1"/>
    <col min="2050" max="2050" width="13" style="4" customWidth="1"/>
    <col min="2051" max="2051" width="10.25" style="4" customWidth="1"/>
    <col min="2052" max="2052" width="12.5" style="4" customWidth="1"/>
    <col min="2053" max="2053" width="9.125" style="4" customWidth="1"/>
    <col min="2054" max="2054" width="11.875" style="4" customWidth="1"/>
    <col min="2055" max="2055" width="13.375" style="4" customWidth="1"/>
    <col min="2056" max="2056" width="10.25" style="4" customWidth="1"/>
    <col min="2057" max="2057" width="11.5" style="4" customWidth="1"/>
    <col min="2058" max="2058" width="13.75" style="4" customWidth="1"/>
    <col min="2059" max="2059" width="10.75" style="4" customWidth="1"/>
    <col min="2060" max="2060" width="11.125" style="4" customWidth="1"/>
    <col min="2061" max="2061" width="13.75" style="4" customWidth="1"/>
    <col min="2062" max="2062" width="10.125" style="4" customWidth="1"/>
    <col min="2063" max="2063" width="12" style="4" customWidth="1"/>
    <col min="2064" max="2064" width="10.25" style="4" customWidth="1"/>
    <col min="2065" max="2065" width="8.75" style="4" customWidth="1"/>
    <col min="2066" max="2066" width="7.75" style="4" customWidth="1"/>
    <col min="2067" max="2067" width="9.125" style="4" customWidth="1"/>
    <col min="2068" max="2068" width="11.375" style="4" customWidth="1"/>
    <col min="2069" max="2069" width="16.125" style="4" customWidth="1"/>
    <col min="2070" max="2070" width="9.25" style="4" customWidth="1"/>
    <col min="2071" max="2071" width="13.75" style="4" customWidth="1"/>
    <col min="2072" max="2072" width="9" style="4" customWidth="1"/>
    <col min="2073" max="2295" width="9" style="4"/>
    <col min="2296" max="2296" width="83.875" style="4" customWidth="1"/>
    <col min="2297" max="2297" width="10.75" style="4" customWidth="1"/>
    <col min="2298" max="2298" width="12.875" style="4" customWidth="1"/>
    <col min="2299" max="2299" width="10.875" style="4" customWidth="1"/>
    <col min="2300" max="2300" width="14.25" style="4" customWidth="1"/>
    <col min="2301" max="2301" width="10.5" style="4" customWidth="1"/>
    <col min="2302" max="2302" width="12.125" style="4" customWidth="1"/>
    <col min="2303" max="2303" width="12.625" style="4" customWidth="1"/>
    <col min="2304" max="2304" width="11.125" style="4" customWidth="1"/>
    <col min="2305" max="2305" width="13.875" style="4" customWidth="1"/>
    <col min="2306" max="2306" width="13" style="4" customWidth="1"/>
    <col min="2307" max="2307" width="10.25" style="4" customWidth="1"/>
    <col min="2308" max="2308" width="12.5" style="4" customWidth="1"/>
    <col min="2309" max="2309" width="9.125" style="4" customWidth="1"/>
    <col min="2310" max="2310" width="11.875" style="4" customWidth="1"/>
    <col min="2311" max="2311" width="13.375" style="4" customWidth="1"/>
    <col min="2312" max="2312" width="10.25" style="4" customWidth="1"/>
    <col min="2313" max="2313" width="11.5" style="4" customWidth="1"/>
    <col min="2314" max="2314" width="13.75" style="4" customWidth="1"/>
    <col min="2315" max="2315" width="10.75" style="4" customWidth="1"/>
    <col min="2316" max="2316" width="11.125" style="4" customWidth="1"/>
    <col min="2317" max="2317" width="13.75" style="4" customWidth="1"/>
    <col min="2318" max="2318" width="10.125" style="4" customWidth="1"/>
    <col min="2319" max="2319" width="12" style="4" customWidth="1"/>
    <col min="2320" max="2320" width="10.25" style="4" customWidth="1"/>
    <col min="2321" max="2321" width="8.75" style="4" customWidth="1"/>
    <col min="2322" max="2322" width="7.75" style="4" customWidth="1"/>
    <col min="2323" max="2323" width="9.125" style="4" customWidth="1"/>
    <col min="2324" max="2324" width="11.375" style="4" customWidth="1"/>
    <col min="2325" max="2325" width="16.125" style="4" customWidth="1"/>
    <col min="2326" max="2326" width="9.25" style="4" customWidth="1"/>
    <col min="2327" max="2327" width="13.75" style="4" customWidth="1"/>
    <col min="2328" max="2328" width="9" style="4" customWidth="1"/>
    <col min="2329" max="2551" width="9" style="4"/>
    <col min="2552" max="2552" width="83.875" style="4" customWidth="1"/>
    <col min="2553" max="2553" width="10.75" style="4" customWidth="1"/>
    <col min="2554" max="2554" width="12.875" style="4" customWidth="1"/>
    <col min="2555" max="2555" width="10.875" style="4" customWidth="1"/>
    <col min="2556" max="2556" width="14.25" style="4" customWidth="1"/>
    <col min="2557" max="2557" width="10.5" style="4" customWidth="1"/>
    <col min="2558" max="2558" width="12.125" style="4" customWidth="1"/>
    <col min="2559" max="2559" width="12.625" style="4" customWidth="1"/>
    <col min="2560" max="2560" width="11.125" style="4" customWidth="1"/>
    <col min="2561" max="2561" width="13.875" style="4" customWidth="1"/>
    <col min="2562" max="2562" width="13" style="4" customWidth="1"/>
    <col min="2563" max="2563" width="10.25" style="4" customWidth="1"/>
    <col min="2564" max="2564" width="12.5" style="4" customWidth="1"/>
    <col min="2565" max="2565" width="9.125" style="4" customWidth="1"/>
    <col min="2566" max="2566" width="11.875" style="4" customWidth="1"/>
    <col min="2567" max="2567" width="13.375" style="4" customWidth="1"/>
    <col min="2568" max="2568" width="10.25" style="4" customWidth="1"/>
    <col min="2569" max="2569" width="11.5" style="4" customWidth="1"/>
    <col min="2570" max="2570" width="13.75" style="4" customWidth="1"/>
    <col min="2571" max="2571" width="10.75" style="4" customWidth="1"/>
    <col min="2572" max="2572" width="11.125" style="4" customWidth="1"/>
    <col min="2573" max="2573" width="13.75" style="4" customWidth="1"/>
    <col min="2574" max="2574" width="10.125" style="4" customWidth="1"/>
    <col min="2575" max="2575" width="12" style="4" customWidth="1"/>
    <col min="2576" max="2576" width="10.25" style="4" customWidth="1"/>
    <col min="2577" max="2577" width="8.75" style="4" customWidth="1"/>
    <col min="2578" max="2578" width="7.75" style="4" customWidth="1"/>
    <col min="2579" max="2579" width="9.125" style="4" customWidth="1"/>
    <col min="2580" max="2580" width="11.375" style="4" customWidth="1"/>
    <col min="2581" max="2581" width="16.125" style="4" customWidth="1"/>
    <col min="2582" max="2582" width="9.25" style="4" customWidth="1"/>
    <col min="2583" max="2583" width="13.75" style="4" customWidth="1"/>
    <col min="2584" max="2584" width="9" style="4" customWidth="1"/>
    <col min="2585" max="2807" width="9" style="4"/>
    <col min="2808" max="2808" width="83.875" style="4" customWidth="1"/>
    <col min="2809" max="2809" width="10.75" style="4" customWidth="1"/>
    <col min="2810" max="2810" width="12.875" style="4" customWidth="1"/>
    <col min="2811" max="2811" width="10.875" style="4" customWidth="1"/>
    <col min="2812" max="2812" width="14.25" style="4" customWidth="1"/>
    <col min="2813" max="2813" width="10.5" style="4" customWidth="1"/>
    <col min="2814" max="2814" width="12.125" style="4" customWidth="1"/>
    <col min="2815" max="2815" width="12.625" style="4" customWidth="1"/>
    <col min="2816" max="2816" width="11.125" style="4" customWidth="1"/>
    <col min="2817" max="2817" width="13.875" style="4" customWidth="1"/>
    <col min="2818" max="2818" width="13" style="4" customWidth="1"/>
    <col min="2819" max="2819" width="10.25" style="4" customWidth="1"/>
    <col min="2820" max="2820" width="12.5" style="4" customWidth="1"/>
    <col min="2821" max="2821" width="9.125" style="4" customWidth="1"/>
    <col min="2822" max="2822" width="11.875" style="4" customWidth="1"/>
    <col min="2823" max="2823" width="13.375" style="4" customWidth="1"/>
    <col min="2824" max="2824" width="10.25" style="4" customWidth="1"/>
    <col min="2825" max="2825" width="11.5" style="4" customWidth="1"/>
    <col min="2826" max="2826" width="13.75" style="4" customWidth="1"/>
    <col min="2827" max="2827" width="10.75" style="4" customWidth="1"/>
    <col min="2828" max="2828" width="11.125" style="4" customWidth="1"/>
    <col min="2829" max="2829" width="13.75" style="4" customWidth="1"/>
    <col min="2830" max="2830" width="10.125" style="4" customWidth="1"/>
    <col min="2831" max="2831" width="12" style="4" customWidth="1"/>
    <col min="2832" max="2832" width="10.25" style="4" customWidth="1"/>
    <col min="2833" max="2833" width="8.75" style="4" customWidth="1"/>
    <col min="2834" max="2834" width="7.75" style="4" customWidth="1"/>
    <col min="2835" max="2835" width="9.125" style="4" customWidth="1"/>
    <col min="2836" max="2836" width="11.375" style="4" customWidth="1"/>
    <col min="2837" max="2837" width="16.125" style="4" customWidth="1"/>
    <col min="2838" max="2838" width="9.25" style="4" customWidth="1"/>
    <col min="2839" max="2839" width="13.75" style="4" customWidth="1"/>
    <col min="2840" max="2840" width="9" style="4" customWidth="1"/>
    <col min="2841" max="3063" width="9" style="4"/>
    <col min="3064" max="3064" width="83.875" style="4" customWidth="1"/>
    <col min="3065" max="3065" width="10.75" style="4" customWidth="1"/>
    <col min="3066" max="3066" width="12.875" style="4" customWidth="1"/>
    <col min="3067" max="3067" width="10.875" style="4" customWidth="1"/>
    <col min="3068" max="3068" width="14.25" style="4" customWidth="1"/>
    <col min="3069" max="3069" width="10.5" style="4" customWidth="1"/>
    <col min="3070" max="3070" width="12.125" style="4" customWidth="1"/>
    <col min="3071" max="3071" width="12.625" style="4" customWidth="1"/>
    <col min="3072" max="3072" width="11.125" style="4" customWidth="1"/>
    <col min="3073" max="3073" width="13.875" style="4" customWidth="1"/>
    <col min="3074" max="3074" width="13" style="4" customWidth="1"/>
    <col min="3075" max="3075" width="10.25" style="4" customWidth="1"/>
    <col min="3076" max="3076" width="12.5" style="4" customWidth="1"/>
    <col min="3077" max="3077" width="9.125" style="4" customWidth="1"/>
    <col min="3078" max="3078" width="11.875" style="4" customWidth="1"/>
    <col min="3079" max="3079" width="13.375" style="4" customWidth="1"/>
    <col min="3080" max="3080" width="10.25" style="4" customWidth="1"/>
    <col min="3081" max="3081" width="11.5" style="4" customWidth="1"/>
    <col min="3082" max="3082" width="13.75" style="4" customWidth="1"/>
    <col min="3083" max="3083" width="10.75" style="4" customWidth="1"/>
    <col min="3084" max="3084" width="11.125" style="4" customWidth="1"/>
    <col min="3085" max="3085" width="13.75" style="4" customWidth="1"/>
    <col min="3086" max="3086" width="10.125" style="4" customWidth="1"/>
    <col min="3087" max="3087" width="12" style="4" customWidth="1"/>
    <col min="3088" max="3088" width="10.25" style="4" customWidth="1"/>
    <col min="3089" max="3089" width="8.75" style="4" customWidth="1"/>
    <col min="3090" max="3090" width="7.75" style="4" customWidth="1"/>
    <col min="3091" max="3091" width="9.125" style="4" customWidth="1"/>
    <col min="3092" max="3092" width="11.375" style="4" customWidth="1"/>
    <col min="3093" max="3093" width="16.125" style="4" customWidth="1"/>
    <col min="3094" max="3094" width="9.25" style="4" customWidth="1"/>
    <col min="3095" max="3095" width="13.75" style="4" customWidth="1"/>
    <col min="3096" max="3096" width="9" style="4" customWidth="1"/>
    <col min="3097" max="3319" width="9" style="4"/>
    <col min="3320" max="3320" width="83.875" style="4" customWidth="1"/>
    <col min="3321" max="3321" width="10.75" style="4" customWidth="1"/>
    <col min="3322" max="3322" width="12.875" style="4" customWidth="1"/>
    <col min="3323" max="3323" width="10.875" style="4" customWidth="1"/>
    <col min="3324" max="3324" width="14.25" style="4" customWidth="1"/>
    <col min="3325" max="3325" width="10.5" style="4" customWidth="1"/>
    <col min="3326" max="3326" width="12.125" style="4" customWidth="1"/>
    <col min="3327" max="3327" width="12.625" style="4" customWidth="1"/>
    <col min="3328" max="3328" width="11.125" style="4" customWidth="1"/>
    <col min="3329" max="3329" width="13.875" style="4" customWidth="1"/>
    <col min="3330" max="3330" width="13" style="4" customWidth="1"/>
    <col min="3331" max="3331" width="10.25" style="4" customWidth="1"/>
    <col min="3332" max="3332" width="12.5" style="4" customWidth="1"/>
    <col min="3333" max="3333" width="9.125" style="4" customWidth="1"/>
    <col min="3334" max="3334" width="11.875" style="4" customWidth="1"/>
    <col min="3335" max="3335" width="13.375" style="4" customWidth="1"/>
    <col min="3336" max="3336" width="10.25" style="4" customWidth="1"/>
    <col min="3337" max="3337" width="11.5" style="4" customWidth="1"/>
    <col min="3338" max="3338" width="13.75" style="4" customWidth="1"/>
    <col min="3339" max="3339" width="10.75" style="4" customWidth="1"/>
    <col min="3340" max="3340" width="11.125" style="4" customWidth="1"/>
    <col min="3341" max="3341" width="13.75" style="4" customWidth="1"/>
    <col min="3342" max="3342" width="10.125" style="4" customWidth="1"/>
    <col min="3343" max="3343" width="12" style="4" customWidth="1"/>
    <col min="3344" max="3344" width="10.25" style="4" customWidth="1"/>
    <col min="3345" max="3345" width="8.75" style="4" customWidth="1"/>
    <col min="3346" max="3346" width="7.75" style="4" customWidth="1"/>
    <col min="3347" max="3347" width="9.125" style="4" customWidth="1"/>
    <col min="3348" max="3348" width="11.375" style="4" customWidth="1"/>
    <col min="3349" max="3349" width="16.125" style="4" customWidth="1"/>
    <col min="3350" max="3350" width="9.25" style="4" customWidth="1"/>
    <col min="3351" max="3351" width="13.75" style="4" customWidth="1"/>
    <col min="3352" max="3352" width="9" style="4" customWidth="1"/>
    <col min="3353" max="3575" width="9" style="4"/>
    <col min="3576" max="3576" width="83.875" style="4" customWidth="1"/>
    <col min="3577" max="3577" width="10.75" style="4" customWidth="1"/>
    <col min="3578" max="3578" width="12.875" style="4" customWidth="1"/>
    <col min="3579" max="3579" width="10.875" style="4" customWidth="1"/>
    <col min="3580" max="3580" width="14.25" style="4" customWidth="1"/>
    <col min="3581" max="3581" width="10.5" style="4" customWidth="1"/>
    <col min="3582" max="3582" width="12.125" style="4" customWidth="1"/>
    <col min="3583" max="3583" width="12.625" style="4" customWidth="1"/>
    <col min="3584" max="3584" width="11.125" style="4" customWidth="1"/>
    <col min="3585" max="3585" width="13.875" style="4" customWidth="1"/>
    <col min="3586" max="3586" width="13" style="4" customWidth="1"/>
    <col min="3587" max="3587" width="10.25" style="4" customWidth="1"/>
    <col min="3588" max="3588" width="12.5" style="4" customWidth="1"/>
    <col min="3589" max="3589" width="9.125" style="4" customWidth="1"/>
    <col min="3590" max="3590" width="11.875" style="4" customWidth="1"/>
    <col min="3591" max="3591" width="13.375" style="4" customWidth="1"/>
    <col min="3592" max="3592" width="10.25" style="4" customWidth="1"/>
    <col min="3593" max="3593" width="11.5" style="4" customWidth="1"/>
    <col min="3594" max="3594" width="13.75" style="4" customWidth="1"/>
    <col min="3595" max="3595" width="10.75" style="4" customWidth="1"/>
    <col min="3596" max="3596" width="11.125" style="4" customWidth="1"/>
    <col min="3597" max="3597" width="13.75" style="4" customWidth="1"/>
    <col min="3598" max="3598" width="10.125" style="4" customWidth="1"/>
    <col min="3599" max="3599" width="12" style="4" customWidth="1"/>
    <col min="3600" max="3600" width="10.25" style="4" customWidth="1"/>
    <col min="3601" max="3601" width="8.75" style="4" customWidth="1"/>
    <col min="3602" max="3602" width="7.75" style="4" customWidth="1"/>
    <col min="3603" max="3603" width="9.125" style="4" customWidth="1"/>
    <col min="3604" max="3604" width="11.375" style="4" customWidth="1"/>
    <col min="3605" max="3605" width="16.125" style="4" customWidth="1"/>
    <col min="3606" max="3606" width="9.25" style="4" customWidth="1"/>
    <col min="3607" max="3607" width="13.75" style="4" customWidth="1"/>
    <col min="3608" max="3608" width="9" style="4" customWidth="1"/>
    <col min="3609" max="3831" width="9" style="4"/>
    <col min="3832" max="3832" width="83.875" style="4" customWidth="1"/>
    <col min="3833" max="3833" width="10.75" style="4" customWidth="1"/>
    <col min="3834" max="3834" width="12.875" style="4" customWidth="1"/>
    <col min="3835" max="3835" width="10.875" style="4" customWidth="1"/>
    <col min="3836" max="3836" width="14.25" style="4" customWidth="1"/>
    <col min="3837" max="3837" width="10.5" style="4" customWidth="1"/>
    <col min="3838" max="3838" width="12.125" style="4" customWidth="1"/>
    <col min="3839" max="3839" width="12.625" style="4" customWidth="1"/>
    <col min="3840" max="3840" width="11.125" style="4" customWidth="1"/>
    <col min="3841" max="3841" width="13.875" style="4" customWidth="1"/>
    <col min="3842" max="3842" width="13" style="4" customWidth="1"/>
    <col min="3843" max="3843" width="10.25" style="4" customWidth="1"/>
    <col min="3844" max="3844" width="12.5" style="4" customWidth="1"/>
    <col min="3845" max="3845" width="9.125" style="4" customWidth="1"/>
    <col min="3846" max="3846" width="11.875" style="4" customWidth="1"/>
    <col min="3847" max="3847" width="13.375" style="4" customWidth="1"/>
    <col min="3848" max="3848" width="10.25" style="4" customWidth="1"/>
    <col min="3849" max="3849" width="11.5" style="4" customWidth="1"/>
    <col min="3850" max="3850" width="13.75" style="4" customWidth="1"/>
    <col min="3851" max="3851" width="10.75" style="4" customWidth="1"/>
    <col min="3852" max="3852" width="11.125" style="4" customWidth="1"/>
    <col min="3853" max="3853" width="13.75" style="4" customWidth="1"/>
    <col min="3854" max="3854" width="10.125" style="4" customWidth="1"/>
    <col min="3855" max="3855" width="12" style="4" customWidth="1"/>
    <col min="3856" max="3856" width="10.25" style="4" customWidth="1"/>
    <col min="3857" max="3857" width="8.75" style="4" customWidth="1"/>
    <col min="3858" max="3858" width="7.75" style="4" customWidth="1"/>
    <col min="3859" max="3859" width="9.125" style="4" customWidth="1"/>
    <col min="3860" max="3860" width="11.375" style="4" customWidth="1"/>
    <col min="3861" max="3861" width="16.125" style="4" customWidth="1"/>
    <col min="3862" max="3862" width="9.25" style="4" customWidth="1"/>
    <col min="3863" max="3863" width="13.75" style="4" customWidth="1"/>
    <col min="3864" max="3864" width="9" style="4" customWidth="1"/>
    <col min="3865" max="4087" width="9" style="4"/>
    <col min="4088" max="4088" width="83.875" style="4" customWidth="1"/>
    <col min="4089" max="4089" width="10.75" style="4" customWidth="1"/>
    <col min="4090" max="4090" width="12.875" style="4" customWidth="1"/>
    <col min="4091" max="4091" width="10.875" style="4" customWidth="1"/>
    <col min="4092" max="4092" width="14.25" style="4" customWidth="1"/>
    <col min="4093" max="4093" width="10.5" style="4" customWidth="1"/>
    <col min="4094" max="4094" width="12.125" style="4" customWidth="1"/>
    <col min="4095" max="4095" width="12.625" style="4" customWidth="1"/>
    <col min="4096" max="4096" width="11.125" style="4" customWidth="1"/>
    <col min="4097" max="4097" width="13.875" style="4" customWidth="1"/>
    <col min="4098" max="4098" width="13" style="4" customWidth="1"/>
    <col min="4099" max="4099" width="10.25" style="4" customWidth="1"/>
    <col min="4100" max="4100" width="12.5" style="4" customWidth="1"/>
    <col min="4101" max="4101" width="9.125" style="4" customWidth="1"/>
    <col min="4102" max="4102" width="11.875" style="4" customWidth="1"/>
    <col min="4103" max="4103" width="13.375" style="4" customWidth="1"/>
    <col min="4104" max="4104" width="10.25" style="4" customWidth="1"/>
    <col min="4105" max="4105" width="11.5" style="4" customWidth="1"/>
    <col min="4106" max="4106" width="13.75" style="4" customWidth="1"/>
    <col min="4107" max="4107" width="10.75" style="4" customWidth="1"/>
    <col min="4108" max="4108" width="11.125" style="4" customWidth="1"/>
    <col min="4109" max="4109" width="13.75" style="4" customWidth="1"/>
    <col min="4110" max="4110" width="10.125" style="4" customWidth="1"/>
    <col min="4111" max="4111" width="12" style="4" customWidth="1"/>
    <col min="4112" max="4112" width="10.25" style="4" customWidth="1"/>
    <col min="4113" max="4113" width="8.75" style="4" customWidth="1"/>
    <col min="4114" max="4114" width="7.75" style="4" customWidth="1"/>
    <col min="4115" max="4115" width="9.125" style="4" customWidth="1"/>
    <col min="4116" max="4116" width="11.375" style="4" customWidth="1"/>
    <col min="4117" max="4117" width="16.125" style="4" customWidth="1"/>
    <col min="4118" max="4118" width="9.25" style="4" customWidth="1"/>
    <col min="4119" max="4119" width="13.75" style="4" customWidth="1"/>
    <col min="4120" max="4120" width="9" style="4" customWidth="1"/>
    <col min="4121" max="4343" width="9" style="4"/>
    <col min="4344" max="4344" width="83.875" style="4" customWidth="1"/>
    <col min="4345" max="4345" width="10.75" style="4" customWidth="1"/>
    <col min="4346" max="4346" width="12.875" style="4" customWidth="1"/>
    <col min="4347" max="4347" width="10.875" style="4" customWidth="1"/>
    <col min="4348" max="4348" width="14.25" style="4" customWidth="1"/>
    <col min="4349" max="4349" width="10.5" style="4" customWidth="1"/>
    <col min="4350" max="4350" width="12.125" style="4" customWidth="1"/>
    <col min="4351" max="4351" width="12.625" style="4" customWidth="1"/>
    <col min="4352" max="4352" width="11.125" style="4" customWidth="1"/>
    <col min="4353" max="4353" width="13.875" style="4" customWidth="1"/>
    <col min="4354" max="4354" width="13" style="4" customWidth="1"/>
    <col min="4355" max="4355" width="10.25" style="4" customWidth="1"/>
    <col min="4356" max="4356" width="12.5" style="4" customWidth="1"/>
    <col min="4357" max="4357" width="9.125" style="4" customWidth="1"/>
    <col min="4358" max="4358" width="11.875" style="4" customWidth="1"/>
    <col min="4359" max="4359" width="13.375" style="4" customWidth="1"/>
    <col min="4360" max="4360" width="10.25" style="4" customWidth="1"/>
    <col min="4361" max="4361" width="11.5" style="4" customWidth="1"/>
    <col min="4362" max="4362" width="13.75" style="4" customWidth="1"/>
    <col min="4363" max="4363" width="10.75" style="4" customWidth="1"/>
    <col min="4364" max="4364" width="11.125" style="4" customWidth="1"/>
    <col min="4365" max="4365" width="13.75" style="4" customWidth="1"/>
    <col min="4366" max="4366" width="10.125" style="4" customWidth="1"/>
    <col min="4367" max="4367" width="12" style="4" customWidth="1"/>
    <col min="4368" max="4368" width="10.25" style="4" customWidth="1"/>
    <col min="4369" max="4369" width="8.75" style="4" customWidth="1"/>
    <col min="4370" max="4370" width="7.75" style="4" customWidth="1"/>
    <col min="4371" max="4371" width="9.125" style="4" customWidth="1"/>
    <col min="4372" max="4372" width="11.375" style="4" customWidth="1"/>
    <col min="4373" max="4373" width="16.125" style="4" customWidth="1"/>
    <col min="4374" max="4374" width="9.25" style="4" customWidth="1"/>
    <col min="4375" max="4375" width="13.75" style="4" customWidth="1"/>
    <col min="4376" max="4376" width="9" style="4" customWidth="1"/>
    <col min="4377" max="4599" width="9" style="4"/>
    <col min="4600" max="4600" width="83.875" style="4" customWidth="1"/>
    <col min="4601" max="4601" width="10.75" style="4" customWidth="1"/>
    <col min="4602" max="4602" width="12.875" style="4" customWidth="1"/>
    <col min="4603" max="4603" width="10.875" style="4" customWidth="1"/>
    <col min="4604" max="4604" width="14.25" style="4" customWidth="1"/>
    <col min="4605" max="4605" width="10.5" style="4" customWidth="1"/>
    <col min="4606" max="4606" width="12.125" style="4" customWidth="1"/>
    <col min="4607" max="4607" width="12.625" style="4" customWidth="1"/>
    <col min="4608" max="4608" width="11.125" style="4" customWidth="1"/>
    <col min="4609" max="4609" width="13.875" style="4" customWidth="1"/>
    <col min="4610" max="4610" width="13" style="4" customWidth="1"/>
    <col min="4611" max="4611" width="10.25" style="4" customWidth="1"/>
    <col min="4612" max="4612" width="12.5" style="4" customWidth="1"/>
    <col min="4613" max="4613" width="9.125" style="4" customWidth="1"/>
    <col min="4614" max="4614" width="11.875" style="4" customWidth="1"/>
    <col min="4615" max="4615" width="13.375" style="4" customWidth="1"/>
    <col min="4616" max="4616" width="10.25" style="4" customWidth="1"/>
    <col min="4617" max="4617" width="11.5" style="4" customWidth="1"/>
    <col min="4618" max="4618" width="13.75" style="4" customWidth="1"/>
    <col min="4619" max="4619" width="10.75" style="4" customWidth="1"/>
    <col min="4620" max="4620" width="11.125" style="4" customWidth="1"/>
    <col min="4621" max="4621" width="13.75" style="4" customWidth="1"/>
    <col min="4622" max="4622" width="10.125" style="4" customWidth="1"/>
    <col min="4623" max="4623" width="12" style="4" customWidth="1"/>
    <col min="4624" max="4624" width="10.25" style="4" customWidth="1"/>
    <col min="4625" max="4625" width="8.75" style="4" customWidth="1"/>
    <col min="4626" max="4626" width="7.75" style="4" customWidth="1"/>
    <col min="4627" max="4627" width="9.125" style="4" customWidth="1"/>
    <col min="4628" max="4628" width="11.375" style="4" customWidth="1"/>
    <col min="4629" max="4629" width="16.125" style="4" customWidth="1"/>
    <col min="4630" max="4630" width="9.25" style="4" customWidth="1"/>
    <col min="4631" max="4631" width="13.75" style="4" customWidth="1"/>
    <col min="4632" max="4632" width="9" style="4" customWidth="1"/>
    <col min="4633" max="4855" width="9" style="4"/>
    <col min="4856" max="4856" width="83.875" style="4" customWidth="1"/>
    <col min="4857" max="4857" width="10.75" style="4" customWidth="1"/>
    <col min="4858" max="4858" width="12.875" style="4" customWidth="1"/>
    <col min="4859" max="4859" width="10.875" style="4" customWidth="1"/>
    <col min="4860" max="4860" width="14.25" style="4" customWidth="1"/>
    <col min="4861" max="4861" width="10.5" style="4" customWidth="1"/>
    <col min="4862" max="4862" width="12.125" style="4" customWidth="1"/>
    <col min="4863" max="4863" width="12.625" style="4" customWidth="1"/>
    <col min="4864" max="4864" width="11.125" style="4" customWidth="1"/>
    <col min="4865" max="4865" width="13.875" style="4" customWidth="1"/>
    <col min="4866" max="4866" width="13" style="4" customWidth="1"/>
    <col min="4867" max="4867" width="10.25" style="4" customWidth="1"/>
    <col min="4868" max="4868" width="12.5" style="4" customWidth="1"/>
    <col min="4869" max="4869" width="9.125" style="4" customWidth="1"/>
    <col min="4870" max="4870" width="11.875" style="4" customWidth="1"/>
    <col min="4871" max="4871" width="13.375" style="4" customWidth="1"/>
    <col min="4872" max="4872" width="10.25" style="4" customWidth="1"/>
    <col min="4873" max="4873" width="11.5" style="4" customWidth="1"/>
    <col min="4874" max="4874" width="13.75" style="4" customWidth="1"/>
    <col min="4875" max="4875" width="10.75" style="4" customWidth="1"/>
    <col min="4876" max="4876" width="11.125" style="4" customWidth="1"/>
    <col min="4877" max="4877" width="13.75" style="4" customWidth="1"/>
    <col min="4878" max="4878" width="10.125" style="4" customWidth="1"/>
    <col min="4879" max="4879" width="12" style="4" customWidth="1"/>
    <col min="4880" max="4880" width="10.25" style="4" customWidth="1"/>
    <col min="4881" max="4881" width="8.75" style="4" customWidth="1"/>
    <col min="4882" max="4882" width="7.75" style="4" customWidth="1"/>
    <col min="4883" max="4883" width="9.125" style="4" customWidth="1"/>
    <col min="4884" max="4884" width="11.375" style="4" customWidth="1"/>
    <col min="4885" max="4885" width="16.125" style="4" customWidth="1"/>
    <col min="4886" max="4886" width="9.25" style="4" customWidth="1"/>
    <col min="4887" max="4887" width="13.75" style="4" customWidth="1"/>
    <col min="4888" max="4888" width="9" style="4" customWidth="1"/>
    <col min="4889" max="5111" width="9" style="4"/>
    <col min="5112" max="5112" width="83.875" style="4" customWidth="1"/>
    <col min="5113" max="5113" width="10.75" style="4" customWidth="1"/>
    <col min="5114" max="5114" width="12.875" style="4" customWidth="1"/>
    <col min="5115" max="5115" width="10.875" style="4" customWidth="1"/>
    <col min="5116" max="5116" width="14.25" style="4" customWidth="1"/>
    <col min="5117" max="5117" width="10.5" style="4" customWidth="1"/>
    <col min="5118" max="5118" width="12.125" style="4" customWidth="1"/>
    <col min="5119" max="5119" width="12.625" style="4" customWidth="1"/>
    <col min="5120" max="5120" width="11.125" style="4" customWidth="1"/>
    <col min="5121" max="5121" width="13.875" style="4" customWidth="1"/>
    <col min="5122" max="5122" width="13" style="4" customWidth="1"/>
    <col min="5123" max="5123" width="10.25" style="4" customWidth="1"/>
    <col min="5124" max="5124" width="12.5" style="4" customWidth="1"/>
    <col min="5125" max="5125" width="9.125" style="4" customWidth="1"/>
    <col min="5126" max="5126" width="11.875" style="4" customWidth="1"/>
    <col min="5127" max="5127" width="13.375" style="4" customWidth="1"/>
    <col min="5128" max="5128" width="10.25" style="4" customWidth="1"/>
    <col min="5129" max="5129" width="11.5" style="4" customWidth="1"/>
    <col min="5130" max="5130" width="13.75" style="4" customWidth="1"/>
    <col min="5131" max="5131" width="10.75" style="4" customWidth="1"/>
    <col min="5132" max="5132" width="11.125" style="4" customWidth="1"/>
    <col min="5133" max="5133" width="13.75" style="4" customWidth="1"/>
    <col min="5134" max="5134" width="10.125" style="4" customWidth="1"/>
    <col min="5135" max="5135" width="12" style="4" customWidth="1"/>
    <col min="5136" max="5136" width="10.25" style="4" customWidth="1"/>
    <col min="5137" max="5137" width="8.75" style="4" customWidth="1"/>
    <col min="5138" max="5138" width="7.75" style="4" customWidth="1"/>
    <col min="5139" max="5139" width="9.125" style="4" customWidth="1"/>
    <col min="5140" max="5140" width="11.375" style="4" customWidth="1"/>
    <col min="5141" max="5141" width="16.125" style="4" customWidth="1"/>
    <col min="5142" max="5142" width="9.25" style="4" customWidth="1"/>
    <col min="5143" max="5143" width="13.75" style="4" customWidth="1"/>
    <col min="5144" max="5144" width="9" style="4" customWidth="1"/>
    <col min="5145" max="5367" width="9" style="4"/>
    <col min="5368" max="5368" width="83.875" style="4" customWidth="1"/>
    <col min="5369" max="5369" width="10.75" style="4" customWidth="1"/>
    <col min="5370" max="5370" width="12.875" style="4" customWidth="1"/>
    <col min="5371" max="5371" width="10.875" style="4" customWidth="1"/>
    <col min="5372" max="5372" width="14.25" style="4" customWidth="1"/>
    <col min="5373" max="5373" width="10.5" style="4" customWidth="1"/>
    <col min="5374" max="5374" width="12.125" style="4" customWidth="1"/>
    <col min="5375" max="5375" width="12.625" style="4" customWidth="1"/>
    <col min="5376" max="5376" width="11.125" style="4" customWidth="1"/>
    <col min="5377" max="5377" width="13.875" style="4" customWidth="1"/>
    <col min="5378" max="5378" width="13" style="4" customWidth="1"/>
    <col min="5379" max="5379" width="10.25" style="4" customWidth="1"/>
    <col min="5380" max="5380" width="12.5" style="4" customWidth="1"/>
    <col min="5381" max="5381" width="9.125" style="4" customWidth="1"/>
    <col min="5382" max="5382" width="11.875" style="4" customWidth="1"/>
    <col min="5383" max="5383" width="13.375" style="4" customWidth="1"/>
    <col min="5384" max="5384" width="10.25" style="4" customWidth="1"/>
    <col min="5385" max="5385" width="11.5" style="4" customWidth="1"/>
    <col min="5386" max="5386" width="13.75" style="4" customWidth="1"/>
    <col min="5387" max="5387" width="10.75" style="4" customWidth="1"/>
    <col min="5388" max="5388" width="11.125" style="4" customWidth="1"/>
    <col min="5389" max="5389" width="13.75" style="4" customWidth="1"/>
    <col min="5390" max="5390" width="10.125" style="4" customWidth="1"/>
    <col min="5391" max="5391" width="12" style="4" customWidth="1"/>
    <col min="5392" max="5392" width="10.25" style="4" customWidth="1"/>
    <col min="5393" max="5393" width="8.75" style="4" customWidth="1"/>
    <col min="5394" max="5394" width="7.75" style="4" customWidth="1"/>
    <col min="5395" max="5395" width="9.125" style="4" customWidth="1"/>
    <col min="5396" max="5396" width="11.375" style="4" customWidth="1"/>
    <col min="5397" max="5397" width="16.125" style="4" customWidth="1"/>
    <col min="5398" max="5398" width="9.25" style="4" customWidth="1"/>
    <col min="5399" max="5399" width="13.75" style="4" customWidth="1"/>
    <col min="5400" max="5400" width="9" style="4" customWidth="1"/>
    <col min="5401" max="5623" width="9" style="4"/>
    <col min="5624" max="5624" width="83.875" style="4" customWidth="1"/>
    <col min="5625" max="5625" width="10.75" style="4" customWidth="1"/>
    <col min="5626" max="5626" width="12.875" style="4" customWidth="1"/>
    <col min="5627" max="5627" width="10.875" style="4" customWidth="1"/>
    <col min="5628" max="5628" width="14.25" style="4" customWidth="1"/>
    <col min="5629" max="5629" width="10.5" style="4" customWidth="1"/>
    <col min="5630" max="5630" width="12.125" style="4" customWidth="1"/>
    <col min="5631" max="5631" width="12.625" style="4" customWidth="1"/>
    <col min="5632" max="5632" width="11.125" style="4" customWidth="1"/>
    <col min="5633" max="5633" width="13.875" style="4" customWidth="1"/>
    <col min="5634" max="5634" width="13" style="4" customWidth="1"/>
    <col min="5635" max="5635" width="10.25" style="4" customWidth="1"/>
    <col min="5636" max="5636" width="12.5" style="4" customWidth="1"/>
    <col min="5637" max="5637" width="9.125" style="4" customWidth="1"/>
    <col min="5638" max="5638" width="11.875" style="4" customWidth="1"/>
    <col min="5639" max="5639" width="13.375" style="4" customWidth="1"/>
    <col min="5640" max="5640" width="10.25" style="4" customWidth="1"/>
    <col min="5641" max="5641" width="11.5" style="4" customWidth="1"/>
    <col min="5642" max="5642" width="13.75" style="4" customWidth="1"/>
    <col min="5643" max="5643" width="10.75" style="4" customWidth="1"/>
    <col min="5644" max="5644" width="11.125" style="4" customWidth="1"/>
    <col min="5645" max="5645" width="13.75" style="4" customWidth="1"/>
    <col min="5646" max="5646" width="10.125" style="4" customWidth="1"/>
    <col min="5647" max="5647" width="12" style="4" customWidth="1"/>
    <col min="5648" max="5648" width="10.25" style="4" customWidth="1"/>
    <col min="5649" max="5649" width="8.75" style="4" customWidth="1"/>
    <col min="5650" max="5650" width="7.75" style="4" customWidth="1"/>
    <col min="5651" max="5651" width="9.125" style="4" customWidth="1"/>
    <col min="5652" max="5652" width="11.375" style="4" customWidth="1"/>
    <col min="5653" max="5653" width="16.125" style="4" customWidth="1"/>
    <col min="5654" max="5654" width="9.25" style="4" customWidth="1"/>
    <col min="5655" max="5655" width="13.75" style="4" customWidth="1"/>
    <col min="5656" max="5656" width="9" style="4" customWidth="1"/>
    <col min="5657" max="5879" width="9" style="4"/>
    <col min="5880" max="5880" width="83.875" style="4" customWidth="1"/>
    <col min="5881" max="5881" width="10.75" style="4" customWidth="1"/>
    <col min="5882" max="5882" width="12.875" style="4" customWidth="1"/>
    <col min="5883" max="5883" width="10.875" style="4" customWidth="1"/>
    <col min="5884" max="5884" width="14.25" style="4" customWidth="1"/>
    <col min="5885" max="5885" width="10.5" style="4" customWidth="1"/>
    <col min="5886" max="5886" width="12.125" style="4" customWidth="1"/>
    <col min="5887" max="5887" width="12.625" style="4" customWidth="1"/>
    <col min="5888" max="5888" width="11.125" style="4" customWidth="1"/>
    <col min="5889" max="5889" width="13.875" style="4" customWidth="1"/>
    <col min="5890" max="5890" width="13" style="4" customWidth="1"/>
    <col min="5891" max="5891" width="10.25" style="4" customWidth="1"/>
    <col min="5892" max="5892" width="12.5" style="4" customWidth="1"/>
    <col min="5893" max="5893" width="9.125" style="4" customWidth="1"/>
    <col min="5894" max="5894" width="11.875" style="4" customWidth="1"/>
    <col min="5895" max="5895" width="13.375" style="4" customWidth="1"/>
    <col min="5896" max="5896" width="10.25" style="4" customWidth="1"/>
    <col min="5897" max="5897" width="11.5" style="4" customWidth="1"/>
    <col min="5898" max="5898" width="13.75" style="4" customWidth="1"/>
    <col min="5899" max="5899" width="10.75" style="4" customWidth="1"/>
    <col min="5900" max="5900" width="11.125" style="4" customWidth="1"/>
    <col min="5901" max="5901" width="13.75" style="4" customWidth="1"/>
    <col min="5902" max="5902" width="10.125" style="4" customWidth="1"/>
    <col min="5903" max="5903" width="12" style="4" customWidth="1"/>
    <col min="5904" max="5904" width="10.25" style="4" customWidth="1"/>
    <col min="5905" max="5905" width="8.75" style="4" customWidth="1"/>
    <col min="5906" max="5906" width="7.75" style="4" customWidth="1"/>
    <col min="5907" max="5907" width="9.125" style="4" customWidth="1"/>
    <col min="5908" max="5908" width="11.375" style="4" customWidth="1"/>
    <col min="5909" max="5909" width="16.125" style="4" customWidth="1"/>
    <col min="5910" max="5910" width="9.25" style="4" customWidth="1"/>
    <col min="5911" max="5911" width="13.75" style="4" customWidth="1"/>
    <col min="5912" max="5912" width="9" style="4" customWidth="1"/>
    <col min="5913" max="6135" width="9" style="4"/>
    <col min="6136" max="6136" width="83.875" style="4" customWidth="1"/>
    <col min="6137" max="6137" width="10.75" style="4" customWidth="1"/>
    <col min="6138" max="6138" width="12.875" style="4" customWidth="1"/>
    <col min="6139" max="6139" width="10.875" style="4" customWidth="1"/>
    <col min="6140" max="6140" width="14.25" style="4" customWidth="1"/>
    <col min="6141" max="6141" width="10.5" style="4" customWidth="1"/>
    <col min="6142" max="6142" width="12.125" style="4" customWidth="1"/>
    <col min="6143" max="6143" width="12.625" style="4" customWidth="1"/>
    <col min="6144" max="6144" width="11.125" style="4" customWidth="1"/>
    <col min="6145" max="6145" width="13.875" style="4" customWidth="1"/>
    <col min="6146" max="6146" width="13" style="4" customWidth="1"/>
    <col min="6147" max="6147" width="10.25" style="4" customWidth="1"/>
    <col min="6148" max="6148" width="12.5" style="4" customWidth="1"/>
    <col min="6149" max="6149" width="9.125" style="4" customWidth="1"/>
    <col min="6150" max="6150" width="11.875" style="4" customWidth="1"/>
    <col min="6151" max="6151" width="13.375" style="4" customWidth="1"/>
    <col min="6152" max="6152" width="10.25" style="4" customWidth="1"/>
    <col min="6153" max="6153" width="11.5" style="4" customWidth="1"/>
    <col min="6154" max="6154" width="13.75" style="4" customWidth="1"/>
    <col min="6155" max="6155" width="10.75" style="4" customWidth="1"/>
    <col min="6156" max="6156" width="11.125" style="4" customWidth="1"/>
    <col min="6157" max="6157" width="13.75" style="4" customWidth="1"/>
    <col min="6158" max="6158" width="10.125" style="4" customWidth="1"/>
    <col min="6159" max="6159" width="12" style="4" customWidth="1"/>
    <col min="6160" max="6160" width="10.25" style="4" customWidth="1"/>
    <col min="6161" max="6161" width="8.75" style="4" customWidth="1"/>
    <col min="6162" max="6162" width="7.75" style="4" customWidth="1"/>
    <col min="6163" max="6163" width="9.125" style="4" customWidth="1"/>
    <col min="6164" max="6164" width="11.375" style="4" customWidth="1"/>
    <col min="6165" max="6165" width="16.125" style="4" customWidth="1"/>
    <col min="6166" max="6166" width="9.25" style="4" customWidth="1"/>
    <col min="6167" max="6167" width="13.75" style="4" customWidth="1"/>
    <col min="6168" max="6168" width="9" style="4" customWidth="1"/>
    <col min="6169" max="6391" width="9" style="4"/>
    <col min="6392" max="6392" width="83.875" style="4" customWidth="1"/>
    <col min="6393" max="6393" width="10.75" style="4" customWidth="1"/>
    <col min="6394" max="6394" width="12.875" style="4" customWidth="1"/>
    <col min="6395" max="6395" width="10.875" style="4" customWidth="1"/>
    <col min="6396" max="6396" width="14.25" style="4" customWidth="1"/>
    <col min="6397" max="6397" width="10.5" style="4" customWidth="1"/>
    <col min="6398" max="6398" width="12.125" style="4" customWidth="1"/>
    <col min="6399" max="6399" width="12.625" style="4" customWidth="1"/>
    <col min="6400" max="6400" width="11.125" style="4" customWidth="1"/>
    <col min="6401" max="6401" width="13.875" style="4" customWidth="1"/>
    <col min="6402" max="6402" width="13" style="4" customWidth="1"/>
    <col min="6403" max="6403" width="10.25" style="4" customWidth="1"/>
    <col min="6404" max="6404" width="12.5" style="4" customWidth="1"/>
    <col min="6405" max="6405" width="9.125" style="4" customWidth="1"/>
    <col min="6406" max="6406" width="11.875" style="4" customWidth="1"/>
    <col min="6407" max="6407" width="13.375" style="4" customWidth="1"/>
    <col min="6408" max="6408" width="10.25" style="4" customWidth="1"/>
    <col min="6409" max="6409" width="11.5" style="4" customWidth="1"/>
    <col min="6410" max="6410" width="13.75" style="4" customWidth="1"/>
    <col min="6411" max="6411" width="10.75" style="4" customWidth="1"/>
    <col min="6412" max="6412" width="11.125" style="4" customWidth="1"/>
    <col min="6413" max="6413" width="13.75" style="4" customWidth="1"/>
    <col min="6414" max="6414" width="10.125" style="4" customWidth="1"/>
    <col min="6415" max="6415" width="12" style="4" customWidth="1"/>
    <col min="6416" max="6416" width="10.25" style="4" customWidth="1"/>
    <col min="6417" max="6417" width="8.75" style="4" customWidth="1"/>
    <col min="6418" max="6418" width="7.75" style="4" customWidth="1"/>
    <col min="6419" max="6419" width="9.125" style="4" customWidth="1"/>
    <col min="6420" max="6420" width="11.375" style="4" customWidth="1"/>
    <col min="6421" max="6421" width="16.125" style="4" customWidth="1"/>
    <col min="6422" max="6422" width="9.25" style="4" customWidth="1"/>
    <col min="6423" max="6423" width="13.75" style="4" customWidth="1"/>
    <col min="6424" max="6424" width="9" style="4" customWidth="1"/>
    <col min="6425" max="6647" width="9" style="4"/>
    <col min="6648" max="6648" width="83.875" style="4" customWidth="1"/>
    <col min="6649" max="6649" width="10.75" style="4" customWidth="1"/>
    <col min="6650" max="6650" width="12.875" style="4" customWidth="1"/>
    <col min="6651" max="6651" width="10.875" style="4" customWidth="1"/>
    <col min="6652" max="6652" width="14.25" style="4" customWidth="1"/>
    <col min="6653" max="6653" width="10.5" style="4" customWidth="1"/>
    <col min="6654" max="6654" width="12.125" style="4" customWidth="1"/>
    <col min="6655" max="6655" width="12.625" style="4" customWidth="1"/>
    <col min="6656" max="6656" width="11.125" style="4" customWidth="1"/>
    <col min="6657" max="6657" width="13.875" style="4" customWidth="1"/>
    <col min="6658" max="6658" width="13" style="4" customWidth="1"/>
    <col min="6659" max="6659" width="10.25" style="4" customWidth="1"/>
    <col min="6660" max="6660" width="12.5" style="4" customWidth="1"/>
    <col min="6661" max="6661" width="9.125" style="4" customWidth="1"/>
    <col min="6662" max="6662" width="11.875" style="4" customWidth="1"/>
    <col min="6663" max="6663" width="13.375" style="4" customWidth="1"/>
    <col min="6664" max="6664" width="10.25" style="4" customWidth="1"/>
    <col min="6665" max="6665" width="11.5" style="4" customWidth="1"/>
    <col min="6666" max="6666" width="13.75" style="4" customWidth="1"/>
    <col min="6667" max="6667" width="10.75" style="4" customWidth="1"/>
    <col min="6668" max="6668" width="11.125" style="4" customWidth="1"/>
    <col min="6669" max="6669" width="13.75" style="4" customWidth="1"/>
    <col min="6670" max="6670" width="10.125" style="4" customWidth="1"/>
    <col min="6671" max="6671" width="12" style="4" customWidth="1"/>
    <col min="6672" max="6672" width="10.25" style="4" customWidth="1"/>
    <col min="6673" max="6673" width="8.75" style="4" customWidth="1"/>
    <col min="6674" max="6674" width="7.75" style="4" customWidth="1"/>
    <col min="6675" max="6675" width="9.125" style="4" customWidth="1"/>
    <col min="6676" max="6676" width="11.375" style="4" customWidth="1"/>
    <col min="6677" max="6677" width="16.125" style="4" customWidth="1"/>
    <col min="6678" max="6678" width="9.25" style="4" customWidth="1"/>
    <col min="6679" max="6679" width="13.75" style="4" customWidth="1"/>
    <col min="6680" max="6680" width="9" style="4" customWidth="1"/>
    <col min="6681" max="6903" width="9" style="4"/>
    <col min="6904" max="6904" width="83.875" style="4" customWidth="1"/>
    <col min="6905" max="6905" width="10.75" style="4" customWidth="1"/>
    <col min="6906" max="6906" width="12.875" style="4" customWidth="1"/>
    <col min="6907" max="6907" width="10.875" style="4" customWidth="1"/>
    <col min="6908" max="6908" width="14.25" style="4" customWidth="1"/>
    <col min="6909" max="6909" width="10.5" style="4" customWidth="1"/>
    <col min="6910" max="6910" width="12.125" style="4" customWidth="1"/>
    <col min="6911" max="6911" width="12.625" style="4" customWidth="1"/>
    <col min="6912" max="6912" width="11.125" style="4" customWidth="1"/>
    <col min="6913" max="6913" width="13.875" style="4" customWidth="1"/>
    <col min="6914" max="6914" width="13" style="4" customWidth="1"/>
    <col min="6915" max="6915" width="10.25" style="4" customWidth="1"/>
    <col min="6916" max="6916" width="12.5" style="4" customWidth="1"/>
    <col min="6917" max="6917" width="9.125" style="4" customWidth="1"/>
    <col min="6918" max="6918" width="11.875" style="4" customWidth="1"/>
    <col min="6919" max="6919" width="13.375" style="4" customWidth="1"/>
    <col min="6920" max="6920" width="10.25" style="4" customWidth="1"/>
    <col min="6921" max="6921" width="11.5" style="4" customWidth="1"/>
    <col min="6922" max="6922" width="13.75" style="4" customWidth="1"/>
    <col min="6923" max="6923" width="10.75" style="4" customWidth="1"/>
    <col min="6924" max="6924" width="11.125" style="4" customWidth="1"/>
    <col min="6925" max="6925" width="13.75" style="4" customWidth="1"/>
    <col min="6926" max="6926" width="10.125" style="4" customWidth="1"/>
    <col min="6927" max="6927" width="12" style="4" customWidth="1"/>
    <col min="6928" max="6928" width="10.25" style="4" customWidth="1"/>
    <col min="6929" max="6929" width="8.75" style="4" customWidth="1"/>
    <col min="6930" max="6930" width="7.75" style="4" customWidth="1"/>
    <col min="6931" max="6931" width="9.125" style="4" customWidth="1"/>
    <col min="6932" max="6932" width="11.375" style="4" customWidth="1"/>
    <col min="6933" max="6933" width="16.125" style="4" customWidth="1"/>
    <col min="6934" max="6934" width="9.25" style="4" customWidth="1"/>
    <col min="6935" max="6935" width="13.75" style="4" customWidth="1"/>
    <col min="6936" max="6936" width="9" style="4" customWidth="1"/>
    <col min="6937" max="7159" width="9" style="4"/>
    <col min="7160" max="7160" width="83.875" style="4" customWidth="1"/>
    <col min="7161" max="7161" width="10.75" style="4" customWidth="1"/>
    <col min="7162" max="7162" width="12.875" style="4" customWidth="1"/>
    <col min="7163" max="7163" width="10.875" style="4" customWidth="1"/>
    <col min="7164" max="7164" width="14.25" style="4" customWidth="1"/>
    <col min="7165" max="7165" width="10.5" style="4" customWidth="1"/>
    <col min="7166" max="7166" width="12.125" style="4" customWidth="1"/>
    <col min="7167" max="7167" width="12.625" style="4" customWidth="1"/>
    <col min="7168" max="7168" width="11.125" style="4" customWidth="1"/>
    <col min="7169" max="7169" width="13.875" style="4" customWidth="1"/>
    <col min="7170" max="7170" width="13" style="4" customWidth="1"/>
    <col min="7171" max="7171" width="10.25" style="4" customWidth="1"/>
    <col min="7172" max="7172" width="12.5" style="4" customWidth="1"/>
    <col min="7173" max="7173" width="9.125" style="4" customWidth="1"/>
    <col min="7174" max="7174" width="11.875" style="4" customWidth="1"/>
    <col min="7175" max="7175" width="13.375" style="4" customWidth="1"/>
    <col min="7176" max="7176" width="10.25" style="4" customWidth="1"/>
    <col min="7177" max="7177" width="11.5" style="4" customWidth="1"/>
    <col min="7178" max="7178" width="13.75" style="4" customWidth="1"/>
    <col min="7179" max="7179" width="10.75" style="4" customWidth="1"/>
    <col min="7180" max="7180" width="11.125" style="4" customWidth="1"/>
    <col min="7181" max="7181" width="13.75" style="4" customWidth="1"/>
    <col min="7182" max="7182" width="10.125" style="4" customWidth="1"/>
    <col min="7183" max="7183" width="12" style="4" customWidth="1"/>
    <col min="7184" max="7184" width="10.25" style="4" customWidth="1"/>
    <col min="7185" max="7185" width="8.75" style="4" customWidth="1"/>
    <col min="7186" max="7186" width="7.75" style="4" customWidth="1"/>
    <col min="7187" max="7187" width="9.125" style="4" customWidth="1"/>
    <col min="7188" max="7188" width="11.375" style="4" customWidth="1"/>
    <col min="7189" max="7189" width="16.125" style="4" customWidth="1"/>
    <col min="7190" max="7190" width="9.25" style="4" customWidth="1"/>
    <col min="7191" max="7191" width="13.75" style="4" customWidth="1"/>
    <col min="7192" max="7192" width="9" style="4" customWidth="1"/>
    <col min="7193" max="7415" width="9" style="4"/>
    <col min="7416" max="7416" width="83.875" style="4" customWidth="1"/>
    <col min="7417" max="7417" width="10.75" style="4" customWidth="1"/>
    <col min="7418" max="7418" width="12.875" style="4" customWidth="1"/>
    <col min="7419" max="7419" width="10.875" style="4" customWidth="1"/>
    <col min="7420" max="7420" width="14.25" style="4" customWidth="1"/>
    <col min="7421" max="7421" width="10.5" style="4" customWidth="1"/>
    <col min="7422" max="7422" width="12.125" style="4" customWidth="1"/>
    <col min="7423" max="7423" width="12.625" style="4" customWidth="1"/>
    <col min="7424" max="7424" width="11.125" style="4" customWidth="1"/>
    <col min="7425" max="7425" width="13.875" style="4" customWidth="1"/>
    <col min="7426" max="7426" width="13" style="4" customWidth="1"/>
    <col min="7427" max="7427" width="10.25" style="4" customWidth="1"/>
    <col min="7428" max="7428" width="12.5" style="4" customWidth="1"/>
    <col min="7429" max="7429" width="9.125" style="4" customWidth="1"/>
    <col min="7430" max="7430" width="11.875" style="4" customWidth="1"/>
    <col min="7431" max="7431" width="13.375" style="4" customWidth="1"/>
    <col min="7432" max="7432" width="10.25" style="4" customWidth="1"/>
    <col min="7433" max="7433" width="11.5" style="4" customWidth="1"/>
    <col min="7434" max="7434" width="13.75" style="4" customWidth="1"/>
    <col min="7435" max="7435" width="10.75" style="4" customWidth="1"/>
    <col min="7436" max="7436" width="11.125" style="4" customWidth="1"/>
    <col min="7437" max="7437" width="13.75" style="4" customWidth="1"/>
    <col min="7438" max="7438" width="10.125" style="4" customWidth="1"/>
    <col min="7439" max="7439" width="12" style="4" customWidth="1"/>
    <col min="7440" max="7440" width="10.25" style="4" customWidth="1"/>
    <col min="7441" max="7441" width="8.75" style="4" customWidth="1"/>
    <col min="7442" max="7442" width="7.75" style="4" customWidth="1"/>
    <col min="7443" max="7443" width="9.125" style="4" customWidth="1"/>
    <col min="7444" max="7444" width="11.375" style="4" customWidth="1"/>
    <col min="7445" max="7445" width="16.125" style="4" customWidth="1"/>
    <col min="7446" max="7446" width="9.25" style="4" customWidth="1"/>
    <col min="7447" max="7447" width="13.75" style="4" customWidth="1"/>
    <col min="7448" max="7448" width="9" style="4" customWidth="1"/>
    <col min="7449" max="7671" width="9" style="4"/>
    <col min="7672" max="7672" width="83.875" style="4" customWidth="1"/>
    <col min="7673" max="7673" width="10.75" style="4" customWidth="1"/>
    <col min="7674" max="7674" width="12.875" style="4" customWidth="1"/>
    <col min="7675" max="7675" width="10.875" style="4" customWidth="1"/>
    <col min="7676" max="7676" width="14.25" style="4" customWidth="1"/>
    <col min="7677" max="7677" width="10.5" style="4" customWidth="1"/>
    <col min="7678" max="7678" width="12.125" style="4" customWidth="1"/>
    <col min="7679" max="7679" width="12.625" style="4" customWidth="1"/>
    <col min="7680" max="7680" width="11.125" style="4" customWidth="1"/>
    <col min="7681" max="7681" width="13.875" style="4" customWidth="1"/>
    <col min="7682" max="7682" width="13" style="4" customWidth="1"/>
    <col min="7683" max="7683" width="10.25" style="4" customWidth="1"/>
    <col min="7684" max="7684" width="12.5" style="4" customWidth="1"/>
    <col min="7685" max="7685" width="9.125" style="4" customWidth="1"/>
    <col min="7686" max="7686" width="11.875" style="4" customWidth="1"/>
    <col min="7687" max="7687" width="13.375" style="4" customWidth="1"/>
    <col min="7688" max="7688" width="10.25" style="4" customWidth="1"/>
    <col min="7689" max="7689" width="11.5" style="4" customWidth="1"/>
    <col min="7690" max="7690" width="13.75" style="4" customWidth="1"/>
    <col min="7691" max="7691" width="10.75" style="4" customWidth="1"/>
    <col min="7692" max="7692" width="11.125" style="4" customWidth="1"/>
    <col min="7693" max="7693" width="13.75" style="4" customWidth="1"/>
    <col min="7694" max="7694" width="10.125" style="4" customWidth="1"/>
    <col min="7695" max="7695" width="12" style="4" customWidth="1"/>
    <col min="7696" max="7696" width="10.25" style="4" customWidth="1"/>
    <col min="7697" max="7697" width="8.75" style="4" customWidth="1"/>
    <col min="7698" max="7698" width="7.75" style="4" customWidth="1"/>
    <col min="7699" max="7699" width="9.125" style="4" customWidth="1"/>
    <col min="7700" max="7700" width="11.375" style="4" customWidth="1"/>
    <col min="7701" max="7701" width="16.125" style="4" customWidth="1"/>
    <col min="7702" max="7702" width="9.25" style="4" customWidth="1"/>
    <col min="7703" max="7703" width="13.75" style="4" customWidth="1"/>
    <col min="7704" max="7704" width="9" style="4" customWidth="1"/>
    <col min="7705" max="7927" width="9" style="4"/>
    <col min="7928" max="7928" width="83.875" style="4" customWidth="1"/>
    <col min="7929" max="7929" width="10.75" style="4" customWidth="1"/>
    <col min="7930" max="7930" width="12.875" style="4" customWidth="1"/>
    <col min="7931" max="7931" width="10.875" style="4" customWidth="1"/>
    <col min="7932" max="7932" width="14.25" style="4" customWidth="1"/>
    <col min="7933" max="7933" width="10.5" style="4" customWidth="1"/>
    <col min="7934" max="7934" width="12.125" style="4" customWidth="1"/>
    <col min="7935" max="7935" width="12.625" style="4" customWidth="1"/>
    <col min="7936" max="7936" width="11.125" style="4" customWidth="1"/>
    <col min="7937" max="7937" width="13.875" style="4" customWidth="1"/>
    <col min="7938" max="7938" width="13" style="4" customWidth="1"/>
    <col min="7939" max="7939" width="10.25" style="4" customWidth="1"/>
    <col min="7940" max="7940" width="12.5" style="4" customWidth="1"/>
    <col min="7941" max="7941" width="9.125" style="4" customWidth="1"/>
    <col min="7942" max="7942" width="11.875" style="4" customWidth="1"/>
    <col min="7943" max="7943" width="13.375" style="4" customWidth="1"/>
    <col min="7944" max="7944" width="10.25" style="4" customWidth="1"/>
    <col min="7945" max="7945" width="11.5" style="4" customWidth="1"/>
    <col min="7946" max="7946" width="13.75" style="4" customWidth="1"/>
    <col min="7947" max="7947" width="10.75" style="4" customWidth="1"/>
    <col min="7948" max="7948" width="11.125" style="4" customWidth="1"/>
    <col min="7949" max="7949" width="13.75" style="4" customWidth="1"/>
    <col min="7950" max="7950" width="10.125" style="4" customWidth="1"/>
    <col min="7951" max="7951" width="12" style="4" customWidth="1"/>
    <col min="7952" max="7952" width="10.25" style="4" customWidth="1"/>
    <col min="7953" max="7953" width="8.75" style="4" customWidth="1"/>
    <col min="7954" max="7954" width="7.75" style="4" customWidth="1"/>
    <col min="7955" max="7955" width="9.125" style="4" customWidth="1"/>
    <col min="7956" max="7956" width="11.375" style="4" customWidth="1"/>
    <col min="7957" max="7957" width="16.125" style="4" customWidth="1"/>
    <col min="7958" max="7958" width="9.25" style="4" customWidth="1"/>
    <col min="7959" max="7959" width="13.75" style="4" customWidth="1"/>
    <col min="7960" max="7960" width="9" style="4" customWidth="1"/>
    <col min="7961" max="8183" width="9" style="4"/>
    <col min="8184" max="8184" width="83.875" style="4" customWidth="1"/>
    <col min="8185" max="8185" width="10.75" style="4" customWidth="1"/>
    <col min="8186" max="8186" width="12.875" style="4" customWidth="1"/>
    <col min="8187" max="8187" width="10.875" style="4" customWidth="1"/>
    <col min="8188" max="8188" width="14.25" style="4" customWidth="1"/>
    <col min="8189" max="8189" width="10.5" style="4" customWidth="1"/>
    <col min="8190" max="8190" width="12.125" style="4" customWidth="1"/>
    <col min="8191" max="8191" width="12.625" style="4" customWidth="1"/>
    <col min="8192" max="8192" width="11.125" style="4" customWidth="1"/>
    <col min="8193" max="8193" width="13.875" style="4" customWidth="1"/>
    <col min="8194" max="8194" width="13" style="4" customWidth="1"/>
    <col min="8195" max="8195" width="10.25" style="4" customWidth="1"/>
    <col min="8196" max="8196" width="12.5" style="4" customWidth="1"/>
    <col min="8197" max="8197" width="9.125" style="4" customWidth="1"/>
    <col min="8198" max="8198" width="11.875" style="4" customWidth="1"/>
    <col min="8199" max="8199" width="13.375" style="4" customWidth="1"/>
    <col min="8200" max="8200" width="10.25" style="4" customWidth="1"/>
    <col min="8201" max="8201" width="11.5" style="4" customWidth="1"/>
    <col min="8202" max="8202" width="13.75" style="4" customWidth="1"/>
    <col min="8203" max="8203" width="10.75" style="4" customWidth="1"/>
    <col min="8204" max="8204" width="11.125" style="4" customWidth="1"/>
    <col min="8205" max="8205" width="13.75" style="4" customWidth="1"/>
    <col min="8206" max="8206" width="10.125" style="4" customWidth="1"/>
    <col min="8207" max="8207" width="12" style="4" customWidth="1"/>
    <col min="8208" max="8208" width="10.25" style="4" customWidth="1"/>
    <col min="8209" max="8209" width="8.75" style="4" customWidth="1"/>
    <col min="8210" max="8210" width="7.75" style="4" customWidth="1"/>
    <col min="8211" max="8211" width="9.125" style="4" customWidth="1"/>
    <col min="8212" max="8212" width="11.375" style="4" customWidth="1"/>
    <col min="8213" max="8213" width="16.125" style="4" customWidth="1"/>
    <col min="8214" max="8214" width="9.25" style="4" customWidth="1"/>
    <col min="8215" max="8215" width="13.75" style="4" customWidth="1"/>
    <col min="8216" max="8216" width="9" style="4" customWidth="1"/>
    <col min="8217" max="8439" width="9" style="4"/>
    <col min="8440" max="8440" width="83.875" style="4" customWidth="1"/>
    <col min="8441" max="8441" width="10.75" style="4" customWidth="1"/>
    <col min="8442" max="8442" width="12.875" style="4" customWidth="1"/>
    <col min="8443" max="8443" width="10.875" style="4" customWidth="1"/>
    <col min="8444" max="8444" width="14.25" style="4" customWidth="1"/>
    <col min="8445" max="8445" width="10.5" style="4" customWidth="1"/>
    <col min="8446" max="8446" width="12.125" style="4" customWidth="1"/>
    <col min="8447" max="8447" width="12.625" style="4" customWidth="1"/>
    <col min="8448" max="8448" width="11.125" style="4" customWidth="1"/>
    <col min="8449" max="8449" width="13.875" style="4" customWidth="1"/>
    <col min="8450" max="8450" width="13" style="4" customWidth="1"/>
    <col min="8451" max="8451" width="10.25" style="4" customWidth="1"/>
    <col min="8452" max="8452" width="12.5" style="4" customWidth="1"/>
    <col min="8453" max="8453" width="9.125" style="4" customWidth="1"/>
    <col min="8454" max="8454" width="11.875" style="4" customWidth="1"/>
    <col min="8455" max="8455" width="13.375" style="4" customWidth="1"/>
    <col min="8456" max="8456" width="10.25" style="4" customWidth="1"/>
    <col min="8457" max="8457" width="11.5" style="4" customWidth="1"/>
    <col min="8458" max="8458" width="13.75" style="4" customWidth="1"/>
    <col min="8459" max="8459" width="10.75" style="4" customWidth="1"/>
    <col min="8460" max="8460" width="11.125" style="4" customWidth="1"/>
    <col min="8461" max="8461" width="13.75" style="4" customWidth="1"/>
    <col min="8462" max="8462" width="10.125" style="4" customWidth="1"/>
    <col min="8463" max="8463" width="12" style="4" customWidth="1"/>
    <col min="8464" max="8464" width="10.25" style="4" customWidth="1"/>
    <col min="8465" max="8465" width="8.75" style="4" customWidth="1"/>
    <col min="8466" max="8466" width="7.75" style="4" customWidth="1"/>
    <col min="8467" max="8467" width="9.125" style="4" customWidth="1"/>
    <col min="8468" max="8468" width="11.375" style="4" customWidth="1"/>
    <col min="8469" max="8469" width="16.125" style="4" customWidth="1"/>
    <col min="8470" max="8470" width="9.25" style="4" customWidth="1"/>
    <col min="8471" max="8471" width="13.75" style="4" customWidth="1"/>
    <col min="8472" max="8472" width="9" style="4" customWidth="1"/>
    <col min="8473" max="8695" width="9" style="4"/>
    <col min="8696" max="8696" width="83.875" style="4" customWidth="1"/>
    <col min="8697" max="8697" width="10.75" style="4" customWidth="1"/>
    <col min="8698" max="8698" width="12.875" style="4" customWidth="1"/>
    <col min="8699" max="8699" width="10.875" style="4" customWidth="1"/>
    <col min="8700" max="8700" width="14.25" style="4" customWidth="1"/>
    <col min="8701" max="8701" width="10.5" style="4" customWidth="1"/>
    <col min="8702" max="8702" width="12.125" style="4" customWidth="1"/>
    <col min="8703" max="8703" width="12.625" style="4" customWidth="1"/>
    <col min="8704" max="8704" width="11.125" style="4" customWidth="1"/>
    <col min="8705" max="8705" width="13.875" style="4" customWidth="1"/>
    <col min="8706" max="8706" width="13" style="4" customWidth="1"/>
    <col min="8707" max="8707" width="10.25" style="4" customWidth="1"/>
    <col min="8708" max="8708" width="12.5" style="4" customWidth="1"/>
    <col min="8709" max="8709" width="9.125" style="4" customWidth="1"/>
    <col min="8710" max="8710" width="11.875" style="4" customWidth="1"/>
    <col min="8711" max="8711" width="13.375" style="4" customWidth="1"/>
    <col min="8712" max="8712" width="10.25" style="4" customWidth="1"/>
    <col min="8713" max="8713" width="11.5" style="4" customWidth="1"/>
    <col min="8714" max="8714" width="13.75" style="4" customWidth="1"/>
    <col min="8715" max="8715" width="10.75" style="4" customWidth="1"/>
    <col min="8716" max="8716" width="11.125" style="4" customWidth="1"/>
    <col min="8717" max="8717" width="13.75" style="4" customWidth="1"/>
    <col min="8718" max="8718" width="10.125" style="4" customWidth="1"/>
    <col min="8719" max="8719" width="12" style="4" customWidth="1"/>
    <col min="8720" max="8720" width="10.25" style="4" customWidth="1"/>
    <col min="8721" max="8721" width="8.75" style="4" customWidth="1"/>
    <col min="8722" max="8722" width="7.75" style="4" customWidth="1"/>
    <col min="8723" max="8723" width="9.125" style="4" customWidth="1"/>
    <col min="8724" max="8724" width="11.375" style="4" customWidth="1"/>
    <col min="8725" max="8725" width="16.125" style="4" customWidth="1"/>
    <col min="8726" max="8726" width="9.25" style="4" customWidth="1"/>
    <col min="8727" max="8727" width="13.75" style="4" customWidth="1"/>
    <col min="8728" max="8728" width="9" style="4" customWidth="1"/>
    <col min="8729" max="8951" width="9" style="4"/>
    <col min="8952" max="8952" width="83.875" style="4" customWidth="1"/>
    <col min="8953" max="8953" width="10.75" style="4" customWidth="1"/>
    <col min="8954" max="8954" width="12.875" style="4" customWidth="1"/>
    <col min="8955" max="8955" width="10.875" style="4" customWidth="1"/>
    <col min="8956" max="8956" width="14.25" style="4" customWidth="1"/>
    <col min="8957" max="8957" width="10.5" style="4" customWidth="1"/>
    <col min="8958" max="8958" width="12.125" style="4" customWidth="1"/>
    <col min="8959" max="8959" width="12.625" style="4" customWidth="1"/>
    <col min="8960" max="8960" width="11.125" style="4" customWidth="1"/>
    <col min="8961" max="8961" width="13.875" style="4" customWidth="1"/>
    <col min="8962" max="8962" width="13" style="4" customWidth="1"/>
    <col min="8963" max="8963" width="10.25" style="4" customWidth="1"/>
    <col min="8964" max="8964" width="12.5" style="4" customWidth="1"/>
    <col min="8965" max="8965" width="9.125" style="4" customWidth="1"/>
    <col min="8966" max="8966" width="11.875" style="4" customWidth="1"/>
    <col min="8967" max="8967" width="13.375" style="4" customWidth="1"/>
    <col min="8968" max="8968" width="10.25" style="4" customWidth="1"/>
    <col min="8969" max="8969" width="11.5" style="4" customWidth="1"/>
    <col min="8970" max="8970" width="13.75" style="4" customWidth="1"/>
    <col min="8971" max="8971" width="10.75" style="4" customWidth="1"/>
    <col min="8972" max="8972" width="11.125" style="4" customWidth="1"/>
    <col min="8973" max="8973" width="13.75" style="4" customWidth="1"/>
    <col min="8974" max="8974" width="10.125" style="4" customWidth="1"/>
    <col min="8975" max="8975" width="12" style="4" customWidth="1"/>
    <col min="8976" max="8976" width="10.25" style="4" customWidth="1"/>
    <col min="8977" max="8977" width="8.75" style="4" customWidth="1"/>
    <col min="8978" max="8978" width="7.75" style="4" customWidth="1"/>
    <col min="8979" max="8979" width="9.125" style="4" customWidth="1"/>
    <col min="8980" max="8980" width="11.375" style="4" customWidth="1"/>
    <col min="8981" max="8981" width="16.125" style="4" customWidth="1"/>
    <col min="8982" max="8982" width="9.25" style="4" customWidth="1"/>
    <col min="8983" max="8983" width="13.75" style="4" customWidth="1"/>
    <col min="8984" max="8984" width="9" style="4" customWidth="1"/>
    <col min="8985" max="9207" width="9" style="4"/>
    <col min="9208" max="9208" width="83.875" style="4" customWidth="1"/>
    <col min="9209" max="9209" width="10.75" style="4" customWidth="1"/>
    <col min="9210" max="9210" width="12.875" style="4" customWidth="1"/>
    <col min="9211" max="9211" width="10.875" style="4" customWidth="1"/>
    <col min="9212" max="9212" width="14.25" style="4" customWidth="1"/>
    <col min="9213" max="9213" width="10.5" style="4" customWidth="1"/>
    <col min="9214" max="9214" width="12.125" style="4" customWidth="1"/>
    <col min="9215" max="9215" width="12.625" style="4" customWidth="1"/>
    <col min="9216" max="9216" width="11.125" style="4" customWidth="1"/>
    <col min="9217" max="9217" width="13.875" style="4" customWidth="1"/>
    <col min="9218" max="9218" width="13" style="4" customWidth="1"/>
    <col min="9219" max="9219" width="10.25" style="4" customWidth="1"/>
    <col min="9220" max="9220" width="12.5" style="4" customWidth="1"/>
    <col min="9221" max="9221" width="9.125" style="4" customWidth="1"/>
    <col min="9222" max="9222" width="11.875" style="4" customWidth="1"/>
    <col min="9223" max="9223" width="13.375" style="4" customWidth="1"/>
    <col min="9224" max="9224" width="10.25" style="4" customWidth="1"/>
    <col min="9225" max="9225" width="11.5" style="4" customWidth="1"/>
    <col min="9226" max="9226" width="13.75" style="4" customWidth="1"/>
    <col min="9227" max="9227" width="10.75" style="4" customWidth="1"/>
    <col min="9228" max="9228" width="11.125" style="4" customWidth="1"/>
    <col min="9229" max="9229" width="13.75" style="4" customWidth="1"/>
    <col min="9230" max="9230" width="10.125" style="4" customWidth="1"/>
    <col min="9231" max="9231" width="12" style="4" customWidth="1"/>
    <col min="9232" max="9232" width="10.25" style="4" customWidth="1"/>
    <col min="9233" max="9233" width="8.75" style="4" customWidth="1"/>
    <col min="9234" max="9234" width="7.75" style="4" customWidth="1"/>
    <col min="9235" max="9235" width="9.125" style="4" customWidth="1"/>
    <col min="9236" max="9236" width="11.375" style="4" customWidth="1"/>
    <col min="9237" max="9237" width="16.125" style="4" customWidth="1"/>
    <col min="9238" max="9238" width="9.25" style="4" customWidth="1"/>
    <col min="9239" max="9239" width="13.75" style="4" customWidth="1"/>
    <col min="9240" max="9240" width="9" style="4" customWidth="1"/>
    <col min="9241" max="9463" width="9" style="4"/>
    <col min="9464" max="9464" width="83.875" style="4" customWidth="1"/>
    <col min="9465" max="9465" width="10.75" style="4" customWidth="1"/>
    <col min="9466" max="9466" width="12.875" style="4" customWidth="1"/>
    <col min="9467" max="9467" width="10.875" style="4" customWidth="1"/>
    <col min="9468" max="9468" width="14.25" style="4" customWidth="1"/>
    <col min="9469" max="9469" width="10.5" style="4" customWidth="1"/>
    <col min="9470" max="9470" width="12.125" style="4" customWidth="1"/>
    <col min="9471" max="9471" width="12.625" style="4" customWidth="1"/>
    <col min="9472" max="9472" width="11.125" style="4" customWidth="1"/>
    <col min="9473" max="9473" width="13.875" style="4" customWidth="1"/>
    <col min="9474" max="9474" width="13" style="4" customWidth="1"/>
    <col min="9475" max="9475" width="10.25" style="4" customWidth="1"/>
    <col min="9476" max="9476" width="12.5" style="4" customWidth="1"/>
    <col min="9477" max="9477" width="9.125" style="4" customWidth="1"/>
    <col min="9478" max="9478" width="11.875" style="4" customWidth="1"/>
    <col min="9479" max="9479" width="13.375" style="4" customWidth="1"/>
    <col min="9480" max="9480" width="10.25" style="4" customWidth="1"/>
    <col min="9481" max="9481" width="11.5" style="4" customWidth="1"/>
    <col min="9482" max="9482" width="13.75" style="4" customWidth="1"/>
    <col min="9483" max="9483" width="10.75" style="4" customWidth="1"/>
    <col min="9484" max="9484" width="11.125" style="4" customWidth="1"/>
    <col min="9485" max="9485" width="13.75" style="4" customWidth="1"/>
    <col min="9486" max="9486" width="10.125" style="4" customWidth="1"/>
    <col min="9487" max="9487" width="12" style="4" customWidth="1"/>
    <col min="9488" max="9488" width="10.25" style="4" customWidth="1"/>
    <col min="9489" max="9489" width="8.75" style="4" customWidth="1"/>
    <col min="9490" max="9490" width="7.75" style="4" customWidth="1"/>
    <col min="9491" max="9491" width="9.125" style="4" customWidth="1"/>
    <col min="9492" max="9492" width="11.375" style="4" customWidth="1"/>
    <col min="9493" max="9493" width="16.125" style="4" customWidth="1"/>
    <col min="9494" max="9494" width="9.25" style="4" customWidth="1"/>
    <col min="9495" max="9495" width="13.75" style="4" customWidth="1"/>
    <col min="9496" max="9496" width="9" style="4" customWidth="1"/>
    <col min="9497" max="9719" width="9" style="4"/>
    <col min="9720" max="9720" width="83.875" style="4" customWidth="1"/>
    <col min="9721" max="9721" width="10.75" style="4" customWidth="1"/>
    <col min="9722" max="9722" width="12.875" style="4" customWidth="1"/>
    <col min="9723" max="9723" width="10.875" style="4" customWidth="1"/>
    <col min="9724" max="9724" width="14.25" style="4" customWidth="1"/>
    <col min="9725" max="9725" width="10.5" style="4" customWidth="1"/>
    <col min="9726" max="9726" width="12.125" style="4" customWidth="1"/>
    <col min="9727" max="9727" width="12.625" style="4" customWidth="1"/>
    <col min="9728" max="9728" width="11.125" style="4" customWidth="1"/>
    <col min="9729" max="9729" width="13.875" style="4" customWidth="1"/>
    <col min="9730" max="9730" width="13" style="4" customWidth="1"/>
    <col min="9731" max="9731" width="10.25" style="4" customWidth="1"/>
    <col min="9732" max="9732" width="12.5" style="4" customWidth="1"/>
    <col min="9733" max="9733" width="9.125" style="4" customWidth="1"/>
    <col min="9734" max="9734" width="11.875" style="4" customWidth="1"/>
    <col min="9735" max="9735" width="13.375" style="4" customWidth="1"/>
    <col min="9736" max="9736" width="10.25" style="4" customWidth="1"/>
    <col min="9737" max="9737" width="11.5" style="4" customWidth="1"/>
    <col min="9738" max="9738" width="13.75" style="4" customWidth="1"/>
    <col min="9739" max="9739" width="10.75" style="4" customWidth="1"/>
    <col min="9740" max="9740" width="11.125" style="4" customWidth="1"/>
    <col min="9741" max="9741" width="13.75" style="4" customWidth="1"/>
    <col min="9742" max="9742" width="10.125" style="4" customWidth="1"/>
    <col min="9743" max="9743" width="12" style="4" customWidth="1"/>
    <col min="9744" max="9744" width="10.25" style="4" customWidth="1"/>
    <col min="9745" max="9745" width="8.75" style="4" customWidth="1"/>
    <col min="9746" max="9746" width="7.75" style="4" customWidth="1"/>
    <col min="9747" max="9747" width="9.125" style="4" customWidth="1"/>
    <col min="9748" max="9748" width="11.375" style="4" customWidth="1"/>
    <col min="9749" max="9749" width="16.125" style="4" customWidth="1"/>
    <col min="9750" max="9750" width="9.25" style="4" customWidth="1"/>
    <col min="9751" max="9751" width="13.75" style="4" customWidth="1"/>
    <col min="9752" max="9752" width="9" style="4" customWidth="1"/>
    <col min="9753" max="9975" width="9" style="4"/>
    <col min="9976" max="9976" width="83.875" style="4" customWidth="1"/>
    <col min="9977" max="9977" width="10.75" style="4" customWidth="1"/>
    <col min="9978" max="9978" width="12.875" style="4" customWidth="1"/>
    <col min="9979" max="9979" width="10.875" style="4" customWidth="1"/>
    <col min="9980" max="9980" width="14.25" style="4" customWidth="1"/>
    <col min="9981" max="9981" width="10.5" style="4" customWidth="1"/>
    <col min="9982" max="9982" width="12.125" style="4" customWidth="1"/>
    <col min="9983" max="9983" width="12.625" style="4" customWidth="1"/>
    <col min="9984" max="9984" width="11.125" style="4" customWidth="1"/>
    <col min="9985" max="9985" width="13.875" style="4" customWidth="1"/>
    <col min="9986" max="9986" width="13" style="4" customWidth="1"/>
    <col min="9987" max="9987" width="10.25" style="4" customWidth="1"/>
    <col min="9988" max="9988" width="12.5" style="4" customWidth="1"/>
    <col min="9989" max="9989" width="9.125" style="4" customWidth="1"/>
    <col min="9990" max="9990" width="11.875" style="4" customWidth="1"/>
    <col min="9991" max="9991" width="13.375" style="4" customWidth="1"/>
    <col min="9992" max="9992" width="10.25" style="4" customWidth="1"/>
    <col min="9993" max="9993" width="11.5" style="4" customWidth="1"/>
    <col min="9994" max="9994" width="13.75" style="4" customWidth="1"/>
    <col min="9995" max="9995" width="10.75" style="4" customWidth="1"/>
    <col min="9996" max="9996" width="11.125" style="4" customWidth="1"/>
    <col min="9997" max="9997" width="13.75" style="4" customWidth="1"/>
    <col min="9998" max="9998" width="10.125" style="4" customWidth="1"/>
    <col min="9999" max="9999" width="12" style="4" customWidth="1"/>
    <col min="10000" max="10000" width="10.25" style="4" customWidth="1"/>
    <col min="10001" max="10001" width="8.75" style="4" customWidth="1"/>
    <col min="10002" max="10002" width="7.75" style="4" customWidth="1"/>
    <col min="10003" max="10003" width="9.125" style="4" customWidth="1"/>
    <col min="10004" max="10004" width="11.375" style="4" customWidth="1"/>
    <col min="10005" max="10005" width="16.125" style="4" customWidth="1"/>
    <col min="10006" max="10006" width="9.25" style="4" customWidth="1"/>
    <col min="10007" max="10007" width="13.75" style="4" customWidth="1"/>
    <col min="10008" max="10008" width="9" style="4" customWidth="1"/>
    <col min="10009" max="10231" width="9" style="4"/>
    <col min="10232" max="10232" width="83.875" style="4" customWidth="1"/>
    <col min="10233" max="10233" width="10.75" style="4" customWidth="1"/>
    <col min="10234" max="10234" width="12.875" style="4" customWidth="1"/>
    <col min="10235" max="10235" width="10.875" style="4" customWidth="1"/>
    <col min="10236" max="10236" width="14.25" style="4" customWidth="1"/>
    <col min="10237" max="10237" width="10.5" style="4" customWidth="1"/>
    <col min="10238" max="10238" width="12.125" style="4" customWidth="1"/>
    <col min="10239" max="10239" width="12.625" style="4" customWidth="1"/>
    <col min="10240" max="10240" width="11.125" style="4" customWidth="1"/>
    <col min="10241" max="10241" width="13.875" style="4" customWidth="1"/>
    <col min="10242" max="10242" width="13" style="4" customWidth="1"/>
    <col min="10243" max="10243" width="10.25" style="4" customWidth="1"/>
    <col min="10244" max="10244" width="12.5" style="4" customWidth="1"/>
    <col min="10245" max="10245" width="9.125" style="4" customWidth="1"/>
    <col min="10246" max="10246" width="11.875" style="4" customWidth="1"/>
    <col min="10247" max="10247" width="13.375" style="4" customWidth="1"/>
    <col min="10248" max="10248" width="10.25" style="4" customWidth="1"/>
    <col min="10249" max="10249" width="11.5" style="4" customWidth="1"/>
    <col min="10250" max="10250" width="13.75" style="4" customWidth="1"/>
    <col min="10251" max="10251" width="10.75" style="4" customWidth="1"/>
    <col min="10252" max="10252" width="11.125" style="4" customWidth="1"/>
    <col min="10253" max="10253" width="13.75" style="4" customWidth="1"/>
    <col min="10254" max="10254" width="10.125" style="4" customWidth="1"/>
    <col min="10255" max="10255" width="12" style="4" customWidth="1"/>
    <col min="10256" max="10256" width="10.25" style="4" customWidth="1"/>
    <col min="10257" max="10257" width="8.75" style="4" customWidth="1"/>
    <col min="10258" max="10258" width="7.75" style="4" customWidth="1"/>
    <col min="10259" max="10259" width="9.125" style="4" customWidth="1"/>
    <col min="10260" max="10260" width="11.375" style="4" customWidth="1"/>
    <col min="10261" max="10261" width="16.125" style="4" customWidth="1"/>
    <col min="10262" max="10262" width="9.25" style="4" customWidth="1"/>
    <col min="10263" max="10263" width="13.75" style="4" customWidth="1"/>
    <col min="10264" max="10264" width="9" style="4" customWidth="1"/>
    <col min="10265" max="10487" width="9" style="4"/>
    <col min="10488" max="10488" width="83.875" style="4" customWidth="1"/>
    <col min="10489" max="10489" width="10.75" style="4" customWidth="1"/>
    <col min="10490" max="10490" width="12.875" style="4" customWidth="1"/>
    <col min="10491" max="10491" width="10.875" style="4" customWidth="1"/>
    <col min="10492" max="10492" width="14.25" style="4" customWidth="1"/>
    <col min="10493" max="10493" width="10.5" style="4" customWidth="1"/>
    <col min="10494" max="10494" width="12.125" style="4" customWidth="1"/>
    <col min="10495" max="10495" width="12.625" style="4" customWidth="1"/>
    <col min="10496" max="10496" width="11.125" style="4" customWidth="1"/>
    <col min="10497" max="10497" width="13.875" style="4" customWidth="1"/>
    <col min="10498" max="10498" width="13" style="4" customWidth="1"/>
    <col min="10499" max="10499" width="10.25" style="4" customWidth="1"/>
    <col min="10500" max="10500" width="12.5" style="4" customWidth="1"/>
    <col min="10501" max="10501" width="9.125" style="4" customWidth="1"/>
    <col min="10502" max="10502" width="11.875" style="4" customWidth="1"/>
    <col min="10503" max="10503" width="13.375" style="4" customWidth="1"/>
    <col min="10504" max="10504" width="10.25" style="4" customWidth="1"/>
    <col min="10505" max="10505" width="11.5" style="4" customWidth="1"/>
    <col min="10506" max="10506" width="13.75" style="4" customWidth="1"/>
    <col min="10507" max="10507" width="10.75" style="4" customWidth="1"/>
    <col min="10508" max="10508" width="11.125" style="4" customWidth="1"/>
    <col min="10509" max="10509" width="13.75" style="4" customWidth="1"/>
    <col min="10510" max="10510" width="10.125" style="4" customWidth="1"/>
    <col min="10511" max="10511" width="12" style="4" customWidth="1"/>
    <col min="10512" max="10512" width="10.25" style="4" customWidth="1"/>
    <col min="10513" max="10513" width="8.75" style="4" customWidth="1"/>
    <col min="10514" max="10514" width="7.75" style="4" customWidth="1"/>
    <col min="10515" max="10515" width="9.125" style="4" customWidth="1"/>
    <col min="10516" max="10516" width="11.375" style="4" customWidth="1"/>
    <col min="10517" max="10517" width="16.125" style="4" customWidth="1"/>
    <col min="10518" max="10518" width="9.25" style="4" customWidth="1"/>
    <col min="10519" max="10519" width="13.75" style="4" customWidth="1"/>
    <col min="10520" max="10520" width="9" style="4" customWidth="1"/>
    <col min="10521" max="10743" width="9" style="4"/>
    <col min="10744" max="10744" width="83.875" style="4" customWidth="1"/>
    <col min="10745" max="10745" width="10.75" style="4" customWidth="1"/>
    <col min="10746" max="10746" width="12.875" style="4" customWidth="1"/>
    <col min="10747" max="10747" width="10.875" style="4" customWidth="1"/>
    <col min="10748" max="10748" width="14.25" style="4" customWidth="1"/>
    <col min="10749" max="10749" width="10.5" style="4" customWidth="1"/>
    <col min="10750" max="10750" width="12.125" style="4" customWidth="1"/>
    <col min="10751" max="10751" width="12.625" style="4" customWidth="1"/>
    <col min="10752" max="10752" width="11.125" style="4" customWidth="1"/>
    <col min="10753" max="10753" width="13.875" style="4" customWidth="1"/>
    <col min="10754" max="10754" width="13" style="4" customWidth="1"/>
    <col min="10755" max="10755" width="10.25" style="4" customWidth="1"/>
    <col min="10756" max="10756" width="12.5" style="4" customWidth="1"/>
    <col min="10757" max="10757" width="9.125" style="4" customWidth="1"/>
    <col min="10758" max="10758" width="11.875" style="4" customWidth="1"/>
    <col min="10759" max="10759" width="13.375" style="4" customWidth="1"/>
    <col min="10760" max="10760" width="10.25" style="4" customWidth="1"/>
    <col min="10761" max="10761" width="11.5" style="4" customWidth="1"/>
    <col min="10762" max="10762" width="13.75" style="4" customWidth="1"/>
    <col min="10763" max="10763" width="10.75" style="4" customWidth="1"/>
    <col min="10764" max="10764" width="11.125" style="4" customWidth="1"/>
    <col min="10765" max="10765" width="13.75" style="4" customWidth="1"/>
    <col min="10766" max="10766" width="10.125" style="4" customWidth="1"/>
    <col min="10767" max="10767" width="12" style="4" customWidth="1"/>
    <col min="10768" max="10768" width="10.25" style="4" customWidth="1"/>
    <col min="10769" max="10769" width="8.75" style="4" customWidth="1"/>
    <col min="10770" max="10770" width="7.75" style="4" customWidth="1"/>
    <col min="10771" max="10771" width="9.125" style="4" customWidth="1"/>
    <col min="10772" max="10772" width="11.375" style="4" customWidth="1"/>
    <col min="10773" max="10773" width="16.125" style="4" customWidth="1"/>
    <col min="10774" max="10774" width="9.25" style="4" customWidth="1"/>
    <col min="10775" max="10775" width="13.75" style="4" customWidth="1"/>
    <col min="10776" max="10776" width="9" style="4" customWidth="1"/>
    <col min="10777" max="10999" width="9" style="4"/>
    <col min="11000" max="11000" width="83.875" style="4" customWidth="1"/>
    <col min="11001" max="11001" width="10.75" style="4" customWidth="1"/>
    <col min="11002" max="11002" width="12.875" style="4" customWidth="1"/>
    <col min="11003" max="11003" width="10.875" style="4" customWidth="1"/>
    <col min="11004" max="11004" width="14.25" style="4" customWidth="1"/>
    <col min="11005" max="11005" width="10.5" style="4" customWidth="1"/>
    <col min="11006" max="11006" width="12.125" style="4" customWidth="1"/>
    <col min="11007" max="11007" width="12.625" style="4" customWidth="1"/>
    <col min="11008" max="11008" width="11.125" style="4" customWidth="1"/>
    <col min="11009" max="11009" width="13.875" style="4" customWidth="1"/>
    <col min="11010" max="11010" width="13" style="4" customWidth="1"/>
    <col min="11011" max="11011" width="10.25" style="4" customWidth="1"/>
    <col min="11012" max="11012" width="12.5" style="4" customWidth="1"/>
    <col min="11013" max="11013" width="9.125" style="4" customWidth="1"/>
    <col min="11014" max="11014" width="11.875" style="4" customWidth="1"/>
    <col min="11015" max="11015" width="13.375" style="4" customWidth="1"/>
    <col min="11016" max="11016" width="10.25" style="4" customWidth="1"/>
    <col min="11017" max="11017" width="11.5" style="4" customWidth="1"/>
    <col min="11018" max="11018" width="13.75" style="4" customWidth="1"/>
    <col min="11019" max="11019" width="10.75" style="4" customWidth="1"/>
    <col min="11020" max="11020" width="11.125" style="4" customWidth="1"/>
    <col min="11021" max="11021" width="13.75" style="4" customWidth="1"/>
    <col min="11022" max="11022" width="10.125" style="4" customWidth="1"/>
    <col min="11023" max="11023" width="12" style="4" customWidth="1"/>
    <col min="11024" max="11024" width="10.25" style="4" customWidth="1"/>
    <col min="11025" max="11025" width="8.75" style="4" customWidth="1"/>
    <col min="11026" max="11026" width="7.75" style="4" customWidth="1"/>
    <col min="11027" max="11027" width="9.125" style="4" customWidth="1"/>
    <col min="11028" max="11028" width="11.375" style="4" customWidth="1"/>
    <col min="11029" max="11029" width="16.125" style="4" customWidth="1"/>
    <col min="11030" max="11030" width="9.25" style="4" customWidth="1"/>
    <col min="11031" max="11031" width="13.75" style="4" customWidth="1"/>
    <col min="11032" max="11032" width="9" style="4" customWidth="1"/>
    <col min="11033" max="11255" width="9" style="4"/>
    <col min="11256" max="11256" width="83.875" style="4" customWidth="1"/>
    <col min="11257" max="11257" width="10.75" style="4" customWidth="1"/>
    <col min="11258" max="11258" width="12.875" style="4" customWidth="1"/>
    <col min="11259" max="11259" width="10.875" style="4" customWidth="1"/>
    <col min="11260" max="11260" width="14.25" style="4" customWidth="1"/>
    <col min="11261" max="11261" width="10.5" style="4" customWidth="1"/>
    <col min="11262" max="11262" width="12.125" style="4" customWidth="1"/>
    <col min="11263" max="11263" width="12.625" style="4" customWidth="1"/>
    <col min="11264" max="11264" width="11.125" style="4" customWidth="1"/>
    <col min="11265" max="11265" width="13.875" style="4" customWidth="1"/>
    <col min="11266" max="11266" width="13" style="4" customWidth="1"/>
    <col min="11267" max="11267" width="10.25" style="4" customWidth="1"/>
    <col min="11268" max="11268" width="12.5" style="4" customWidth="1"/>
    <col min="11269" max="11269" width="9.125" style="4" customWidth="1"/>
    <col min="11270" max="11270" width="11.875" style="4" customWidth="1"/>
    <col min="11271" max="11271" width="13.375" style="4" customWidth="1"/>
    <col min="11272" max="11272" width="10.25" style="4" customWidth="1"/>
    <col min="11273" max="11273" width="11.5" style="4" customWidth="1"/>
    <col min="11274" max="11274" width="13.75" style="4" customWidth="1"/>
    <col min="11275" max="11275" width="10.75" style="4" customWidth="1"/>
    <col min="11276" max="11276" width="11.125" style="4" customWidth="1"/>
    <col min="11277" max="11277" width="13.75" style="4" customWidth="1"/>
    <col min="11278" max="11278" width="10.125" style="4" customWidth="1"/>
    <col min="11279" max="11279" width="12" style="4" customWidth="1"/>
    <col min="11280" max="11280" width="10.25" style="4" customWidth="1"/>
    <col min="11281" max="11281" width="8.75" style="4" customWidth="1"/>
    <col min="11282" max="11282" width="7.75" style="4" customWidth="1"/>
    <col min="11283" max="11283" width="9.125" style="4" customWidth="1"/>
    <col min="11284" max="11284" width="11.375" style="4" customWidth="1"/>
    <col min="11285" max="11285" width="16.125" style="4" customWidth="1"/>
    <col min="11286" max="11286" width="9.25" style="4" customWidth="1"/>
    <col min="11287" max="11287" width="13.75" style="4" customWidth="1"/>
    <col min="11288" max="11288" width="9" style="4" customWidth="1"/>
    <col min="11289" max="11511" width="9" style="4"/>
    <col min="11512" max="11512" width="83.875" style="4" customWidth="1"/>
    <col min="11513" max="11513" width="10.75" style="4" customWidth="1"/>
    <col min="11514" max="11514" width="12.875" style="4" customWidth="1"/>
    <col min="11515" max="11515" width="10.875" style="4" customWidth="1"/>
    <col min="11516" max="11516" width="14.25" style="4" customWidth="1"/>
    <col min="11517" max="11517" width="10.5" style="4" customWidth="1"/>
    <col min="11518" max="11518" width="12.125" style="4" customWidth="1"/>
    <col min="11519" max="11519" width="12.625" style="4" customWidth="1"/>
    <col min="11520" max="11520" width="11.125" style="4" customWidth="1"/>
    <col min="11521" max="11521" width="13.875" style="4" customWidth="1"/>
    <col min="11522" max="11522" width="13" style="4" customWidth="1"/>
    <col min="11523" max="11523" width="10.25" style="4" customWidth="1"/>
    <col min="11524" max="11524" width="12.5" style="4" customWidth="1"/>
    <col min="11525" max="11525" width="9.125" style="4" customWidth="1"/>
    <col min="11526" max="11526" width="11.875" style="4" customWidth="1"/>
    <col min="11527" max="11527" width="13.375" style="4" customWidth="1"/>
    <col min="11528" max="11528" width="10.25" style="4" customWidth="1"/>
    <col min="11529" max="11529" width="11.5" style="4" customWidth="1"/>
    <col min="11530" max="11530" width="13.75" style="4" customWidth="1"/>
    <col min="11531" max="11531" width="10.75" style="4" customWidth="1"/>
    <col min="11532" max="11532" width="11.125" style="4" customWidth="1"/>
    <col min="11533" max="11533" width="13.75" style="4" customWidth="1"/>
    <col min="11534" max="11534" width="10.125" style="4" customWidth="1"/>
    <col min="11535" max="11535" width="12" style="4" customWidth="1"/>
    <col min="11536" max="11536" width="10.25" style="4" customWidth="1"/>
    <col min="11537" max="11537" width="8.75" style="4" customWidth="1"/>
    <col min="11538" max="11538" width="7.75" style="4" customWidth="1"/>
    <col min="11539" max="11539" width="9.125" style="4" customWidth="1"/>
    <col min="11540" max="11540" width="11.375" style="4" customWidth="1"/>
    <col min="11541" max="11541" width="16.125" style="4" customWidth="1"/>
    <col min="11542" max="11542" width="9.25" style="4" customWidth="1"/>
    <col min="11543" max="11543" width="13.75" style="4" customWidth="1"/>
    <col min="11544" max="11544" width="9" style="4" customWidth="1"/>
    <col min="11545" max="11767" width="9" style="4"/>
    <col min="11768" max="11768" width="83.875" style="4" customWidth="1"/>
    <col min="11769" max="11769" width="10.75" style="4" customWidth="1"/>
    <col min="11770" max="11770" width="12.875" style="4" customWidth="1"/>
    <col min="11771" max="11771" width="10.875" style="4" customWidth="1"/>
    <col min="11772" max="11772" width="14.25" style="4" customWidth="1"/>
    <col min="11773" max="11773" width="10.5" style="4" customWidth="1"/>
    <col min="11774" max="11774" width="12.125" style="4" customWidth="1"/>
    <col min="11775" max="11775" width="12.625" style="4" customWidth="1"/>
    <col min="11776" max="11776" width="11.125" style="4" customWidth="1"/>
    <col min="11777" max="11777" width="13.875" style="4" customWidth="1"/>
    <col min="11778" max="11778" width="13" style="4" customWidth="1"/>
    <col min="11779" max="11779" width="10.25" style="4" customWidth="1"/>
    <col min="11780" max="11780" width="12.5" style="4" customWidth="1"/>
    <col min="11781" max="11781" width="9.125" style="4" customWidth="1"/>
    <col min="11782" max="11782" width="11.875" style="4" customWidth="1"/>
    <col min="11783" max="11783" width="13.375" style="4" customWidth="1"/>
    <col min="11784" max="11784" width="10.25" style="4" customWidth="1"/>
    <col min="11785" max="11785" width="11.5" style="4" customWidth="1"/>
    <col min="11786" max="11786" width="13.75" style="4" customWidth="1"/>
    <col min="11787" max="11787" width="10.75" style="4" customWidth="1"/>
    <col min="11788" max="11788" width="11.125" style="4" customWidth="1"/>
    <col min="11789" max="11789" width="13.75" style="4" customWidth="1"/>
    <col min="11790" max="11790" width="10.125" style="4" customWidth="1"/>
    <col min="11791" max="11791" width="12" style="4" customWidth="1"/>
    <col min="11792" max="11792" width="10.25" style="4" customWidth="1"/>
    <col min="11793" max="11793" width="8.75" style="4" customWidth="1"/>
    <col min="11794" max="11794" width="7.75" style="4" customWidth="1"/>
    <col min="11795" max="11795" width="9.125" style="4" customWidth="1"/>
    <col min="11796" max="11796" width="11.375" style="4" customWidth="1"/>
    <col min="11797" max="11797" width="16.125" style="4" customWidth="1"/>
    <col min="11798" max="11798" width="9.25" style="4" customWidth="1"/>
    <col min="11799" max="11799" width="13.75" style="4" customWidth="1"/>
    <col min="11800" max="11800" width="9" style="4" customWidth="1"/>
    <col min="11801" max="12023" width="9" style="4"/>
    <col min="12024" max="12024" width="83.875" style="4" customWidth="1"/>
    <col min="12025" max="12025" width="10.75" style="4" customWidth="1"/>
    <col min="12026" max="12026" width="12.875" style="4" customWidth="1"/>
    <col min="12027" max="12027" width="10.875" style="4" customWidth="1"/>
    <col min="12028" max="12028" width="14.25" style="4" customWidth="1"/>
    <col min="12029" max="12029" width="10.5" style="4" customWidth="1"/>
    <col min="12030" max="12030" width="12.125" style="4" customWidth="1"/>
    <col min="12031" max="12031" width="12.625" style="4" customWidth="1"/>
    <col min="12032" max="12032" width="11.125" style="4" customWidth="1"/>
    <col min="12033" max="12033" width="13.875" style="4" customWidth="1"/>
    <col min="12034" max="12034" width="13" style="4" customWidth="1"/>
    <col min="12035" max="12035" width="10.25" style="4" customWidth="1"/>
    <col min="12036" max="12036" width="12.5" style="4" customWidth="1"/>
    <col min="12037" max="12037" width="9.125" style="4" customWidth="1"/>
    <col min="12038" max="12038" width="11.875" style="4" customWidth="1"/>
    <col min="12039" max="12039" width="13.375" style="4" customWidth="1"/>
    <col min="12040" max="12040" width="10.25" style="4" customWidth="1"/>
    <col min="12041" max="12041" width="11.5" style="4" customWidth="1"/>
    <col min="12042" max="12042" width="13.75" style="4" customWidth="1"/>
    <col min="12043" max="12043" width="10.75" style="4" customWidth="1"/>
    <col min="12044" max="12044" width="11.125" style="4" customWidth="1"/>
    <col min="12045" max="12045" width="13.75" style="4" customWidth="1"/>
    <col min="12046" max="12046" width="10.125" style="4" customWidth="1"/>
    <col min="12047" max="12047" width="12" style="4" customWidth="1"/>
    <col min="12048" max="12048" width="10.25" style="4" customWidth="1"/>
    <col min="12049" max="12049" width="8.75" style="4" customWidth="1"/>
    <col min="12050" max="12050" width="7.75" style="4" customWidth="1"/>
    <col min="12051" max="12051" width="9.125" style="4" customWidth="1"/>
    <col min="12052" max="12052" width="11.375" style="4" customWidth="1"/>
    <col min="12053" max="12053" width="16.125" style="4" customWidth="1"/>
    <col min="12054" max="12054" width="9.25" style="4" customWidth="1"/>
    <col min="12055" max="12055" width="13.75" style="4" customWidth="1"/>
    <col min="12056" max="12056" width="9" style="4" customWidth="1"/>
    <col min="12057" max="12279" width="9" style="4"/>
    <col min="12280" max="12280" width="83.875" style="4" customWidth="1"/>
    <col min="12281" max="12281" width="10.75" style="4" customWidth="1"/>
    <col min="12282" max="12282" width="12.875" style="4" customWidth="1"/>
    <col min="12283" max="12283" width="10.875" style="4" customWidth="1"/>
    <col min="12284" max="12284" width="14.25" style="4" customWidth="1"/>
    <col min="12285" max="12285" width="10.5" style="4" customWidth="1"/>
    <col min="12286" max="12286" width="12.125" style="4" customWidth="1"/>
    <col min="12287" max="12287" width="12.625" style="4" customWidth="1"/>
    <col min="12288" max="12288" width="11.125" style="4" customWidth="1"/>
    <col min="12289" max="12289" width="13.875" style="4" customWidth="1"/>
    <col min="12290" max="12290" width="13" style="4" customWidth="1"/>
    <col min="12291" max="12291" width="10.25" style="4" customWidth="1"/>
    <col min="12292" max="12292" width="12.5" style="4" customWidth="1"/>
    <col min="12293" max="12293" width="9.125" style="4" customWidth="1"/>
    <col min="12294" max="12294" width="11.875" style="4" customWidth="1"/>
    <col min="12295" max="12295" width="13.375" style="4" customWidth="1"/>
    <col min="12296" max="12296" width="10.25" style="4" customWidth="1"/>
    <col min="12297" max="12297" width="11.5" style="4" customWidth="1"/>
    <col min="12298" max="12298" width="13.75" style="4" customWidth="1"/>
    <col min="12299" max="12299" width="10.75" style="4" customWidth="1"/>
    <col min="12300" max="12300" width="11.125" style="4" customWidth="1"/>
    <col min="12301" max="12301" width="13.75" style="4" customWidth="1"/>
    <col min="12302" max="12302" width="10.125" style="4" customWidth="1"/>
    <col min="12303" max="12303" width="12" style="4" customWidth="1"/>
    <col min="12304" max="12304" width="10.25" style="4" customWidth="1"/>
    <col min="12305" max="12305" width="8.75" style="4" customWidth="1"/>
    <col min="12306" max="12306" width="7.75" style="4" customWidth="1"/>
    <col min="12307" max="12307" width="9.125" style="4" customWidth="1"/>
    <col min="12308" max="12308" width="11.375" style="4" customWidth="1"/>
    <col min="12309" max="12309" width="16.125" style="4" customWidth="1"/>
    <col min="12310" max="12310" width="9.25" style="4" customWidth="1"/>
    <col min="12311" max="12311" width="13.75" style="4" customWidth="1"/>
    <col min="12312" max="12312" width="9" style="4" customWidth="1"/>
    <col min="12313" max="12535" width="9" style="4"/>
    <col min="12536" max="12536" width="83.875" style="4" customWidth="1"/>
    <col min="12537" max="12537" width="10.75" style="4" customWidth="1"/>
    <col min="12538" max="12538" width="12.875" style="4" customWidth="1"/>
    <col min="12539" max="12539" width="10.875" style="4" customWidth="1"/>
    <col min="12540" max="12540" width="14.25" style="4" customWidth="1"/>
    <col min="12541" max="12541" width="10.5" style="4" customWidth="1"/>
    <col min="12542" max="12542" width="12.125" style="4" customWidth="1"/>
    <col min="12543" max="12543" width="12.625" style="4" customWidth="1"/>
    <col min="12544" max="12544" width="11.125" style="4" customWidth="1"/>
    <col min="12545" max="12545" width="13.875" style="4" customWidth="1"/>
    <col min="12546" max="12546" width="13" style="4" customWidth="1"/>
    <col min="12547" max="12547" width="10.25" style="4" customWidth="1"/>
    <col min="12548" max="12548" width="12.5" style="4" customWidth="1"/>
    <col min="12549" max="12549" width="9.125" style="4" customWidth="1"/>
    <col min="12550" max="12550" width="11.875" style="4" customWidth="1"/>
    <col min="12551" max="12551" width="13.375" style="4" customWidth="1"/>
    <col min="12552" max="12552" width="10.25" style="4" customWidth="1"/>
    <col min="12553" max="12553" width="11.5" style="4" customWidth="1"/>
    <col min="12554" max="12554" width="13.75" style="4" customWidth="1"/>
    <col min="12555" max="12555" width="10.75" style="4" customWidth="1"/>
    <col min="12556" max="12556" width="11.125" style="4" customWidth="1"/>
    <col min="12557" max="12557" width="13.75" style="4" customWidth="1"/>
    <col min="12558" max="12558" width="10.125" style="4" customWidth="1"/>
    <col min="12559" max="12559" width="12" style="4" customWidth="1"/>
    <col min="12560" max="12560" width="10.25" style="4" customWidth="1"/>
    <col min="12561" max="12561" width="8.75" style="4" customWidth="1"/>
    <col min="12562" max="12562" width="7.75" style="4" customWidth="1"/>
    <col min="12563" max="12563" width="9.125" style="4" customWidth="1"/>
    <col min="12564" max="12564" width="11.375" style="4" customWidth="1"/>
    <col min="12565" max="12565" width="16.125" style="4" customWidth="1"/>
    <col min="12566" max="12566" width="9.25" style="4" customWidth="1"/>
    <col min="12567" max="12567" width="13.75" style="4" customWidth="1"/>
    <col min="12568" max="12568" width="9" style="4" customWidth="1"/>
    <col min="12569" max="12791" width="9" style="4"/>
    <col min="12792" max="12792" width="83.875" style="4" customWidth="1"/>
    <col min="12793" max="12793" width="10.75" style="4" customWidth="1"/>
    <col min="12794" max="12794" width="12.875" style="4" customWidth="1"/>
    <col min="12795" max="12795" width="10.875" style="4" customWidth="1"/>
    <col min="12796" max="12796" width="14.25" style="4" customWidth="1"/>
    <col min="12797" max="12797" width="10.5" style="4" customWidth="1"/>
    <col min="12798" max="12798" width="12.125" style="4" customWidth="1"/>
    <col min="12799" max="12799" width="12.625" style="4" customWidth="1"/>
    <col min="12800" max="12800" width="11.125" style="4" customWidth="1"/>
    <col min="12801" max="12801" width="13.875" style="4" customWidth="1"/>
    <col min="12802" max="12802" width="13" style="4" customWidth="1"/>
    <col min="12803" max="12803" width="10.25" style="4" customWidth="1"/>
    <col min="12804" max="12804" width="12.5" style="4" customWidth="1"/>
    <col min="12805" max="12805" width="9.125" style="4" customWidth="1"/>
    <col min="12806" max="12806" width="11.875" style="4" customWidth="1"/>
    <col min="12807" max="12807" width="13.375" style="4" customWidth="1"/>
    <col min="12808" max="12808" width="10.25" style="4" customWidth="1"/>
    <col min="12809" max="12809" width="11.5" style="4" customWidth="1"/>
    <col min="12810" max="12810" width="13.75" style="4" customWidth="1"/>
    <col min="12811" max="12811" width="10.75" style="4" customWidth="1"/>
    <col min="12812" max="12812" width="11.125" style="4" customWidth="1"/>
    <col min="12813" max="12813" width="13.75" style="4" customWidth="1"/>
    <col min="12814" max="12814" width="10.125" style="4" customWidth="1"/>
    <col min="12815" max="12815" width="12" style="4" customWidth="1"/>
    <col min="12816" max="12816" width="10.25" style="4" customWidth="1"/>
    <col min="12817" max="12817" width="8.75" style="4" customWidth="1"/>
    <col min="12818" max="12818" width="7.75" style="4" customWidth="1"/>
    <col min="12819" max="12819" width="9.125" style="4" customWidth="1"/>
    <col min="12820" max="12820" width="11.375" style="4" customWidth="1"/>
    <col min="12821" max="12821" width="16.125" style="4" customWidth="1"/>
    <col min="12822" max="12822" width="9.25" style="4" customWidth="1"/>
    <col min="12823" max="12823" width="13.75" style="4" customWidth="1"/>
    <col min="12824" max="12824" width="9" style="4" customWidth="1"/>
    <col min="12825" max="13047" width="9" style="4"/>
    <col min="13048" max="13048" width="83.875" style="4" customWidth="1"/>
    <col min="13049" max="13049" width="10.75" style="4" customWidth="1"/>
    <col min="13050" max="13050" width="12.875" style="4" customWidth="1"/>
    <col min="13051" max="13051" width="10.875" style="4" customWidth="1"/>
    <col min="13052" max="13052" width="14.25" style="4" customWidth="1"/>
    <col min="13053" max="13053" width="10.5" style="4" customWidth="1"/>
    <col min="13054" max="13054" width="12.125" style="4" customWidth="1"/>
    <col min="13055" max="13055" width="12.625" style="4" customWidth="1"/>
    <col min="13056" max="13056" width="11.125" style="4" customWidth="1"/>
    <col min="13057" max="13057" width="13.875" style="4" customWidth="1"/>
    <col min="13058" max="13058" width="13" style="4" customWidth="1"/>
    <col min="13059" max="13059" width="10.25" style="4" customWidth="1"/>
    <col min="13060" max="13060" width="12.5" style="4" customWidth="1"/>
    <col min="13061" max="13061" width="9.125" style="4" customWidth="1"/>
    <col min="13062" max="13062" width="11.875" style="4" customWidth="1"/>
    <col min="13063" max="13063" width="13.375" style="4" customWidth="1"/>
    <col min="13064" max="13064" width="10.25" style="4" customWidth="1"/>
    <col min="13065" max="13065" width="11.5" style="4" customWidth="1"/>
    <col min="13066" max="13066" width="13.75" style="4" customWidth="1"/>
    <col min="13067" max="13067" width="10.75" style="4" customWidth="1"/>
    <col min="13068" max="13068" width="11.125" style="4" customWidth="1"/>
    <col min="13069" max="13069" width="13.75" style="4" customWidth="1"/>
    <col min="13070" max="13070" width="10.125" style="4" customWidth="1"/>
    <col min="13071" max="13071" width="12" style="4" customWidth="1"/>
    <col min="13072" max="13072" width="10.25" style="4" customWidth="1"/>
    <col min="13073" max="13073" width="8.75" style="4" customWidth="1"/>
    <col min="13074" max="13074" width="7.75" style="4" customWidth="1"/>
    <col min="13075" max="13075" width="9.125" style="4" customWidth="1"/>
    <col min="13076" max="13076" width="11.375" style="4" customWidth="1"/>
    <col min="13077" max="13077" width="16.125" style="4" customWidth="1"/>
    <col min="13078" max="13078" width="9.25" style="4" customWidth="1"/>
    <col min="13079" max="13079" width="13.75" style="4" customWidth="1"/>
    <col min="13080" max="13080" width="9" style="4" customWidth="1"/>
    <col min="13081" max="13303" width="9" style="4"/>
    <col min="13304" max="13304" width="83.875" style="4" customWidth="1"/>
    <col min="13305" max="13305" width="10.75" style="4" customWidth="1"/>
    <col min="13306" max="13306" width="12.875" style="4" customWidth="1"/>
    <col min="13307" max="13307" width="10.875" style="4" customWidth="1"/>
    <col min="13308" max="13308" width="14.25" style="4" customWidth="1"/>
    <col min="13309" max="13309" width="10.5" style="4" customWidth="1"/>
    <col min="13310" max="13310" width="12.125" style="4" customWidth="1"/>
    <col min="13311" max="13311" width="12.625" style="4" customWidth="1"/>
    <col min="13312" max="13312" width="11.125" style="4" customWidth="1"/>
    <col min="13313" max="13313" width="13.875" style="4" customWidth="1"/>
    <col min="13314" max="13314" width="13" style="4" customWidth="1"/>
    <col min="13315" max="13315" width="10.25" style="4" customWidth="1"/>
    <col min="13316" max="13316" width="12.5" style="4" customWidth="1"/>
    <col min="13317" max="13317" width="9.125" style="4" customWidth="1"/>
    <col min="13318" max="13318" width="11.875" style="4" customWidth="1"/>
    <col min="13319" max="13319" width="13.375" style="4" customWidth="1"/>
    <col min="13320" max="13320" width="10.25" style="4" customWidth="1"/>
    <col min="13321" max="13321" width="11.5" style="4" customWidth="1"/>
    <col min="13322" max="13322" width="13.75" style="4" customWidth="1"/>
    <col min="13323" max="13323" width="10.75" style="4" customWidth="1"/>
    <col min="13324" max="13324" width="11.125" style="4" customWidth="1"/>
    <col min="13325" max="13325" width="13.75" style="4" customWidth="1"/>
    <col min="13326" max="13326" width="10.125" style="4" customWidth="1"/>
    <col min="13327" max="13327" width="12" style="4" customWidth="1"/>
    <col min="13328" max="13328" width="10.25" style="4" customWidth="1"/>
    <col min="13329" max="13329" width="8.75" style="4" customWidth="1"/>
    <col min="13330" max="13330" width="7.75" style="4" customWidth="1"/>
    <col min="13331" max="13331" width="9.125" style="4" customWidth="1"/>
    <col min="13332" max="13332" width="11.375" style="4" customWidth="1"/>
    <col min="13333" max="13333" width="16.125" style="4" customWidth="1"/>
    <col min="13334" max="13334" width="9.25" style="4" customWidth="1"/>
    <col min="13335" max="13335" width="13.75" style="4" customWidth="1"/>
    <col min="13336" max="13336" width="9" style="4" customWidth="1"/>
    <col min="13337" max="13559" width="9" style="4"/>
    <col min="13560" max="13560" width="83.875" style="4" customWidth="1"/>
    <col min="13561" max="13561" width="10.75" style="4" customWidth="1"/>
    <col min="13562" max="13562" width="12.875" style="4" customWidth="1"/>
    <col min="13563" max="13563" width="10.875" style="4" customWidth="1"/>
    <col min="13564" max="13564" width="14.25" style="4" customWidth="1"/>
    <col min="13565" max="13565" width="10.5" style="4" customWidth="1"/>
    <col min="13566" max="13566" width="12.125" style="4" customWidth="1"/>
    <col min="13567" max="13567" width="12.625" style="4" customWidth="1"/>
    <col min="13568" max="13568" width="11.125" style="4" customWidth="1"/>
    <col min="13569" max="13569" width="13.875" style="4" customWidth="1"/>
    <col min="13570" max="13570" width="13" style="4" customWidth="1"/>
    <col min="13571" max="13571" width="10.25" style="4" customWidth="1"/>
    <col min="13572" max="13572" width="12.5" style="4" customWidth="1"/>
    <col min="13573" max="13573" width="9.125" style="4" customWidth="1"/>
    <col min="13574" max="13574" width="11.875" style="4" customWidth="1"/>
    <col min="13575" max="13575" width="13.375" style="4" customWidth="1"/>
    <col min="13576" max="13576" width="10.25" style="4" customWidth="1"/>
    <col min="13577" max="13577" width="11.5" style="4" customWidth="1"/>
    <col min="13578" max="13578" width="13.75" style="4" customWidth="1"/>
    <col min="13579" max="13579" width="10.75" style="4" customWidth="1"/>
    <col min="13580" max="13580" width="11.125" style="4" customWidth="1"/>
    <col min="13581" max="13581" width="13.75" style="4" customWidth="1"/>
    <col min="13582" max="13582" width="10.125" style="4" customWidth="1"/>
    <col min="13583" max="13583" width="12" style="4" customWidth="1"/>
    <col min="13584" max="13584" width="10.25" style="4" customWidth="1"/>
    <col min="13585" max="13585" width="8.75" style="4" customWidth="1"/>
    <col min="13586" max="13586" width="7.75" style="4" customWidth="1"/>
    <col min="13587" max="13587" width="9.125" style="4" customWidth="1"/>
    <col min="13588" max="13588" width="11.375" style="4" customWidth="1"/>
    <col min="13589" max="13589" width="16.125" style="4" customWidth="1"/>
    <col min="13590" max="13590" width="9.25" style="4" customWidth="1"/>
    <col min="13591" max="13591" width="13.75" style="4" customWidth="1"/>
    <col min="13592" max="13592" width="9" style="4" customWidth="1"/>
    <col min="13593" max="13815" width="9" style="4"/>
    <col min="13816" max="13816" width="83.875" style="4" customWidth="1"/>
    <col min="13817" max="13817" width="10.75" style="4" customWidth="1"/>
    <col min="13818" max="13818" width="12.875" style="4" customWidth="1"/>
    <col min="13819" max="13819" width="10.875" style="4" customWidth="1"/>
    <col min="13820" max="13820" width="14.25" style="4" customWidth="1"/>
    <col min="13821" max="13821" width="10.5" style="4" customWidth="1"/>
    <col min="13822" max="13822" width="12.125" style="4" customWidth="1"/>
    <col min="13823" max="13823" width="12.625" style="4" customWidth="1"/>
    <col min="13824" max="13824" width="11.125" style="4" customWidth="1"/>
    <col min="13825" max="13825" width="13.875" style="4" customWidth="1"/>
    <col min="13826" max="13826" width="13" style="4" customWidth="1"/>
    <col min="13827" max="13827" width="10.25" style="4" customWidth="1"/>
    <col min="13828" max="13828" width="12.5" style="4" customWidth="1"/>
    <col min="13829" max="13829" width="9.125" style="4" customWidth="1"/>
    <col min="13830" max="13830" width="11.875" style="4" customWidth="1"/>
    <col min="13831" max="13831" width="13.375" style="4" customWidth="1"/>
    <col min="13832" max="13832" width="10.25" style="4" customWidth="1"/>
    <col min="13833" max="13833" width="11.5" style="4" customWidth="1"/>
    <col min="13834" max="13834" width="13.75" style="4" customWidth="1"/>
    <col min="13835" max="13835" width="10.75" style="4" customWidth="1"/>
    <col min="13836" max="13836" width="11.125" style="4" customWidth="1"/>
    <col min="13837" max="13837" width="13.75" style="4" customWidth="1"/>
    <col min="13838" max="13838" width="10.125" style="4" customWidth="1"/>
    <col min="13839" max="13839" width="12" style="4" customWidth="1"/>
    <col min="13840" max="13840" width="10.25" style="4" customWidth="1"/>
    <col min="13841" max="13841" width="8.75" style="4" customWidth="1"/>
    <col min="13842" max="13842" width="7.75" style="4" customWidth="1"/>
    <col min="13843" max="13843" width="9.125" style="4" customWidth="1"/>
    <col min="13844" max="13844" width="11.375" style="4" customWidth="1"/>
    <col min="13845" max="13845" width="16.125" style="4" customWidth="1"/>
    <col min="13846" max="13846" width="9.25" style="4" customWidth="1"/>
    <col min="13847" max="13847" width="13.75" style="4" customWidth="1"/>
    <col min="13848" max="13848" width="9" style="4" customWidth="1"/>
    <col min="13849" max="14071" width="9" style="4"/>
    <col min="14072" max="14072" width="83.875" style="4" customWidth="1"/>
    <col min="14073" max="14073" width="10.75" style="4" customWidth="1"/>
    <col min="14074" max="14074" width="12.875" style="4" customWidth="1"/>
    <col min="14075" max="14075" width="10.875" style="4" customWidth="1"/>
    <col min="14076" max="14076" width="14.25" style="4" customWidth="1"/>
    <col min="14077" max="14077" width="10.5" style="4" customWidth="1"/>
    <col min="14078" max="14078" width="12.125" style="4" customWidth="1"/>
    <col min="14079" max="14079" width="12.625" style="4" customWidth="1"/>
    <col min="14080" max="14080" width="11.125" style="4" customWidth="1"/>
    <col min="14081" max="14081" width="13.875" style="4" customWidth="1"/>
    <col min="14082" max="14082" width="13" style="4" customWidth="1"/>
    <col min="14083" max="14083" width="10.25" style="4" customWidth="1"/>
    <col min="14084" max="14084" width="12.5" style="4" customWidth="1"/>
    <col min="14085" max="14085" width="9.125" style="4" customWidth="1"/>
    <col min="14086" max="14086" width="11.875" style="4" customWidth="1"/>
    <col min="14087" max="14087" width="13.375" style="4" customWidth="1"/>
    <col min="14088" max="14088" width="10.25" style="4" customWidth="1"/>
    <col min="14089" max="14089" width="11.5" style="4" customWidth="1"/>
    <col min="14090" max="14090" width="13.75" style="4" customWidth="1"/>
    <col min="14091" max="14091" width="10.75" style="4" customWidth="1"/>
    <col min="14092" max="14092" width="11.125" style="4" customWidth="1"/>
    <col min="14093" max="14093" width="13.75" style="4" customWidth="1"/>
    <col min="14094" max="14094" width="10.125" style="4" customWidth="1"/>
    <col min="14095" max="14095" width="12" style="4" customWidth="1"/>
    <col min="14096" max="14096" width="10.25" style="4" customWidth="1"/>
    <col min="14097" max="14097" width="8.75" style="4" customWidth="1"/>
    <col min="14098" max="14098" width="7.75" style="4" customWidth="1"/>
    <col min="14099" max="14099" width="9.125" style="4" customWidth="1"/>
    <col min="14100" max="14100" width="11.375" style="4" customWidth="1"/>
    <col min="14101" max="14101" width="16.125" style="4" customWidth="1"/>
    <col min="14102" max="14102" width="9.25" style="4" customWidth="1"/>
    <col min="14103" max="14103" width="13.75" style="4" customWidth="1"/>
    <col min="14104" max="14104" width="9" style="4" customWidth="1"/>
    <col min="14105" max="14327" width="9" style="4"/>
    <col min="14328" max="14328" width="83.875" style="4" customWidth="1"/>
    <col min="14329" max="14329" width="10.75" style="4" customWidth="1"/>
    <col min="14330" max="14330" width="12.875" style="4" customWidth="1"/>
    <col min="14331" max="14331" width="10.875" style="4" customWidth="1"/>
    <col min="14332" max="14332" width="14.25" style="4" customWidth="1"/>
    <col min="14333" max="14333" width="10.5" style="4" customWidth="1"/>
    <col min="14334" max="14334" width="12.125" style="4" customWidth="1"/>
    <col min="14335" max="14335" width="12.625" style="4" customWidth="1"/>
    <col min="14336" max="14336" width="11.125" style="4" customWidth="1"/>
    <col min="14337" max="14337" width="13.875" style="4" customWidth="1"/>
    <col min="14338" max="14338" width="13" style="4" customWidth="1"/>
    <col min="14339" max="14339" width="10.25" style="4" customWidth="1"/>
    <col min="14340" max="14340" width="12.5" style="4" customWidth="1"/>
    <col min="14341" max="14341" width="9.125" style="4" customWidth="1"/>
    <col min="14342" max="14342" width="11.875" style="4" customWidth="1"/>
    <col min="14343" max="14343" width="13.375" style="4" customWidth="1"/>
    <col min="14344" max="14344" width="10.25" style="4" customWidth="1"/>
    <col min="14345" max="14345" width="11.5" style="4" customWidth="1"/>
    <col min="14346" max="14346" width="13.75" style="4" customWidth="1"/>
    <col min="14347" max="14347" width="10.75" style="4" customWidth="1"/>
    <col min="14348" max="14348" width="11.125" style="4" customWidth="1"/>
    <col min="14349" max="14349" width="13.75" style="4" customWidth="1"/>
    <col min="14350" max="14350" width="10.125" style="4" customWidth="1"/>
    <col min="14351" max="14351" width="12" style="4" customWidth="1"/>
    <col min="14352" max="14352" width="10.25" style="4" customWidth="1"/>
    <col min="14353" max="14353" width="8.75" style="4" customWidth="1"/>
    <col min="14354" max="14354" width="7.75" style="4" customWidth="1"/>
    <col min="14355" max="14355" width="9.125" style="4" customWidth="1"/>
    <col min="14356" max="14356" width="11.375" style="4" customWidth="1"/>
    <col min="14357" max="14357" width="16.125" style="4" customWidth="1"/>
    <col min="14358" max="14358" width="9.25" style="4" customWidth="1"/>
    <col min="14359" max="14359" width="13.75" style="4" customWidth="1"/>
    <col min="14360" max="14360" width="9" style="4" customWidth="1"/>
    <col min="14361" max="14583" width="9" style="4"/>
    <col min="14584" max="14584" width="83.875" style="4" customWidth="1"/>
    <col min="14585" max="14585" width="10.75" style="4" customWidth="1"/>
    <col min="14586" max="14586" width="12.875" style="4" customWidth="1"/>
    <col min="14587" max="14587" width="10.875" style="4" customWidth="1"/>
    <col min="14588" max="14588" width="14.25" style="4" customWidth="1"/>
    <col min="14589" max="14589" width="10.5" style="4" customWidth="1"/>
    <col min="14590" max="14590" width="12.125" style="4" customWidth="1"/>
    <col min="14591" max="14591" width="12.625" style="4" customWidth="1"/>
    <col min="14592" max="14592" width="11.125" style="4" customWidth="1"/>
    <col min="14593" max="14593" width="13.875" style="4" customWidth="1"/>
    <col min="14594" max="14594" width="13" style="4" customWidth="1"/>
    <col min="14595" max="14595" width="10.25" style="4" customWidth="1"/>
    <col min="14596" max="14596" width="12.5" style="4" customWidth="1"/>
    <col min="14597" max="14597" width="9.125" style="4" customWidth="1"/>
    <col min="14598" max="14598" width="11.875" style="4" customWidth="1"/>
    <col min="14599" max="14599" width="13.375" style="4" customWidth="1"/>
    <col min="14600" max="14600" width="10.25" style="4" customWidth="1"/>
    <col min="14601" max="14601" width="11.5" style="4" customWidth="1"/>
    <col min="14602" max="14602" width="13.75" style="4" customWidth="1"/>
    <col min="14603" max="14603" width="10.75" style="4" customWidth="1"/>
    <col min="14604" max="14604" width="11.125" style="4" customWidth="1"/>
    <col min="14605" max="14605" width="13.75" style="4" customWidth="1"/>
    <col min="14606" max="14606" width="10.125" style="4" customWidth="1"/>
    <col min="14607" max="14607" width="12" style="4" customWidth="1"/>
    <col min="14608" max="14608" width="10.25" style="4" customWidth="1"/>
    <col min="14609" max="14609" width="8.75" style="4" customWidth="1"/>
    <col min="14610" max="14610" width="7.75" style="4" customWidth="1"/>
    <col min="14611" max="14611" width="9.125" style="4" customWidth="1"/>
    <col min="14612" max="14612" width="11.375" style="4" customWidth="1"/>
    <col min="14613" max="14613" width="16.125" style="4" customWidth="1"/>
    <col min="14614" max="14614" width="9.25" style="4" customWidth="1"/>
    <col min="14615" max="14615" width="13.75" style="4" customWidth="1"/>
    <col min="14616" max="14616" width="9" style="4" customWidth="1"/>
    <col min="14617" max="14839" width="9" style="4"/>
    <col min="14840" max="14840" width="83.875" style="4" customWidth="1"/>
    <col min="14841" max="14841" width="10.75" style="4" customWidth="1"/>
    <col min="14842" max="14842" width="12.875" style="4" customWidth="1"/>
    <col min="14843" max="14843" width="10.875" style="4" customWidth="1"/>
    <col min="14844" max="14844" width="14.25" style="4" customWidth="1"/>
    <col min="14845" max="14845" width="10.5" style="4" customWidth="1"/>
    <col min="14846" max="14846" width="12.125" style="4" customWidth="1"/>
    <col min="14847" max="14847" width="12.625" style="4" customWidth="1"/>
    <col min="14848" max="14848" width="11.125" style="4" customWidth="1"/>
    <col min="14849" max="14849" width="13.875" style="4" customWidth="1"/>
    <col min="14850" max="14850" width="13" style="4" customWidth="1"/>
    <col min="14851" max="14851" width="10.25" style="4" customWidth="1"/>
    <col min="14852" max="14852" width="12.5" style="4" customWidth="1"/>
    <col min="14853" max="14853" width="9.125" style="4" customWidth="1"/>
    <col min="14854" max="14854" width="11.875" style="4" customWidth="1"/>
    <col min="14855" max="14855" width="13.375" style="4" customWidth="1"/>
    <col min="14856" max="14856" width="10.25" style="4" customWidth="1"/>
    <col min="14857" max="14857" width="11.5" style="4" customWidth="1"/>
    <col min="14858" max="14858" width="13.75" style="4" customWidth="1"/>
    <col min="14859" max="14859" width="10.75" style="4" customWidth="1"/>
    <col min="14860" max="14860" width="11.125" style="4" customWidth="1"/>
    <col min="14861" max="14861" width="13.75" style="4" customWidth="1"/>
    <col min="14862" max="14862" width="10.125" style="4" customWidth="1"/>
    <col min="14863" max="14863" width="12" style="4" customWidth="1"/>
    <col min="14864" max="14864" width="10.25" style="4" customWidth="1"/>
    <col min="14865" max="14865" width="8.75" style="4" customWidth="1"/>
    <col min="14866" max="14866" width="7.75" style="4" customWidth="1"/>
    <col min="14867" max="14867" width="9.125" style="4" customWidth="1"/>
    <col min="14868" max="14868" width="11.375" style="4" customWidth="1"/>
    <col min="14869" max="14869" width="16.125" style="4" customWidth="1"/>
    <col min="14870" max="14870" width="9.25" style="4" customWidth="1"/>
    <col min="14871" max="14871" width="13.75" style="4" customWidth="1"/>
    <col min="14872" max="14872" width="9" style="4" customWidth="1"/>
    <col min="14873" max="15095" width="9" style="4"/>
    <col min="15096" max="15096" width="83.875" style="4" customWidth="1"/>
    <col min="15097" max="15097" width="10.75" style="4" customWidth="1"/>
    <col min="15098" max="15098" width="12.875" style="4" customWidth="1"/>
    <col min="15099" max="15099" width="10.875" style="4" customWidth="1"/>
    <col min="15100" max="15100" width="14.25" style="4" customWidth="1"/>
    <col min="15101" max="15101" width="10.5" style="4" customWidth="1"/>
    <col min="15102" max="15102" width="12.125" style="4" customWidth="1"/>
    <col min="15103" max="15103" width="12.625" style="4" customWidth="1"/>
    <col min="15104" max="15104" width="11.125" style="4" customWidth="1"/>
    <col min="15105" max="15105" width="13.875" style="4" customWidth="1"/>
    <col min="15106" max="15106" width="13" style="4" customWidth="1"/>
    <col min="15107" max="15107" width="10.25" style="4" customWidth="1"/>
    <col min="15108" max="15108" width="12.5" style="4" customWidth="1"/>
    <col min="15109" max="15109" width="9.125" style="4" customWidth="1"/>
    <col min="15110" max="15110" width="11.875" style="4" customWidth="1"/>
    <col min="15111" max="15111" width="13.375" style="4" customWidth="1"/>
    <col min="15112" max="15112" width="10.25" style="4" customWidth="1"/>
    <col min="15113" max="15113" width="11.5" style="4" customWidth="1"/>
    <col min="15114" max="15114" width="13.75" style="4" customWidth="1"/>
    <col min="15115" max="15115" width="10.75" style="4" customWidth="1"/>
    <col min="15116" max="15116" width="11.125" style="4" customWidth="1"/>
    <col min="15117" max="15117" width="13.75" style="4" customWidth="1"/>
    <col min="15118" max="15118" width="10.125" style="4" customWidth="1"/>
    <col min="15119" max="15119" width="12" style="4" customWidth="1"/>
    <col min="15120" max="15120" width="10.25" style="4" customWidth="1"/>
    <col min="15121" max="15121" width="8.75" style="4" customWidth="1"/>
    <col min="15122" max="15122" width="7.75" style="4" customWidth="1"/>
    <col min="15123" max="15123" width="9.125" style="4" customWidth="1"/>
    <col min="15124" max="15124" width="11.375" style="4" customWidth="1"/>
    <col min="15125" max="15125" width="16.125" style="4" customWidth="1"/>
    <col min="15126" max="15126" width="9.25" style="4" customWidth="1"/>
    <col min="15127" max="15127" width="13.75" style="4" customWidth="1"/>
    <col min="15128" max="15128" width="9" style="4" customWidth="1"/>
    <col min="15129" max="15351" width="9" style="4"/>
    <col min="15352" max="15352" width="83.875" style="4" customWidth="1"/>
    <col min="15353" max="15353" width="10.75" style="4" customWidth="1"/>
    <col min="15354" max="15354" width="12.875" style="4" customWidth="1"/>
    <col min="15355" max="15355" width="10.875" style="4" customWidth="1"/>
    <col min="15356" max="15356" width="14.25" style="4" customWidth="1"/>
    <col min="15357" max="15357" width="10.5" style="4" customWidth="1"/>
    <col min="15358" max="15358" width="12.125" style="4" customWidth="1"/>
    <col min="15359" max="15359" width="12.625" style="4" customWidth="1"/>
    <col min="15360" max="15360" width="11.125" style="4" customWidth="1"/>
    <col min="15361" max="15361" width="13.875" style="4" customWidth="1"/>
    <col min="15362" max="15362" width="13" style="4" customWidth="1"/>
    <col min="15363" max="15363" width="10.25" style="4" customWidth="1"/>
    <col min="15364" max="15364" width="12.5" style="4" customWidth="1"/>
    <col min="15365" max="15365" width="9.125" style="4" customWidth="1"/>
    <col min="15366" max="15366" width="11.875" style="4" customWidth="1"/>
    <col min="15367" max="15367" width="13.375" style="4" customWidth="1"/>
    <col min="15368" max="15368" width="10.25" style="4" customWidth="1"/>
    <col min="15369" max="15369" width="11.5" style="4" customWidth="1"/>
    <col min="15370" max="15370" width="13.75" style="4" customWidth="1"/>
    <col min="15371" max="15371" width="10.75" style="4" customWidth="1"/>
    <col min="15372" max="15372" width="11.125" style="4" customWidth="1"/>
    <col min="15373" max="15373" width="13.75" style="4" customWidth="1"/>
    <col min="15374" max="15374" width="10.125" style="4" customWidth="1"/>
    <col min="15375" max="15375" width="12" style="4" customWidth="1"/>
    <col min="15376" max="15376" width="10.25" style="4" customWidth="1"/>
    <col min="15377" max="15377" width="8.75" style="4" customWidth="1"/>
    <col min="15378" max="15378" width="7.75" style="4" customWidth="1"/>
    <col min="15379" max="15379" width="9.125" style="4" customWidth="1"/>
    <col min="15380" max="15380" width="11.375" style="4" customWidth="1"/>
    <col min="15381" max="15381" width="16.125" style="4" customWidth="1"/>
    <col min="15382" max="15382" width="9.25" style="4" customWidth="1"/>
    <col min="15383" max="15383" width="13.75" style="4" customWidth="1"/>
    <col min="15384" max="15384" width="9" style="4" customWidth="1"/>
    <col min="15385" max="15607" width="9" style="4"/>
    <col min="15608" max="15608" width="83.875" style="4" customWidth="1"/>
    <col min="15609" max="15609" width="10.75" style="4" customWidth="1"/>
    <col min="15610" max="15610" width="12.875" style="4" customWidth="1"/>
    <col min="15611" max="15611" width="10.875" style="4" customWidth="1"/>
    <col min="15612" max="15612" width="14.25" style="4" customWidth="1"/>
    <col min="15613" max="15613" width="10.5" style="4" customWidth="1"/>
    <col min="15614" max="15614" width="12.125" style="4" customWidth="1"/>
    <col min="15615" max="15615" width="12.625" style="4" customWidth="1"/>
    <col min="15616" max="15616" width="11.125" style="4" customWidth="1"/>
    <col min="15617" max="15617" width="13.875" style="4" customWidth="1"/>
    <col min="15618" max="15618" width="13" style="4" customWidth="1"/>
    <col min="15619" max="15619" width="10.25" style="4" customWidth="1"/>
    <col min="15620" max="15620" width="12.5" style="4" customWidth="1"/>
    <col min="15621" max="15621" width="9.125" style="4" customWidth="1"/>
    <col min="15622" max="15622" width="11.875" style="4" customWidth="1"/>
    <col min="15623" max="15623" width="13.375" style="4" customWidth="1"/>
    <col min="15624" max="15624" width="10.25" style="4" customWidth="1"/>
    <col min="15625" max="15625" width="11.5" style="4" customWidth="1"/>
    <col min="15626" max="15626" width="13.75" style="4" customWidth="1"/>
    <col min="15627" max="15627" width="10.75" style="4" customWidth="1"/>
    <col min="15628" max="15628" width="11.125" style="4" customWidth="1"/>
    <col min="15629" max="15629" width="13.75" style="4" customWidth="1"/>
    <col min="15630" max="15630" width="10.125" style="4" customWidth="1"/>
    <col min="15631" max="15631" width="12" style="4" customWidth="1"/>
    <col min="15632" max="15632" width="10.25" style="4" customWidth="1"/>
    <col min="15633" max="15633" width="8.75" style="4" customWidth="1"/>
    <col min="15634" max="15634" width="7.75" style="4" customWidth="1"/>
    <col min="15635" max="15635" width="9.125" style="4" customWidth="1"/>
    <col min="15636" max="15636" width="11.375" style="4" customWidth="1"/>
    <col min="15637" max="15637" width="16.125" style="4" customWidth="1"/>
    <col min="15638" max="15638" width="9.25" style="4" customWidth="1"/>
    <col min="15639" max="15639" width="13.75" style="4" customWidth="1"/>
    <col min="15640" max="15640" width="9" style="4" customWidth="1"/>
    <col min="15641" max="15863" width="9" style="4"/>
    <col min="15864" max="15864" width="83.875" style="4" customWidth="1"/>
    <col min="15865" max="15865" width="10.75" style="4" customWidth="1"/>
    <col min="15866" max="15866" width="12.875" style="4" customWidth="1"/>
    <col min="15867" max="15867" width="10.875" style="4" customWidth="1"/>
    <col min="15868" max="15868" width="14.25" style="4" customWidth="1"/>
    <col min="15869" max="15869" width="10.5" style="4" customWidth="1"/>
    <col min="15870" max="15870" width="12.125" style="4" customWidth="1"/>
    <col min="15871" max="15871" width="12.625" style="4" customWidth="1"/>
    <col min="15872" max="15872" width="11.125" style="4" customWidth="1"/>
    <col min="15873" max="15873" width="13.875" style="4" customWidth="1"/>
    <col min="15874" max="15874" width="13" style="4" customWidth="1"/>
    <col min="15875" max="15875" width="10.25" style="4" customWidth="1"/>
    <col min="15876" max="15876" width="12.5" style="4" customWidth="1"/>
    <col min="15877" max="15877" width="9.125" style="4" customWidth="1"/>
    <col min="15878" max="15878" width="11.875" style="4" customWidth="1"/>
    <col min="15879" max="15879" width="13.375" style="4" customWidth="1"/>
    <col min="15880" max="15880" width="10.25" style="4" customWidth="1"/>
    <col min="15881" max="15881" width="11.5" style="4" customWidth="1"/>
    <col min="15882" max="15882" width="13.75" style="4" customWidth="1"/>
    <col min="15883" max="15883" width="10.75" style="4" customWidth="1"/>
    <col min="15884" max="15884" width="11.125" style="4" customWidth="1"/>
    <col min="15885" max="15885" width="13.75" style="4" customWidth="1"/>
    <col min="15886" max="15886" width="10.125" style="4" customWidth="1"/>
    <col min="15887" max="15887" width="12" style="4" customWidth="1"/>
    <col min="15888" max="15888" width="10.25" style="4" customWidth="1"/>
    <col min="15889" max="15889" width="8.75" style="4" customWidth="1"/>
    <col min="15890" max="15890" width="7.75" style="4" customWidth="1"/>
    <col min="15891" max="15891" width="9.125" style="4" customWidth="1"/>
    <col min="15892" max="15892" width="11.375" style="4" customWidth="1"/>
    <col min="15893" max="15893" width="16.125" style="4" customWidth="1"/>
    <col min="15894" max="15894" width="9.25" style="4" customWidth="1"/>
    <col min="15895" max="15895" width="13.75" style="4" customWidth="1"/>
    <col min="15896" max="15896" width="9" style="4" customWidth="1"/>
    <col min="15897" max="16119" width="9" style="4"/>
    <col min="16120" max="16120" width="83.875" style="4" customWidth="1"/>
    <col min="16121" max="16121" width="10.75" style="4" customWidth="1"/>
    <col min="16122" max="16122" width="12.875" style="4" customWidth="1"/>
    <col min="16123" max="16123" width="10.875" style="4" customWidth="1"/>
    <col min="16124" max="16124" width="14.25" style="4" customWidth="1"/>
    <col min="16125" max="16125" width="10.5" style="4" customWidth="1"/>
    <col min="16126" max="16126" width="12.125" style="4" customWidth="1"/>
    <col min="16127" max="16127" width="12.625" style="4" customWidth="1"/>
    <col min="16128" max="16128" width="11.125" style="4" customWidth="1"/>
    <col min="16129" max="16129" width="13.875" style="4" customWidth="1"/>
    <col min="16130" max="16130" width="13" style="4" customWidth="1"/>
    <col min="16131" max="16131" width="10.25" style="4" customWidth="1"/>
    <col min="16132" max="16132" width="12.5" style="4" customWidth="1"/>
    <col min="16133" max="16133" width="9.125" style="4" customWidth="1"/>
    <col min="16134" max="16134" width="11.875" style="4" customWidth="1"/>
    <col min="16135" max="16135" width="13.375" style="4" customWidth="1"/>
    <col min="16136" max="16136" width="10.25" style="4" customWidth="1"/>
    <col min="16137" max="16137" width="11.5" style="4" customWidth="1"/>
    <col min="16138" max="16138" width="13.75" style="4" customWidth="1"/>
    <col min="16139" max="16139" width="10.75" style="4" customWidth="1"/>
    <col min="16140" max="16140" width="11.125" style="4" customWidth="1"/>
    <col min="16141" max="16141" width="13.75" style="4" customWidth="1"/>
    <col min="16142" max="16142" width="10.125" style="4" customWidth="1"/>
    <col min="16143" max="16143" width="12" style="4" customWidth="1"/>
    <col min="16144" max="16144" width="10.25" style="4" customWidth="1"/>
    <col min="16145" max="16145" width="8.75" style="4" customWidth="1"/>
    <col min="16146" max="16146" width="7.75" style="4" customWidth="1"/>
    <col min="16147" max="16147" width="9.125" style="4" customWidth="1"/>
    <col min="16148" max="16148" width="11.375" style="4" customWidth="1"/>
    <col min="16149" max="16149" width="16.125" style="4" customWidth="1"/>
    <col min="16150" max="16150" width="9.25" style="4" customWidth="1"/>
    <col min="16151" max="16151" width="13.75" style="4" customWidth="1"/>
    <col min="16152" max="16152" width="9" style="4" customWidth="1"/>
    <col min="16153" max="16384" width="9" style="4"/>
  </cols>
  <sheetData>
    <row r="5" spans="1:39" ht="20.25" x14ac:dyDescent="0.25">
      <c r="AH5" s="773" t="s">
        <v>0</v>
      </c>
      <c r="AI5" s="773"/>
      <c r="AJ5" s="773"/>
      <c r="AK5" s="773"/>
    </row>
    <row r="6" spans="1:39" ht="33" customHeight="1" x14ac:dyDescent="0.25">
      <c r="A6" s="775" t="s">
        <v>706</v>
      </c>
      <c r="B6" s="775"/>
      <c r="C6" s="775"/>
      <c r="D6" s="775"/>
      <c r="E6" s="775"/>
      <c r="F6" s="775"/>
      <c r="G6" s="775"/>
      <c r="H6" s="775"/>
      <c r="I6" s="775"/>
      <c r="J6" s="775"/>
      <c r="K6" s="775"/>
      <c r="L6" s="775"/>
      <c r="M6" s="775"/>
      <c r="N6" s="775"/>
      <c r="O6" s="775"/>
      <c r="P6" s="775"/>
      <c r="Q6" s="775"/>
      <c r="R6" s="775"/>
      <c r="S6" s="775"/>
      <c r="T6" s="775"/>
      <c r="U6" s="775"/>
      <c r="V6" s="775"/>
      <c r="W6" s="775"/>
      <c r="AH6" s="774" t="s">
        <v>1</v>
      </c>
      <c r="AI6" s="774"/>
      <c r="AJ6" s="774"/>
      <c r="AK6" s="774"/>
    </row>
    <row r="7" spans="1:39" ht="20.25" x14ac:dyDescent="0.25">
      <c r="A7" s="161"/>
      <c r="B7" s="162"/>
      <c r="C7" s="162"/>
      <c r="D7" s="162"/>
      <c r="E7" s="162"/>
      <c r="F7" s="162"/>
      <c r="G7" s="162"/>
      <c r="H7" s="162"/>
      <c r="I7" s="162"/>
      <c r="J7" s="162"/>
      <c r="K7" s="162"/>
      <c r="L7" s="162"/>
      <c r="M7" s="162"/>
      <c r="N7" s="162"/>
      <c r="O7" s="162"/>
      <c r="P7" s="162"/>
      <c r="Q7" s="162"/>
      <c r="R7" s="162"/>
      <c r="S7" s="162"/>
      <c r="T7" s="162"/>
      <c r="U7" s="162"/>
      <c r="V7" s="162"/>
      <c r="W7" s="162"/>
      <c r="AH7" s="773" t="s">
        <v>265</v>
      </c>
      <c r="AI7" s="773"/>
      <c r="AJ7" s="773"/>
      <c r="AK7" s="773"/>
    </row>
    <row r="8" spans="1:39" ht="20.25" x14ac:dyDescent="0.3">
      <c r="AH8" s="163"/>
      <c r="AI8" s="163"/>
      <c r="AJ8" s="163"/>
      <c r="AK8" s="163"/>
    </row>
    <row r="9" spans="1:39" ht="20.25" x14ac:dyDescent="0.3">
      <c r="AH9" s="163"/>
      <c r="AI9" s="163"/>
      <c r="AJ9" s="163"/>
      <c r="AK9" s="163"/>
    </row>
    <row r="10" spans="1:39" ht="20.25" x14ac:dyDescent="0.25">
      <c r="AH10" s="773"/>
      <c r="AI10" s="773"/>
      <c r="AJ10" s="773"/>
      <c r="AK10" s="773"/>
    </row>
    <row r="11" spans="1:39" ht="20.25" x14ac:dyDescent="0.25">
      <c r="AH11" s="773"/>
      <c r="AI11" s="773"/>
      <c r="AJ11" s="773"/>
      <c r="AK11" s="773"/>
    </row>
    <row r="14" spans="1:39" s="165" customFormat="1" ht="30" customHeight="1" thickBot="1" x14ac:dyDescent="0.3">
      <c r="A14" s="3"/>
      <c r="B14" s="66"/>
      <c r="C14" s="66"/>
      <c r="D14" s="66"/>
      <c r="E14" s="66"/>
      <c r="F14" s="66"/>
      <c r="G14" s="66"/>
      <c r="H14" s="66"/>
      <c r="I14" s="66"/>
      <c r="J14" s="66"/>
      <c r="K14" s="66"/>
      <c r="L14" s="66"/>
      <c r="M14" s="66"/>
      <c r="N14" s="66"/>
      <c r="O14" s="66"/>
      <c r="P14" s="66"/>
      <c r="Q14" s="66"/>
      <c r="R14" s="66"/>
      <c r="S14" s="159"/>
      <c r="T14" s="159"/>
      <c r="U14" s="159"/>
      <c r="V14" s="159"/>
      <c r="W14" s="159"/>
      <c r="X14" s="164"/>
      <c r="Y14" s="164"/>
      <c r="Z14" s="164"/>
      <c r="AA14" s="164"/>
      <c r="AB14" s="164"/>
      <c r="AC14" s="164"/>
      <c r="AD14" s="164"/>
      <c r="AE14" s="160"/>
      <c r="AF14" s="164"/>
      <c r="AG14" s="164"/>
      <c r="AH14" s="164"/>
      <c r="AI14" s="164"/>
      <c r="AJ14" s="160"/>
      <c r="AK14" s="164"/>
      <c r="AL14" s="164"/>
      <c r="AM14" s="164"/>
    </row>
    <row r="15" spans="1:39" ht="22.5" customHeight="1" x14ac:dyDescent="0.25">
      <c r="A15" s="776" t="s">
        <v>4</v>
      </c>
      <c r="B15" s="779" t="s">
        <v>266</v>
      </c>
      <c r="C15" s="779" t="s">
        <v>267</v>
      </c>
      <c r="D15" s="783" t="s">
        <v>707</v>
      </c>
      <c r="E15" s="783"/>
      <c r="F15" s="783"/>
      <c r="G15" s="783"/>
      <c r="H15" s="783"/>
      <c r="I15" s="783" t="s">
        <v>708</v>
      </c>
      <c r="J15" s="783"/>
      <c r="K15" s="783"/>
      <c r="L15" s="783"/>
      <c r="M15" s="783"/>
      <c r="N15" s="783" t="s">
        <v>709</v>
      </c>
      <c r="O15" s="783"/>
      <c r="P15" s="783"/>
      <c r="Q15" s="783"/>
      <c r="R15" s="783"/>
      <c r="S15" s="783" t="s">
        <v>710</v>
      </c>
      <c r="T15" s="783"/>
      <c r="U15" s="783"/>
      <c r="V15" s="783"/>
      <c r="W15" s="783"/>
      <c r="X15" s="772" t="s">
        <v>711</v>
      </c>
      <c r="Y15" s="772"/>
      <c r="Z15" s="772"/>
      <c r="AA15" s="772"/>
      <c r="AB15" s="772"/>
      <c r="AC15" s="772"/>
      <c r="AD15" s="772"/>
      <c r="AE15" s="772"/>
      <c r="AF15" s="772"/>
      <c r="AG15" s="772"/>
      <c r="AH15" s="772"/>
      <c r="AI15" s="772"/>
      <c r="AJ15" s="772"/>
      <c r="AK15" s="772"/>
      <c r="AL15" s="772" t="s">
        <v>268</v>
      </c>
    </row>
    <row r="16" spans="1:39" ht="27.75" customHeight="1" x14ac:dyDescent="0.25">
      <c r="A16" s="777"/>
      <c r="B16" s="780"/>
      <c r="C16" s="782"/>
      <c r="D16" s="772"/>
      <c r="E16" s="772"/>
      <c r="F16" s="772"/>
      <c r="G16" s="772"/>
      <c r="H16" s="772"/>
      <c r="I16" s="772"/>
      <c r="J16" s="772"/>
      <c r="K16" s="772"/>
      <c r="L16" s="772"/>
      <c r="M16" s="772"/>
      <c r="N16" s="772"/>
      <c r="O16" s="772"/>
      <c r="P16" s="772"/>
      <c r="Q16" s="772"/>
      <c r="R16" s="772"/>
      <c r="S16" s="772"/>
      <c r="T16" s="772"/>
      <c r="U16" s="772"/>
      <c r="V16" s="772"/>
      <c r="W16" s="772"/>
      <c r="X16" s="772" t="s">
        <v>269</v>
      </c>
      <c r="Y16" s="772"/>
      <c r="Z16" s="772"/>
      <c r="AA16" s="772"/>
      <c r="AB16" s="772" t="s">
        <v>270</v>
      </c>
      <c r="AC16" s="772"/>
      <c r="AD16" s="772"/>
      <c r="AE16" s="772"/>
      <c r="AF16" s="772" t="s">
        <v>271</v>
      </c>
      <c r="AG16" s="772"/>
      <c r="AH16" s="772"/>
      <c r="AI16" s="772"/>
      <c r="AJ16" s="772"/>
      <c r="AK16" s="772" t="s">
        <v>272</v>
      </c>
      <c r="AL16" s="772"/>
    </row>
    <row r="17" spans="1:38" ht="63.75" customHeight="1" x14ac:dyDescent="0.25">
      <c r="A17" s="778"/>
      <c r="B17" s="781"/>
      <c r="C17" s="781"/>
      <c r="D17" s="72" t="s">
        <v>283</v>
      </c>
      <c r="E17" s="72" t="s">
        <v>284</v>
      </c>
      <c r="F17" s="72" t="s">
        <v>285</v>
      </c>
      <c r="G17" s="72" t="s">
        <v>286</v>
      </c>
      <c r="H17" s="72" t="s">
        <v>287</v>
      </c>
      <c r="I17" s="72" t="s">
        <v>283</v>
      </c>
      <c r="J17" s="72" t="s">
        <v>284</v>
      </c>
      <c r="K17" s="72" t="s">
        <v>285</v>
      </c>
      <c r="L17" s="72" t="s">
        <v>286</v>
      </c>
      <c r="M17" s="72" t="s">
        <v>287</v>
      </c>
      <c r="N17" s="72" t="s">
        <v>283</v>
      </c>
      <c r="O17" s="72" t="s">
        <v>284</v>
      </c>
      <c r="P17" s="72" t="s">
        <v>285</v>
      </c>
      <c r="Q17" s="72" t="s">
        <v>286</v>
      </c>
      <c r="R17" s="72" t="s">
        <v>287</v>
      </c>
      <c r="S17" s="72" t="s">
        <v>283</v>
      </c>
      <c r="T17" s="72" t="s">
        <v>284</v>
      </c>
      <c r="U17" s="72" t="s">
        <v>285</v>
      </c>
      <c r="V17" s="72" t="s">
        <v>286</v>
      </c>
      <c r="W17" s="72" t="s">
        <v>287</v>
      </c>
      <c r="X17" s="73" t="s">
        <v>273</v>
      </c>
      <c r="Y17" s="73" t="s">
        <v>274</v>
      </c>
      <c r="Z17" s="73" t="s">
        <v>275</v>
      </c>
      <c r="AA17" s="73" t="s">
        <v>276</v>
      </c>
      <c r="AB17" s="73" t="s">
        <v>273</v>
      </c>
      <c r="AC17" s="73" t="s">
        <v>274</v>
      </c>
      <c r="AD17" s="73" t="s">
        <v>277</v>
      </c>
      <c r="AE17" s="73" t="s">
        <v>278</v>
      </c>
      <c r="AF17" s="73" t="s">
        <v>279</v>
      </c>
      <c r="AG17" s="73" t="s">
        <v>274</v>
      </c>
      <c r="AH17" s="73" t="s">
        <v>280</v>
      </c>
      <c r="AI17" s="73" t="s">
        <v>281</v>
      </c>
      <c r="AJ17" s="73" t="s">
        <v>282</v>
      </c>
      <c r="AK17" s="772"/>
      <c r="AL17" s="772"/>
    </row>
    <row r="18" spans="1:38" ht="42.75" customHeight="1" x14ac:dyDescent="0.25">
      <c r="A18" s="69" t="s">
        <v>13</v>
      </c>
      <c r="B18" s="166" t="s">
        <v>14</v>
      </c>
      <c r="C18" s="72" t="s">
        <v>13</v>
      </c>
      <c r="D18" s="73">
        <v>22081.113248080266</v>
      </c>
      <c r="E18" s="73">
        <v>371.31649624999989</v>
      </c>
      <c r="F18" s="73">
        <v>10741.672186639466</v>
      </c>
      <c r="G18" s="73">
        <v>7860.6885295734555</v>
      </c>
      <c r="H18" s="73">
        <v>3107.4360356173497</v>
      </c>
      <c r="I18" s="73">
        <v>14825.138840950007</v>
      </c>
      <c r="J18" s="73">
        <v>524.54062299999998</v>
      </c>
      <c r="K18" s="73">
        <v>9509.8409109999939</v>
      </c>
      <c r="L18" s="73">
        <v>3451.6966179818992</v>
      </c>
      <c r="M18" s="73">
        <v>1339.0606810000011</v>
      </c>
      <c r="N18" s="73">
        <f>N19+N299+N317</f>
        <v>-7255.9744071302648</v>
      </c>
      <c r="O18" s="73">
        <f t="shared" ref="O18:R18" si="0">O19+O299+O317</f>
        <v>153.22412675000004</v>
      </c>
      <c r="P18" s="73">
        <f t="shared" si="0"/>
        <v>-1231.8312756394689</v>
      </c>
      <c r="Q18" s="73">
        <f t="shared" si="0"/>
        <v>-4408.9919115915536</v>
      </c>
      <c r="R18" s="73">
        <f t="shared" si="0"/>
        <v>-1768.3753546173502</v>
      </c>
      <c r="S18" s="73">
        <v>10438.901840783998</v>
      </c>
      <c r="T18" s="73">
        <v>399.31696600000004</v>
      </c>
      <c r="U18" s="73">
        <v>6391.8659020000005</v>
      </c>
      <c r="V18" s="73">
        <v>2772.9431821499998</v>
      </c>
      <c r="W18" s="73">
        <v>874.77579063400003</v>
      </c>
      <c r="X18" s="72" t="s">
        <v>13</v>
      </c>
      <c r="Y18" s="72" t="s">
        <v>13</v>
      </c>
      <c r="Z18" s="72" t="s">
        <v>13</v>
      </c>
      <c r="AA18" s="72" t="s">
        <v>13</v>
      </c>
      <c r="AB18" s="72" t="s">
        <v>13</v>
      </c>
      <c r="AC18" s="72" t="s">
        <v>13</v>
      </c>
      <c r="AD18" s="72" t="s">
        <v>13</v>
      </c>
      <c r="AE18" s="73">
        <f>AE19+AE299+AE317</f>
        <v>1354.0990152562219</v>
      </c>
      <c r="AF18" s="72" t="s">
        <v>13</v>
      </c>
      <c r="AG18" s="72" t="s">
        <v>13</v>
      </c>
      <c r="AH18" s="72" t="s">
        <v>13</v>
      </c>
      <c r="AI18" s="72" t="s">
        <v>13</v>
      </c>
      <c r="AJ18" s="73">
        <f>AJ19+AJ299+AJ317</f>
        <v>1315.907804505694</v>
      </c>
      <c r="AK18" s="72" t="s">
        <v>13</v>
      </c>
      <c r="AL18" s="72" t="s">
        <v>13</v>
      </c>
    </row>
    <row r="19" spans="1:38" ht="42.75" customHeight="1" x14ac:dyDescent="0.25">
      <c r="A19" s="69">
        <v>1</v>
      </c>
      <c r="B19" s="166" t="s">
        <v>15</v>
      </c>
      <c r="C19" s="72" t="s">
        <v>13</v>
      </c>
      <c r="D19" s="73">
        <v>17640.578602279016</v>
      </c>
      <c r="E19" s="73">
        <v>328.33779624999988</v>
      </c>
      <c r="F19" s="73">
        <v>8593.3232848382158</v>
      </c>
      <c r="G19" s="73">
        <v>6228.3022687734565</v>
      </c>
      <c r="H19" s="73">
        <v>2490.6152524173494</v>
      </c>
      <c r="I19" s="73">
        <v>10473.608666250007</v>
      </c>
      <c r="J19" s="73">
        <v>404.87549600000006</v>
      </c>
      <c r="K19" s="73">
        <v>7259.6383359999954</v>
      </c>
      <c r="L19" s="73">
        <v>1627.1556469999998</v>
      </c>
      <c r="M19" s="73">
        <v>1181.9391790000011</v>
      </c>
      <c r="N19" s="73">
        <f t="shared" ref="N19" si="1">N20+N101+N108+N112+N113</f>
        <v>-7166.9699360290151</v>
      </c>
      <c r="O19" s="73">
        <f t="shared" ref="O19" si="2">O20+O101+O108+O112+O113</f>
        <v>76.537699750000044</v>
      </c>
      <c r="P19" s="73">
        <f t="shared" ref="P19" si="3">P20+P101+P108+P112+P113</f>
        <v>-1333.6849488382186</v>
      </c>
      <c r="Q19" s="73">
        <f t="shared" ref="Q19" si="4">Q20+Q101+Q108+Q112+Q113</f>
        <v>-4601.1466217734533</v>
      </c>
      <c r="R19" s="73">
        <f t="shared" ref="R19" si="5">R20+R101+R108+R112+R113</f>
        <v>-1308.6760734173504</v>
      </c>
      <c r="S19" s="73">
        <v>6461.3584599999995</v>
      </c>
      <c r="T19" s="73">
        <v>168.16298500000005</v>
      </c>
      <c r="U19" s="73">
        <v>4650.5555240000003</v>
      </c>
      <c r="V19" s="73">
        <v>976.90948299999968</v>
      </c>
      <c r="W19" s="73">
        <v>665.73046799999986</v>
      </c>
      <c r="X19" s="72" t="s">
        <v>13</v>
      </c>
      <c r="Y19" s="72" t="s">
        <v>13</v>
      </c>
      <c r="Z19" s="72" t="s">
        <v>13</v>
      </c>
      <c r="AA19" s="72" t="s">
        <v>13</v>
      </c>
      <c r="AB19" s="72" t="s">
        <v>13</v>
      </c>
      <c r="AC19" s="72" t="s">
        <v>13</v>
      </c>
      <c r="AD19" s="72" t="s">
        <v>13</v>
      </c>
      <c r="AE19" s="73">
        <f t="shared" ref="AE19" si="6">AE20+AE101+AE108+AE112+AE113</f>
        <v>1071.2149999999995</v>
      </c>
      <c r="AF19" s="72" t="s">
        <v>13</v>
      </c>
      <c r="AG19" s="72" t="s">
        <v>13</v>
      </c>
      <c r="AH19" s="72" t="s">
        <v>13</v>
      </c>
      <c r="AI19" s="72" t="s">
        <v>13</v>
      </c>
      <c r="AJ19" s="73">
        <f t="shared" ref="AJ19" si="7">AJ20+AJ101+AJ108+AJ112+AJ113</f>
        <v>1001.7489999999996</v>
      </c>
      <c r="AK19" s="72" t="s">
        <v>13</v>
      </c>
      <c r="AL19" s="72" t="s">
        <v>13</v>
      </c>
    </row>
    <row r="20" spans="1:38" ht="42.75" customHeight="1" x14ac:dyDescent="0.25">
      <c r="A20" s="78" t="s">
        <v>16</v>
      </c>
      <c r="B20" s="166" t="s">
        <v>17</v>
      </c>
      <c r="C20" s="72" t="s">
        <v>13</v>
      </c>
      <c r="D20" s="73">
        <v>727.43893049814983</v>
      </c>
      <c r="E20" s="73">
        <v>49.258813019999984</v>
      </c>
      <c r="F20" s="73">
        <v>447.05099442063829</v>
      </c>
      <c r="G20" s="73">
        <v>109.08076045751132</v>
      </c>
      <c r="H20" s="73">
        <v>122.04836260000003</v>
      </c>
      <c r="I20" s="73">
        <v>422.16230899999988</v>
      </c>
      <c r="J20" s="73">
        <v>31.304957999999992</v>
      </c>
      <c r="K20" s="73">
        <v>218.241739</v>
      </c>
      <c r="L20" s="73">
        <v>148.97828099999998</v>
      </c>
      <c r="M20" s="73">
        <v>23.637331000000007</v>
      </c>
      <c r="N20" s="73">
        <f t="shared" ref="N20" si="8">SUM(N21:N100)</f>
        <v>-305.27662149814984</v>
      </c>
      <c r="O20" s="73">
        <f t="shared" ref="O20" si="9">SUM(O21:O100)</f>
        <v>-17.953855019999999</v>
      </c>
      <c r="P20" s="73">
        <f t="shared" ref="P20" si="10">SUM(P21:P100)</f>
        <v>-228.80925542063844</v>
      </c>
      <c r="Q20" s="73">
        <f t="shared" ref="Q20" si="11">SUM(Q21:Q100)</f>
        <v>39.897520542488671</v>
      </c>
      <c r="R20" s="73">
        <f t="shared" ref="R20" si="12">SUM(R21:R100)</f>
        <v>-98.411031599999987</v>
      </c>
      <c r="S20" s="73">
        <v>365.27112199999971</v>
      </c>
      <c r="T20" s="73">
        <v>27.963746999999994</v>
      </c>
      <c r="U20" s="73">
        <v>106.150105</v>
      </c>
      <c r="V20" s="73">
        <v>203.83696399999997</v>
      </c>
      <c r="W20" s="73">
        <v>27.320306000000006</v>
      </c>
      <c r="X20" s="72" t="s">
        <v>13</v>
      </c>
      <c r="Y20" s="72" t="s">
        <v>13</v>
      </c>
      <c r="Z20" s="72" t="s">
        <v>13</v>
      </c>
      <c r="AA20" s="72" t="s">
        <v>13</v>
      </c>
      <c r="AB20" s="72" t="s">
        <v>13</v>
      </c>
      <c r="AC20" s="72" t="s">
        <v>13</v>
      </c>
      <c r="AD20" s="72" t="s">
        <v>13</v>
      </c>
      <c r="AE20" s="73">
        <f t="shared" ref="AE20" si="13">SUM(AE21:AE100)</f>
        <v>97.3</v>
      </c>
      <c r="AF20" s="72" t="s">
        <v>13</v>
      </c>
      <c r="AG20" s="72" t="s">
        <v>13</v>
      </c>
      <c r="AH20" s="72" t="s">
        <v>13</v>
      </c>
      <c r="AI20" s="72" t="s">
        <v>13</v>
      </c>
      <c r="AJ20" s="73">
        <f t="shared" ref="AJ20" si="14">SUM(AJ21:AJ100)</f>
        <v>130.55300000000005</v>
      </c>
      <c r="AK20" s="72" t="s">
        <v>13</v>
      </c>
      <c r="AL20" s="72" t="s">
        <v>13</v>
      </c>
    </row>
    <row r="21" spans="1:38" ht="79.5" customHeight="1" x14ac:dyDescent="0.25">
      <c r="A21" s="79" t="s">
        <v>18</v>
      </c>
      <c r="B21" s="167" t="s">
        <v>406</v>
      </c>
      <c r="C21" s="72" t="s">
        <v>695</v>
      </c>
      <c r="D21" s="73">
        <v>357.07178498063843</v>
      </c>
      <c r="E21" s="73">
        <v>4.01</v>
      </c>
      <c r="F21" s="73">
        <v>235.45178498063842</v>
      </c>
      <c r="G21" s="73">
        <v>62.54</v>
      </c>
      <c r="H21" s="73">
        <v>55.07</v>
      </c>
      <c r="I21" s="168">
        <v>103.28502999999999</v>
      </c>
      <c r="J21" s="168">
        <v>3.4132500000000001</v>
      </c>
      <c r="K21" s="168">
        <v>72.66019</v>
      </c>
      <c r="L21" s="168">
        <v>18.923639999999999</v>
      </c>
      <c r="M21" s="168">
        <v>8.2879500000000004</v>
      </c>
      <c r="N21" s="168">
        <f>I21-D21</f>
        <v>-253.78675498063842</v>
      </c>
      <c r="O21" s="168">
        <f t="shared" ref="O21:R21" si="15">J21-E21</f>
        <v>-0.59674999999999967</v>
      </c>
      <c r="P21" s="168">
        <f t="shared" si="15"/>
        <v>-162.79159498063842</v>
      </c>
      <c r="Q21" s="168">
        <f t="shared" si="15"/>
        <v>-43.61636</v>
      </c>
      <c r="R21" s="168">
        <f t="shared" si="15"/>
        <v>-46.782049999999998</v>
      </c>
      <c r="S21" s="168">
        <v>89.456475000000012</v>
      </c>
      <c r="T21" s="168">
        <v>3.8505199999999999</v>
      </c>
      <c r="U21" s="168">
        <v>59.714059999999996</v>
      </c>
      <c r="V21" s="168">
        <v>16.036940000000001</v>
      </c>
      <c r="W21" s="168">
        <v>9.8549550000000163</v>
      </c>
      <c r="X21" s="72" t="s">
        <v>13</v>
      </c>
      <c r="Y21" s="72" t="s">
        <v>13</v>
      </c>
      <c r="Z21" s="72" t="s">
        <v>13</v>
      </c>
      <c r="AA21" s="72" t="s">
        <v>13</v>
      </c>
      <c r="AB21" s="72" t="s">
        <v>407</v>
      </c>
      <c r="AC21" s="72" t="s">
        <v>13</v>
      </c>
      <c r="AD21" s="72" t="s">
        <v>13</v>
      </c>
      <c r="AE21" s="72">
        <v>0</v>
      </c>
      <c r="AF21" s="72" t="s">
        <v>407</v>
      </c>
      <c r="AG21" s="72">
        <v>20</v>
      </c>
      <c r="AH21" s="72" t="s">
        <v>288</v>
      </c>
      <c r="AI21" s="72" t="s">
        <v>289</v>
      </c>
      <c r="AJ21" s="72">
        <v>40.1</v>
      </c>
      <c r="AK21" s="72" t="s">
        <v>13</v>
      </c>
      <c r="AL21" s="72" t="s">
        <v>696</v>
      </c>
    </row>
    <row r="22" spans="1:38" ht="79.5" customHeight="1" x14ac:dyDescent="0.25">
      <c r="A22" s="79" t="s">
        <v>19</v>
      </c>
      <c r="B22" s="167" t="s">
        <v>408</v>
      </c>
      <c r="C22" s="72" t="s">
        <v>695</v>
      </c>
      <c r="D22" s="73">
        <v>93.461631457511317</v>
      </c>
      <c r="E22" s="73">
        <v>0</v>
      </c>
      <c r="F22" s="73">
        <v>23.847799999999999</v>
      </c>
      <c r="G22" s="73">
        <v>34.638631457511323</v>
      </c>
      <c r="H22" s="73">
        <v>34.975200000000001</v>
      </c>
      <c r="I22" s="168">
        <v>254.45877999999999</v>
      </c>
      <c r="J22" s="168">
        <v>0</v>
      </c>
      <c r="K22" s="168">
        <v>118.74719999999999</v>
      </c>
      <c r="L22" s="168">
        <v>129.56823</v>
      </c>
      <c r="M22" s="168">
        <v>6.1433500000000008</v>
      </c>
      <c r="N22" s="168">
        <f t="shared" ref="N22:N85" si="16">I22-D22</f>
        <v>160.99714854248867</v>
      </c>
      <c r="O22" s="168">
        <f t="shared" ref="O22:O85" si="17">J22-E22</f>
        <v>0</v>
      </c>
      <c r="P22" s="168">
        <f t="shared" ref="P22:P85" si="18">K22-F22</f>
        <v>94.899399999999986</v>
      </c>
      <c r="Q22" s="168">
        <f t="shared" ref="Q22:Q85" si="19">L22-G22</f>
        <v>94.929598542488677</v>
      </c>
      <c r="R22" s="168">
        <f t="shared" ref="R22:R85" si="20">M22-H22</f>
        <v>-28.831849999999999</v>
      </c>
      <c r="S22" s="168">
        <v>219.35670999999996</v>
      </c>
      <c r="T22" s="168">
        <v>0.84720000000000006</v>
      </c>
      <c r="U22" s="168">
        <v>29.995709999999999</v>
      </c>
      <c r="V22" s="168">
        <v>180.25447999999997</v>
      </c>
      <c r="W22" s="168">
        <v>8.2593199999999776</v>
      </c>
      <c r="X22" s="72" t="s">
        <v>13</v>
      </c>
      <c r="Y22" s="72" t="s">
        <v>13</v>
      </c>
      <c r="Z22" s="72" t="s">
        <v>13</v>
      </c>
      <c r="AA22" s="72" t="s">
        <v>13</v>
      </c>
      <c r="AB22" s="72" t="s">
        <v>409</v>
      </c>
      <c r="AC22" s="72">
        <v>25</v>
      </c>
      <c r="AD22" s="72" t="s">
        <v>290</v>
      </c>
      <c r="AE22" s="72">
        <v>25</v>
      </c>
      <c r="AF22" s="72" t="s">
        <v>409</v>
      </c>
      <c r="AG22" s="72" t="s">
        <v>13</v>
      </c>
      <c r="AH22" s="72" t="s">
        <v>13</v>
      </c>
      <c r="AI22" s="72" t="s">
        <v>13</v>
      </c>
      <c r="AJ22" s="72">
        <v>0</v>
      </c>
      <c r="AK22" s="72" t="s">
        <v>13</v>
      </c>
      <c r="AL22" s="72" t="s">
        <v>696</v>
      </c>
    </row>
    <row r="23" spans="1:38" ht="79.5" customHeight="1" x14ac:dyDescent="0.25">
      <c r="A23" s="79" t="s">
        <v>20</v>
      </c>
      <c r="B23" s="167" t="s">
        <v>410</v>
      </c>
      <c r="C23" s="72" t="s">
        <v>695</v>
      </c>
      <c r="D23" s="73">
        <v>2.8</v>
      </c>
      <c r="E23" s="73">
        <v>0.49559999999999993</v>
      </c>
      <c r="F23" s="73">
        <v>0.82599999999999996</v>
      </c>
      <c r="G23" s="73">
        <v>1.18</v>
      </c>
      <c r="H23" s="73">
        <v>0.2984</v>
      </c>
      <c r="I23" s="168">
        <v>1.9025600000000003</v>
      </c>
      <c r="J23" s="168">
        <v>0.49741000000000002</v>
      </c>
      <c r="K23" s="168">
        <v>1.4051500000000001</v>
      </c>
      <c r="L23" s="168">
        <v>0</v>
      </c>
      <c r="M23" s="168">
        <v>0</v>
      </c>
      <c r="N23" s="168">
        <f t="shared" si="16"/>
        <v>-0.89743999999999957</v>
      </c>
      <c r="O23" s="168">
        <f t="shared" si="17"/>
        <v>1.8100000000000893E-3</v>
      </c>
      <c r="P23" s="168">
        <f t="shared" si="18"/>
        <v>0.57915000000000016</v>
      </c>
      <c r="Q23" s="168">
        <f t="shared" si="19"/>
        <v>-1.18</v>
      </c>
      <c r="R23" s="168">
        <f t="shared" si="20"/>
        <v>-0.2984</v>
      </c>
      <c r="S23" s="168">
        <v>1.7091800000000001</v>
      </c>
      <c r="T23" s="168">
        <v>0.42152999999999996</v>
      </c>
      <c r="U23" s="168">
        <v>1.2876500000000002</v>
      </c>
      <c r="V23" s="168">
        <v>0</v>
      </c>
      <c r="W23" s="168">
        <v>0</v>
      </c>
      <c r="X23" s="72" t="s">
        <v>13</v>
      </c>
      <c r="Y23" s="72" t="s">
        <v>13</v>
      </c>
      <c r="Z23" s="72" t="s">
        <v>13</v>
      </c>
      <c r="AA23" s="72" t="s">
        <v>13</v>
      </c>
      <c r="AB23" s="72" t="s">
        <v>407</v>
      </c>
      <c r="AC23" s="72" t="s">
        <v>13</v>
      </c>
      <c r="AD23" s="72" t="s">
        <v>13</v>
      </c>
      <c r="AE23" s="72">
        <v>16</v>
      </c>
      <c r="AF23" s="72" t="s">
        <v>407</v>
      </c>
      <c r="AG23" s="72" t="s">
        <v>13</v>
      </c>
      <c r="AH23" s="72" t="s">
        <v>13</v>
      </c>
      <c r="AI23" s="72" t="s">
        <v>13</v>
      </c>
      <c r="AJ23" s="72">
        <v>0</v>
      </c>
      <c r="AK23" s="72" t="s">
        <v>13</v>
      </c>
      <c r="AL23" s="72" t="s">
        <v>696</v>
      </c>
    </row>
    <row r="24" spans="1:38" ht="79.5" customHeight="1" x14ac:dyDescent="0.25">
      <c r="A24" s="79" t="s">
        <v>21</v>
      </c>
      <c r="B24" s="167" t="s">
        <v>411</v>
      </c>
      <c r="C24" s="72" t="s">
        <v>695</v>
      </c>
      <c r="D24" s="73">
        <v>0.38669405000000001</v>
      </c>
      <c r="E24" s="73">
        <v>0</v>
      </c>
      <c r="F24" s="73">
        <v>0.38669405000000001</v>
      </c>
      <c r="G24" s="73">
        <v>0</v>
      </c>
      <c r="H24" s="73">
        <v>0</v>
      </c>
      <c r="I24" s="168">
        <v>0.12837999999999999</v>
      </c>
      <c r="J24" s="168">
        <v>0</v>
      </c>
      <c r="K24" s="168">
        <v>0.12837999999999999</v>
      </c>
      <c r="L24" s="168">
        <v>0</v>
      </c>
      <c r="M24" s="168">
        <v>0</v>
      </c>
      <c r="N24" s="168">
        <f t="shared" si="16"/>
        <v>-0.25831405000000002</v>
      </c>
      <c r="O24" s="168">
        <f t="shared" si="17"/>
        <v>0</v>
      </c>
      <c r="P24" s="168">
        <f t="shared" si="18"/>
        <v>-0.25831405000000002</v>
      </c>
      <c r="Q24" s="168">
        <f t="shared" si="19"/>
        <v>0</v>
      </c>
      <c r="R24" s="168">
        <f t="shared" si="20"/>
        <v>0</v>
      </c>
      <c r="S24" s="168">
        <v>0.45638999999999996</v>
      </c>
      <c r="T24" s="168">
        <v>0.32771</v>
      </c>
      <c r="U24" s="168">
        <v>0.12868000000000002</v>
      </c>
      <c r="V24" s="168">
        <v>0</v>
      </c>
      <c r="W24" s="168">
        <v>0</v>
      </c>
      <c r="X24" s="72" t="s">
        <v>13</v>
      </c>
      <c r="Y24" s="72" t="s">
        <v>13</v>
      </c>
      <c r="Z24" s="72" t="s">
        <v>13</v>
      </c>
      <c r="AA24" s="72" t="s">
        <v>13</v>
      </c>
      <c r="AB24" s="72" t="s">
        <v>407</v>
      </c>
      <c r="AC24" s="72" t="s">
        <v>13</v>
      </c>
      <c r="AD24" s="72" t="s">
        <v>13</v>
      </c>
      <c r="AE24" s="72">
        <v>6.3</v>
      </c>
      <c r="AF24" s="72" t="s">
        <v>407</v>
      </c>
      <c r="AG24" s="72" t="s">
        <v>13</v>
      </c>
      <c r="AH24" s="72" t="s">
        <v>13</v>
      </c>
      <c r="AI24" s="72" t="s">
        <v>13</v>
      </c>
      <c r="AJ24" s="72">
        <v>0</v>
      </c>
      <c r="AK24" s="72" t="s">
        <v>13</v>
      </c>
      <c r="AL24" s="72" t="s">
        <v>696</v>
      </c>
    </row>
    <row r="25" spans="1:38" ht="79.5" customHeight="1" x14ac:dyDescent="0.25">
      <c r="A25" s="79" t="s">
        <v>22</v>
      </c>
      <c r="B25" s="167" t="s">
        <v>412</v>
      </c>
      <c r="C25" s="72" t="s">
        <v>697</v>
      </c>
      <c r="D25" s="73">
        <v>14.663337159999999</v>
      </c>
      <c r="E25" s="73">
        <v>0</v>
      </c>
      <c r="F25" s="73">
        <v>14.663337159999999</v>
      </c>
      <c r="G25" s="73">
        <v>0</v>
      </c>
      <c r="H25" s="73">
        <v>0</v>
      </c>
      <c r="I25" s="168">
        <v>0.96422000000000008</v>
      </c>
      <c r="J25" s="168">
        <v>0</v>
      </c>
      <c r="K25" s="168">
        <v>0.47780900000000004</v>
      </c>
      <c r="L25" s="168">
        <v>0.48641099999999998</v>
      </c>
      <c r="M25" s="168">
        <v>0</v>
      </c>
      <c r="N25" s="168">
        <f t="shared" si="16"/>
        <v>-13.69911716</v>
      </c>
      <c r="O25" s="168">
        <f t="shared" si="17"/>
        <v>0</v>
      </c>
      <c r="P25" s="168">
        <f t="shared" si="18"/>
        <v>-14.185528159999999</v>
      </c>
      <c r="Q25" s="168">
        <f t="shared" si="19"/>
        <v>0.48641099999999998</v>
      </c>
      <c r="R25" s="168">
        <f t="shared" si="20"/>
        <v>0</v>
      </c>
      <c r="S25" s="168">
        <v>0.89133399999999996</v>
      </c>
      <c r="T25" s="168">
        <v>0</v>
      </c>
      <c r="U25" s="168">
        <v>0.89133399999999996</v>
      </c>
      <c r="V25" s="168">
        <v>0</v>
      </c>
      <c r="W25" s="168">
        <v>0</v>
      </c>
      <c r="X25" s="72" t="s">
        <v>13</v>
      </c>
      <c r="Y25" s="72" t="s">
        <v>13</v>
      </c>
      <c r="Z25" s="72" t="s">
        <v>13</v>
      </c>
      <c r="AA25" s="72" t="s">
        <v>13</v>
      </c>
      <c r="AB25" s="72">
        <v>2012</v>
      </c>
      <c r="AC25" s="72">
        <v>20</v>
      </c>
      <c r="AD25" s="72" t="s">
        <v>291</v>
      </c>
      <c r="AE25" s="72">
        <v>50</v>
      </c>
      <c r="AF25" s="72">
        <v>2012</v>
      </c>
      <c r="AG25" s="72" t="s">
        <v>13</v>
      </c>
      <c r="AH25" s="72" t="s">
        <v>13</v>
      </c>
      <c r="AI25" s="72" t="s">
        <v>13</v>
      </c>
      <c r="AJ25" s="72">
        <v>1.9990000000000001</v>
      </c>
      <c r="AK25" s="72" t="s">
        <v>13</v>
      </c>
      <c r="AL25" s="72" t="s">
        <v>696</v>
      </c>
    </row>
    <row r="26" spans="1:38" ht="79.5" customHeight="1" x14ac:dyDescent="0.25">
      <c r="A26" s="79" t="s">
        <v>23</v>
      </c>
      <c r="B26" s="167" t="s">
        <v>413</v>
      </c>
      <c r="C26" s="72" t="s">
        <v>697</v>
      </c>
      <c r="D26" s="73">
        <v>3.6109459999999998</v>
      </c>
      <c r="E26" s="73">
        <v>1.6697</v>
      </c>
      <c r="F26" s="73">
        <v>1.9412459999999998</v>
      </c>
      <c r="G26" s="73">
        <v>0</v>
      </c>
      <c r="H26" s="73">
        <v>0</v>
      </c>
      <c r="I26" s="168">
        <v>3.8848069999999999</v>
      </c>
      <c r="J26" s="168">
        <v>1.6697</v>
      </c>
      <c r="K26" s="168">
        <v>1.941246</v>
      </c>
      <c r="L26" s="168">
        <v>0</v>
      </c>
      <c r="M26" s="168">
        <v>0.27386099999999997</v>
      </c>
      <c r="N26" s="168">
        <f t="shared" si="16"/>
        <v>0.27386100000000013</v>
      </c>
      <c r="O26" s="168">
        <f t="shared" si="17"/>
        <v>0</v>
      </c>
      <c r="P26" s="168">
        <f t="shared" si="18"/>
        <v>0</v>
      </c>
      <c r="Q26" s="168">
        <f t="shared" si="19"/>
        <v>0</v>
      </c>
      <c r="R26" s="168">
        <f t="shared" si="20"/>
        <v>0.27386099999999997</v>
      </c>
      <c r="S26" s="168">
        <v>0.27386099999999997</v>
      </c>
      <c r="T26" s="168">
        <v>0</v>
      </c>
      <c r="U26" s="168">
        <v>0</v>
      </c>
      <c r="V26" s="168">
        <v>0</v>
      </c>
      <c r="W26" s="168">
        <v>0.27386099999999997</v>
      </c>
      <c r="X26" s="72" t="s">
        <v>13</v>
      </c>
      <c r="Y26" s="72" t="s">
        <v>13</v>
      </c>
      <c r="Z26" s="72" t="s">
        <v>13</v>
      </c>
      <c r="AA26" s="72" t="s">
        <v>13</v>
      </c>
      <c r="AB26" s="72">
        <v>2013</v>
      </c>
      <c r="AC26" s="72" t="s">
        <v>291</v>
      </c>
      <c r="AD26" s="72" t="s">
        <v>291</v>
      </c>
      <c r="AE26" s="72">
        <v>0</v>
      </c>
      <c r="AF26" s="72">
        <v>2013</v>
      </c>
      <c r="AG26" s="72">
        <v>33</v>
      </c>
      <c r="AH26" s="72" t="s">
        <v>292</v>
      </c>
      <c r="AI26" s="72" t="s">
        <v>293</v>
      </c>
      <c r="AJ26" s="72">
        <v>3.5</v>
      </c>
      <c r="AK26" s="72" t="s">
        <v>13</v>
      </c>
      <c r="AL26" s="72" t="s">
        <v>696</v>
      </c>
    </row>
    <row r="27" spans="1:38" ht="79.5" customHeight="1" x14ac:dyDescent="0.25">
      <c r="A27" s="79" t="s">
        <v>24</v>
      </c>
      <c r="B27" s="167" t="s">
        <v>414</v>
      </c>
      <c r="C27" s="72" t="s">
        <v>697</v>
      </c>
      <c r="D27" s="73">
        <v>0.49959308000000002</v>
      </c>
      <c r="E27" s="73">
        <v>0.49959308000000002</v>
      </c>
      <c r="F27" s="73">
        <v>0</v>
      </c>
      <c r="G27" s="73">
        <v>0</v>
      </c>
      <c r="H27" s="73">
        <v>0</v>
      </c>
      <c r="I27" s="168">
        <v>0.49959300000000001</v>
      </c>
      <c r="J27" s="168">
        <v>0.49959300000000001</v>
      </c>
      <c r="K27" s="168">
        <v>0</v>
      </c>
      <c r="L27" s="168">
        <v>0</v>
      </c>
      <c r="M27" s="168">
        <v>0</v>
      </c>
      <c r="N27" s="168">
        <f t="shared" si="16"/>
        <v>-8.0000000013402683E-8</v>
      </c>
      <c r="O27" s="168">
        <f t="shared" si="17"/>
        <v>-8.0000000013402683E-8</v>
      </c>
      <c r="P27" s="168">
        <f t="shared" si="18"/>
        <v>0</v>
      </c>
      <c r="Q27" s="168">
        <f t="shared" si="19"/>
        <v>0</v>
      </c>
      <c r="R27" s="168">
        <f t="shared" si="20"/>
        <v>0</v>
      </c>
      <c r="S27" s="168">
        <v>0.42338400000000004</v>
      </c>
      <c r="T27" s="168">
        <v>0.42338400000000004</v>
      </c>
      <c r="U27" s="168">
        <v>0</v>
      </c>
      <c r="V27" s="168">
        <v>0</v>
      </c>
      <c r="W27" s="168">
        <v>0</v>
      </c>
      <c r="X27" s="72" t="s">
        <v>13</v>
      </c>
      <c r="Y27" s="72" t="s">
        <v>13</v>
      </c>
      <c r="Z27" s="72" t="s">
        <v>13</v>
      </c>
      <c r="AA27" s="72" t="s">
        <v>13</v>
      </c>
      <c r="AB27" s="72" t="s">
        <v>13</v>
      </c>
      <c r="AC27" s="72" t="s">
        <v>291</v>
      </c>
      <c r="AD27" s="72" t="s">
        <v>291</v>
      </c>
      <c r="AE27" s="72">
        <v>0</v>
      </c>
      <c r="AF27" s="72" t="s">
        <v>13</v>
      </c>
      <c r="AG27" s="72">
        <v>33</v>
      </c>
      <c r="AH27" s="72" t="s">
        <v>292</v>
      </c>
      <c r="AI27" s="72" t="s">
        <v>293</v>
      </c>
      <c r="AJ27" s="72">
        <v>0</v>
      </c>
      <c r="AK27" s="72" t="s">
        <v>13</v>
      </c>
      <c r="AL27" s="72" t="s">
        <v>698</v>
      </c>
    </row>
    <row r="28" spans="1:38" ht="77.25" customHeight="1" x14ac:dyDescent="0.25">
      <c r="A28" s="79" t="s">
        <v>25</v>
      </c>
      <c r="B28" s="167" t="s">
        <v>415</v>
      </c>
      <c r="C28" s="72" t="s">
        <v>697</v>
      </c>
      <c r="D28" s="73">
        <v>0.49764840999999993</v>
      </c>
      <c r="E28" s="73">
        <v>0.49764840999999993</v>
      </c>
      <c r="F28" s="73">
        <v>0</v>
      </c>
      <c r="G28" s="73">
        <v>0</v>
      </c>
      <c r="H28" s="73">
        <v>0</v>
      </c>
      <c r="I28" s="168">
        <v>0.49764800000000003</v>
      </c>
      <c r="J28" s="168">
        <v>0.49764800000000003</v>
      </c>
      <c r="K28" s="168">
        <v>0</v>
      </c>
      <c r="L28" s="168">
        <v>0</v>
      </c>
      <c r="M28" s="168">
        <v>0</v>
      </c>
      <c r="N28" s="168">
        <f t="shared" si="16"/>
        <v>-4.099999998952164E-7</v>
      </c>
      <c r="O28" s="168">
        <f t="shared" si="17"/>
        <v>-4.099999998952164E-7</v>
      </c>
      <c r="P28" s="168">
        <f t="shared" si="18"/>
        <v>0</v>
      </c>
      <c r="Q28" s="168">
        <f t="shared" si="19"/>
        <v>0</v>
      </c>
      <c r="R28" s="168">
        <f t="shared" si="20"/>
        <v>0</v>
      </c>
      <c r="S28" s="168">
        <v>0.421736</v>
      </c>
      <c r="T28" s="168">
        <v>0.421736</v>
      </c>
      <c r="U28" s="168">
        <v>0</v>
      </c>
      <c r="V28" s="168">
        <v>0</v>
      </c>
      <c r="W28" s="168">
        <v>0</v>
      </c>
      <c r="X28" s="72" t="s">
        <v>13</v>
      </c>
      <c r="Y28" s="72" t="s">
        <v>13</v>
      </c>
      <c r="Z28" s="72" t="s">
        <v>13</v>
      </c>
      <c r="AA28" s="72" t="s">
        <v>13</v>
      </c>
      <c r="AB28" s="72" t="s">
        <v>13</v>
      </c>
      <c r="AC28" s="72" t="s">
        <v>291</v>
      </c>
      <c r="AD28" s="72" t="s">
        <v>291</v>
      </c>
      <c r="AE28" s="72">
        <v>0</v>
      </c>
      <c r="AF28" s="72" t="s">
        <v>13</v>
      </c>
      <c r="AG28" s="72">
        <v>33</v>
      </c>
      <c r="AH28" s="72" t="s">
        <v>292</v>
      </c>
      <c r="AI28" s="72" t="s">
        <v>293</v>
      </c>
      <c r="AJ28" s="72">
        <v>0</v>
      </c>
      <c r="AK28" s="72" t="s">
        <v>13</v>
      </c>
      <c r="AL28" s="72" t="s">
        <v>698</v>
      </c>
    </row>
    <row r="29" spans="1:38" ht="76.5" customHeight="1" x14ac:dyDescent="0.25">
      <c r="A29" s="79" t="s">
        <v>26</v>
      </c>
      <c r="B29" s="167" t="s">
        <v>416</v>
      </c>
      <c r="C29" s="72" t="s">
        <v>697</v>
      </c>
      <c r="D29" s="73">
        <v>2.1977199999999999</v>
      </c>
      <c r="E29" s="73">
        <v>0.48356399999999999</v>
      </c>
      <c r="F29" s="73">
        <v>1.24962</v>
      </c>
      <c r="G29" s="73">
        <v>9.7597799999999998E-2</v>
      </c>
      <c r="H29" s="73">
        <v>0.36693820000000005</v>
      </c>
      <c r="I29" s="168">
        <v>0.23436500000000002</v>
      </c>
      <c r="J29" s="168">
        <v>0</v>
      </c>
      <c r="K29" s="168">
        <v>0</v>
      </c>
      <c r="L29" s="168">
        <v>0</v>
      </c>
      <c r="M29" s="168">
        <v>0.23436500000000002</v>
      </c>
      <c r="N29" s="168">
        <f t="shared" si="16"/>
        <v>-1.963355</v>
      </c>
      <c r="O29" s="168">
        <f t="shared" si="17"/>
        <v>-0.48356399999999999</v>
      </c>
      <c r="P29" s="168">
        <f t="shared" si="18"/>
        <v>-1.24962</v>
      </c>
      <c r="Q29" s="168">
        <f t="shared" si="19"/>
        <v>-9.7597799999999998E-2</v>
      </c>
      <c r="R29" s="168">
        <f t="shared" si="20"/>
        <v>-0.13257320000000003</v>
      </c>
      <c r="S29" s="168">
        <v>0.23436500000000002</v>
      </c>
      <c r="T29" s="168">
        <v>0</v>
      </c>
      <c r="U29" s="168">
        <v>0</v>
      </c>
      <c r="V29" s="168">
        <v>0</v>
      </c>
      <c r="W29" s="168">
        <v>0.23436500000000002</v>
      </c>
      <c r="X29" s="72" t="s">
        <v>13</v>
      </c>
      <c r="Y29" s="72" t="s">
        <v>13</v>
      </c>
      <c r="Z29" s="72" t="s">
        <v>13</v>
      </c>
      <c r="AA29" s="72" t="s">
        <v>13</v>
      </c>
      <c r="AB29" s="72" t="s">
        <v>407</v>
      </c>
      <c r="AC29" s="72" t="s">
        <v>291</v>
      </c>
      <c r="AD29" s="72" t="s">
        <v>291</v>
      </c>
      <c r="AE29" s="72">
        <v>0</v>
      </c>
      <c r="AF29" s="72" t="s">
        <v>407</v>
      </c>
      <c r="AG29" s="72">
        <v>33</v>
      </c>
      <c r="AH29" s="72" t="s">
        <v>292</v>
      </c>
      <c r="AI29" s="72" t="s">
        <v>293</v>
      </c>
      <c r="AJ29" s="72">
        <v>0.65</v>
      </c>
      <c r="AK29" s="72" t="s">
        <v>13</v>
      </c>
      <c r="AL29" s="72" t="s">
        <v>696</v>
      </c>
    </row>
    <row r="30" spans="1:38" ht="79.5" customHeight="1" x14ac:dyDescent="0.25">
      <c r="A30" s="79" t="s">
        <v>27</v>
      </c>
      <c r="B30" s="167" t="s">
        <v>417</v>
      </c>
      <c r="C30" s="72" t="s">
        <v>697</v>
      </c>
      <c r="D30" s="73">
        <v>0.48354674999999997</v>
      </c>
      <c r="E30" s="73">
        <v>0.48354674999999997</v>
      </c>
      <c r="F30" s="73">
        <v>0</v>
      </c>
      <c r="G30" s="73">
        <v>0</v>
      </c>
      <c r="H30" s="73">
        <v>0</v>
      </c>
      <c r="I30" s="168">
        <v>0.483547</v>
      </c>
      <c r="J30" s="168">
        <v>0.483547</v>
      </c>
      <c r="K30" s="168">
        <v>0</v>
      </c>
      <c r="L30" s="168">
        <v>0</v>
      </c>
      <c r="M30" s="168">
        <v>0</v>
      </c>
      <c r="N30" s="168">
        <f t="shared" si="16"/>
        <v>2.5000000003494449E-7</v>
      </c>
      <c r="O30" s="168">
        <f t="shared" si="17"/>
        <v>2.5000000003494449E-7</v>
      </c>
      <c r="P30" s="168">
        <f t="shared" si="18"/>
        <v>0</v>
      </c>
      <c r="Q30" s="168">
        <f t="shared" si="19"/>
        <v>0</v>
      </c>
      <c r="R30" s="168">
        <f t="shared" si="20"/>
        <v>0</v>
      </c>
      <c r="S30" s="168">
        <v>0.40978500000000001</v>
      </c>
      <c r="T30" s="168">
        <v>0.40978500000000001</v>
      </c>
      <c r="U30" s="168">
        <v>0</v>
      </c>
      <c r="V30" s="168">
        <v>0</v>
      </c>
      <c r="W30" s="168">
        <v>0</v>
      </c>
      <c r="X30" s="72" t="s">
        <v>13</v>
      </c>
      <c r="Y30" s="72" t="s">
        <v>13</v>
      </c>
      <c r="Z30" s="72" t="s">
        <v>13</v>
      </c>
      <c r="AA30" s="72" t="s">
        <v>13</v>
      </c>
      <c r="AB30" s="72" t="s">
        <v>13</v>
      </c>
      <c r="AC30" s="72" t="s">
        <v>291</v>
      </c>
      <c r="AD30" s="72" t="s">
        <v>291</v>
      </c>
      <c r="AE30" s="72">
        <v>0</v>
      </c>
      <c r="AF30" s="72" t="s">
        <v>13</v>
      </c>
      <c r="AG30" s="72">
        <v>33</v>
      </c>
      <c r="AH30" s="72" t="s">
        <v>292</v>
      </c>
      <c r="AI30" s="72" t="s">
        <v>293</v>
      </c>
      <c r="AJ30" s="72">
        <v>0</v>
      </c>
      <c r="AK30" s="72" t="s">
        <v>13</v>
      </c>
      <c r="AL30" s="72" t="s">
        <v>698</v>
      </c>
    </row>
    <row r="31" spans="1:38" ht="79.5" customHeight="1" x14ac:dyDescent="0.25">
      <c r="A31" s="79" t="s">
        <v>28</v>
      </c>
      <c r="B31" s="167" t="s">
        <v>418</v>
      </c>
      <c r="C31" s="72" t="s">
        <v>697</v>
      </c>
      <c r="D31" s="73">
        <v>6.10067</v>
      </c>
      <c r="E31" s="73">
        <v>0.49146999999999996</v>
      </c>
      <c r="F31" s="73">
        <v>4.3350840000000002</v>
      </c>
      <c r="G31" s="73">
        <v>0.37051999999999996</v>
      </c>
      <c r="H31" s="73">
        <v>0.90359600000000018</v>
      </c>
      <c r="I31" s="168">
        <v>0</v>
      </c>
      <c r="J31" s="168">
        <v>0</v>
      </c>
      <c r="K31" s="168">
        <v>0</v>
      </c>
      <c r="L31" s="168">
        <v>0</v>
      </c>
      <c r="M31" s="168">
        <v>0</v>
      </c>
      <c r="N31" s="168">
        <f t="shared" si="16"/>
        <v>-6.10067</v>
      </c>
      <c r="O31" s="168">
        <f t="shared" si="17"/>
        <v>-0.49146999999999996</v>
      </c>
      <c r="P31" s="168">
        <f t="shared" si="18"/>
        <v>-4.3350840000000002</v>
      </c>
      <c r="Q31" s="168">
        <f t="shared" si="19"/>
        <v>-0.37051999999999996</v>
      </c>
      <c r="R31" s="168">
        <f t="shared" si="20"/>
        <v>-0.90359600000000018</v>
      </c>
      <c r="S31" s="168">
        <v>0</v>
      </c>
      <c r="T31" s="168">
        <v>0</v>
      </c>
      <c r="U31" s="168">
        <v>0</v>
      </c>
      <c r="V31" s="168">
        <v>0</v>
      </c>
      <c r="W31" s="168">
        <v>0</v>
      </c>
      <c r="X31" s="72" t="s">
        <v>13</v>
      </c>
      <c r="Y31" s="72" t="s">
        <v>13</v>
      </c>
      <c r="Z31" s="72" t="s">
        <v>13</v>
      </c>
      <c r="AA31" s="72" t="s">
        <v>13</v>
      </c>
      <c r="AB31" s="72" t="s">
        <v>407</v>
      </c>
      <c r="AC31" s="72" t="s">
        <v>291</v>
      </c>
      <c r="AD31" s="72" t="s">
        <v>291</v>
      </c>
      <c r="AE31" s="72">
        <v>0</v>
      </c>
      <c r="AF31" s="72" t="s">
        <v>407</v>
      </c>
      <c r="AG31" s="72">
        <v>33</v>
      </c>
      <c r="AH31" s="72" t="s">
        <v>292</v>
      </c>
      <c r="AI31" s="72" t="s">
        <v>293</v>
      </c>
      <c r="AJ31" s="72">
        <v>1.2</v>
      </c>
      <c r="AK31" s="72" t="s">
        <v>13</v>
      </c>
      <c r="AL31" s="72" t="s">
        <v>696</v>
      </c>
    </row>
    <row r="32" spans="1:38" ht="79.5" customHeight="1" x14ac:dyDescent="0.25">
      <c r="A32" s="79" t="s">
        <v>29</v>
      </c>
      <c r="B32" s="167" t="s">
        <v>419</v>
      </c>
      <c r="C32" s="72" t="s">
        <v>697</v>
      </c>
      <c r="D32" s="73">
        <v>0.49144459999999995</v>
      </c>
      <c r="E32" s="73">
        <v>0.49144459999999995</v>
      </c>
      <c r="F32" s="73">
        <v>0</v>
      </c>
      <c r="G32" s="73">
        <v>0</v>
      </c>
      <c r="H32" s="73">
        <v>0</v>
      </c>
      <c r="I32" s="168">
        <v>0.49144500000000002</v>
      </c>
      <c r="J32" s="168">
        <v>0.49144500000000002</v>
      </c>
      <c r="K32" s="168">
        <v>0</v>
      </c>
      <c r="L32" s="168">
        <v>0</v>
      </c>
      <c r="M32" s="168">
        <v>0</v>
      </c>
      <c r="N32" s="168">
        <f t="shared" si="16"/>
        <v>4.0000000006701342E-7</v>
      </c>
      <c r="O32" s="168">
        <f t="shared" si="17"/>
        <v>4.0000000006701342E-7</v>
      </c>
      <c r="P32" s="168">
        <f t="shared" si="18"/>
        <v>0</v>
      </c>
      <c r="Q32" s="168">
        <f t="shared" si="19"/>
        <v>0</v>
      </c>
      <c r="R32" s="168">
        <f t="shared" si="20"/>
        <v>0</v>
      </c>
      <c r="S32" s="168">
        <v>0.41647899999999999</v>
      </c>
      <c r="T32" s="168">
        <v>0.41647899999999999</v>
      </c>
      <c r="U32" s="168">
        <v>0</v>
      </c>
      <c r="V32" s="168">
        <v>0</v>
      </c>
      <c r="W32" s="168">
        <v>0</v>
      </c>
      <c r="X32" s="72" t="s">
        <v>13</v>
      </c>
      <c r="Y32" s="72" t="s">
        <v>13</v>
      </c>
      <c r="Z32" s="72" t="s">
        <v>13</v>
      </c>
      <c r="AA32" s="72" t="s">
        <v>13</v>
      </c>
      <c r="AB32" s="72" t="s">
        <v>13</v>
      </c>
      <c r="AC32" s="72" t="s">
        <v>291</v>
      </c>
      <c r="AD32" s="72" t="s">
        <v>291</v>
      </c>
      <c r="AE32" s="72">
        <v>0</v>
      </c>
      <c r="AF32" s="72" t="s">
        <v>13</v>
      </c>
      <c r="AG32" s="72">
        <v>33</v>
      </c>
      <c r="AH32" s="72" t="s">
        <v>292</v>
      </c>
      <c r="AI32" s="72" t="s">
        <v>293</v>
      </c>
      <c r="AJ32" s="72">
        <v>0</v>
      </c>
      <c r="AK32" s="72" t="s">
        <v>13</v>
      </c>
      <c r="AL32" s="72" t="s">
        <v>698</v>
      </c>
    </row>
    <row r="33" spans="1:38" ht="79.5" customHeight="1" x14ac:dyDescent="0.25">
      <c r="A33" s="79" t="s">
        <v>30</v>
      </c>
      <c r="B33" s="167" t="s">
        <v>420</v>
      </c>
      <c r="C33" s="72" t="s">
        <v>697</v>
      </c>
      <c r="D33" s="73">
        <v>0.49640334000000003</v>
      </c>
      <c r="E33" s="73">
        <v>0.49640334000000003</v>
      </c>
      <c r="F33" s="73">
        <v>0</v>
      </c>
      <c r="G33" s="73">
        <v>0</v>
      </c>
      <c r="H33" s="73">
        <v>0</v>
      </c>
      <c r="I33" s="168">
        <v>0.2</v>
      </c>
      <c r="J33" s="168">
        <v>0.2</v>
      </c>
      <c r="K33" s="168">
        <v>0</v>
      </c>
      <c r="L33" s="168">
        <v>0</v>
      </c>
      <c r="M33" s="168">
        <v>0</v>
      </c>
      <c r="N33" s="168">
        <f t="shared" si="16"/>
        <v>-0.29640334000000002</v>
      </c>
      <c r="O33" s="168">
        <f t="shared" si="17"/>
        <v>-0.29640334000000002</v>
      </c>
      <c r="P33" s="168">
        <f t="shared" si="18"/>
        <v>0</v>
      </c>
      <c r="Q33" s="168">
        <f t="shared" si="19"/>
        <v>0</v>
      </c>
      <c r="R33" s="168">
        <f t="shared" si="20"/>
        <v>0</v>
      </c>
      <c r="S33" s="168">
        <v>0.42068099999999997</v>
      </c>
      <c r="T33" s="168">
        <v>0.42068099999999997</v>
      </c>
      <c r="U33" s="168">
        <v>0</v>
      </c>
      <c r="V33" s="168">
        <v>0</v>
      </c>
      <c r="W33" s="168">
        <v>0</v>
      </c>
      <c r="X33" s="72" t="s">
        <v>13</v>
      </c>
      <c r="Y33" s="72" t="s">
        <v>13</v>
      </c>
      <c r="Z33" s="72" t="s">
        <v>13</v>
      </c>
      <c r="AA33" s="72" t="s">
        <v>13</v>
      </c>
      <c r="AB33" s="72" t="s">
        <v>13</v>
      </c>
      <c r="AC33" s="72" t="s">
        <v>291</v>
      </c>
      <c r="AD33" s="72" t="s">
        <v>291</v>
      </c>
      <c r="AE33" s="72">
        <v>0</v>
      </c>
      <c r="AF33" s="72" t="s">
        <v>13</v>
      </c>
      <c r="AG33" s="72">
        <v>33</v>
      </c>
      <c r="AH33" s="72" t="s">
        <v>292</v>
      </c>
      <c r="AI33" s="72" t="s">
        <v>293</v>
      </c>
      <c r="AJ33" s="72">
        <v>0</v>
      </c>
      <c r="AK33" s="72" t="s">
        <v>13</v>
      </c>
      <c r="AL33" s="72" t="s">
        <v>698</v>
      </c>
    </row>
    <row r="34" spans="1:38" ht="79.5" customHeight="1" x14ac:dyDescent="0.25">
      <c r="A34" s="79" t="s">
        <v>31</v>
      </c>
      <c r="B34" s="167" t="s">
        <v>421</v>
      </c>
      <c r="C34" s="72" t="s">
        <v>697</v>
      </c>
      <c r="D34" s="73">
        <v>0.45746224000000002</v>
      </c>
      <c r="E34" s="73">
        <v>0.45746224000000002</v>
      </c>
      <c r="F34" s="73">
        <v>0</v>
      </c>
      <c r="G34" s="73">
        <v>0</v>
      </c>
      <c r="H34" s="73">
        <v>0</v>
      </c>
      <c r="I34" s="168">
        <v>0.45746199999999998</v>
      </c>
      <c r="J34" s="168">
        <v>0.45746199999999998</v>
      </c>
      <c r="K34" s="168">
        <v>0</v>
      </c>
      <c r="L34" s="168">
        <v>0</v>
      </c>
      <c r="M34" s="168">
        <v>0</v>
      </c>
      <c r="N34" s="168">
        <f t="shared" si="16"/>
        <v>-2.4000000004020805E-7</v>
      </c>
      <c r="O34" s="168">
        <f t="shared" si="17"/>
        <v>-2.4000000004020805E-7</v>
      </c>
      <c r="P34" s="168">
        <f t="shared" si="18"/>
        <v>0</v>
      </c>
      <c r="Q34" s="168">
        <f t="shared" si="19"/>
        <v>0</v>
      </c>
      <c r="R34" s="168">
        <f t="shared" si="20"/>
        <v>0</v>
      </c>
      <c r="S34" s="168">
        <v>0.38768000000000002</v>
      </c>
      <c r="T34" s="168">
        <v>0.38768000000000002</v>
      </c>
      <c r="U34" s="168">
        <v>0</v>
      </c>
      <c r="V34" s="168">
        <v>0</v>
      </c>
      <c r="W34" s="168">
        <v>0</v>
      </c>
      <c r="X34" s="72" t="s">
        <v>13</v>
      </c>
      <c r="Y34" s="72" t="s">
        <v>13</v>
      </c>
      <c r="Z34" s="72" t="s">
        <v>13</v>
      </c>
      <c r="AA34" s="72" t="s">
        <v>13</v>
      </c>
      <c r="AB34" s="72" t="s">
        <v>13</v>
      </c>
      <c r="AC34" s="72" t="s">
        <v>291</v>
      </c>
      <c r="AD34" s="72" t="s">
        <v>291</v>
      </c>
      <c r="AE34" s="72">
        <v>0</v>
      </c>
      <c r="AF34" s="72" t="s">
        <v>13</v>
      </c>
      <c r="AG34" s="72">
        <v>33</v>
      </c>
      <c r="AH34" s="72" t="s">
        <v>292</v>
      </c>
      <c r="AI34" s="72" t="s">
        <v>293</v>
      </c>
      <c r="AJ34" s="72">
        <v>0</v>
      </c>
      <c r="AK34" s="72" t="s">
        <v>13</v>
      </c>
      <c r="AL34" s="72" t="s">
        <v>698</v>
      </c>
    </row>
    <row r="35" spans="1:38" ht="79.5" customHeight="1" x14ac:dyDescent="0.25">
      <c r="A35" s="79" t="s">
        <v>32</v>
      </c>
      <c r="B35" s="167" t="s">
        <v>422</v>
      </c>
      <c r="C35" s="72" t="s">
        <v>697</v>
      </c>
      <c r="D35" s="73">
        <v>8.4451000000000001</v>
      </c>
      <c r="E35" s="73">
        <v>0.49642599999999998</v>
      </c>
      <c r="F35" s="73">
        <v>6.6492999999999993</v>
      </c>
      <c r="G35" s="73">
        <v>0.192104</v>
      </c>
      <c r="H35" s="73">
        <v>1.1072700000000011</v>
      </c>
      <c r="I35" s="168">
        <v>0</v>
      </c>
      <c r="J35" s="168">
        <v>0</v>
      </c>
      <c r="K35" s="168">
        <v>0</v>
      </c>
      <c r="L35" s="168">
        <v>0</v>
      </c>
      <c r="M35" s="168">
        <v>0</v>
      </c>
      <c r="N35" s="168">
        <f t="shared" si="16"/>
        <v>-8.4451000000000001</v>
      </c>
      <c r="O35" s="168">
        <f t="shared" si="17"/>
        <v>-0.49642599999999998</v>
      </c>
      <c r="P35" s="168">
        <f t="shared" si="18"/>
        <v>-6.6492999999999993</v>
      </c>
      <c r="Q35" s="168">
        <f t="shared" si="19"/>
        <v>-0.192104</v>
      </c>
      <c r="R35" s="168">
        <f t="shared" si="20"/>
        <v>-1.1072700000000011</v>
      </c>
      <c r="S35" s="168">
        <v>0</v>
      </c>
      <c r="T35" s="168">
        <v>0</v>
      </c>
      <c r="U35" s="168">
        <v>0</v>
      </c>
      <c r="V35" s="168">
        <v>0</v>
      </c>
      <c r="W35" s="168">
        <v>0</v>
      </c>
      <c r="X35" s="72" t="s">
        <v>13</v>
      </c>
      <c r="Y35" s="72" t="s">
        <v>13</v>
      </c>
      <c r="Z35" s="72" t="s">
        <v>13</v>
      </c>
      <c r="AA35" s="72" t="s">
        <v>13</v>
      </c>
      <c r="AB35" s="72" t="s">
        <v>407</v>
      </c>
      <c r="AC35" s="72" t="s">
        <v>291</v>
      </c>
      <c r="AD35" s="72" t="s">
        <v>291</v>
      </c>
      <c r="AE35" s="72">
        <v>0</v>
      </c>
      <c r="AF35" s="72" t="s">
        <v>407</v>
      </c>
      <c r="AG35" s="72">
        <v>33</v>
      </c>
      <c r="AH35" s="72" t="s">
        <v>292</v>
      </c>
      <c r="AI35" s="72" t="s">
        <v>293</v>
      </c>
      <c r="AJ35" s="72">
        <v>0.8</v>
      </c>
      <c r="AK35" s="72" t="s">
        <v>13</v>
      </c>
      <c r="AL35" s="72" t="s">
        <v>696</v>
      </c>
    </row>
    <row r="36" spans="1:38" ht="79.5" customHeight="1" x14ac:dyDescent="0.25">
      <c r="A36" s="79" t="s">
        <v>33</v>
      </c>
      <c r="B36" s="167" t="s">
        <v>423</v>
      </c>
      <c r="C36" s="72" t="s">
        <v>697</v>
      </c>
      <c r="D36" s="73">
        <v>0.49640334000000003</v>
      </c>
      <c r="E36" s="73">
        <v>0.49640334000000003</v>
      </c>
      <c r="F36" s="73">
        <v>0</v>
      </c>
      <c r="G36" s="73">
        <v>0</v>
      </c>
      <c r="H36" s="73">
        <v>0</v>
      </c>
      <c r="I36" s="168">
        <v>0.49640300000000004</v>
      </c>
      <c r="J36" s="168">
        <v>0.49640300000000004</v>
      </c>
      <c r="K36" s="168">
        <v>0</v>
      </c>
      <c r="L36" s="168">
        <v>0</v>
      </c>
      <c r="M36" s="168">
        <v>0</v>
      </c>
      <c r="N36" s="168">
        <f t="shared" si="16"/>
        <v>-3.3999999998757247E-7</v>
      </c>
      <c r="O36" s="168">
        <f t="shared" si="17"/>
        <v>-3.3999999998757247E-7</v>
      </c>
      <c r="P36" s="168">
        <f t="shared" si="18"/>
        <v>0</v>
      </c>
      <c r="Q36" s="168">
        <f t="shared" si="19"/>
        <v>0</v>
      </c>
      <c r="R36" s="168">
        <f t="shared" si="20"/>
        <v>0</v>
      </c>
      <c r="S36" s="168">
        <v>0.42068099999999997</v>
      </c>
      <c r="T36" s="168">
        <v>0.42068099999999997</v>
      </c>
      <c r="U36" s="168">
        <v>0</v>
      </c>
      <c r="V36" s="168">
        <v>0</v>
      </c>
      <c r="W36" s="168">
        <v>0</v>
      </c>
      <c r="X36" s="72" t="s">
        <v>13</v>
      </c>
      <c r="Y36" s="72" t="s">
        <v>13</v>
      </c>
      <c r="Z36" s="72" t="s">
        <v>13</v>
      </c>
      <c r="AA36" s="72" t="s">
        <v>13</v>
      </c>
      <c r="AB36" s="72" t="s">
        <v>13</v>
      </c>
      <c r="AC36" s="72" t="s">
        <v>291</v>
      </c>
      <c r="AD36" s="72" t="s">
        <v>291</v>
      </c>
      <c r="AE36" s="72">
        <v>0</v>
      </c>
      <c r="AF36" s="72" t="s">
        <v>13</v>
      </c>
      <c r="AG36" s="72">
        <v>33</v>
      </c>
      <c r="AH36" s="72" t="s">
        <v>292</v>
      </c>
      <c r="AI36" s="72" t="s">
        <v>293</v>
      </c>
      <c r="AJ36" s="72">
        <v>0</v>
      </c>
      <c r="AK36" s="72" t="s">
        <v>13</v>
      </c>
      <c r="AL36" s="72" t="s">
        <v>698</v>
      </c>
    </row>
    <row r="37" spans="1:38" ht="79.5" customHeight="1" x14ac:dyDescent="0.25">
      <c r="A37" s="79" t="s">
        <v>34</v>
      </c>
      <c r="B37" s="167" t="s">
        <v>424</v>
      </c>
      <c r="C37" s="72" t="s">
        <v>697</v>
      </c>
      <c r="D37" s="73">
        <v>19.091000000000001</v>
      </c>
      <c r="E37" s="73">
        <v>0</v>
      </c>
      <c r="F37" s="73">
        <v>13.663220000000001</v>
      </c>
      <c r="G37" s="73">
        <v>0.61005999999999994</v>
      </c>
      <c r="H37" s="73">
        <v>4.8177199999999987</v>
      </c>
      <c r="I37" s="168">
        <v>0</v>
      </c>
      <c r="J37" s="168">
        <v>0</v>
      </c>
      <c r="K37" s="168">
        <v>0</v>
      </c>
      <c r="L37" s="168">
        <v>0</v>
      </c>
      <c r="M37" s="168">
        <v>0</v>
      </c>
      <c r="N37" s="168">
        <f t="shared" si="16"/>
        <v>-19.091000000000001</v>
      </c>
      <c r="O37" s="168">
        <f t="shared" si="17"/>
        <v>0</v>
      </c>
      <c r="P37" s="168">
        <f t="shared" si="18"/>
        <v>-13.663220000000001</v>
      </c>
      <c r="Q37" s="168">
        <f t="shared" si="19"/>
        <v>-0.61005999999999994</v>
      </c>
      <c r="R37" s="168">
        <f t="shared" si="20"/>
        <v>-4.8177199999999987</v>
      </c>
      <c r="S37" s="168">
        <v>0</v>
      </c>
      <c r="T37" s="168">
        <v>0</v>
      </c>
      <c r="U37" s="168">
        <v>0</v>
      </c>
      <c r="V37" s="168">
        <v>0</v>
      </c>
      <c r="W37" s="168">
        <v>0</v>
      </c>
      <c r="X37" s="72" t="s">
        <v>13</v>
      </c>
      <c r="Y37" s="72" t="s">
        <v>13</v>
      </c>
      <c r="Z37" s="72" t="s">
        <v>13</v>
      </c>
      <c r="AA37" s="72" t="s">
        <v>13</v>
      </c>
      <c r="AB37" s="72" t="s">
        <v>407</v>
      </c>
      <c r="AC37" s="72" t="s">
        <v>291</v>
      </c>
      <c r="AD37" s="72" t="s">
        <v>291</v>
      </c>
      <c r="AE37" s="72">
        <v>0</v>
      </c>
      <c r="AF37" s="72" t="s">
        <v>407</v>
      </c>
      <c r="AG37" s="72">
        <v>33</v>
      </c>
      <c r="AH37" s="72" t="s">
        <v>292</v>
      </c>
      <c r="AI37" s="72" t="s">
        <v>293</v>
      </c>
      <c r="AJ37" s="72">
        <v>3.2</v>
      </c>
      <c r="AK37" s="72" t="s">
        <v>13</v>
      </c>
      <c r="AL37" s="72" t="s">
        <v>696</v>
      </c>
    </row>
    <row r="38" spans="1:38" ht="118.5" customHeight="1" x14ac:dyDescent="0.25">
      <c r="A38" s="79" t="s">
        <v>35</v>
      </c>
      <c r="B38" s="167" t="s">
        <v>425</v>
      </c>
      <c r="C38" s="72" t="s">
        <v>697</v>
      </c>
      <c r="D38" s="73">
        <v>1.3810210000000001</v>
      </c>
      <c r="E38" s="73">
        <v>1.3810210000000001</v>
      </c>
      <c r="F38" s="73">
        <v>0</v>
      </c>
      <c r="G38" s="73">
        <v>0</v>
      </c>
      <c r="H38" s="73">
        <v>0</v>
      </c>
      <c r="I38" s="168">
        <v>0.41076699999999999</v>
      </c>
      <c r="J38" s="168">
        <v>0.41076699999999999</v>
      </c>
      <c r="K38" s="168">
        <v>0</v>
      </c>
      <c r="L38" s="168">
        <v>0</v>
      </c>
      <c r="M38" s="168">
        <v>0</v>
      </c>
      <c r="N38" s="168">
        <f t="shared" si="16"/>
        <v>-0.97025400000000006</v>
      </c>
      <c r="O38" s="168">
        <f t="shared" si="17"/>
        <v>-0.97025400000000006</v>
      </c>
      <c r="P38" s="168">
        <f t="shared" si="18"/>
        <v>0</v>
      </c>
      <c r="Q38" s="168">
        <f t="shared" si="19"/>
        <v>0</v>
      </c>
      <c r="R38" s="168">
        <f t="shared" si="20"/>
        <v>0</v>
      </c>
      <c r="S38" s="168">
        <v>0.34810700000000006</v>
      </c>
      <c r="T38" s="168">
        <v>0.34810700000000006</v>
      </c>
      <c r="U38" s="168">
        <v>0</v>
      </c>
      <c r="V38" s="168">
        <v>0</v>
      </c>
      <c r="W38" s="168">
        <v>0</v>
      </c>
      <c r="X38" s="72" t="s">
        <v>13</v>
      </c>
      <c r="Y38" s="72" t="s">
        <v>13</v>
      </c>
      <c r="Z38" s="72" t="s">
        <v>13</v>
      </c>
      <c r="AA38" s="72" t="s">
        <v>13</v>
      </c>
      <c r="AB38" s="72" t="s">
        <v>13</v>
      </c>
      <c r="AC38" s="72" t="s">
        <v>291</v>
      </c>
      <c r="AD38" s="72" t="s">
        <v>291</v>
      </c>
      <c r="AE38" s="72">
        <v>0</v>
      </c>
      <c r="AF38" s="72" t="s">
        <v>13</v>
      </c>
      <c r="AG38" s="72">
        <v>33</v>
      </c>
      <c r="AH38" s="72" t="s">
        <v>292</v>
      </c>
      <c r="AI38" s="72" t="s">
        <v>293</v>
      </c>
      <c r="AJ38" s="72">
        <v>0</v>
      </c>
      <c r="AK38" s="72" t="s">
        <v>13</v>
      </c>
      <c r="AL38" s="72" t="s">
        <v>698</v>
      </c>
    </row>
    <row r="39" spans="1:38" ht="79.5" customHeight="1" x14ac:dyDescent="0.25">
      <c r="A39" s="79" t="s">
        <v>36</v>
      </c>
      <c r="B39" s="167" t="s">
        <v>426</v>
      </c>
      <c r="C39" s="72" t="s">
        <v>697</v>
      </c>
      <c r="D39" s="73">
        <v>8.5329999999999995</v>
      </c>
      <c r="E39" s="73">
        <v>0</v>
      </c>
      <c r="F39" s="73">
        <v>6.1796600000000002</v>
      </c>
      <c r="G39" s="73">
        <v>0.17109999999999997</v>
      </c>
      <c r="H39" s="73">
        <v>2.1822399999999997</v>
      </c>
      <c r="I39" s="168">
        <v>0</v>
      </c>
      <c r="J39" s="168">
        <v>0</v>
      </c>
      <c r="K39" s="168">
        <v>0</v>
      </c>
      <c r="L39" s="168">
        <v>0</v>
      </c>
      <c r="M39" s="168">
        <v>0</v>
      </c>
      <c r="N39" s="168">
        <f t="shared" si="16"/>
        <v>-8.5329999999999995</v>
      </c>
      <c r="O39" s="168">
        <f t="shared" si="17"/>
        <v>0</v>
      </c>
      <c r="P39" s="168">
        <f t="shared" si="18"/>
        <v>-6.1796600000000002</v>
      </c>
      <c r="Q39" s="168">
        <f t="shared" si="19"/>
        <v>-0.17109999999999997</v>
      </c>
      <c r="R39" s="168">
        <f t="shared" si="20"/>
        <v>-2.1822399999999997</v>
      </c>
      <c r="S39" s="168">
        <v>0</v>
      </c>
      <c r="T39" s="168">
        <v>0</v>
      </c>
      <c r="U39" s="168">
        <v>0</v>
      </c>
      <c r="V39" s="168">
        <v>0</v>
      </c>
      <c r="W39" s="168">
        <v>0</v>
      </c>
      <c r="X39" s="72" t="s">
        <v>13</v>
      </c>
      <c r="Y39" s="72" t="s">
        <v>13</v>
      </c>
      <c r="Z39" s="72" t="s">
        <v>13</v>
      </c>
      <c r="AA39" s="72" t="s">
        <v>13</v>
      </c>
      <c r="AB39" s="72" t="s">
        <v>407</v>
      </c>
      <c r="AC39" s="72" t="s">
        <v>291</v>
      </c>
      <c r="AD39" s="72" t="s">
        <v>291</v>
      </c>
      <c r="AE39" s="72">
        <v>0</v>
      </c>
      <c r="AF39" s="72" t="s">
        <v>407</v>
      </c>
      <c r="AG39" s="72">
        <v>33</v>
      </c>
      <c r="AH39" s="72" t="s">
        <v>292</v>
      </c>
      <c r="AI39" s="72" t="s">
        <v>293</v>
      </c>
      <c r="AJ39" s="72">
        <v>1.6</v>
      </c>
      <c r="AK39" s="72" t="s">
        <v>13</v>
      </c>
      <c r="AL39" s="72" t="s">
        <v>696</v>
      </c>
    </row>
    <row r="40" spans="1:38" ht="79.5" customHeight="1" x14ac:dyDescent="0.25">
      <c r="A40" s="79" t="s">
        <v>37</v>
      </c>
      <c r="B40" s="167" t="s">
        <v>427</v>
      </c>
      <c r="C40" s="72" t="s">
        <v>697</v>
      </c>
      <c r="D40" s="73">
        <v>0.94277500000000003</v>
      </c>
      <c r="E40" s="73">
        <v>0.94277500000000003</v>
      </c>
      <c r="F40" s="73">
        <v>0</v>
      </c>
      <c r="G40" s="73">
        <v>0</v>
      </c>
      <c r="H40" s="73">
        <v>0</v>
      </c>
      <c r="I40" s="168">
        <v>0.280416</v>
      </c>
      <c r="J40" s="168">
        <v>0.280416</v>
      </c>
      <c r="K40" s="168">
        <v>0</v>
      </c>
      <c r="L40" s="168">
        <v>0</v>
      </c>
      <c r="M40" s="168">
        <v>0</v>
      </c>
      <c r="N40" s="168">
        <f t="shared" si="16"/>
        <v>-0.66235900000000003</v>
      </c>
      <c r="O40" s="168">
        <f t="shared" si="17"/>
        <v>-0.66235900000000003</v>
      </c>
      <c r="P40" s="168">
        <f t="shared" si="18"/>
        <v>0</v>
      </c>
      <c r="Q40" s="168">
        <f t="shared" si="19"/>
        <v>0</v>
      </c>
      <c r="R40" s="168">
        <f t="shared" si="20"/>
        <v>0</v>
      </c>
      <c r="S40" s="168">
        <v>0.23764099999999999</v>
      </c>
      <c r="T40" s="168">
        <v>0.23764099999999999</v>
      </c>
      <c r="U40" s="168">
        <v>0</v>
      </c>
      <c r="V40" s="168">
        <v>0</v>
      </c>
      <c r="W40" s="168">
        <v>0</v>
      </c>
      <c r="X40" s="72" t="s">
        <v>13</v>
      </c>
      <c r="Y40" s="72" t="s">
        <v>13</v>
      </c>
      <c r="Z40" s="72" t="s">
        <v>13</v>
      </c>
      <c r="AA40" s="72" t="s">
        <v>13</v>
      </c>
      <c r="AB40" s="72" t="s">
        <v>13</v>
      </c>
      <c r="AC40" s="72" t="s">
        <v>291</v>
      </c>
      <c r="AD40" s="72" t="s">
        <v>291</v>
      </c>
      <c r="AE40" s="72">
        <v>0</v>
      </c>
      <c r="AF40" s="72" t="s">
        <v>13</v>
      </c>
      <c r="AG40" s="72">
        <v>33</v>
      </c>
      <c r="AH40" s="72" t="s">
        <v>292</v>
      </c>
      <c r="AI40" s="72" t="s">
        <v>293</v>
      </c>
      <c r="AJ40" s="72">
        <v>0</v>
      </c>
      <c r="AK40" s="72" t="s">
        <v>13</v>
      </c>
      <c r="AL40" s="72" t="s">
        <v>698</v>
      </c>
    </row>
    <row r="41" spans="1:38" ht="79.5" customHeight="1" x14ac:dyDescent="0.25">
      <c r="A41" s="79" t="s">
        <v>38</v>
      </c>
      <c r="B41" s="167" t="s">
        <v>428</v>
      </c>
      <c r="C41" s="72" t="s">
        <v>697</v>
      </c>
      <c r="D41" s="73">
        <v>1.019236</v>
      </c>
      <c r="E41" s="73">
        <v>1.019236</v>
      </c>
      <c r="F41" s="73">
        <v>0</v>
      </c>
      <c r="G41" s="73">
        <v>0</v>
      </c>
      <c r="H41" s="73">
        <v>0</v>
      </c>
      <c r="I41" s="168">
        <v>0.30315800000000004</v>
      </c>
      <c r="J41" s="168">
        <v>0.30315800000000004</v>
      </c>
      <c r="K41" s="168">
        <v>0</v>
      </c>
      <c r="L41" s="168">
        <v>0</v>
      </c>
      <c r="M41" s="168">
        <v>0</v>
      </c>
      <c r="N41" s="168">
        <f t="shared" si="16"/>
        <v>-0.71607799999999999</v>
      </c>
      <c r="O41" s="168">
        <f t="shared" si="17"/>
        <v>-0.71607799999999999</v>
      </c>
      <c r="P41" s="168">
        <f t="shared" si="18"/>
        <v>0</v>
      </c>
      <c r="Q41" s="168">
        <f t="shared" si="19"/>
        <v>0</v>
      </c>
      <c r="R41" s="168">
        <f t="shared" si="20"/>
        <v>0</v>
      </c>
      <c r="S41" s="168">
        <v>0.25691399999999998</v>
      </c>
      <c r="T41" s="168">
        <v>0.25691399999999998</v>
      </c>
      <c r="U41" s="168">
        <v>0</v>
      </c>
      <c r="V41" s="168">
        <v>0</v>
      </c>
      <c r="W41" s="168">
        <v>0</v>
      </c>
      <c r="X41" s="72" t="s">
        <v>13</v>
      </c>
      <c r="Y41" s="72" t="s">
        <v>13</v>
      </c>
      <c r="Z41" s="72" t="s">
        <v>13</v>
      </c>
      <c r="AA41" s="72" t="s">
        <v>13</v>
      </c>
      <c r="AB41" s="72" t="s">
        <v>13</v>
      </c>
      <c r="AC41" s="72" t="s">
        <v>291</v>
      </c>
      <c r="AD41" s="72" t="s">
        <v>291</v>
      </c>
      <c r="AE41" s="72">
        <v>0</v>
      </c>
      <c r="AF41" s="72" t="s">
        <v>13</v>
      </c>
      <c r="AG41" s="72">
        <v>33</v>
      </c>
      <c r="AH41" s="72" t="s">
        <v>292</v>
      </c>
      <c r="AI41" s="72" t="s">
        <v>293</v>
      </c>
      <c r="AJ41" s="72">
        <v>0</v>
      </c>
      <c r="AK41" s="72" t="s">
        <v>13</v>
      </c>
      <c r="AL41" s="72" t="s">
        <v>698</v>
      </c>
    </row>
    <row r="42" spans="1:38" ht="79.5" customHeight="1" x14ac:dyDescent="0.25">
      <c r="A42" s="79" t="s">
        <v>39</v>
      </c>
      <c r="B42" s="167" t="s">
        <v>429</v>
      </c>
      <c r="C42" s="72" t="s">
        <v>697</v>
      </c>
      <c r="D42" s="73">
        <v>9.0376300000000001</v>
      </c>
      <c r="E42" s="73">
        <v>0.58964599999999989</v>
      </c>
      <c r="F42" s="73">
        <v>7.1507999999999994</v>
      </c>
      <c r="G42" s="73">
        <v>1.652E-2</v>
      </c>
      <c r="H42" s="73">
        <v>1.2806640000000005</v>
      </c>
      <c r="I42" s="168">
        <v>0</v>
      </c>
      <c r="J42" s="168">
        <v>0</v>
      </c>
      <c r="K42" s="168">
        <v>0</v>
      </c>
      <c r="L42" s="168">
        <v>0</v>
      </c>
      <c r="M42" s="168">
        <v>0</v>
      </c>
      <c r="N42" s="168">
        <f t="shared" si="16"/>
        <v>-9.0376300000000001</v>
      </c>
      <c r="O42" s="168">
        <f t="shared" si="17"/>
        <v>-0.58964599999999989</v>
      </c>
      <c r="P42" s="168">
        <f t="shared" si="18"/>
        <v>-7.1507999999999994</v>
      </c>
      <c r="Q42" s="168">
        <f t="shared" si="19"/>
        <v>-1.652E-2</v>
      </c>
      <c r="R42" s="168">
        <f t="shared" si="20"/>
        <v>-1.2806640000000005</v>
      </c>
      <c r="S42" s="168">
        <v>0</v>
      </c>
      <c r="T42" s="168">
        <v>0</v>
      </c>
      <c r="U42" s="168">
        <v>0</v>
      </c>
      <c r="V42" s="168">
        <v>0</v>
      </c>
      <c r="W42" s="168">
        <v>0</v>
      </c>
      <c r="X42" s="72" t="s">
        <v>13</v>
      </c>
      <c r="Y42" s="72" t="s">
        <v>13</v>
      </c>
      <c r="Z42" s="72" t="s">
        <v>13</v>
      </c>
      <c r="AA42" s="72" t="s">
        <v>13</v>
      </c>
      <c r="AB42" s="72" t="s">
        <v>407</v>
      </c>
      <c r="AC42" s="72" t="s">
        <v>291</v>
      </c>
      <c r="AD42" s="72" t="s">
        <v>291</v>
      </c>
      <c r="AE42" s="72">
        <v>0</v>
      </c>
      <c r="AF42" s="72" t="s">
        <v>407</v>
      </c>
      <c r="AG42" s="72">
        <v>33</v>
      </c>
      <c r="AH42" s="72" t="s">
        <v>292</v>
      </c>
      <c r="AI42" s="72" t="s">
        <v>293</v>
      </c>
      <c r="AJ42" s="72">
        <v>1.3</v>
      </c>
      <c r="AK42" s="72" t="s">
        <v>13</v>
      </c>
      <c r="AL42" s="72" t="s">
        <v>696</v>
      </c>
    </row>
    <row r="43" spans="1:38" ht="79.5" customHeight="1" x14ac:dyDescent="0.25">
      <c r="A43" s="79" t="s">
        <v>40</v>
      </c>
      <c r="B43" s="167" t="s">
        <v>430</v>
      </c>
      <c r="C43" s="72" t="s">
        <v>697</v>
      </c>
      <c r="D43" s="73">
        <v>0.49971421000000005</v>
      </c>
      <c r="E43" s="73">
        <v>0.49971421000000005</v>
      </c>
      <c r="F43" s="73">
        <v>0</v>
      </c>
      <c r="G43" s="73">
        <v>0</v>
      </c>
      <c r="H43" s="73">
        <v>0</v>
      </c>
      <c r="I43" s="168">
        <v>0.49971399999999999</v>
      </c>
      <c r="J43" s="168">
        <v>0.49971399999999999</v>
      </c>
      <c r="K43" s="168">
        <v>0</v>
      </c>
      <c r="L43" s="168">
        <v>0</v>
      </c>
      <c r="M43" s="168">
        <v>0</v>
      </c>
      <c r="N43" s="168">
        <f t="shared" si="16"/>
        <v>-2.1000000005599873E-7</v>
      </c>
      <c r="O43" s="168">
        <f t="shared" si="17"/>
        <v>-2.1000000005599873E-7</v>
      </c>
      <c r="P43" s="168">
        <f t="shared" si="18"/>
        <v>0</v>
      </c>
      <c r="Q43" s="168">
        <f t="shared" si="19"/>
        <v>0</v>
      </c>
      <c r="R43" s="168">
        <f t="shared" si="20"/>
        <v>0</v>
      </c>
      <c r="S43" s="168">
        <v>0.49971399999999999</v>
      </c>
      <c r="T43" s="168">
        <v>0.49971399999999999</v>
      </c>
      <c r="U43" s="168">
        <v>0</v>
      </c>
      <c r="V43" s="168">
        <v>0</v>
      </c>
      <c r="W43" s="168">
        <v>0</v>
      </c>
      <c r="X43" s="72" t="s">
        <v>13</v>
      </c>
      <c r="Y43" s="72" t="s">
        <v>13</v>
      </c>
      <c r="Z43" s="72" t="s">
        <v>13</v>
      </c>
      <c r="AA43" s="72" t="s">
        <v>13</v>
      </c>
      <c r="AB43" s="72" t="s">
        <v>13</v>
      </c>
      <c r="AC43" s="72" t="s">
        <v>291</v>
      </c>
      <c r="AD43" s="72" t="s">
        <v>291</v>
      </c>
      <c r="AE43" s="72">
        <v>0</v>
      </c>
      <c r="AF43" s="72" t="s">
        <v>13</v>
      </c>
      <c r="AG43" s="72">
        <v>33</v>
      </c>
      <c r="AH43" s="72" t="s">
        <v>292</v>
      </c>
      <c r="AI43" s="72" t="s">
        <v>293</v>
      </c>
      <c r="AJ43" s="72">
        <v>0</v>
      </c>
      <c r="AK43" s="72" t="s">
        <v>13</v>
      </c>
      <c r="AL43" s="72" t="s">
        <v>698</v>
      </c>
    </row>
    <row r="44" spans="1:38" ht="79.5" customHeight="1" x14ac:dyDescent="0.25">
      <c r="A44" s="79" t="s">
        <v>41</v>
      </c>
      <c r="B44" s="167" t="s">
        <v>431</v>
      </c>
      <c r="C44" s="72" t="s">
        <v>697</v>
      </c>
      <c r="D44" s="73">
        <v>0.49600923999999996</v>
      </c>
      <c r="E44" s="73">
        <v>0.49600923999999996</v>
      </c>
      <c r="F44" s="73">
        <v>0</v>
      </c>
      <c r="G44" s="73">
        <v>0</v>
      </c>
      <c r="H44" s="73">
        <v>0</v>
      </c>
      <c r="I44" s="168">
        <v>0.49600900000000003</v>
      </c>
      <c r="J44" s="168">
        <v>0.49600900000000003</v>
      </c>
      <c r="K44" s="168">
        <v>0</v>
      </c>
      <c r="L44" s="168">
        <v>0</v>
      </c>
      <c r="M44" s="168">
        <v>0</v>
      </c>
      <c r="N44" s="168">
        <f t="shared" si="16"/>
        <v>-2.3999999992918575E-7</v>
      </c>
      <c r="O44" s="168">
        <f t="shared" si="17"/>
        <v>-2.3999999992918575E-7</v>
      </c>
      <c r="P44" s="168">
        <f t="shared" si="18"/>
        <v>0</v>
      </c>
      <c r="Q44" s="168">
        <f t="shared" si="19"/>
        <v>0</v>
      </c>
      <c r="R44" s="168">
        <f t="shared" si="20"/>
        <v>0</v>
      </c>
      <c r="S44" s="168">
        <v>0.42034699999999997</v>
      </c>
      <c r="T44" s="168">
        <v>0.42034699999999997</v>
      </c>
      <c r="U44" s="168">
        <v>0</v>
      </c>
      <c r="V44" s="168">
        <v>0</v>
      </c>
      <c r="W44" s="168">
        <v>0</v>
      </c>
      <c r="X44" s="72" t="s">
        <v>13</v>
      </c>
      <c r="Y44" s="72" t="s">
        <v>13</v>
      </c>
      <c r="Z44" s="72" t="s">
        <v>13</v>
      </c>
      <c r="AA44" s="72" t="s">
        <v>13</v>
      </c>
      <c r="AB44" s="72" t="s">
        <v>13</v>
      </c>
      <c r="AC44" s="72" t="s">
        <v>291</v>
      </c>
      <c r="AD44" s="72" t="s">
        <v>291</v>
      </c>
      <c r="AE44" s="72">
        <v>0</v>
      </c>
      <c r="AF44" s="72" t="s">
        <v>13</v>
      </c>
      <c r="AG44" s="72">
        <v>33</v>
      </c>
      <c r="AH44" s="72" t="s">
        <v>292</v>
      </c>
      <c r="AI44" s="72" t="s">
        <v>293</v>
      </c>
      <c r="AJ44" s="72">
        <v>0</v>
      </c>
      <c r="AK44" s="72" t="s">
        <v>13</v>
      </c>
      <c r="AL44" s="72" t="s">
        <v>698</v>
      </c>
    </row>
    <row r="45" spans="1:38" ht="79.5" customHeight="1" x14ac:dyDescent="0.25">
      <c r="A45" s="79" t="s">
        <v>42</v>
      </c>
      <c r="B45" s="167" t="s">
        <v>432</v>
      </c>
      <c r="C45" s="72" t="s">
        <v>697</v>
      </c>
      <c r="D45" s="73">
        <v>0.49989913000000002</v>
      </c>
      <c r="E45" s="73">
        <v>0.49989913000000002</v>
      </c>
      <c r="F45" s="73">
        <v>0</v>
      </c>
      <c r="G45" s="73">
        <v>0</v>
      </c>
      <c r="H45" s="73">
        <v>0</v>
      </c>
      <c r="I45" s="168">
        <v>0.49989899999999998</v>
      </c>
      <c r="J45" s="168">
        <v>0.49989899999999998</v>
      </c>
      <c r="K45" s="168">
        <v>0</v>
      </c>
      <c r="L45" s="168">
        <v>0</v>
      </c>
      <c r="M45" s="168">
        <v>0</v>
      </c>
      <c r="N45" s="168">
        <f t="shared" si="16"/>
        <v>-1.3000000004259604E-7</v>
      </c>
      <c r="O45" s="168">
        <f t="shared" si="17"/>
        <v>-1.3000000004259604E-7</v>
      </c>
      <c r="P45" s="168">
        <f t="shared" si="18"/>
        <v>0</v>
      </c>
      <c r="Q45" s="168">
        <f t="shared" si="19"/>
        <v>0</v>
      </c>
      <c r="R45" s="168">
        <f t="shared" si="20"/>
        <v>0</v>
      </c>
      <c r="S45" s="168">
        <v>0.42364299999999999</v>
      </c>
      <c r="T45" s="168">
        <v>0.42364299999999999</v>
      </c>
      <c r="U45" s="168">
        <v>0</v>
      </c>
      <c r="V45" s="168">
        <v>0</v>
      </c>
      <c r="W45" s="168">
        <v>0</v>
      </c>
      <c r="X45" s="72" t="s">
        <v>13</v>
      </c>
      <c r="Y45" s="72" t="s">
        <v>13</v>
      </c>
      <c r="Z45" s="72" t="s">
        <v>13</v>
      </c>
      <c r="AA45" s="72" t="s">
        <v>13</v>
      </c>
      <c r="AB45" s="72" t="s">
        <v>13</v>
      </c>
      <c r="AC45" s="72" t="s">
        <v>291</v>
      </c>
      <c r="AD45" s="72" t="s">
        <v>291</v>
      </c>
      <c r="AE45" s="72">
        <v>0</v>
      </c>
      <c r="AF45" s="72" t="s">
        <v>13</v>
      </c>
      <c r="AG45" s="72">
        <v>33</v>
      </c>
      <c r="AH45" s="72" t="s">
        <v>292</v>
      </c>
      <c r="AI45" s="72" t="s">
        <v>293</v>
      </c>
      <c r="AJ45" s="72">
        <v>0</v>
      </c>
      <c r="AK45" s="72" t="s">
        <v>13</v>
      </c>
      <c r="AL45" s="72" t="s">
        <v>698</v>
      </c>
    </row>
    <row r="46" spans="1:38" ht="79.5" customHeight="1" x14ac:dyDescent="0.25">
      <c r="A46" s="79" t="s">
        <v>43</v>
      </c>
      <c r="B46" s="167" t="s">
        <v>433</v>
      </c>
      <c r="C46" s="72" t="s">
        <v>697</v>
      </c>
      <c r="D46" s="73">
        <v>0.49996322999999998</v>
      </c>
      <c r="E46" s="73">
        <v>0.49996322999999998</v>
      </c>
      <c r="F46" s="73">
        <v>0</v>
      </c>
      <c r="G46" s="73">
        <v>0</v>
      </c>
      <c r="H46" s="73">
        <v>0</v>
      </c>
      <c r="I46" s="168">
        <v>0.49996300000000005</v>
      </c>
      <c r="J46" s="168">
        <v>0.49996300000000005</v>
      </c>
      <c r="K46" s="168">
        <v>0</v>
      </c>
      <c r="L46" s="168">
        <v>0</v>
      </c>
      <c r="M46" s="168">
        <v>0</v>
      </c>
      <c r="N46" s="168">
        <f t="shared" si="16"/>
        <v>-2.2999999993444931E-7</v>
      </c>
      <c r="O46" s="168">
        <f t="shared" si="17"/>
        <v>-2.2999999993444931E-7</v>
      </c>
      <c r="P46" s="168">
        <f t="shared" si="18"/>
        <v>0</v>
      </c>
      <c r="Q46" s="168">
        <f t="shared" si="19"/>
        <v>0</v>
      </c>
      <c r="R46" s="168">
        <f t="shared" si="20"/>
        <v>0</v>
      </c>
      <c r="S46" s="168">
        <v>0.42369799999999996</v>
      </c>
      <c r="T46" s="168">
        <v>0.42369799999999996</v>
      </c>
      <c r="U46" s="168">
        <v>0</v>
      </c>
      <c r="V46" s="168">
        <v>0</v>
      </c>
      <c r="W46" s="168">
        <v>0</v>
      </c>
      <c r="X46" s="72" t="s">
        <v>13</v>
      </c>
      <c r="Y46" s="72" t="s">
        <v>13</v>
      </c>
      <c r="Z46" s="72" t="s">
        <v>13</v>
      </c>
      <c r="AA46" s="72" t="s">
        <v>13</v>
      </c>
      <c r="AB46" s="72" t="s">
        <v>13</v>
      </c>
      <c r="AC46" s="72" t="s">
        <v>291</v>
      </c>
      <c r="AD46" s="72" t="s">
        <v>291</v>
      </c>
      <c r="AE46" s="72">
        <v>0</v>
      </c>
      <c r="AF46" s="72" t="s">
        <v>13</v>
      </c>
      <c r="AG46" s="72">
        <v>33</v>
      </c>
      <c r="AH46" s="72" t="s">
        <v>292</v>
      </c>
      <c r="AI46" s="72" t="s">
        <v>293</v>
      </c>
      <c r="AJ46" s="72">
        <v>0</v>
      </c>
      <c r="AK46" s="72" t="s">
        <v>13</v>
      </c>
      <c r="AL46" s="72" t="s">
        <v>698</v>
      </c>
    </row>
    <row r="47" spans="1:38" ht="79.5" customHeight="1" x14ac:dyDescent="0.25">
      <c r="A47" s="79" t="s">
        <v>44</v>
      </c>
      <c r="B47" s="167" t="s">
        <v>434</v>
      </c>
      <c r="C47" s="72" t="s">
        <v>697</v>
      </c>
      <c r="D47" s="73">
        <v>0.41722113999999999</v>
      </c>
      <c r="E47" s="73">
        <v>0.41722113999999999</v>
      </c>
      <c r="F47" s="73">
        <v>0</v>
      </c>
      <c r="G47" s="73">
        <v>0</v>
      </c>
      <c r="H47" s="73">
        <v>0</v>
      </c>
      <c r="I47" s="168">
        <v>0.41722100000000001</v>
      </c>
      <c r="J47" s="168">
        <v>0.41722100000000001</v>
      </c>
      <c r="K47" s="168">
        <v>0</v>
      </c>
      <c r="L47" s="168">
        <v>0</v>
      </c>
      <c r="M47" s="168">
        <v>0</v>
      </c>
      <c r="N47" s="168">
        <f t="shared" si="16"/>
        <v>-1.3999999998182133E-7</v>
      </c>
      <c r="O47" s="168">
        <f t="shared" si="17"/>
        <v>-1.3999999998182133E-7</v>
      </c>
      <c r="P47" s="168">
        <f t="shared" si="18"/>
        <v>0</v>
      </c>
      <c r="Q47" s="168">
        <f t="shared" si="19"/>
        <v>0</v>
      </c>
      <c r="R47" s="168">
        <f t="shared" si="20"/>
        <v>0</v>
      </c>
      <c r="S47" s="168">
        <v>0.35357699999999997</v>
      </c>
      <c r="T47" s="168">
        <v>0.35357699999999997</v>
      </c>
      <c r="U47" s="168">
        <v>0</v>
      </c>
      <c r="V47" s="168">
        <v>0</v>
      </c>
      <c r="W47" s="168">
        <v>0</v>
      </c>
      <c r="X47" s="72" t="s">
        <v>13</v>
      </c>
      <c r="Y47" s="72" t="s">
        <v>13</v>
      </c>
      <c r="Z47" s="72" t="s">
        <v>13</v>
      </c>
      <c r="AA47" s="72" t="s">
        <v>13</v>
      </c>
      <c r="AB47" s="72" t="s">
        <v>13</v>
      </c>
      <c r="AC47" s="72" t="s">
        <v>291</v>
      </c>
      <c r="AD47" s="72" t="s">
        <v>291</v>
      </c>
      <c r="AE47" s="72">
        <v>0</v>
      </c>
      <c r="AF47" s="72" t="s">
        <v>13</v>
      </c>
      <c r="AG47" s="72">
        <v>33</v>
      </c>
      <c r="AH47" s="72" t="s">
        <v>292</v>
      </c>
      <c r="AI47" s="72" t="s">
        <v>293</v>
      </c>
      <c r="AJ47" s="72">
        <v>0</v>
      </c>
      <c r="AK47" s="72" t="s">
        <v>13</v>
      </c>
      <c r="AL47" s="72" t="s">
        <v>698</v>
      </c>
    </row>
    <row r="48" spans="1:38" ht="79.5" customHeight="1" x14ac:dyDescent="0.25">
      <c r="A48" s="79" t="s">
        <v>45</v>
      </c>
      <c r="B48" s="167" t="s">
        <v>435</v>
      </c>
      <c r="C48" s="72" t="s">
        <v>697</v>
      </c>
      <c r="D48" s="73">
        <v>47.2</v>
      </c>
      <c r="E48" s="73">
        <v>0</v>
      </c>
      <c r="F48" s="73">
        <v>40.120000000000005</v>
      </c>
      <c r="G48" s="73">
        <v>4.7200000000000006</v>
      </c>
      <c r="H48" s="73">
        <v>2.3600000000000003</v>
      </c>
      <c r="I48" s="168">
        <v>0</v>
      </c>
      <c r="J48" s="168">
        <v>0</v>
      </c>
      <c r="K48" s="168">
        <v>0</v>
      </c>
      <c r="L48" s="168">
        <v>0</v>
      </c>
      <c r="M48" s="168">
        <v>0</v>
      </c>
      <c r="N48" s="168">
        <f t="shared" si="16"/>
        <v>-47.2</v>
      </c>
      <c r="O48" s="168">
        <f t="shared" si="17"/>
        <v>0</v>
      </c>
      <c r="P48" s="168">
        <f t="shared" si="18"/>
        <v>-40.120000000000005</v>
      </c>
      <c r="Q48" s="168">
        <f t="shared" si="19"/>
        <v>-4.7200000000000006</v>
      </c>
      <c r="R48" s="168">
        <f t="shared" si="20"/>
        <v>-2.3600000000000003</v>
      </c>
      <c r="S48" s="168">
        <v>0</v>
      </c>
      <c r="T48" s="168">
        <v>0</v>
      </c>
      <c r="U48" s="168">
        <v>0</v>
      </c>
      <c r="V48" s="168">
        <v>0</v>
      </c>
      <c r="W48" s="168">
        <v>0</v>
      </c>
      <c r="X48" s="72" t="s">
        <v>13</v>
      </c>
      <c r="Y48" s="72" t="s">
        <v>13</v>
      </c>
      <c r="Z48" s="72" t="s">
        <v>13</v>
      </c>
      <c r="AA48" s="72" t="s">
        <v>13</v>
      </c>
      <c r="AB48" s="72">
        <v>2013</v>
      </c>
      <c r="AC48" s="72" t="s">
        <v>291</v>
      </c>
      <c r="AD48" s="72" t="s">
        <v>291</v>
      </c>
      <c r="AE48" s="72">
        <v>0</v>
      </c>
      <c r="AF48" s="72">
        <v>2013</v>
      </c>
      <c r="AG48" s="72">
        <v>33</v>
      </c>
      <c r="AH48" s="72" t="s">
        <v>292</v>
      </c>
      <c r="AI48" s="72" t="s">
        <v>293</v>
      </c>
      <c r="AJ48" s="72">
        <v>5</v>
      </c>
      <c r="AK48" s="72" t="s">
        <v>13</v>
      </c>
      <c r="AL48" s="72" t="s">
        <v>696</v>
      </c>
    </row>
    <row r="49" spans="1:38" ht="79.5" customHeight="1" x14ac:dyDescent="0.25">
      <c r="A49" s="79" t="s">
        <v>46</v>
      </c>
      <c r="B49" s="167" t="s">
        <v>436</v>
      </c>
      <c r="C49" s="72" t="s">
        <v>697</v>
      </c>
      <c r="D49" s="73">
        <v>5.8999999999999995</v>
      </c>
      <c r="E49" s="73">
        <v>5.8999999999999995</v>
      </c>
      <c r="F49" s="73">
        <v>0</v>
      </c>
      <c r="G49" s="73">
        <v>0</v>
      </c>
      <c r="H49" s="73">
        <v>0</v>
      </c>
      <c r="I49" s="168">
        <v>0</v>
      </c>
      <c r="J49" s="168">
        <v>0</v>
      </c>
      <c r="K49" s="168">
        <v>0</v>
      </c>
      <c r="L49" s="168">
        <v>0</v>
      </c>
      <c r="M49" s="168">
        <v>0</v>
      </c>
      <c r="N49" s="168">
        <f t="shared" si="16"/>
        <v>-5.8999999999999995</v>
      </c>
      <c r="O49" s="168">
        <f t="shared" si="17"/>
        <v>-5.8999999999999995</v>
      </c>
      <c r="P49" s="168">
        <f t="shared" si="18"/>
        <v>0</v>
      </c>
      <c r="Q49" s="168">
        <f t="shared" si="19"/>
        <v>0</v>
      </c>
      <c r="R49" s="168">
        <f t="shared" si="20"/>
        <v>0</v>
      </c>
      <c r="S49" s="168">
        <v>0</v>
      </c>
      <c r="T49" s="168">
        <v>0</v>
      </c>
      <c r="U49" s="168">
        <v>0</v>
      </c>
      <c r="V49" s="168">
        <v>0</v>
      </c>
      <c r="W49" s="168">
        <v>0</v>
      </c>
      <c r="X49" s="72" t="s">
        <v>13</v>
      </c>
      <c r="Y49" s="72" t="s">
        <v>13</v>
      </c>
      <c r="Z49" s="72" t="s">
        <v>13</v>
      </c>
      <c r="AA49" s="72" t="s">
        <v>13</v>
      </c>
      <c r="AB49" s="72" t="s">
        <v>13</v>
      </c>
      <c r="AC49" s="72" t="s">
        <v>291</v>
      </c>
      <c r="AD49" s="72" t="s">
        <v>291</v>
      </c>
      <c r="AE49" s="72">
        <v>0</v>
      </c>
      <c r="AF49" s="72" t="s">
        <v>13</v>
      </c>
      <c r="AG49" s="72">
        <v>33</v>
      </c>
      <c r="AH49" s="72" t="s">
        <v>292</v>
      </c>
      <c r="AI49" s="72" t="s">
        <v>293</v>
      </c>
      <c r="AJ49" s="72">
        <v>0</v>
      </c>
      <c r="AK49" s="72" t="s">
        <v>13</v>
      </c>
      <c r="AL49" s="72" t="s">
        <v>698</v>
      </c>
    </row>
    <row r="50" spans="1:38" ht="79.5" customHeight="1" x14ac:dyDescent="0.25">
      <c r="A50" s="79" t="s">
        <v>47</v>
      </c>
      <c r="B50" s="167" t="s">
        <v>437</v>
      </c>
      <c r="C50" s="72" t="s">
        <v>697</v>
      </c>
      <c r="D50" s="73">
        <v>3.3772820000000001</v>
      </c>
      <c r="E50" s="73">
        <v>3.3772820000000001</v>
      </c>
      <c r="F50" s="73">
        <v>0</v>
      </c>
      <c r="G50" s="73">
        <v>0</v>
      </c>
      <c r="H50" s="73">
        <v>0</v>
      </c>
      <c r="I50" s="168">
        <v>1.0126310000000001</v>
      </c>
      <c r="J50" s="168">
        <v>1.0126310000000001</v>
      </c>
      <c r="K50" s="168">
        <v>0</v>
      </c>
      <c r="L50" s="168">
        <v>0</v>
      </c>
      <c r="M50" s="168">
        <v>0</v>
      </c>
      <c r="N50" s="168">
        <f t="shared" si="16"/>
        <v>-2.3646510000000003</v>
      </c>
      <c r="O50" s="168">
        <f t="shared" si="17"/>
        <v>-2.3646510000000003</v>
      </c>
      <c r="P50" s="168">
        <f t="shared" si="18"/>
        <v>0</v>
      </c>
      <c r="Q50" s="168">
        <f t="shared" si="19"/>
        <v>0</v>
      </c>
      <c r="R50" s="168">
        <f t="shared" si="20"/>
        <v>0</v>
      </c>
      <c r="S50" s="168">
        <v>0.85816199999999998</v>
      </c>
      <c r="T50" s="168">
        <v>0.85816199999999998</v>
      </c>
      <c r="U50" s="168">
        <v>0</v>
      </c>
      <c r="V50" s="168">
        <v>0</v>
      </c>
      <c r="W50" s="168">
        <v>0</v>
      </c>
      <c r="X50" s="72" t="s">
        <v>13</v>
      </c>
      <c r="Y50" s="72" t="s">
        <v>13</v>
      </c>
      <c r="Z50" s="72" t="s">
        <v>13</v>
      </c>
      <c r="AA50" s="72" t="s">
        <v>13</v>
      </c>
      <c r="AB50" s="72" t="s">
        <v>13</v>
      </c>
      <c r="AC50" s="72" t="s">
        <v>291</v>
      </c>
      <c r="AD50" s="72" t="s">
        <v>291</v>
      </c>
      <c r="AE50" s="72">
        <v>0</v>
      </c>
      <c r="AF50" s="72" t="s">
        <v>13</v>
      </c>
      <c r="AG50" s="72">
        <v>33</v>
      </c>
      <c r="AH50" s="72" t="s">
        <v>292</v>
      </c>
      <c r="AI50" s="72" t="s">
        <v>293</v>
      </c>
      <c r="AJ50" s="72">
        <v>0</v>
      </c>
      <c r="AK50" s="72" t="s">
        <v>13</v>
      </c>
      <c r="AL50" s="72" t="s">
        <v>698</v>
      </c>
    </row>
    <row r="51" spans="1:38" ht="79.5" customHeight="1" x14ac:dyDescent="0.25">
      <c r="A51" s="79" t="s">
        <v>48</v>
      </c>
      <c r="B51" s="167" t="s">
        <v>438</v>
      </c>
      <c r="C51" s="72" t="s">
        <v>697</v>
      </c>
      <c r="D51" s="73">
        <v>0.4999884</v>
      </c>
      <c r="E51" s="73">
        <v>0.4999884</v>
      </c>
      <c r="F51" s="73">
        <v>0</v>
      </c>
      <c r="G51" s="73">
        <v>0</v>
      </c>
      <c r="H51" s="73">
        <v>0</v>
      </c>
      <c r="I51" s="168">
        <v>0.49998799999999999</v>
      </c>
      <c r="J51" s="168">
        <v>0.49998799999999999</v>
      </c>
      <c r="K51" s="168">
        <v>0</v>
      </c>
      <c r="L51" s="168">
        <v>0</v>
      </c>
      <c r="M51" s="168">
        <v>0</v>
      </c>
      <c r="N51" s="168">
        <f t="shared" si="16"/>
        <v>-4.0000000001150227E-7</v>
      </c>
      <c r="O51" s="168">
        <f t="shared" si="17"/>
        <v>-4.0000000001150227E-7</v>
      </c>
      <c r="P51" s="168">
        <f t="shared" si="18"/>
        <v>0</v>
      </c>
      <c r="Q51" s="168">
        <f t="shared" si="19"/>
        <v>0</v>
      </c>
      <c r="R51" s="168">
        <f t="shared" si="20"/>
        <v>0</v>
      </c>
      <c r="S51" s="168">
        <v>0.42371900000000001</v>
      </c>
      <c r="T51" s="168">
        <v>0.42371900000000001</v>
      </c>
      <c r="U51" s="168">
        <v>0</v>
      </c>
      <c r="V51" s="168">
        <v>0</v>
      </c>
      <c r="W51" s="168">
        <v>0</v>
      </c>
      <c r="X51" s="72" t="s">
        <v>13</v>
      </c>
      <c r="Y51" s="72" t="s">
        <v>13</v>
      </c>
      <c r="Z51" s="72" t="s">
        <v>13</v>
      </c>
      <c r="AA51" s="72" t="s">
        <v>13</v>
      </c>
      <c r="AB51" s="72" t="s">
        <v>13</v>
      </c>
      <c r="AC51" s="72" t="s">
        <v>291</v>
      </c>
      <c r="AD51" s="72" t="s">
        <v>291</v>
      </c>
      <c r="AE51" s="72">
        <v>0</v>
      </c>
      <c r="AF51" s="72" t="s">
        <v>13</v>
      </c>
      <c r="AG51" s="72">
        <v>33</v>
      </c>
      <c r="AH51" s="72" t="s">
        <v>292</v>
      </c>
      <c r="AI51" s="72" t="s">
        <v>293</v>
      </c>
      <c r="AJ51" s="72">
        <v>0</v>
      </c>
      <c r="AK51" s="72" t="s">
        <v>13</v>
      </c>
      <c r="AL51" s="72" t="s">
        <v>698</v>
      </c>
    </row>
    <row r="52" spans="1:38" ht="79.5" customHeight="1" x14ac:dyDescent="0.25">
      <c r="A52" s="79" t="s">
        <v>49</v>
      </c>
      <c r="B52" s="167" t="s">
        <v>439</v>
      </c>
      <c r="C52" s="72" t="s">
        <v>697</v>
      </c>
      <c r="D52" s="73">
        <v>0.49905642</v>
      </c>
      <c r="E52" s="73">
        <v>0.49905642</v>
      </c>
      <c r="F52" s="73">
        <v>0</v>
      </c>
      <c r="G52" s="73">
        <v>0</v>
      </c>
      <c r="H52" s="73">
        <v>0</v>
      </c>
      <c r="I52" s="168">
        <v>0.49905700000000003</v>
      </c>
      <c r="J52" s="168">
        <v>0.49905700000000003</v>
      </c>
      <c r="K52" s="168">
        <v>0</v>
      </c>
      <c r="L52" s="168">
        <v>0</v>
      </c>
      <c r="M52" s="168">
        <v>0</v>
      </c>
      <c r="N52" s="168">
        <f t="shared" si="16"/>
        <v>5.8000000002778052E-7</v>
      </c>
      <c r="O52" s="168">
        <f t="shared" si="17"/>
        <v>5.8000000002778052E-7</v>
      </c>
      <c r="P52" s="168">
        <f t="shared" si="18"/>
        <v>0</v>
      </c>
      <c r="Q52" s="168">
        <f t="shared" si="19"/>
        <v>0</v>
      </c>
      <c r="R52" s="168">
        <f t="shared" si="20"/>
        <v>0</v>
      </c>
      <c r="S52" s="168">
        <v>0.422929</v>
      </c>
      <c r="T52" s="168">
        <v>0.422929</v>
      </c>
      <c r="U52" s="168">
        <v>0</v>
      </c>
      <c r="V52" s="168">
        <v>0</v>
      </c>
      <c r="W52" s="168">
        <v>0</v>
      </c>
      <c r="X52" s="72" t="s">
        <v>13</v>
      </c>
      <c r="Y52" s="72" t="s">
        <v>13</v>
      </c>
      <c r="Z52" s="72" t="s">
        <v>13</v>
      </c>
      <c r="AA52" s="72" t="s">
        <v>13</v>
      </c>
      <c r="AB52" s="72" t="s">
        <v>13</v>
      </c>
      <c r="AC52" s="72" t="s">
        <v>291</v>
      </c>
      <c r="AD52" s="72" t="s">
        <v>291</v>
      </c>
      <c r="AE52" s="72">
        <v>0</v>
      </c>
      <c r="AF52" s="72" t="s">
        <v>13</v>
      </c>
      <c r="AG52" s="72">
        <v>33</v>
      </c>
      <c r="AH52" s="72" t="s">
        <v>292</v>
      </c>
      <c r="AI52" s="72" t="s">
        <v>293</v>
      </c>
      <c r="AJ52" s="72">
        <v>0</v>
      </c>
      <c r="AK52" s="72" t="s">
        <v>13</v>
      </c>
      <c r="AL52" s="72" t="s">
        <v>698</v>
      </c>
    </row>
    <row r="53" spans="1:38" ht="79.5" customHeight="1" x14ac:dyDescent="0.25">
      <c r="A53" s="79" t="s">
        <v>50</v>
      </c>
      <c r="B53" s="167" t="s">
        <v>440</v>
      </c>
      <c r="C53" s="72" t="s">
        <v>697</v>
      </c>
      <c r="D53" s="73">
        <v>0.49908022999999996</v>
      </c>
      <c r="E53" s="73">
        <v>0.49908022999999996</v>
      </c>
      <c r="F53" s="73">
        <v>0</v>
      </c>
      <c r="G53" s="73">
        <v>0</v>
      </c>
      <c r="H53" s="73">
        <v>0</v>
      </c>
      <c r="I53" s="168">
        <v>0.49908000000000002</v>
      </c>
      <c r="J53" s="168">
        <v>0.49908000000000002</v>
      </c>
      <c r="K53" s="168">
        <v>0</v>
      </c>
      <c r="L53" s="168">
        <v>0</v>
      </c>
      <c r="M53" s="168">
        <v>0</v>
      </c>
      <c r="N53" s="168">
        <f t="shared" si="16"/>
        <v>-2.2999999993444931E-7</v>
      </c>
      <c r="O53" s="168">
        <f t="shared" si="17"/>
        <v>-2.2999999993444931E-7</v>
      </c>
      <c r="P53" s="168">
        <f t="shared" si="18"/>
        <v>0</v>
      </c>
      <c r="Q53" s="168">
        <f t="shared" si="19"/>
        <v>0</v>
      </c>
      <c r="R53" s="168">
        <f t="shared" si="20"/>
        <v>0</v>
      </c>
      <c r="S53" s="168">
        <v>0.42294900000000002</v>
      </c>
      <c r="T53" s="168">
        <v>0.42294900000000002</v>
      </c>
      <c r="U53" s="168">
        <v>0</v>
      </c>
      <c r="V53" s="168">
        <v>0</v>
      </c>
      <c r="W53" s="168">
        <v>0</v>
      </c>
      <c r="X53" s="72" t="s">
        <v>13</v>
      </c>
      <c r="Y53" s="72" t="s">
        <v>13</v>
      </c>
      <c r="Z53" s="72" t="s">
        <v>13</v>
      </c>
      <c r="AA53" s="72" t="s">
        <v>13</v>
      </c>
      <c r="AB53" s="72" t="s">
        <v>13</v>
      </c>
      <c r="AC53" s="72" t="s">
        <v>291</v>
      </c>
      <c r="AD53" s="72" t="s">
        <v>291</v>
      </c>
      <c r="AE53" s="72">
        <v>0</v>
      </c>
      <c r="AF53" s="72" t="s">
        <v>13</v>
      </c>
      <c r="AG53" s="72">
        <v>33</v>
      </c>
      <c r="AH53" s="72" t="s">
        <v>292</v>
      </c>
      <c r="AI53" s="72" t="s">
        <v>293</v>
      </c>
      <c r="AJ53" s="72">
        <v>0</v>
      </c>
      <c r="AK53" s="72" t="s">
        <v>13</v>
      </c>
      <c r="AL53" s="72" t="s">
        <v>698</v>
      </c>
    </row>
    <row r="54" spans="1:38" ht="79.5" customHeight="1" x14ac:dyDescent="0.25">
      <c r="A54" s="79" t="s">
        <v>51</v>
      </c>
      <c r="B54" s="167" t="s">
        <v>441</v>
      </c>
      <c r="C54" s="72" t="s">
        <v>697</v>
      </c>
      <c r="D54" s="73">
        <v>15.329000000000001</v>
      </c>
      <c r="E54" s="73">
        <v>0.49913999999999997</v>
      </c>
      <c r="F54" s="73">
        <v>10.64124</v>
      </c>
      <c r="G54" s="73">
        <v>2.2773999999999996</v>
      </c>
      <c r="H54" s="73">
        <v>1.9112200000000006</v>
      </c>
      <c r="I54" s="168">
        <v>0.81031400000000009</v>
      </c>
      <c r="J54" s="168">
        <v>0</v>
      </c>
      <c r="K54" s="168">
        <v>0.31121700000000002</v>
      </c>
      <c r="L54" s="168">
        <v>0</v>
      </c>
      <c r="M54" s="168">
        <v>0.49909699999999996</v>
      </c>
      <c r="N54" s="168">
        <f t="shared" si="16"/>
        <v>-14.518686000000001</v>
      </c>
      <c r="O54" s="168">
        <f t="shared" si="17"/>
        <v>-0.49913999999999997</v>
      </c>
      <c r="P54" s="168">
        <f t="shared" si="18"/>
        <v>-10.330023000000001</v>
      </c>
      <c r="Q54" s="168">
        <f t="shared" si="19"/>
        <v>-2.2773999999999996</v>
      </c>
      <c r="R54" s="168">
        <f t="shared" si="20"/>
        <v>-1.4121230000000007</v>
      </c>
      <c r="S54" s="168">
        <v>0.76284000000000007</v>
      </c>
      <c r="T54" s="168">
        <v>0</v>
      </c>
      <c r="U54" s="168">
        <v>0.26374400000000003</v>
      </c>
      <c r="V54" s="168">
        <v>0</v>
      </c>
      <c r="W54" s="168">
        <v>0.49909599999999998</v>
      </c>
      <c r="X54" s="72" t="s">
        <v>13</v>
      </c>
      <c r="Y54" s="72" t="s">
        <v>13</v>
      </c>
      <c r="Z54" s="72" t="s">
        <v>13</v>
      </c>
      <c r="AA54" s="72" t="s">
        <v>13</v>
      </c>
      <c r="AB54" s="72" t="s">
        <v>407</v>
      </c>
      <c r="AC54" s="72" t="s">
        <v>291</v>
      </c>
      <c r="AD54" s="72" t="s">
        <v>291</v>
      </c>
      <c r="AE54" s="72">
        <v>0</v>
      </c>
      <c r="AF54" s="72" t="s">
        <v>407</v>
      </c>
      <c r="AG54" s="72">
        <v>33</v>
      </c>
      <c r="AH54" s="72" t="s">
        <v>292</v>
      </c>
      <c r="AI54" s="72" t="s">
        <v>293</v>
      </c>
      <c r="AJ54" s="72">
        <v>10.56</v>
      </c>
      <c r="AK54" s="72" t="s">
        <v>13</v>
      </c>
      <c r="AL54" s="72" t="s">
        <v>696</v>
      </c>
    </row>
    <row r="55" spans="1:38" ht="79.5" customHeight="1" x14ac:dyDescent="0.25">
      <c r="A55" s="79" t="s">
        <v>52</v>
      </c>
      <c r="B55" s="167" t="s">
        <v>442</v>
      </c>
      <c r="C55" s="72" t="s">
        <v>697</v>
      </c>
      <c r="D55" s="73">
        <v>0.49915616999999995</v>
      </c>
      <c r="E55" s="73">
        <v>0.49915616999999995</v>
      </c>
      <c r="F55" s="73">
        <v>0</v>
      </c>
      <c r="G55" s="73">
        <v>0</v>
      </c>
      <c r="H55" s="73">
        <v>0</v>
      </c>
      <c r="I55" s="168">
        <v>0.49915599999999999</v>
      </c>
      <c r="J55" s="168">
        <v>0.49915599999999999</v>
      </c>
      <c r="K55" s="168">
        <v>0</v>
      </c>
      <c r="L55" s="168">
        <v>0</v>
      </c>
      <c r="M55" s="168">
        <v>0</v>
      </c>
      <c r="N55" s="168">
        <f t="shared" si="16"/>
        <v>-1.6999999996603066E-7</v>
      </c>
      <c r="O55" s="168">
        <f t="shared" si="17"/>
        <v>-1.6999999996603066E-7</v>
      </c>
      <c r="P55" s="168">
        <f t="shared" si="18"/>
        <v>0</v>
      </c>
      <c r="Q55" s="168">
        <f t="shared" si="19"/>
        <v>0</v>
      </c>
      <c r="R55" s="168">
        <f t="shared" si="20"/>
        <v>0</v>
      </c>
      <c r="S55" s="168">
        <v>0.423014</v>
      </c>
      <c r="T55" s="168">
        <v>0.423014</v>
      </c>
      <c r="U55" s="168">
        <v>0</v>
      </c>
      <c r="V55" s="168">
        <v>0</v>
      </c>
      <c r="W55" s="168">
        <v>0</v>
      </c>
      <c r="X55" s="72" t="s">
        <v>13</v>
      </c>
      <c r="Y55" s="72" t="s">
        <v>13</v>
      </c>
      <c r="Z55" s="72" t="s">
        <v>13</v>
      </c>
      <c r="AA55" s="72" t="s">
        <v>13</v>
      </c>
      <c r="AB55" s="72" t="s">
        <v>13</v>
      </c>
      <c r="AC55" s="72" t="s">
        <v>291</v>
      </c>
      <c r="AD55" s="72" t="s">
        <v>291</v>
      </c>
      <c r="AE55" s="72">
        <v>0</v>
      </c>
      <c r="AF55" s="72" t="s">
        <v>13</v>
      </c>
      <c r="AG55" s="72">
        <v>33</v>
      </c>
      <c r="AH55" s="72" t="s">
        <v>292</v>
      </c>
      <c r="AI55" s="72" t="s">
        <v>293</v>
      </c>
      <c r="AJ55" s="72">
        <v>0</v>
      </c>
      <c r="AK55" s="72" t="s">
        <v>13</v>
      </c>
      <c r="AL55" s="72" t="s">
        <v>698</v>
      </c>
    </row>
    <row r="56" spans="1:38" ht="79.5" customHeight="1" x14ac:dyDescent="0.25">
      <c r="A56" s="79" t="s">
        <v>53</v>
      </c>
      <c r="B56" s="167" t="s">
        <v>443</v>
      </c>
      <c r="C56" s="72" t="s">
        <v>697</v>
      </c>
      <c r="D56" s="73">
        <v>6.2753900000000007</v>
      </c>
      <c r="E56" s="73">
        <v>0</v>
      </c>
      <c r="F56" s="73">
        <v>3.6709800000000001</v>
      </c>
      <c r="G56" s="73">
        <v>0.98942999999999992</v>
      </c>
      <c r="H56" s="73">
        <v>1.6149800000000005</v>
      </c>
      <c r="I56" s="168">
        <v>0.493614</v>
      </c>
      <c r="J56" s="168">
        <v>0</v>
      </c>
      <c r="K56" s="168">
        <v>0</v>
      </c>
      <c r="L56" s="168">
        <v>0</v>
      </c>
      <c r="M56" s="168">
        <v>0.493614</v>
      </c>
      <c r="N56" s="168">
        <f t="shared" si="16"/>
        <v>-5.7817760000000007</v>
      </c>
      <c r="O56" s="168">
        <f t="shared" si="17"/>
        <v>0</v>
      </c>
      <c r="P56" s="168">
        <f t="shared" si="18"/>
        <v>-3.6709800000000001</v>
      </c>
      <c r="Q56" s="168">
        <f t="shared" si="19"/>
        <v>-0.98942999999999992</v>
      </c>
      <c r="R56" s="168">
        <f t="shared" si="20"/>
        <v>-1.1213660000000005</v>
      </c>
      <c r="S56" s="168">
        <v>0.493614</v>
      </c>
      <c r="T56" s="168">
        <v>0</v>
      </c>
      <c r="U56" s="168">
        <v>0</v>
      </c>
      <c r="V56" s="168">
        <v>0</v>
      </c>
      <c r="W56" s="168">
        <v>0.493614</v>
      </c>
      <c r="X56" s="72" t="s">
        <v>13</v>
      </c>
      <c r="Y56" s="72" t="s">
        <v>13</v>
      </c>
      <c r="Z56" s="72" t="s">
        <v>13</v>
      </c>
      <c r="AA56" s="72" t="s">
        <v>13</v>
      </c>
      <c r="AB56" s="72" t="s">
        <v>407</v>
      </c>
      <c r="AC56" s="72" t="s">
        <v>291</v>
      </c>
      <c r="AD56" s="72" t="s">
        <v>291</v>
      </c>
      <c r="AE56" s="72">
        <v>0</v>
      </c>
      <c r="AF56" s="72" t="s">
        <v>407</v>
      </c>
      <c r="AG56" s="72">
        <v>33</v>
      </c>
      <c r="AH56" s="72" t="s">
        <v>292</v>
      </c>
      <c r="AI56" s="72" t="s">
        <v>293</v>
      </c>
      <c r="AJ56" s="72">
        <v>5.3</v>
      </c>
      <c r="AK56" s="72" t="s">
        <v>13</v>
      </c>
      <c r="AL56" s="72" t="s">
        <v>696</v>
      </c>
    </row>
    <row r="57" spans="1:38" ht="79.5" customHeight="1" x14ac:dyDescent="0.25">
      <c r="A57" s="79" t="s">
        <v>54</v>
      </c>
      <c r="B57" s="167" t="s">
        <v>444</v>
      </c>
      <c r="C57" s="72" t="s">
        <v>697</v>
      </c>
      <c r="D57" s="73">
        <v>0.68</v>
      </c>
      <c r="E57" s="73">
        <v>0.68</v>
      </c>
      <c r="F57" s="73">
        <v>0</v>
      </c>
      <c r="G57" s="73">
        <v>0</v>
      </c>
      <c r="H57" s="73">
        <v>0</v>
      </c>
      <c r="I57" s="168">
        <v>0.68</v>
      </c>
      <c r="J57" s="168">
        <v>0.68</v>
      </c>
      <c r="K57" s="168">
        <v>0</v>
      </c>
      <c r="L57" s="168">
        <v>0</v>
      </c>
      <c r="M57" s="168">
        <v>0</v>
      </c>
      <c r="N57" s="168">
        <f t="shared" si="16"/>
        <v>0</v>
      </c>
      <c r="O57" s="168">
        <f t="shared" si="17"/>
        <v>0</v>
      </c>
      <c r="P57" s="168">
        <f t="shared" si="18"/>
        <v>0</v>
      </c>
      <c r="Q57" s="168">
        <f t="shared" si="19"/>
        <v>0</v>
      </c>
      <c r="R57" s="168">
        <f t="shared" si="20"/>
        <v>0</v>
      </c>
      <c r="S57" s="168">
        <v>0.57627099999999998</v>
      </c>
      <c r="T57" s="168">
        <v>0.57627099999999998</v>
      </c>
      <c r="U57" s="168">
        <v>0</v>
      </c>
      <c r="V57" s="168">
        <v>0</v>
      </c>
      <c r="W57" s="168">
        <v>0</v>
      </c>
      <c r="X57" s="72" t="s">
        <v>13</v>
      </c>
      <c r="Y57" s="72" t="s">
        <v>13</v>
      </c>
      <c r="Z57" s="72" t="s">
        <v>13</v>
      </c>
      <c r="AA57" s="72" t="s">
        <v>13</v>
      </c>
      <c r="AB57" s="72" t="s">
        <v>13</v>
      </c>
      <c r="AC57" s="72" t="s">
        <v>291</v>
      </c>
      <c r="AD57" s="72" t="s">
        <v>291</v>
      </c>
      <c r="AE57" s="72">
        <v>0</v>
      </c>
      <c r="AF57" s="72" t="s">
        <v>13</v>
      </c>
      <c r="AG57" s="72">
        <v>33</v>
      </c>
      <c r="AH57" s="72" t="s">
        <v>292</v>
      </c>
      <c r="AI57" s="72" t="s">
        <v>293</v>
      </c>
      <c r="AJ57" s="72">
        <v>0</v>
      </c>
      <c r="AK57" s="72" t="s">
        <v>13</v>
      </c>
      <c r="AL57" s="72" t="s">
        <v>698</v>
      </c>
    </row>
    <row r="58" spans="1:38" ht="113.25" customHeight="1" x14ac:dyDescent="0.25">
      <c r="A58" s="79" t="s">
        <v>55</v>
      </c>
      <c r="B58" s="167" t="s">
        <v>445</v>
      </c>
      <c r="C58" s="72" t="s">
        <v>697</v>
      </c>
      <c r="D58" s="73">
        <v>2.9</v>
      </c>
      <c r="E58" s="73">
        <v>0</v>
      </c>
      <c r="F58" s="73">
        <v>2.9</v>
      </c>
      <c r="G58" s="73">
        <v>0</v>
      </c>
      <c r="H58" s="73">
        <v>0</v>
      </c>
      <c r="I58" s="168">
        <v>0.131935</v>
      </c>
      <c r="J58" s="168">
        <v>0</v>
      </c>
      <c r="K58" s="168">
        <v>0</v>
      </c>
      <c r="L58" s="168">
        <v>0</v>
      </c>
      <c r="M58" s="168">
        <v>0.131935</v>
      </c>
      <c r="N58" s="168">
        <f t="shared" si="16"/>
        <v>-2.768065</v>
      </c>
      <c r="O58" s="168">
        <f t="shared" si="17"/>
        <v>0</v>
      </c>
      <c r="P58" s="168">
        <f t="shared" si="18"/>
        <v>-2.9</v>
      </c>
      <c r="Q58" s="168">
        <f t="shared" si="19"/>
        <v>0</v>
      </c>
      <c r="R58" s="168">
        <f t="shared" si="20"/>
        <v>0.131935</v>
      </c>
      <c r="S58" s="168">
        <v>0.131935</v>
      </c>
      <c r="T58" s="168">
        <v>0</v>
      </c>
      <c r="U58" s="168">
        <v>0</v>
      </c>
      <c r="V58" s="168">
        <v>0</v>
      </c>
      <c r="W58" s="168">
        <v>0.131935</v>
      </c>
      <c r="X58" s="72" t="s">
        <v>13</v>
      </c>
      <c r="Y58" s="72" t="s">
        <v>13</v>
      </c>
      <c r="Z58" s="72" t="s">
        <v>13</v>
      </c>
      <c r="AA58" s="72" t="s">
        <v>13</v>
      </c>
      <c r="AB58" s="72" t="s">
        <v>407</v>
      </c>
      <c r="AC58" s="72" t="s">
        <v>291</v>
      </c>
      <c r="AD58" s="72" t="s">
        <v>291</v>
      </c>
      <c r="AE58" s="72">
        <v>0</v>
      </c>
      <c r="AF58" s="72" t="s">
        <v>407</v>
      </c>
      <c r="AG58" s="72">
        <v>33</v>
      </c>
      <c r="AH58" s="72" t="s">
        <v>292</v>
      </c>
      <c r="AI58" s="72" t="s">
        <v>293</v>
      </c>
      <c r="AJ58" s="72">
        <v>4.68</v>
      </c>
      <c r="AK58" s="72" t="s">
        <v>13</v>
      </c>
      <c r="AL58" s="72" t="s">
        <v>696</v>
      </c>
    </row>
    <row r="59" spans="1:38" ht="79.5" customHeight="1" x14ac:dyDescent="0.25">
      <c r="A59" s="79" t="s">
        <v>56</v>
      </c>
      <c r="B59" s="167" t="s">
        <v>446</v>
      </c>
      <c r="C59" s="72" t="s">
        <v>697</v>
      </c>
      <c r="D59" s="73">
        <v>0.59499999999999997</v>
      </c>
      <c r="E59" s="73">
        <v>0.59499999999999997</v>
      </c>
      <c r="F59" s="73">
        <v>0</v>
      </c>
      <c r="G59" s="73">
        <v>0</v>
      </c>
      <c r="H59" s="73">
        <v>0</v>
      </c>
      <c r="I59" s="168">
        <v>0.59499999999999997</v>
      </c>
      <c r="J59" s="168">
        <v>0.59499999999999997</v>
      </c>
      <c r="K59" s="168">
        <v>0</v>
      </c>
      <c r="L59" s="168">
        <v>0</v>
      </c>
      <c r="M59" s="168">
        <v>0</v>
      </c>
      <c r="N59" s="168">
        <f t="shared" si="16"/>
        <v>0</v>
      </c>
      <c r="O59" s="168">
        <f t="shared" si="17"/>
        <v>0</v>
      </c>
      <c r="P59" s="168">
        <f t="shared" si="18"/>
        <v>0</v>
      </c>
      <c r="Q59" s="168">
        <f t="shared" si="19"/>
        <v>0</v>
      </c>
      <c r="R59" s="168">
        <f t="shared" si="20"/>
        <v>0</v>
      </c>
      <c r="S59" s="168">
        <v>0.50423700000000005</v>
      </c>
      <c r="T59" s="168">
        <v>0.50423700000000005</v>
      </c>
      <c r="U59" s="168">
        <v>0</v>
      </c>
      <c r="V59" s="168">
        <v>0</v>
      </c>
      <c r="W59" s="168">
        <v>0</v>
      </c>
      <c r="X59" s="72" t="s">
        <v>13</v>
      </c>
      <c r="Y59" s="72" t="s">
        <v>13</v>
      </c>
      <c r="Z59" s="72" t="s">
        <v>13</v>
      </c>
      <c r="AA59" s="72" t="s">
        <v>13</v>
      </c>
      <c r="AB59" s="72" t="s">
        <v>13</v>
      </c>
      <c r="AC59" s="72" t="s">
        <v>291</v>
      </c>
      <c r="AD59" s="72" t="s">
        <v>291</v>
      </c>
      <c r="AE59" s="72">
        <v>0</v>
      </c>
      <c r="AF59" s="72" t="s">
        <v>13</v>
      </c>
      <c r="AG59" s="72">
        <v>33</v>
      </c>
      <c r="AH59" s="72" t="s">
        <v>292</v>
      </c>
      <c r="AI59" s="72" t="s">
        <v>293</v>
      </c>
      <c r="AJ59" s="72">
        <v>0</v>
      </c>
      <c r="AK59" s="72" t="s">
        <v>13</v>
      </c>
      <c r="AL59" s="72" t="s">
        <v>698</v>
      </c>
    </row>
    <row r="60" spans="1:38" ht="79.5" customHeight="1" x14ac:dyDescent="0.25">
      <c r="A60" s="79" t="s">
        <v>57</v>
      </c>
      <c r="B60" s="167" t="s">
        <v>447</v>
      </c>
      <c r="C60" s="72" t="s">
        <v>697</v>
      </c>
      <c r="D60" s="73">
        <v>1.96484375</v>
      </c>
      <c r="E60" s="73">
        <v>0</v>
      </c>
      <c r="F60" s="73">
        <v>1.96484375</v>
      </c>
      <c r="G60" s="73">
        <v>0</v>
      </c>
      <c r="H60" s="73">
        <v>0</v>
      </c>
      <c r="I60" s="168">
        <v>0.12712699999999999</v>
      </c>
      <c r="J60" s="168">
        <v>0</v>
      </c>
      <c r="K60" s="168">
        <v>0</v>
      </c>
      <c r="L60" s="168">
        <v>0</v>
      </c>
      <c r="M60" s="168">
        <v>0.12712699999999999</v>
      </c>
      <c r="N60" s="168">
        <f t="shared" si="16"/>
        <v>-1.83771675</v>
      </c>
      <c r="O60" s="168">
        <f t="shared" si="17"/>
        <v>0</v>
      </c>
      <c r="P60" s="168">
        <f t="shared" si="18"/>
        <v>-1.96484375</v>
      </c>
      <c r="Q60" s="168">
        <f t="shared" si="19"/>
        <v>0</v>
      </c>
      <c r="R60" s="168">
        <f t="shared" si="20"/>
        <v>0.12712699999999999</v>
      </c>
      <c r="S60" s="168">
        <v>0.12712699999999999</v>
      </c>
      <c r="T60" s="168">
        <v>0</v>
      </c>
      <c r="U60" s="168">
        <v>0</v>
      </c>
      <c r="V60" s="168">
        <v>0</v>
      </c>
      <c r="W60" s="168">
        <v>0.12712699999999999</v>
      </c>
      <c r="X60" s="72" t="s">
        <v>13</v>
      </c>
      <c r="Y60" s="72" t="s">
        <v>13</v>
      </c>
      <c r="Z60" s="72" t="s">
        <v>13</v>
      </c>
      <c r="AA60" s="72" t="s">
        <v>13</v>
      </c>
      <c r="AB60" s="72" t="s">
        <v>407</v>
      </c>
      <c r="AC60" s="72" t="s">
        <v>291</v>
      </c>
      <c r="AD60" s="72" t="s">
        <v>291</v>
      </c>
      <c r="AE60" s="72">
        <v>0</v>
      </c>
      <c r="AF60" s="72" t="s">
        <v>407</v>
      </c>
      <c r="AG60" s="72">
        <v>33</v>
      </c>
      <c r="AH60" s="72" t="s">
        <v>292</v>
      </c>
      <c r="AI60" s="72" t="s">
        <v>293</v>
      </c>
      <c r="AJ60" s="72">
        <v>3.75</v>
      </c>
      <c r="AK60" s="72" t="s">
        <v>13</v>
      </c>
      <c r="AL60" s="72" t="s">
        <v>696</v>
      </c>
    </row>
    <row r="61" spans="1:38" ht="79.5" customHeight="1" x14ac:dyDescent="0.25">
      <c r="A61" s="79" t="s">
        <v>58</v>
      </c>
      <c r="B61" s="167" t="s">
        <v>448</v>
      </c>
      <c r="C61" s="72" t="s">
        <v>697</v>
      </c>
      <c r="D61" s="73">
        <v>0.48549999999999999</v>
      </c>
      <c r="E61" s="73">
        <v>0.48549999999999999</v>
      </c>
      <c r="F61" s="73">
        <v>0</v>
      </c>
      <c r="G61" s="73">
        <v>0</v>
      </c>
      <c r="H61" s="73">
        <v>0</v>
      </c>
      <c r="I61" s="168">
        <v>0.48549999999999999</v>
      </c>
      <c r="J61" s="168">
        <v>0.48549999999999999</v>
      </c>
      <c r="K61" s="168">
        <v>0</v>
      </c>
      <c r="L61" s="168">
        <v>0</v>
      </c>
      <c r="M61" s="168">
        <v>0</v>
      </c>
      <c r="N61" s="168">
        <f t="shared" si="16"/>
        <v>0</v>
      </c>
      <c r="O61" s="168">
        <f t="shared" si="17"/>
        <v>0</v>
      </c>
      <c r="P61" s="168">
        <f t="shared" si="18"/>
        <v>0</v>
      </c>
      <c r="Q61" s="168">
        <f t="shared" si="19"/>
        <v>0</v>
      </c>
      <c r="R61" s="168">
        <f t="shared" si="20"/>
        <v>0</v>
      </c>
      <c r="S61" s="168">
        <v>0.411441</v>
      </c>
      <c r="T61" s="168">
        <v>0.411441</v>
      </c>
      <c r="U61" s="168">
        <v>0</v>
      </c>
      <c r="V61" s="168">
        <v>0</v>
      </c>
      <c r="W61" s="168">
        <v>0</v>
      </c>
      <c r="X61" s="72" t="s">
        <v>13</v>
      </c>
      <c r="Y61" s="72" t="s">
        <v>13</v>
      </c>
      <c r="Z61" s="72" t="s">
        <v>13</v>
      </c>
      <c r="AA61" s="72" t="s">
        <v>13</v>
      </c>
      <c r="AB61" s="72" t="s">
        <v>13</v>
      </c>
      <c r="AC61" s="72" t="s">
        <v>291</v>
      </c>
      <c r="AD61" s="72" t="s">
        <v>291</v>
      </c>
      <c r="AE61" s="72">
        <v>0</v>
      </c>
      <c r="AF61" s="72" t="s">
        <v>13</v>
      </c>
      <c r="AG61" s="72">
        <v>33</v>
      </c>
      <c r="AH61" s="72" t="s">
        <v>292</v>
      </c>
      <c r="AI61" s="72" t="s">
        <v>293</v>
      </c>
      <c r="AJ61" s="72">
        <v>0</v>
      </c>
      <c r="AK61" s="72" t="s">
        <v>13</v>
      </c>
      <c r="AL61" s="72" t="s">
        <v>698</v>
      </c>
    </row>
    <row r="62" spans="1:38" ht="79.5" customHeight="1" x14ac:dyDescent="0.25">
      <c r="A62" s="79" t="s">
        <v>59</v>
      </c>
      <c r="B62" s="167" t="s">
        <v>449</v>
      </c>
      <c r="C62" s="72" t="s">
        <v>697</v>
      </c>
      <c r="D62" s="73">
        <v>3</v>
      </c>
      <c r="E62" s="73">
        <v>0</v>
      </c>
      <c r="F62" s="73">
        <v>1.8935814</v>
      </c>
      <c r="G62" s="73">
        <v>0.34623559999999998</v>
      </c>
      <c r="H62" s="73">
        <v>0.76018300000000005</v>
      </c>
      <c r="I62" s="168">
        <v>0.37669400000000003</v>
      </c>
      <c r="J62" s="168">
        <v>0</v>
      </c>
      <c r="K62" s="168">
        <v>0</v>
      </c>
      <c r="L62" s="168">
        <v>0</v>
      </c>
      <c r="M62" s="168">
        <v>0.37669400000000003</v>
      </c>
      <c r="N62" s="168">
        <f t="shared" si="16"/>
        <v>-2.6233059999999999</v>
      </c>
      <c r="O62" s="168">
        <f t="shared" si="17"/>
        <v>0</v>
      </c>
      <c r="P62" s="168">
        <f t="shared" si="18"/>
        <v>-1.8935814</v>
      </c>
      <c r="Q62" s="168">
        <f t="shared" si="19"/>
        <v>-0.34623559999999998</v>
      </c>
      <c r="R62" s="168">
        <f t="shared" si="20"/>
        <v>-0.38348900000000002</v>
      </c>
      <c r="S62" s="168">
        <v>0.37669400000000003</v>
      </c>
      <c r="T62" s="168">
        <v>0</v>
      </c>
      <c r="U62" s="168">
        <v>0</v>
      </c>
      <c r="V62" s="168">
        <v>0</v>
      </c>
      <c r="W62" s="168">
        <v>0.37669400000000003</v>
      </c>
      <c r="X62" s="72" t="s">
        <v>13</v>
      </c>
      <c r="Y62" s="72" t="s">
        <v>13</v>
      </c>
      <c r="Z62" s="72" t="s">
        <v>13</v>
      </c>
      <c r="AA62" s="72" t="s">
        <v>13</v>
      </c>
      <c r="AB62" s="72" t="s">
        <v>407</v>
      </c>
      <c r="AC62" s="72" t="s">
        <v>291</v>
      </c>
      <c r="AD62" s="72" t="s">
        <v>291</v>
      </c>
      <c r="AE62" s="72">
        <v>0</v>
      </c>
      <c r="AF62" s="72" t="s">
        <v>407</v>
      </c>
      <c r="AG62" s="72">
        <v>33</v>
      </c>
      <c r="AH62" s="72" t="s">
        <v>292</v>
      </c>
      <c r="AI62" s="72" t="s">
        <v>293</v>
      </c>
      <c r="AJ62" s="72">
        <v>3.9889999999999999</v>
      </c>
      <c r="AK62" s="72" t="s">
        <v>13</v>
      </c>
      <c r="AL62" s="72" t="s">
        <v>696</v>
      </c>
    </row>
    <row r="63" spans="1:38" ht="99.75" customHeight="1" x14ac:dyDescent="0.25">
      <c r="A63" s="79" t="s">
        <v>60</v>
      </c>
      <c r="B63" s="167" t="s">
        <v>450</v>
      </c>
      <c r="C63" s="72" t="s">
        <v>697</v>
      </c>
      <c r="D63" s="73">
        <v>0.51</v>
      </c>
      <c r="E63" s="73">
        <v>0.51</v>
      </c>
      <c r="F63" s="73">
        <v>0</v>
      </c>
      <c r="G63" s="73">
        <v>0</v>
      </c>
      <c r="H63" s="73">
        <v>0</v>
      </c>
      <c r="I63" s="168">
        <v>0.51</v>
      </c>
      <c r="J63" s="168">
        <v>0.51</v>
      </c>
      <c r="K63" s="168">
        <v>0</v>
      </c>
      <c r="L63" s="168">
        <v>0</v>
      </c>
      <c r="M63" s="168">
        <v>0</v>
      </c>
      <c r="N63" s="168">
        <f t="shared" si="16"/>
        <v>0</v>
      </c>
      <c r="O63" s="168">
        <f t="shared" si="17"/>
        <v>0</v>
      </c>
      <c r="P63" s="168">
        <f t="shared" si="18"/>
        <v>0</v>
      </c>
      <c r="Q63" s="168">
        <f t="shared" si="19"/>
        <v>0</v>
      </c>
      <c r="R63" s="168">
        <f t="shared" si="20"/>
        <v>0</v>
      </c>
      <c r="S63" s="168">
        <v>0.43220299999999995</v>
      </c>
      <c r="T63" s="168">
        <v>0.43220299999999995</v>
      </c>
      <c r="U63" s="168">
        <v>0</v>
      </c>
      <c r="V63" s="168">
        <v>0</v>
      </c>
      <c r="W63" s="168">
        <v>0</v>
      </c>
      <c r="X63" s="72" t="s">
        <v>13</v>
      </c>
      <c r="Y63" s="72" t="s">
        <v>13</v>
      </c>
      <c r="Z63" s="72" t="s">
        <v>13</v>
      </c>
      <c r="AA63" s="72" t="s">
        <v>13</v>
      </c>
      <c r="AB63" s="72" t="s">
        <v>13</v>
      </c>
      <c r="AC63" s="72" t="s">
        <v>291</v>
      </c>
      <c r="AD63" s="72" t="s">
        <v>291</v>
      </c>
      <c r="AE63" s="72">
        <v>0</v>
      </c>
      <c r="AF63" s="72" t="s">
        <v>13</v>
      </c>
      <c r="AG63" s="72">
        <v>33</v>
      </c>
      <c r="AH63" s="72" t="s">
        <v>292</v>
      </c>
      <c r="AI63" s="72" t="s">
        <v>293</v>
      </c>
      <c r="AJ63" s="72">
        <v>0</v>
      </c>
      <c r="AK63" s="72" t="s">
        <v>13</v>
      </c>
      <c r="AL63" s="72" t="s">
        <v>698</v>
      </c>
    </row>
    <row r="64" spans="1:38" ht="79.5" customHeight="1" x14ac:dyDescent="0.25">
      <c r="A64" s="79" t="s">
        <v>61</v>
      </c>
      <c r="B64" s="167" t="s">
        <v>451</v>
      </c>
      <c r="C64" s="72" t="s">
        <v>697</v>
      </c>
      <c r="D64" s="73">
        <v>0.76500000000000001</v>
      </c>
      <c r="E64" s="73">
        <v>0.76500000000000001</v>
      </c>
      <c r="F64" s="73">
        <v>0</v>
      </c>
      <c r="G64" s="73">
        <v>0</v>
      </c>
      <c r="H64" s="73">
        <v>0</v>
      </c>
      <c r="I64" s="168">
        <v>0.76500000000000001</v>
      </c>
      <c r="J64" s="168">
        <v>0.76500000000000001</v>
      </c>
      <c r="K64" s="168">
        <v>0</v>
      </c>
      <c r="L64" s="168">
        <v>0</v>
      </c>
      <c r="M64" s="168">
        <v>0</v>
      </c>
      <c r="N64" s="168">
        <f t="shared" si="16"/>
        <v>0</v>
      </c>
      <c r="O64" s="168">
        <f t="shared" si="17"/>
        <v>0</v>
      </c>
      <c r="P64" s="168">
        <f t="shared" si="18"/>
        <v>0</v>
      </c>
      <c r="Q64" s="168">
        <f t="shared" si="19"/>
        <v>0</v>
      </c>
      <c r="R64" s="168">
        <f t="shared" si="20"/>
        <v>0</v>
      </c>
      <c r="S64" s="168">
        <v>0.64830499999999991</v>
      </c>
      <c r="T64" s="168">
        <v>0.64830499999999991</v>
      </c>
      <c r="U64" s="168">
        <v>0</v>
      </c>
      <c r="V64" s="168">
        <v>0</v>
      </c>
      <c r="W64" s="168">
        <v>0</v>
      </c>
      <c r="X64" s="72" t="s">
        <v>13</v>
      </c>
      <c r="Y64" s="72" t="s">
        <v>13</v>
      </c>
      <c r="Z64" s="72" t="s">
        <v>13</v>
      </c>
      <c r="AA64" s="72" t="s">
        <v>13</v>
      </c>
      <c r="AB64" s="72" t="s">
        <v>13</v>
      </c>
      <c r="AC64" s="72" t="s">
        <v>291</v>
      </c>
      <c r="AD64" s="72" t="s">
        <v>291</v>
      </c>
      <c r="AE64" s="72">
        <v>0</v>
      </c>
      <c r="AF64" s="72" t="s">
        <v>13</v>
      </c>
      <c r="AG64" s="72">
        <v>33</v>
      </c>
      <c r="AH64" s="72" t="s">
        <v>292</v>
      </c>
      <c r="AI64" s="72" t="s">
        <v>293</v>
      </c>
      <c r="AJ64" s="72">
        <v>0</v>
      </c>
      <c r="AK64" s="72" t="s">
        <v>13</v>
      </c>
      <c r="AL64" s="72" t="s">
        <v>698</v>
      </c>
    </row>
    <row r="65" spans="1:38" ht="79.5" customHeight="1" x14ac:dyDescent="0.25">
      <c r="A65" s="79" t="s">
        <v>62</v>
      </c>
      <c r="B65" s="167" t="s">
        <v>452</v>
      </c>
      <c r="C65" s="72" t="s">
        <v>697</v>
      </c>
      <c r="D65" s="73">
        <v>0.49916118999999998</v>
      </c>
      <c r="E65" s="73">
        <v>0.49916118999999998</v>
      </c>
      <c r="F65" s="73">
        <v>0</v>
      </c>
      <c r="G65" s="73">
        <v>0</v>
      </c>
      <c r="H65" s="73">
        <v>0</v>
      </c>
      <c r="I65" s="168">
        <v>0.49916100000000002</v>
      </c>
      <c r="J65" s="168">
        <v>0.49916100000000002</v>
      </c>
      <c r="K65" s="168">
        <v>0</v>
      </c>
      <c r="L65" s="168">
        <v>0</v>
      </c>
      <c r="M65" s="168">
        <v>0</v>
      </c>
      <c r="N65" s="168">
        <f t="shared" si="16"/>
        <v>-1.8999999995550354E-7</v>
      </c>
      <c r="O65" s="168">
        <f t="shared" si="17"/>
        <v>-1.8999999995550354E-7</v>
      </c>
      <c r="P65" s="168">
        <f t="shared" si="18"/>
        <v>0</v>
      </c>
      <c r="Q65" s="168">
        <f t="shared" si="19"/>
        <v>0</v>
      </c>
      <c r="R65" s="168">
        <f t="shared" si="20"/>
        <v>0</v>
      </c>
      <c r="S65" s="168">
        <v>0.42301799999999995</v>
      </c>
      <c r="T65" s="168">
        <v>0.42301799999999995</v>
      </c>
      <c r="U65" s="168">
        <v>0</v>
      </c>
      <c r="V65" s="168">
        <v>0</v>
      </c>
      <c r="W65" s="168">
        <v>0</v>
      </c>
      <c r="X65" s="72" t="s">
        <v>13</v>
      </c>
      <c r="Y65" s="72" t="s">
        <v>13</v>
      </c>
      <c r="Z65" s="72" t="s">
        <v>13</v>
      </c>
      <c r="AA65" s="72" t="s">
        <v>13</v>
      </c>
      <c r="AB65" s="72" t="s">
        <v>13</v>
      </c>
      <c r="AC65" s="72" t="s">
        <v>291</v>
      </c>
      <c r="AD65" s="72" t="s">
        <v>291</v>
      </c>
      <c r="AE65" s="72">
        <v>0</v>
      </c>
      <c r="AF65" s="72" t="s">
        <v>13</v>
      </c>
      <c r="AG65" s="72">
        <v>33</v>
      </c>
      <c r="AH65" s="72" t="s">
        <v>292</v>
      </c>
      <c r="AI65" s="72" t="s">
        <v>293</v>
      </c>
      <c r="AJ65" s="72">
        <v>0</v>
      </c>
      <c r="AK65" s="72" t="s">
        <v>13</v>
      </c>
      <c r="AL65" s="72" t="s">
        <v>698</v>
      </c>
    </row>
    <row r="66" spans="1:38" ht="79.5" customHeight="1" x14ac:dyDescent="0.25">
      <c r="A66" s="79" t="s">
        <v>63</v>
      </c>
      <c r="B66" s="167" t="s">
        <v>453</v>
      </c>
      <c r="C66" s="72" t="s">
        <v>697</v>
      </c>
      <c r="D66" s="73">
        <v>5</v>
      </c>
      <c r="E66" s="73">
        <v>0</v>
      </c>
      <c r="F66" s="73">
        <v>4.75</v>
      </c>
      <c r="G66" s="73">
        <v>0</v>
      </c>
      <c r="H66" s="73">
        <v>0.25</v>
      </c>
      <c r="I66" s="168">
        <v>0</v>
      </c>
      <c r="J66" s="168">
        <v>0</v>
      </c>
      <c r="K66" s="168">
        <v>0</v>
      </c>
      <c r="L66" s="168">
        <v>0</v>
      </c>
      <c r="M66" s="168">
        <v>0</v>
      </c>
      <c r="N66" s="168">
        <f t="shared" si="16"/>
        <v>-5</v>
      </c>
      <c r="O66" s="168">
        <f t="shared" si="17"/>
        <v>0</v>
      </c>
      <c r="P66" s="168">
        <f t="shared" si="18"/>
        <v>-4.75</v>
      </c>
      <c r="Q66" s="168">
        <f t="shared" si="19"/>
        <v>0</v>
      </c>
      <c r="R66" s="168">
        <f t="shared" si="20"/>
        <v>-0.25</v>
      </c>
      <c r="S66" s="168">
        <v>0</v>
      </c>
      <c r="T66" s="168">
        <v>0</v>
      </c>
      <c r="U66" s="168">
        <v>0</v>
      </c>
      <c r="V66" s="168">
        <v>0</v>
      </c>
      <c r="W66" s="168">
        <v>0</v>
      </c>
      <c r="X66" s="72" t="s">
        <v>13</v>
      </c>
      <c r="Y66" s="72" t="s">
        <v>13</v>
      </c>
      <c r="Z66" s="72" t="s">
        <v>13</v>
      </c>
      <c r="AA66" s="72" t="s">
        <v>13</v>
      </c>
      <c r="AB66" s="72" t="s">
        <v>407</v>
      </c>
      <c r="AC66" s="72" t="s">
        <v>291</v>
      </c>
      <c r="AD66" s="72" t="s">
        <v>291</v>
      </c>
      <c r="AE66" s="72">
        <v>0</v>
      </c>
      <c r="AF66" s="72" t="s">
        <v>407</v>
      </c>
      <c r="AG66" s="72">
        <v>33</v>
      </c>
      <c r="AH66" s="72" t="s">
        <v>292</v>
      </c>
      <c r="AI66" s="72" t="s">
        <v>293</v>
      </c>
      <c r="AJ66" s="72">
        <v>9.6999999999999993</v>
      </c>
      <c r="AK66" s="72" t="s">
        <v>13</v>
      </c>
      <c r="AL66" s="72" t="s">
        <v>696</v>
      </c>
    </row>
    <row r="67" spans="1:38" ht="79.5" customHeight="1" x14ac:dyDescent="0.25">
      <c r="A67" s="79" t="s">
        <v>64</v>
      </c>
      <c r="B67" s="167" t="s">
        <v>454</v>
      </c>
      <c r="C67" s="72" t="s">
        <v>697</v>
      </c>
      <c r="D67" s="73">
        <v>1.2410000000000001</v>
      </c>
      <c r="E67" s="73">
        <v>1.2410000000000001</v>
      </c>
      <c r="F67" s="73">
        <v>0</v>
      </c>
      <c r="G67" s="73">
        <v>0</v>
      </c>
      <c r="H67" s="73">
        <v>0</v>
      </c>
      <c r="I67" s="168">
        <v>1.2410000000000001</v>
      </c>
      <c r="J67" s="168">
        <v>1.2410000000000001</v>
      </c>
      <c r="K67" s="168">
        <v>0</v>
      </c>
      <c r="L67" s="168">
        <v>0</v>
      </c>
      <c r="M67" s="168">
        <v>0</v>
      </c>
      <c r="N67" s="168">
        <f t="shared" si="16"/>
        <v>0</v>
      </c>
      <c r="O67" s="168">
        <f t="shared" si="17"/>
        <v>0</v>
      </c>
      <c r="P67" s="168">
        <f t="shared" si="18"/>
        <v>0</v>
      </c>
      <c r="Q67" s="168">
        <f t="shared" si="19"/>
        <v>0</v>
      </c>
      <c r="R67" s="168">
        <f t="shared" si="20"/>
        <v>0</v>
      </c>
      <c r="S67" s="168">
        <v>1.051695</v>
      </c>
      <c r="T67" s="168">
        <v>1.051695</v>
      </c>
      <c r="U67" s="168">
        <v>0</v>
      </c>
      <c r="V67" s="168">
        <v>0</v>
      </c>
      <c r="W67" s="168">
        <v>0</v>
      </c>
      <c r="X67" s="72" t="s">
        <v>13</v>
      </c>
      <c r="Y67" s="72" t="s">
        <v>13</v>
      </c>
      <c r="Z67" s="72" t="s">
        <v>13</v>
      </c>
      <c r="AA67" s="72" t="s">
        <v>13</v>
      </c>
      <c r="AB67" s="72" t="s">
        <v>13</v>
      </c>
      <c r="AC67" s="72" t="s">
        <v>291</v>
      </c>
      <c r="AD67" s="72" t="s">
        <v>291</v>
      </c>
      <c r="AE67" s="72">
        <v>0</v>
      </c>
      <c r="AF67" s="72" t="s">
        <v>13</v>
      </c>
      <c r="AG67" s="72">
        <v>33</v>
      </c>
      <c r="AH67" s="72" t="s">
        <v>292</v>
      </c>
      <c r="AI67" s="72" t="s">
        <v>293</v>
      </c>
      <c r="AJ67" s="72">
        <v>0</v>
      </c>
      <c r="AK67" s="72" t="s">
        <v>13</v>
      </c>
      <c r="AL67" s="72" t="s">
        <v>698</v>
      </c>
    </row>
    <row r="68" spans="1:38" ht="113.25" customHeight="1" x14ac:dyDescent="0.25">
      <c r="A68" s="79" t="s">
        <v>65</v>
      </c>
      <c r="B68" s="167" t="s">
        <v>455</v>
      </c>
      <c r="C68" s="72" t="s">
        <v>697</v>
      </c>
      <c r="D68" s="73">
        <v>5.4</v>
      </c>
      <c r="E68" s="73">
        <v>0</v>
      </c>
      <c r="F68" s="73">
        <v>2.3548906000000001</v>
      </c>
      <c r="G68" s="73">
        <v>0.57491959999999998</v>
      </c>
      <c r="H68" s="73">
        <v>2.4701898000000004</v>
      </c>
      <c r="I68" s="168">
        <v>0.37669400000000003</v>
      </c>
      <c r="J68" s="168">
        <v>0</v>
      </c>
      <c r="K68" s="168">
        <v>0</v>
      </c>
      <c r="L68" s="168">
        <v>0</v>
      </c>
      <c r="M68" s="168">
        <v>0.37669400000000003</v>
      </c>
      <c r="N68" s="168">
        <f t="shared" si="16"/>
        <v>-5.0233060000000007</v>
      </c>
      <c r="O68" s="168">
        <f t="shared" si="17"/>
        <v>0</v>
      </c>
      <c r="P68" s="168">
        <f t="shared" si="18"/>
        <v>-2.3548906000000001</v>
      </c>
      <c r="Q68" s="168">
        <f t="shared" si="19"/>
        <v>-0.57491959999999998</v>
      </c>
      <c r="R68" s="168">
        <f t="shared" si="20"/>
        <v>-2.0934958000000004</v>
      </c>
      <c r="S68" s="168">
        <v>0.37669400000000003</v>
      </c>
      <c r="T68" s="168">
        <v>0</v>
      </c>
      <c r="U68" s="168">
        <v>0</v>
      </c>
      <c r="V68" s="168">
        <v>0</v>
      </c>
      <c r="W68" s="168">
        <v>0.37669400000000003</v>
      </c>
      <c r="X68" s="72" t="s">
        <v>13</v>
      </c>
      <c r="Y68" s="72" t="s">
        <v>13</v>
      </c>
      <c r="Z68" s="72" t="s">
        <v>13</v>
      </c>
      <c r="AA68" s="72" t="s">
        <v>13</v>
      </c>
      <c r="AB68" s="72" t="s">
        <v>407</v>
      </c>
      <c r="AC68" s="72" t="s">
        <v>291</v>
      </c>
      <c r="AD68" s="72" t="s">
        <v>291</v>
      </c>
      <c r="AE68" s="72">
        <v>0</v>
      </c>
      <c r="AF68" s="72" t="s">
        <v>407</v>
      </c>
      <c r="AG68" s="72">
        <v>33</v>
      </c>
      <c r="AH68" s="72" t="s">
        <v>292</v>
      </c>
      <c r="AI68" s="72" t="s">
        <v>293</v>
      </c>
      <c r="AJ68" s="72">
        <v>4</v>
      </c>
      <c r="AK68" s="72" t="s">
        <v>13</v>
      </c>
      <c r="AL68" s="72" t="s">
        <v>696</v>
      </c>
    </row>
    <row r="69" spans="1:38" ht="79.5" customHeight="1" x14ac:dyDescent="0.25">
      <c r="A69" s="79" t="s">
        <v>66</v>
      </c>
      <c r="B69" s="167" t="s">
        <v>456</v>
      </c>
      <c r="C69" s="72" t="s">
        <v>697</v>
      </c>
      <c r="D69" s="73">
        <v>0.49931652000000004</v>
      </c>
      <c r="E69" s="73">
        <v>0.49931652000000004</v>
      </c>
      <c r="F69" s="73">
        <v>0</v>
      </c>
      <c r="G69" s="73">
        <v>0</v>
      </c>
      <c r="H69" s="73">
        <v>0</v>
      </c>
      <c r="I69" s="168">
        <v>0.49931700000000001</v>
      </c>
      <c r="J69" s="168">
        <v>0.49931700000000001</v>
      </c>
      <c r="K69" s="168">
        <v>0</v>
      </c>
      <c r="L69" s="168">
        <v>0</v>
      </c>
      <c r="M69" s="168">
        <v>0</v>
      </c>
      <c r="N69" s="168">
        <f t="shared" si="16"/>
        <v>4.799999999693938E-7</v>
      </c>
      <c r="O69" s="168">
        <f t="shared" si="17"/>
        <v>4.799999999693938E-7</v>
      </c>
      <c r="P69" s="168">
        <f t="shared" si="18"/>
        <v>0</v>
      </c>
      <c r="Q69" s="168">
        <f t="shared" si="19"/>
        <v>0</v>
      </c>
      <c r="R69" s="168">
        <f t="shared" si="20"/>
        <v>0</v>
      </c>
      <c r="S69" s="168">
        <v>0.49931700000000001</v>
      </c>
      <c r="T69" s="168">
        <v>0.49931700000000001</v>
      </c>
      <c r="U69" s="168">
        <v>0</v>
      </c>
      <c r="V69" s="168">
        <v>0</v>
      </c>
      <c r="W69" s="168">
        <v>0</v>
      </c>
      <c r="X69" s="72" t="s">
        <v>13</v>
      </c>
      <c r="Y69" s="72" t="s">
        <v>13</v>
      </c>
      <c r="Z69" s="72" t="s">
        <v>13</v>
      </c>
      <c r="AA69" s="72" t="s">
        <v>13</v>
      </c>
      <c r="AB69" s="72" t="s">
        <v>13</v>
      </c>
      <c r="AC69" s="72" t="s">
        <v>291</v>
      </c>
      <c r="AD69" s="72" t="s">
        <v>291</v>
      </c>
      <c r="AE69" s="72">
        <v>0</v>
      </c>
      <c r="AF69" s="72" t="s">
        <v>13</v>
      </c>
      <c r="AG69" s="72">
        <v>33</v>
      </c>
      <c r="AH69" s="72" t="s">
        <v>292</v>
      </c>
      <c r="AI69" s="72" t="s">
        <v>293</v>
      </c>
      <c r="AJ69" s="72">
        <v>0</v>
      </c>
      <c r="AK69" s="72" t="s">
        <v>13</v>
      </c>
      <c r="AL69" s="72" t="s">
        <v>698</v>
      </c>
    </row>
    <row r="70" spans="1:38" ht="79.5" customHeight="1" x14ac:dyDescent="0.25">
      <c r="A70" s="79" t="s">
        <v>67</v>
      </c>
      <c r="B70" s="167" t="s">
        <v>457</v>
      </c>
      <c r="C70" s="72" t="s">
        <v>697</v>
      </c>
      <c r="D70" s="73">
        <v>0</v>
      </c>
      <c r="E70" s="73">
        <v>0</v>
      </c>
      <c r="F70" s="73">
        <v>0</v>
      </c>
      <c r="G70" s="73">
        <v>0</v>
      </c>
      <c r="H70" s="73">
        <v>0</v>
      </c>
      <c r="I70" s="168">
        <v>0</v>
      </c>
      <c r="J70" s="168">
        <v>0</v>
      </c>
      <c r="K70" s="168">
        <v>0</v>
      </c>
      <c r="L70" s="168">
        <v>0</v>
      </c>
      <c r="M70" s="168">
        <v>0</v>
      </c>
      <c r="N70" s="168">
        <f t="shared" si="16"/>
        <v>0</v>
      </c>
      <c r="O70" s="168">
        <f t="shared" si="17"/>
        <v>0</v>
      </c>
      <c r="P70" s="168">
        <f t="shared" si="18"/>
        <v>0</v>
      </c>
      <c r="Q70" s="168">
        <f t="shared" si="19"/>
        <v>0</v>
      </c>
      <c r="R70" s="168">
        <f t="shared" si="20"/>
        <v>0</v>
      </c>
      <c r="S70" s="168">
        <v>0</v>
      </c>
      <c r="T70" s="168">
        <v>0</v>
      </c>
      <c r="U70" s="168">
        <v>0</v>
      </c>
      <c r="V70" s="168">
        <v>0</v>
      </c>
      <c r="W70" s="168">
        <v>0</v>
      </c>
      <c r="X70" s="72" t="s">
        <v>13</v>
      </c>
      <c r="Y70" s="72" t="s">
        <v>13</v>
      </c>
      <c r="Z70" s="72" t="s">
        <v>13</v>
      </c>
      <c r="AA70" s="72" t="s">
        <v>13</v>
      </c>
      <c r="AB70" s="72" t="s">
        <v>407</v>
      </c>
      <c r="AC70" s="72" t="s">
        <v>291</v>
      </c>
      <c r="AD70" s="72" t="s">
        <v>291</v>
      </c>
      <c r="AE70" s="72">
        <v>0</v>
      </c>
      <c r="AF70" s="72" t="s">
        <v>407</v>
      </c>
      <c r="AG70" s="72">
        <v>33</v>
      </c>
      <c r="AH70" s="72" t="s">
        <v>292</v>
      </c>
      <c r="AI70" s="72" t="s">
        <v>293</v>
      </c>
      <c r="AJ70" s="72">
        <v>4.7</v>
      </c>
      <c r="AK70" s="72" t="s">
        <v>13</v>
      </c>
      <c r="AL70" s="72" t="s">
        <v>696</v>
      </c>
    </row>
    <row r="71" spans="1:38" ht="79.5" customHeight="1" x14ac:dyDescent="0.25">
      <c r="A71" s="79" t="s">
        <v>68</v>
      </c>
      <c r="B71" s="167" t="s">
        <v>458</v>
      </c>
      <c r="C71" s="72" t="s">
        <v>697</v>
      </c>
      <c r="D71" s="73">
        <v>0.49989816999999998</v>
      </c>
      <c r="E71" s="73">
        <v>0.49989816999999998</v>
      </c>
      <c r="F71" s="73">
        <v>0</v>
      </c>
      <c r="G71" s="73">
        <v>0</v>
      </c>
      <c r="H71" s="73">
        <v>0</v>
      </c>
      <c r="I71" s="168">
        <v>0.49989800000000001</v>
      </c>
      <c r="J71" s="168">
        <v>0.49989800000000001</v>
      </c>
      <c r="K71" s="168">
        <v>0</v>
      </c>
      <c r="L71" s="168">
        <v>0</v>
      </c>
      <c r="M71" s="168">
        <v>0</v>
      </c>
      <c r="N71" s="168">
        <f t="shared" si="16"/>
        <v>-1.6999999996603066E-7</v>
      </c>
      <c r="O71" s="168">
        <f t="shared" si="17"/>
        <v>-1.6999999996603066E-7</v>
      </c>
      <c r="P71" s="168">
        <f t="shared" si="18"/>
        <v>0</v>
      </c>
      <c r="Q71" s="168">
        <f t="shared" si="19"/>
        <v>0</v>
      </c>
      <c r="R71" s="168">
        <f t="shared" si="20"/>
        <v>0</v>
      </c>
      <c r="S71" s="168">
        <v>0.49989800000000001</v>
      </c>
      <c r="T71" s="168">
        <v>0.49989800000000001</v>
      </c>
      <c r="U71" s="168">
        <v>0</v>
      </c>
      <c r="V71" s="168">
        <v>0</v>
      </c>
      <c r="W71" s="168">
        <v>0</v>
      </c>
      <c r="X71" s="72" t="s">
        <v>13</v>
      </c>
      <c r="Y71" s="72" t="s">
        <v>13</v>
      </c>
      <c r="Z71" s="72" t="s">
        <v>13</v>
      </c>
      <c r="AA71" s="72" t="s">
        <v>13</v>
      </c>
      <c r="AB71" s="72" t="s">
        <v>13</v>
      </c>
      <c r="AC71" s="72" t="s">
        <v>291</v>
      </c>
      <c r="AD71" s="72" t="s">
        <v>291</v>
      </c>
      <c r="AE71" s="72">
        <v>0</v>
      </c>
      <c r="AF71" s="72" t="s">
        <v>13</v>
      </c>
      <c r="AG71" s="72">
        <v>33</v>
      </c>
      <c r="AH71" s="72" t="s">
        <v>292</v>
      </c>
      <c r="AI71" s="72" t="s">
        <v>293</v>
      </c>
      <c r="AJ71" s="72">
        <v>0</v>
      </c>
      <c r="AK71" s="72" t="s">
        <v>13</v>
      </c>
      <c r="AL71" s="72" t="s">
        <v>698</v>
      </c>
    </row>
    <row r="72" spans="1:38" ht="79.5" customHeight="1" x14ac:dyDescent="0.25">
      <c r="A72" s="79" t="s">
        <v>69</v>
      </c>
      <c r="B72" s="167" t="s">
        <v>459</v>
      </c>
      <c r="C72" s="72" t="s">
        <v>697</v>
      </c>
      <c r="D72" s="73">
        <v>0.49872521000000003</v>
      </c>
      <c r="E72" s="73">
        <v>0.49872521000000003</v>
      </c>
      <c r="F72" s="73">
        <v>0</v>
      </c>
      <c r="G72" s="73">
        <v>0</v>
      </c>
      <c r="H72" s="73">
        <v>0</v>
      </c>
      <c r="I72" s="168">
        <v>0.49872500000000003</v>
      </c>
      <c r="J72" s="168">
        <v>0.49872500000000003</v>
      </c>
      <c r="K72" s="168">
        <v>0</v>
      </c>
      <c r="L72" s="168">
        <v>0</v>
      </c>
      <c r="M72" s="168">
        <v>0</v>
      </c>
      <c r="N72" s="168">
        <f t="shared" si="16"/>
        <v>-2.1000000000048757E-7</v>
      </c>
      <c r="O72" s="168">
        <f t="shared" si="17"/>
        <v>-2.1000000000048757E-7</v>
      </c>
      <c r="P72" s="168">
        <f t="shared" si="18"/>
        <v>0</v>
      </c>
      <c r="Q72" s="168">
        <f t="shared" si="19"/>
        <v>0</v>
      </c>
      <c r="R72" s="168">
        <f t="shared" si="20"/>
        <v>0</v>
      </c>
      <c r="S72" s="168">
        <v>0.42264800000000002</v>
      </c>
      <c r="T72" s="168">
        <v>0.42264800000000002</v>
      </c>
      <c r="U72" s="168">
        <v>0</v>
      </c>
      <c r="V72" s="168">
        <v>0</v>
      </c>
      <c r="W72" s="168">
        <v>0</v>
      </c>
      <c r="X72" s="72" t="s">
        <v>13</v>
      </c>
      <c r="Y72" s="72" t="s">
        <v>13</v>
      </c>
      <c r="Z72" s="72" t="s">
        <v>13</v>
      </c>
      <c r="AA72" s="72" t="s">
        <v>13</v>
      </c>
      <c r="AB72" s="72" t="s">
        <v>13</v>
      </c>
      <c r="AC72" s="72" t="s">
        <v>291</v>
      </c>
      <c r="AD72" s="72" t="s">
        <v>291</v>
      </c>
      <c r="AE72" s="72">
        <v>0</v>
      </c>
      <c r="AF72" s="72" t="s">
        <v>13</v>
      </c>
      <c r="AG72" s="72">
        <v>33</v>
      </c>
      <c r="AH72" s="72" t="s">
        <v>292</v>
      </c>
      <c r="AI72" s="72" t="s">
        <v>293</v>
      </c>
      <c r="AJ72" s="72">
        <v>0</v>
      </c>
      <c r="AK72" s="72" t="s">
        <v>13</v>
      </c>
      <c r="AL72" s="72" t="s">
        <v>698</v>
      </c>
    </row>
    <row r="73" spans="1:38" ht="95.25" customHeight="1" x14ac:dyDescent="0.25">
      <c r="A73" s="79" t="s">
        <v>70</v>
      </c>
      <c r="B73" s="167" t="s">
        <v>460</v>
      </c>
      <c r="C73" s="72" t="s">
        <v>697</v>
      </c>
      <c r="D73" s="73">
        <v>7.5944099999999999</v>
      </c>
      <c r="E73" s="73">
        <v>0</v>
      </c>
      <c r="F73" s="73">
        <v>4.178852</v>
      </c>
      <c r="G73" s="73">
        <v>0.356242</v>
      </c>
      <c r="H73" s="73">
        <v>3.0593159999999999</v>
      </c>
      <c r="I73" s="168">
        <v>0.13664699999999999</v>
      </c>
      <c r="J73" s="168">
        <v>0</v>
      </c>
      <c r="K73" s="168">
        <v>0</v>
      </c>
      <c r="L73" s="168">
        <v>0</v>
      </c>
      <c r="M73" s="168">
        <v>0.13664699999999999</v>
      </c>
      <c r="N73" s="168">
        <f t="shared" si="16"/>
        <v>-7.4577629999999999</v>
      </c>
      <c r="O73" s="168">
        <f t="shared" si="17"/>
        <v>0</v>
      </c>
      <c r="P73" s="168">
        <f t="shared" si="18"/>
        <v>-4.178852</v>
      </c>
      <c r="Q73" s="168">
        <f t="shared" si="19"/>
        <v>-0.356242</v>
      </c>
      <c r="R73" s="168">
        <f t="shared" si="20"/>
        <v>-2.922669</v>
      </c>
      <c r="S73" s="168">
        <v>0.13664699999999999</v>
      </c>
      <c r="T73" s="168">
        <v>0</v>
      </c>
      <c r="U73" s="168">
        <v>0</v>
      </c>
      <c r="V73" s="168">
        <v>0</v>
      </c>
      <c r="W73" s="168">
        <v>0.13664699999999999</v>
      </c>
      <c r="X73" s="72" t="s">
        <v>13</v>
      </c>
      <c r="Y73" s="72" t="s">
        <v>13</v>
      </c>
      <c r="Z73" s="72" t="s">
        <v>13</v>
      </c>
      <c r="AA73" s="72" t="s">
        <v>13</v>
      </c>
      <c r="AB73" s="72" t="s">
        <v>407</v>
      </c>
      <c r="AC73" s="72" t="s">
        <v>291</v>
      </c>
      <c r="AD73" s="72" t="s">
        <v>291</v>
      </c>
      <c r="AE73" s="72">
        <v>0</v>
      </c>
      <c r="AF73" s="72" t="s">
        <v>407</v>
      </c>
      <c r="AG73" s="72">
        <v>33</v>
      </c>
      <c r="AH73" s="72" t="s">
        <v>292</v>
      </c>
      <c r="AI73" s="72" t="s">
        <v>293</v>
      </c>
      <c r="AJ73" s="72">
        <v>4</v>
      </c>
      <c r="AK73" s="72" t="s">
        <v>13</v>
      </c>
      <c r="AL73" s="72" t="s">
        <v>696</v>
      </c>
    </row>
    <row r="74" spans="1:38" ht="103.5" customHeight="1" x14ac:dyDescent="0.25">
      <c r="A74" s="79" t="s">
        <v>71</v>
      </c>
      <c r="B74" s="167" t="s">
        <v>461</v>
      </c>
      <c r="C74" s="72" t="s">
        <v>697</v>
      </c>
      <c r="D74" s="73">
        <v>0.51</v>
      </c>
      <c r="E74" s="73">
        <v>0.51</v>
      </c>
      <c r="F74" s="73">
        <v>0</v>
      </c>
      <c r="G74" s="73">
        <v>0</v>
      </c>
      <c r="H74" s="73">
        <v>0</v>
      </c>
      <c r="I74" s="168">
        <v>0.51</v>
      </c>
      <c r="J74" s="168">
        <v>0.51</v>
      </c>
      <c r="K74" s="168">
        <v>0</v>
      </c>
      <c r="L74" s="168">
        <v>0</v>
      </c>
      <c r="M74" s="168">
        <v>0</v>
      </c>
      <c r="N74" s="168">
        <f t="shared" si="16"/>
        <v>0</v>
      </c>
      <c r="O74" s="168">
        <f t="shared" si="17"/>
        <v>0</v>
      </c>
      <c r="P74" s="168">
        <f t="shared" si="18"/>
        <v>0</v>
      </c>
      <c r="Q74" s="168">
        <f t="shared" si="19"/>
        <v>0</v>
      </c>
      <c r="R74" s="168">
        <f t="shared" si="20"/>
        <v>0</v>
      </c>
      <c r="S74" s="168">
        <v>0.43220299999999995</v>
      </c>
      <c r="T74" s="168">
        <v>0.43220299999999995</v>
      </c>
      <c r="U74" s="168">
        <v>0</v>
      </c>
      <c r="V74" s="168">
        <v>0</v>
      </c>
      <c r="W74" s="168">
        <v>0</v>
      </c>
      <c r="X74" s="72" t="s">
        <v>13</v>
      </c>
      <c r="Y74" s="72" t="s">
        <v>13</v>
      </c>
      <c r="Z74" s="72" t="s">
        <v>13</v>
      </c>
      <c r="AA74" s="72" t="s">
        <v>13</v>
      </c>
      <c r="AB74" s="72" t="s">
        <v>13</v>
      </c>
      <c r="AC74" s="72" t="s">
        <v>291</v>
      </c>
      <c r="AD74" s="72" t="s">
        <v>291</v>
      </c>
      <c r="AE74" s="72">
        <v>0</v>
      </c>
      <c r="AF74" s="72" t="s">
        <v>13</v>
      </c>
      <c r="AG74" s="72">
        <v>33</v>
      </c>
      <c r="AH74" s="72" t="s">
        <v>292</v>
      </c>
      <c r="AI74" s="72" t="s">
        <v>293</v>
      </c>
      <c r="AJ74" s="72">
        <v>0</v>
      </c>
      <c r="AK74" s="72" t="s">
        <v>13</v>
      </c>
      <c r="AL74" s="72" t="s">
        <v>698</v>
      </c>
    </row>
    <row r="75" spans="1:38" ht="81" customHeight="1" x14ac:dyDescent="0.25">
      <c r="A75" s="79" t="s">
        <v>72</v>
      </c>
      <c r="B75" s="167" t="s">
        <v>462</v>
      </c>
      <c r="C75" s="72" t="s">
        <v>697</v>
      </c>
      <c r="D75" s="73">
        <v>3.4045239999999999</v>
      </c>
      <c r="E75" s="73">
        <v>3.4045239999999999</v>
      </c>
      <c r="F75" s="73">
        <v>0</v>
      </c>
      <c r="G75" s="73">
        <v>0</v>
      </c>
      <c r="H75" s="73">
        <v>0</v>
      </c>
      <c r="I75" s="168">
        <v>1.0045280000000001</v>
      </c>
      <c r="J75" s="168">
        <v>1.0045280000000001</v>
      </c>
      <c r="K75" s="168">
        <v>0</v>
      </c>
      <c r="L75" s="168">
        <v>0</v>
      </c>
      <c r="M75" s="168">
        <v>0</v>
      </c>
      <c r="N75" s="168">
        <f t="shared" si="16"/>
        <v>-2.3999959999999998</v>
      </c>
      <c r="O75" s="168">
        <f t="shared" si="17"/>
        <v>-2.3999959999999998</v>
      </c>
      <c r="P75" s="168">
        <f t="shared" si="18"/>
        <v>0</v>
      </c>
      <c r="Q75" s="168">
        <f t="shared" si="19"/>
        <v>0</v>
      </c>
      <c r="R75" s="168">
        <f t="shared" si="20"/>
        <v>0</v>
      </c>
      <c r="S75" s="168">
        <v>0.85129499999999991</v>
      </c>
      <c r="T75" s="168">
        <v>0.85129499999999991</v>
      </c>
      <c r="U75" s="168">
        <v>0</v>
      </c>
      <c r="V75" s="168">
        <v>0</v>
      </c>
      <c r="W75" s="168">
        <v>0</v>
      </c>
      <c r="X75" s="72" t="s">
        <v>13</v>
      </c>
      <c r="Y75" s="72" t="s">
        <v>13</v>
      </c>
      <c r="Z75" s="72" t="s">
        <v>13</v>
      </c>
      <c r="AA75" s="72" t="s">
        <v>13</v>
      </c>
      <c r="AB75" s="72" t="s">
        <v>13</v>
      </c>
      <c r="AC75" s="72" t="s">
        <v>291</v>
      </c>
      <c r="AD75" s="72" t="s">
        <v>291</v>
      </c>
      <c r="AE75" s="72">
        <v>0</v>
      </c>
      <c r="AF75" s="72" t="s">
        <v>13</v>
      </c>
      <c r="AG75" s="72">
        <v>33</v>
      </c>
      <c r="AH75" s="72" t="s">
        <v>292</v>
      </c>
      <c r="AI75" s="72" t="s">
        <v>293</v>
      </c>
      <c r="AJ75" s="72">
        <v>0</v>
      </c>
      <c r="AK75" s="72" t="s">
        <v>13</v>
      </c>
      <c r="AL75" s="72" t="s">
        <v>698</v>
      </c>
    </row>
    <row r="76" spans="1:38" ht="83.25" customHeight="1" x14ac:dyDescent="0.25">
      <c r="A76" s="79" t="s">
        <v>73</v>
      </c>
      <c r="B76" s="167" t="s">
        <v>463</v>
      </c>
      <c r="C76" s="72" t="s">
        <v>697</v>
      </c>
      <c r="D76" s="73">
        <v>0.49961182000000004</v>
      </c>
      <c r="E76" s="73">
        <v>0.49961182000000004</v>
      </c>
      <c r="F76" s="73">
        <v>0</v>
      </c>
      <c r="G76" s="73">
        <v>0</v>
      </c>
      <c r="H76" s="73">
        <v>0</v>
      </c>
      <c r="I76" s="168">
        <v>0.499612</v>
      </c>
      <c r="J76" s="168">
        <v>0.499612</v>
      </c>
      <c r="K76" s="168">
        <v>0</v>
      </c>
      <c r="L76" s="168">
        <v>0</v>
      </c>
      <c r="M76" s="168">
        <v>0</v>
      </c>
      <c r="N76" s="168">
        <f t="shared" si="16"/>
        <v>1.799999999607671E-7</v>
      </c>
      <c r="O76" s="168">
        <f t="shared" si="17"/>
        <v>1.799999999607671E-7</v>
      </c>
      <c r="P76" s="168">
        <f t="shared" si="18"/>
        <v>0</v>
      </c>
      <c r="Q76" s="168">
        <f t="shared" si="19"/>
        <v>0</v>
      </c>
      <c r="R76" s="168">
        <f t="shared" si="20"/>
        <v>0</v>
      </c>
      <c r="S76" s="168">
        <v>0.4234</v>
      </c>
      <c r="T76" s="168">
        <v>0.4234</v>
      </c>
      <c r="U76" s="168">
        <v>0</v>
      </c>
      <c r="V76" s="168">
        <v>0</v>
      </c>
      <c r="W76" s="168">
        <v>0</v>
      </c>
      <c r="X76" s="72" t="s">
        <v>13</v>
      </c>
      <c r="Y76" s="72" t="s">
        <v>13</v>
      </c>
      <c r="Z76" s="72" t="s">
        <v>13</v>
      </c>
      <c r="AA76" s="72" t="s">
        <v>13</v>
      </c>
      <c r="AB76" s="72" t="s">
        <v>13</v>
      </c>
      <c r="AC76" s="72" t="s">
        <v>291</v>
      </c>
      <c r="AD76" s="72" t="s">
        <v>291</v>
      </c>
      <c r="AE76" s="72">
        <v>0</v>
      </c>
      <c r="AF76" s="72" t="s">
        <v>13</v>
      </c>
      <c r="AG76" s="72">
        <v>33</v>
      </c>
      <c r="AH76" s="72" t="s">
        <v>292</v>
      </c>
      <c r="AI76" s="72" t="s">
        <v>293</v>
      </c>
      <c r="AJ76" s="72">
        <v>0</v>
      </c>
      <c r="AK76" s="72" t="s">
        <v>13</v>
      </c>
      <c r="AL76" s="72" t="s">
        <v>698</v>
      </c>
    </row>
    <row r="77" spans="1:38" ht="83.25" customHeight="1" x14ac:dyDescent="0.25">
      <c r="A77" s="79" t="s">
        <v>74</v>
      </c>
      <c r="B77" s="167" t="s">
        <v>464</v>
      </c>
      <c r="C77" s="72" t="s">
        <v>697</v>
      </c>
      <c r="D77" s="73">
        <v>0.44663400000000003</v>
      </c>
      <c r="E77" s="73">
        <v>0</v>
      </c>
      <c r="F77" s="73">
        <v>0.44663400000000003</v>
      </c>
      <c r="G77" s="73">
        <v>0</v>
      </c>
      <c r="H77" s="73">
        <v>0</v>
      </c>
      <c r="I77" s="168">
        <v>0.44663400000000003</v>
      </c>
      <c r="J77" s="168">
        <v>0</v>
      </c>
      <c r="K77" s="168">
        <v>0.44663400000000003</v>
      </c>
      <c r="L77" s="168">
        <v>0</v>
      </c>
      <c r="M77" s="168">
        <v>0</v>
      </c>
      <c r="N77" s="168">
        <f t="shared" si="16"/>
        <v>0</v>
      </c>
      <c r="O77" s="168">
        <f t="shared" si="17"/>
        <v>0</v>
      </c>
      <c r="P77" s="168">
        <f t="shared" si="18"/>
        <v>0</v>
      </c>
      <c r="Q77" s="168">
        <f t="shared" si="19"/>
        <v>0</v>
      </c>
      <c r="R77" s="168">
        <f t="shared" si="20"/>
        <v>0</v>
      </c>
      <c r="S77" s="168">
        <v>0</v>
      </c>
      <c r="T77" s="168">
        <v>0</v>
      </c>
      <c r="U77" s="168">
        <v>0</v>
      </c>
      <c r="V77" s="168">
        <v>0</v>
      </c>
      <c r="W77" s="168">
        <v>0</v>
      </c>
      <c r="X77" s="72" t="s">
        <v>13</v>
      </c>
      <c r="Y77" s="72" t="s">
        <v>13</v>
      </c>
      <c r="Z77" s="72" t="s">
        <v>13</v>
      </c>
      <c r="AA77" s="72" t="s">
        <v>13</v>
      </c>
      <c r="AB77" s="72">
        <v>2012</v>
      </c>
      <c r="AC77" s="72" t="s">
        <v>13</v>
      </c>
      <c r="AD77" s="72" t="s">
        <v>13</v>
      </c>
      <c r="AE77" s="72">
        <v>0</v>
      </c>
      <c r="AF77" s="72">
        <v>2012</v>
      </c>
      <c r="AG77" s="72" t="s">
        <v>291</v>
      </c>
      <c r="AH77" s="72" t="s">
        <v>291</v>
      </c>
      <c r="AI77" s="72" t="s">
        <v>291</v>
      </c>
      <c r="AJ77" s="72">
        <v>2.5</v>
      </c>
      <c r="AK77" s="72" t="s">
        <v>13</v>
      </c>
      <c r="AL77" s="72" t="s">
        <v>696</v>
      </c>
    </row>
    <row r="78" spans="1:38" ht="123" customHeight="1" x14ac:dyDescent="0.25">
      <c r="A78" s="79" t="s">
        <v>75</v>
      </c>
      <c r="B78" s="167" t="s">
        <v>465</v>
      </c>
      <c r="C78" s="72" t="s">
        <v>697</v>
      </c>
      <c r="D78" s="73">
        <v>0.34085700000000002</v>
      </c>
      <c r="E78" s="73">
        <v>0</v>
      </c>
      <c r="F78" s="73">
        <v>0.34085700000000002</v>
      </c>
      <c r="G78" s="73">
        <v>0</v>
      </c>
      <c r="H78" s="73">
        <v>0</v>
      </c>
      <c r="I78" s="168">
        <v>0.36513400000000001</v>
      </c>
      <c r="J78" s="168">
        <v>0</v>
      </c>
      <c r="K78" s="168">
        <v>0.34085700000000002</v>
      </c>
      <c r="L78" s="168">
        <v>0</v>
      </c>
      <c r="M78" s="168">
        <v>2.4277E-2</v>
      </c>
      <c r="N78" s="168">
        <f t="shared" si="16"/>
        <v>2.4276999999999993E-2</v>
      </c>
      <c r="O78" s="168">
        <f t="shared" si="17"/>
        <v>0</v>
      </c>
      <c r="P78" s="168">
        <f t="shared" si="18"/>
        <v>0</v>
      </c>
      <c r="Q78" s="168">
        <f t="shared" si="19"/>
        <v>0</v>
      </c>
      <c r="R78" s="168">
        <f t="shared" si="20"/>
        <v>2.4277E-2</v>
      </c>
      <c r="S78" s="168">
        <v>2.4277E-2</v>
      </c>
      <c r="T78" s="168">
        <v>0</v>
      </c>
      <c r="U78" s="168">
        <v>0</v>
      </c>
      <c r="V78" s="168">
        <v>0</v>
      </c>
      <c r="W78" s="168">
        <v>2.4277E-2</v>
      </c>
      <c r="X78" s="72" t="s">
        <v>13</v>
      </c>
      <c r="Y78" s="72" t="s">
        <v>13</v>
      </c>
      <c r="Z78" s="72" t="s">
        <v>13</v>
      </c>
      <c r="AA78" s="72" t="s">
        <v>13</v>
      </c>
      <c r="AB78" s="72" t="s">
        <v>407</v>
      </c>
      <c r="AC78" s="72" t="s">
        <v>291</v>
      </c>
      <c r="AD78" s="72" t="s">
        <v>291</v>
      </c>
      <c r="AE78" s="72">
        <v>0</v>
      </c>
      <c r="AF78" s="72" t="s">
        <v>407</v>
      </c>
      <c r="AG78" s="72" t="s">
        <v>291</v>
      </c>
      <c r="AH78" s="72" t="s">
        <v>291</v>
      </c>
      <c r="AI78" s="72" t="s">
        <v>291</v>
      </c>
      <c r="AJ78" s="72">
        <v>0.43</v>
      </c>
      <c r="AK78" s="72" t="s">
        <v>13</v>
      </c>
      <c r="AL78" s="72" t="s">
        <v>696</v>
      </c>
    </row>
    <row r="79" spans="1:38" ht="79.5" customHeight="1" x14ac:dyDescent="0.25">
      <c r="A79" s="79" t="s">
        <v>76</v>
      </c>
      <c r="B79" s="167" t="s">
        <v>466</v>
      </c>
      <c r="C79" s="72" t="s">
        <v>697</v>
      </c>
      <c r="D79" s="73">
        <v>0.22445699999999999</v>
      </c>
      <c r="E79" s="73">
        <v>0</v>
      </c>
      <c r="F79" s="73">
        <v>0.22445699999999999</v>
      </c>
      <c r="G79" s="73">
        <v>0</v>
      </c>
      <c r="H79" s="73">
        <v>0</v>
      </c>
      <c r="I79" s="168">
        <v>0.22445700000000002</v>
      </c>
      <c r="J79" s="168">
        <v>0</v>
      </c>
      <c r="K79" s="168">
        <v>0.22445700000000002</v>
      </c>
      <c r="L79" s="168">
        <v>0</v>
      </c>
      <c r="M79" s="168">
        <v>0</v>
      </c>
      <c r="N79" s="168">
        <f t="shared" si="16"/>
        <v>0</v>
      </c>
      <c r="O79" s="168">
        <f t="shared" si="17"/>
        <v>0</v>
      </c>
      <c r="P79" s="168">
        <f t="shared" si="18"/>
        <v>0</v>
      </c>
      <c r="Q79" s="168">
        <f t="shared" si="19"/>
        <v>0</v>
      </c>
      <c r="R79" s="168">
        <f t="shared" si="20"/>
        <v>0</v>
      </c>
      <c r="S79" s="168">
        <v>0</v>
      </c>
      <c r="T79" s="168">
        <v>0</v>
      </c>
      <c r="U79" s="168">
        <v>0</v>
      </c>
      <c r="V79" s="168">
        <v>0</v>
      </c>
      <c r="W79" s="168">
        <v>0</v>
      </c>
      <c r="X79" s="72" t="s">
        <v>13</v>
      </c>
      <c r="Y79" s="72" t="s">
        <v>13</v>
      </c>
      <c r="Z79" s="72" t="s">
        <v>13</v>
      </c>
      <c r="AA79" s="72" t="s">
        <v>13</v>
      </c>
      <c r="AB79" s="72" t="s">
        <v>407</v>
      </c>
      <c r="AC79" s="72" t="s">
        <v>291</v>
      </c>
      <c r="AD79" s="72" t="s">
        <v>291</v>
      </c>
      <c r="AE79" s="72">
        <v>0</v>
      </c>
      <c r="AF79" s="72" t="s">
        <v>407</v>
      </c>
      <c r="AG79" s="72" t="s">
        <v>291</v>
      </c>
      <c r="AH79" s="72" t="s">
        <v>291</v>
      </c>
      <c r="AI79" s="72" t="s">
        <v>291</v>
      </c>
      <c r="AJ79" s="72">
        <v>0.68</v>
      </c>
      <c r="AK79" s="72" t="s">
        <v>13</v>
      </c>
      <c r="AL79" s="72" t="s">
        <v>696</v>
      </c>
    </row>
    <row r="80" spans="1:38" ht="79.5" customHeight="1" x14ac:dyDescent="0.25">
      <c r="A80" s="79" t="s">
        <v>77</v>
      </c>
      <c r="B80" s="167" t="s">
        <v>467</v>
      </c>
      <c r="C80" s="72" t="s">
        <v>697</v>
      </c>
      <c r="D80" s="73">
        <v>12.3108845</v>
      </c>
      <c r="E80" s="73">
        <v>0</v>
      </c>
      <c r="F80" s="73">
        <v>12.3108845</v>
      </c>
      <c r="G80" s="73">
        <v>0</v>
      </c>
      <c r="H80" s="73">
        <v>0</v>
      </c>
      <c r="I80" s="168">
        <v>12.310884</v>
      </c>
      <c r="J80" s="168">
        <v>0</v>
      </c>
      <c r="K80" s="168">
        <v>12.310884</v>
      </c>
      <c r="L80" s="168">
        <v>0</v>
      </c>
      <c r="M80" s="168">
        <v>0</v>
      </c>
      <c r="N80" s="168">
        <f t="shared" si="16"/>
        <v>-5.0000000051397819E-7</v>
      </c>
      <c r="O80" s="168">
        <f t="shared" si="17"/>
        <v>0</v>
      </c>
      <c r="P80" s="168">
        <f t="shared" si="18"/>
        <v>-5.0000000051397819E-7</v>
      </c>
      <c r="Q80" s="168">
        <f t="shared" si="19"/>
        <v>0</v>
      </c>
      <c r="R80" s="168">
        <f t="shared" si="20"/>
        <v>0</v>
      </c>
      <c r="S80" s="168">
        <v>0</v>
      </c>
      <c r="T80" s="168">
        <v>0</v>
      </c>
      <c r="U80" s="168">
        <v>0</v>
      </c>
      <c r="V80" s="168">
        <v>0</v>
      </c>
      <c r="W80" s="168">
        <v>0</v>
      </c>
      <c r="X80" s="72" t="s">
        <v>13</v>
      </c>
      <c r="Y80" s="72" t="s">
        <v>13</v>
      </c>
      <c r="Z80" s="72" t="s">
        <v>13</v>
      </c>
      <c r="AA80" s="72" t="s">
        <v>13</v>
      </c>
      <c r="AB80" s="72" t="s">
        <v>407</v>
      </c>
      <c r="AC80" s="72" t="s">
        <v>291</v>
      </c>
      <c r="AD80" s="72" t="s">
        <v>291</v>
      </c>
      <c r="AE80" s="72">
        <v>0</v>
      </c>
      <c r="AF80" s="72" t="s">
        <v>407</v>
      </c>
      <c r="AG80" s="72" t="s">
        <v>291</v>
      </c>
      <c r="AH80" s="72" t="s">
        <v>291</v>
      </c>
      <c r="AI80" s="72" t="s">
        <v>291</v>
      </c>
      <c r="AJ80" s="72">
        <v>9.9</v>
      </c>
      <c r="AK80" s="72" t="s">
        <v>13</v>
      </c>
      <c r="AL80" s="72" t="s">
        <v>696</v>
      </c>
    </row>
    <row r="81" spans="1:38" ht="79.5" customHeight="1" x14ac:dyDescent="0.25">
      <c r="A81" s="79" t="s">
        <v>78</v>
      </c>
      <c r="B81" s="167" t="s">
        <v>468</v>
      </c>
      <c r="C81" s="72" t="s">
        <v>697</v>
      </c>
      <c r="D81" s="73">
        <v>1.20700074</v>
      </c>
      <c r="E81" s="73">
        <v>1.20700074</v>
      </c>
      <c r="F81" s="73">
        <v>0</v>
      </c>
      <c r="G81" s="73">
        <v>0</v>
      </c>
      <c r="H81" s="73">
        <v>0</v>
      </c>
      <c r="I81" s="168">
        <v>1.7044159999999999</v>
      </c>
      <c r="J81" s="168">
        <v>1.207001</v>
      </c>
      <c r="K81" s="168">
        <v>0</v>
      </c>
      <c r="L81" s="168">
        <v>0</v>
      </c>
      <c r="M81" s="168">
        <v>0.497415</v>
      </c>
      <c r="N81" s="168">
        <f t="shared" si="16"/>
        <v>0.49741525999999991</v>
      </c>
      <c r="O81" s="168">
        <f t="shared" si="17"/>
        <v>2.5999999997416978E-7</v>
      </c>
      <c r="P81" s="168">
        <f t="shared" si="18"/>
        <v>0</v>
      </c>
      <c r="Q81" s="168">
        <f t="shared" si="19"/>
        <v>0</v>
      </c>
      <c r="R81" s="168">
        <f t="shared" si="20"/>
        <v>0.497415</v>
      </c>
      <c r="S81" s="168">
        <v>1.520297</v>
      </c>
      <c r="T81" s="168">
        <v>1.0228819999999998</v>
      </c>
      <c r="U81" s="168">
        <v>0</v>
      </c>
      <c r="V81" s="168">
        <v>0</v>
      </c>
      <c r="W81" s="168">
        <v>0.49741500000000005</v>
      </c>
      <c r="X81" s="72" t="s">
        <v>13</v>
      </c>
      <c r="Y81" s="72" t="s">
        <v>13</v>
      </c>
      <c r="Z81" s="72" t="s">
        <v>13</v>
      </c>
      <c r="AA81" s="72" t="s">
        <v>13</v>
      </c>
      <c r="AB81" s="72" t="s">
        <v>13</v>
      </c>
      <c r="AC81" s="72" t="s">
        <v>291</v>
      </c>
      <c r="AD81" s="72" t="s">
        <v>291</v>
      </c>
      <c r="AE81" s="72">
        <v>0</v>
      </c>
      <c r="AF81" s="72" t="s">
        <v>13</v>
      </c>
      <c r="AG81" s="72">
        <v>33</v>
      </c>
      <c r="AH81" s="72" t="s">
        <v>291</v>
      </c>
      <c r="AI81" s="72" t="s">
        <v>294</v>
      </c>
      <c r="AJ81" s="72">
        <v>0</v>
      </c>
      <c r="AK81" s="72" t="s">
        <v>13</v>
      </c>
      <c r="AL81" s="72" t="s">
        <v>698</v>
      </c>
    </row>
    <row r="82" spans="1:38" ht="79.5" customHeight="1" x14ac:dyDescent="0.25">
      <c r="A82" s="79" t="s">
        <v>79</v>
      </c>
      <c r="B82" s="167" t="s">
        <v>469</v>
      </c>
      <c r="C82" s="72" t="s">
        <v>697</v>
      </c>
      <c r="D82" s="73">
        <v>0.76537390000000005</v>
      </c>
      <c r="E82" s="73">
        <v>0.76537390000000005</v>
      </c>
      <c r="F82" s="73">
        <v>0</v>
      </c>
      <c r="G82" s="73">
        <v>0</v>
      </c>
      <c r="H82" s="73">
        <v>0</v>
      </c>
      <c r="I82" s="168">
        <v>1.257733</v>
      </c>
      <c r="J82" s="168">
        <v>0.765374</v>
      </c>
      <c r="K82" s="168">
        <v>0</v>
      </c>
      <c r="L82" s="168">
        <v>0</v>
      </c>
      <c r="M82" s="168">
        <v>0.49235899999999999</v>
      </c>
      <c r="N82" s="168">
        <f t="shared" si="16"/>
        <v>0.49235909999999994</v>
      </c>
      <c r="O82" s="168">
        <f t="shared" si="17"/>
        <v>9.9999999947364415E-8</v>
      </c>
      <c r="P82" s="168">
        <f t="shared" si="18"/>
        <v>0</v>
      </c>
      <c r="Q82" s="168">
        <f t="shared" si="19"/>
        <v>0</v>
      </c>
      <c r="R82" s="168">
        <f t="shared" si="20"/>
        <v>0.49235899999999999</v>
      </c>
      <c r="S82" s="168">
        <v>1.140981</v>
      </c>
      <c r="T82" s="168">
        <v>0.64862199999999992</v>
      </c>
      <c r="U82" s="168">
        <v>0</v>
      </c>
      <c r="V82" s="168">
        <v>0</v>
      </c>
      <c r="W82" s="168">
        <v>0.49235900000000005</v>
      </c>
      <c r="X82" s="72" t="s">
        <v>13</v>
      </c>
      <c r="Y82" s="72" t="s">
        <v>13</v>
      </c>
      <c r="Z82" s="72" t="s">
        <v>13</v>
      </c>
      <c r="AA82" s="72" t="s">
        <v>13</v>
      </c>
      <c r="AB82" s="72" t="s">
        <v>13</v>
      </c>
      <c r="AC82" s="72" t="s">
        <v>291</v>
      </c>
      <c r="AD82" s="72" t="s">
        <v>291</v>
      </c>
      <c r="AE82" s="72">
        <v>0</v>
      </c>
      <c r="AF82" s="72" t="s">
        <v>13</v>
      </c>
      <c r="AG82" s="72">
        <v>33</v>
      </c>
      <c r="AH82" s="72" t="s">
        <v>291</v>
      </c>
      <c r="AI82" s="72" t="s">
        <v>294</v>
      </c>
      <c r="AJ82" s="72">
        <v>0</v>
      </c>
      <c r="AK82" s="72" t="s">
        <v>13</v>
      </c>
      <c r="AL82" s="72" t="s">
        <v>698</v>
      </c>
    </row>
    <row r="83" spans="1:38" ht="79.5" customHeight="1" x14ac:dyDescent="0.25">
      <c r="A83" s="79" t="s">
        <v>80</v>
      </c>
      <c r="B83" s="167" t="s">
        <v>470</v>
      </c>
      <c r="C83" s="72" t="s">
        <v>697</v>
      </c>
      <c r="D83" s="73">
        <v>0.76537390000000005</v>
      </c>
      <c r="E83" s="73">
        <v>0.76537390000000005</v>
      </c>
      <c r="F83" s="73">
        <v>0</v>
      </c>
      <c r="G83" s="73">
        <v>0</v>
      </c>
      <c r="H83" s="73">
        <v>0</v>
      </c>
      <c r="I83" s="168">
        <v>1.257733</v>
      </c>
      <c r="J83" s="168">
        <v>0.765374</v>
      </c>
      <c r="K83" s="168">
        <v>0</v>
      </c>
      <c r="L83" s="168">
        <v>0</v>
      </c>
      <c r="M83" s="168">
        <v>0.49235899999999999</v>
      </c>
      <c r="N83" s="168">
        <f t="shared" si="16"/>
        <v>0.49235909999999994</v>
      </c>
      <c r="O83" s="168">
        <f t="shared" si="17"/>
        <v>9.9999999947364415E-8</v>
      </c>
      <c r="P83" s="168">
        <f t="shared" si="18"/>
        <v>0</v>
      </c>
      <c r="Q83" s="168">
        <f t="shared" si="19"/>
        <v>0</v>
      </c>
      <c r="R83" s="168">
        <f t="shared" si="20"/>
        <v>0.49235899999999999</v>
      </c>
      <c r="S83" s="168">
        <v>1.140981</v>
      </c>
      <c r="T83" s="168">
        <v>0.64862199999999992</v>
      </c>
      <c r="U83" s="168">
        <v>0</v>
      </c>
      <c r="V83" s="168">
        <v>0</v>
      </c>
      <c r="W83" s="168">
        <v>0.49235900000000005</v>
      </c>
      <c r="X83" s="72" t="s">
        <v>13</v>
      </c>
      <c r="Y83" s="72" t="s">
        <v>13</v>
      </c>
      <c r="Z83" s="72" t="s">
        <v>13</v>
      </c>
      <c r="AA83" s="72" t="s">
        <v>13</v>
      </c>
      <c r="AB83" s="72" t="s">
        <v>13</v>
      </c>
      <c r="AC83" s="72" t="s">
        <v>291</v>
      </c>
      <c r="AD83" s="72" t="s">
        <v>291</v>
      </c>
      <c r="AE83" s="72">
        <v>0</v>
      </c>
      <c r="AF83" s="72" t="s">
        <v>13</v>
      </c>
      <c r="AG83" s="72">
        <v>33</v>
      </c>
      <c r="AH83" s="72" t="s">
        <v>291</v>
      </c>
      <c r="AI83" s="72" t="s">
        <v>294</v>
      </c>
      <c r="AJ83" s="72">
        <v>0</v>
      </c>
      <c r="AK83" s="72" t="s">
        <v>13</v>
      </c>
      <c r="AL83" s="72" t="s">
        <v>698</v>
      </c>
    </row>
    <row r="84" spans="1:38" ht="79.5" customHeight="1" x14ac:dyDescent="0.25">
      <c r="A84" s="79" t="s">
        <v>81</v>
      </c>
      <c r="B84" s="167" t="s">
        <v>471</v>
      </c>
      <c r="C84" s="72" t="s">
        <v>697</v>
      </c>
      <c r="D84" s="73">
        <v>8.64</v>
      </c>
      <c r="E84" s="73">
        <v>0</v>
      </c>
      <c r="F84" s="73">
        <v>6.7488211999999992</v>
      </c>
      <c r="G84" s="73">
        <v>0</v>
      </c>
      <c r="H84" s="73">
        <v>1.8911788000000014</v>
      </c>
      <c r="I84" s="168">
        <v>0.56955100000000003</v>
      </c>
      <c r="J84" s="168">
        <v>0</v>
      </c>
      <c r="K84" s="168">
        <v>0</v>
      </c>
      <c r="L84" s="168">
        <v>0</v>
      </c>
      <c r="M84" s="168">
        <v>0.56955100000000003</v>
      </c>
      <c r="N84" s="168">
        <f t="shared" si="16"/>
        <v>-8.070449</v>
      </c>
      <c r="O84" s="168">
        <f t="shared" si="17"/>
        <v>0</v>
      </c>
      <c r="P84" s="168">
        <f t="shared" si="18"/>
        <v>-6.7488211999999992</v>
      </c>
      <c r="Q84" s="168">
        <f t="shared" si="19"/>
        <v>0</v>
      </c>
      <c r="R84" s="168">
        <f t="shared" si="20"/>
        <v>-1.3216278000000012</v>
      </c>
      <c r="S84" s="168">
        <v>0.56955200000000006</v>
      </c>
      <c r="T84" s="168">
        <v>0</v>
      </c>
      <c r="U84" s="168">
        <v>0</v>
      </c>
      <c r="V84" s="168">
        <v>0</v>
      </c>
      <c r="W84" s="168">
        <v>0.56955200000000006</v>
      </c>
      <c r="X84" s="72" t="s">
        <v>13</v>
      </c>
      <c r="Y84" s="72" t="s">
        <v>13</v>
      </c>
      <c r="Z84" s="72" t="s">
        <v>13</v>
      </c>
      <c r="AA84" s="72" t="s">
        <v>13</v>
      </c>
      <c r="AB84" s="72" t="s">
        <v>407</v>
      </c>
      <c r="AC84" s="72" t="s">
        <v>291</v>
      </c>
      <c r="AD84" s="72" t="s">
        <v>291</v>
      </c>
      <c r="AE84" s="72">
        <v>0</v>
      </c>
      <c r="AF84" s="72" t="s">
        <v>407</v>
      </c>
      <c r="AG84" s="72">
        <v>33</v>
      </c>
      <c r="AH84" s="72" t="s">
        <v>291</v>
      </c>
      <c r="AI84" s="72" t="s">
        <v>294</v>
      </c>
      <c r="AJ84" s="72">
        <v>0.41</v>
      </c>
      <c r="AK84" s="72" t="s">
        <v>13</v>
      </c>
      <c r="AL84" s="72" t="s">
        <v>696</v>
      </c>
    </row>
    <row r="85" spans="1:38" ht="79.5" customHeight="1" x14ac:dyDescent="0.25">
      <c r="A85" s="79" t="s">
        <v>82</v>
      </c>
      <c r="B85" s="167" t="s">
        <v>472</v>
      </c>
      <c r="C85" s="72" t="s">
        <v>697</v>
      </c>
      <c r="D85" s="73">
        <v>0.98803999999999992</v>
      </c>
      <c r="E85" s="73">
        <v>0.98803999999999992</v>
      </c>
      <c r="F85" s="73">
        <v>0</v>
      </c>
      <c r="G85" s="73">
        <v>0</v>
      </c>
      <c r="H85" s="73">
        <v>0</v>
      </c>
      <c r="I85" s="168">
        <v>0.49410399999999999</v>
      </c>
      <c r="J85" s="168">
        <v>0.49410399999999999</v>
      </c>
      <c r="K85" s="168">
        <v>0</v>
      </c>
      <c r="L85" s="168">
        <v>0</v>
      </c>
      <c r="M85" s="168">
        <v>0</v>
      </c>
      <c r="N85" s="168">
        <f t="shared" si="16"/>
        <v>-0.49393599999999993</v>
      </c>
      <c r="O85" s="168">
        <f t="shared" si="17"/>
        <v>-0.49393599999999993</v>
      </c>
      <c r="P85" s="168">
        <f t="shared" si="18"/>
        <v>0</v>
      </c>
      <c r="Q85" s="168">
        <f t="shared" si="19"/>
        <v>0</v>
      </c>
      <c r="R85" s="168">
        <f t="shared" si="20"/>
        <v>0</v>
      </c>
      <c r="S85" s="168">
        <v>0.41873200000000005</v>
      </c>
      <c r="T85" s="168">
        <v>0.41873200000000005</v>
      </c>
      <c r="U85" s="168">
        <v>0</v>
      </c>
      <c r="V85" s="168">
        <v>0</v>
      </c>
      <c r="W85" s="168">
        <v>0</v>
      </c>
      <c r="X85" s="72" t="s">
        <v>13</v>
      </c>
      <c r="Y85" s="72" t="s">
        <v>13</v>
      </c>
      <c r="Z85" s="72" t="s">
        <v>13</v>
      </c>
      <c r="AA85" s="72" t="s">
        <v>13</v>
      </c>
      <c r="AB85" s="72" t="s">
        <v>13</v>
      </c>
      <c r="AC85" s="72" t="s">
        <v>291</v>
      </c>
      <c r="AD85" s="72" t="s">
        <v>291</v>
      </c>
      <c r="AE85" s="72">
        <v>0</v>
      </c>
      <c r="AF85" s="72" t="s">
        <v>13</v>
      </c>
      <c r="AG85" s="72">
        <v>33</v>
      </c>
      <c r="AH85" s="72" t="s">
        <v>291</v>
      </c>
      <c r="AI85" s="72" t="s">
        <v>294</v>
      </c>
      <c r="AJ85" s="72">
        <v>0</v>
      </c>
      <c r="AK85" s="72" t="s">
        <v>13</v>
      </c>
      <c r="AL85" s="72" t="s">
        <v>698</v>
      </c>
    </row>
    <row r="86" spans="1:38" ht="79.5" customHeight="1" x14ac:dyDescent="0.25">
      <c r="A86" s="79" t="s">
        <v>83</v>
      </c>
      <c r="B86" s="167" t="s">
        <v>473</v>
      </c>
      <c r="C86" s="72" t="s">
        <v>697</v>
      </c>
      <c r="D86" s="73">
        <v>10.62</v>
      </c>
      <c r="E86" s="73">
        <v>0</v>
      </c>
      <c r="F86" s="73">
        <v>8.5868599999999997</v>
      </c>
      <c r="G86" s="73">
        <v>0</v>
      </c>
      <c r="H86" s="73">
        <v>2.0331399999999995</v>
      </c>
      <c r="I86" s="168">
        <v>0.58633399999999991</v>
      </c>
      <c r="J86" s="168">
        <v>0</v>
      </c>
      <c r="K86" s="168">
        <v>0</v>
      </c>
      <c r="L86" s="168">
        <v>0</v>
      </c>
      <c r="M86" s="168">
        <v>0.58633399999999991</v>
      </c>
      <c r="N86" s="168">
        <f t="shared" ref="N86:N99" si="21">I86-D86</f>
        <v>-10.033666</v>
      </c>
      <c r="O86" s="168">
        <f t="shared" ref="O86:O100" si="22">J86-E86</f>
        <v>0</v>
      </c>
      <c r="P86" s="168">
        <f t="shared" ref="P86:P100" si="23">K86-F86</f>
        <v>-8.5868599999999997</v>
      </c>
      <c r="Q86" s="168">
        <f t="shared" ref="Q86:Q100" si="24">L86-G86</f>
        <v>0</v>
      </c>
      <c r="R86" s="168">
        <f t="shared" ref="R86:R100" si="25">M86-H86</f>
        <v>-1.4468059999999996</v>
      </c>
      <c r="S86" s="168">
        <v>0.58633400000000002</v>
      </c>
      <c r="T86" s="168">
        <v>0</v>
      </c>
      <c r="U86" s="168">
        <v>0</v>
      </c>
      <c r="V86" s="168">
        <v>0</v>
      </c>
      <c r="W86" s="168">
        <v>0.58633400000000002</v>
      </c>
      <c r="X86" s="72" t="s">
        <v>13</v>
      </c>
      <c r="Y86" s="72" t="s">
        <v>13</v>
      </c>
      <c r="Z86" s="72" t="s">
        <v>13</v>
      </c>
      <c r="AA86" s="72" t="s">
        <v>13</v>
      </c>
      <c r="AB86" s="72" t="s">
        <v>407</v>
      </c>
      <c r="AC86" s="72" t="s">
        <v>291</v>
      </c>
      <c r="AD86" s="72" t="s">
        <v>291</v>
      </c>
      <c r="AE86" s="72">
        <v>0</v>
      </c>
      <c r="AF86" s="72" t="s">
        <v>407</v>
      </c>
      <c r="AG86" s="72">
        <v>33</v>
      </c>
      <c r="AH86" s="72" t="s">
        <v>291</v>
      </c>
      <c r="AI86" s="72" t="s">
        <v>294</v>
      </c>
      <c r="AJ86" s="72">
        <v>0.13500000000000001</v>
      </c>
      <c r="AK86" s="72" t="s">
        <v>13</v>
      </c>
      <c r="AL86" s="72" t="s">
        <v>696</v>
      </c>
    </row>
    <row r="87" spans="1:38" ht="57.75" customHeight="1" x14ac:dyDescent="0.25">
      <c r="A87" s="79" t="s">
        <v>84</v>
      </c>
      <c r="B87" s="167" t="s">
        <v>474</v>
      </c>
      <c r="C87" s="72" t="s">
        <v>697</v>
      </c>
      <c r="D87" s="73">
        <v>0.99530700000000005</v>
      </c>
      <c r="E87" s="73">
        <v>0.99530700000000005</v>
      </c>
      <c r="F87" s="73">
        <v>0</v>
      </c>
      <c r="G87" s="73">
        <v>0</v>
      </c>
      <c r="H87" s="73">
        <v>0</v>
      </c>
      <c r="I87" s="168">
        <v>0.49943200000000004</v>
      </c>
      <c r="J87" s="168">
        <v>0.49943200000000004</v>
      </c>
      <c r="K87" s="168">
        <v>0</v>
      </c>
      <c r="L87" s="168">
        <v>0</v>
      </c>
      <c r="M87" s="168">
        <v>0</v>
      </c>
      <c r="N87" s="168">
        <f t="shared" si="21"/>
        <v>-0.49587500000000001</v>
      </c>
      <c r="O87" s="168">
        <f t="shared" si="22"/>
        <v>-0.49587500000000001</v>
      </c>
      <c r="P87" s="168">
        <f t="shared" si="23"/>
        <v>0</v>
      </c>
      <c r="Q87" s="168">
        <f t="shared" si="24"/>
        <v>0</v>
      </c>
      <c r="R87" s="168">
        <f t="shared" si="25"/>
        <v>0</v>
      </c>
      <c r="S87" s="168">
        <v>0.42324700000000004</v>
      </c>
      <c r="T87" s="168">
        <v>0.42324700000000004</v>
      </c>
      <c r="U87" s="168">
        <v>0</v>
      </c>
      <c r="V87" s="168">
        <v>0</v>
      </c>
      <c r="W87" s="168">
        <v>0</v>
      </c>
      <c r="X87" s="72" t="s">
        <v>13</v>
      </c>
      <c r="Y87" s="72" t="s">
        <v>13</v>
      </c>
      <c r="Z87" s="72" t="s">
        <v>13</v>
      </c>
      <c r="AA87" s="72" t="s">
        <v>13</v>
      </c>
      <c r="AB87" s="72" t="s">
        <v>13</v>
      </c>
      <c r="AC87" s="72" t="s">
        <v>291</v>
      </c>
      <c r="AD87" s="72" t="s">
        <v>291</v>
      </c>
      <c r="AE87" s="72">
        <v>0</v>
      </c>
      <c r="AF87" s="72" t="s">
        <v>13</v>
      </c>
      <c r="AG87" s="72">
        <v>33</v>
      </c>
      <c r="AH87" s="72" t="s">
        <v>291</v>
      </c>
      <c r="AI87" s="72" t="s">
        <v>294</v>
      </c>
      <c r="AJ87" s="72">
        <v>0</v>
      </c>
      <c r="AK87" s="72" t="s">
        <v>13</v>
      </c>
      <c r="AL87" s="72" t="s">
        <v>698</v>
      </c>
    </row>
    <row r="88" spans="1:38" ht="79.5" customHeight="1" x14ac:dyDescent="0.25">
      <c r="A88" s="79" t="s">
        <v>85</v>
      </c>
      <c r="B88" s="167" t="s">
        <v>475</v>
      </c>
      <c r="C88" s="72" t="s">
        <v>697</v>
      </c>
      <c r="D88" s="73">
        <v>0.25146331</v>
      </c>
      <c r="E88" s="73">
        <v>0.25146331</v>
      </c>
      <c r="F88" s="73">
        <v>0</v>
      </c>
      <c r="G88" s="73">
        <v>0</v>
      </c>
      <c r="H88" s="73">
        <v>0</v>
      </c>
      <c r="I88" s="168">
        <v>0.74733899999999998</v>
      </c>
      <c r="J88" s="168">
        <v>0.25146299999999999</v>
      </c>
      <c r="K88" s="168">
        <v>0</v>
      </c>
      <c r="L88" s="168">
        <v>0</v>
      </c>
      <c r="M88" s="168">
        <v>0.49587599999999998</v>
      </c>
      <c r="N88" s="168">
        <f t="shared" si="21"/>
        <v>0.49587568999999998</v>
      </c>
      <c r="O88" s="168">
        <f t="shared" si="22"/>
        <v>-3.1000000000336314E-7</v>
      </c>
      <c r="P88" s="168">
        <f t="shared" si="23"/>
        <v>0</v>
      </c>
      <c r="Q88" s="168">
        <f t="shared" si="24"/>
        <v>0</v>
      </c>
      <c r="R88" s="168">
        <f t="shared" si="25"/>
        <v>0.49587599999999998</v>
      </c>
      <c r="S88" s="168">
        <v>0.70898000000000005</v>
      </c>
      <c r="T88" s="168">
        <v>0.21310400000000002</v>
      </c>
      <c r="U88" s="168">
        <v>0</v>
      </c>
      <c r="V88" s="168">
        <v>0</v>
      </c>
      <c r="W88" s="168">
        <v>0.49587599999999998</v>
      </c>
      <c r="X88" s="72" t="s">
        <v>13</v>
      </c>
      <c r="Y88" s="72" t="s">
        <v>13</v>
      </c>
      <c r="Z88" s="72" t="s">
        <v>13</v>
      </c>
      <c r="AA88" s="72" t="s">
        <v>13</v>
      </c>
      <c r="AB88" s="72" t="s">
        <v>13</v>
      </c>
      <c r="AC88" s="72" t="s">
        <v>291</v>
      </c>
      <c r="AD88" s="72" t="s">
        <v>291</v>
      </c>
      <c r="AE88" s="72">
        <v>0</v>
      </c>
      <c r="AF88" s="72" t="s">
        <v>13</v>
      </c>
      <c r="AG88" s="72">
        <v>33</v>
      </c>
      <c r="AH88" s="72" t="s">
        <v>291</v>
      </c>
      <c r="AI88" s="72" t="s">
        <v>294</v>
      </c>
      <c r="AJ88" s="72">
        <v>0</v>
      </c>
      <c r="AK88" s="72" t="s">
        <v>13</v>
      </c>
      <c r="AL88" s="72" t="s">
        <v>698</v>
      </c>
    </row>
    <row r="89" spans="1:38" ht="79.5" customHeight="1" x14ac:dyDescent="0.25">
      <c r="A89" s="79" t="s">
        <v>86</v>
      </c>
      <c r="B89" s="167" t="s">
        <v>476</v>
      </c>
      <c r="C89" s="72" t="s">
        <v>697</v>
      </c>
      <c r="D89" s="73">
        <v>3.04</v>
      </c>
      <c r="E89" s="73">
        <v>0</v>
      </c>
      <c r="F89" s="73">
        <v>2.0545923999999998</v>
      </c>
      <c r="G89" s="73">
        <v>0</v>
      </c>
      <c r="H89" s="73">
        <v>0.98540760000000027</v>
      </c>
      <c r="I89" s="168">
        <v>0.53356100000000006</v>
      </c>
      <c r="J89" s="168">
        <v>0</v>
      </c>
      <c r="K89" s="168">
        <v>0</v>
      </c>
      <c r="L89" s="168">
        <v>0</v>
      </c>
      <c r="M89" s="168">
        <v>0.53356100000000006</v>
      </c>
      <c r="N89" s="168">
        <f t="shared" si="21"/>
        <v>-2.5064389999999999</v>
      </c>
      <c r="O89" s="168">
        <f t="shared" si="22"/>
        <v>0</v>
      </c>
      <c r="P89" s="168">
        <f t="shared" si="23"/>
        <v>-2.0545923999999998</v>
      </c>
      <c r="Q89" s="168">
        <f t="shared" si="24"/>
        <v>0</v>
      </c>
      <c r="R89" s="168">
        <f t="shared" si="25"/>
        <v>-0.45184660000000021</v>
      </c>
      <c r="S89" s="168">
        <v>0.53356100000000006</v>
      </c>
      <c r="T89" s="168">
        <v>0</v>
      </c>
      <c r="U89" s="168">
        <v>0</v>
      </c>
      <c r="V89" s="168">
        <v>0</v>
      </c>
      <c r="W89" s="168">
        <v>0.53356100000000006</v>
      </c>
      <c r="X89" s="72" t="s">
        <v>13</v>
      </c>
      <c r="Y89" s="72" t="s">
        <v>13</v>
      </c>
      <c r="Z89" s="72" t="s">
        <v>13</v>
      </c>
      <c r="AA89" s="72" t="s">
        <v>13</v>
      </c>
      <c r="AB89" s="72" t="s">
        <v>407</v>
      </c>
      <c r="AC89" s="72" t="s">
        <v>291</v>
      </c>
      <c r="AD89" s="72" t="s">
        <v>291</v>
      </c>
      <c r="AE89" s="72">
        <v>0</v>
      </c>
      <c r="AF89" s="72" t="s">
        <v>407</v>
      </c>
      <c r="AG89" s="72">
        <v>33</v>
      </c>
      <c r="AH89" s="72" t="s">
        <v>291</v>
      </c>
      <c r="AI89" s="72" t="s">
        <v>294</v>
      </c>
      <c r="AJ89" s="72">
        <v>0.47</v>
      </c>
      <c r="AK89" s="72" t="s">
        <v>13</v>
      </c>
      <c r="AL89" s="72" t="s">
        <v>696</v>
      </c>
    </row>
    <row r="90" spans="1:38" ht="79.5" customHeight="1" x14ac:dyDescent="0.25">
      <c r="A90" s="79" t="s">
        <v>87</v>
      </c>
      <c r="B90" s="167" t="s">
        <v>477</v>
      </c>
      <c r="C90" s="72" t="s">
        <v>697</v>
      </c>
      <c r="D90" s="73">
        <v>0.37999989000000001</v>
      </c>
      <c r="E90" s="73">
        <v>0.37999989000000001</v>
      </c>
      <c r="F90" s="73">
        <v>0</v>
      </c>
      <c r="G90" s="73">
        <v>0</v>
      </c>
      <c r="H90" s="73">
        <v>0</v>
      </c>
      <c r="I90" s="168">
        <v>0.38</v>
      </c>
      <c r="J90" s="168">
        <v>0.38</v>
      </c>
      <c r="K90" s="168">
        <v>0</v>
      </c>
      <c r="L90" s="168">
        <v>0</v>
      </c>
      <c r="M90" s="168">
        <v>0</v>
      </c>
      <c r="N90" s="168">
        <f t="shared" si="21"/>
        <v>1.0999999999761201E-7</v>
      </c>
      <c r="O90" s="168">
        <f t="shared" si="22"/>
        <v>1.0999999999761201E-7</v>
      </c>
      <c r="P90" s="168">
        <f t="shared" si="23"/>
        <v>0</v>
      </c>
      <c r="Q90" s="168">
        <f t="shared" si="24"/>
        <v>0</v>
      </c>
      <c r="R90" s="168">
        <f t="shared" si="25"/>
        <v>0</v>
      </c>
      <c r="S90" s="168">
        <v>0.32203399999999999</v>
      </c>
      <c r="T90" s="168">
        <v>0.32203399999999999</v>
      </c>
      <c r="U90" s="168">
        <v>0</v>
      </c>
      <c r="V90" s="168">
        <v>0</v>
      </c>
      <c r="W90" s="168">
        <v>0</v>
      </c>
      <c r="X90" s="72" t="s">
        <v>13</v>
      </c>
      <c r="Y90" s="72" t="s">
        <v>13</v>
      </c>
      <c r="Z90" s="72" t="s">
        <v>13</v>
      </c>
      <c r="AA90" s="72" t="s">
        <v>13</v>
      </c>
      <c r="AB90" s="72" t="s">
        <v>13</v>
      </c>
      <c r="AC90" s="72" t="s">
        <v>291</v>
      </c>
      <c r="AD90" s="72" t="s">
        <v>291</v>
      </c>
      <c r="AE90" s="72">
        <v>0</v>
      </c>
      <c r="AF90" s="72" t="s">
        <v>13</v>
      </c>
      <c r="AG90" s="72">
        <v>33</v>
      </c>
      <c r="AH90" s="72" t="s">
        <v>291</v>
      </c>
      <c r="AI90" s="72" t="s">
        <v>294</v>
      </c>
      <c r="AJ90" s="72">
        <v>0</v>
      </c>
      <c r="AK90" s="72" t="s">
        <v>13</v>
      </c>
      <c r="AL90" s="72" t="s">
        <v>698</v>
      </c>
    </row>
    <row r="91" spans="1:38" ht="79.5" customHeight="1" x14ac:dyDescent="0.25">
      <c r="A91" s="79" t="s">
        <v>88</v>
      </c>
      <c r="B91" s="167" t="s">
        <v>478</v>
      </c>
      <c r="C91" s="72" t="s">
        <v>697</v>
      </c>
      <c r="D91" s="73">
        <v>0.99594100000000008</v>
      </c>
      <c r="E91" s="73">
        <v>0.99594100000000008</v>
      </c>
      <c r="F91" s="73">
        <v>0</v>
      </c>
      <c r="G91" s="73">
        <v>0</v>
      </c>
      <c r="H91" s="73">
        <v>0</v>
      </c>
      <c r="I91" s="168">
        <v>0.99594100000000008</v>
      </c>
      <c r="J91" s="168">
        <v>0.49682600000000005</v>
      </c>
      <c r="K91" s="168">
        <v>0</v>
      </c>
      <c r="L91" s="168">
        <v>0</v>
      </c>
      <c r="M91" s="168">
        <v>0.49911500000000003</v>
      </c>
      <c r="N91" s="168">
        <f t="shared" si="21"/>
        <v>0</v>
      </c>
      <c r="O91" s="168">
        <f t="shared" si="22"/>
        <v>-0.49911500000000003</v>
      </c>
      <c r="P91" s="168">
        <f t="shared" si="23"/>
        <v>0</v>
      </c>
      <c r="Q91" s="168">
        <f t="shared" si="24"/>
        <v>0</v>
      </c>
      <c r="R91" s="168">
        <f t="shared" si="25"/>
        <v>0.49911500000000003</v>
      </c>
      <c r="S91" s="168">
        <v>0.92015400000000003</v>
      </c>
      <c r="T91" s="168">
        <v>0.421039</v>
      </c>
      <c r="U91" s="168">
        <v>0</v>
      </c>
      <c r="V91" s="168">
        <v>0</v>
      </c>
      <c r="W91" s="168">
        <v>0.49911500000000003</v>
      </c>
      <c r="X91" s="72" t="s">
        <v>13</v>
      </c>
      <c r="Y91" s="72" t="s">
        <v>13</v>
      </c>
      <c r="Z91" s="72" t="s">
        <v>13</v>
      </c>
      <c r="AA91" s="72" t="s">
        <v>13</v>
      </c>
      <c r="AB91" s="72" t="s">
        <v>13</v>
      </c>
      <c r="AC91" s="72" t="s">
        <v>291</v>
      </c>
      <c r="AD91" s="72" t="s">
        <v>291</v>
      </c>
      <c r="AE91" s="72">
        <v>0</v>
      </c>
      <c r="AF91" s="72" t="s">
        <v>13</v>
      </c>
      <c r="AG91" s="72">
        <v>33</v>
      </c>
      <c r="AH91" s="72" t="s">
        <v>291</v>
      </c>
      <c r="AI91" s="72" t="s">
        <v>294</v>
      </c>
      <c r="AJ91" s="72">
        <v>0</v>
      </c>
      <c r="AK91" s="72" t="s">
        <v>13</v>
      </c>
      <c r="AL91" s="72" t="s">
        <v>698</v>
      </c>
    </row>
    <row r="92" spans="1:38" ht="79.5" customHeight="1" x14ac:dyDescent="0.25">
      <c r="A92" s="79" t="s">
        <v>89</v>
      </c>
      <c r="B92" s="167" t="s">
        <v>479</v>
      </c>
      <c r="C92" s="72" t="s">
        <v>697</v>
      </c>
      <c r="D92" s="73">
        <v>9</v>
      </c>
      <c r="E92" s="73">
        <v>0</v>
      </c>
      <c r="F92" s="73">
        <v>7.1446404000000001</v>
      </c>
      <c r="G92" s="73">
        <v>0</v>
      </c>
      <c r="H92" s="73">
        <v>1.8553595999999997</v>
      </c>
      <c r="I92" s="168">
        <v>0.49722000000000005</v>
      </c>
      <c r="J92" s="168">
        <v>0</v>
      </c>
      <c r="K92" s="168">
        <v>0</v>
      </c>
      <c r="L92" s="168">
        <v>0</v>
      </c>
      <c r="M92" s="168">
        <v>0.49722000000000005</v>
      </c>
      <c r="N92" s="168">
        <f t="shared" si="21"/>
        <v>-8.5027799999999996</v>
      </c>
      <c r="O92" s="168">
        <f t="shared" si="22"/>
        <v>0</v>
      </c>
      <c r="P92" s="168">
        <f t="shared" si="23"/>
        <v>-7.1446404000000001</v>
      </c>
      <c r="Q92" s="168">
        <f t="shared" si="24"/>
        <v>0</v>
      </c>
      <c r="R92" s="168">
        <f t="shared" si="25"/>
        <v>-1.3581395999999997</v>
      </c>
      <c r="S92" s="168">
        <v>0.49722000000000005</v>
      </c>
      <c r="T92" s="168">
        <v>0</v>
      </c>
      <c r="U92" s="168">
        <v>0</v>
      </c>
      <c r="V92" s="168">
        <v>0</v>
      </c>
      <c r="W92" s="168">
        <v>0.49722000000000005</v>
      </c>
      <c r="X92" s="72" t="s">
        <v>13</v>
      </c>
      <c r="Y92" s="72" t="s">
        <v>13</v>
      </c>
      <c r="Z92" s="72" t="s">
        <v>13</v>
      </c>
      <c r="AA92" s="72" t="s">
        <v>13</v>
      </c>
      <c r="AB92" s="72" t="s">
        <v>407</v>
      </c>
      <c r="AC92" s="72" t="s">
        <v>291</v>
      </c>
      <c r="AD92" s="72" t="s">
        <v>291</v>
      </c>
      <c r="AE92" s="72">
        <v>0</v>
      </c>
      <c r="AF92" s="72" t="s">
        <v>407</v>
      </c>
      <c r="AG92" s="72">
        <v>33</v>
      </c>
      <c r="AH92" s="72" t="s">
        <v>291</v>
      </c>
      <c r="AI92" s="72" t="s">
        <v>294</v>
      </c>
      <c r="AJ92" s="72">
        <v>3</v>
      </c>
      <c r="AK92" s="72" t="s">
        <v>13</v>
      </c>
      <c r="AL92" s="72" t="s">
        <v>696</v>
      </c>
    </row>
    <row r="93" spans="1:38" ht="79.5" customHeight="1" x14ac:dyDescent="0.25">
      <c r="A93" s="79" t="s">
        <v>90</v>
      </c>
      <c r="B93" s="167" t="s">
        <v>480</v>
      </c>
      <c r="C93" s="72" t="s">
        <v>697</v>
      </c>
      <c r="D93" s="73">
        <v>0.77500000000000002</v>
      </c>
      <c r="E93" s="73">
        <v>0.77500000000000002</v>
      </c>
      <c r="F93" s="73">
        <v>0</v>
      </c>
      <c r="G93" s="73">
        <v>0</v>
      </c>
      <c r="H93" s="73">
        <v>0</v>
      </c>
      <c r="I93" s="168">
        <v>0.77500000000000002</v>
      </c>
      <c r="J93" s="168">
        <v>0.77500000000000002</v>
      </c>
      <c r="K93" s="168">
        <v>0</v>
      </c>
      <c r="L93" s="168">
        <v>0</v>
      </c>
      <c r="M93" s="168">
        <v>0</v>
      </c>
      <c r="N93" s="168">
        <f t="shared" si="21"/>
        <v>0</v>
      </c>
      <c r="O93" s="168">
        <f t="shared" si="22"/>
        <v>0</v>
      </c>
      <c r="P93" s="168">
        <f t="shared" si="23"/>
        <v>0</v>
      </c>
      <c r="Q93" s="168">
        <f t="shared" si="24"/>
        <v>0</v>
      </c>
      <c r="R93" s="168">
        <f t="shared" si="25"/>
        <v>0</v>
      </c>
      <c r="S93" s="168">
        <v>0.77500000000000002</v>
      </c>
      <c r="T93" s="168">
        <v>0.77500000000000002</v>
      </c>
      <c r="U93" s="168">
        <v>0</v>
      </c>
      <c r="V93" s="168">
        <v>0</v>
      </c>
      <c r="W93" s="168">
        <v>0</v>
      </c>
      <c r="X93" s="72" t="s">
        <v>13</v>
      </c>
      <c r="Y93" s="72" t="s">
        <v>13</v>
      </c>
      <c r="Z93" s="72" t="s">
        <v>13</v>
      </c>
      <c r="AA93" s="72" t="s">
        <v>13</v>
      </c>
      <c r="AB93" s="72" t="s">
        <v>13</v>
      </c>
      <c r="AC93" s="72" t="s">
        <v>291</v>
      </c>
      <c r="AD93" s="72" t="s">
        <v>291</v>
      </c>
      <c r="AE93" s="72">
        <v>0</v>
      </c>
      <c r="AF93" s="72" t="s">
        <v>13</v>
      </c>
      <c r="AG93" s="72">
        <v>33</v>
      </c>
      <c r="AH93" s="72" t="s">
        <v>291</v>
      </c>
      <c r="AI93" s="72" t="s">
        <v>294</v>
      </c>
      <c r="AJ93" s="72">
        <v>0</v>
      </c>
      <c r="AK93" s="72" t="s">
        <v>13</v>
      </c>
      <c r="AL93" s="72" t="s">
        <v>698</v>
      </c>
    </row>
    <row r="94" spans="1:38" ht="79.5" customHeight="1" x14ac:dyDescent="0.25">
      <c r="A94" s="79" t="s">
        <v>91</v>
      </c>
      <c r="B94" s="167" t="s">
        <v>481</v>
      </c>
      <c r="C94" s="72" t="s">
        <v>697</v>
      </c>
      <c r="D94" s="73">
        <v>9</v>
      </c>
      <c r="E94" s="73">
        <v>0</v>
      </c>
      <c r="F94" s="73">
        <v>7.1446404000000001</v>
      </c>
      <c r="G94" s="73">
        <v>0</v>
      </c>
      <c r="H94" s="73">
        <v>1.8553595999999997</v>
      </c>
      <c r="I94" s="168">
        <v>0.49722000000000005</v>
      </c>
      <c r="J94" s="168">
        <v>0</v>
      </c>
      <c r="K94" s="168">
        <v>0</v>
      </c>
      <c r="L94" s="168">
        <v>0</v>
      </c>
      <c r="M94" s="168">
        <v>0.49722000000000005</v>
      </c>
      <c r="N94" s="168">
        <f t="shared" si="21"/>
        <v>-8.5027799999999996</v>
      </c>
      <c r="O94" s="168">
        <f t="shared" si="22"/>
        <v>0</v>
      </c>
      <c r="P94" s="168">
        <f t="shared" si="23"/>
        <v>-7.1446404000000001</v>
      </c>
      <c r="Q94" s="168">
        <f t="shared" si="24"/>
        <v>0</v>
      </c>
      <c r="R94" s="168">
        <f t="shared" si="25"/>
        <v>-1.3581395999999997</v>
      </c>
      <c r="S94" s="168">
        <v>0.49722000000000005</v>
      </c>
      <c r="T94" s="168">
        <v>0</v>
      </c>
      <c r="U94" s="168">
        <v>0</v>
      </c>
      <c r="V94" s="168">
        <v>0</v>
      </c>
      <c r="W94" s="168">
        <v>0.49722000000000005</v>
      </c>
      <c r="X94" s="72" t="s">
        <v>13</v>
      </c>
      <c r="Y94" s="72" t="s">
        <v>13</v>
      </c>
      <c r="Z94" s="72" t="s">
        <v>13</v>
      </c>
      <c r="AA94" s="72" t="s">
        <v>13</v>
      </c>
      <c r="AB94" s="72" t="s">
        <v>407</v>
      </c>
      <c r="AC94" s="72" t="s">
        <v>291</v>
      </c>
      <c r="AD94" s="72" t="s">
        <v>291</v>
      </c>
      <c r="AE94" s="72">
        <v>0</v>
      </c>
      <c r="AF94" s="72" t="s">
        <v>407</v>
      </c>
      <c r="AG94" s="72">
        <v>33</v>
      </c>
      <c r="AH94" s="72" t="s">
        <v>291</v>
      </c>
      <c r="AI94" s="72" t="s">
        <v>294</v>
      </c>
      <c r="AJ94" s="72">
        <v>3</v>
      </c>
      <c r="AK94" s="72" t="s">
        <v>13</v>
      </c>
      <c r="AL94" s="72" t="s">
        <v>696</v>
      </c>
    </row>
    <row r="95" spans="1:38" ht="79.5" customHeight="1" x14ac:dyDescent="0.25">
      <c r="A95" s="79" t="s">
        <v>92</v>
      </c>
      <c r="B95" s="167" t="s">
        <v>482</v>
      </c>
      <c r="C95" s="72" t="s">
        <v>697</v>
      </c>
      <c r="D95" s="73">
        <v>0.77500000000000002</v>
      </c>
      <c r="E95" s="73">
        <v>0.77500000000000002</v>
      </c>
      <c r="F95" s="73">
        <v>0</v>
      </c>
      <c r="G95" s="73">
        <v>0</v>
      </c>
      <c r="H95" s="73">
        <v>0</v>
      </c>
      <c r="I95" s="168">
        <v>0.77500000000000002</v>
      </c>
      <c r="J95" s="168">
        <v>0.77500000000000002</v>
      </c>
      <c r="K95" s="168">
        <v>0</v>
      </c>
      <c r="L95" s="168">
        <v>0</v>
      </c>
      <c r="M95" s="168">
        <v>0</v>
      </c>
      <c r="N95" s="168">
        <f t="shared" si="21"/>
        <v>0</v>
      </c>
      <c r="O95" s="168">
        <f t="shared" si="22"/>
        <v>0</v>
      </c>
      <c r="P95" s="168">
        <f t="shared" si="23"/>
        <v>0</v>
      </c>
      <c r="Q95" s="168">
        <f t="shared" si="24"/>
        <v>0</v>
      </c>
      <c r="R95" s="168">
        <f t="shared" si="25"/>
        <v>0</v>
      </c>
      <c r="S95" s="168">
        <v>0.77500000000000002</v>
      </c>
      <c r="T95" s="168">
        <v>0.77500000000000002</v>
      </c>
      <c r="U95" s="168">
        <v>0</v>
      </c>
      <c r="V95" s="168">
        <v>0</v>
      </c>
      <c r="W95" s="168">
        <v>0</v>
      </c>
      <c r="X95" s="72" t="s">
        <v>13</v>
      </c>
      <c r="Y95" s="72" t="s">
        <v>13</v>
      </c>
      <c r="Z95" s="72" t="s">
        <v>13</v>
      </c>
      <c r="AA95" s="72" t="s">
        <v>13</v>
      </c>
      <c r="AB95" s="72" t="s">
        <v>13</v>
      </c>
      <c r="AC95" s="72" t="s">
        <v>291</v>
      </c>
      <c r="AD95" s="72" t="s">
        <v>291</v>
      </c>
      <c r="AE95" s="72">
        <v>0</v>
      </c>
      <c r="AF95" s="72" t="s">
        <v>13</v>
      </c>
      <c r="AG95" s="72">
        <v>33</v>
      </c>
      <c r="AH95" s="72" t="s">
        <v>291</v>
      </c>
      <c r="AI95" s="72" t="s">
        <v>294</v>
      </c>
      <c r="AJ95" s="72">
        <v>0</v>
      </c>
      <c r="AK95" s="72" t="s">
        <v>13</v>
      </c>
      <c r="AL95" s="72" t="s">
        <v>698</v>
      </c>
    </row>
    <row r="96" spans="1:38" ht="79.5" customHeight="1" x14ac:dyDescent="0.25">
      <c r="A96" s="79" t="s">
        <v>93</v>
      </c>
      <c r="B96" s="167" t="s">
        <v>483</v>
      </c>
      <c r="C96" s="72" t="s">
        <v>697</v>
      </c>
      <c r="D96" s="73">
        <v>0.74206322000000002</v>
      </c>
      <c r="E96" s="73">
        <v>0.74206322000000002</v>
      </c>
      <c r="F96" s="73">
        <v>0</v>
      </c>
      <c r="G96" s="73">
        <v>0</v>
      </c>
      <c r="H96" s="73">
        <v>0</v>
      </c>
      <c r="I96" s="168">
        <v>1.239133</v>
      </c>
      <c r="J96" s="168">
        <v>0.74206300000000003</v>
      </c>
      <c r="K96" s="168">
        <v>0</v>
      </c>
      <c r="L96" s="168">
        <v>0</v>
      </c>
      <c r="M96" s="168">
        <v>0.49707000000000001</v>
      </c>
      <c r="N96" s="168">
        <f t="shared" si="21"/>
        <v>0.49706978000000002</v>
      </c>
      <c r="O96" s="168">
        <f t="shared" si="22"/>
        <v>-2.1999999999522402E-7</v>
      </c>
      <c r="P96" s="168">
        <f t="shared" si="23"/>
        <v>0</v>
      </c>
      <c r="Q96" s="168">
        <f t="shared" si="24"/>
        <v>0</v>
      </c>
      <c r="R96" s="168">
        <f t="shared" si="25"/>
        <v>0.49707000000000001</v>
      </c>
      <c r="S96" s="168">
        <v>1.125937</v>
      </c>
      <c r="T96" s="168">
        <v>0.62886699999999995</v>
      </c>
      <c r="U96" s="168">
        <v>0</v>
      </c>
      <c r="V96" s="168">
        <v>0</v>
      </c>
      <c r="W96" s="168">
        <v>0.49706999999999996</v>
      </c>
      <c r="X96" s="72" t="s">
        <v>13</v>
      </c>
      <c r="Y96" s="72" t="s">
        <v>13</v>
      </c>
      <c r="Z96" s="72" t="s">
        <v>13</v>
      </c>
      <c r="AA96" s="72" t="s">
        <v>13</v>
      </c>
      <c r="AB96" s="72" t="s">
        <v>13</v>
      </c>
      <c r="AC96" s="72" t="s">
        <v>291</v>
      </c>
      <c r="AD96" s="72" t="s">
        <v>291</v>
      </c>
      <c r="AE96" s="72">
        <v>0</v>
      </c>
      <c r="AF96" s="72" t="s">
        <v>13</v>
      </c>
      <c r="AG96" s="72">
        <v>33</v>
      </c>
      <c r="AH96" s="72" t="s">
        <v>291</v>
      </c>
      <c r="AI96" s="72" t="s">
        <v>294</v>
      </c>
      <c r="AJ96" s="72">
        <v>0</v>
      </c>
      <c r="AK96" s="72" t="s">
        <v>13</v>
      </c>
      <c r="AL96" s="72" t="s">
        <v>698</v>
      </c>
    </row>
    <row r="97" spans="1:38" ht="79.5" customHeight="1" x14ac:dyDescent="0.25">
      <c r="A97" s="79" t="s">
        <v>94</v>
      </c>
      <c r="B97" s="167" t="s">
        <v>484</v>
      </c>
      <c r="C97" s="72" t="s">
        <v>697</v>
      </c>
      <c r="D97" s="73">
        <v>0.74206322000000002</v>
      </c>
      <c r="E97" s="73">
        <v>0.74206322000000002</v>
      </c>
      <c r="F97" s="73">
        <v>0</v>
      </c>
      <c r="G97" s="73">
        <v>0</v>
      </c>
      <c r="H97" s="73">
        <v>0</v>
      </c>
      <c r="I97" s="168">
        <v>0.74206300000000003</v>
      </c>
      <c r="J97" s="168">
        <v>0.74206300000000003</v>
      </c>
      <c r="K97" s="168">
        <v>0</v>
      </c>
      <c r="L97" s="168">
        <v>0</v>
      </c>
      <c r="M97" s="168">
        <v>0</v>
      </c>
      <c r="N97" s="168">
        <f t="shared" si="21"/>
        <v>-2.1999999999522402E-7</v>
      </c>
      <c r="O97" s="168">
        <f t="shared" si="22"/>
        <v>-2.1999999999522402E-7</v>
      </c>
      <c r="P97" s="168">
        <f t="shared" si="23"/>
        <v>0</v>
      </c>
      <c r="Q97" s="168">
        <f t="shared" si="24"/>
        <v>0</v>
      </c>
      <c r="R97" s="168">
        <f t="shared" si="25"/>
        <v>0</v>
      </c>
      <c r="S97" s="168">
        <v>0.62886699999999995</v>
      </c>
      <c r="T97" s="168">
        <v>0.62886699999999995</v>
      </c>
      <c r="U97" s="168">
        <v>0</v>
      </c>
      <c r="V97" s="168">
        <v>0</v>
      </c>
      <c r="W97" s="168">
        <v>0</v>
      </c>
      <c r="X97" s="72" t="s">
        <v>13</v>
      </c>
      <c r="Y97" s="72" t="s">
        <v>13</v>
      </c>
      <c r="Z97" s="72" t="s">
        <v>13</v>
      </c>
      <c r="AA97" s="72" t="s">
        <v>13</v>
      </c>
      <c r="AB97" s="72" t="s">
        <v>13</v>
      </c>
      <c r="AC97" s="72" t="s">
        <v>291</v>
      </c>
      <c r="AD97" s="72" t="s">
        <v>291</v>
      </c>
      <c r="AE97" s="72">
        <v>0</v>
      </c>
      <c r="AF97" s="72" t="s">
        <v>13</v>
      </c>
      <c r="AG97" s="72">
        <v>33</v>
      </c>
      <c r="AH97" s="72" t="s">
        <v>291</v>
      </c>
      <c r="AI97" s="72" t="s">
        <v>294</v>
      </c>
      <c r="AJ97" s="72">
        <v>0</v>
      </c>
      <c r="AK97" s="72" t="s">
        <v>13</v>
      </c>
      <c r="AL97" s="72" t="s">
        <v>698</v>
      </c>
    </row>
    <row r="98" spans="1:38" ht="79.5" customHeight="1" x14ac:dyDescent="0.25">
      <c r="A98" s="79" t="s">
        <v>95</v>
      </c>
      <c r="B98" s="167" t="s">
        <v>485</v>
      </c>
      <c r="C98" s="72" t="s">
        <v>699</v>
      </c>
      <c r="D98" s="73">
        <v>9.8555195799999993</v>
      </c>
      <c r="E98" s="73">
        <v>0</v>
      </c>
      <c r="F98" s="73">
        <v>9.8555195799999993</v>
      </c>
      <c r="G98" s="73">
        <v>0</v>
      </c>
      <c r="H98" s="73">
        <v>0</v>
      </c>
      <c r="I98" s="168">
        <v>2.9956399999999999</v>
      </c>
      <c r="J98" s="168">
        <v>0</v>
      </c>
      <c r="K98" s="168">
        <v>2.1219999999999999</v>
      </c>
      <c r="L98" s="168">
        <v>0</v>
      </c>
      <c r="M98" s="168">
        <v>0.87363999999999997</v>
      </c>
      <c r="N98" s="168">
        <f t="shared" si="21"/>
        <v>-6.8598795799999994</v>
      </c>
      <c r="O98" s="168">
        <f t="shared" si="22"/>
        <v>0</v>
      </c>
      <c r="P98" s="168">
        <f t="shared" si="23"/>
        <v>-7.7335195799999994</v>
      </c>
      <c r="Q98" s="168">
        <f t="shared" si="24"/>
        <v>0</v>
      </c>
      <c r="R98" s="168">
        <f t="shared" si="25"/>
        <v>0.87363999999999997</v>
      </c>
      <c r="S98" s="168">
        <v>4.7794900000000009</v>
      </c>
      <c r="T98" s="168">
        <v>0</v>
      </c>
      <c r="U98" s="168">
        <v>3.9058500000000005</v>
      </c>
      <c r="V98" s="168">
        <v>0</v>
      </c>
      <c r="W98" s="168">
        <v>0.87364000000000031</v>
      </c>
      <c r="X98" s="72" t="s">
        <v>13</v>
      </c>
      <c r="Y98" s="72" t="s">
        <v>13</v>
      </c>
      <c r="Z98" s="72" t="s">
        <v>13</v>
      </c>
      <c r="AA98" s="72" t="s">
        <v>13</v>
      </c>
      <c r="AB98" s="72">
        <v>2018</v>
      </c>
      <c r="AC98" s="72" t="s">
        <v>13</v>
      </c>
      <c r="AD98" s="72" t="s">
        <v>13</v>
      </c>
      <c r="AE98" s="72">
        <v>0</v>
      </c>
      <c r="AF98" s="72">
        <v>2018</v>
      </c>
      <c r="AG98" s="72" t="s">
        <v>13</v>
      </c>
      <c r="AH98" s="72" t="s">
        <v>13</v>
      </c>
      <c r="AI98" s="72" t="s">
        <v>13</v>
      </c>
      <c r="AJ98" s="72">
        <v>0</v>
      </c>
      <c r="AK98" s="72" t="s">
        <v>13</v>
      </c>
      <c r="AL98" s="72" t="s">
        <v>696</v>
      </c>
    </row>
    <row r="99" spans="1:38" ht="79.5" customHeight="1" x14ac:dyDescent="0.25">
      <c r="A99" s="79" t="s">
        <v>96</v>
      </c>
      <c r="B99" s="167" t="s">
        <v>486</v>
      </c>
      <c r="C99" s="72" t="s">
        <v>697</v>
      </c>
      <c r="D99" s="73">
        <v>0</v>
      </c>
      <c r="E99" s="73">
        <v>0</v>
      </c>
      <c r="F99" s="73">
        <v>0</v>
      </c>
      <c r="G99" s="73">
        <v>0</v>
      </c>
      <c r="H99" s="73">
        <v>0</v>
      </c>
      <c r="I99" s="168">
        <v>4.9257150000000003</v>
      </c>
      <c r="J99" s="168">
        <v>0</v>
      </c>
      <c r="K99" s="168">
        <v>4.9257150000000003</v>
      </c>
      <c r="L99" s="168">
        <v>0</v>
      </c>
      <c r="M99" s="168">
        <v>0</v>
      </c>
      <c r="N99" s="168">
        <f t="shared" si="21"/>
        <v>4.9257150000000003</v>
      </c>
      <c r="O99" s="168">
        <f t="shared" si="22"/>
        <v>0</v>
      </c>
      <c r="P99" s="168">
        <f t="shared" si="23"/>
        <v>4.9257150000000003</v>
      </c>
      <c r="Q99" s="168">
        <f t="shared" si="24"/>
        <v>0</v>
      </c>
      <c r="R99" s="168">
        <f t="shared" si="25"/>
        <v>0</v>
      </c>
      <c r="S99" s="168">
        <v>17.508620999999998</v>
      </c>
      <c r="T99" s="168">
        <v>0</v>
      </c>
      <c r="U99" s="168">
        <v>9.9630770000000002</v>
      </c>
      <c r="V99" s="168">
        <v>7.5455439999999996</v>
      </c>
      <c r="W99" s="168">
        <v>0</v>
      </c>
      <c r="X99" s="72" t="s">
        <v>13</v>
      </c>
      <c r="Y99" s="72" t="s">
        <v>13</v>
      </c>
      <c r="Z99" s="72" t="s">
        <v>13</v>
      </c>
      <c r="AA99" s="72" t="s">
        <v>13</v>
      </c>
      <c r="AB99" s="72">
        <v>2019</v>
      </c>
      <c r="AC99" s="72" t="s">
        <v>13</v>
      </c>
      <c r="AD99" s="72" t="s">
        <v>13</v>
      </c>
      <c r="AE99" s="72">
        <v>0</v>
      </c>
      <c r="AF99" s="72">
        <v>2019</v>
      </c>
      <c r="AG99" s="72" t="s">
        <v>13</v>
      </c>
      <c r="AH99" s="72" t="s">
        <v>13</v>
      </c>
      <c r="AI99" s="72" t="s">
        <v>13</v>
      </c>
      <c r="AJ99" s="72">
        <v>0</v>
      </c>
      <c r="AK99" s="72" t="s">
        <v>13</v>
      </c>
      <c r="AL99" s="72" t="s">
        <v>696</v>
      </c>
    </row>
    <row r="100" spans="1:38" ht="79.5" customHeight="1" x14ac:dyDescent="0.25">
      <c r="A100" s="79" t="s">
        <v>97</v>
      </c>
      <c r="B100" s="167" t="s">
        <v>487</v>
      </c>
      <c r="C100" s="72" t="s">
        <v>697</v>
      </c>
      <c r="D100" s="73">
        <v>3.3741539999999999</v>
      </c>
      <c r="E100" s="73">
        <v>0</v>
      </c>
      <c r="F100" s="73">
        <v>3.3741539999999999</v>
      </c>
      <c r="G100" s="73">
        <v>0</v>
      </c>
      <c r="H100" s="73">
        <v>0</v>
      </c>
      <c r="I100" s="168">
        <v>2.2000000000000002</v>
      </c>
      <c r="J100" s="168">
        <v>0</v>
      </c>
      <c r="K100" s="168">
        <v>2.2000000000000002</v>
      </c>
      <c r="L100" s="168">
        <v>0</v>
      </c>
      <c r="M100" s="168">
        <v>0</v>
      </c>
      <c r="N100" s="168">
        <f>I100-D100</f>
        <v>-1.1741539999999997</v>
      </c>
      <c r="O100" s="168">
        <f t="shared" si="22"/>
        <v>0</v>
      </c>
      <c r="P100" s="168">
        <f t="shared" si="23"/>
        <v>-1.1741539999999997</v>
      </c>
      <c r="Q100" s="168">
        <f t="shared" si="24"/>
        <v>0</v>
      </c>
      <c r="R100" s="168">
        <f t="shared" si="25"/>
        <v>0</v>
      </c>
      <c r="S100" s="168">
        <v>0</v>
      </c>
      <c r="T100" s="168">
        <v>0</v>
      </c>
      <c r="U100" s="168">
        <v>0</v>
      </c>
      <c r="V100" s="168">
        <v>0</v>
      </c>
      <c r="W100" s="168">
        <v>0</v>
      </c>
      <c r="X100" s="72" t="s">
        <v>13</v>
      </c>
      <c r="Y100" s="72" t="s">
        <v>13</v>
      </c>
      <c r="Z100" s="72" t="s">
        <v>13</v>
      </c>
      <c r="AA100" s="72" t="s">
        <v>13</v>
      </c>
      <c r="AB100" s="72">
        <v>2019</v>
      </c>
      <c r="AC100" s="72" t="s">
        <v>13</v>
      </c>
      <c r="AD100" s="72" t="s">
        <v>13</v>
      </c>
      <c r="AE100" s="72">
        <v>0</v>
      </c>
      <c r="AF100" s="72">
        <v>2019</v>
      </c>
      <c r="AG100" s="72" t="s">
        <v>13</v>
      </c>
      <c r="AH100" s="72" t="s">
        <v>13</v>
      </c>
      <c r="AI100" s="72" t="s">
        <v>13</v>
      </c>
      <c r="AJ100" s="72">
        <v>0</v>
      </c>
      <c r="AK100" s="72" t="s">
        <v>13</v>
      </c>
      <c r="AL100" s="72" t="s">
        <v>696</v>
      </c>
    </row>
    <row r="101" spans="1:38" ht="79.5" customHeight="1" x14ac:dyDescent="0.25">
      <c r="A101" s="78" t="s">
        <v>98</v>
      </c>
      <c r="B101" s="166" t="s">
        <v>99</v>
      </c>
      <c r="C101" s="72" t="s">
        <v>13</v>
      </c>
      <c r="D101" s="73">
        <v>165.98316448</v>
      </c>
      <c r="E101" s="73">
        <v>15.212397359999995</v>
      </c>
      <c r="F101" s="73">
        <v>83.656455667999992</v>
      </c>
      <c r="G101" s="73">
        <v>49.554881055999999</v>
      </c>
      <c r="H101" s="73">
        <v>17.559430396</v>
      </c>
      <c r="I101" s="73">
        <v>62.177138999999997</v>
      </c>
      <c r="J101" s="73">
        <v>15.433785</v>
      </c>
      <c r="K101" s="73">
        <v>46.358934000000005</v>
      </c>
      <c r="L101" s="73">
        <v>0.38442000000000004</v>
      </c>
      <c r="M101" s="73">
        <v>0</v>
      </c>
      <c r="N101" s="73">
        <f t="shared" ref="N101:R101" si="26">SUM(N102:N107)</f>
        <v>-103.80602547999999</v>
      </c>
      <c r="O101" s="73">
        <f t="shared" si="26"/>
        <v>0.22138764000000255</v>
      </c>
      <c r="P101" s="73">
        <f t="shared" si="26"/>
        <v>-37.297521667999995</v>
      </c>
      <c r="Q101" s="73">
        <f t="shared" si="26"/>
        <v>-49.170461055999994</v>
      </c>
      <c r="R101" s="73">
        <f t="shared" si="26"/>
        <v>-17.559430396000003</v>
      </c>
      <c r="S101" s="73">
        <v>50.807336999999997</v>
      </c>
      <c r="T101" s="73">
        <v>2.5536090000000002</v>
      </c>
      <c r="U101" s="73">
        <v>15.525831999999998</v>
      </c>
      <c r="V101" s="73">
        <v>32.727896000000001</v>
      </c>
      <c r="W101" s="73">
        <v>0</v>
      </c>
      <c r="X101" s="72" t="s">
        <v>13</v>
      </c>
      <c r="Y101" s="72" t="s">
        <v>13</v>
      </c>
      <c r="Z101" s="72" t="s">
        <v>13</v>
      </c>
      <c r="AA101" s="72" t="s">
        <v>13</v>
      </c>
      <c r="AB101" s="72" t="s">
        <v>13</v>
      </c>
      <c r="AC101" s="72" t="s">
        <v>13</v>
      </c>
      <c r="AD101" s="72" t="s">
        <v>13</v>
      </c>
      <c r="AE101" s="73">
        <v>0</v>
      </c>
      <c r="AF101" s="72" t="s">
        <v>13</v>
      </c>
      <c r="AG101" s="72" t="s">
        <v>13</v>
      </c>
      <c r="AH101" s="72" t="s">
        <v>13</v>
      </c>
      <c r="AI101" s="72" t="s">
        <v>13</v>
      </c>
      <c r="AJ101" s="73">
        <v>0</v>
      </c>
      <c r="AK101" s="72" t="s">
        <v>13</v>
      </c>
      <c r="AL101" s="72" t="s">
        <v>13</v>
      </c>
    </row>
    <row r="102" spans="1:38" ht="79.5" customHeight="1" x14ac:dyDescent="0.25">
      <c r="A102" s="79" t="s">
        <v>100</v>
      </c>
      <c r="B102" s="167" t="s">
        <v>488</v>
      </c>
      <c r="C102" s="72" t="s">
        <v>697</v>
      </c>
      <c r="D102" s="73">
        <v>108.21119999999999</v>
      </c>
      <c r="E102" s="73">
        <v>10.814997359999998</v>
      </c>
      <c r="F102" s="73">
        <v>43.828291187999994</v>
      </c>
      <c r="G102" s="73">
        <v>38.958481055999997</v>
      </c>
      <c r="H102" s="73">
        <v>14.609430396000002</v>
      </c>
      <c r="I102" s="168">
        <v>25.261070999999998</v>
      </c>
      <c r="J102" s="168">
        <v>11.303827</v>
      </c>
      <c r="K102" s="168">
        <v>13.572824000000001</v>
      </c>
      <c r="L102" s="168">
        <v>0.38442000000000004</v>
      </c>
      <c r="M102" s="168">
        <v>0</v>
      </c>
      <c r="N102" s="168">
        <f>I102-D102</f>
        <v>-82.95012899999999</v>
      </c>
      <c r="O102" s="168">
        <f t="shared" ref="O102" si="27">J102-E102</f>
        <v>0.48882964000000229</v>
      </c>
      <c r="P102" s="168">
        <f t="shared" ref="P102" si="28">K102-F102</f>
        <v>-30.255467187999994</v>
      </c>
      <c r="Q102" s="168">
        <f t="shared" ref="Q102" si="29">L102-G102</f>
        <v>-38.574061055999998</v>
      </c>
      <c r="R102" s="168">
        <f t="shared" ref="R102" si="30">M102-H102</f>
        <v>-14.609430396000002</v>
      </c>
      <c r="S102" s="168">
        <v>43.124476000000001</v>
      </c>
      <c r="T102" s="168">
        <v>0.48482900000000001</v>
      </c>
      <c r="U102" s="168">
        <v>12.835201999999999</v>
      </c>
      <c r="V102" s="168">
        <v>29.804445000000001</v>
      </c>
      <c r="W102" s="168">
        <v>0</v>
      </c>
      <c r="X102" s="72" t="s">
        <v>13</v>
      </c>
      <c r="Y102" s="72" t="s">
        <v>13</v>
      </c>
      <c r="Z102" s="72" t="s">
        <v>13</v>
      </c>
      <c r="AA102" s="72" t="s">
        <v>13</v>
      </c>
      <c r="AB102" s="72">
        <v>2013</v>
      </c>
      <c r="AC102" s="72" t="s">
        <v>13</v>
      </c>
      <c r="AD102" s="72" t="s">
        <v>13</v>
      </c>
      <c r="AE102" s="72">
        <v>0</v>
      </c>
      <c r="AF102" s="72">
        <v>2013</v>
      </c>
      <c r="AG102" s="72" t="s">
        <v>13</v>
      </c>
      <c r="AH102" s="72" t="s">
        <v>13</v>
      </c>
      <c r="AI102" s="72" t="s">
        <v>13</v>
      </c>
      <c r="AJ102" s="72">
        <v>0</v>
      </c>
      <c r="AK102" s="72" t="s">
        <v>13</v>
      </c>
      <c r="AL102" s="72" t="s">
        <v>696</v>
      </c>
    </row>
    <row r="103" spans="1:38" ht="79.5" customHeight="1" x14ac:dyDescent="0.25">
      <c r="A103" s="79" t="s">
        <v>101</v>
      </c>
      <c r="B103" s="167" t="s">
        <v>489</v>
      </c>
      <c r="C103" s="72" t="s">
        <v>695</v>
      </c>
      <c r="D103" s="73">
        <v>18.100000000000001</v>
      </c>
      <c r="E103" s="73">
        <v>2.4425999999999997</v>
      </c>
      <c r="F103" s="73">
        <v>2.1110000000000042</v>
      </c>
      <c r="G103" s="73">
        <v>10.596399999999999</v>
      </c>
      <c r="H103" s="73">
        <v>2.9499999999999997</v>
      </c>
      <c r="I103" s="168">
        <v>2.44116</v>
      </c>
      <c r="J103" s="168">
        <v>2.44116</v>
      </c>
      <c r="K103" s="168">
        <v>0</v>
      </c>
      <c r="L103" s="168">
        <v>0</v>
      </c>
      <c r="M103" s="168">
        <v>0</v>
      </c>
      <c r="N103" s="168">
        <f t="shared" ref="N103:N107" si="31">I103-D103</f>
        <v>-15.658840000000001</v>
      </c>
      <c r="O103" s="168">
        <f t="shared" ref="O103:O107" si="32">J103-E103</f>
        <v>-1.4399999999996638E-3</v>
      </c>
      <c r="P103" s="168">
        <f t="shared" ref="P103:P107" si="33">K103-F103</f>
        <v>-2.1110000000000042</v>
      </c>
      <c r="Q103" s="168">
        <f t="shared" ref="Q103:Q107" si="34">L103-G103</f>
        <v>-10.596399999999999</v>
      </c>
      <c r="R103" s="168">
        <f t="shared" ref="R103:R107" si="35">M103-H103</f>
        <v>-2.9499999999999997</v>
      </c>
      <c r="S103" s="168">
        <v>2.0687800000000003</v>
      </c>
      <c r="T103" s="168">
        <v>2.0687800000000003</v>
      </c>
      <c r="U103" s="168">
        <v>0</v>
      </c>
      <c r="V103" s="168">
        <v>0</v>
      </c>
      <c r="W103" s="168">
        <v>0</v>
      </c>
      <c r="X103" s="72" t="s">
        <v>13</v>
      </c>
      <c r="Y103" s="72" t="s">
        <v>13</v>
      </c>
      <c r="Z103" s="72" t="s">
        <v>13</v>
      </c>
      <c r="AA103" s="72" t="s">
        <v>13</v>
      </c>
      <c r="AB103" s="72" t="s">
        <v>407</v>
      </c>
      <c r="AC103" s="72" t="s">
        <v>13</v>
      </c>
      <c r="AD103" s="72" t="s">
        <v>13</v>
      </c>
      <c r="AE103" s="72">
        <v>0</v>
      </c>
      <c r="AF103" s="72" t="s">
        <v>407</v>
      </c>
      <c r="AG103" s="72" t="s">
        <v>13</v>
      </c>
      <c r="AH103" s="72" t="s">
        <v>13</v>
      </c>
      <c r="AI103" s="72" t="s">
        <v>13</v>
      </c>
      <c r="AJ103" s="72">
        <v>0</v>
      </c>
      <c r="AK103" s="72" t="s">
        <v>13</v>
      </c>
      <c r="AL103" s="72" t="s">
        <v>268</v>
      </c>
    </row>
    <row r="104" spans="1:38" ht="79.5" customHeight="1" x14ac:dyDescent="0.25">
      <c r="A104" s="79" t="s">
        <v>102</v>
      </c>
      <c r="B104" s="167" t="s">
        <v>490</v>
      </c>
      <c r="C104" s="72" t="s">
        <v>697</v>
      </c>
      <c r="D104" s="73">
        <v>25.785631579999997</v>
      </c>
      <c r="E104" s="73">
        <v>0</v>
      </c>
      <c r="F104" s="73">
        <v>25.785631579999997</v>
      </c>
      <c r="G104" s="73">
        <v>0</v>
      </c>
      <c r="H104" s="73">
        <v>0</v>
      </c>
      <c r="I104" s="168">
        <v>23.088575000000002</v>
      </c>
      <c r="J104" s="168">
        <v>0</v>
      </c>
      <c r="K104" s="168">
        <v>23.088575000000002</v>
      </c>
      <c r="L104" s="168">
        <v>0</v>
      </c>
      <c r="M104" s="168">
        <v>0</v>
      </c>
      <c r="N104" s="168">
        <f t="shared" si="31"/>
        <v>-2.6970565799999946</v>
      </c>
      <c r="O104" s="168">
        <f t="shared" si="32"/>
        <v>0</v>
      </c>
      <c r="P104" s="168">
        <f t="shared" si="33"/>
        <v>-2.6970565799999946</v>
      </c>
      <c r="Q104" s="168">
        <f t="shared" si="34"/>
        <v>0</v>
      </c>
      <c r="R104" s="168">
        <f t="shared" si="35"/>
        <v>0</v>
      </c>
      <c r="S104" s="168">
        <v>0</v>
      </c>
      <c r="T104" s="168">
        <v>0</v>
      </c>
      <c r="U104" s="168">
        <v>0</v>
      </c>
      <c r="V104" s="168">
        <v>0</v>
      </c>
      <c r="W104" s="168">
        <v>0</v>
      </c>
      <c r="X104" s="72" t="s">
        <v>13</v>
      </c>
      <c r="Y104" s="72" t="s">
        <v>13</v>
      </c>
      <c r="Z104" s="72" t="s">
        <v>13</v>
      </c>
      <c r="AA104" s="72" t="s">
        <v>13</v>
      </c>
      <c r="AB104" s="72">
        <v>2012</v>
      </c>
      <c r="AC104" s="72" t="s">
        <v>13</v>
      </c>
      <c r="AD104" s="72" t="s">
        <v>13</v>
      </c>
      <c r="AE104" s="72">
        <v>0</v>
      </c>
      <c r="AF104" s="72">
        <v>2012</v>
      </c>
      <c r="AG104" s="72" t="s">
        <v>13</v>
      </c>
      <c r="AH104" s="72" t="s">
        <v>13</v>
      </c>
      <c r="AI104" s="72" t="s">
        <v>13</v>
      </c>
      <c r="AJ104" s="72">
        <v>0</v>
      </c>
      <c r="AK104" s="72" t="s">
        <v>13</v>
      </c>
      <c r="AL104" s="72" t="s">
        <v>696</v>
      </c>
    </row>
    <row r="105" spans="1:38" ht="79.5" customHeight="1" x14ac:dyDescent="0.25">
      <c r="A105" s="79" t="s">
        <v>103</v>
      </c>
      <c r="B105" s="167" t="s">
        <v>491</v>
      </c>
      <c r="C105" s="72" t="s">
        <v>697</v>
      </c>
      <c r="D105" s="73">
        <v>8.2729768999999997</v>
      </c>
      <c r="E105" s="73">
        <v>0.26600000000000001</v>
      </c>
      <c r="F105" s="73">
        <v>8.0069768999999997</v>
      </c>
      <c r="G105" s="73">
        <v>0</v>
      </c>
      <c r="H105" s="73">
        <v>0</v>
      </c>
      <c r="I105" s="168">
        <v>5.772977</v>
      </c>
      <c r="J105" s="168">
        <v>0</v>
      </c>
      <c r="K105" s="168">
        <v>5.772977</v>
      </c>
      <c r="L105" s="168">
        <v>0</v>
      </c>
      <c r="M105" s="168">
        <v>0</v>
      </c>
      <c r="N105" s="168">
        <f t="shared" si="31"/>
        <v>-2.4999998999999997</v>
      </c>
      <c r="O105" s="168">
        <f t="shared" si="32"/>
        <v>-0.26600000000000001</v>
      </c>
      <c r="P105" s="168">
        <f t="shared" si="33"/>
        <v>-2.2339998999999997</v>
      </c>
      <c r="Q105" s="168">
        <f t="shared" si="34"/>
        <v>0</v>
      </c>
      <c r="R105" s="168">
        <f t="shared" si="35"/>
        <v>0</v>
      </c>
      <c r="S105" s="168">
        <v>0</v>
      </c>
      <c r="T105" s="168">
        <v>0</v>
      </c>
      <c r="U105" s="168">
        <v>0</v>
      </c>
      <c r="V105" s="168">
        <v>0</v>
      </c>
      <c r="W105" s="168">
        <v>0</v>
      </c>
      <c r="X105" s="72" t="s">
        <v>13</v>
      </c>
      <c r="Y105" s="72" t="s">
        <v>13</v>
      </c>
      <c r="Z105" s="72" t="s">
        <v>13</v>
      </c>
      <c r="AA105" s="72" t="s">
        <v>13</v>
      </c>
      <c r="AB105" s="72">
        <v>2012</v>
      </c>
      <c r="AC105" s="72" t="s">
        <v>13</v>
      </c>
      <c r="AD105" s="72" t="s">
        <v>13</v>
      </c>
      <c r="AE105" s="72">
        <v>0</v>
      </c>
      <c r="AF105" s="72">
        <v>2012</v>
      </c>
      <c r="AG105" s="72" t="s">
        <v>13</v>
      </c>
      <c r="AH105" s="72" t="s">
        <v>13</v>
      </c>
      <c r="AI105" s="72" t="s">
        <v>13</v>
      </c>
      <c r="AJ105" s="72">
        <v>0</v>
      </c>
      <c r="AK105" s="72" t="s">
        <v>13</v>
      </c>
      <c r="AL105" s="72" t="s">
        <v>696</v>
      </c>
    </row>
    <row r="106" spans="1:38" ht="79.5" customHeight="1" x14ac:dyDescent="0.25">
      <c r="A106" s="79" t="s">
        <v>104</v>
      </c>
      <c r="B106" s="167" t="s">
        <v>492</v>
      </c>
      <c r="C106" s="72" t="s">
        <v>697</v>
      </c>
      <c r="D106" s="73">
        <v>0.92752299999999999</v>
      </c>
      <c r="E106" s="73">
        <v>0</v>
      </c>
      <c r="F106" s="73">
        <v>0.92752299999999999</v>
      </c>
      <c r="G106" s="73">
        <v>0</v>
      </c>
      <c r="H106" s="73">
        <v>0</v>
      </c>
      <c r="I106" s="168">
        <v>0.92752299999999999</v>
      </c>
      <c r="J106" s="168">
        <v>0</v>
      </c>
      <c r="K106" s="168">
        <v>0.92752299999999999</v>
      </c>
      <c r="L106" s="168">
        <v>0</v>
      </c>
      <c r="M106" s="168">
        <v>0</v>
      </c>
      <c r="N106" s="168">
        <f t="shared" si="31"/>
        <v>0</v>
      </c>
      <c r="O106" s="168">
        <f t="shared" si="32"/>
        <v>0</v>
      </c>
      <c r="P106" s="168">
        <f t="shared" si="33"/>
        <v>0</v>
      </c>
      <c r="Q106" s="168">
        <f t="shared" si="34"/>
        <v>0</v>
      </c>
      <c r="R106" s="168">
        <f t="shared" si="35"/>
        <v>0</v>
      </c>
      <c r="S106" s="168">
        <v>5.6140810000000005</v>
      </c>
      <c r="T106" s="168">
        <v>0</v>
      </c>
      <c r="U106" s="168">
        <v>2.6906300000000001</v>
      </c>
      <c r="V106" s="168">
        <v>2.923451</v>
      </c>
      <c r="W106" s="168">
        <v>0</v>
      </c>
      <c r="X106" s="72" t="s">
        <v>13</v>
      </c>
      <c r="Y106" s="72" t="s">
        <v>13</v>
      </c>
      <c r="Z106" s="72" t="s">
        <v>13</v>
      </c>
      <c r="AA106" s="72" t="s">
        <v>13</v>
      </c>
      <c r="AB106" s="72">
        <v>2019</v>
      </c>
      <c r="AC106" s="72" t="s">
        <v>13</v>
      </c>
      <c r="AD106" s="72" t="s">
        <v>13</v>
      </c>
      <c r="AE106" s="72">
        <v>0</v>
      </c>
      <c r="AF106" s="72">
        <v>2019</v>
      </c>
      <c r="AG106" s="72" t="s">
        <v>13</v>
      </c>
      <c r="AH106" s="72" t="s">
        <v>13</v>
      </c>
      <c r="AI106" s="72" t="s">
        <v>13</v>
      </c>
      <c r="AJ106" s="72">
        <v>0</v>
      </c>
      <c r="AK106" s="72" t="s">
        <v>13</v>
      </c>
      <c r="AL106" s="72" t="s">
        <v>696</v>
      </c>
    </row>
    <row r="107" spans="1:38" ht="79.5" customHeight="1" x14ac:dyDescent="0.25">
      <c r="A107" s="79" t="s">
        <v>105</v>
      </c>
      <c r="B107" s="167" t="s">
        <v>493</v>
      </c>
      <c r="C107" s="72" t="s">
        <v>697</v>
      </c>
      <c r="D107" s="73">
        <v>4.6858329999999997</v>
      </c>
      <c r="E107" s="73">
        <v>1.6888000000000001</v>
      </c>
      <c r="F107" s="73">
        <v>2.9970329999999996</v>
      </c>
      <c r="G107" s="73">
        <v>0</v>
      </c>
      <c r="H107" s="73">
        <v>0</v>
      </c>
      <c r="I107" s="168">
        <v>4.6858330000000006</v>
      </c>
      <c r="J107" s="168">
        <v>1.688798</v>
      </c>
      <c r="K107" s="168">
        <v>2.9970350000000003</v>
      </c>
      <c r="L107" s="168">
        <v>0</v>
      </c>
      <c r="M107" s="168">
        <v>0</v>
      </c>
      <c r="N107" s="168">
        <f t="shared" si="31"/>
        <v>0</v>
      </c>
      <c r="O107" s="168">
        <f t="shared" si="32"/>
        <v>-2.0000000000575113E-6</v>
      </c>
      <c r="P107" s="168">
        <f t="shared" si="33"/>
        <v>2.0000000007236451E-6</v>
      </c>
      <c r="Q107" s="168">
        <f t="shared" si="34"/>
        <v>0</v>
      </c>
      <c r="R107" s="168">
        <f t="shared" si="35"/>
        <v>0</v>
      </c>
      <c r="S107" s="168">
        <v>0</v>
      </c>
      <c r="T107" s="168">
        <v>0</v>
      </c>
      <c r="U107" s="168">
        <v>0</v>
      </c>
      <c r="V107" s="168">
        <v>0</v>
      </c>
      <c r="W107" s="168">
        <v>0</v>
      </c>
      <c r="X107" s="72" t="s">
        <v>13</v>
      </c>
      <c r="Y107" s="72" t="s">
        <v>13</v>
      </c>
      <c r="Z107" s="72" t="s">
        <v>13</v>
      </c>
      <c r="AA107" s="72" t="s">
        <v>13</v>
      </c>
      <c r="AB107" s="72">
        <v>2019</v>
      </c>
      <c r="AC107" s="72" t="s">
        <v>13</v>
      </c>
      <c r="AD107" s="72" t="s">
        <v>13</v>
      </c>
      <c r="AE107" s="72">
        <v>0</v>
      </c>
      <c r="AF107" s="72">
        <v>2019</v>
      </c>
      <c r="AG107" s="72" t="s">
        <v>13</v>
      </c>
      <c r="AH107" s="72" t="s">
        <v>13</v>
      </c>
      <c r="AI107" s="72" t="s">
        <v>13</v>
      </c>
      <c r="AJ107" s="72">
        <v>0</v>
      </c>
      <c r="AK107" s="72" t="s">
        <v>13</v>
      </c>
      <c r="AL107" s="72" t="s">
        <v>696</v>
      </c>
    </row>
    <row r="108" spans="1:38" ht="79.5" customHeight="1" x14ac:dyDescent="0.25">
      <c r="A108" s="78" t="s">
        <v>106</v>
      </c>
      <c r="B108" s="166" t="s">
        <v>107</v>
      </c>
      <c r="C108" s="72" t="s">
        <v>13</v>
      </c>
      <c r="D108" s="73">
        <v>124.96</v>
      </c>
      <c r="E108" s="73">
        <v>13.375</v>
      </c>
      <c r="F108" s="73">
        <v>35.746986</v>
      </c>
      <c r="G108" s="73">
        <v>70.770653999999993</v>
      </c>
      <c r="H108" s="73">
        <v>5.0673600000000079</v>
      </c>
      <c r="I108" s="73">
        <v>44.995421999999998</v>
      </c>
      <c r="J108" s="73">
        <v>6.3168999999999995</v>
      </c>
      <c r="K108" s="73">
        <v>37.815514999999998</v>
      </c>
      <c r="L108" s="73">
        <v>0.18098</v>
      </c>
      <c r="M108" s="73">
        <v>0.68202699999999994</v>
      </c>
      <c r="N108" s="73">
        <f t="shared" ref="N108:R108" si="36">SUM(N109:N111)</f>
        <v>-79.964577999999989</v>
      </c>
      <c r="O108" s="73">
        <f t="shared" si="36"/>
        <v>-7.0581000000000005</v>
      </c>
      <c r="P108" s="73">
        <f t="shared" si="36"/>
        <v>2.0685290000000034</v>
      </c>
      <c r="Q108" s="73">
        <f t="shared" si="36"/>
        <v>-70.589673999999988</v>
      </c>
      <c r="R108" s="73">
        <f t="shared" si="36"/>
        <v>-4.3853330000000081</v>
      </c>
      <c r="S108" s="73">
        <v>54.165292000000001</v>
      </c>
      <c r="T108" s="73">
        <v>0.54220699999999999</v>
      </c>
      <c r="U108" s="73">
        <v>8.479139</v>
      </c>
      <c r="V108" s="73">
        <v>44.42315</v>
      </c>
      <c r="W108" s="73">
        <v>0.72079600000000033</v>
      </c>
      <c r="X108" s="72" t="s">
        <v>13</v>
      </c>
      <c r="Y108" s="72" t="s">
        <v>13</v>
      </c>
      <c r="Z108" s="72" t="s">
        <v>13</v>
      </c>
      <c r="AA108" s="72" t="s">
        <v>13</v>
      </c>
      <c r="AB108" s="72" t="s">
        <v>13</v>
      </c>
      <c r="AC108" s="72" t="s">
        <v>13</v>
      </c>
      <c r="AD108" s="72" t="s">
        <v>13</v>
      </c>
      <c r="AE108" s="73">
        <v>0</v>
      </c>
      <c r="AF108" s="72" t="s">
        <v>13</v>
      </c>
      <c r="AG108" s="72" t="s">
        <v>13</v>
      </c>
      <c r="AH108" s="72" t="s">
        <v>13</v>
      </c>
      <c r="AI108" s="72" t="s">
        <v>13</v>
      </c>
      <c r="AJ108" s="73">
        <v>0</v>
      </c>
      <c r="AK108" s="72" t="s">
        <v>13</v>
      </c>
      <c r="AL108" s="72" t="s">
        <v>13</v>
      </c>
    </row>
    <row r="109" spans="1:38" ht="79.5" customHeight="1" x14ac:dyDescent="0.25">
      <c r="A109" s="79" t="s">
        <v>108</v>
      </c>
      <c r="B109" s="167" t="s">
        <v>494</v>
      </c>
      <c r="C109" s="72" t="s">
        <v>697</v>
      </c>
      <c r="D109" s="73">
        <v>60</v>
      </c>
      <c r="E109" s="73">
        <v>6.0000000000000009</v>
      </c>
      <c r="F109" s="73">
        <v>27</v>
      </c>
      <c r="G109" s="73">
        <v>24.000000000000004</v>
      </c>
      <c r="H109" s="73">
        <v>3.0000000000000004</v>
      </c>
      <c r="I109" s="168">
        <v>0</v>
      </c>
      <c r="J109" s="168">
        <v>0</v>
      </c>
      <c r="K109" s="168">
        <v>0</v>
      </c>
      <c r="L109" s="168">
        <v>0</v>
      </c>
      <c r="M109" s="168">
        <v>0</v>
      </c>
      <c r="N109" s="168">
        <f t="shared" ref="N109" si="37">I109-D109</f>
        <v>-60</v>
      </c>
      <c r="O109" s="168">
        <f t="shared" ref="O109" si="38">J109-E109</f>
        <v>-6.0000000000000009</v>
      </c>
      <c r="P109" s="168">
        <f t="shared" ref="P109" si="39">K109-F109</f>
        <v>-27</v>
      </c>
      <c r="Q109" s="168">
        <f t="shared" ref="Q109" si="40">L109-G109</f>
        <v>-24.000000000000004</v>
      </c>
      <c r="R109" s="168">
        <f t="shared" ref="R109" si="41">M109-H109</f>
        <v>-3.0000000000000004</v>
      </c>
      <c r="S109" s="168">
        <v>10.774189</v>
      </c>
      <c r="T109" s="168">
        <v>0.54220699999999999</v>
      </c>
      <c r="U109" s="168">
        <v>1.7143199999999998</v>
      </c>
      <c r="V109" s="168">
        <v>8.3566010000000013</v>
      </c>
      <c r="W109" s="168">
        <v>0.1610609999999997</v>
      </c>
      <c r="X109" s="72" t="s">
        <v>13</v>
      </c>
      <c r="Y109" s="72" t="s">
        <v>13</v>
      </c>
      <c r="Z109" s="72" t="s">
        <v>13</v>
      </c>
      <c r="AA109" s="72" t="s">
        <v>13</v>
      </c>
      <c r="AB109" s="72" t="s">
        <v>407</v>
      </c>
      <c r="AC109" s="72" t="s">
        <v>13</v>
      </c>
      <c r="AD109" s="72" t="s">
        <v>13</v>
      </c>
      <c r="AE109" s="72">
        <v>0</v>
      </c>
      <c r="AF109" s="72" t="s">
        <v>407</v>
      </c>
      <c r="AG109" s="72" t="s">
        <v>13</v>
      </c>
      <c r="AH109" s="72" t="s">
        <v>13</v>
      </c>
      <c r="AI109" s="72" t="s">
        <v>13</v>
      </c>
      <c r="AJ109" s="72">
        <v>0</v>
      </c>
      <c r="AK109" s="72" t="s">
        <v>13</v>
      </c>
      <c r="AL109" s="72" t="s">
        <v>268</v>
      </c>
    </row>
    <row r="110" spans="1:38" ht="79.5" customHeight="1" x14ac:dyDescent="0.25">
      <c r="A110" s="79" t="s">
        <v>109</v>
      </c>
      <c r="B110" s="167" t="s">
        <v>495</v>
      </c>
      <c r="C110" s="72" t="s">
        <v>697</v>
      </c>
      <c r="D110" s="73">
        <v>64.959999999999994</v>
      </c>
      <c r="E110" s="73">
        <v>7.375</v>
      </c>
      <c r="F110" s="73">
        <v>8.7469859999999997</v>
      </c>
      <c r="G110" s="73">
        <v>46.770653999999986</v>
      </c>
      <c r="H110" s="73">
        <v>2.0673600000000079</v>
      </c>
      <c r="I110" s="168">
        <v>29.196921999999997</v>
      </c>
      <c r="J110" s="168">
        <v>5.9</v>
      </c>
      <c r="K110" s="168">
        <v>22.433915000000002</v>
      </c>
      <c r="L110" s="168">
        <v>0.18098</v>
      </c>
      <c r="M110" s="168">
        <v>0.68202699999999994</v>
      </c>
      <c r="N110" s="168">
        <f t="shared" ref="N110" si="42">I110-D110</f>
        <v>-35.763077999999993</v>
      </c>
      <c r="O110" s="168">
        <f t="shared" ref="O110:O111" si="43">J110-E110</f>
        <v>-1.4749999999999996</v>
      </c>
      <c r="P110" s="168">
        <f t="shared" ref="P110:P111" si="44">K110-F110</f>
        <v>13.686929000000003</v>
      </c>
      <c r="Q110" s="168">
        <f t="shared" ref="Q110:Q111" si="45">L110-G110</f>
        <v>-46.589673999999988</v>
      </c>
      <c r="R110" s="168">
        <f t="shared" ref="R110:R111" si="46">M110-H110</f>
        <v>-1.3853330000000079</v>
      </c>
      <c r="S110" s="168">
        <v>43.391103000000001</v>
      </c>
      <c r="T110" s="168">
        <v>0</v>
      </c>
      <c r="U110" s="168">
        <v>6.7648189999999992</v>
      </c>
      <c r="V110" s="168">
        <v>36.066549000000002</v>
      </c>
      <c r="W110" s="168">
        <v>0.55973500000000054</v>
      </c>
      <c r="X110" s="72" t="s">
        <v>13</v>
      </c>
      <c r="Y110" s="72" t="s">
        <v>13</v>
      </c>
      <c r="Z110" s="72" t="s">
        <v>13</v>
      </c>
      <c r="AA110" s="72" t="s">
        <v>13</v>
      </c>
      <c r="AB110" s="72" t="s">
        <v>407</v>
      </c>
      <c r="AC110" s="72" t="s">
        <v>13</v>
      </c>
      <c r="AD110" s="72" t="s">
        <v>13</v>
      </c>
      <c r="AE110" s="72">
        <v>0</v>
      </c>
      <c r="AF110" s="72" t="s">
        <v>407</v>
      </c>
      <c r="AG110" s="72" t="s">
        <v>13</v>
      </c>
      <c r="AH110" s="72" t="s">
        <v>13</v>
      </c>
      <c r="AI110" s="72" t="s">
        <v>13</v>
      </c>
      <c r="AJ110" s="72">
        <v>0</v>
      </c>
      <c r="AK110" s="72" t="s">
        <v>13</v>
      </c>
      <c r="AL110" s="72" t="s">
        <v>268</v>
      </c>
    </row>
    <row r="111" spans="1:38" ht="79.5" customHeight="1" x14ac:dyDescent="0.25">
      <c r="A111" s="79" t="s">
        <v>110</v>
      </c>
      <c r="B111" s="167" t="s">
        <v>496</v>
      </c>
      <c r="C111" s="72" t="s">
        <v>700</v>
      </c>
      <c r="D111" s="73">
        <v>0</v>
      </c>
      <c r="E111" s="73">
        <v>0</v>
      </c>
      <c r="F111" s="73">
        <v>0</v>
      </c>
      <c r="G111" s="73">
        <v>0</v>
      </c>
      <c r="H111" s="73">
        <v>0</v>
      </c>
      <c r="I111" s="168">
        <v>15.798500000000001</v>
      </c>
      <c r="J111" s="168">
        <v>0.41689999999999999</v>
      </c>
      <c r="K111" s="168">
        <v>15.381600000000001</v>
      </c>
      <c r="L111" s="168">
        <v>0</v>
      </c>
      <c r="M111" s="168">
        <v>0</v>
      </c>
      <c r="N111" s="168">
        <f>I111-D111</f>
        <v>15.798500000000001</v>
      </c>
      <c r="O111" s="168">
        <f t="shared" si="43"/>
        <v>0.41689999999999999</v>
      </c>
      <c r="P111" s="168">
        <f t="shared" si="44"/>
        <v>15.381600000000001</v>
      </c>
      <c r="Q111" s="168">
        <f t="shared" si="45"/>
        <v>0</v>
      </c>
      <c r="R111" s="168">
        <f t="shared" si="46"/>
        <v>0</v>
      </c>
      <c r="S111" s="168">
        <v>0</v>
      </c>
      <c r="T111" s="168">
        <v>0</v>
      </c>
      <c r="U111" s="168">
        <v>0</v>
      </c>
      <c r="V111" s="168">
        <v>0</v>
      </c>
      <c r="W111" s="168">
        <v>0</v>
      </c>
      <c r="X111" s="72" t="s">
        <v>13</v>
      </c>
      <c r="Y111" s="72" t="s">
        <v>13</v>
      </c>
      <c r="Z111" s="72" t="s">
        <v>13</v>
      </c>
      <c r="AA111" s="72" t="s">
        <v>13</v>
      </c>
      <c r="AB111" s="72" t="s">
        <v>407</v>
      </c>
      <c r="AC111" s="72" t="s">
        <v>13</v>
      </c>
      <c r="AD111" s="72" t="s">
        <v>13</v>
      </c>
      <c r="AE111" s="72">
        <v>0</v>
      </c>
      <c r="AF111" s="72" t="s">
        <v>407</v>
      </c>
      <c r="AG111" s="72" t="s">
        <v>13</v>
      </c>
      <c r="AH111" s="72" t="s">
        <v>13</v>
      </c>
      <c r="AI111" s="72" t="s">
        <v>13</v>
      </c>
      <c r="AJ111" s="72">
        <v>0</v>
      </c>
      <c r="AK111" s="72" t="s">
        <v>13</v>
      </c>
      <c r="AL111" s="72" t="s">
        <v>696</v>
      </c>
    </row>
    <row r="112" spans="1:38" ht="79.5" customHeight="1" x14ac:dyDescent="0.25">
      <c r="A112" s="78" t="s">
        <v>111</v>
      </c>
      <c r="B112" s="166" t="s">
        <v>112</v>
      </c>
      <c r="C112" s="72" t="s">
        <v>13</v>
      </c>
      <c r="D112" s="73">
        <v>0</v>
      </c>
      <c r="E112" s="73">
        <v>0</v>
      </c>
      <c r="F112" s="73">
        <v>0</v>
      </c>
      <c r="G112" s="73">
        <v>0</v>
      </c>
      <c r="H112" s="73">
        <v>0</v>
      </c>
      <c r="I112" s="73">
        <v>0</v>
      </c>
      <c r="J112" s="73">
        <v>0</v>
      </c>
      <c r="K112" s="73">
        <v>0</v>
      </c>
      <c r="L112" s="73">
        <v>0</v>
      </c>
      <c r="M112" s="73">
        <v>0</v>
      </c>
      <c r="N112" s="73">
        <v>0</v>
      </c>
      <c r="O112" s="73">
        <v>0</v>
      </c>
      <c r="P112" s="73">
        <v>0</v>
      </c>
      <c r="Q112" s="73">
        <v>0</v>
      </c>
      <c r="R112" s="73">
        <v>0</v>
      </c>
      <c r="S112" s="73">
        <v>0</v>
      </c>
      <c r="T112" s="73">
        <v>0</v>
      </c>
      <c r="U112" s="73">
        <v>0</v>
      </c>
      <c r="V112" s="73">
        <v>0</v>
      </c>
      <c r="W112" s="73">
        <v>0</v>
      </c>
      <c r="X112" s="72" t="s">
        <v>13</v>
      </c>
      <c r="Y112" s="72" t="s">
        <v>13</v>
      </c>
      <c r="Z112" s="72" t="s">
        <v>13</v>
      </c>
      <c r="AA112" s="72" t="s">
        <v>13</v>
      </c>
      <c r="AB112" s="72" t="s">
        <v>13</v>
      </c>
      <c r="AC112" s="72" t="s">
        <v>13</v>
      </c>
      <c r="AD112" s="72" t="s">
        <v>13</v>
      </c>
      <c r="AE112" s="73">
        <v>0</v>
      </c>
      <c r="AF112" s="72" t="s">
        <v>13</v>
      </c>
      <c r="AG112" s="72" t="s">
        <v>13</v>
      </c>
      <c r="AH112" s="72" t="s">
        <v>13</v>
      </c>
      <c r="AI112" s="72" t="s">
        <v>13</v>
      </c>
      <c r="AJ112" s="73">
        <v>0</v>
      </c>
      <c r="AK112" s="72" t="s">
        <v>13</v>
      </c>
      <c r="AL112" s="72" t="s">
        <v>13</v>
      </c>
    </row>
    <row r="113" spans="1:38" ht="79.5" customHeight="1" x14ac:dyDescent="0.25">
      <c r="A113" s="78" t="s">
        <v>113</v>
      </c>
      <c r="B113" s="166" t="s">
        <v>114</v>
      </c>
      <c r="C113" s="72" t="s">
        <v>13</v>
      </c>
      <c r="D113" s="73">
        <v>16622.196507300865</v>
      </c>
      <c r="E113" s="73">
        <v>250.49158586999994</v>
      </c>
      <c r="F113" s="73">
        <v>8026.8688487495783</v>
      </c>
      <c r="G113" s="73">
        <v>5998.8959732599442</v>
      </c>
      <c r="H113" s="73">
        <v>2345.9400994213493</v>
      </c>
      <c r="I113" s="73">
        <v>9944.2737962500087</v>
      </c>
      <c r="J113" s="73">
        <v>351.81985300000008</v>
      </c>
      <c r="K113" s="73">
        <v>6957.2221479999953</v>
      </c>
      <c r="L113" s="73">
        <v>1477.6119659999997</v>
      </c>
      <c r="M113" s="73">
        <v>1157.6198210000011</v>
      </c>
      <c r="N113" s="73">
        <f t="shared" ref="N113" si="47">SUM(N114:N298)-N129-N140-N169-N173-N130-N141-N174</f>
        <v>-6677.9227110508655</v>
      </c>
      <c r="O113" s="73">
        <f t="shared" ref="O113" si="48">SUM(O114:O298)-O129-O140-O169-O173-O130-O141-O174</f>
        <v>101.32826713000004</v>
      </c>
      <c r="P113" s="73">
        <f t="shared" ref="P113" si="49">SUM(P114:P298)-P129-P140-P169-P173-P130-P141-P174</f>
        <v>-1069.6467007495801</v>
      </c>
      <c r="Q113" s="73">
        <f t="shared" ref="Q113" si="50">SUM(Q114:Q298)-Q129-Q140-Q169-Q173-Q130-Q141-Q174</f>
        <v>-4521.284007259942</v>
      </c>
      <c r="R113" s="73">
        <f t="shared" ref="R113" si="51">SUM(R114:R298)-R129-R140-R169-R173-R130-R141-R174</f>
        <v>-1188.3202784213504</v>
      </c>
      <c r="S113" s="73">
        <v>5991.1147089999986</v>
      </c>
      <c r="T113" s="73">
        <v>137.10342200000005</v>
      </c>
      <c r="U113" s="73">
        <v>4520.4004479999994</v>
      </c>
      <c r="V113" s="73">
        <v>695.92147299999965</v>
      </c>
      <c r="W113" s="73">
        <v>637.68936599999995</v>
      </c>
      <c r="X113" s="72" t="s">
        <v>13</v>
      </c>
      <c r="Y113" s="72" t="s">
        <v>13</v>
      </c>
      <c r="Z113" s="72" t="s">
        <v>13</v>
      </c>
      <c r="AA113" s="72" t="s">
        <v>13</v>
      </c>
      <c r="AB113" s="72" t="s">
        <v>13</v>
      </c>
      <c r="AC113" s="72" t="s">
        <v>13</v>
      </c>
      <c r="AD113" s="72" t="s">
        <v>13</v>
      </c>
      <c r="AE113" s="73">
        <v>973.91499999999951</v>
      </c>
      <c r="AF113" s="72" t="s">
        <v>13</v>
      </c>
      <c r="AG113" s="72" t="s">
        <v>13</v>
      </c>
      <c r="AH113" s="72" t="s">
        <v>13</v>
      </c>
      <c r="AI113" s="72" t="s">
        <v>13</v>
      </c>
      <c r="AJ113" s="73">
        <v>871.19599999999957</v>
      </c>
      <c r="AK113" s="72" t="s">
        <v>13</v>
      </c>
      <c r="AL113" s="72" t="s">
        <v>13</v>
      </c>
    </row>
    <row r="114" spans="1:38" ht="79.5" customHeight="1" x14ac:dyDescent="0.25">
      <c r="A114" s="79" t="s">
        <v>115</v>
      </c>
      <c r="B114" s="167" t="s">
        <v>497</v>
      </c>
      <c r="C114" s="72" t="s">
        <v>695</v>
      </c>
      <c r="D114" s="73">
        <v>212.77200055022408</v>
      </c>
      <c r="E114" s="73">
        <v>12.54</v>
      </c>
      <c r="F114" s="73">
        <v>40</v>
      </c>
      <c r="G114" s="73">
        <v>151.60432362022075</v>
      </c>
      <c r="H114" s="73">
        <v>8.6276769300033322</v>
      </c>
      <c r="I114" s="168">
        <v>135.64461000000003</v>
      </c>
      <c r="J114" s="168">
        <v>5.4193599999999993</v>
      </c>
      <c r="K114" s="168">
        <v>48.122170000000004</v>
      </c>
      <c r="L114" s="168">
        <v>76.411349999999999</v>
      </c>
      <c r="M114" s="168">
        <v>5.6917299999999997</v>
      </c>
      <c r="N114" s="168">
        <f>I114-D114</f>
        <v>-77.12739055022405</v>
      </c>
      <c r="O114" s="168">
        <f t="shared" ref="O114" si="52">J114-E114</f>
        <v>-7.1206399999999999</v>
      </c>
      <c r="P114" s="168">
        <f t="shared" ref="P114" si="53">K114-F114</f>
        <v>8.1221700000000041</v>
      </c>
      <c r="Q114" s="168">
        <f t="shared" ref="Q114" si="54">L114-G114</f>
        <v>-75.192973620220755</v>
      </c>
      <c r="R114" s="168">
        <f t="shared" ref="R114" si="55">M114-H114</f>
        <v>-2.9359469300033325</v>
      </c>
      <c r="S114" s="168">
        <v>120.05972</v>
      </c>
      <c r="T114" s="168">
        <v>3.5159400000000001</v>
      </c>
      <c r="U114" s="168">
        <v>40.371739999999996</v>
      </c>
      <c r="V114" s="168">
        <v>68.992670000000004</v>
      </c>
      <c r="W114" s="168">
        <v>7.1793699999999951</v>
      </c>
      <c r="X114" s="72" t="s">
        <v>13</v>
      </c>
      <c r="Y114" s="72" t="s">
        <v>13</v>
      </c>
      <c r="Z114" s="72" t="s">
        <v>13</v>
      </c>
      <c r="AA114" s="72" t="s">
        <v>13</v>
      </c>
      <c r="AB114" s="72">
        <v>2014</v>
      </c>
      <c r="AC114" s="72">
        <v>25</v>
      </c>
      <c r="AD114" s="72" t="s">
        <v>295</v>
      </c>
      <c r="AE114" s="72">
        <v>50</v>
      </c>
      <c r="AF114" s="72">
        <v>2014</v>
      </c>
      <c r="AG114" s="72" t="s">
        <v>13</v>
      </c>
      <c r="AH114" s="72" t="s">
        <v>13</v>
      </c>
      <c r="AI114" s="72" t="s">
        <v>13</v>
      </c>
      <c r="AJ114" s="72">
        <v>0</v>
      </c>
      <c r="AK114" s="72" t="s">
        <v>13</v>
      </c>
      <c r="AL114" s="72" t="s">
        <v>696</v>
      </c>
    </row>
    <row r="115" spans="1:38" ht="79.5" customHeight="1" x14ac:dyDescent="0.25">
      <c r="A115" s="79" t="s">
        <v>116</v>
      </c>
      <c r="B115" s="167" t="s">
        <v>498</v>
      </c>
      <c r="C115" s="72" t="s">
        <v>697</v>
      </c>
      <c r="D115" s="73">
        <v>62.6307008</v>
      </c>
      <c r="E115" s="73">
        <v>0</v>
      </c>
      <c r="F115" s="73">
        <v>18.789210239999999</v>
      </c>
      <c r="G115" s="73">
        <v>40.709955519999994</v>
      </c>
      <c r="H115" s="73">
        <v>3.1315350400000002</v>
      </c>
      <c r="I115" s="168">
        <v>60.720923999999997</v>
      </c>
      <c r="J115" s="168">
        <v>0</v>
      </c>
      <c r="K115" s="168">
        <v>57.746307000000002</v>
      </c>
      <c r="L115" s="168">
        <v>0</v>
      </c>
      <c r="M115" s="168">
        <v>2.9746169999999998</v>
      </c>
      <c r="N115" s="168">
        <f t="shared" ref="N115:N178" si="56">I115-D115</f>
        <v>-1.909776800000003</v>
      </c>
      <c r="O115" s="168">
        <f t="shared" ref="O115:O178" si="57">J115-E115</f>
        <v>0</v>
      </c>
      <c r="P115" s="168">
        <f t="shared" ref="P115:P178" si="58">K115-F115</f>
        <v>38.957096759999999</v>
      </c>
      <c r="Q115" s="168">
        <f t="shared" ref="Q115:Q178" si="59">L115-G115</f>
        <v>-40.709955519999994</v>
      </c>
      <c r="R115" s="168">
        <f t="shared" ref="R115:R178" si="60">M115-H115</f>
        <v>-0.15691804000000031</v>
      </c>
      <c r="S115" s="168">
        <v>3.5839630000000002</v>
      </c>
      <c r="T115" s="168">
        <v>0</v>
      </c>
      <c r="U115" s="168">
        <v>0.49915499999999996</v>
      </c>
      <c r="V115" s="168">
        <v>0</v>
      </c>
      <c r="W115" s="168">
        <v>3.0848079999999998</v>
      </c>
      <c r="X115" s="72" t="s">
        <v>13</v>
      </c>
      <c r="Y115" s="72" t="s">
        <v>13</v>
      </c>
      <c r="Z115" s="72" t="s">
        <v>13</v>
      </c>
      <c r="AA115" s="72" t="s">
        <v>13</v>
      </c>
      <c r="AB115" s="72" t="s">
        <v>409</v>
      </c>
      <c r="AC115" s="72">
        <v>20</v>
      </c>
      <c r="AD115" s="72" t="s">
        <v>296</v>
      </c>
      <c r="AE115" s="72">
        <v>50</v>
      </c>
      <c r="AF115" s="72" t="s">
        <v>409</v>
      </c>
      <c r="AG115" s="72" t="s">
        <v>13</v>
      </c>
      <c r="AH115" s="72" t="s">
        <v>13</v>
      </c>
      <c r="AI115" s="72" t="s">
        <v>13</v>
      </c>
      <c r="AJ115" s="72">
        <v>0</v>
      </c>
      <c r="AK115" s="72" t="s">
        <v>13</v>
      </c>
      <c r="AL115" s="72" t="s">
        <v>696</v>
      </c>
    </row>
    <row r="116" spans="1:38" ht="79.5" customHeight="1" x14ac:dyDescent="0.25">
      <c r="A116" s="79" t="s">
        <v>117</v>
      </c>
      <c r="B116" s="167" t="s">
        <v>499</v>
      </c>
      <c r="C116" s="72" t="s">
        <v>697</v>
      </c>
      <c r="D116" s="73">
        <v>3.3805080000000015E-2</v>
      </c>
      <c r="E116" s="73">
        <v>0</v>
      </c>
      <c r="F116" s="73">
        <v>0</v>
      </c>
      <c r="G116" s="73">
        <v>0</v>
      </c>
      <c r="H116" s="73">
        <v>3.3805080000000015E-2</v>
      </c>
      <c r="I116" s="168">
        <v>14.911642000000001</v>
      </c>
      <c r="J116" s="168">
        <v>0</v>
      </c>
      <c r="K116" s="168">
        <v>14.877837</v>
      </c>
      <c r="L116" s="168">
        <v>0</v>
      </c>
      <c r="M116" s="168">
        <v>3.3805000000000002E-2</v>
      </c>
      <c r="N116" s="168">
        <f t="shared" si="56"/>
        <v>14.87783692</v>
      </c>
      <c r="O116" s="168">
        <f t="shared" si="57"/>
        <v>0</v>
      </c>
      <c r="P116" s="168">
        <f t="shared" si="58"/>
        <v>14.877837</v>
      </c>
      <c r="Q116" s="168">
        <f t="shared" si="59"/>
        <v>0</v>
      </c>
      <c r="R116" s="168">
        <f t="shared" si="60"/>
        <v>-8.0000000013402683E-8</v>
      </c>
      <c r="S116" s="168">
        <v>13.271933000000001</v>
      </c>
      <c r="T116" s="168">
        <v>0</v>
      </c>
      <c r="U116" s="168">
        <v>12.885159999999999</v>
      </c>
      <c r="V116" s="168">
        <v>0.38677300000000003</v>
      </c>
      <c r="W116" s="168">
        <v>0</v>
      </c>
      <c r="X116" s="72" t="s">
        <v>13</v>
      </c>
      <c r="Y116" s="72" t="s">
        <v>13</v>
      </c>
      <c r="Z116" s="72" t="s">
        <v>13</v>
      </c>
      <c r="AA116" s="72" t="s">
        <v>13</v>
      </c>
      <c r="AB116" s="72" t="s">
        <v>407</v>
      </c>
      <c r="AC116" s="72">
        <v>20</v>
      </c>
      <c r="AD116" s="72" t="s">
        <v>297</v>
      </c>
      <c r="AE116" s="72">
        <v>72</v>
      </c>
      <c r="AF116" s="72" t="s">
        <v>407</v>
      </c>
      <c r="AG116" s="72" t="s">
        <v>13</v>
      </c>
      <c r="AH116" s="72" t="s">
        <v>13</v>
      </c>
      <c r="AI116" s="72" t="s">
        <v>13</v>
      </c>
      <c r="AJ116" s="72">
        <v>0</v>
      </c>
      <c r="AK116" s="72" t="s">
        <v>13</v>
      </c>
      <c r="AL116" s="72" t="s">
        <v>696</v>
      </c>
    </row>
    <row r="117" spans="1:38" ht="79.5" customHeight="1" x14ac:dyDescent="0.25">
      <c r="A117" s="79" t="s">
        <v>118</v>
      </c>
      <c r="B117" s="167" t="s">
        <v>500</v>
      </c>
      <c r="C117" s="72" t="s">
        <v>697</v>
      </c>
      <c r="D117" s="73">
        <v>36.111998000000014</v>
      </c>
      <c r="E117" s="73">
        <v>0</v>
      </c>
      <c r="F117" s="73">
        <v>36.111998000000014</v>
      </c>
      <c r="G117" s="73">
        <v>0</v>
      </c>
      <c r="H117" s="73">
        <v>0</v>
      </c>
      <c r="I117" s="168">
        <v>58.622076</v>
      </c>
      <c r="J117" s="168">
        <v>1.441568</v>
      </c>
      <c r="K117" s="168">
        <v>56.127574000000003</v>
      </c>
      <c r="L117" s="168">
        <v>0</v>
      </c>
      <c r="M117" s="168">
        <v>1.052934</v>
      </c>
      <c r="N117" s="168">
        <f t="shared" si="56"/>
        <v>22.510077999999986</v>
      </c>
      <c r="O117" s="168">
        <f t="shared" si="57"/>
        <v>1.441568</v>
      </c>
      <c r="P117" s="168">
        <f t="shared" si="58"/>
        <v>20.015575999999989</v>
      </c>
      <c r="Q117" s="168">
        <f t="shared" si="59"/>
        <v>0</v>
      </c>
      <c r="R117" s="168">
        <f t="shared" si="60"/>
        <v>1.052934</v>
      </c>
      <c r="S117" s="168">
        <v>13.092145</v>
      </c>
      <c r="T117" s="168">
        <v>0.47424700000000003</v>
      </c>
      <c r="U117" s="168">
        <v>11.07602</v>
      </c>
      <c r="V117" s="168">
        <v>0.96101300000000001</v>
      </c>
      <c r="W117" s="168">
        <v>0.58086499999999974</v>
      </c>
      <c r="X117" s="72" t="s">
        <v>13</v>
      </c>
      <c r="Y117" s="72" t="s">
        <v>13</v>
      </c>
      <c r="Z117" s="72" t="s">
        <v>13</v>
      </c>
      <c r="AA117" s="72" t="s">
        <v>13</v>
      </c>
      <c r="AB117" s="72">
        <v>2012</v>
      </c>
      <c r="AC117" s="72" t="s">
        <v>291</v>
      </c>
      <c r="AD117" s="72" t="s">
        <v>291</v>
      </c>
      <c r="AE117" s="72">
        <v>0</v>
      </c>
      <c r="AF117" s="72">
        <v>2012</v>
      </c>
      <c r="AG117" s="72" t="s">
        <v>13</v>
      </c>
      <c r="AH117" s="72" t="s">
        <v>13</v>
      </c>
      <c r="AI117" s="72" t="s">
        <v>13</v>
      </c>
      <c r="AJ117" s="72">
        <v>0</v>
      </c>
      <c r="AK117" s="72" t="s">
        <v>13</v>
      </c>
      <c r="AL117" s="72" t="s">
        <v>696</v>
      </c>
    </row>
    <row r="118" spans="1:38" ht="79.5" customHeight="1" x14ac:dyDescent="0.25">
      <c r="A118" s="79" t="s">
        <v>119</v>
      </c>
      <c r="B118" s="167" t="s">
        <v>501</v>
      </c>
      <c r="C118" s="72" t="s">
        <v>697</v>
      </c>
      <c r="D118" s="73">
        <v>388.49888199999998</v>
      </c>
      <c r="E118" s="73">
        <v>2.4220000000000002</v>
      </c>
      <c r="F118" s="73">
        <v>194.24944099999999</v>
      </c>
      <c r="G118" s="73">
        <v>135.97460869999998</v>
      </c>
      <c r="H118" s="73">
        <v>55.852832299999989</v>
      </c>
      <c r="I118" s="168">
        <v>65.511920000000003</v>
      </c>
      <c r="J118" s="168">
        <v>0.13076199999999999</v>
      </c>
      <c r="K118" s="168">
        <v>51.604680000000002</v>
      </c>
      <c r="L118" s="168">
        <v>0</v>
      </c>
      <c r="M118" s="168">
        <v>13.776477999999999</v>
      </c>
      <c r="N118" s="168">
        <f t="shared" si="56"/>
        <v>-322.98696199999995</v>
      </c>
      <c r="O118" s="168">
        <f t="shared" si="57"/>
        <v>-2.2912380000000003</v>
      </c>
      <c r="P118" s="168">
        <f t="shared" si="58"/>
        <v>-142.64476099999999</v>
      </c>
      <c r="Q118" s="168">
        <f t="shared" si="59"/>
        <v>-135.97460869999998</v>
      </c>
      <c r="R118" s="168">
        <f t="shared" si="60"/>
        <v>-42.076354299999991</v>
      </c>
      <c r="S118" s="168">
        <v>20.237696</v>
      </c>
      <c r="T118" s="168">
        <v>0</v>
      </c>
      <c r="U118" s="168">
        <v>1.4783900000000001</v>
      </c>
      <c r="V118" s="168">
        <v>0</v>
      </c>
      <c r="W118" s="168">
        <v>18.759306000000002</v>
      </c>
      <c r="X118" s="72" t="s">
        <v>13</v>
      </c>
      <c r="Y118" s="72" t="s">
        <v>13</v>
      </c>
      <c r="Z118" s="72" t="s">
        <v>13</v>
      </c>
      <c r="AA118" s="72" t="s">
        <v>13</v>
      </c>
      <c r="AB118" s="72">
        <v>2013</v>
      </c>
      <c r="AC118" s="72" t="s">
        <v>13</v>
      </c>
      <c r="AD118" s="72" t="s">
        <v>13</v>
      </c>
      <c r="AE118" s="72">
        <v>0</v>
      </c>
      <c r="AF118" s="72">
        <v>2013</v>
      </c>
      <c r="AG118" s="72">
        <v>50</v>
      </c>
      <c r="AH118" s="72" t="s">
        <v>298</v>
      </c>
      <c r="AI118" s="72" t="s">
        <v>299</v>
      </c>
      <c r="AJ118" s="72">
        <v>9.4499999999999993</v>
      </c>
      <c r="AK118" s="72" t="s">
        <v>13</v>
      </c>
      <c r="AL118" s="72" t="s">
        <v>696</v>
      </c>
    </row>
    <row r="119" spans="1:38" ht="79.5" customHeight="1" x14ac:dyDescent="0.25">
      <c r="A119" s="79" t="s">
        <v>120</v>
      </c>
      <c r="B119" s="167" t="s">
        <v>502</v>
      </c>
      <c r="C119" s="72" t="s">
        <v>697</v>
      </c>
      <c r="D119" s="73">
        <v>433.93153299999994</v>
      </c>
      <c r="E119" s="73">
        <v>15.346</v>
      </c>
      <c r="F119" s="73">
        <v>181.02309650000001</v>
      </c>
      <c r="G119" s="73">
        <v>156.71616754999999</v>
      </c>
      <c r="H119" s="73">
        <v>80.846268949999939</v>
      </c>
      <c r="I119" s="168">
        <v>305.94740599999994</v>
      </c>
      <c r="J119" s="168">
        <v>15.346080000000001</v>
      </c>
      <c r="K119" s="168">
        <v>255.20699299999998</v>
      </c>
      <c r="L119" s="168">
        <v>0</v>
      </c>
      <c r="M119" s="168">
        <v>35.394332999999996</v>
      </c>
      <c r="N119" s="168">
        <f t="shared" si="56"/>
        <v>-127.984127</v>
      </c>
      <c r="O119" s="168">
        <f t="shared" si="57"/>
        <v>8.0000000000524096E-5</v>
      </c>
      <c r="P119" s="168">
        <f t="shared" si="58"/>
        <v>74.183896499999975</v>
      </c>
      <c r="Q119" s="168">
        <f t="shared" si="59"/>
        <v>-156.71616754999999</v>
      </c>
      <c r="R119" s="168">
        <f t="shared" si="60"/>
        <v>-45.451935949999942</v>
      </c>
      <c r="S119" s="168">
        <v>339.43134999999995</v>
      </c>
      <c r="T119" s="168">
        <v>15.300175999999999</v>
      </c>
      <c r="U119" s="168">
        <v>302.376194</v>
      </c>
      <c r="V119" s="168">
        <v>4.4327990000000002</v>
      </c>
      <c r="W119" s="168">
        <v>17.322180999999983</v>
      </c>
      <c r="X119" s="72" t="s">
        <v>13</v>
      </c>
      <c r="Y119" s="72" t="s">
        <v>13</v>
      </c>
      <c r="Z119" s="72" t="s">
        <v>13</v>
      </c>
      <c r="AA119" s="72" t="s">
        <v>13</v>
      </c>
      <c r="AB119" s="72">
        <v>2013</v>
      </c>
      <c r="AC119" s="72" t="s">
        <v>13</v>
      </c>
      <c r="AD119" s="72" t="s">
        <v>13</v>
      </c>
      <c r="AE119" s="72">
        <v>0</v>
      </c>
      <c r="AF119" s="72">
        <v>2013</v>
      </c>
      <c r="AG119" s="72">
        <v>50</v>
      </c>
      <c r="AH119" s="72" t="s">
        <v>298</v>
      </c>
      <c r="AI119" s="72" t="s">
        <v>299</v>
      </c>
      <c r="AJ119" s="72">
        <v>7.2</v>
      </c>
      <c r="AK119" s="72" t="s">
        <v>13</v>
      </c>
      <c r="AL119" s="72" t="s">
        <v>696</v>
      </c>
    </row>
    <row r="120" spans="1:38" ht="79.5" customHeight="1" x14ac:dyDescent="0.25">
      <c r="A120" s="79" t="s">
        <v>121</v>
      </c>
      <c r="B120" s="167" t="s">
        <v>503</v>
      </c>
      <c r="C120" s="72" t="s">
        <v>697</v>
      </c>
      <c r="D120" s="73">
        <v>171.88130000000004</v>
      </c>
      <c r="E120" s="73">
        <v>0</v>
      </c>
      <c r="F120" s="73">
        <v>85.940650000000005</v>
      </c>
      <c r="G120" s="73">
        <v>60.158454999999996</v>
      </c>
      <c r="H120" s="73">
        <v>25.782195000000009</v>
      </c>
      <c r="I120" s="168">
        <v>89.444580999999999</v>
      </c>
      <c r="J120" s="168">
        <v>0</v>
      </c>
      <c r="K120" s="168">
        <v>86.375779999999992</v>
      </c>
      <c r="L120" s="168">
        <v>0</v>
      </c>
      <c r="M120" s="168">
        <v>3.0688010000000001</v>
      </c>
      <c r="N120" s="168">
        <f t="shared" si="56"/>
        <v>-82.436719000000039</v>
      </c>
      <c r="O120" s="168">
        <f t="shared" si="57"/>
        <v>0</v>
      </c>
      <c r="P120" s="168">
        <f t="shared" si="58"/>
        <v>0.43512999999998669</v>
      </c>
      <c r="Q120" s="168">
        <f t="shared" si="59"/>
        <v>-60.158454999999996</v>
      </c>
      <c r="R120" s="168">
        <f t="shared" si="60"/>
        <v>-22.713394000000008</v>
      </c>
      <c r="S120" s="168">
        <v>10.367578</v>
      </c>
      <c r="T120" s="168">
        <v>0</v>
      </c>
      <c r="U120" s="168">
        <v>8.0643119999999993</v>
      </c>
      <c r="V120" s="168">
        <v>0</v>
      </c>
      <c r="W120" s="168">
        <v>2.3032659999999998</v>
      </c>
      <c r="X120" s="72" t="s">
        <v>13</v>
      </c>
      <c r="Y120" s="72" t="s">
        <v>13</v>
      </c>
      <c r="Z120" s="72" t="s">
        <v>13</v>
      </c>
      <c r="AA120" s="72" t="s">
        <v>13</v>
      </c>
      <c r="AB120" s="72">
        <v>2013</v>
      </c>
      <c r="AC120" s="72" t="s">
        <v>13</v>
      </c>
      <c r="AD120" s="72" t="s">
        <v>13</v>
      </c>
      <c r="AE120" s="72">
        <v>0</v>
      </c>
      <c r="AF120" s="72">
        <v>2013</v>
      </c>
      <c r="AG120" s="72">
        <v>50</v>
      </c>
      <c r="AH120" s="72" t="s">
        <v>298</v>
      </c>
      <c r="AI120" s="72" t="s">
        <v>299</v>
      </c>
      <c r="AJ120" s="72">
        <v>8.8699999999999992</v>
      </c>
      <c r="AK120" s="72" t="s">
        <v>13</v>
      </c>
      <c r="AL120" s="72" t="s">
        <v>696</v>
      </c>
    </row>
    <row r="121" spans="1:38" ht="79.5" customHeight="1" x14ac:dyDescent="0.25">
      <c r="A121" s="79" t="s">
        <v>122</v>
      </c>
      <c r="B121" s="167" t="s">
        <v>504</v>
      </c>
      <c r="C121" s="72" t="s">
        <v>697</v>
      </c>
      <c r="D121" s="73">
        <v>1124.3466969999999</v>
      </c>
      <c r="E121" s="73">
        <v>0</v>
      </c>
      <c r="F121" s="73">
        <v>562.17334849999997</v>
      </c>
      <c r="G121" s="73">
        <v>393.52134394999996</v>
      </c>
      <c r="H121" s="73">
        <v>168.65200455000002</v>
      </c>
      <c r="I121" s="706">
        <f>J121+K121+L121+M121</f>
        <v>458.42513000000002</v>
      </c>
      <c r="J121" s="168">
        <v>3.1887319999999999</v>
      </c>
      <c r="K121" s="168">
        <v>399.914919</v>
      </c>
      <c r="L121" s="168">
        <v>0</v>
      </c>
      <c r="M121" s="168">
        <f>81.235479-25.914</f>
        <v>55.321478999999997</v>
      </c>
      <c r="N121" s="168">
        <f t="shared" si="56"/>
        <v>-665.92156699999987</v>
      </c>
      <c r="O121" s="168">
        <f t="shared" si="57"/>
        <v>3.1887319999999999</v>
      </c>
      <c r="P121" s="168">
        <f t="shared" si="58"/>
        <v>-162.25842949999998</v>
      </c>
      <c r="Q121" s="168">
        <f t="shared" si="59"/>
        <v>-393.52134394999996</v>
      </c>
      <c r="R121" s="168">
        <f t="shared" si="60"/>
        <v>-113.33052555000002</v>
      </c>
      <c r="S121" s="168">
        <v>128.57423299999999</v>
      </c>
      <c r="T121" s="168">
        <v>13.494858000000001</v>
      </c>
      <c r="U121" s="168">
        <v>77.84774800000001</v>
      </c>
      <c r="V121" s="168">
        <v>0</v>
      </c>
      <c r="W121" s="168">
        <v>37.231626999999996</v>
      </c>
      <c r="X121" s="72" t="s">
        <v>13</v>
      </c>
      <c r="Y121" s="72" t="s">
        <v>13</v>
      </c>
      <c r="Z121" s="72" t="s">
        <v>13</v>
      </c>
      <c r="AA121" s="72" t="s">
        <v>13</v>
      </c>
      <c r="AB121" s="72">
        <v>2013</v>
      </c>
      <c r="AC121" s="72" t="s">
        <v>13</v>
      </c>
      <c r="AD121" s="72" t="s">
        <v>13</v>
      </c>
      <c r="AE121" s="72">
        <v>0</v>
      </c>
      <c r="AF121" s="72">
        <v>2013</v>
      </c>
      <c r="AG121" s="72">
        <v>50</v>
      </c>
      <c r="AH121" s="72" t="s">
        <v>298</v>
      </c>
      <c r="AI121" s="72" t="s">
        <v>299</v>
      </c>
      <c r="AJ121" s="72">
        <v>24.47</v>
      </c>
      <c r="AK121" s="72" t="s">
        <v>13</v>
      </c>
      <c r="AL121" s="72" t="s">
        <v>696</v>
      </c>
    </row>
    <row r="122" spans="1:38" ht="79.5" customHeight="1" x14ac:dyDescent="0.25">
      <c r="A122" s="79" t="s">
        <v>123</v>
      </c>
      <c r="B122" s="167" t="s">
        <v>505</v>
      </c>
      <c r="C122" s="72" t="s">
        <v>697</v>
      </c>
      <c r="D122" s="73">
        <v>56.348487999999996</v>
      </c>
      <c r="E122" s="73">
        <v>2.34</v>
      </c>
      <c r="F122" s="73">
        <v>28.174243999999998</v>
      </c>
      <c r="G122" s="73">
        <v>19.721970799999998</v>
      </c>
      <c r="H122" s="73">
        <v>6.1122732000000042</v>
      </c>
      <c r="I122" s="168">
        <v>16.749179999999999</v>
      </c>
      <c r="J122" s="168">
        <v>2.3396979999999998</v>
      </c>
      <c r="K122" s="168">
        <v>8.3625900000000009</v>
      </c>
      <c r="L122" s="168">
        <v>0</v>
      </c>
      <c r="M122" s="168">
        <v>6.0468919999999997</v>
      </c>
      <c r="N122" s="168">
        <f t="shared" si="56"/>
        <v>-39.599307999999994</v>
      </c>
      <c r="O122" s="168">
        <f t="shared" si="57"/>
        <v>-3.0200000000002447E-4</v>
      </c>
      <c r="P122" s="168">
        <f t="shared" si="58"/>
        <v>-19.811653999999997</v>
      </c>
      <c r="Q122" s="168">
        <f t="shared" si="59"/>
        <v>-19.721970799999998</v>
      </c>
      <c r="R122" s="168">
        <f t="shared" si="60"/>
        <v>-6.5381200000004469E-2</v>
      </c>
      <c r="S122" s="168">
        <v>7.1845270000000001</v>
      </c>
      <c r="T122" s="168">
        <v>0</v>
      </c>
      <c r="U122" s="168">
        <v>0.26546900000000001</v>
      </c>
      <c r="V122" s="168">
        <v>0</v>
      </c>
      <c r="W122" s="168">
        <v>6.9190579999999997</v>
      </c>
      <c r="X122" s="72" t="s">
        <v>13</v>
      </c>
      <c r="Y122" s="72" t="s">
        <v>13</v>
      </c>
      <c r="Z122" s="72" t="s">
        <v>13</v>
      </c>
      <c r="AA122" s="72" t="s">
        <v>13</v>
      </c>
      <c r="AB122" s="72">
        <v>2013</v>
      </c>
      <c r="AC122" s="72" t="s">
        <v>13</v>
      </c>
      <c r="AD122" s="72" t="s">
        <v>13</v>
      </c>
      <c r="AE122" s="72">
        <v>0</v>
      </c>
      <c r="AF122" s="72">
        <v>2013</v>
      </c>
      <c r="AG122" s="72">
        <v>50</v>
      </c>
      <c r="AH122" s="72" t="s">
        <v>298</v>
      </c>
      <c r="AI122" s="72" t="s">
        <v>299</v>
      </c>
      <c r="AJ122" s="72">
        <v>5.4359999999999999</v>
      </c>
      <c r="AK122" s="72" t="s">
        <v>13</v>
      </c>
      <c r="AL122" s="72" t="s">
        <v>696</v>
      </c>
    </row>
    <row r="123" spans="1:38" ht="79.5" customHeight="1" x14ac:dyDescent="0.25">
      <c r="A123" s="79" t="s">
        <v>124</v>
      </c>
      <c r="B123" s="167" t="s">
        <v>506</v>
      </c>
      <c r="C123" s="72" t="s">
        <v>697</v>
      </c>
      <c r="D123" s="73">
        <v>1793.4853549999998</v>
      </c>
      <c r="E123" s="73">
        <v>14.239000000000001</v>
      </c>
      <c r="F123" s="73">
        <v>896.7426774999999</v>
      </c>
      <c r="G123" s="73">
        <v>627.71987424999986</v>
      </c>
      <c r="H123" s="73">
        <v>254.78380325000001</v>
      </c>
      <c r="I123" s="168">
        <v>1065.042185</v>
      </c>
      <c r="J123" s="168">
        <v>35.597074999999997</v>
      </c>
      <c r="K123" s="168">
        <v>953.44758200000001</v>
      </c>
      <c r="L123" s="168">
        <v>0</v>
      </c>
      <c r="M123" s="168">
        <v>75.997528000000003</v>
      </c>
      <c r="N123" s="168">
        <f t="shared" si="56"/>
        <v>-728.44316999999978</v>
      </c>
      <c r="O123" s="168">
        <f t="shared" si="57"/>
        <v>21.358074999999996</v>
      </c>
      <c r="P123" s="168">
        <f t="shared" si="58"/>
        <v>56.704904500000112</v>
      </c>
      <c r="Q123" s="168">
        <f t="shared" si="59"/>
        <v>-627.71987424999986</v>
      </c>
      <c r="R123" s="168">
        <f t="shared" si="60"/>
        <v>-178.78627525000002</v>
      </c>
      <c r="S123" s="168">
        <v>1134.1884829999999</v>
      </c>
      <c r="T123" s="168">
        <v>0</v>
      </c>
      <c r="U123" s="168">
        <v>1113.139048</v>
      </c>
      <c r="V123" s="168">
        <v>0</v>
      </c>
      <c r="W123" s="168">
        <v>55.765171000000088</v>
      </c>
      <c r="X123" s="72" t="s">
        <v>13</v>
      </c>
      <c r="Y123" s="72" t="s">
        <v>13</v>
      </c>
      <c r="Z123" s="72" t="s">
        <v>13</v>
      </c>
      <c r="AA123" s="72" t="s">
        <v>13</v>
      </c>
      <c r="AB123" s="72">
        <v>2013</v>
      </c>
      <c r="AC123" s="72" t="s">
        <v>13</v>
      </c>
      <c r="AD123" s="72" t="s">
        <v>13</v>
      </c>
      <c r="AE123" s="72">
        <v>0</v>
      </c>
      <c r="AF123" s="72">
        <v>2013</v>
      </c>
      <c r="AG123" s="72">
        <v>50</v>
      </c>
      <c r="AH123" s="72" t="s">
        <v>298</v>
      </c>
      <c r="AI123" s="72" t="s">
        <v>299</v>
      </c>
      <c r="AJ123" s="72">
        <v>64.712999999999994</v>
      </c>
      <c r="AK123" s="72" t="s">
        <v>13</v>
      </c>
      <c r="AL123" s="72" t="s">
        <v>696</v>
      </c>
    </row>
    <row r="124" spans="1:38" ht="79.5" customHeight="1" x14ac:dyDescent="0.25">
      <c r="A124" s="79" t="s">
        <v>125</v>
      </c>
      <c r="B124" s="167" t="s">
        <v>507</v>
      </c>
      <c r="C124" s="72" t="s">
        <v>697</v>
      </c>
      <c r="D124" s="73">
        <v>2349.877798</v>
      </c>
      <c r="E124" s="73">
        <v>0</v>
      </c>
      <c r="F124" s="73">
        <v>1174.938899</v>
      </c>
      <c r="G124" s="73">
        <v>822.45722929999999</v>
      </c>
      <c r="H124" s="73">
        <v>352.4816697</v>
      </c>
      <c r="I124" s="168">
        <v>1243.2125349999999</v>
      </c>
      <c r="J124" s="168">
        <v>0</v>
      </c>
      <c r="K124" s="168">
        <v>1203.2334020000001</v>
      </c>
      <c r="L124" s="168">
        <v>0.6372000000000001</v>
      </c>
      <c r="M124" s="168">
        <v>39.341932999999997</v>
      </c>
      <c r="N124" s="168">
        <f t="shared" si="56"/>
        <v>-1106.6652630000001</v>
      </c>
      <c r="O124" s="168">
        <f t="shared" si="57"/>
        <v>0</v>
      </c>
      <c r="P124" s="168">
        <f t="shared" si="58"/>
        <v>28.294503000000077</v>
      </c>
      <c r="Q124" s="168">
        <f t="shared" si="59"/>
        <v>-821.82002929999999</v>
      </c>
      <c r="R124" s="168">
        <f t="shared" si="60"/>
        <v>-313.13973670000001</v>
      </c>
      <c r="S124" s="168">
        <v>978.63190399999996</v>
      </c>
      <c r="T124" s="168">
        <v>0</v>
      </c>
      <c r="U124" s="168">
        <v>945.57509499999992</v>
      </c>
      <c r="V124" s="168">
        <v>9.8960450000000009</v>
      </c>
      <c r="W124" s="168">
        <v>23.160763999999965</v>
      </c>
      <c r="X124" s="72" t="s">
        <v>13</v>
      </c>
      <c r="Y124" s="72" t="s">
        <v>13</v>
      </c>
      <c r="Z124" s="72" t="s">
        <v>13</v>
      </c>
      <c r="AA124" s="72" t="s">
        <v>13</v>
      </c>
      <c r="AB124" s="72">
        <v>2013</v>
      </c>
      <c r="AC124" s="72" t="s">
        <v>13</v>
      </c>
      <c r="AD124" s="72" t="s">
        <v>13</v>
      </c>
      <c r="AE124" s="72">
        <v>0</v>
      </c>
      <c r="AF124" s="72">
        <v>2013</v>
      </c>
      <c r="AG124" s="72" t="s">
        <v>13</v>
      </c>
      <c r="AH124" s="72" t="s">
        <v>13</v>
      </c>
      <c r="AI124" s="72" t="s">
        <v>13</v>
      </c>
      <c r="AJ124" s="72">
        <v>15.22</v>
      </c>
      <c r="AK124" s="72" t="s">
        <v>13</v>
      </c>
      <c r="AL124" s="72" t="s">
        <v>696</v>
      </c>
    </row>
    <row r="125" spans="1:38" ht="79.5" customHeight="1" x14ac:dyDescent="0.25">
      <c r="A125" s="79" t="s">
        <v>126</v>
      </c>
      <c r="B125" s="167" t="s">
        <v>508</v>
      </c>
      <c r="C125" s="72" t="s">
        <v>697</v>
      </c>
      <c r="D125" s="73">
        <v>1244.1806919999999</v>
      </c>
      <c r="E125" s="73">
        <v>19.751000000000001</v>
      </c>
      <c r="F125" s="73">
        <v>582.64525100000003</v>
      </c>
      <c r="G125" s="73">
        <v>487.85167569999999</v>
      </c>
      <c r="H125" s="73">
        <v>153.93276529999991</v>
      </c>
      <c r="I125" s="706">
        <f>J125+K125+L125+M125</f>
        <v>727.89088800000002</v>
      </c>
      <c r="J125" s="168">
        <v>19.750869999999999</v>
      </c>
      <c r="K125" s="168">
        <v>696.65762600000005</v>
      </c>
      <c r="L125" s="168">
        <v>1.14625</v>
      </c>
      <c r="M125" s="168">
        <f>-15.577858+25.914</f>
        <v>10.336142000000001</v>
      </c>
      <c r="N125" s="168">
        <f t="shared" si="56"/>
        <v>-516.28980399999989</v>
      </c>
      <c r="O125" s="168">
        <f t="shared" si="57"/>
        <v>-1.3000000000218392E-4</v>
      </c>
      <c r="P125" s="168">
        <f t="shared" si="58"/>
        <v>114.01237500000002</v>
      </c>
      <c r="Q125" s="168">
        <f t="shared" si="59"/>
        <v>-486.70542569999998</v>
      </c>
      <c r="R125" s="168">
        <f t="shared" si="60"/>
        <v>-143.59662329999992</v>
      </c>
      <c r="S125" s="168">
        <v>687.59738800000002</v>
      </c>
      <c r="T125" s="168">
        <v>0</v>
      </c>
      <c r="U125" s="168">
        <v>673.192409</v>
      </c>
      <c r="V125" s="168">
        <v>1.7515579999999999</v>
      </c>
      <c r="W125" s="168">
        <v>12.653421000000089</v>
      </c>
      <c r="X125" s="72" t="s">
        <v>13</v>
      </c>
      <c r="Y125" s="72" t="s">
        <v>13</v>
      </c>
      <c r="Z125" s="72" t="s">
        <v>13</v>
      </c>
      <c r="AA125" s="72" t="s">
        <v>13</v>
      </c>
      <c r="AB125" s="72">
        <v>2013</v>
      </c>
      <c r="AC125" s="72" t="s">
        <v>13</v>
      </c>
      <c r="AD125" s="72" t="s">
        <v>13</v>
      </c>
      <c r="AE125" s="72">
        <v>0</v>
      </c>
      <c r="AF125" s="72">
        <v>2013</v>
      </c>
      <c r="AG125" s="72" t="s">
        <v>13</v>
      </c>
      <c r="AH125" s="72" t="s">
        <v>13</v>
      </c>
      <c r="AI125" s="72" t="s">
        <v>13</v>
      </c>
      <c r="AJ125" s="72">
        <v>7.77</v>
      </c>
      <c r="AK125" s="72" t="s">
        <v>13</v>
      </c>
      <c r="AL125" s="72" t="s">
        <v>696</v>
      </c>
    </row>
    <row r="126" spans="1:38" ht="79.5" customHeight="1" x14ac:dyDescent="0.25">
      <c r="A126" s="79" t="s">
        <v>127</v>
      </c>
      <c r="B126" s="167" t="s">
        <v>509</v>
      </c>
      <c r="C126" s="72" t="s">
        <v>697</v>
      </c>
      <c r="D126" s="73">
        <v>424.9189780000001</v>
      </c>
      <c r="E126" s="73">
        <v>0</v>
      </c>
      <c r="F126" s="73">
        <v>212.45948900000005</v>
      </c>
      <c r="G126" s="73">
        <v>148.72164230000001</v>
      </c>
      <c r="H126" s="73">
        <v>63.737846700000034</v>
      </c>
      <c r="I126" s="168">
        <v>307.85528199999993</v>
      </c>
      <c r="J126" s="168">
        <v>0</v>
      </c>
      <c r="K126" s="168">
        <v>280.38558399999999</v>
      </c>
      <c r="L126" s="168">
        <v>1.0620000000000001</v>
      </c>
      <c r="M126" s="168">
        <v>26.407698</v>
      </c>
      <c r="N126" s="168">
        <f t="shared" si="56"/>
        <v>-117.06369600000016</v>
      </c>
      <c r="O126" s="168">
        <f t="shared" si="57"/>
        <v>0</v>
      </c>
      <c r="P126" s="168">
        <f t="shared" si="58"/>
        <v>67.926094999999947</v>
      </c>
      <c r="Q126" s="168">
        <f t="shared" si="59"/>
        <v>-147.6596423</v>
      </c>
      <c r="R126" s="168">
        <f t="shared" si="60"/>
        <v>-37.330148700000038</v>
      </c>
      <c r="S126" s="168">
        <v>302.40094900000003</v>
      </c>
      <c r="T126" s="168">
        <v>0</v>
      </c>
      <c r="U126" s="168">
        <v>272.48431499999998</v>
      </c>
      <c r="V126" s="168">
        <v>19.180018</v>
      </c>
      <c r="W126" s="168">
        <v>10.736616000000039</v>
      </c>
      <c r="X126" s="72" t="s">
        <v>13</v>
      </c>
      <c r="Y126" s="72" t="s">
        <v>13</v>
      </c>
      <c r="Z126" s="72" t="s">
        <v>13</v>
      </c>
      <c r="AA126" s="72" t="s">
        <v>13</v>
      </c>
      <c r="AB126" s="72">
        <v>2013</v>
      </c>
      <c r="AC126" s="72" t="s">
        <v>13</v>
      </c>
      <c r="AD126" s="72" t="s">
        <v>13</v>
      </c>
      <c r="AE126" s="72">
        <v>0</v>
      </c>
      <c r="AF126" s="72">
        <v>2013</v>
      </c>
      <c r="AG126" s="72" t="s">
        <v>13</v>
      </c>
      <c r="AH126" s="72" t="s">
        <v>13</v>
      </c>
      <c r="AI126" s="72" t="s">
        <v>13</v>
      </c>
      <c r="AJ126" s="72">
        <v>2.2000000000000002</v>
      </c>
      <c r="AK126" s="72" t="s">
        <v>13</v>
      </c>
      <c r="AL126" s="72" t="s">
        <v>696</v>
      </c>
    </row>
    <row r="127" spans="1:38" ht="79.5" customHeight="1" x14ac:dyDescent="0.25">
      <c r="A127" s="79" t="s">
        <v>128</v>
      </c>
      <c r="B127" s="167" t="s">
        <v>510</v>
      </c>
      <c r="C127" s="72" t="s">
        <v>697</v>
      </c>
      <c r="D127" s="73">
        <v>306.84229100000005</v>
      </c>
      <c r="E127" s="73">
        <v>0</v>
      </c>
      <c r="F127" s="73">
        <v>177.14331050000001</v>
      </c>
      <c r="G127" s="73">
        <v>82</v>
      </c>
      <c r="H127" s="73">
        <v>47.698980499999976</v>
      </c>
      <c r="I127" s="168">
        <v>178.259972</v>
      </c>
      <c r="J127" s="168">
        <v>0.499141</v>
      </c>
      <c r="K127" s="168">
        <v>127.179455</v>
      </c>
      <c r="L127" s="168">
        <v>0.22925000000000001</v>
      </c>
      <c r="M127" s="168">
        <v>50.352126000000005</v>
      </c>
      <c r="N127" s="168">
        <f t="shared" si="56"/>
        <v>-128.58231900000004</v>
      </c>
      <c r="O127" s="168">
        <f t="shared" si="57"/>
        <v>0.499141</v>
      </c>
      <c r="P127" s="168">
        <f t="shared" si="58"/>
        <v>-49.963855500000008</v>
      </c>
      <c r="Q127" s="168">
        <f t="shared" si="59"/>
        <v>-81.770750000000007</v>
      </c>
      <c r="R127" s="168">
        <f t="shared" si="60"/>
        <v>2.6531455000000292</v>
      </c>
      <c r="S127" s="168">
        <v>114.65642600000001</v>
      </c>
      <c r="T127" s="168">
        <v>0.42300099999999996</v>
      </c>
      <c r="U127" s="168">
        <v>87.121373000000006</v>
      </c>
      <c r="V127" s="168">
        <v>0</v>
      </c>
      <c r="W127" s="168">
        <v>27.112051999999995</v>
      </c>
      <c r="X127" s="72" t="s">
        <v>13</v>
      </c>
      <c r="Y127" s="72" t="s">
        <v>13</v>
      </c>
      <c r="Z127" s="72" t="s">
        <v>13</v>
      </c>
      <c r="AA127" s="72" t="s">
        <v>13</v>
      </c>
      <c r="AB127" s="72">
        <v>2013</v>
      </c>
      <c r="AC127" s="72" t="s">
        <v>13</v>
      </c>
      <c r="AD127" s="72" t="s">
        <v>13</v>
      </c>
      <c r="AE127" s="72">
        <v>0</v>
      </c>
      <c r="AF127" s="72">
        <v>2013</v>
      </c>
      <c r="AG127" s="72" t="s">
        <v>13</v>
      </c>
      <c r="AH127" s="72" t="s">
        <v>13</v>
      </c>
      <c r="AI127" s="72" t="s">
        <v>13</v>
      </c>
      <c r="AJ127" s="72">
        <v>7.2510000000000003</v>
      </c>
      <c r="AK127" s="72" t="s">
        <v>13</v>
      </c>
      <c r="AL127" s="72" t="s">
        <v>696</v>
      </c>
    </row>
    <row r="128" spans="1:38" ht="79.5" customHeight="1" x14ac:dyDescent="0.25">
      <c r="A128" s="79" t="s">
        <v>129</v>
      </c>
      <c r="B128" s="167" t="s">
        <v>511</v>
      </c>
      <c r="C128" s="72" t="s">
        <v>697</v>
      </c>
      <c r="D128" s="73">
        <v>1089.2389820000001</v>
      </c>
      <c r="E128" s="73">
        <v>29.023</v>
      </c>
      <c r="F128" s="73">
        <v>544.61949100000004</v>
      </c>
      <c r="G128" s="73">
        <v>381.23364370000002</v>
      </c>
      <c r="H128" s="73">
        <v>134.36284730000011</v>
      </c>
      <c r="I128" s="168">
        <v>433.67046299999998</v>
      </c>
      <c r="J128" s="168">
        <v>29.023116999999999</v>
      </c>
      <c r="K128" s="168">
        <v>368.44009999999997</v>
      </c>
      <c r="L128" s="168">
        <v>3.3984000000000001</v>
      </c>
      <c r="M128" s="168">
        <v>32.808845999999996</v>
      </c>
      <c r="N128" s="168">
        <f t="shared" si="56"/>
        <v>-655.56851900000015</v>
      </c>
      <c r="O128" s="168">
        <f t="shared" si="57"/>
        <v>1.1699999999947863E-4</v>
      </c>
      <c r="P128" s="168">
        <f t="shared" si="58"/>
        <v>-176.17939100000007</v>
      </c>
      <c r="Q128" s="168">
        <f t="shared" si="59"/>
        <v>-377.83524370000004</v>
      </c>
      <c r="R128" s="168">
        <f t="shared" si="60"/>
        <v>-101.55400130000012</v>
      </c>
      <c r="S128" s="168">
        <v>16.292014999999999</v>
      </c>
      <c r="T128" s="168">
        <v>0</v>
      </c>
      <c r="U128" s="168">
        <v>0</v>
      </c>
      <c r="V128" s="168">
        <v>0</v>
      </c>
      <c r="W128" s="168">
        <v>16.292014999999999</v>
      </c>
      <c r="X128" s="72" t="s">
        <v>13</v>
      </c>
      <c r="Y128" s="72" t="s">
        <v>13</v>
      </c>
      <c r="Z128" s="72" t="s">
        <v>13</v>
      </c>
      <c r="AA128" s="72" t="s">
        <v>13</v>
      </c>
      <c r="AB128" s="72">
        <v>2013</v>
      </c>
      <c r="AC128" s="72" t="s">
        <v>13</v>
      </c>
      <c r="AD128" s="72" t="s">
        <v>13</v>
      </c>
      <c r="AE128" s="72">
        <v>0</v>
      </c>
      <c r="AF128" s="72">
        <v>2013</v>
      </c>
      <c r="AG128" s="72" t="s">
        <v>13</v>
      </c>
      <c r="AH128" s="72" t="s">
        <v>13</v>
      </c>
      <c r="AI128" s="72" t="s">
        <v>13</v>
      </c>
      <c r="AJ128" s="72">
        <v>10.95</v>
      </c>
      <c r="AK128" s="72" t="s">
        <v>13</v>
      </c>
      <c r="AL128" s="72" t="s">
        <v>696</v>
      </c>
    </row>
    <row r="129" spans="1:38" ht="79.5" customHeight="1" x14ac:dyDescent="0.25">
      <c r="A129" s="79" t="s">
        <v>13</v>
      </c>
      <c r="B129" s="169" t="s">
        <v>512</v>
      </c>
      <c r="C129" s="170" t="s">
        <v>697</v>
      </c>
      <c r="D129" s="73">
        <v>646.51262208000003</v>
      </c>
      <c r="E129" s="73">
        <v>4.32</v>
      </c>
      <c r="F129" s="73">
        <v>323.25631104000001</v>
      </c>
      <c r="G129" s="73">
        <v>226.279417728</v>
      </c>
      <c r="H129" s="73">
        <v>92.656893312000051</v>
      </c>
      <c r="I129" s="168">
        <v>198.75862099999998</v>
      </c>
      <c r="J129" s="168">
        <v>5.902596</v>
      </c>
      <c r="K129" s="168">
        <v>149.89050500000002</v>
      </c>
      <c r="L129" s="168">
        <v>0</v>
      </c>
      <c r="M129" s="168">
        <v>42.965519999999998</v>
      </c>
      <c r="N129" s="168">
        <f t="shared" si="56"/>
        <v>-447.75400108000008</v>
      </c>
      <c r="O129" s="168">
        <f t="shared" si="57"/>
        <v>1.5825959999999997</v>
      </c>
      <c r="P129" s="168">
        <f t="shared" si="58"/>
        <v>-173.36580604</v>
      </c>
      <c r="Q129" s="168">
        <f t="shared" si="59"/>
        <v>-226.279417728</v>
      </c>
      <c r="R129" s="168">
        <f t="shared" si="60"/>
        <v>-49.691373312000053</v>
      </c>
      <c r="S129" s="168">
        <v>168.52549700000003</v>
      </c>
      <c r="T129" s="168">
        <v>1.2817400000000001</v>
      </c>
      <c r="U129" s="168">
        <v>122.583405</v>
      </c>
      <c r="V129" s="168">
        <v>21.471584</v>
      </c>
      <c r="W129" s="168">
        <v>23.188768000000039</v>
      </c>
      <c r="X129" s="170" t="s">
        <v>13</v>
      </c>
      <c r="Y129" s="170" t="s">
        <v>13</v>
      </c>
      <c r="Z129" s="170" t="s">
        <v>13</v>
      </c>
      <c r="AA129" s="170" t="s">
        <v>13</v>
      </c>
      <c r="AB129" s="170" t="s">
        <v>13</v>
      </c>
      <c r="AC129" s="170" t="s">
        <v>13</v>
      </c>
      <c r="AD129" s="170" t="s">
        <v>13</v>
      </c>
      <c r="AE129" s="170">
        <v>41.005000000000003</v>
      </c>
      <c r="AF129" s="170" t="s">
        <v>13</v>
      </c>
      <c r="AG129" s="170" t="s">
        <v>13</v>
      </c>
      <c r="AH129" s="170" t="s">
        <v>13</v>
      </c>
      <c r="AI129" s="170" t="s">
        <v>13</v>
      </c>
      <c r="AJ129" s="170">
        <v>130</v>
      </c>
      <c r="AK129" s="170" t="s">
        <v>13</v>
      </c>
      <c r="AL129" s="170" t="s">
        <v>13</v>
      </c>
    </row>
    <row r="130" spans="1:38" ht="79.5" customHeight="1" x14ac:dyDescent="0.25">
      <c r="A130" s="79" t="s">
        <v>130</v>
      </c>
      <c r="B130" s="167" t="s">
        <v>513</v>
      </c>
      <c r="C130" s="72" t="s">
        <v>697</v>
      </c>
      <c r="D130" s="73">
        <v>219.16449208</v>
      </c>
      <c r="E130" s="73">
        <v>1.415</v>
      </c>
      <c r="F130" s="73">
        <v>109.58224604</v>
      </c>
      <c r="G130" s="73">
        <v>76.707572228000004</v>
      </c>
      <c r="H130" s="73">
        <v>31.459673812000013</v>
      </c>
      <c r="I130" s="168">
        <v>58.483644999999996</v>
      </c>
      <c r="J130" s="168">
        <v>1.414566</v>
      </c>
      <c r="K130" s="168">
        <v>46.846125999999998</v>
      </c>
      <c r="L130" s="168">
        <v>0</v>
      </c>
      <c r="M130" s="168">
        <v>10.222953</v>
      </c>
      <c r="N130" s="168">
        <f t="shared" si="56"/>
        <v>-160.68084708000001</v>
      </c>
      <c r="O130" s="168">
        <f t="shared" si="57"/>
        <v>-4.3400000000004546E-4</v>
      </c>
      <c r="P130" s="168">
        <f t="shared" si="58"/>
        <v>-62.736120040000003</v>
      </c>
      <c r="Q130" s="168">
        <f t="shared" si="59"/>
        <v>-76.707572228000004</v>
      </c>
      <c r="R130" s="168">
        <f t="shared" si="60"/>
        <v>-21.236720812000012</v>
      </c>
      <c r="S130" s="168">
        <v>32.550161999999993</v>
      </c>
      <c r="T130" s="168">
        <v>0</v>
      </c>
      <c r="U130" s="168">
        <v>22.423994999999998</v>
      </c>
      <c r="V130" s="168">
        <v>1.9546780000000001</v>
      </c>
      <c r="W130" s="168">
        <v>8.1714889999999976</v>
      </c>
      <c r="X130" s="72" t="s">
        <v>13</v>
      </c>
      <c r="Y130" s="72" t="s">
        <v>13</v>
      </c>
      <c r="Z130" s="72" t="s">
        <v>13</v>
      </c>
      <c r="AA130" s="72" t="s">
        <v>13</v>
      </c>
      <c r="AB130" s="72" t="s">
        <v>13</v>
      </c>
      <c r="AC130" s="72" t="s">
        <v>13</v>
      </c>
      <c r="AD130" s="72" t="s">
        <v>13</v>
      </c>
      <c r="AE130" s="72">
        <v>32.965000000000003</v>
      </c>
      <c r="AF130" s="72" t="s">
        <v>13</v>
      </c>
      <c r="AG130" s="72" t="s">
        <v>13</v>
      </c>
      <c r="AH130" s="72" t="s">
        <v>13</v>
      </c>
      <c r="AI130" s="72" t="s">
        <v>13</v>
      </c>
      <c r="AJ130" s="72">
        <v>46.52</v>
      </c>
      <c r="AK130" s="72" t="s">
        <v>13</v>
      </c>
      <c r="AL130" s="72" t="s">
        <v>13</v>
      </c>
    </row>
    <row r="131" spans="1:38" ht="79.5" customHeight="1" x14ac:dyDescent="0.25">
      <c r="A131" s="79" t="s">
        <v>13</v>
      </c>
      <c r="B131" s="167" t="s">
        <v>514</v>
      </c>
      <c r="C131" s="72" t="s">
        <v>697</v>
      </c>
      <c r="D131" s="73">
        <v>195.62529485780001</v>
      </c>
      <c r="E131" s="73">
        <v>1.415</v>
      </c>
      <c r="F131" s="73">
        <v>97.812647428900007</v>
      </c>
      <c r="G131" s="73">
        <v>68.468853200230001</v>
      </c>
      <c r="H131" s="73">
        <v>27.928794228670014</v>
      </c>
      <c r="I131" s="168">
        <v>52.982565999999998</v>
      </c>
      <c r="J131" s="168">
        <v>1.414566</v>
      </c>
      <c r="K131" s="168">
        <v>41.866390000000003</v>
      </c>
      <c r="L131" s="168">
        <v>0</v>
      </c>
      <c r="M131" s="168">
        <v>9.7016100000000005</v>
      </c>
      <c r="N131" s="168">
        <f t="shared" si="56"/>
        <v>-142.64272885780002</v>
      </c>
      <c r="O131" s="168">
        <f t="shared" si="57"/>
        <v>-4.3400000000004546E-4</v>
      </c>
      <c r="P131" s="168">
        <f t="shared" si="58"/>
        <v>-55.946257428900005</v>
      </c>
      <c r="Q131" s="168">
        <f t="shared" si="59"/>
        <v>-68.468853200230001</v>
      </c>
      <c r="R131" s="168">
        <f t="shared" si="60"/>
        <v>-18.227184228670012</v>
      </c>
      <c r="S131" s="168">
        <v>26.520947000000003</v>
      </c>
      <c r="T131" s="168">
        <v>0</v>
      </c>
      <c r="U131" s="168">
        <v>17.348762999999998</v>
      </c>
      <c r="V131" s="168">
        <v>1.6948470000000002</v>
      </c>
      <c r="W131" s="168">
        <v>7.477337000000003</v>
      </c>
      <c r="X131" s="72" t="s">
        <v>13</v>
      </c>
      <c r="Y131" s="72" t="s">
        <v>13</v>
      </c>
      <c r="Z131" s="72" t="s">
        <v>13</v>
      </c>
      <c r="AA131" s="72" t="s">
        <v>13</v>
      </c>
      <c r="AB131" s="72">
        <v>2013</v>
      </c>
      <c r="AC131" s="72">
        <v>25</v>
      </c>
      <c r="AD131" s="72" t="s">
        <v>300</v>
      </c>
      <c r="AE131" s="72">
        <v>25.255000000000003</v>
      </c>
      <c r="AF131" s="72">
        <v>2013</v>
      </c>
      <c r="AG131" s="72">
        <v>25</v>
      </c>
      <c r="AH131" s="72" t="s">
        <v>13</v>
      </c>
      <c r="AI131" s="72" t="s">
        <v>301</v>
      </c>
      <c r="AJ131" s="72">
        <v>40.945</v>
      </c>
      <c r="AK131" s="72" t="s">
        <v>13</v>
      </c>
      <c r="AL131" s="72" t="s">
        <v>696</v>
      </c>
    </row>
    <row r="132" spans="1:38" ht="79.5" customHeight="1" x14ac:dyDescent="0.25">
      <c r="A132" s="79" t="s">
        <v>13</v>
      </c>
      <c r="B132" s="167" t="s">
        <v>515</v>
      </c>
      <c r="C132" s="72" t="s">
        <v>697</v>
      </c>
      <c r="D132" s="73">
        <v>3.0947009726000005</v>
      </c>
      <c r="E132" s="73">
        <v>0</v>
      </c>
      <c r="F132" s="73">
        <v>1.5473504863000003</v>
      </c>
      <c r="G132" s="73">
        <v>1.0831453404100002</v>
      </c>
      <c r="H132" s="73">
        <v>0.46420514589000006</v>
      </c>
      <c r="I132" s="168">
        <v>4.6511000000000004E-2</v>
      </c>
      <c r="J132" s="168">
        <v>0</v>
      </c>
      <c r="K132" s="168">
        <v>0</v>
      </c>
      <c r="L132" s="168">
        <v>0</v>
      </c>
      <c r="M132" s="168">
        <v>4.6511000000000004E-2</v>
      </c>
      <c r="N132" s="168">
        <f t="shared" si="56"/>
        <v>-3.0481899726000004</v>
      </c>
      <c r="O132" s="168">
        <f t="shared" si="57"/>
        <v>0</v>
      </c>
      <c r="P132" s="168">
        <f t="shared" si="58"/>
        <v>-1.5473504863000003</v>
      </c>
      <c r="Q132" s="168">
        <f t="shared" si="59"/>
        <v>-1.0831453404100002</v>
      </c>
      <c r="R132" s="168">
        <f t="shared" si="60"/>
        <v>-0.41769414589000003</v>
      </c>
      <c r="S132" s="168">
        <v>1.488354</v>
      </c>
      <c r="T132" s="168">
        <v>0</v>
      </c>
      <c r="U132" s="168">
        <v>1.1813710000000002</v>
      </c>
      <c r="V132" s="168">
        <v>0.25983100000000003</v>
      </c>
      <c r="W132" s="168">
        <v>4.7151999999999819E-2</v>
      </c>
      <c r="X132" s="72" t="s">
        <v>13</v>
      </c>
      <c r="Y132" s="72" t="s">
        <v>13</v>
      </c>
      <c r="Z132" s="72" t="s">
        <v>13</v>
      </c>
      <c r="AA132" s="72" t="s">
        <v>13</v>
      </c>
      <c r="AB132" s="72" t="s">
        <v>407</v>
      </c>
      <c r="AC132" s="72">
        <v>25</v>
      </c>
      <c r="AD132" s="72" t="s">
        <v>302</v>
      </c>
      <c r="AE132" s="72">
        <v>1.76</v>
      </c>
      <c r="AF132" s="72" t="s">
        <v>407</v>
      </c>
      <c r="AG132" s="72">
        <v>25</v>
      </c>
      <c r="AH132" s="72" t="s">
        <v>13</v>
      </c>
      <c r="AI132" s="72" t="s">
        <v>303</v>
      </c>
      <c r="AJ132" s="72">
        <v>0.3</v>
      </c>
      <c r="AK132" s="72" t="s">
        <v>13</v>
      </c>
      <c r="AL132" s="72" t="s">
        <v>696</v>
      </c>
    </row>
    <row r="133" spans="1:38" ht="79.5" customHeight="1" x14ac:dyDescent="0.25">
      <c r="A133" s="79" t="s">
        <v>13</v>
      </c>
      <c r="B133" s="167" t="s">
        <v>516</v>
      </c>
      <c r="C133" s="72" t="s">
        <v>697</v>
      </c>
      <c r="D133" s="73">
        <v>3.0262556034000001</v>
      </c>
      <c r="E133" s="73">
        <v>0</v>
      </c>
      <c r="F133" s="73">
        <v>1.5131278017000001</v>
      </c>
      <c r="G133" s="73">
        <v>1.0591894611899999</v>
      </c>
      <c r="H133" s="73">
        <v>0.45393834051000015</v>
      </c>
      <c r="I133" s="168">
        <v>0.87802200000000008</v>
      </c>
      <c r="J133" s="168">
        <v>0</v>
      </c>
      <c r="K133" s="168">
        <v>0.73278700000000008</v>
      </c>
      <c r="L133" s="168">
        <v>0</v>
      </c>
      <c r="M133" s="168">
        <v>0.145235</v>
      </c>
      <c r="N133" s="168">
        <f t="shared" si="56"/>
        <v>-2.1482336034</v>
      </c>
      <c r="O133" s="168">
        <f t="shared" si="57"/>
        <v>0</v>
      </c>
      <c r="P133" s="168">
        <f t="shared" si="58"/>
        <v>-0.78034080169999998</v>
      </c>
      <c r="Q133" s="168">
        <f t="shared" si="59"/>
        <v>-1.0591894611899999</v>
      </c>
      <c r="R133" s="168">
        <f t="shared" si="60"/>
        <v>-0.30870334051000015</v>
      </c>
      <c r="S133" s="168">
        <v>0.72645999999999999</v>
      </c>
      <c r="T133" s="168">
        <v>0</v>
      </c>
      <c r="U133" s="168">
        <v>0.60492400000000002</v>
      </c>
      <c r="V133" s="168">
        <v>0</v>
      </c>
      <c r="W133" s="168">
        <v>0.12153600000000006</v>
      </c>
      <c r="X133" s="72" t="s">
        <v>13</v>
      </c>
      <c r="Y133" s="72" t="s">
        <v>13</v>
      </c>
      <c r="Z133" s="72" t="s">
        <v>13</v>
      </c>
      <c r="AA133" s="72" t="s">
        <v>13</v>
      </c>
      <c r="AB133" s="72" t="s">
        <v>407</v>
      </c>
      <c r="AC133" s="72">
        <v>25</v>
      </c>
      <c r="AD133" s="72" t="s">
        <v>304</v>
      </c>
      <c r="AE133" s="72">
        <v>1.43</v>
      </c>
      <c r="AF133" s="72" t="s">
        <v>407</v>
      </c>
      <c r="AG133" s="72">
        <v>25</v>
      </c>
      <c r="AH133" s="72" t="s">
        <v>13</v>
      </c>
      <c r="AI133" s="72" t="s">
        <v>303</v>
      </c>
      <c r="AJ133" s="72">
        <v>0.5</v>
      </c>
      <c r="AK133" s="72" t="s">
        <v>13</v>
      </c>
      <c r="AL133" s="72" t="s">
        <v>696</v>
      </c>
    </row>
    <row r="134" spans="1:38" ht="79.5" customHeight="1" x14ac:dyDescent="0.25">
      <c r="A134" s="79" t="s">
        <v>13</v>
      </c>
      <c r="B134" s="167" t="s">
        <v>517</v>
      </c>
      <c r="C134" s="72" t="s">
        <v>697</v>
      </c>
      <c r="D134" s="73">
        <v>1.664182338000002</v>
      </c>
      <c r="E134" s="73">
        <v>0</v>
      </c>
      <c r="F134" s="73">
        <v>0.83209116900000102</v>
      </c>
      <c r="G134" s="73">
        <v>0.58246381830000071</v>
      </c>
      <c r="H134" s="73">
        <v>0.24962735070000031</v>
      </c>
      <c r="I134" s="168">
        <v>0.58441999999999994</v>
      </c>
      <c r="J134" s="168">
        <v>0</v>
      </c>
      <c r="K134" s="168">
        <v>0.54266499999999995</v>
      </c>
      <c r="L134" s="168">
        <v>0</v>
      </c>
      <c r="M134" s="168">
        <v>4.1755E-2</v>
      </c>
      <c r="N134" s="168">
        <f t="shared" si="56"/>
        <v>-1.0797623380000021</v>
      </c>
      <c r="O134" s="168">
        <f t="shared" si="57"/>
        <v>0</v>
      </c>
      <c r="P134" s="168">
        <f t="shared" si="58"/>
        <v>-0.28942616900000107</v>
      </c>
      <c r="Q134" s="168">
        <f t="shared" si="59"/>
        <v>-0.58246381830000071</v>
      </c>
      <c r="R134" s="168">
        <f t="shared" si="60"/>
        <v>-0.20787235070000032</v>
      </c>
      <c r="S134" s="168">
        <v>0.43170700000000006</v>
      </c>
      <c r="T134" s="168">
        <v>0</v>
      </c>
      <c r="U134" s="168">
        <v>0.35346100000000003</v>
      </c>
      <c r="V134" s="168">
        <v>0</v>
      </c>
      <c r="W134" s="168">
        <v>7.8246000000000038E-2</v>
      </c>
      <c r="X134" s="72" t="s">
        <v>13</v>
      </c>
      <c r="Y134" s="72" t="s">
        <v>13</v>
      </c>
      <c r="Z134" s="72" t="s">
        <v>13</v>
      </c>
      <c r="AA134" s="72" t="s">
        <v>13</v>
      </c>
      <c r="AB134" s="72" t="s">
        <v>407</v>
      </c>
      <c r="AC134" s="72">
        <v>25</v>
      </c>
      <c r="AD134" s="72" t="s">
        <v>305</v>
      </c>
      <c r="AE134" s="72">
        <v>0.4</v>
      </c>
      <c r="AF134" s="72" t="s">
        <v>407</v>
      </c>
      <c r="AG134" s="72">
        <v>25</v>
      </c>
      <c r="AH134" s="72" t="s">
        <v>13</v>
      </c>
      <c r="AI134" s="72" t="s">
        <v>306</v>
      </c>
      <c r="AJ134" s="72">
        <v>1.06</v>
      </c>
      <c r="AK134" s="72" t="s">
        <v>13</v>
      </c>
      <c r="AL134" s="72" t="s">
        <v>696</v>
      </c>
    </row>
    <row r="135" spans="1:38" ht="79.5" customHeight="1" x14ac:dyDescent="0.25">
      <c r="A135" s="79" t="s">
        <v>13</v>
      </c>
      <c r="B135" s="167" t="s">
        <v>518</v>
      </c>
      <c r="C135" s="72" t="s">
        <v>697</v>
      </c>
      <c r="D135" s="73">
        <v>3.7320275880000038</v>
      </c>
      <c r="E135" s="73">
        <v>0</v>
      </c>
      <c r="F135" s="73">
        <v>1.8660137940000019</v>
      </c>
      <c r="G135" s="73">
        <v>1.3062096558000011</v>
      </c>
      <c r="H135" s="73">
        <v>0.55980413820000063</v>
      </c>
      <c r="I135" s="168">
        <v>0.39342500000000002</v>
      </c>
      <c r="J135" s="168">
        <v>0</v>
      </c>
      <c r="K135" s="168">
        <v>0.39031199999999999</v>
      </c>
      <c r="L135" s="168">
        <v>0</v>
      </c>
      <c r="M135" s="168">
        <v>3.1129999999999999E-3</v>
      </c>
      <c r="N135" s="168">
        <f t="shared" si="56"/>
        <v>-3.3386025880000036</v>
      </c>
      <c r="O135" s="168">
        <f t="shared" si="57"/>
        <v>0</v>
      </c>
      <c r="P135" s="168">
        <f t="shared" si="58"/>
        <v>-1.4757017940000019</v>
      </c>
      <c r="Q135" s="168">
        <f t="shared" si="59"/>
        <v>-1.3062096558000011</v>
      </c>
      <c r="R135" s="168">
        <f t="shared" si="60"/>
        <v>-0.5566911382000006</v>
      </c>
      <c r="S135" s="168">
        <v>0.37985400000000002</v>
      </c>
      <c r="T135" s="168">
        <v>0</v>
      </c>
      <c r="U135" s="168">
        <v>0.34788999999999998</v>
      </c>
      <c r="V135" s="168">
        <v>0</v>
      </c>
      <c r="W135" s="168">
        <v>3.1964000000000055E-2</v>
      </c>
      <c r="X135" s="72" t="s">
        <v>13</v>
      </c>
      <c r="Y135" s="72" t="s">
        <v>13</v>
      </c>
      <c r="Z135" s="72" t="s">
        <v>13</v>
      </c>
      <c r="AA135" s="72" t="s">
        <v>13</v>
      </c>
      <c r="AB135" s="72" t="s">
        <v>407</v>
      </c>
      <c r="AC135" s="72">
        <v>25</v>
      </c>
      <c r="AD135" s="72" t="s">
        <v>307</v>
      </c>
      <c r="AE135" s="72">
        <v>0.32</v>
      </c>
      <c r="AF135" s="72" t="s">
        <v>407</v>
      </c>
      <c r="AG135" s="72">
        <v>25</v>
      </c>
      <c r="AH135" s="72" t="s">
        <v>13</v>
      </c>
      <c r="AI135" s="72" t="s">
        <v>308</v>
      </c>
      <c r="AJ135" s="72">
        <v>0.97</v>
      </c>
      <c r="AK135" s="72" t="s">
        <v>13</v>
      </c>
      <c r="AL135" s="72" t="s">
        <v>696</v>
      </c>
    </row>
    <row r="136" spans="1:38" ht="79.5" customHeight="1" x14ac:dyDescent="0.25">
      <c r="A136" s="79" t="s">
        <v>13</v>
      </c>
      <c r="B136" s="167" t="s">
        <v>519</v>
      </c>
      <c r="C136" s="72" t="s">
        <v>697</v>
      </c>
      <c r="D136" s="73">
        <v>1.9932317815999974</v>
      </c>
      <c r="E136" s="73">
        <v>0</v>
      </c>
      <c r="F136" s="73">
        <v>0.99661589079999868</v>
      </c>
      <c r="G136" s="73">
        <v>0.69763112355999912</v>
      </c>
      <c r="H136" s="73">
        <v>0.29898476723999967</v>
      </c>
      <c r="I136" s="168">
        <v>0.72933599999999998</v>
      </c>
      <c r="J136" s="168">
        <v>0</v>
      </c>
      <c r="K136" s="168">
        <v>0.50695900000000005</v>
      </c>
      <c r="L136" s="168">
        <v>0</v>
      </c>
      <c r="M136" s="168">
        <v>0.22237700000000002</v>
      </c>
      <c r="N136" s="168">
        <f t="shared" si="56"/>
        <v>-1.2638957815999974</v>
      </c>
      <c r="O136" s="168">
        <f t="shared" si="57"/>
        <v>0</v>
      </c>
      <c r="P136" s="168">
        <f t="shared" si="58"/>
        <v>-0.48965689079999863</v>
      </c>
      <c r="Q136" s="168">
        <f t="shared" si="59"/>
        <v>-0.69763112355999912</v>
      </c>
      <c r="R136" s="168">
        <f t="shared" si="60"/>
        <v>-7.6607767239999652E-2</v>
      </c>
      <c r="S136" s="168">
        <v>0.75692400000000004</v>
      </c>
      <c r="T136" s="168">
        <v>0</v>
      </c>
      <c r="U136" s="168">
        <v>0.52678800000000003</v>
      </c>
      <c r="V136" s="168">
        <v>0</v>
      </c>
      <c r="W136" s="168">
        <v>0.23013600000000009</v>
      </c>
      <c r="X136" s="72" t="s">
        <v>13</v>
      </c>
      <c r="Y136" s="72" t="s">
        <v>13</v>
      </c>
      <c r="Z136" s="72" t="s">
        <v>13</v>
      </c>
      <c r="AA136" s="72" t="s">
        <v>13</v>
      </c>
      <c r="AB136" s="72" t="s">
        <v>407</v>
      </c>
      <c r="AC136" s="72">
        <v>25</v>
      </c>
      <c r="AD136" s="72" t="s">
        <v>304</v>
      </c>
      <c r="AE136" s="72">
        <v>1.2</v>
      </c>
      <c r="AF136" s="72" t="s">
        <v>407</v>
      </c>
      <c r="AG136" s="72">
        <v>25</v>
      </c>
      <c r="AH136" s="72" t="s">
        <v>13</v>
      </c>
      <c r="AI136" s="72" t="s">
        <v>309</v>
      </c>
      <c r="AJ136" s="72">
        <v>1.32</v>
      </c>
      <c r="AK136" s="72" t="s">
        <v>13</v>
      </c>
      <c r="AL136" s="72" t="s">
        <v>696</v>
      </c>
    </row>
    <row r="137" spans="1:38" ht="79.5" customHeight="1" x14ac:dyDescent="0.25">
      <c r="A137" s="79" t="s">
        <v>13</v>
      </c>
      <c r="B137" s="167" t="s">
        <v>520</v>
      </c>
      <c r="C137" s="72" t="s">
        <v>697</v>
      </c>
      <c r="D137" s="73">
        <v>4.739461841400006</v>
      </c>
      <c r="E137" s="73">
        <v>0</v>
      </c>
      <c r="F137" s="73">
        <v>2.369730920700003</v>
      </c>
      <c r="G137" s="73">
        <v>1.6588116444900021</v>
      </c>
      <c r="H137" s="73">
        <v>0.71091927621000095</v>
      </c>
      <c r="I137" s="168">
        <v>0.69972599999999996</v>
      </c>
      <c r="J137" s="168">
        <v>0</v>
      </c>
      <c r="K137" s="168">
        <v>0.66792300000000004</v>
      </c>
      <c r="L137" s="168">
        <v>0</v>
      </c>
      <c r="M137" s="168">
        <v>3.1802999999999998E-2</v>
      </c>
      <c r="N137" s="168">
        <f t="shared" si="56"/>
        <v>-4.039735841400006</v>
      </c>
      <c r="O137" s="168">
        <f t="shared" si="57"/>
        <v>0</v>
      </c>
      <c r="P137" s="168">
        <f t="shared" si="58"/>
        <v>-1.701807920700003</v>
      </c>
      <c r="Q137" s="168">
        <f t="shared" si="59"/>
        <v>-1.6588116444900021</v>
      </c>
      <c r="R137" s="168">
        <f t="shared" si="60"/>
        <v>-0.67911627621000092</v>
      </c>
      <c r="S137" s="168">
        <v>0.83490100000000012</v>
      </c>
      <c r="T137" s="168">
        <v>0</v>
      </c>
      <c r="U137" s="168">
        <v>0.6870170000000001</v>
      </c>
      <c r="V137" s="168">
        <v>0</v>
      </c>
      <c r="W137" s="168">
        <v>0.14788400000000002</v>
      </c>
      <c r="X137" s="72" t="s">
        <v>13</v>
      </c>
      <c r="Y137" s="72" t="s">
        <v>13</v>
      </c>
      <c r="Z137" s="72" t="s">
        <v>13</v>
      </c>
      <c r="AA137" s="72" t="s">
        <v>13</v>
      </c>
      <c r="AB137" s="72" t="s">
        <v>407</v>
      </c>
      <c r="AC137" s="72">
        <v>25</v>
      </c>
      <c r="AD137" s="72" t="s">
        <v>302</v>
      </c>
      <c r="AE137" s="72">
        <v>1</v>
      </c>
      <c r="AF137" s="72" t="s">
        <v>407</v>
      </c>
      <c r="AG137" s="72">
        <v>25</v>
      </c>
      <c r="AH137" s="72" t="s">
        <v>13</v>
      </c>
      <c r="AI137" s="72" t="s">
        <v>310</v>
      </c>
      <c r="AJ137" s="72">
        <v>1.075</v>
      </c>
      <c r="AK137" s="72" t="s">
        <v>13</v>
      </c>
      <c r="AL137" s="72" t="s">
        <v>696</v>
      </c>
    </row>
    <row r="138" spans="1:38" ht="79.5" customHeight="1" x14ac:dyDescent="0.25">
      <c r="A138" s="79" t="s">
        <v>13</v>
      </c>
      <c r="B138" s="167" t="s">
        <v>521</v>
      </c>
      <c r="C138" s="72" t="s">
        <v>697</v>
      </c>
      <c r="D138" s="73">
        <v>5.2893370971999989</v>
      </c>
      <c r="E138" s="73">
        <v>0</v>
      </c>
      <c r="F138" s="73">
        <v>2.6446685485999994</v>
      </c>
      <c r="G138" s="73">
        <v>1.8512679840199995</v>
      </c>
      <c r="H138" s="73">
        <v>0.79340056457999997</v>
      </c>
      <c r="I138" s="168">
        <v>2.1696409999999999</v>
      </c>
      <c r="J138" s="168">
        <v>0</v>
      </c>
      <c r="K138" s="168">
        <v>2.1390899999999999</v>
      </c>
      <c r="L138" s="168">
        <v>0</v>
      </c>
      <c r="M138" s="168">
        <v>3.0550999999999998E-2</v>
      </c>
      <c r="N138" s="168">
        <f t="shared" si="56"/>
        <v>-3.119696097199999</v>
      </c>
      <c r="O138" s="168">
        <f t="shared" si="57"/>
        <v>0</v>
      </c>
      <c r="P138" s="168">
        <f t="shared" si="58"/>
        <v>-0.50557854859999951</v>
      </c>
      <c r="Q138" s="168">
        <f t="shared" si="59"/>
        <v>-1.8512679840199995</v>
      </c>
      <c r="R138" s="168">
        <f t="shared" si="60"/>
        <v>-0.76284956457999997</v>
      </c>
      <c r="S138" s="168">
        <v>1.4110150000000001</v>
      </c>
      <c r="T138" s="168">
        <v>0</v>
      </c>
      <c r="U138" s="168">
        <v>1.3737809999999999</v>
      </c>
      <c r="V138" s="168">
        <v>0</v>
      </c>
      <c r="W138" s="168">
        <v>3.7234000000000149E-2</v>
      </c>
      <c r="X138" s="72" t="s">
        <v>13</v>
      </c>
      <c r="Y138" s="72" t="s">
        <v>13</v>
      </c>
      <c r="Z138" s="72" t="s">
        <v>13</v>
      </c>
      <c r="AA138" s="72" t="s">
        <v>13</v>
      </c>
      <c r="AB138" s="72" t="s">
        <v>407</v>
      </c>
      <c r="AC138" s="72">
        <v>25</v>
      </c>
      <c r="AD138" s="72" t="s">
        <v>307</v>
      </c>
      <c r="AE138" s="72">
        <v>1.6</v>
      </c>
      <c r="AF138" s="72" t="s">
        <v>407</v>
      </c>
      <c r="AG138" s="72">
        <v>25</v>
      </c>
      <c r="AH138" s="72" t="s">
        <v>13</v>
      </c>
      <c r="AI138" s="72" t="s">
        <v>303</v>
      </c>
      <c r="AJ138" s="72">
        <v>0.35</v>
      </c>
      <c r="AK138" s="72" t="s">
        <v>13</v>
      </c>
      <c r="AL138" s="72" t="s">
        <v>696</v>
      </c>
    </row>
    <row r="139" spans="1:38" ht="79.5" customHeight="1" x14ac:dyDescent="0.25">
      <c r="A139" s="79" t="s">
        <v>131</v>
      </c>
      <c r="B139" s="167" t="s">
        <v>522</v>
      </c>
      <c r="C139" s="72" t="s">
        <v>697</v>
      </c>
      <c r="D139" s="73">
        <v>427.34813000000003</v>
      </c>
      <c r="E139" s="73">
        <v>2.9049999999999998</v>
      </c>
      <c r="F139" s="73">
        <v>213.67406500000001</v>
      </c>
      <c r="G139" s="73">
        <v>149.57184549999999</v>
      </c>
      <c r="H139" s="73">
        <v>61.197219500000045</v>
      </c>
      <c r="I139" s="168">
        <v>140.27497599999998</v>
      </c>
      <c r="J139" s="168">
        <v>4.4880300000000002</v>
      </c>
      <c r="K139" s="168">
        <v>103.04437900000001</v>
      </c>
      <c r="L139" s="168">
        <v>0</v>
      </c>
      <c r="M139" s="168">
        <v>32.742567000000001</v>
      </c>
      <c r="N139" s="168">
        <f t="shared" si="56"/>
        <v>-287.07315400000005</v>
      </c>
      <c r="O139" s="168">
        <f t="shared" si="57"/>
        <v>1.5830300000000004</v>
      </c>
      <c r="P139" s="168">
        <f t="shared" si="58"/>
        <v>-110.62968600000001</v>
      </c>
      <c r="Q139" s="168">
        <f t="shared" si="59"/>
        <v>-149.57184549999999</v>
      </c>
      <c r="R139" s="168">
        <f t="shared" si="60"/>
        <v>-28.454652500000044</v>
      </c>
      <c r="S139" s="168">
        <v>135.97533500000003</v>
      </c>
      <c r="T139" s="168">
        <v>1.2817400000000001</v>
      </c>
      <c r="U139" s="168">
        <v>100.15941000000001</v>
      </c>
      <c r="V139" s="168">
        <v>19.516905999999999</v>
      </c>
      <c r="W139" s="168">
        <v>15.017279000000009</v>
      </c>
      <c r="X139" s="72" t="s">
        <v>13</v>
      </c>
      <c r="Y139" s="72" t="s">
        <v>13</v>
      </c>
      <c r="Z139" s="72" t="s">
        <v>13</v>
      </c>
      <c r="AA139" s="72" t="s">
        <v>13</v>
      </c>
      <c r="AB139" s="72" t="s">
        <v>13</v>
      </c>
      <c r="AC139" s="72">
        <v>25</v>
      </c>
      <c r="AD139" s="72" t="s">
        <v>311</v>
      </c>
      <c r="AE139" s="72">
        <v>8.0399999999999991</v>
      </c>
      <c r="AF139" s="72" t="s">
        <v>13</v>
      </c>
      <c r="AG139" s="72">
        <v>25</v>
      </c>
      <c r="AH139" s="72" t="s">
        <v>13</v>
      </c>
      <c r="AI139" s="72" t="s">
        <v>301</v>
      </c>
      <c r="AJ139" s="72">
        <v>83.47999999999999</v>
      </c>
      <c r="AK139" s="72" t="s">
        <v>13</v>
      </c>
      <c r="AL139" s="72" t="s">
        <v>696</v>
      </c>
    </row>
    <row r="140" spans="1:38" ht="79.5" customHeight="1" x14ac:dyDescent="0.25">
      <c r="A140" s="84" t="s">
        <v>13</v>
      </c>
      <c r="B140" s="166" t="s">
        <v>523</v>
      </c>
      <c r="C140" s="73" t="s">
        <v>697</v>
      </c>
      <c r="D140" s="73">
        <v>2214.6734095400002</v>
      </c>
      <c r="E140" s="73">
        <v>49.491</v>
      </c>
      <c r="F140" s="73">
        <v>1107.3367047700001</v>
      </c>
      <c r="G140" s="73">
        <v>775.135693339</v>
      </c>
      <c r="H140" s="73">
        <v>282.71001143100011</v>
      </c>
      <c r="I140" s="168">
        <v>978.23752400000001</v>
      </c>
      <c r="J140" s="168">
        <v>94.06003299999999</v>
      </c>
      <c r="K140" s="168">
        <v>483.42352099999999</v>
      </c>
      <c r="L140" s="168">
        <v>239.44761099999999</v>
      </c>
      <c r="M140" s="168">
        <v>161.30635899999999</v>
      </c>
      <c r="N140" s="168">
        <f t="shared" si="56"/>
        <v>-1236.4358855400001</v>
      </c>
      <c r="O140" s="168">
        <f t="shared" si="57"/>
        <v>44.56903299999999</v>
      </c>
      <c r="P140" s="168">
        <f t="shared" si="58"/>
        <v>-623.91318377000016</v>
      </c>
      <c r="Q140" s="168">
        <f t="shared" si="59"/>
        <v>-535.68808233899995</v>
      </c>
      <c r="R140" s="168">
        <f t="shared" si="60"/>
        <v>-121.40365243100013</v>
      </c>
      <c r="S140" s="168">
        <v>471.01771400000001</v>
      </c>
      <c r="T140" s="168">
        <v>90.19952099999999</v>
      </c>
      <c r="U140" s="168">
        <v>179.65994499999999</v>
      </c>
      <c r="V140" s="168">
        <v>87.765816999999998</v>
      </c>
      <c r="W140" s="168">
        <v>113.39243100000004</v>
      </c>
      <c r="X140" s="73" t="s">
        <v>13</v>
      </c>
      <c r="Y140" s="73" t="s">
        <v>13</v>
      </c>
      <c r="Z140" s="73" t="s">
        <v>13</v>
      </c>
      <c r="AA140" s="73" t="s">
        <v>13</v>
      </c>
      <c r="AB140" s="73" t="s">
        <v>13</v>
      </c>
      <c r="AC140" s="73" t="s">
        <v>13</v>
      </c>
      <c r="AD140" s="73" t="s">
        <v>13</v>
      </c>
      <c r="AE140" s="73">
        <v>78</v>
      </c>
      <c r="AF140" s="73" t="s">
        <v>13</v>
      </c>
      <c r="AG140" s="73" t="s">
        <v>13</v>
      </c>
      <c r="AH140" s="73" t="s">
        <v>13</v>
      </c>
      <c r="AI140" s="73" t="s">
        <v>13</v>
      </c>
      <c r="AJ140" s="73">
        <v>229</v>
      </c>
      <c r="AK140" s="73" t="s">
        <v>13</v>
      </c>
      <c r="AL140" s="73" t="s">
        <v>13</v>
      </c>
    </row>
    <row r="141" spans="1:38" ht="79.5" customHeight="1" x14ac:dyDescent="0.25">
      <c r="A141" s="79" t="s">
        <v>132</v>
      </c>
      <c r="B141" s="167" t="s">
        <v>524</v>
      </c>
      <c r="C141" s="72" t="s">
        <v>697</v>
      </c>
      <c r="D141" s="73">
        <v>282.97763453999994</v>
      </c>
      <c r="E141" s="73">
        <v>0</v>
      </c>
      <c r="F141" s="73">
        <v>141.48881726999997</v>
      </c>
      <c r="G141" s="73">
        <v>99.042172089000047</v>
      </c>
      <c r="H141" s="73">
        <v>42.446645181000001</v>
      </c>
      <c r="I141" s="168">
        <v>131.18821100000002</v>
      </c>
      <c r="J141" s="168">
        <v>0</v>
      </c>
      <c r="K141" s="168">
        <v>91.318418999999992</v>
      </c>
      <c r="L141" s="168">
        <v>5.7220000000000004</v>
      </c>
      <c r="M141" s="168">
        <v>34.147792000000003</v>
      </c>
      <c r="N141" s="168">
        <f t="shared" si="56"/>
        <v>-151.78942353999992</v>
      </c>
      <c r="O141" s="168">
        <f t="shared" si="57"/>
        <v>0</v>
      </c>
      <c r="P141" s="168">
        <f t="shared" si="58"/>
        <v>-50.170398269999978</v>
      </c>
      <c r="Q141" s="168">
        <f t="shared" si="59"/>
        <v>-93.320172089000053</v>
      </c>
      <c r="R141" s="168">
        <f t="shared" si="60"/>
        <v>-8.2988531809999984</v>
      </c>
      <c r="S141" s="168">
        <v>132.97331299999996</v>
      </c>
      <c r="T141" s="168">
        <v>0</v>
      </c>
      <c r="U141" s="168">
        <v>53.514189999999999</v>
      </c>
      <c r="V141" s="168">
        <v>46.848533000000003</v>
      </c>
      <c r="W141" s="168">
        <v>32.610589999999966</v>
      </c>
      <c r="X141" s="72" t="s">
        <v>13</v>
      </c>
      <c r="Y141" s="72" t="s">
        <v>13</v>
      </c>
      <c r="Z141" s="72" t="s">
        <v>13</v>
      </c>
      <c r="AA141" s="72" t="s">
        <v>13</v>
      </c>
      <c r="AB141" s="72" t="s">
        <v>13</v>
      </c>
      <c r="AC141" s="72" t="s">
        <v>13</v>
      </c>
      <c r="AD141" s="72" t="s">
        <v>13</v>
      </c>
      <c r="AE141" s="72">
        <v>34.840000000000011</v>
      </c>
      <c r="AF141" s="72" t="s">
        <v>13</v>
      </c>
      <c r="AG141" s="72" t="s">
        <v>13</v>
      </c>
      <c r="AH141" s="72" t="s">
        <v>13</v>
      </c>
      <c r="AI141" s="72" t="s">
        <v>13</v>
      </c>
      <c r="AJ141" s="72">
        <v>53.916000000000004</v>
      </c>
      <c r="AK141" s="72" t="s">
        <v>13</v>
      </c>
      <c r="AL141" s="72" t="s">
        <v>13</v>
      </c>
    </row>
    <row r="142" spans="1:38" ht="79.5" customHeight="1" x14ac:dyDescent="0.25">
      <c r="A142" s="79" t="s">
        <v>13</v>
      </c>
      <c r="B142" s="167" t="s">
        <v>524</v>
      </c>
      <c r="C142" s="72" t="s">
        <v>697</v>
      </c>
      <c r="D142" s="73">
        <v>88.098712779799996</v>
      </c>
      <c r="E142" s="73">
        <v>0</v>
      </c>
      <c r="F142" s="73">
        <v>44.049356389899991</v>
      </c>
      <c r="G142" s="73">
        <v>30.834549472929993</v>
      </c>
      <c r="H142" s="73">
        <v>13.214806916969998</v>
      </c>
      <c r="I142" s="168">
        <v>53.164603999999997</v>
      </c>
      <c r="J142" s="168">
        <v>0</v>
      </c>
      <c r="K142" s="168">
        <v>17.667265</v>
      </c>
      <c r="L142" s="168">
        <v>2.8610000000000002</v>
      </c>
      <c r="M142" s="168">
        <v>32.636339</v>
      </c>
      <c r="N142" s="168">
        <f t="shared" si="56"/>
        <v>-34.934108779799999</v>
      </c>
      <c r="O142" s="168">
        <f t="shared" si="57"/>
        <v>0</v>
      </c>
      <c r="P142" s="168">
        <f t="shared" si="58"/>
        <v>-26.38209138989999</v>
      </c>
      <c r="Q142" s="168">
        <f t="shared" si="59"/>
        <v>-27.973549472929992</v>
      </c>
      <c r="R142" s="168">
        <f t="shared" si="60"/>
        <v>19.421532083030002</v>
      </c>
      <c r="S142" s="168">
        <v>49.049865999999994</v>
      </c>
      <c r="T142" s="168">
        <v>0</v>
      </c>
      <c r="U142" s="168">
        <v>19.125243999999999</v>
      </c>
      <c r="V142" s="168">
        <v>5.8712920000000013</v>
      </c>
      <c r="W142" s="168">
        <v>24.053329999999995</v>
      </c>
      <c r="X142" s="72" t="s">
        <v>13</v>
      </c>
      <c r="Y142" s="72" t="s">
        <v>13</v>
      </c>
      <c r="Z142" s="72" t="s">
        <v>13</v>
      </c>
      <c r="AA142" s="72" t="s">
        <v>13</v>
      </c>
      <c r="AB142" s="72">
        <v>2013</v>
      </c>
      <c r="AC142" s="72">
        <v>25</v>
      </c>
      <c r="AD142" s="72" t="s">
        <v>312</v>
      </c>
      <c r="AE142" s="72">
        <v>12.109999999999996</v>
      </c>
      <c r="AF142" s="72">
        <v>2013</v>
      </c>
      <c r="AG142" s="72">
        <v>25</v>
      </c>
      <c r="AH142" s="72" t="s">
        <v>13</v>
      </c>
      <c r="AI142" s="72" t="s">
        <v>313</v>
      </c>
      <c r="AJ142" s="72">
        <v>27.152000000000001</v>
      </c>
      <c r="AK142" s="72" t="s">
        <v>13</v>
      </c>
      <c r="AL142" s="72" t="s">
        <v>696</v>
      </c>
    </row>
    <row r="143" spans="1:38" ht="79.5" customHeight="1" x14ac:dyDescent="0.25">
      <c r="A143" s="79" t="s">
        <v>13</v>
      </c>
      <c r="B143" s="167" t="s">
        <v>525</v>
      </c>
      <c r="C143" s="72" t="s">
        <v>697</v>
      </c>
      <c r="D143" s="73">
        <v>6.126598727400002</v>
      </c>
      <c r="E143" s="73">
        <v>0</v>
      </c>
      <c r="F143" s="73">
        <v>3.0632993637000006</v>
      </c>
      <c r="G143" s="73">
        <v>2.1443095545900004</v>
      </c>
      <c r="H143" s="73">
        <v>0.91898980911000017</v>
      </c>
      <c r="I143" s="168">
        <v>4.0279230000000004</v>
      </c>
      <c r="J143" s="168">
        <v>0</v>
      </c>
      <c r="K143" s="168">
        <v>1.0899670000000001</v>
      </c>
      <c r="L143" s="168">
        <v>2.8610000000000002</v>
      </c>
      <c r="M143" s="168">
        <v>7.6955999999999997E-2</v>
      </c>
      <c r="N143" s="168">
        <f t="shared" si="56"/>
        <v>-2.0986757274000016</v>
      </c>
      <c r="O143" s="168">
        <f t="shared" si="57"/>
        <v>0</v>
      </c>
      <c r="P143" s="168">
        <f t="shared" si="58"/>
        <v>-1.9733323637000004</v>
      </c>
      <c r="Q143" s="168">
        <f t="shared" si="59"/>
        <v>0.71669044540999982</v>
      </c>
      <c r="R143" s="168">
        <f t="shared" si="60"/>
        <v>-0.84203380911000014</v>
      </c>
      <c r="S143" s="168">
        <v>3.4347060000000003</v>
      </c>
      <c r="T143" s="168">
        <v>0</v>
      </c>
      <c r="U143" s="168">
        <v>0.40702499999999997</v>
      </c>
      <c r="V143" s="168">
        <v>2.8900600000000001</v>
      </c>
      <c r="W143" s="168">
        <v>0.1376210000000001</v>
      </c>
      <c r="X143" s="72" t="s">
        <v>13</v>
      </c>
      <c r="Y143" s="72" t="s">
        <v>13</v>
      </c>
      <c r="Z143" s="72" t="s">
        <v>13</v>
      </c>
      <c r="AA143" s="72" t="s">
        <v>13</v>
      </c>
      <c r="AB143" s="72">
        <v>2013</v>
      </c>
      <c r="AC143" s="72">
        <v>25</v>
      </c>
      <c r="AD143" s="72" t="s">
        <v>314</v>
      </c>
      <c r="AE143" s="72">
        <v>0.8</v>
      </c>
      <c r="AF143" s="72">
        <v>2013</v>
      </c>
      <c r="AG143" s="72">
        <v>25</v>
      </c>
      <c r="AH143" s="72" t="s">
        <v>13</v>
      </c>
      <c r="AI143" s="72" t="s">
        <v>315</v>
      </c>
      <c r="AJ143" s="72">
        <v>0.51500000000000001</v>
      </c>
      <c r="AK143" s="72" t="s">
        <v>13</v>
      </c>
      <c r="AL143" s="72" t="s">
        <v>696</v>
      </c>
    </row>
    <row r="144" spans="1:38" ht="79.5" customHeight="1" x14ac:dyDescent="0.25">
      <c r="A144" s="79" t="s">
        <v>13</v>
      </c>
      <c r="B144" s="167" t="s">
        <v>526</v>
      </c>
      <c r="C144" s="72" t="s">
        <v>697</v>
      </c>
      <c r="D144" s="73">
        <v>25.0839473588</v>
      </c>
      <c r="E144" s="73">
        <v>0</v>
      </c>
      <c r="F144" s="73">
        <v>12.5419736794</v>
      </c>
      <c r="G144" s="73">
        <v>8.7793815755799987</v>
      </c>
      <c r="H144" s="73">
        <v>3.7625921038200012</v>
      </c>
      <c r="I144" s="168">
        <v>20.960045000000001</v>
      </c>
      <c r="J144" s="168">
        <v>0</v>
      </c>
      <c r="K144" s="168">
        <v>20.903183000000002</v>
      </c>
      <c r="L144" s="168">
        <v>0</v>
      </c>
      <c r="M144" s="168">
        <v>5.6862000000000003E-2</v>
      </c>
      <c r="N144" s="168">
        <f t="shared" si="56"/>
        <v>-4.1239023587999988</v>
      </c>
      <c r="O144" s="168">
        <f t="shared" si="57"/>
        <v>0</v>
      </c>
      <c r="P144" s="168">
        <f t="shared" si="58"/>
        <v>8.3612093206000022</v>
      </c>
      <c r="Q144" s="168">
        <f t="shared" si="59"/>
        <v>-8.7793815755799987</v>
      </c>
      <c r="R144" s="168">
        <f t="shared" si="60"/>
        <v>-3.705730103820001</v>
      </c>
      <c r="S144" s="168">
        <v>18.742035000000001</v>
      </c>
      <c r="T144" s="168">
        <v>0</v>
      </c>
      <c r="U144" s="168">
        <v>2.2064789999999999</v>
      </c>
      <c r="V144" s="168">
        <v>14.534851</v>
      </c>
      <c r="W144" s="168">
        <v>2.0007049999999982</v>
      </c>
      <c r="X144" s="72" t="s">
        <v>13</v>
      </c>
      <c r="Y144" s="72" t="s">
        <v>13</v>
      </c>
      <c r="Z144" s="72" t="s">
        <v>13</v>
      </c>
      <c r="AA144" s="72" t="s">
        <v>13</v>
      </c>
      <c r="AB144" s="72">
        <v>2013</v>
      </c>
      <c r="AC144" s="72">
        <v>25</v>
      </c>
      <c r="AD144" s="72" t="s">
        <v>316</v>
      </c>
      <c r="AE144" s="72">
        <v>0.8</v>
      </c>
      <c r="AF144" s="72">
        <v>2013</v>
      </c>
      <c r="AG144" s="72">
        <v>25</v>
      </c>
      <c r="AH144" s="72" t="s">
        <v>13</v>
      </c>
      <c r="AI144" s="72" t="s">
        <v>317</v>
      </c>
      <c r="AJ144" s="72">
        <v>0.77</v>
      </c>
      <c r="AK144" s="72" t="s">
        <v>13</v>
      </c>
      <c r="AL144" s="72" t="s">
        <v>696</v>
      </c>
    </row>
    <row r="145" spans="1:38" ht="79.5" customHeight="1" x14ac:dyDescent="0.25">
      <c r="A145" s="79" t="s">
        <v>13</v>
      </c>
      <c r="B145" s="167" t="s">
        <v>527</v>
      </c>
      <c r="C145" s="72" t="s">
        <v>697</v>
      </c>
      <c r="D145" s="73">
        <v>2.366623733</v>
      </c>
      <c r="E145" s="73">
        <v>0</v>
      </c>
      <c r="F145" s="73">
        <v>1.1833118665</v>
      </c>
      <c r="G145" s="73">
        <v>0.82831830654999994</v>
      </c>
      <c r="H145" s="73">
        <v>0.35499355995000004</v>
      </c>
      <c r="I145" s="168">
        <v>6.8906000000000009E-2</v>
      </c>
      <c r="J145" s="168">
        <v>0</v>
      </c>
      <c r="K145" s="168">
        <v>1.1323E-2</v>
      </c>
      <c r="L145" s="168">
        <v>0</v>
      </c>
      <c r="M145" s="168">
        <v>5.7582999999999995E-2</v>
      </c>
      <c r="N145" s="168">
        <f t="shared" si="56"/>
        <v>-2.2977177329999998</v>
      </c>
      <c r="O145" s="168">
        <f t="shared" si="57"/>
        <v>0</v>
      </c>
      <c r="P145" s="168">
        <f t="shared" si="58"/>
        <v>-1.1719888665</v>
      </c>
      <c r="Q145" s="168">
        <f t="shared" si="59"/>
        <v>-0.82831830654999994</v>
      </c>
      <c r="R145" s="168">
        <f t="shared" si="60"/>
        <v>-0.29741055995000004</v>
      </c>
      <c r="S145" s="168">
        <v>0.12600400000000003</v>
      </c>
      <c r="T145" s="168">
        <v>0</v>
      </c>
      <c r="U145" s="168">
        <v>0</v>
      </c>
      <c r="V145" s="168">
        <v>0</v>
      </c>
      <c r="W145" s="168">
        <v>0.12600400000000003</v>
      </c>
      <c r="X145" s="72" t="s">
        <v>13</v>
      </c>
      <c r="Y145" s="72" t="s">
        <v>13</v>
      </c>
      <c r="Z145" s="72" t="s">
        <v>13</v>
      </c>
      <c r="AA145" s="72" t="s">
        <v>13</v>
      </c>
      <c r="AB145" s="72">
        <v>2013</v>
      </c>
      <c r="AC145" s="72" t="s">
        <v>13</v>
      </c>
      <c r="AD145" s="72" t="s">
        <v>13</v>
      </c>
      <c r="AE145" s="72">
        <v>0</v>
      </c>
      <c r="AF145" s="72">
        <v>2013</v>
      </c>
      <c r="AG145" s="72">
        <v>25</v>
      </c>
      <c r="AH145" s="72" t="s">
        <v>13</v>
      </c>
      <c r="AI145" s="72" t="s">
        <v>318</v>
      </c>
      <c r="AJ145" s="72">
        <v>0.69499999999999995</v>
      </c>
      <c r="AK145" s="72" t="s">
        <v>13</v>
      </c>
      <c r="AL145" s="72" t="s">
        <v>696</v>
      </c>
    </row>
    <row r="146" spans="1:38" ht="79.5" customHeight="1" x14ac:dyDescent="0.25">
      <c r="A146" s="79" t="s">
        <v>13</v>
      </c>
      <c r="B146" s="167" t="s">
        <v>528</v>
      </c>
      <c r="C146" s="72" t="s">
        <v>697</v>
      </c>
      <c r="D146" s="73">
        <v>14.167117294600001</v>
      </c>
      <c r="E146" s="73">
        <v>0</v>
      </c>
      <c r="F146" s="73">
        <v>7.0835586473000003</v>
      </c>
      <c r="G146" s="73">
        <v>4.9584910531099995</v>
      </c>
      <c r="H146" s="73">
        <v>2.1250675941900008</v>
      </c>
      <c r="I146" s="168">
        <v>1.8197440000000003</v>
      </c>
      <c r="J146" s="168">
        <v>0</v>
      </c>
      <c r="K146" s="168">
        <v>1.812065</v>
      </c>
      <c r="L146" s="168">
        <v>0</v>
      </c>
      <c r="M146" s="168">
        <v>7.6790000000000001E-3</v>
      </c>
      <c r="N146" s="168">
        <f t="shared" si="56"/>
        <v>-12.347373294600001</v>
      </c>
      <c r="O146" s="168">
        <f t="shared" si="57"/>
        <v>0</v>
      </c>
      <c r="P146" s="168">
        <f t="shared" si="58"/>
        <v>-5.2714936472999998</v>
      </c>
      <c r="Q146" s="168">
        <f t="shared" si="59"/>
        <v>-4.9584910531099995</v>
      </c>
      <c r="R146" s="168">
        <f t="shared" si="60"/>
        <v>-2.1173885941900008</v>
      </c>
      <c r="S146" s="168">
        <v>3.6034629999999996</v>
      </c>
      <c r="T146" s="168">
        <v>0</v>
      </c>
      <c r="U146" s="168">
        <v>0.64192300000000002</v>
      </c>
      <c r="V146" s="168">
        <v>2.8129</v>
      </c>
      <c r="W146" s="168">
        <v>0.14863999999999941</v>
      </c>
      <c r="X146" s="72" t="s">
        <v>13</v>
      </c>
      <c r="Y146" s="72" t="s">
        <v>13</v>
      </c>
      <c r="Z146" s="72" t="s">
        <v>13</v>
      </c>
      <c r="AA146" s="72" t="s">
        <v>13</v>
      </c>
      <c r="AB146" s="72">
        <v>2013</v>
      </c>
      <c r="AC146" s="72">
        <v>25</v>
      </c>
      <c r="AD146" s="72" t="s">
        <v>319</v>
      </c>
      <c r="AE146" s="72">
        <v>1.89</v>
      </c>
      <c r="AF146" s="72">
        <v>2013</v>
      </c>
      <c r="AG146" s="72">
        <v>25</v>
      </c>
      <c r="AH146" s="72" t="s">
        <v>13</v>
      </c>
      <c r="AI146" s="72" t="s">
        <v>320</v>
      </c>
      <c r="AJ146" s="72">
        <v>1.89</v>
      </c>
      <c r="AK146" s="72" t="s">
        <v>13</v>
      </c>
      <c r="AL146" s="72" t="s">
        <v>696</v>
      </c>
    </row>
    <row r="147" spans="1:38" ht="79.5" customHeight="1" x14ac:dyDescent="0.25">
      <c r="A147" s="79" t="s">
        <v>13</v>
      </c>
      <c r="B147" s="167" t="s">
        <v>529</v>
      </c>
      <c r="C147" s="72" t="s">
        <v>697</v>
      </c>
      <c r="D147" s="73">
        <v>5.012621457399999</v>
      </c>
      <c r="E147" s="73">
        <v>0</v>
      </c>
      <c r="F147" s="73">
        <v>2.5063107286999995</v>
      </c>
      <c r="G147" s="73">
        <v>1.7544175100899995</v>
      </c>
      <c r="H147" s="73">
        <v>0.75189321861000002</v>
      </c>
      <c r="I147" s="168">
        <v>0.50537599999999994</v>
      </c>
      <c r="J147" s="168">
        <v>0</v>
      </c>
      <c r="K147" s="168">
        <v>0.41452699999999998</v>
      </c>
      <c r="L147" s="168">
        <v>0</v>
      </c>
      <c r="M147" s="168">
        <v>9.0848999999999999E-2</v>
      </c>
      <c r="N147" s="168">
        <f t="shared" si="56"/>
        <v>-4.5072454573999989</v>
      </c>
      <c r="O147" s="168">
        <f t="shared" si="57"/>
        <v>0</v>
      </c>
      <c r="P147" s="168">
        <f t="shared" si="58"/>
        <v>-2.0917837286999994</v>
      </c>
      <c r="Q147" s="168">
        <f t="shared" si="59"/>
        <v>-1.7544175100899995</v>
      </c>
      <c r="R147" s="168">
        <f t="shared" si="60"/>
        <v>-0.66104421861000007</v>
      </c>
      <c r="S147" s="168">
        <v>0.62659799999999999</v>
      </c>
      <c r="T147" s="168">
        <v>0</v>
      </c>
      <c r="U147" s="168">
        <v>0.269208</v>
      </c>
      <c r="V147" s="168">
        <v>0</v>
      </c>
      <c r="W147" s="168">
        <v>0.35738999999999993</v>
      </c>
      <c r="X147" s="72" t="s">
        <v>13</v>
      </c>
      <c r="Y147" s="72" t="s">
        <v>13</v>
      </c>
      <c r="Z147" s="72" t="s">
        <v>13</v>
      </c>
      <c r="AA147" s="72" t="s">
        <v>13</v>
      </c>
      <c r="AB147" s="72">
        <v>2013</v>
      </c>
      <c r="AC147" s="72">
        <v>25</v>
      </c>
      <c r="AD147" s="72" t="s">
        <v>321</v>
      </c>
      <c r="AE147" s="72">
        <v>0.8</v>
      </c>
      <c r="AF147" s="72">
        <v>2013</v>
      </c>
      <c r="AG147" s="72">
        <v>25</v>
      </c>
      <c r="AH147" s="72" t="s">
        <v>13</v>
      </c>
      <c r="AI147" s="72" t="s">
        <v>322</v>
      </c>
      <c r="AJ147" s="72">
        <v>1.1100000000000001</v>
      </c>
      <c r="AK147" s="72" t="s">
        <v>13</v>
      </c>
      <c r="AL147" s="72" t="s">
        <v>696</v>
      </c>
    </row>
    <row r="148" spans="1:38" ht="79.5" customHeight="1" x14ac:dyDescent="0.25">
      <c r="A148" s="79" t="s">
        <v>13</v>
      </c>
      <c r="B148" s="167" t="s">
        <v>530</v>
      </c>
      <c r="C148" s="72" t="s">
        <v>697</v>
      </c>
      <c r="D148" s="73">
        <v>10.9666302696</v>
      </c>
      <c r="E148" s="73">
        <v>0</v>
      </c>
      <c r="F148" s="73">
        <v>5.4833151347999998</v>
      </c>
      <c r="G148" s="73">
        <v>3.8383205943599994</v>
      </c>
      <c r="H148" s="73">
        <v>1.6449945404400004</v>
      </c>
      <c r="I148" s="168">
        <v>4.1016949999999994</v>
      </c>
      <c r="J148" s="168">
        <v>0</v>
      </c>
      <c r="K148" s="168">
        <v>3.960448</v>
      </c>
      <c r="L148" s="168">
        <v>0</v>
      </c>
      <c r="M148" s="168">
        <v>0.14124700000000001</v>
      </c>
      <c r="N148" s="168">
        <f t="shared" si="56"/>
        <v>-6.8649352696000001</v>
      </c>
      <c r="O148" s="168">
        <f t="shared" si="57"/>
        <v>0</v>
      </c>
      <c r="P148" s="168">
        <f t="shared" si="58"/>
        <v>-1.5228671347999998</v>
      </c>
      <c r="Q148" s="168">
        <f t="shared" si="59"/>
        <v>-3.8383205943599994</v>
      </c>
      <c r="R148" s="168">
        <f t="shared" si="60"/>
        <v>-1.5037475404400005</v>
      </c>
      <c r="S148" s="168">
        <v>6.3347410000000002</v>
      </c>
      <c r="T148" s="168">
        <v>0</v>
      </c>
      <c r="U148" s="168">
        <v>3.491949</v>
      </c>
      <c r="V148" s="168">
        <v>2.5806070000000001</v>
      </c>
      <c r="W148" s="168">
        <v>0.2621849999999995</v>
      </c>
      <c r="X148" s="72" t="s">
        <v>13</v>
      </c>
      <c r="Y148" s="72" t="s">
        <v>13</v>
      </c>
      <c r="Z148" s="72" t="s">
        <v>13</v>
      </c>
      <c r="AA148" s="72" t="s">
        <v>13</v>
      </c>
      <c r="AB148" s="72">
        <v>2013</v>
      </c>
      <c r="AC148" s="72">
        <v>25</v>
      </c>
      <c r="AD148" s="72" t="s">
        <v>323</v>
      </c>
      <c r="AE148" s="72">
        <v>1.1299999999999999</v>
      </c>
      <c r="AF148" s="72">
        <v>2013</v>
      </c>
      <c r="AG148" s="72">
        <v>25</v>
      </c>
      <c r="AH148" s="72" t="s">
        <v>13</v>
      </c>
      <c r="AI148" s="72" t="s">
        <v>324</v>
      </c>
      <c r="AJ148" s="72">
        <v>1.41</v>
      </c>
      <c r="AK148" s="72" t="s">
        <v>13</v>
      </c>
      <c r="AL148" s="72" t="s">
        <v>696</v>
      </c>
    </row>
    <row r="149" spans="1:38" ht="79.5" customHeight="1" x14ac:dyDescent="0.25">
      <c r="A149" s="79" t="s">
        <v>13</v>
      </c>
      <c r="B149" s="167" t="s">
        <v>531</v>
      </c>
      <c r="C149" s="72" t="s">
        <v>697</v>
      </c>
      <c r="D149" s="73">
        <v>3.6121284950000003</v>
      </c>
      <c r="E149" s="73">
        <v>0</v>
      </c>
      <c r="F149" s="73">
        <v>1.8060642475000002</v>
      </c>
      <c r="G149" s="73">
        <v>1.2642449732500001</v>
      </c>
      <c r="H149" s="73">
        <v>0.54181927425000009</v>
      </c>
      <c r="I149" s="168">
        <v>0.32640600000000003</v>
      </c>
      <c r="J149" s="168">
        <v>0</v>
      </c>
      <c r="K149" s="168">
        <v>0.28390300000000002</v>
      </c>
      <c r="L149" s="168">
        <v>0</v>
      </c>
      <c r="M149" s="168">
        <v>4.2502999999999999E-2</v>
      </c>
      <c r="N149" s="168">
        <f t="shared" si="56"/>
        <v>-3.2857224950000004</v>
      </c>
      <c r="O149" s="168">
        <f t="shared" si="57"/>
        <v>0</v>
      </c>
      <c r="P149" s="168">
        <f t="shared" si="58"/>
        <v>-1.5221612475000001</v>
      </c>
      <c r="Q149" s="168">
        <f t="shared" si="59"/>
        <v>-1.2642449732500001</v>
      </c>
      <c r="R149" s="168">
        <f t="shared" si="60"/>
        <v>-0.49931627425000008</v>
      </c>
      <c r="S149" s="168">
        <v>0.28758199999999995</v>
      </c>
      <c r="T149" s="168">
        <v>0</v>
      </c>
      <c r="U149" s="168">
        <v>0.24155600000000002</v>
      </c>
      <c r="V149" s="168">
        <v>0</v>
      </c>
      <c r="W149" s="168">
        <v>4.6025999999999928E-2</v>
      </c>
      <c r="X149" s="72" t="s">
        <v>13</v>
      </c>
      <c r="Y149" s="72" t="s">
        <v>13</v>
      </c>
      <c r="Z149" s="72" t="s">
        <v>13</v>
      </c>
      <c r="AA149" s="72" t="s">
        <v>13</v>
      </c>
      <c r="AB149" s="72">
        <v>2013</v>
      </c>
      <c r="AC149" s="72">
        <v>25</v>
      </c>
      <c r="AD149" s="72" t="s">
        <v>325</v>
      </c>
      <c r="AE149" s="72">
        <v>0.8</v>
      </c>
      <c r="AF149" s="72">
        <v>2013</v>
      </c>
      <c r="AG149" s="72">
        <v>25</v>
      </c>
      <c r="AH149" s="72" t="s">
        <v>13</v>
      </c>
      <c r="AI149" s="72" t="s">
        <v>324</v>
      </c>
      <c r="AJ149" s="72">
        <v>0.47499999999999998</v>
      </c>
      <c r="AK149" s="72" t="s">
        <v>13</v>
      </c>
      <c r="AL149" s="72" t="s">
        <v>696</v>
      </c>
    </row>
    <row r="150" spans="1:38" ht="79.5" customHeight="1" x14ac:dyDescent="0.25">
      <c r="A150" s="79" t="s">
        <v>13</v>
      </c>
      <c r="B150" s="167" t="s">
        <v>532</v>
      </c>
      <c r="C150" s="72" t="s">
        <v>697</v>
      </c>
      <c r="D150" s="73">
        <v>2.3631984635999985</v>
      </c>
      <c r="E150" s="73">
        <v>0</v>
      </c>
      <c r="F150" s="73">
        <v>1.1815992317999993</v>
      </c>
      <c r="G150" s="73">
        <v>0.82711946225999944</v>
      </c>
      <c r="H150" s="73">
        <v>0.35447976953999982</v>
      </c>
      <c r="I150" s="168">
        <v>0.40484599999999998</v>
      </c>
      <c r="J150" s="168">
        <v>0</v>
      </c>
      <c r="K150" s="168">
        <v>0.372998</v>
      </c>
      <c r="L150" s="168">
        <v>0</v>
      </c>
      <c r="M150" s="168">
        <v>3.1848000000000001E-2</v>
      </c>
      <c r="N150" s="168">
        <f t="shared" si="56"/>
        <v>-1.9583524635999985</v>
      </c>
      <c r="O150" s="168">
        <f t="shared" si="57"/>
        <v>0</v>
      </c>
      <c r="P150" s="168">
        <f t="shared" si="58"/>
        <v>-0.80860123179999932</v>
      </c>
      <c r="Q150" s="168">
        <f t="shared" si="59"/>
        <v>-0.82711946225999944</v>
      </c>
      <c r="R150" s="168">
        <f t="shared" si="60"/>
        <v>-0.32263176953999984</v>
      </c>
      <c r="S150" s="168">
        <v>0.18702300000000002</v>
      </c>
      <c r="T150" s="168">
        <v>0</v>
      </c>
      <c r="U150" s="168">
        <v>0.151945</v>
      </c>
      <c r="V150" s="168">
        <v>0</v>
      </c>
      <c r="W150" s="168">
        <v>3.5078000000000033E-2</v>
      </c>
      <c r="X150" s="72" t="s">
        <v>13</v>
      </c>
      <c r="Y150" s="72" t="s">
        <v>13</v>
      </c>
      <c r="Z150" s="72" t="s">
        <v>13</v>
      </c>
      <c r="AA150" s="72" t="s">
        <v>13</v>
      </c>
      <c r="AB150" s="72">
        <v>2013</v>
      </c>
      <c r="AC150" s="72">
        <v>25</v>
      </c>
      <c r="AD150" s="72" t="s">
        <v>323</v>
      </c>
      <c r="AE150" s="72">
        <v>0.5</v>
      </c>
      <c r="AF150" s="72">
        <v>2013</v>
      </c>
      <c r="AG150" s="72">
        <v>25</v>
      </c>
      <c r="AH150" s="72" t="s">
        <v>13</v>
      </c>
      <c r="AI150" s="72" t="s">
        <v>324</v>
      </c>
      <c r="AJ150" s="72">
        <v>0.6</v>
      </c>
      <c r="AK150" s="72" t="s">
        <v>13</v>
      </c>
      <c r="AL150" s="72" t="s">
        <v>696</v>
      </c>
    </row>
    <row r="151" spans="1:38" ht="79.5" customHeight="1" x14ac:dyDescent="0.25">
      <c r="A151" s="79" t="s">
        <v>13</v>
      </c>
      <c r="B151" s="167" t="s">
        <v>533</v>
      </c>
      <c r="C151" s="72" t="s">
        <v>697</v>
      </c>
      <c r="D151" s="73">
        <v>3.735293159200002</v>
      </c>
      <c r="E151" s="73">
        <v>0</v>
      </c>
      <c r="F151" s="73">
        <v>1.867646579600001</v>
      </c>
      <c r="G151" s="73">
        <v>1.3073526057200007</v>
      </c>
      <c r="H151" s="73">
        <v>0.56029397388000024</v>
      </c>
      <c r="I151" s="168">
        <v>0.136546</v>
      </c>
      <c r="J151" s="168">
        <v>0</v>
      </c>
      <c r="K151" s="168">
        <v>7.3063000000000003E-2</v>
      </c>
      <c r="L151" s="168">
        <v>0</v>
      </c>
      <c r="M151" s="168">
        <v>6.3482999999999998E-2</v>
      </c>
      <c r="N151" s="168">
        <f t="shared" si="56"/>
        <v>-3.598747159200002</v>
      </c>
      <c r="O151" s="168">
        <f t="shared" si="57"/>
        <v>0</v>
      </c>
      <c r="P151" s="168">
        <f t="shared" si="58"/>
        <v>-1.7945835796000009</v>
      </c>
      <c r="Q151" s="168">
        <f t="shared" si="59"/>
        <v>-1.3073526057200007</v>
      </c>
      <c r="R151" s="168">
        <f t="shared" si="60"/>
        <v>-0.49681097388000023</v>
      </c>
      <c r="S151" s="168">
        <v>0.31912999999999997</v>
      </c>
      <c r="T151" s="168">
        <v>0</v>
      </c>
      <c r="U151" s="168">
        <v>3.3220999999999994E-2</v>
      </c>
      <c r="V151" s="168">
        <v>0</v>
      </c>
      <c r="W151" s="168">
        <v>0.28590899999999997</v>
      </c>
      <c r="X151" s="72" t="s">
        <v>13</v>
      </c>
      <c r="Y151" s="72" t="s">
        <v>13</v>
      </c>
      <c r="Z151" s="72" t="s">
        <v>13</v>
      </c>
      <c r="AA151" s="72" t="s">
        <v>13</v>
      </c>
      <c r="AB151" s="72">
        <v>2013</v>
      </c>
      <c r="AC151" s="72">
        <v>25</v>
      </c>
      <c r="AD151" s="72" t="s">
        <v>325</v>
      </c>
      <c r="AE151" s="72">
        <v>0.8</v>
      </c>
      <c r="AF151" s="72">
        <v>2013</v>
      </c>
      <c r="AG151" s="72">
        <v>25</v>
      </c>
      <c r="AH151" s="72" t="s">
        <v>13</v>
      </c>
      <c r="AI151" s="72" t="s">
        <v>326</v>
      </c>
      <c r="AJ151" s="72">
        <v>0.435</v>
      </c>
      <c r="AK151" s="72" t="s">
        <v>13</v>
      </c>
      <c r="AL151" s="72" t="s">
        <v>696</v>
      </c>
    </row>
    <row r="152" spans="1:38" ht="79.5" customHeight="1" x14ac:dyDescent="0.25">
      <c r="A152" s="79" t="s">
        <v>13</v>
      </c>
      <c r="B152" s="167" t="s">
        <v>534</v>
      </c>
      <c r="C152" s="72" t="s">
        <v>697</v>
      </c>
      <c r="D152" s="73">
        <v>3.3004566294000002</v>
      </c>
      <c r="E152" s="73">
        <v>0</v>
      </c>
      <c r="F152" s="73">
        <v>1.6502283147000003</v>
      </c>
      <c r="G152" s="73">
        <v>1.1551598202900002</v>
      </c>
      <c r="H152" s="73">
        <v>0.49506849441000012</v>
      </c>
      <c r="I152" s="168">
        <v>1.6501969999999999</v>
      </c>
      <c r="J152" s="168">
        <v>0</v>
      </c>
      <c r="K152" s="168">
        <v>1.562184</v>
      </c>
      <c r="L152" s="168">
        <v>0</v>
      </c>
      <c r="M152" s="168">
        <v>8.8013000000000008E-2</v>
      </c>
      <c r="N152" s="168">
        <f t="shared" si="56"/>
        <v>-1.6502596294000003</v>
      </c>
      <c r="O152" s="168">
        <f t="shared" si="57"/>
        <v>0</v>
      </c>
      <c r="P152" s="168">
        <f t="shared" si="58"/>
        <v>-8.8044314700000292E-2</v>
      </c>
      <c r="Q152" s="168">
        <f t="shared" si="59"/>
        <v>-1.1551598202900002</v>
      </c>
      <c r="R152" s="168">
        <f t="shared" si="60"/>
        <v>-0.40705549441000011</v>
      </c>
      <c r="S152" s="168">
        <v>0.32111299999999998</v>
      </c>
      <c r="T152" s="168">
        <v>0</v>
      </c>
      <c r="U152" s="168">
        <v>0.23843700000000001</v>
      </c>
      <c r="V152" s="168">
        <v>0</v>
      </c>
      <c r="W152" s="168">
        <v>8.2675999999999986E-2</v>
      </c>
      <c r="X152" s="72" t="s">
        <v>13</v>
      </c>
      <c r="Y152" s="72" t="s">
        <v>13</v>
      </c>
      <c r="Z152" s="72" t="s">
        <v>13</v>
      </c>
      <c r="AA152" s="72" t="s">
        <v>13</v>
      </c>
      <c r="AB152" s="72">
        <v>2013</v>
      </c>
      <c r="AC152" s="72">
        <v>25</v>
      </c>
      <c r="AD152" s="72" t="s">
        <v>325</v>
      </c>
      <c r="AE152" s="72">
        <v>0.8</v>
      </c>
      <c r="AF152" s="72">
        <v>2013</v>
      </c>
      <c r="AG152" s="72">
        <v>25</v>
      </c>
      <c r="AH152" s="72" t="s">
        <v>13</v>
      </c>
      <c r="AI152" s="72" t="s">
        <v>326</v>
      </c>
      <c r="AJ152" s="72">
        <v>0.78500000000000003</v>
      </c>
      <c r="AK152" s="72" t="s">
        <v>13</v>
      </c>
      <c r="AL152" s="72" t="s">
        <v>696</v>
      </c>
    </row>
    <row r="153" spans="1:38" ht="79.5" customHeight="1" x14ac:dyDescent="0.25">
      <c r="A153" s="79" t="s">
        <v>13</v>
      </c>
      <c r="B153" s="167" t="s">
        <v>535</v>
      </c>
      <c r="C153" s="72" t="s">
        <v>697</v>
      </c>
      <c r="D153" s="73">
        <v>9.3215304295999992</v>
      </c>
      <c r="E153" s="73">
        <v>0</v>
      </c>
      <c r="F153" s="73">
        <v>4.6607652147999996</v>
      </c>
      <c r="G153" s="73">
        <v>3.2625356503599994</v>
      </c>
      <c r="H153" s="73">
        <v>1.3982295644400002</v>
      </c>
      <c r="I153" s="168">
        <v>3.739287</v>
      </c>
      <c r="J153" s="168">
        <v>0</v>
      </c>
      <c r="K153" s="168">
        <v>3.7319529999999999</v>
      </c>
      <c r="L153" s="168">
        <v>0</v>
      </c>
      <c r="M153" s="168">
        <v>7.3339999999999994E-3</v>
      </c>
      <c r="N153" s="168">
        <f t="shared" si="56"/>
        <v>-5.5822434295999992</v>
      </c>
      <c r="O153" s="168">
        <f t="shared" si="57"/>
        <v>0</v>
      </c>
      <c r="P153" s="168">
        <f t="shared" si="58"/>
        <v>-0.92881221479999976</v>
      </c>
      <c r="Q153" s="168">
        <f t="shared" si="59"/>
        <v>-3.2625356503599994</v>
      </c>
      <c r="R153" s="168">
        <f t="shared" si="60"/>
        <v>-1.3908955644400003</v>
      </c>
      <c r="S153" s="168">
        <v>3.3480339999999997</v>
      </c>
      <c r="T153" s="168">
        <v>0</v>
      </c>
      <c r="U153" s="168">
        <v>1.2216420000000001</v>
      </c>
      <c r="V153" s="168">
        <v>1.9527999999999999</v>
      </c>
      <c r="W153" s="168">
        <v>0.17359199999999964</v>
      </c>
      <c r="X153" s="72" t="s">
        <v>13</v>
      </c>
      <c r="Y153" s="72" t="s">
        <v>13</v>
      </c>
      <c r="Z153" s="72" t="s">
        <v>13</v>
      </c>
      <c r="AA153" s="72" t="s">
        <v>13</v>
      </c>
      <c r="AB153" s="72">
        <v>2013</v>
      </c>
      <c r="AC153" s="72">
        <v>25</v>
      </c>
      <c r="AD153" s="72" t="s">
        <v>316</v>
      </c>
      <c r="AE153" s="72">
        <v>1.43</v>
      </c>
      <c r="AF153" s="72">
        <v>2013</v>
      </c>
      <c r="AG153" s="72">
        <v>25</v>
      </c>
      <c r="AH153" s="72" t="s">
        <v>13</v>
      </c>
      <c r="AI153" s="72" t="s">
        <v>315</v>
      </c>
      <c r="AJ153" s="72">
        <v>1.44</v>
      </c>
      <c r="AK153" s="72" t="s">
        <v>13</v>
      </c>
      <c r="AL153" s="72" t="s">
        <v>696</v>
      </c>
    </row>
    <row r="154" spans="1:38" ht="79.5" customHeight="1" x14ac:dyDescent="0.25">
      <c r="A154" s="79" t="s">
        <v>13</v>
      </c>
      <c r="B154" s="167" t="s">
        <v>536</v>
      </c>
      <c r="C154" s="72" t="s">
        <v>697</v>
      </c>
      <c r="D154" s="73">
        <v>11.164810188399997</v>
      </c>
      <c r="E154" s="73">
        <v>0</v>
      </c>
      <c r="F154" s="73">
        <v>5.5824050941999994</v>
      </c>
      <c r="G154" s="73">
        <v>3.9076835659399993</v>
      </c>
      <c r="H154" s="73">
        <v>1.6747215282600001</v>
      </c>
      <c r="I154" s="168">
        <v>5.9111099999999999</v>
      </c>
      <c r="J154" s="168">
        <v>0</v>
      </c>
      <c r="K154" s="168">
        <v>5.9037759999999997</v>
      </c>
      <c r="L154" s="168">
        <v>0</v>
      </c>
      <c r="M154" s="168">
        <v>7.3339999999999994E-3</v>
      </c>
      <c r="N154" s="168">
        <f t="shared" si="56"/>
        <v>-5.2537001883999972</v>
      </c>
      <c r="O154" s="168">
        <f t="shared" si="57"/>
        <v>0</v>
      </c>
      <c r="P154" s="168">
        <f t="shared" si="58"/>
        <v>0.32137090580000027</v>
      </c>
      <c r="Q154" s="168">
        <f t="shared" si="59"/>
        <v>-3.9076835659399993</v>
      </c>
      <c r="R154" s="168">
        <f t="shared" si="60"/>
        <v>-1.6673875282600001</v>
      </c>
      <c r="S154" s="168">
        <v>4.4055250000000008</v>
      </c>
      <c r="T154" s="168">
        <v>0</v>
      </c>
      <c r="U154" s="168">
        <v>1.2402760000000002</v>
      </c>
      <c r="V154" s="168">
        <v>0.36210399999999998</v>
      </c>
      <c r="W154" s="168">
        <v>2.8031450000000002</v>
      </c>
      <c r="X154" s="72" t="s">
        <v>13</v>
      </c>
      <c r="Y154" s="72" t="s">
        <v>13</v>
      </c>
      <c r="Z154" s="72" t="s">
        <v>13</v>
      </c>
      <c r="AA154" s="72" t="s">
        <v>13</v>
      </c>
      <c r="AB154" s="72">
        <v>2013</v>
      </c>
      <c r="AC154" s="72">
        <v>25</v>
      </c>
      <c r="AD154" s="72" t="s">
        <v>327</v>
      </c>
      <c r="AE154" s="72">
        <v>1.26</v>
      </c>
      <c r="AF154" s="72">
        <v>2013</v>
      </c>
      <c r="AG154" s="72">
        <v>25</v>
      </c>
      <c r="AH154" s="72" t="s">
        <v>13</v>
      </c>
      <c r="AI154" s="72" t="s">
        <v>328</v>
      </c>
      <c r="AJ154" s="72">
        <v>7.0999999999999994E-2</v>
      </c>
      <c r="AK154" s="72" t="s">
        <v>13</v>
      </c>
      <c r="AL154" s="72" t="s">
        <v>696</v>
      </c>
    </row>
    <row r="155" spans="1:38" ht="79.5" customHeight="1" x14ac:dyDescent="0.25">
      <c r="A155" s="79" t="s">
        <v>13</v>
      </c>
      <c r="B155" s="167" t="s">
        <v>537</v>
      </c>
      <c r="C155" s="72" t="s">
        <v>697</v>
      </c>
      <c r="D155" s="73">
        <v>9.6818859995999986</v>
      </c>
      <c r="E155" s="73">
        <v>0</v>
      </c>
      <c r="F155" s="73">
        <v>4.8409429997999993</v>
      </c>
      <c r="G155" s="73">
        <v>3.3886600998599992</v>
      </c>
      <c r="H155" s="73">
        <v>1.4522828999400001</v>
      </c>
      <c r="I155" s="168">
        <v>3.2005229999999996</v>
      </c>
      <c r="J155" s="168">
        <v>0</v>
      </c>
      <c r="K155" s="168">
        <v>3.104908</v>
      </c>
      <c r="L155" s="168">
        <v>0</v>
      </c>
      <c r="M155" s="168">
        <v>9.5614999999999992E-2</v>
      </c>
      <c r="N155" s="168">
        <f t="shared" si="56"/>
        <v>-6.4813629995999991</v>
      </c>
      <c r="O155" s="168">
        <f t="shared" si="57"/>
        <v>0</v>
      </c>
      <c r="P155" s="168">
        <f t="shared" si="58"/>
        <v>-1.7360349997999993</v>
      </c>
      <c r="Q155" s="168">
        <f t="shared" si="59"/>
        <v>-3.3886600998599992</v>
      </c>
      <c r="R155" s="168">
        <f t="shared" si="60"/>
        <v>-1.3566678999400001</v>
      </c>
      <c r="S155" s="168">
        <v>5.5332010000000009</v>
      </c>
      <c r="T155" s="168">
        <v>0</v>
      </c>
      <c r="U155" s="168">
        <v>2.249247</v>
      </c>
      <c r="V155" s="168">
        <v>3.0744180000000001</v>
      </c>
      <c r="W155" s="168">
        <v>0.20953600000000097</v>
      </c>
      <c r="X155" s="72" t="s">
        <v>13</v>
      </c>
      <c r="Y155" s="72" t="s">
        <v>13</v>
      </c>
      <c r="Z155" s="72" t="s">
        <v>13</v>
      </c>
      <c r="AA155" s="72" t="s">
        <v>13</v>
      </c>
      <c r="AB155" s="72">
        <v>2013</v>
      </c>
      <c r="AC155" s="72">
        <v>25</v>
      </c>
      <c r="AD155" s="72" t="s">
        <v>325</v>
      </c>
      <c r="AE155" s="72">
        <v>0.8</v>
      </c>
      <c r="AF155" s="72">
        <v>2013</v>
      </c>
      <c r="AG155" s="72">
        <v>25</v>
      </c>
      <c r="AH155" s="72" t="s">
        <v>13</v>
      </c>
      <c r="AI155" s="72" t="s">
        <v>329</v>
      </c>
      <c r="AJ155" s="72">
        <v>0.89500000000000002</v>
      </c>
      <c r="AK155" s="72" t="s">
        <v>13</v>
      </c>
      <c r="AL155" s="72" t="s">
        <v>696</v>
      </c>
    </row>
    <row r="156" spans="1:38" ht="79.5" customHeight="1" x14ac:dyDescent="0.25">
      <c r="A156" s="79" t="s">
        <v>13</v>
      </c>
      <c r="B156" s="167" t="s">
        <v>538</v>
      </c>
      <c r="C156" s="72" t="s">
        <v>697</v>
      </c>
      <c r="D156" s="73">
        <v>5.0767707346000019</v>
      </c>
      <c r="E156" s="73">
        <v>0</v>
      </c>
      <c r="F156" s="73">
        <v>2.5383853673000005</v>
      </c>
      <c r="G156" s="73">
        <v>1.7768697571100003</v>
      </c>
      <c r="H156" s="73">
        <v>0.76151561019000025</v>
      </c>
      <c r="I156" s="168">
        <v>0.5857969999999999</v>
      </c>
      <c r="J156" s="168">
        <v>0</v>
      </c>
      <c r="K156" s="168">
        <v>0.57846299999999995</v>
      </c>
      <c r="L156" s="168">
        <v>0</v>
      </c>
      <c r="M156" s="168">
        <v>7.3339999999999994E-3</v>
      </c>
      <c r="N156" s="168">
        <f t="shared" si="56"/>
        <v>-4.4909737346000025</v>
      </c>
      <c r="O156" s="168">
        <f t="shared" si="57"/>
        <v>0</v>
      </c>
      <c r="P156" s="168">
        <f t="shared" si="58"/>
        <v>-1.9599223673000006</v>
      </c>
      <c r="Q156" s="168">
        <f t="shared" si="59"/>
        <v>-1.7768697571100003</v>
      </c>
      <c r="R156" s="168">
        <f t="shared" si="60"/>
        <v>-0.7541816101900003</v>
      </c>
      <c r="S156" s="168">
        <v>0.42658899999999994</v>
      </c>
      <c r="T156" s="168">
        <v>0</v>
      </c>
      <c r="U156" s="168">
        <v>0.41228599999999999</v>
      </c>
      <c r="V156" s="168">
        <v>0</v>
      </c>
      <c r="W156" s="168">
        <v>1.4302999999999941E-2</v>
      </c>
      <c r="X156" s="72" t="s">
        <v>13</v>
      </c>
      <c r="Y156" s="72" t="s">
        <v>13</v>
      </c>
      <c r="Z156" s="72" t="s">
        <v>13</v>
      </c>
      <c r="AA156" s="72" t="s">
        <v>13</v>
      </c>
      <c r="AB156" s="72">
        <v>2013</v>
      </c>
      <c r="AC156" s="72">
        <v>25</v>
      </c>
      <c r="AD156" s="72" t="s">
        <v>325</v>
      </c>
      <c r="AE156" s="72">
        <v>0.8</v>
      </c>
      <c r="AF156" s="72">
        <v>2013</v>
      </c>
      <c r="AG156" s="72">
        <v>25</v>
      </c>
      <c r="AH156" s="72" t="s">
        <v>13</v>
      </c>
      <c r="AI156" s="72" t="s">
        <v>330</v>
      </c>
      <c r="AJ156" s="72">
        <v>1.21</v>
      </c>
      <c r="AK156" s="72" t="s">
        <v>13</v>
      </c>
      <c r="AL156" s="72" t="s">
        <v>696</v>
      </c>
    </row>
    <row r="157" spans="1:38" ht="79.5" customHeight="1" x14ac:dyDescent="0.25">
      <c r="A157" s="79" t="s">
        <v>13</v>
      </c>
      <c r="B157" s="167" t="s">
        <v>539</v>
      </c>
      <c r="C157" s="72" t="s">
        <v>697</v>
      </c>
      <c r="D157" s="73">
        <v>11.5053501516</v>
      </c>
      <c r="E157" s="73">
        <v>0</v>
      </c>
      <c r="F157" s="73">
        <v>5.7526750758</v>
      </c>
      <c r="G157" s="73">
        <v>4.0268725530599996</v>
      </c>
      <c r="H157" s="73">
        <v>1.7258025227400005</v>
      </c>
      <c r="I157" s="168">
        <v>2.9259120000000003</v>
      </c>
      <c r="J157" s="168">
        <v>0</v>
      </c>
      <c r="K157" s="168">
        <v>2.8669470000000001</v>
      </c>
      <c r="L157" s="168">
        <v>0</v>
      </c>
      <c r="M157" s="168">
        <v>5.8965000000000004E-2</v>
      </c>
      <c r="N157" s="168">
        <f t="shared" si="56"/>
        <v>-8.5794381515999998</v>
      </c>
      <c r="O157" s="168">
        <f t="shared" si="57"/>
        <v>0</v>
      </c>
      <c r="P157" s="168">
        <f t="shared" si="58"/>
        <v>-2.8857280757999999</v>
      </c>
      <c r="Q157" s="168">
        <f t="shared" si="59"/>
        <v>-4.0268725530599996</v>
      </c>
      <c r="R157" s="168">
        <f t="shared" si="60"/>
        <v>-1.6668375227400005</v>
      </c>
      <c r="S157" s="168">
        <v>6.6425830000000001</v>
      </c>
      <c r="T157" s="168">
        <v>0</v>
      </c>
      <c r="U157" s="168">
        <v>2.862263</v>
      </c>
      <c r="V157" s="168">
        <v>3.415902</v>
      </c>
      <c r="W157" s="168">
        <v>0.36441800000000057</v>
      </c>
      <c r="X157" s="72" t="s">
        <v>13</v>
      </c>
      <c r="Y157" s="72" t="s">
        <v>13</v>
      </c>
      <c r="Z157" s="72" t="s">
        <v>13</v>
      </c>
      <c r="AA157" s="72" t="s">
        <v>13</v>
      </c>
      <c r="AB157" s="72">
        <v>2013</v>
      </c>
      <c r="AC157" s="72">
        <v>25</v>
      </c>
      <c r="AD157" s="72" t="s">
        <v>331</v>
      </c>
      <c r="AE157" s="72">
        <v>1.26</v>
      </c>
      <c r="AF157" s="72">
        <v>2013</v>
      </c>
      <c r="AG157" s="72">
        <v>25</v>
      </c>
      <c r="AH157" s="72" t="s">
        <v>13</v>
      </c>
      <c r="AI157" s="72" t="s">
        <v>330</v>
      </c>
      <c r="AJ157" s="72">
        <v>0.90500000000000003</v>
      </c>
      <c r="AK157" s="72" t="s">
        <v>13</v>
      </c>
      <c r="AL157" s="72" t="s">
        <v>696</v>
      </c>
    </row>
    <row r="158" spans="1:38" ht="79.5" customHeight="1" x14ac:dyDescent="0.25">
      <c r="A158" s="79" t="s">
        <v>13</v>
      </c>
      <c r="B158" s="167" t="s">
        <v>540</v>
      </c>
      <c r="C158" s="72" t="s">
        <v>697</v>
      </c>
      <c r="D158" s="73">
        <v>4.0557136656000017</v>
      </c>
      <c r="E158" s="73">
        <v>0</v>
      </c>
      <c r="F158" s="73">
        <v>2.0278568328000008</v>
      </c>
      <c r="G158" s="73">
        <v>1.4194997829600005</v>
      </c>
      <c r="H158" s="73">
        <v>0.60835704984000039</v>
      </c>
      <c r="I158" s="168">
        <v>0.50643300000000002</v>
      </c>
      <c r="J158" s="168">
        <v>0</v>
      </c>
      <c r="K158" s="168">
        <v>0.49909900000000001</v>
      </c>
      <c r="L158" s="168">
        <v>0</v>
      </c>
      <c r="M158" s="168">
        <v>7.3339999999999994E-3</v>
      </c>
      <c r="N158" s="168">
        <f t="shared" si="56"/>
        <v>-3.5492806656000018</v>
      </c>
      <c r="O158" s="168">
        <f t="shared" si="57"/>
        <v>0</v>
      </c>
      <c r="P158" s="168">
        <f t="shared" si="58"/>
        <v>-1.5287578328000009</v>
      </c>
      <c r="Q158" s="168">
        <f t="shared" si="59"/>
        <v>-1.4194997829600005</v>
      </c>
      <c r="R158" s="168">
        <f t="shared" si="60"/>
        <v>-0.60102304984000043</v>
      </c>
      <c r="S158" s="168">
        <v>0.25046800000000002</v>
      </c>
      <c r="T158" s="168">
        <v>0</v>
      </c>
      <c r="U158" s="168">
        <v>0.23616499999999999</v>
      </c>
      <c r="V158" s="168">
        <v>0</v>
      </c>
      <c r="W158" s="168">
        <v>1.4303000000000026E-2</v>
      </c>
      <c r="X158" s="72" t="s">
        <v>13</v>
      </c>
      <c r="Y158" s="72" t="s">
        <v>13</v>
      </c>
      <c r="Z158" s="72" t="s">
        <v>13</v>
      </c>
      <c r="AA158" s="72" t="s">
        <v>13</v>
      </c>
      <c r="AB158" s="72">
        <v>2013</v>
      </c>
      <c r="AC158" s="72">
        <v>25</v>
      </c>
      <c r="AD158" s="72" t="s">
        <v>325</v>
      </c>
      <c r="AE158" s="72">
        <v>0.8</v>
      </c>
      <c r="AF158" s="72">
        <v>2013</v>
      </c>
      <c r="AG158" s="72">
        <v>25</v>
      </c>
      <c r="AH158" s="72" t="s">
        <v>13</v>
      </c>
      <c r="AI158" s="72" t="s">
        <v>326</v>
      </c>
      <c r="AJ158" s="72">
        <v>0.79</v>
      </c>
      <c r="AK158" s="72" t="s">
        <v>13</v>
      </c>
      <c r="AL158" s="72" t="s">
        <v>696</v>
      </c>
    </row>
    <row r="159" spans="1:38" ht="79.5" customHeight="1" x14ac:dyDescent="0.25">
      <c r="A159" s="79" t="s">
        <v>13</v>
      </c>
      <c r="B159" s="167" t="s">
        <v>541</v>
      </c>
      <c r="C159" s="72" t="s">
        <v>697</v>
      </c>
      <c r="D159" s="73">
        <v>23.393377068599996</v>
      </c>
      <c r="E159" s="73">
        <v>0</v>
      </c>
      <c r="F159" s="73">
        <v>11.696688534299998</v>
      </c>
      <c r="G159" s="73">
        <v>8.1876819740099975</v>
      </c>
      <c r="H159" s="73">
        <v>3.5090065602900005</v>
      </c>
      <c r="I159" s="168">
        <v>7.7766109999999999</v>
      </c>
      <c r="J159" s="168">
        <v>0</v>
      </c>
      <c r="K159" s="168">
        <v>7.7692350000000001</v>
      </c>
      <c r="L159" s="168">
        <v>0</v>
      </c>
      <c r="M159" s="168">
        <v>7.3760000000000006E-3</v>
      </c>
      <c r="N159" s="168">
        <f t="shared" si="56"/>
        <v>-15.616766068599997</v>
      </c>
      <c r="O159" s="168">
        <f t="shared" si="57"/>
        <v>0</v>
      </c>
      <c r="P159" s="168">
        <f t="shared" si="58"/>
        <v>-3.9274535342999979</v>
      </c>
      <c r="Q159" s="168">
        <f t="shared" si="59"/>
        <v>-8.1876819740099975</v>
      </c>
      <c r="R159" s="168">
        <f t="shared" si="60"/>
        <v>-3.5016305602900006</v>
      </c>
      <c r="S159" s="168">
        <v>9.8372340000000005</v>
      </c>
      <c r="T159" s="168">
        <v>0</v>
      </c>
      <c r="U159" s="168">
        <v>9.7435480000000005</v>
      </c>
      <c r="V159" s="168">
        <v>0</v>
      </c>
      <c r="W159" s="168">
        <v>9.36859999999997E-2</v>
      </c>
      <c r="X159" s="72" t="s">
        <v>13</v>
      </c>
      <c r="Y159" s="72" t="s">
        <v>13</v>
      </c>
      <c r="Z159" s="72" t="s">
        <v>13</v>
      </c>
      <c r="AA159" s="72" t="s">
        <v>13</v>
      </c>
      <c r="AB159" s="72">
        <v>2013</v>
      </c>
      <c r="AC159" s="72" t="s">
        <v>13</v>
      </c>
      <c r="AD159" s="72" t="s">
        <v>13</v>
      </c>
      <c r="AE159" s="72">
        <v>0</v>
      </c>
      <c r="AF159" s="72">
        <v>2013</v>
      </c>
      <c r="AG159" s="72">
        <v>25</v>
      </c>
      <c r="AH159" s="72" t="s">
        <v>13</v>
      </c>
      <c r="AI159" s="72" t="s">
        <v>332</v>
      </c>
      <c r="AJ159" s="72">
        <v>7.4089999999999998</v>
      </c>
      <c r="AK159" s="72" t="s">
        <v>13</v>
      </c>
      <c r="AL159" s="72" t="s">
        <v>696</v>
      </c>
    </row>
    <row r="160" spans="1:38" ht="79.5" customHeight="1" x14ac:dyDescent="0.25">
      <c r="A160" s="79" t="s">
        <v>13</v>
      </c>
      <c r="B160" s="167" t="s">
        <v>542</v>
      </c>
      <c r="C160" s="72" t="s">
        <v>697</v>
      </c>
      <c r="D160" s="73">
        <v>11.547360621600001</v>
      </c>
      <c r="E160" s="73">
        <v>0</v>
      </c>
      <c r="F160" s="73">
        <v>5.7736803108000005</v>
      </c>
      <c r="G160" s="73">
        <v>4.0415762175600003</v>
      </c>
      <c r="H160" s="73">
        <v>1.7321040932400003</v>
      </c>
      <c r="I160" s="168">
        <v>3.9116919999999999</v>
      </c>
      <c r="J160" s="168">
        <v>0</v>
      </c>
      <c r="K160" s="168">
        <v>3.7691019999999997</v>
      </c>
      <c r="L160" s="168">
        <v>0</v>
      </c>
      <c r="M160" s="168">
        <v>0.14258999999999999</v>
      </c>
      <c r="N160" s="168">
        <f t="shared" si="56"/>
        <v>-7.6356686216000007</v>
      </c>
      <c r="O160" s="168">
        <f t="shared" si="57"/>
        <v>0</v>
      </c>
      <c r="P160" s="168">
        <f t="shared" si="58"/>
        <v>-2.0045783108000008</v>
      </c>
      <c r="Q160" s="168">
        <f t="shared" si="59"/>
        <v>-4.0415762175600003</v>
      </c>
      <c r="R160" s="168">
        <f t="shared" si="60"/>
        <v>-1.5895140932400003</v>
      </c>
      <c r="S160" s="168">
        <v>5.7952630000000003</v>
      </c>
      <c r="T160" s="168">
        <v>0</v>
      </c>
      <c r="U160" s="168">
        <v>2.5760830000000001</v>
      </c>
      <c r="V160" s="168">
        <v>2.9621960000000001</v>
      </c>
      <c r="W160" s="168">
        <v>0.25698399999999949</v>
      </c>
      <c r="X160" s="72" t="s">
        <v>13</v>
      </c>
      <c r="Y160" s="72" t="s">
        <v>13</v>
      </c>
      <c r="Z160" s="72" t="s">
        <v>13</v>
      </c>
      <c r="AA160" s="72" t="s">
        <v>13</v>
      </c>
      <c r="AB160" s="72">
        <v>2013</v>
      </c>
      <c r="AC160" s="72">
        <v>25</v>
      </c>
      <c r="AD160" s="72" t="s">
        <v>325</v>
      </c>
      <c r="AE160" s="72">
        <v>0.8</v>
      </c>
      <c r="AF160" s="72">
        <v>2013</v>
      </c>
      <c r="AG160" s="72">
        <v>25</v>
      </c>
      <c r="AH160" s="72" t="s">
        <v>13</v>
      </c>
      <c r="AI160" s="72" t="s">
        <v>326</v>
      </c>
      <c r="AJ160" s="72">
        <v>1.56</v>
      </c>
      <c r="AK160" s="72" t="s">
        <v>13</v>
      </c>
      <c r="AL160" s="72" t="s">
        <v>696</v>
      </c>
    </row>
    <row r="161" spans="1:38" ht="79.5" customHeight="1" x14ac:dyDescent="0.25">
      <c r="A161" s="79" t="s">
        <v>13</v>
      </c>
      <c r="B161" s="167" t="s">
        <v>543</v>
      </c>
      <c r="C161" s="72" t="s">
        <v>697</v>
      </c>
      <c r="D161" s="73">
        <v>7.9282120683999988</v>
      </c>
      <c r="E161" s="73">
        <v>0</v>
      </c>
      <c r="F161" s="73">
        <v>3.9641060341999994</v>
      </c>
      <c r="G161" s="73">
        <v>2.7748742239399995</v>
      </c>
      <c r="H161" s="73">
        <v>1.1892318102599999</v>
      </c>
      <c r="I161" s="168">
        <v>4.4696959999999999</v>
      </c>
      <c r="J161" s="168">
        <v>0</v>
      </c>
      <c r="K161" s="168">
        <v>4.4256339999999996</v>
      </c>
      <c r="L161" s="168">
        <v>0</v>
      </c>
      <c r="M161" s="168">
        <v>4.4061999999999997E-2</v>
      </c>
      <c r="N161" s="168">
        <f t="shared" si="56"/>
        <v>-3.4585160683999989</v>
      </c>
      <c r="O161" s="168">
        <f t="shared" si="57"/>
        <v>0</v>
      </c>
      <c r="P161" s="168">
        <f t="shared" si="58"/>
        <v>0.46152796580000022</v>
      </c>
      <c r="Q161" s="168">
        <f t="shared" si="59"/>
        <v>-2.7748742239399995</v>
      </c>
      <c r="R161" s="168">
        <f t="shared" si="60"/>
        <v>-1.1451698102599999</v>
      </c>
      <c r="S161" s="168">
        <v>4.470599</v>
      </c>
      <c r="T161" s="168">
        <v>0</v>
      </c>
      <c r="U161" s="168">
        <v>0.98685299999999998</v>
      </c>
      <c r="V161" s="168">
        <v>3.2968310000000001</v>
      </c>
      <c r="W161" s="168">
        <v>0.18691499999999997</v>
      </c>
      <c r="X161" s="72" t="s">
        <v>13</v>
      </c>
      <c r="Y161" s="72" t="s">
        <v>13</v>
      </c>
      <c r="Z161" s="72" t="s">
        <v>13</v>
      </c>
      <c r="AA161" s="72" t="s">
        <v>13</v>
      </c>
      <c r="AB161" s="72">
        <v>2013</v>
      </c>
      <c r="AC161" s="72">
        <v>25</v>
      </c>
      <c r="AD161" s="72" t="s">
        <v>325</v>
      </c>
      <c r="AE161" s="72">
        <v>0.8</v>
      </c>
      <c r="AF161" s="72">
        <v>2013</v>
      </c>
      <c r="AG161" s="72">
        <v>25</v>
      </c>
      <c r="AH161" s="72" t="s">
        <v>13</v>
      </c>
      <c r="AI161" s="72" t="s">
        <v>324</v>
      </c>
      <c r="AJ161" s="72">
        <v>0.48499999999999999</v>
      </c>
      <c r="AK161" s="72" t="s">
        <v>13</v>
      </c>
      <c r="AL161" s="72" t="s">
        <v>696</v>
      </c>
    </row>
    <row r="162" spans="1:38" ht="79.5" customHeight="1" x14ac:dyDescent="0.25">
      <c r="A162" s="79" t="s">
        <v>13</v>
      </c>
      <c r="B162" s="167" t="s">
        <v>544</v>
      </c>
      <c r="C162" s="72" t="s">
        <v>697</v>
      </c>
      <c r="D162" s="73">
        <v>4.3881170246000023</v>
      </c>
      <c r="E162" s="73">
        <v>0</v>
      </c>
      <c r="F162" s="73">
        <v>2.1940585123000007</v>
      </c>
      <c r="G162" s="73">
        <v>1.5358409586100004</v>
      </c>
      <c r="H162" s="73">
        <v>0.65821755369000035</v>
      </c>
      <c r="I162" s="168">
        <v>1.0430470000000001</v>
      </c>
      <c r="J162" s="168">
        <v>0</v>
      </c>
      <c r="K162" s="168">
        <v>0.93971199999999999</v>
      </c>
      <c r="L162" s="168">
        <v>0</v>
      </c>
      <c r="M162" s="168">
        <v>0.103335</v>
      </c>
      <c r="N162" s="168">
        <f t="shared" si="56"/>
        <v>-3.3450700246000022</v>
      </c>
      <c r="O162" s="168">
        <f t="shared" si="57"/>
        <v>0</v>
      </c>
      <c r="P162" s="168">
        <f t="shared" si="58"/>
        <v>-1.2543465123000006</v>
      </c>
      <c r="Q162" s="168">
        <f t="shared" si="59"/>
        <v>-1.5358409586100004</v>
      </c>
      <c r="R162" s="168">
        <f t="shared" si="60"/>
        <v>-0.55488255369000039</v>
      </c>
      <c r="S162" s="168">
        <v>0.85188900000000001</v>
      </c>
      <c r="T162" s="168">
        <v>0</v>
      </c>
      <c r="U162" s="168">
        <v>0.7562279999999999</v>
      </c>
      <c r="V162" s="168">
        <v>0</v>
      </c>
      <c r="W162" s="168">
        <v>9.5661000000000052E-2</v>
      </c>
      <c r="X162" s="72" t="s">
        <v>13</v>
      </c>
      <c r="Y162" s="72" t="s">
        <v>13</v>
      </c>
      <c r="Z162" s="72" t="s">
        <v>13</v>
      </c>
      <c r="AA162" s="72" t="s">
        <v>13</v>
      </c>
      <c r="AB162" s="72">
        <v>2013</v>
      </c>
      <c r="AC162" s="72">
        <v>25</v>
      </c>
      <c r="AD162" s="72" t="s">
        <v>325</v>
      </c>
      <c r="AE162" s="72">
        <v>0.8</v>
      </c>
      <c r="AF162" s="72">
        <v>2013</v>
      </c>
      <c r="AG162" s="72">
        <v>25</v>
      </c>
      <c r="AH162" s="72" t="s">
        <v>13</v>
      </c>
      <c r="AI162" s="72" t="s">
        <v>324</v>
      </c>
      <c r="AJ162" s="72">
        <v>0.59499999999999997</v>
      </c>
      <c r="AK162" s="72" t="s">
        <v>13</v>
      </c>
      <c r="AL162" s="72" t="s">
        <v>696</v>
      </c>
    </row>
    <row r="163" spans="1:38" ht="79.5" customHeight="1" x14ac:dyDescent="0.25">
      <c r="A163" s="79" t="s">
        <v>13</v>
      </c>
      <c r="B163" s="167" t="s">
        <v>545</v>
      </c>
      <c r="C163" s="72" t="s">
        <v>697</v>
      </c>
      <c r="D163" s="73">
        <v>3.4922336511999994</v>
      </c>
      <c r="E163" s="73">
        <v>0</v>
      </c>
      <c r="F163" s="73">
        <v>1.7461168255999997</v>
      </c>
      <c r="G163" s="73">
        <v>1.2222817779199997</v>
      </c>
      <c r="H163" s="73">
        <v>0.52383504768</v>
      </c>
      <c r="I163" s="168">
        <v>0.93063899999999999</v>
      </c>
      <c r="J163" s="168">
        <v>0</v>
      </c>
      <c r="K163" s="168">
        <v>0.81687599999999994</v>
      </c>
      <c r="L163" s="168">
        <v>0</v>
      </c>
      <c r="M163" s="168">
        <v>0.113763</v>
      </c>
      <c r="N163" s="168">
        <f t="shared" si="56"/>
        <v>-2.5615946511999992</v>
      </c>
      <c r="O163" s="168">
        <f t="shared" si="57"/>
        <v>0</v>
      </c>
      <c r="P163" s="168">
        <f t="shared" si="58"/>
        <v>-0.92924082559999976</v>
      </c>
      <c r="Q163" s="168">
        <f t="shared" si="59"/>
        <v>-1.2222817779199997</v>
      </c>
      <c r="R163" s="168">
        <f t="shared" si="60"/>
        <v>-0.41007204768</v>
      </c>
      <c r="S163" s="168">
        <v>0.36193599999999998</v>
      </c>
      <c r="T163" s="168">
        <v>0</v>
      </c>
      <c r="U163" s="168">
        <v>0.242678</v>
      </c>
      <c r="V163" s="168">
        <v>0</v>
      </c>
      <c r="W163" s="168">
        <v>0.11925799999999998</v>
      </c>
      <c r="X163" s="72" t="s">
        <v>13</v>
      </c>
      <c r="Y163" s="72" t="s">
        <v>13</v>
      </c>
      <c r="Z163" s="72" t="s">
        <v>13</v>
      </c>
      <c r="AA163" s="72" t="s">
        <v>13</v>
      </c>
      <c r="AB163" s="72">
        <v>2013</v>
      </c>
      <c r="AC163" s="72">
        <v>25</v>
      </c>
      <c r="AD163" s="72" t="s">
        <v>325</v>
      </c>
      <c r="AE163" s="72">
        <v>0.8</v>
      </c>
      <c r="AF163" s="72">
        <v>2013</v>
      </c>
      <c r="AG163" s="72">
        <v>25</v>
      </c>
      <c r="AH163" s="72" t="s">
        <v>13</v>
      </c>
      <c r="AI163" s="72" t="s">
        <v>326</v>
      </c>
      <c r="AJ163" s="72">
        <v>1.194</v>
      </c>
      <c r="AK163" s="72" t="s">
        <v>13</v>
      </c>
      <c r="AL163" s="72" t="s">
        <v>696</v>
      </c>
    </row>
    <row r="164" spans="1:38" ht="79.5" customHeight="1" x14ac:dyDescent="0.25">
      <c r="A164" s="79" t="s">
        <v>13</v>
      </c>
      <c r="B164" s="167" t="s">
        <v>546</v>
      </c>
      <c r="C164" s="72" t="s">
        <v>697</v>
      </c>
      <c r="D164" s="73">
        <v>4.0979421146000021</v>
      </c>
      <c r="E164" s="73">
        <v>0</v>
      </c>
      <c r="F164" s="73">
        <v>2.0489710573000011</v>
      </c>
      <c r="G164" s="73">
        <v>1.4342797401100007</v>
      </c>
      <c r="H164" s="73">
        <v>0.61469131719000036</v>
      </c>
      <c r="I164" s="168">
        <v>0.75361800000000001</v>
      </c>
      <c r="J164" s="168">
        <v>0</v>
      </c>
      <c r="K164" s="168">
        <v>0.63638800000000006</v>
      </c>
      <c r="L164" s="168">
        <v>0</v>
      </c>
      <c r="M164" s="168">
        <v>0.11723</v>
      </c>
      <c r="N164" s="168">
        <f t="shared" si="56"/>
        <v>-3.3443241146000022</v>
      </c>
      <c r="O164" s="168">
        <f t="shared" si="57"/>
        <v>0</v>
      </c>
      <c r="P164" s="168">
        <f t="shared" si="58"/>
        <v>-1.4125830573000009</v>
      </c>
      <c r="Q164" s="168">
        <f t="shared" si="59"/>
        <v>-1.4342797401100007</v>
      </c>
      <c r="R164" s="168">
        <f t="shared" si="60"/>
        <v>-0.49746131719000036</v>
      </c>
      <c r="S164" s="168">
        <v>0.42684499999999997</v>
      </c>
      <c r="T164" s="168">
        <v>0</v>
      </c>
      <c r="U164" s="168">
        <v>0.28179500000000002</v>
      </c>
      <c r="V164" s="168">
        <v>0</v>
      </c>
      <c r="W164" s="168">
        <v>0.14504999999999996</v>
      </c>
      <c r="X164" s="72" t="s">
        <v>13</v>
      </c>
      <c r="Y164" s="72" t="s">
        <v>13</v>
      </c>
      <c r="Z164" s="72" t="s">
        <v>13</v>
      </c>
      <c r="AA164" s="72" t="s">
        <v>13</v>
      </c>
      <c r="AB164" s="72">
        <v>2013</v>
      </c>
      <c r="AC164" s="72">
        <v>25</v>
      </c>
      <c r="AD164" s="72" t="s">
        <v>325</v>
      </c>
      <c r="AE164" s="72">
        <v>0.8</v>
      </c>
      <c r="AF164" s="72">
        <v>2013</v>
      </c>
      <c r="AG164" s="72">
        <v>25</v>
      </c>
      <c r="AH164" s="72" t="s">
        <v>13</v>
      </c>
      <c r="AI164" s="72" t="s">
        <v>326</v>
      </c>
      <c r="AJ164" s="72">
        <v>0.85</v>
      </c>
      <c r="AK164" s="72" t="s">
        <v>13</v>
      </c>
      <c r="AL164" s="72" t="s">
        <v>696</v>
      </c>
    </row>
    <row r="165" spans="1:38" ht="79.5" customHeight="1" x14ac:dyDescent="0.25">
      <c r="A165" s="79" t="s">
        <v>13</v>
      </c>
      <c r="B165" s="167" t="s">
        <v>547</v>
      </c>
      <c r="C165" s="72" t="s">
        <v>697</v>
      </c>
      <c r="D165" s="73">
        <v>1.6791920718000013</v>
      </c>
      <c r="E165" s="73">
        <v>0</v>
      </c>
      <c r="F165" s="73">
        <v>0.83959603590000054</v>
      </c>
      <c r="G165" s="73">
        <v>0.58771722513000035</v>
      </c>
      <c r="H165" s="73">
        <v>0.25187881077000018</v>
      </c>
      <c r="I165" s="168">
        <v>0.25231300000000001</v>
      </c>
      <c r="J165" s="168">
        <v>0</v>
      </c>
      <c r="K165" s="168">
        <v>0.23503200000000002</v>
      </c>
      <c r="L165" s="168">
        <v>0</v>
      </c>
      <c r="M165" s="168">
        <v>1.7280999999999998E-2</v>
      </c>
      <c r="N165" s="168">
        <f t="shared" si="56"/>
        <v>-1.4268790718000013</v>
      </c>
      <c r="O165" s="168">
        <f t="shared" si="57"/>
        <v>0</v>
      </c>
      <c r="P165" s="168">
        <f t="shared" si="58"/>
        <v>-0.60456403590000052</v>
      </c>
      <c r="Q165" s="168">
        <f t="shared" si="59"/>
        <v>-0.58771722513000035</v>
      </c>
      <c r="R165" s="168">
        <f t="shared" si="60"/>
        <v>-0.23459781077000019</v>
      </c>
      <c r="S165" s="168">
        <v>0.22172600000000001</v>
      </c>
      <c r="T165" s="168">
        <v>0</v>
      </c>
      <c r="U165" s="168">
        <v>3.7393000000000003E-2</v>
      </c>
      <c r="V165" s="168">
        <v>0</v>
      </c>
      <c r="W165" s="168">
        <v>0.184333</v>
      </c>
      <c r="X165" s="72" t="s">
        <v>13</v>
      </c>
      <c r="Y165" s="72" t="s">
        <v>13</v>
      </c>
      <c r="Z165" s="72" t="s">
        <v>13</v>
      </c>
      <c r="AA165" s="72" t="s">
        <v>13</v>
      </c>
      <c r="AB165" s="72">
        <v>2013</v>
      </c>
      <c r="AC165" s="72">
        <v>25</v>
      </c>
      <c r="AD165" s="72" t="s">
        <v>325</v>
      </c>
      <c r="AE165" s="72">
        <v>0.8</v>
      </c>
      <c r="AF165" s="72">
        <v>2013</v>
      </c>
      <c r="AG165" s="72" t="s">
        <v>13</v>
      </c>
      <c r="AH165" s="72" t="s">
        <v>13</v>
      </c>
      <c r="AI165" s="72" t="s">
        <v>13</v>
      </c>
      <c r="AJ165" s="72">
        <v>0</v>
      </c>
      <c r="AK165" s="72" t="s">
        <v>13</v>
      </c>
      <c r="AL165" s="72" t="s">
        <v>696</v>
      </c>
    </row>
    <row r="166" spans="1:38" ht="79.5" customHeight="1" x14ac:dyDescent="0.25">
      <c r="A166" s="79" t="s">
        <v>13</v>
      </c>
      <c r="B166" s="167" t="s">
        <v>548</v>
      </c>
      <c r="C166" s="72" t="s">
        <v>697</v>
      </c>
      <c r="D166" s="73">
        <v>9.2984485485999961</v>
      </c>
      <c r="E166" s="73">
        <v>0</v>
      </c>
      <c r="F166" s="73">
        <v>4.649224274299999</v>
      </c>
      <c r="G166" s="73">
        <v>3.2544569920099993</v>
      </c>
      <c r="H166" s="73">
        <v>1.3947672822899997</v>
      </c>
      <c r="I166" s="168">
        <v>7.294308</v>
      </c>
      <c r="J166" s="168">
        <v>0</v>
      </c>
      <c r="K166" s="168">
        <v>7.196968</v>
      </c>
      <c r="L166" s="168">
        <v>0</v>
      </c>
      <c r="M166" s="168">
        <v>9.734000000000001E-2</v>
      </c>
      <c r="N166" s="168">
        <f t="shared" si="56"/>
        <v>-2.0041405485999961</v>
      </c>
      <c r="O166" s="168">
        <f t="shared" si="57"/>
        <v>0</v>
      </c>
      <c r="P166" s="168">
        <f t="shared" si="58"/>
        <v>2.5477437257000011</v>
      </c>
      <c r="Q166" s="168">
        <f t="shared" si="59"/>
        <v>-3.2544569920099993</v>
      </c>
      <c r="R166" s="168">
        <f t="shared" si="60"/>
        <v>-1.2974272822899997</v>
      </c>
      <c r="S166" s="168">
        <v>6.7239119999999994</v>
      </c>
      <c r="T166" s="168">
        <v>0</v>
      </c>
      <c r="U166" s="168">
        <v>3.4078980000000003</v>
      </c>
      <c r="V166" s="168">
        <v>3.0945720000000003</v>
      </c>
      <c r="W166" s="168">
        <v>0.22144199999999908</v>
      </c>
      <c r="X166" s="72" t="s">
        <v>13</v>
      </c>
      <c r="Y166" s="72" t="s">
        <v>13</v>
      </c>
      <c r="Z166" s="72" t="s">
        <v>13</v>
      </c>
      <c r="AA166" s="72" t="s">
        <v>13</v>
      </c>
      <c r="AB166" s="72">
        <v>2013</v>
      </c>
      <c r="AC166" s="72">
        <v>25</v>
      </c>
      <c r="AD166" s="72" t="s">
        <v>331</v>
      </c>
      <c r="AE166" s="72">
        <v>1.26</v>
      </c>
      <c r="AF166" s="72">
        <v>2013</v>
      </c>
      <c r="AG166" s="72">
        <v>25</v>
      </c>
      <c r="AH166" s="72" t="s">
        <v>13</v>
      </c>
      <c r="AI166" s="72" t="s">
        <v>326</v>
      </c>
      <c r="AJ166" s="72">
        <v>0.67500000000000004</v>
      </c>
      <c r="AK166" s="72" t="s">
        <v>13</v>
      </c>
      <c r="AL166" s="72" t="s">
        <v>696</v>
      </c>
    </row>
    <row r="167" spans="1:38" ht="79.5" customHeight="1" x14ac:dyDescent="0.25">
      <c r="A167" s="79" t="s">
        <v>13</v>
      </c>
      <c r="B167" s="167" t="s">
        <v>549</v>
      </c>
      <c r="C167" s="72" t="s">
        <v>697</v>
      </c>
      <c r="D167" s="73">
        <v>1.5133618334000003</v>
      </c>
      <c r="E167" s="73">
        <v>0</v>
      </c>
      <c r="F167" s="73">
        <v>0.75668091670000015</v>
      </c>
      <c r="G167" s="73">
        <v>0.52967664169000006</v>
      </c>
      <c r="H167" s="73">
        <v>0.22700427501000009</v>
      </c>
      <c r="I167" s="168">
        <v>0.72093700000000005</v>
      </c>
      <c r="J167" s="168">
        <v>0</v>
      </c>
      <c r="K167" s="168">
        <v>0.69340000000000002</v>
      </c>
      <c r="L167" s="168">
        <v>0</v>
      </c>
      <c r="M167" s="168">
        <v>2.7536999999999999E-2</v>
      </c>
      <c r="N167" s="168">
        <f t="shared" si="56"/>
        <v>-0.79242483340000025</v>
      </c>
      <c r="O167" s="168">
        <f t="shared" si="57"/>
        <v>0</v>
      </c>
      <c r="P167" s="168">
        <f t="shared" si="58"/>
        <v>-6.3280916700000134E-2</v>
      </c>
      <c r="Q167" s="168">
        <f t="shared" si="59"/>
        <v>-0.52967664169000006</v>
      </c>
      <c r="R167" s="168">
        <f t="shared" si="60"/>
        <v>-0.19946727501000008</v>
      </c>
      <c r="S167" s="168">
        <v>0.64524800000000004</v>
      </c>
      <c r="T167" s="168">
        <v>0</v>
      </c>
      <c r="U167" s="168">
        <v>0.45284800000000003</v>
      </c>
      <c r="V167" s="168">
        <v>0</v>
      </c>
      <c r="W167" s="168">
        <v>0.19240000000000004</v>
      </c>
      <c r="X167" s="72" t="s">
        <v>13</v>
      </c>
      <c r="Y167" s="72" t="s">
        <v>13</v>
      </c>
      <c r="Z167" s="72" t="s">
        <v>13</v>
      </c>
      <c r="AA167" s="72" t="s">
        <v>13</v>
      </c>
      <c r="AB167" s="72">
        <v>2013</v>
      </c>
      <c r="AC167" s="72">
        <v>25</v>
      </c>
      <c r="AD167" s="72" t="s">
        <v>333</v>
      </c>
      <c r="AE167" s="72">
        <v>2</v>
      </c>
      <c r="AF167" s="72">
        <v>2013</v>
      </c>
      <c r="AG167" s="72" t="s">
        <v>13</v>
      </c>
      <c r="AH167" s="72" t="s">
        <v>13</v>
      </c>
      <c r="AI167" s="72" t="s">
        <v>13</v>
      </c>
      <c r="AJ167" s="72">
        <v>0</v>
      </c>
      <c r="AK167" s="72" t="s">
        <v>13</v>
      </c>
      <c r="AL167" s="72" t="s">
        <v>696</v>
      </c>
    </row>
    <row r="168" spans="1:38" ht="79.5" customHeight="1" x14ac:dyDescent="0.25">
      <c r="A168" s="79" t="s">
        <v>133</v>
      </c>
      <c r="B168" s="167" t="s">
        <v>550</v>
      </c>
      <c r="C168" s="72" t="s">
        <v>697</v>
      </c>
      <c r="D168" s="73">
        <v>1931.6957750000001</v>
      </c>
      <c r="E168" s="73">
        <v>49.491</v>
      </c>
      <c r="F168" s="73">
        <v>965.84788750000007</v>
      </c>
      <c r="G168" s="73">
        <v>676.09352124999998</v>
      </c>
      <c r="H168" s="73">
        <v>240.2633662500001</v>
      </c>
      <c r="I168" s="168">
        <v>847.0493130000001</v>
      </c>
      <c r="J168" s="168">
        <v>94.06003299999999</v>
      </c>
      <c r="K168" s="168">
        <v>392.10510199999999</v>
      </c>
      <c r="L168" s="168">
        <v>233.72561100000001</v>
      </c>
      <c r="M168" s="168">
        <v>127.15856700000001</v>
      </c>
      <c r="N168" s="168">
        <f t="shared" si="56"/>
        <v>-1084.6464620000002</v>
      </c>
      <c r="O168" s="168">
        <f t="shared" si="57"/>
        <v>44.56903299999999</v>
      </c>
      <c r="P168" s="168">
        <f t="shared" si="58"/>
        <v>-573.74278550000008</v>
      </c>
      <c r="Q168" s="168">
        <f t="shared" si="59"/>
        <v>-442.36791024999997</v>
      </c>
      <c r="R168" s="168">
        <f t="shared" si="60"/>
        <v>-113.1047992500001</v>
      </c>
      <c r="S168" s="168">
        <v>338.04440099999999</v>
      </c>
      <c r="T168" s="168">
        <v>90.19952099999999</v>
      </c>
      <c r="U168" s="168">
        <v>126.14575500000001</v>
      </c>
      <c r="V168" s="168">
        <v>40.917284000000002</v>
      </c>
      <c r="W168" s="168">
        <v>80.781841000000014</v>
      </c>
      <c r="X168" s="72" t="s">
        <v>13</v>
      </c>
      <c r="Y168" s="72" t="s">
        <v>13</v>
      </c>
      <c r="Z168" s="72" t="s">
        <v>13</v>
      </c>
      <c r="AA168" s="72" t="s">
        <v>13</v>
      </c>
      <c r="AB168" s="72" t="s">
        <v>13</v>
      </c>
      <c r="AC168" s="72">
        <v>25</v>
      </c>
      <c r="AD168" s="72" t="s">
        <v>334</v>
      </c>
      <c r="AE168" s="72">
        <v>43.16</v>
      </c>
      <c r="AF168" s="72" t="s">
        <v>13</v>
      </c>
      <c r="AG168" s="72">
        <v>25</v>
      </c>
      <c r="AH168" s="72" t="s">
        <v>13</v>
      </c>
      <c r="AI168" s="72" t="s">
        <v>313</v>
      </c>
      <c r="AJ168" s="72">
        <v>175.084</v>
      </c>
      <c r="AK168" s="72" t="s">
        <v>13</v>
      </c>
      <c r="AL168" s="72" t="s">
        <v>696</v>
      </c>
    </row>
    <row r="169" spans="1:38" ht="79.5" customHeight="1" x14ac:dyDescent="0.25">
      <c r="A169" s="84" t="s">
        <v>13</v>
      </c>
      <c r="B169" s="166" t="s">
        <v>551</v>
      </c>
      <c r="C169" s="73" t="s">
        <v>697</v>
      </c>
      <c r="D169" s="73">
        <v>282.54216299999996</v>
      </c>
      <c r="E169" s="73">
        <v>0</v>
      </c>
      <c r="F169" s="73">
        <v>113.85797649999995</v>
      </c>
      <c r="G169" s="73">
        <v>67.100572350000007</v>
      </c>
      <c r="H169" s="73">
        <v>101.58361415000002</v>
      </c>
      <c r="I169" s="168">
        <v>258.69415299999997</v>
      </c>
      <c r="J169" s="168">
        <v>15.806527000000001</v>
      </c>
      <c r="K169" s="168">
        <v>68.81361600000001</v>
      </c>
      <c r="L169" s="168">
        <v>103.06699800000001</v>
      </c>
      <c r="M169" s="168">
        <v>71.007012000000003</v>
      </c>
      <c r="N169" s="168">
        <f t="shared" si="56"/>
        <v>-23.848009999999988</v>
      </c>
      <c r="O169" s="168">
        <f t="shared" si="57"/>
        <v>15.806527000000001</v>
      </c>
      <c r="P169" s="168">
        <f t="shared" si="58"/>
        <v>-45.044360499999939</v>
      </c>
      <c r="Q169" s="168">
        <f t="shared" si="59"/>
        <v>35.966425650000005</v>
      </c>
      <c r="R169" s="168">
        <f t="shared" si="60"/>
        <v>-30.576602150000014</v>
      </c>
      <c r="S169" s="168">
        <v>147.87608899999998</v>
      </c>
      <c r="T169" s="168">
        <v>10.643787</v>
      </c>
      <c r="U169" s="168">
        <v>31.483404999999998</v>
      </c>
      <c r="V169" s="168">
        <v>54.466472000000003</v>
      </c>
      <c r="W169" s="168">
        <v>51.282424999999989</v>
      </c>
      <c r="X169" s="73" t="s">
        <v>13</v>
      </c>
      <c r="Y169" s="73" t="s">
        <v>13</v>
      </c>
      <c r="Z169" s="73" t="s">
        <v>13</v>
      </c>
      <c r="AA169" s="73" t="s">
        <v>13</v>
      </c>
      <c r="AB169" s="73" t="s">
        <v>13</v>
      </c>
      <c r="AC169" s="73" t="s">
        <v>13</v>
      </c>
      <c r="AD169" s="73" t="s">
        <v>13</v>
      </c>
      <c r="AE169" s="73">
        <v>24</v>
      </c>
      <c r="AF169" s="73" t="s">
        <v>13</v>
      </c>
      <c r="AG169" s="73" t="s">
        <v>13</v>
      </c>
      <c r="AH169" s="73" t="s">
        <v>13</v>
      </c>
      <c r="AI169" s="73" t="s">
        <v>13</v>
      </c>
      <c r="AJ169" s="73">
        <v>59.995000000000005</v>
      </c>
      <c r="AK169" s="73" t="s">
        <v>13</v>
      </c>
      <c r="AL169" s="73" t="s">
        <v>13</v>
      </c>
    </row>
    <row r="170" spans="1:38" ht="79.5" customHeight="1" x14ac:dyDescent="0.25">
      <c r="A170" s="79" t="s">
        <v>134</v>
      </c>
      <c r="B170" s="167" t="s">
        <v>552</v>
      </c>
      <c r="C170" s="72" t="s">
        <v>697</v>
      </c>
      <c r="D170" s="73">
        <v>14.8248</v>
      </c>
      <c r="E170" s="73">
        <v>0</v>
      </c>
      <c r="F170" s="73">
        <v>14.8248</v>
      </c>
      <c r="G170" s="73">
        <v>0</v>
      </c>
      <c r="H170" s="73">
        <v>0</v>
      </c>
      <c r="I170" s="168">
        <v>34.783259999999999</v>
      </c>
      <c r="J170" s="168">
        <v>0</v>
      </c>
      <c r="K170" s="168">
        <v>33.80547</v>
      </c>
      <c r="L170" s="168">
        <v>0</v>
      </c>
      <c r="M170" s="168">
        <v>0.97778999999999994</v>
      </c>
      <c r="N170" s="168">
        <f t="shared" si="56"/>
        <v>19.958459999999999</v>
      </c>
      <c r="O170" s="168">
        <f t="shared" si="57"/>
        <v>0</v>
      </c>
      <c r="P170" s="168">
        <f t="shared" si="58"/>
        <v>18.98067</v>
      </c>
      <c r="Q170" s="168">
        <f t="shared" si="59"/>
        <v>0</v>
      </c>
      <c r="R170" s="168">
        <f t="shared" si="60"/>
        <v>0.97778999999999994</v>
      </c>
      <c r="S170" s="168">
        <v>0</v>
      </c>
      <c r="T170" s="168">
        <v>0</v>
      </c>
      <c r="U170" s="168">
        <v>0</v>
      </c>
      <c r="V170" s="168">
        <v>0</v>
      </c>
      <c r="W170" s="168">
        <v>0</v>
      </c>
      <c r="X170" s="72" t="s">
        <v>13</v>
      </c>
      <c r="Y170" s="72" t="s">
        <v>13</v>
      </c>
      <c r="Z170" s="72" t="s">
        <v>13</v>
      </c>
      <c r="AA170" s="72" t="s">
        <v>13</v>
      </c>
      <c r="AB170" s="72">
        <v>2012</v>
      </c>
      <c r="AC170" s="72">
        <v>25</v>
      </c>
      <c r="AD170" s="72" t="s">
        <v>335</v>
      </c>
      <c r="AE170" s="72">
        <v>12.68</v>
      </c>
      <c r="AF170" s="72">
        <v>2012</v>
      </c>
      <c r="AG170" s="72">
        <v>25</v>
      </c>
      <c r="AH170" s="72" t="s">
        <v>13</v>
      </c>
      <c r="AI170" s="72" t="s">
        <v>313</v>
      </c>
      <c r="AJ170" s="72">
        <v>28.734999999999999</v>
      </c>
      <c r="AK170" s="72" t="s">
        <v>13</v>
      </c>
      <c r="AL170" s="72" t="s">
        <v>696</v>
      </c>
    </row>
    <row r="171" spans="1:38" ht="79.5" customHeight="1" x14ac:dyDescent="0.25">
      <c r="A171" s="79" t="s">
        <v>135</v>
      </c>
      <c r="B171" s="167" t="s">
        <v>553</v>
      </c>
      <c r="C171" s="72" t="s">
        <v>697</v>
      </c>
      <c r="D171" s="73">
        <v>267.71736299999998</v>
      </c>
      <c r="E171" s="73">
        <v>0</v>
      </c>
      <c r="F171" s="73">
        <v>99.033176499999954</v>
      </c>
      <c r="G171" s="73">
        <v>67.100572350000007</v>
      </c>
      <c r="H171" s="73">
        <v>101.58361415000002</v>
      </c>
      <c r="I171" s="168">
        <v>223.91089300000002</v>
      </c>
      <c r="J171" s="168">
        <v>15.806527000000001</v>
      </c>
      <c r="K171" s="168">
        <v>35.008146000000004</v>
      </c>
      <c r="L171" s="168">
        <v>103.06699800000001</v>
      </c>
      <c r="M171" s="168">
        <v>70.029222000000004</v>
      </c>
      <c r="N171" s="168">
        <f t="shared" si="56"/>
        <v>-43.806469999999962</v>
      </c>
      <c r="O171" s="168">
        <f t="shared" si="57"/>
        <v>15.806527000000001</v>
      </c>
      <c r="P171" s="168">
        <f t="shared" si="58"/>
        <v>-64.025030499999957</v>
      </c>
      <c r="Q171" s="168">
        <f t="shared" si="59"/>
        <v>35.966425650000005</v>
      </c>
      <c r="R171" s="168">
        <f t="shared" si="60"/>
        <v>-31.554392150000012</v>
      </c>
      <c r="S171" s="168">
        <v>147.87608899999998</v>
      </c>
      <c r="T171" s="168">
        <v>10.643787</v>
      </c>
      <c r="U171" s="168">
        <v>31.483404999999998</v>
      </c>
      <c r="V171" s="168">
        <v>54.466472000000003</v>
      </c>
      <c r="W171" s="168">
        <v>51.282424999999989</v>
      </c>
      <c r="X171" s="72" t="s">
        <v>13</v>
      </c>
      <c r="Y171" s="72" t="s">
        <v>13</v>
      </c>
      <c r="Z171" s="72" t="s">
        <v>13</v>
      </c>
      <c r="AA171" s="72" t="s">
        <v>13</v>
      </c>
      <c r="AB171" s="72">
        <v>2013</v>
      </c>
      <c r="AC171" s="72">
        <v>25</v>
      </c>
      <c r="AD171" s="72" t="s">
        <v>336</v>
      </c>
      <c r="AE171" s="72">
        <v>11.32</v>
      </c>
      <c r="AF171" s="72">
        <v>2013</v>
      </c>
      <c r="AG171" s="72">
        <v>25</v>
      </c>
      <c r="AH171" s="72" t="s">
        <v>13</v>
      </c>
      <c r="AI171" s="72" t="s">
        <v>313</v>
      </c>
      <c r="AJ171" s="72">
        <v>31.26</v>
      </c>
      <c r="AK171" s="72" t="s">
        <v>13</v>
      </c>
      <c r="AL171" s="72" t="s">
        <v>696</v>
      </c>
    </row>
    <row r="172" spans="1:38" ht="79.5" customHeight="1" x14ac:dyDescent="0.25">
      <c r="A172" s="79" t="s">
        <v>136</v>
      </c>
      <c r="B172" s="167" t="s">
        <v>554</v>
      </c>
      <c r="C172" s="72" t="s">
        <v>697</v>
      </c>
      <c r="D172" s="73">
        <v>594.46934800000008</v>
      </c>
      <c r="E172" s="73">
        <v>44.106000000000002</v>
      </c>
      <c r="F172" s="73">
        <v>297.23467400000004</v>
      </c>
      <c r="G172" s="73">
        <v>208.06427180000003</v>
      </c>
      <c r="H172" s="73">
        <v>45.064402200000018</v>
      </c>
      <c r="I172" s="168">
        <v>865.62950699999999</v>
      </c>
      <c r="J172" s="168">
        <v>84.165173999999993</v>
      </c>
      <c r="K172" s="168">
        <v>370.652627</v>
      </c>
      <c r="L172" s="168">
        <v>317.18043900000004</v>
      </c>
      <c r="M172" s="168">
        <v>93.631266999999994</v>
      </c>
      <c r="N172" s="168">
        <f t="shared" si="56"/>
        <v>271.16015899999991</v>
      </c>
      <c r="O172" s="168">
        <f t="shared" si="57"/>
        <v>40.059173999999992</v>
      </c>
      <c r="P172" s="168">
        <f t="shared" si="58"/>
        <v>73.417952999999954</v>
      </c>
      <c r="Q172" s="168">
        <f t="shared" si="59"/>
        <v>109.11616720000001</v>
      </c>
      <c r="R172" s="168">
        <f t="shared" si="60"/>
        <v>48.566864799999976</v>
      </c>
      <c r="S172" s="168">
        <v>152.87443099999999</v>
      </c>
      <c r="T172" s="168">
        <v>26.562939</v>
      </c>
      <c r="U172" s="168">
        <v>68.862313</v>
      </c>
      <c r="V172" s="168">
        <v>9.3863190000000003</v>
      </c>
      <c r="W172" s="168">
        <v>48.062859999999986</v>
      </c>
      <c r="X172" s="72" t="s">
        <v>13</v>
      </c>
      <c r="Y172" s="72" t="s">
        <v>13</v>
      </c>
      <c r="Z172" s="72" t="s">
        <v>13</v>
      </c>
      <c r="AA172" s="72" t="s">
        <v>13</v>
      </c>
      <c r="AB172" s="72">
        <v>2013</v>
      </c>
      <c r="AC172" s="72">
        <v>25</v>
      </c>
      <c r="AD172" s="72" t="s">
        <v>337</v>
      </c>
      <c r="AE172" s="72">
        <v>44.480000000000004</v>
      </c>
      <c r="AF172" s="72">
        <v>2013</v>
      </c>
      <c r="AG172" s="72">
        <v>25</v>
      </c>
      <c r="AH172" s="72" t="s">
        <v>13</v>
      </c>
      <c r="AI172" s="72" t="s">
        <v>313</v>
      </c>
      <c r="AJ172" s="72">
        <v>40.6</v>
      </c>
      <c r="AK172" s="72" t="s">
        <v>13</v>
      </c>
      <c r="AL172" s="72" t="s">
        <v>696</v>
      </c>
    </row>
    <row r="173" spans="1:38" ht="79.5" customHeight="1" x14ac:dyDescent="0.25">
      <c r="A173" s="84" t="s">
        <v>13</v>
      </c>
      <c r="B173" s="166" t="s">
        <v>555</v>
      </c>
      <c r="C173" s="73" t="s">
        <v>697</v>
      </c>
      <c r="D173" s="73">
        <v>2024.1404053800002</v>
      </c>
      <c r="E173" s="73">
        <v>18</v>
      </c>
      <c r="F173" s="73">
        <v>1012.0702026900001</v>
      </c>
      <c r="G173" s="73">
        <v>708.44914188300015</v>
      </c>
      <c r="H173" s="73">
        <v>285.62106080700016</v>
      </c>
      <c r="I173" s="168">
        <v>1964.0720089999998</v>
      </c>
      <c r="J173" s="168">
        <v>30.952286000000001</v>
      </c>
      <c r="K173" s="168">
        <v>1014.436619</v>
      </c>
      <c r="L173" s="168">
        <v>552.27954</v>
      </c>
      <c r="M173" s="168">
        <v>366.40356400000002</v>
      </c>
      <c r="N173" s="168">
        <f t="shared" si="56"/>
        <v>-60.068396380000422</v>
      </c>
      <c r="O173" s="168">
        <f t="shared" si="57"/>
        <v>12.952286000000001</v>
      </c>
      <c r="P173" s="168">
        <f t="shared" si="58"/>
        <v>2.3664163099998632</v>
      </c>
      <c r="Q173" s="168">
        <f t="shared" si="59"/>
        <v>-156.16960188300015</v>
      </c>
      <c r="R173" s="168">
        <f t="shared" si="60"/>
        <v>80.782503192999854</v>
      </c>
      <c r="S173" s="168">
        <v>849.68594699999994</v>
      </c>
      <c r="T173" s="168">
        <v>0.42364400000000002</v>
      </c>
      <c r="U173" s="168">
        <v>448.37165600000003</v>
      </c>
      <c r="V173" s="168">
        <v>263.04106300000001</v>
      </c>
      <c r="W173" s="168">
        <v>137.84958399999991</v>
      </c>
      <c r="X173" s="73" t="s">
        <v>13</v>
      </c>
      <c r="Y173" s="73" t="s">
        <v>13</v>
      </c>
      <c r="Z173" s="73" t="s">
        <v>13</v>
      </c>
      <c r="AA173" s="73" t="s">
        <v>13</v>
      </c>
      <c r="AB173" s="73" t="s">
        <v>13</v>
      </c>
      <c r="AC173" s="73" t="s">
        <v>13</v>
      </c>
      <c r="AD173" s="73" t="s">
        <v>13</v>
      </c>
      <c r="AE173" s="73">
        <v>156</v>
      </c>
      <c r="AF173" s="73" t="s">
        <v>13</v>
      </c>
      <c r="AG173" s="73" t="s">
        <v>13</v>
      </c>
      <c r="AH173" s="73" t="s">
        <v>13</v>
      </c>
      <c r="AI173" s="73" t="s">
        <v>13</v>
      </c>
      <c r="AJ173" s="73">
        <v>228</v>
      </c>
      <c r="AK173" s="73" t="s">
        <v>13</v>
      </c>
      <c r="AL173" s="73" t="s">
        <v>13</v>
      </c>
    </row>
    <row r="174" spans="1:38" ht="79.5" customHeight="1" x14ac:dyDescent="0.25">
      <c r="A174" s="79" t="s">
        <v>137</v>
      </c>
      <c r="B174" s="167" t="s">
        <v>556</v>
      </c>
      <c r="C174" s="72" t="s">
        <v>697</v>
      </c>
      <c r="D174" s="73">
        <v>937.10372038000025</v>
      </c>
      <c r="E174" s="73">
        <v>0</v>
      </c>
      <c r="F174" s="73">
        <v>468.55186019000013</v>
      </c>
      <c r="G174" s="73">
        <v>327.98630213300015</v>
      </c>
      <c r="H174" s="73">
        <v>140.56555805700015</v>
      </c>
      <c r="I174" s="168">
        <v>560.944076</v>
      </c>
      <c r="J174" s="168">
        <v>0</v>
      </c>
      <c r="K174" s="168">
        <v>518.09490700000003</v>
      </c>
      <c r="L174" s="168">
        <v>0.11799999999999999</v>
      </c>
      <c r="M174" s="168">
        <v>42.731169000000001</v>
      </c>
      <c r="N174" s="168">
        <f t="shared" si="56"/>
        <v>-376.15964438000026</v>
      </c>
      <c r="O174" s="168">
        <f t="shared" si="57"/>
        <v>0</v>
      </c>
      <c r="P174" s="168">
        <f t="shared" si="58"/>
        <v>49.543046809999908</v>
      </c>
      <c r="Q174" s="168">
        <f t="shared" si="59"/>
        <v>-327.86830213300016</v>
      </c>
      <c r="R174" s="168">
        <f t="shared" si="60"/>
        <v>-97.834389057000152</v>
      </c>
      <c r="S174" s="168">
        <v>379.86528800000002</v>
      </c>
      <c r="T174" s="168">
        <v>0</v>
      </c>
      <c r="U174" s="168">
        <v>158.98190100000002</v>
      </c>
      <c r="V174" s="168">
        <v>191.78179</v>
      </c>
      <c r="W174" s="168">
        <v>29.101597000000009</v>
      </c>
      <c r="X174" s="72" t="s">
        <v>13</v>
      </c>
      <c r="Y174" s="72" t="s">
        <v>13</v>
      </c>
      <c r="Z174" s="72" t="s">
        <v>13</v>
      </c>
      <c r="AA174" s="72" t="s">
        <v>13</v>
      </c>
      <c r="AB174" s="72" t="s">
        <v>13</v>
      </c>
      <c r="AC174" s="72" t="s">
        <v>13</v>
      </c>
      <c r="AD174" s="72" t="s">
        <v>13</v>
      </c>
      <c r="AE174" s="72">
        <v>98.430000000000021</v>
      </c>
      <c r="AF174" s="72" t="s">
        <v>13</v>
      </c>
      <c r="AG174" s="72" t="s">
        <v>13</v>
      </c>
      <c r="AH174" s="72" t="s">
        <v>13</v>
      </c>
      <c r="AI174" s="72" t="s">
        <v>13</v>
      </c>
      <c r="AJ174" s="72">
        <v>100.66999999999999</v>
      </c>
      <c r="AK174" s="72" t="s">
        <v>13</v>
      </c>
      <c r="AL174" s="72" t="s">
        <v>13</v>
      </c>
    </row>
    <row r="175" spans="1:38" ht="79.5" customHeight="1" x14ac:dyDescent="0.25">
      <c r="A175" s="79" t="s">
        <v>13</v>
      </c>
      <c r="B175" s="167" t="s">
        <v>556</v>
      </c>
      <c r="C175" s="72" t="s">
        <v>697</v>
      </c>
      <c r="D175" s="73">
        <v>398.83865726180045</v>
      </c>
      <c r="E175" s="73">
        <v>0</v>
      </c>
      <c r="F175" s="73">
        <v>199.41932863090025</v>
      </c>
      <c r="G175" s="73">
        <v>139.59353004163017</v>
      </c>
      <c r="H175" s="73">
        <v>59.825798589270079</v>
      </c>
      <c r="I175" s="168">
        <v>323.10383875000002</v>
      </c>
      <c r="J175" s="168">
        <v>0</v>
      </c>
      <c r="K175" s="168">
        <v>284.23128000000003</v>
      </c>
      <c r="L175" s="168">
        <v>0</v>
      </c>
      <c r="M175" s="168">
        <v>38.872569000000006</v>
      </c>
      <c r="N175" s="168">
        <f t="shared" si="56"/>
        <v>-75.734818511800427</v>
      </c>
      <c r="O175" s="168">
        <f t="shared" si="57"/>
        <v>0</v>
      </c>
      <c r="P175" s="168">
        <f t="shared" si="58"/>
        <v>84.811951369099774</v>
      </c>
      <c r="Q175" s="168">
        <f t="shared" si="59"/>
        <v>-139.59353004163017</v>
      </c>
      <c r="R175" s="168">
        <f t="shared" si="60"/>
        <v>-20.953229589270073</v>
      </c>
      <c r="S175" s="168">
        <v>193.175408</v>
      </c>
      <c r="T175" s="168">
        <v>0</v>
      </c>
      <c r="U175" s="168">
        <v>91.673192000000014</v>
      </c>
      <c r="V175" s="168">
        <v>94.76343900000002</v>
      </c>
      <c r="W175" s="168">
        <v>6.7387769999999731</v>
      </c>
      <c r="X175" s="72" t="s">
        <v>13</v>
      </c>
      <c r="Y175" s="72" t="s">
        <v>13</v>
      </c>
      <c r="Z175" s="72" t="s">
        <v>13</v>
      </c>
      <c r="AA175" s="72" t="s">
        <v>13</v>
      </c>
      <c r="AB175" s="72">
        <v>2013</v>
      </c>
      <c r="AC175" s="72">
        <v>25</v>
      </c>
      <c r="AD175" s="72" t="s">
        <v>337</v>
      </c>
      <c r="AE175" s="72">
        <v>25.780000000000015</v>
      </c>
      <c r="AF175" s="72">
        <v>2013</v>
      </c>
      <c r="AG175" s="72">
        <v>25</v>
      </c>
      <c r="AH175" s="72" t="s">
        <v>13</v>
      </c>
      <c r="AI175" s="72" t="s">
        <v>338</v>
      </c>
      <c r="AJ175" s="72">
        <v>41.113050000000001</v>
      </c>
      <c r="AK175" s="72" t="s">
        <v>13</v>
      </c>
      <c r="AL175" s="72" t="s">
        <v>696</v>
      </c>
    </row>
    <row r="176" spans="1:38" ht="79.5" customHeight="1" x14ac:dyDescent="0.25">
      <c r="A176" s="79" t="s">
        <v>13</v>
      </c>
      <c r="B176" s="167" t="s">
        <v>557</v>
      </c>
      <c r="C176" s="72" t="s">
        <v>697</v>
      </c>
      <c r="D176" s="73">
        <v>11.276695925999993</v>
      </c>
      <c r="E176" s="73">
        <v>0</v>
      </c>
      <c r="F176" s="73">
        <v>5.6383479629999966</v>
      </c>
      <c r="G176" s="73">
        <v>3.9468435740999972</v>
      </c>
      <c r="H176" s="73">
        <v>1.6915043888999994</v>
      </c>
      <c r="I176" s="168">
        <v>8.36842E-2</v>
      </c>
      <c r="J176" s="168">
        <v>0</v>
      </c>
      <c r="K176" s="168">
        <v>3.4415000000000001E-2</v>
      </c>
      <c r="L176" s="168">
        <v>0</v>
      </c>
      <c r="M176" s="168">
        <v>4.9270000000000001E-2</v>
      </c>
      <c r="N176" s="168">
        <f t="shared" si="56"/>
        <v>-11.193011725999993</v>
      </c>
      <c r="O176" s="168">
        <f t="shared" si="57"/>
        <v>0</v>
      </c>
      <c r="P176" s="168">
        <f t="shared" si="58"/>
        <v>-5.6039329629999965</v>
      </c>
      <c r="Q176" s="168">
        <f t="shared" si="59"/>
        <v>-3.9468435740999972</v>
      </c>
      <c r="R176" s="168">
        <f t="shared" si="60"/>
        <v>-1.6422343888999995</v>
      </c>
      <c r="S176" s="168">
        <v>1.5586190000000002</v>
      </c>
      <c r="T176" s="168">
        <v>0</v>
      </c>
      <c r="U176" s="168">
        <v>0</v>
      </c>
      <c r="V176" s="168">
        <v>0</v>
      </c>
      <c r="W176" s="168">
        <v>1.5586190000000002</v>
      </c>
      <c r="X176" s="72" t="s">
        <v>13</v>
      </c>
      <c r="Y176" s="72" t="s">
        <v>13</v>
      </c>
      <c r="Z176" s="72" t="s">
        <v>13</v>
      </c>
      <c r="AA176" s="72" t="s">
        <v>13</v>
      </c>
      <c r="AB176" s="72">
        <v>2013</v>
      </c>
      <c r="AC176" s="72">
        <v>25</v>
      </c>
      <c r="AD176" s="72" t="s">
        <v>339</v>
      </c>
      <c r="AE176" s="72">
        <v>1.26</v>
      </c>
      <c r="AF176" s="72">
        <v>2013</v>
      </c>
      <c r="AG176" s="72">
        <v>25</v>
      </c>
      <c r="AH176" s="72" t="s">
        <v>13</v>
      </c>
      <c r="AI176" s="72" t="s">
        <v>340</v>
      </c>
      <c r="AJ176" s="72">
        <v>6.05</v>
      </c>
      <c r="AK176" s="72" t="s">
        <v>13</v>
      </c>
      <c r="AL176" s="72" t="s">
        <v>696</v>
      </c>
    </row>
    <row r="177" spans="1:38" ht="79.5" customHeight="1" x14ac:dyDescent="0.25">
      <c r="A177" s="79" t="s">
        <v>13</v>
      </c>
      <c r="B177" s="167" t="s">
        <v>558</v>
      </c>
      <c r="C177" s="72" t="s">
        <v>697</v>
      </c>
      <c r="D177" s="73">
        <v>97.792100483799999</v>
      </c>
      <c r="E177" s="73">
        <v>0</v>
      </c>
      <c r="F177" s="73">
        <v>48.896050241899999</v>
      </c>
      <c r="G177" s="73">
        <v>34.227235169329994</v>
      </c>
      <c r="H177" s="73">
        <v>14.668815072570005</v>
      </c>
      <c r="I177" s="168">
        <v>39.231399570000001</v>
      </c>
      <c r="J177" s="168">
        <v>0</v>
      </c>
      <c r="K177" s="168">
        <v>38.983427000000006</v>
      </c>
      <c r="L177" s="168">
        <v>0</v>
      </c>
      <c r="M177" s="168">
        <v>0.24796000000000001</v>
      </c>
      <c r="N177" s="168">
        <f t="shared" si="56"/>
        <v>-58.560700913799998</v>
      </c>
      <c r="O177" s="168">
        <f t="shared" si="57"/>
        <v>0</v>
      </c>
      <c r="P177" s="168">
        <f t="shared" si="58"/>
        <v>-9.9126232418999933</v>
      </c>
      <c r="Q177" s="168">
        <f t="shared" si="59"/>
        <v>-34.227235169329994</v>
      </c>
      <c r="R177" s="168">
        <f t="shared" si="60"/>
        <v>-14.420855072570005</v>
      </c>
      <c r="S177" s="168">
        <v>36.327097000000002</v>
      </c>
      <c r="T177" s="168">
        <v>0</v>
      </c>
      <c r="U177" s="168">
        <v>33.973851000000003</v>
      </c>
      <c r="V177" s="168">
        <v>0</v>
      </c>
      <c r="W177" s="168">
        <v>2.3532459999999991</v>
      </c>
      <c r="X177" s="72" t="s">
        <v>13</v>
      </c>
      <c r="Y177" s="72" t="s">
        <v>13</v>
      </c>
      <c r="Z177" s="72" t="s">
        <v>13</v>
      </c>
      <c r="AA177" s="72" t="s">
        <v>13</v>
      </c>
      <c r="AB177" s="72">
        <v>2013</v>
      </c>
      <c r="AC177" s="72">
        <v>25</v>
      </c>
      <c r="AD177" s="72" t="s">
        <v>341</v>
      </c>
      <c r="AE177" s="72">
        <v>1.66</v>
      </c>
      <c r="AF177" s="72">
        <v>2013</v>
      </c>
      <c r="AG177" s="72">
        <v>25</v>
      </c>
      <c r="AH177" s="72" t="s">
        <v>13</v>
      </c>
      <c r="AI177" s="72" t="s">
        <v>342</v>
      </c>
      <c r="AJ177" s="72">
        <v>13.368</v>
      </c>
      <c r="AK177" s="72" t="s">
        <v>13</v>
      </c>
      <c r="AL177" s="72" t="s">
        <v>696</v>
      </c>
    </row>
    <row r="178" spans="1:38" ht="79.5" customHeight="1" x14ac:dyDescent="0.25">
      <c r="A178" s="79" t="s">
        <v>13</v>
      </c>
      <c r="B178" s="167" t="s">
        <v>559</v>
      </c>
      <c r="C178" s="72" t="s">
        <v>697</v>
      </c>
      <c r="D178" s="73">
        <v>7.4722201737999985</v>
      </c>
      <c r="E178" s="73">
        <v>0</v>
      </c>
      <c r="F178" s="73">
        <v>3.7361100868999992</v>
      </c>
      <c r="G178" s="73">
        <v>2.6152770608299991</v>
      </c>
      <c r="H178" s="73">
        <v>1.1208330260700001</v>
      </c>
      <c r="I178" s="168">
        <v>5.5858732200000007</v>
      </c>
      <c r="J178" s="168">
        <v>0</v>
      </c>
      <c r="K178" s="168">
        <v>5.5247820000000001</v>
      </c>
      <c r="L178" s="168">
        <v>0</v>
      </c>
      <c r="M178" s="168">
        <v>6.1090999999999999E-2</v>
      </c>
      <c r="N178" s="168">
        <f t="shared" si="56"/>
        <v>-1.8863469537999977</v>
      </c>
      <c r="O178" s="168">
        <f t="shared" si="57"/>
        <v>0</v>
      </c>
      <c r="P178" s="168">
        <f t="shared" si="58"/>
        <v>1.7886719131000008</v>
      </c>
      <c r="Q178" s="168">
        <f t="shared" si="59"/>
        <v>-2.6152770608299991</v>
      </c>
      <c r="R178" s="168">
        <f t="shared" si="60"/>
        <v>-1.0597420260700001</v>
      </c>
      <c r="S178" s="168">
        <v>4.4777759999999995</v>
      </c>
      <c r="T178" s="168">
        <v>0</v>
      </c>
      <c r="U178" s="168">
        <v>0.27016800000000002</v>
      </c>
      <c r="V178" s="168">
        <v>3.9216679999999999</v>
      </c>
      <c r="W178" s="168">
        <v>0.28593999999999958</v>
      </c>
      <c r="X178" s="72" t="s">
        <v>13</v>
      </c>
      <c r="Y178" s="72" t="s">
        <v>13</v>
      </c>
      <c r="Z178" s="72" t="s">
        <v>13</v>
      </c>
      <c r="AA178" s="72" t="s">
        <v>13</v>
      </c>
      <c r="AB178" s="72">
        <v>2013</v>
      </c>
      <c r="AC178" s="72">
        <v>25</v>
      </c>
      <c r="AD178" s="72" t="s">
        <v>339</v>
      </c>
      <c r="AE178" s="72">
        <v>1.89</v>
      </c>
      <c r="AF178" s="72">
        <v>2013</v>
      </c>
      <c r="AG178" s="72">
        <v>25</v>
      </c>
      <c r="AH178" s="72" t="s">
        <v>13</v>
      </c>
      <c r="AI178" s="72" t="s">
        <v>343</v>
      </c>
      <c r="AJ178" s="72">
        <v>1.0369999999999999</v>
      </c>
      <c r="AK178" s="72" t="s">
        <v>13</v>
      </c>
      <c r="AL178" s="72" t="s">
        <v>696</v>
      </c>
    </row>
    <row r="179" spans="1:38" ht="79.5" customHeight="1" x14ac:dyDescent="0.25">
      <c r="A179" s="79" t="s">
        <v>13</v>
      </c>
      <c r="B179" s="167" t="s">
        <v>560</v>
      </c>
      <c r="C179" s="72" t="s">
        <v>697</v>
      </c>
      <c r="D179" s="73">
        <v>8.1090771828000037</v>
      </c>
      <c r="E179" s="73">
        <v>0</v>
      </c>
      <c r="F179" s="73">
        <v>4.0545385914000009</v>
      </c>
      <c r="G179" s="73">
        <v>2.8381770139800007</v>
      </c>
      <c r="H179" s="73">
        <v>1.2163615774200003</v>
      </c>
      <c r="I179" s="168">
        <v>6.4764856100000001</v>
      </c>
      <c r="J179" s="168">
        <v>0</v>
      </c>
      <c r="K179" s="168">
        <v>6.3170860000000006</v>
      </c>
      <c r="L179" s="168">
        <v>0</v>
      </c>
      <c r="M179" s="168">
        <v>0.15939900000000001</v>
      </c>
      <c r="N179" s="168">
        <f t="shared" ref="N179:N242" si="61">I179-D179</f>
        <v>-1.6325915728000036</v>
      </c>
      <c r="O179" s="168">
        <f t="shared" ref="O179:O242" si="62">J179-E179</f>
        <v>0</v>
      </c>
      <c r="P179" s="168">
        <f t="shared" ref="P179:P242" si="63">K179-F179</f>
        <v>2.2625474085999997</v>
      </c>
      <c r="Q179" s="168">
        <f t="shared" ref="Q179:Q242" si="64">L179-G179</f>
        <v>-2.8381770139800007</v>
      </c>
      <c r="R179" s="168">
        <f t="shared" ref="R179:R242" si="65">M179-H179</f>
        <v>-1.0569625774200002</v>
      </c>
      <c r="S179" s="168">
        <v>5.6760069999999994</v>
      </c>
      <c r="T179" s="168">
        <v>0</v>
      </c>
      <c r="U179" s="168">
        <v>2.0716999999999999</v>
      </c>
      <c r="V179" s="168">
        <v>3.2603020000000003</v>
      </c>
      <c r="W179" s="168">
        <v>0.34400499999999917</v>
      </c>
      <c r="X179" s="72" t="s">
        <v>13</v>
      </c>
      <c r="Y179" s="72" t="s">
        <v>13</v>
      </c>
      <c r="Z179" s="72" t="s">
        <v>13</v>
      </c>
      <c r="AA179" s="72" t="s">
        <v>13</v>
      </c>
      <c r="AB179" s="72">
        <v>2013</v>
      </c>
      <c r="AC179" s="72">
        <v>25</v>
      </c>
      <c r="AD179" s="72" t="s">
        <v>339</v>
      </c>
      <c r="AE179" s="72">
        <v>1.26</v>
      </c>
      <c r="AF179" s="72">
        <v>2013</v>
      </c>
      <c r="AG179" s="72">
        <v>25</v>
      </c>
      <c r="AH179" s="72" t="s">
        <v>13</v>
      </c>
      <c r="AI179" s="72" t="s">
        <v>344</v>
      </c>
      <c r="AJ179" s="72">
        <v>0.84</v>
      </c>
      <c r="AK179" s="72" t="s">
        <v>13</v>
      </c>
      <c r="AL179" s="72" t="s">
        <v>696</v>
      </c>
    </row>
    <row r="180" spans="1:38" ht="79.5" customHeight="1" x14ac:dyDescent="0.25">
      <c r="A180" s="79" t="s">
        <v>13</v>
      </c>
      <c r="B180" s="167" t="s">
        <v>561</v>
      </c>
      <c r="C180" s="72" t="s">
        <v>697</v>
      </c>
      <c r="D180" s="73">
        <v>1.3856227512000012</v>
      </c>
      <c r="E180" s="73">
        <v>0</v>
      </c>
      <c r="F180" s="73">
        <v>0.69281137560000061</v>
      </c>
      <c r="G180" s="73">
        <v>0.48496796292000038</v>
      </c>
      <c r="H180" s="73">
        <v>0.20784341268000023</v>
      </c>
      <c r="I180" s="168">
        <v>0.30228003999999997</v>
      </c>
      <c r="J180" s="168">
        <v>0</v>
      </c>
      <c r="K180" s="168">
        <v>0.246698</v>
      </c>
      <c r="L180" s="168">
        <v>0</v>
      </c>
      <c r="M180" s="168">
        <v>5.5581000000000005E-2</v>
      </c>
      <c r="N180" s="168">
        <f t="shared" si="61"/>
        <v>-1.0833427112000011</v>
      </c>
      <c r="O180" s="168">
        <f t="shared" si="62"/>
        <v>0</v>
      </c>
      <c r="P180" s="168">
        <f t="shared" si="63"/>
        <v>-0.44611337560000064</v>
      </c>
      <c r="Q180" s="168">
        <f t="shared" si="64"/>
        <v>-0.48496796292000038</v>
      </c>
      <c r="R180" s="168">
        <f t="shared" si="65"/>
        <v>-0.15226241268000024</v>
      </c>
      <c r="S180" s="168">
        <v>0.55780300000000005</v>
      </c>
      <c r="T180" s="168">
        <v>0</v>
      </c>
      <c r="U180" s="168">
        <v>0.29040499999999997</v>
      </c>
      <c r="V180" s="168">
        <v>0</v>
      </c>
      <c r="W180" s="168">
        <v>0.26739800000000002</v>
      </c>
      <c r="X180" s="72" t="s">
        <v>13</v>
      </c>
      <c r="Y180" s="72" t="s">
        <v>13</v>
      </c>
      <c r="Z180" s="72" t="s">
        <v>13</v>
      </c>
      <c r="AA180" s="72" t="s">
        <v>13</v>
      </c>
      <c r="AB180" s="72">
        <v>2013</v>
      </c>
      <c r="AC180" s="72">
        <v>25</v>
      </c>
      <c r="AD180" s="72" t="s">
        <v>339</v>
      </c>
      <c r="AE180" s="72">
        <v>1.26</v>
      </c>
      <c r="AF180" s="72">
        <v>2013</v>
      </c>
      <c r="AG180" s="72">
        <v>25</v>
      </c>
      <c r="AH180" s="72" t="s">
        <v>13</v>
      </c>
      <c r="AI180" s="72" t="s">
        <v>345</v>
      </c>
      <c r="AJ180" s="72">
        <v>0.41099999999999998</v>
      </c>
      <c r="AK180" s="72" t="s">
        <v>13</v>
      </c>
      <c r="AL180" s="72" t="s">
        <v>696</v>
      </c>
    </row>
    <row r="181" spans="1:38" ht="79.5" customHeight="1" x14ac:dyDescent="0.25">
      <c r="A181" s="79" t="s">
        <v>13</v>
      </c>
      <c r="B181" s="167" t="s">
        <v>562</v>
      </c>
      <c r="C181" s="72" t="s">
        <v>697</v>
      </c>
      <c r="D181" s="73">
        <v>6.8079133161999996</v>
      </c>
      <c r="E181" s="73">
        <v>0</v>
      </c>
      <c r="F181" s="73">
        <v>3.4039566580999998</v>
      </c>
      <c r="G181" s="73">
        <v>2.3827696606699997</v>
      </c>
      <c r="H181" s="73">
        <v>1.0211869974300001</v>
      </c>
      <c r="I181" s="168">
        <v>4.7546007000000001</v>
      </c>
      <c r="J181" s="168">
        <v>0</v>
      </c>
      <c r="K181" s="168">
        <v>4.7131850000000002</v>
      </c>
      <c r="L181" s="168">
        <v>0</v>
      </c>
      <c r="M181" s="168">
        <v>4.1415E-2</v>
      </c>
      <c r="N181" s="168">
        <f t="shared" si="61"/>
        <v>-2.0533126161999995</v>
      </c>
      <c r="O181" s="168">
        <f t="shared" si="62"/>
        <v>0</v>
      </c>
      <c r="P181" s="168">
        <f t="shared" si="63"/>
        <v>1.3092283419000004</v>
      </c>
      <c r="Q181" s="168">
        <f t="shared" si="64"/>
        <v>-2.3827696606699997</v>
      </c>
      <c r="R181" s="168">
        <f t="shared" si="65"/>
        <v>-0.9797719974300001</v>
      </c>
      <c r="S181" s="168">
        <v>0.235459</v>
      </c>
      <c r="T181" s="168">
        <v>0</v>
      </c>
      <c r="U181" s="168">
        <v>0</v>
      </c>
      <c r="V181" s="168">
        <v>0</v>
      </c>
      <c r="W181" s="168">
        <v>0.235459</v>
      </c>
      <c r="X181" s="72" t="s">
        <v>13</v>
      </c>
      <c r="Y181" s="72" t="s">
        <v>13</v>
      </c>
      <c r="Z181" s="72" t="s">
        <v>13</v>
      </c>
      <c r="AA181" s="72" t="s">
        <v>13</v>
      </c>
      <c r="AB181" s="72">
        <v>2013</v>
      </c>
      <c r="AC181" s="72">
        <v>25</v>
      </c>
      <c r="AD181" s="72" t="s">
        <v>339</v>
      </c>
      <c r="AE181" s="72">
        <v>2</v>
      </c>
      <c r="AF181" s="72">
        <v>2013</v>
      </c>
      <c r="AG181" s="72">
        <v>25</v>
      </c>
      <c r="AH181" s="72" t="s">
        <v>13</v>
      </c>
      <c r="AI181" s="72" t="s">
        <v>346</v>
      </c>
      <c r="AJ181" s="72">
        <v>0</v>
      </c>
      <c r="AK181" s="72" t="s">
        <v>13</v>
      </c>
      <c r="AL181" s="72" t="s">
        <v>696</v>
      </c>
    </row>
    <row r="182" spans="1:38" ht="79.5" customHeight="1" x14ac:dyDescent="0.25">
      <c r="A182" s="79" t="s">
        <v>13</v>
      </c>
      <c r="B182" s="167" t="s">
        <v>563</v>
      </c>
      <c r="C182" s="72" t="s">
        <v>697</v>
      </c>
      <c r="D182" s="73">
        <v>11.009430230000003</v>
      </c>
      <c r="E182" s="73">
        <v>0</v>
      </c>
      <c r="F182" s="73">
        <v>5.5047151150000015</v>
      </c>
      <c r="G182" s="73">
        <v>3.8533005805000009</v>
      </c>
      <c r="H182" s="73">
        <v>1.6514145345000006</v>
      </c>
      <c r="I182" s="168">
        <v>6.5640356899999999</v>
      </c>
      <c r="J182" s="168">
        <v>0</v>
      </c>
      <c r="K182" s="168">
        <v>6.4860040000000003</v>
      </c>
      <c r="L182" s="168">
        <v>0</v>
      </c>
      <c r="M182" s="168">
        <v>7.8031000000000003E-2</v>
      </c>
      <c r="N182" s="168">
        <f t="shared" si="61"/>
        <v>-4.4453945400000032</v>
      </c>
      <c r="O182" s="168">
        <f t="shared" si="62"/>
        <v>0</v>
      </c>
      <c r="P182" s="168">
        <f t="shared" si="63"/>
        <v>0.98128888499999878</v>
      </c>
      <c r="Q182" s="168">
        <f t="shared" si="64"/>
        <v>-3.8533005805000009</v>
      </c>
      <c r="R182" s="168">
        <f t="shared" si="65"/>
        <v>-1.5733835345000007</v>
      </c>
      <c r="S182" s="168">
        <v>4.3994859999999996</v>
      </c>
      <c r="T182" s="168">
        <v>0</v>
      </c>
      <c r="U182" s="168">
        <v>0.21912600000000002</v>
      </c>
      <c r="V182" s="168">
        <v>3.7380929999999997</v>
      </c>
      <c r="W182" s="168">
        <v>0.4422669999999998</v>
      </c>
      <c r="X182" s="72" t="s">
        <v>13</v>
      </c>
      <c r="Y182" s="72" t="s">
        <v>13</v>
      </c>
      <c r="Z182" s="72" t="s">
        <v>13</v>
      </c>
      <c r="AA182" s="72" t="s">
        <v>13</v>
      </c>
      <c r="AB182" s="72">
        <v>2013</v>
      </c>
      <c r="AC182" s="72">
        <v>25</v>
      </c>
      <c r="AD182" s="72" t="s">
        <v>339</v>
      </c>
      <c r="AE182" s="72">
        <v>1.89</v>
      </c>
      <c r="AF182" s="72">
        <v>2013</v>
      </c>
      <c r="AG182" s="72">
        <v>25</v>
      </c>
      <c r="AH182" s="72" t="s">
        <v>13</v>
      </c>
      <c r="AI182" s="72" t="s">
        <v>347</v>
      </c>
      <c r="AJ182" s="72">
        <v>1.028</v>
      </c>
      <c r="AK182" s="72" t="s">
        <v>13</v>
      </c>
      <c r="AL182" s="72" t="s">
        <v>696</v>
      </c>
    </row>
    <row r="183" spans="1:38" ht="79.5" customHeight="1" x14ac:dyDescent="0.25">
      <c r="A183" s="79" t="s">
        <v>13</v>
      </c>
      <c r="B183" s="167" t="s">
        <v>564</v>
      </c>
      <c r="C183" s="72" t="s">
        <v>697</v>
      </c>
      <c r="D183" s="73">
        <v>5.7425881213999999</v>
      </c>
      <c r="E183" s="73">
        <v>0</v>
      </c>
      <c r="F183" s="73">
        <v>2.8712940606999999</v>
      </c>
      <c r="G183" s="73">
        <v>2.0099058424899998</v>
      </c>
      <c r="H183" s="73">
        <v>0.86138821821000011</v>
      </c>
      <c r="I183" s="168">
        <v>0.37929496000000007</v>
      </c>
      <c r="J183" s="168">
        <v>0</v>
      </c>
      <c r="K183" s="168">
        <v>0.35500199999999998</v>
      </c>
      <c r="L183" s="168">
        <v>0</v>
      </c>
      <c r="M183" s="168">
        <v>2.4292999999999999E-2</v>
      </c>
      <c r="N183" s="168">
        <f t="shared" si="61"/>
        <v>-5.3632931613999997</v>
      </c>
      <c r="O183" s="168">
        <f t="shared" si="62"/>
        <v>0</v>
      </c>
      <c r="P183" s="168">
        <f t="shared" si="63"/>
        <v>-2.5162920607000001</v>
      </c>
      <c r="Q183" s="168">
        <f t="shared" si="64"/>
        <v>-2.0099058424899998</v>
      </c>
      <c r="R183" s="168">
        <f t="shared" si="65"/>
        <v>-0.8370952182100001</v>
      </c>
      <c r="S183" s="168">
        <v>4.0690299999999997</v>
      </c>
      <c r="T183" s="168">
        <v>0</v>
      </c>
      <c r="U183" s="168">
        <v>0.59934199999999993</v>
      </c>
      <c r="V183" s="168">
        <v>3.1660780000000002</v>
      </c>
      <c r="W183" s="168">
        <v>0.30360999999999966</v>
      </c>
      <c r="X183" s="72" t="s">
        <v>13</v>
      </c>
      <c r="Y183" s="72" t="s">
        <v>13</v>
      </c>
      <c r="Z183" s="72" t="s">
        <v>13</v>
      </c>
      <c r="AA183" s="72" t="s">
        <v>13</v>
      </c>
      <c r="AB183" s="72">
        <v>2013</v>
      </c>
      <c r="AC183" s="72">
        <v>25</v>
      </c>
      <c r="AD183" s="72" t="s">
        <v>348</v>
      </c>
      <c r="AE183" s="72">
        <v>1.26</v>
      </c>
      <c r="AF183" s="72">
        <v>2013</v>
      </c>
      <c r="AG183" s="72">
        <v>25</v>
      </c>
      <c r="AH183" s="72" t="s">
        <v>13</v>
      </c>
      <c r="AI183" s="72" t="s">
        <v>343</v>
      </c>
      <c r="AJ183" s="72">
        <v>0.441</v>
      </c>
      <c r="AK183" s="72" t="s">
        <v>13</v>
      </c>
      <c r="AL183" s="72" t="s">
        <v>696</v>
      </c>
    </row>
    <row r="184" spans="1:38" ht="79.5" customHeight="1" x14ac:dyDescent="0.25">
      <c r="A184" s="79" t="s">
        <v>13</v>
      </c>
      <c r="B184" s="167" t="s">
        <v>565</v>
      </c>
      <c r="C184" s="72" t="s">
        <v>697</v>
      </c>
      <c r="D184" s="73">
        <v>9.4287591532000015</v>
      </c>
      <c r="E184" s="73">
        <v>0</v>
      </c>
      <c r="F184" s="73">
        <v>4.7143795766000007</v>
      </c>
      <c r="G184" s="73">
        <v>3.3000657036199996</v>
      </c>
      <c r="H184" s="73">
        <v>1.4143138729800002</v>
      </c>
      <c r="I184" s="168">
        <v>7.5045890699999998</v>
      </c>
      <c r="J184" s="168">
        <v>0</v>
      </c>
      <c r="K184" s="168">
        <v>7.2583649999999995</v>
      </c>
      <c r="L184" s="168">
        <v>0</v>
      </c>
      <c r="M184" s="168">
        <v>0.246224</v>
      </c>
      <c r="N184" s="168">
        <f t="shared" si="61"/>
        <v>-1.9241700832000017</v>
      </c>
      <c r="O184" s="168">
        <f t="shared" si="62"/>
        <v>0</v>
      </c>
      <c r="P184" s="168">
        <f t="shared" si="63"/>
        <v>2.5439854233999988</v>
      </c>
      <c r="Q184" s="168">
        <f t="shared" si="64"/>
        <v>-3.3000657036199996</v>
      </c>
      <c r="R184" s="168">
        <f t="shared" si="65"/>
        <v>-1.1680898729800002</v>
      </c>
      <c r="S184" s="168">
        <v>6.2326079999999999</v>
      </c>
      <c r="T184" s="168">
        <v>0</v>
      </c>
      <c r="U184" s="168">
        <v>2.0152049999999999</v>
      </c>
      <c r="V184" s="168">
        <v>3.8352349999999999</v>
      </c>
      <c r="W184" s="168">
        <v>0.38216799999999967</v>
      </c>
      <c r="X184" s="72" t="s">
        <v>13</v>
      </c>
      <c r="Y184" s="72" t="s">
        <v>13</v>
      </c>
      <c r="Z184" s="72" t="s">
        <v>13</v>
      </c>
      <c r="AA184" s="72" t="s">
        <v>13</v>
      </c>
      <c r="AB184" s="72">
        <v>2013</v>
      </c>
      <c r="AC184" s="72">
        <v>25</v>
      </c>
      <c r="AD184" s="72" t="s">
        <v>349</v>
      </c>
      <c r="AE184" s="72">
        <v>1.26</v>
      </c>
      <c r="AF184" s="72">
        <v>2013</v>
      </c>
      <c r="AG184" s="72">
        <v>25</v>
      </c>
      <c r="AH184" s="72" t="s">
        <v>13</v>
      </c>
      <c r="AI184" s="72" t="s">
        <v>350</v>
      </c>
      <c r="AJ184" s="72">
        <v>1.3</v>
      </c>
      <c r="AK184" s="72" t="s">
        <v>13</v>
      </c>
      <c r="AL184" s="72" t="s">
        <v>696</v>
      </c>
    </row>
    <row r="185" spans="1:38" ht="79.5" customHeight="1" x14ac:dyDescent="0.25">
      <c r="A185" s="79" t="s">
        <v>13</v>
      </c>
      <c r="B185" s="167" t="s">
        <v>566</v>
      </c>
      <c r="C185" s="72" t="s">
        <v>697</v>
      </c>
      <c r="D185" s="73">
        <v>6.6632456395999986</v>
      </c>
      <c r="E185" s="73">
        <v>0</v>
      </c>
      <c r="F185" s="73">
        <v>3.3316228197999993</v>
      </c>
      <c r="G185" s="73">
        <v>2.3321359738599994</v>
      </c>
      <c r="H185" s="73">
        <v>0.99948684593999992</v>
      </c>
      <c r="I185" s="168">
        <v>1.07910572</v>
      </c>
      <c r="J185" s="168">
        <v>0</v>
      </c>
      <c r="K185" s="168">
        <v>1.0379179999999999</v>
      </c>
      <c r="L185" s="168">
        <v>0</v>
      </c>
      <c r="M185" s="168">
        <v>4.1188000000000002E-2</v>
      </c>
      <c r="N185" s="168">
        <f t="shared" si="61"/>
        <v>-5.5841399195999983</v>
      </c>
      <c r="O185" s="168">
        <f t="shared" si="62"/>
        <v>0</v>
      </c>
      <c r="P185" s="168">
        <f t="shared" si="63"/>
        <v>-2.2937048197999994</v>
      </c>
      <c r="Q185" s="168">
        <f t="shared" si="64"/>
        <v>-2.3321359738599994</v>
      </c>
      <c r="R185" s="168">
        <f t="shared" si="65"/>
        <v>-0.95829884593999992</v>
      </c>
      <c r="S185" s="168">
        <v>4.4003639999999997</v>
      </c>
      <c r="T185" s="168">
        <v>0</v>
      </c>
      <c r="U185" s="168">
        <v>0.88717100000000004</v>
      </c>
      <c r="V185" s="168">
        <v>3.1660780000000002</v>
      </c>
      <c r="W185" s="168">
        <v>0.34711499999999978</v>
      </c>
      <c r="X185" s="72" t="s">
        <v>13</v>
      </c>
      <c r="Y185" s="72" t="s">
        <v>13</v>
      </c>
      <c r="Z185" s="72" t="s">
        <v>13</v>
      </c>
      <c r="AA185" s="72" t="s">
        <v>13</v>
      </c>
      <c r="AB185" s="72">
        <v>2013</v>
      </c>
      <c r="AC185" s="72">
        <v>25</v>
      </c>
      <c r="AD185" s="72" t="s">
        <v>339</v>
      </c>
      <c r="AE185" s="72">
        <v>1.26</v>
      </c>
      <c r="AF185" s="72">
        <v>2013</v>
      </c>
      <c r="AG185" s="72">
        <v>25</v>
      </c>
      <c r="AH185" s="72" t="s">
        <v>13</v>
      </c>
      <c r="AI185" s="72" t="s">
        <v>351</v>
      </c>
      <c r="AJ185" s="72">
        <v>0.82694999999999996</v>
      </c>
      <c r="AK185" s="72" t="s">
        <v>13</v>
      </c>
      <c r="AL185" s="72" t="s">
        <v>696</v>
      </c>
    </row>
    <row r="186" spans="1:38" ht="79.5" customHeight="1" x14ac:dyDescent="0.25">
      <c r="A186" s="79" t="s">
        <v>13</v>
      </c>
      <c r="B186" s="167" t="s">
        <v>567</v>
      </c>
      <c r="C186" s="72" t="s">
        <v>697</v>
      </c>
      <c r="D186" s="73">
        <v>9.0388251278000009</v>
      </c>
      <c r="E186" s="73">
        <v>0</v>
      </c>
      <c r="F186" s="73">
        <v>4.5194125639000005</v>
      </c>
      <c r="G186" s="73">
        <v>3.1635887947300003</v>
      </c>
      <c r="H186" s="73">
        <v>1.3558237691700001</v>
      </c>
      <c r="I186" s="168">
        <v>2.7048836100000004</v>
      </c>
      <c r="J186" s="168">
        <v>0</v>
      </c>
      <c r="K186" s="168">
        <v>2.6564329999999998</v>
      </c>
      <c r="L186" s="168">
        <v>0</v>
      </c>
      <c r="M186" s="168">
        <v>4.845E-2</v>
      </c>
      <c r="N186" s="168">
        <f t="shared" si="61"/>
        <v>-6.3339415178000005</v>
      </c>
      <c r="O186" s="168">
        <f t="shared" si="62"/>
        <v>0</v>
      </c>
      <c r="P186" s="168">
        <f t="shared" si="63"/>
        <v>-1.8629795639000006</v>
      </c>
      <c r="Q186" s="168">
        <f t="shared" si="64"/>
        <v>-3.1635887947300003</v>
      </c>
      <c r="R186" s="168">
        <f t="shared" si="65"/>
        <v>-1.30737376917</v>
      </c>
      <c r="S186" s="168">
        <v>0.46298700000000004</v>
      </c>
      <c r="T186" s="168">
        <v>0</v>
      </c>
      <c r="U186" s="168">
        <v>0</v>
      </c>
      <c r="V186" s="168">
        <v>0</v>
      </c>
      <c r="W186" s="168">
        <v>0.46298700000000004</v>
      </c>
      <c r="X186" s="72" t="s">
        <v>13</v>
      </c>
      <c r="Y186" s="72" t="s">
        <v>13</v>
      </c>
      <c r="Z186" s="72" t="s">
        <v>13</v>
      </c>
      <c r="AA186" s="72" t="s">
        <v>13</v>
      </c>
      <c r="AB186" s="72">
        <v>2013</v>
      </c>
      <c r="AC186" s="72">
        <v>25</v>
      </c>
      <c r="AD186" s="72" t="s">
        <v>339</v>
      </c>
      <c r="AE186" s="72">
        <v>1.26</v>
      </c>
      <c r="AF186" s="72">
        <v>2013</v>
      </c>
      <c r="AG186" s="72">
        <v>25</v>
      </c>
      <c r="AH186" s="72" t="s">
        <v>13</v>
      </c>
      <c r="AI186" s="72" t="s">
        <v>352</v>
      </c>
      <c r="AJ186" s="72">
        <v>2.4039999999999999</v>
      </c>
      <c r="AK186" s="72" t="s">
        <v>13</v>
      </c>
      <c r="AL186" s="72" t="s">
        <v>696</v>
      </c>
    </row>
    <row r="187" spans="1:38" ht="79.5" customHeight="1" x14ac:dyDescent="0.25">
      <c r="A187" s="79" t="s">
        <v>13</v>
      </c>
      <c r="B187" s="167" t="s">
        <v>568</v>
      </c>
      <c r="C187" s="72" t="s">
        <v>697</v>
      </c>
      <c r="D187" s="73">
        <v>10.266505670400001</v>
      </c>
      <c r="E187" s="73">
        <v>0</v>
      </c>
      <c r="F187" s="73">
        <v>5.1332528351999995</v>
      </c>
      <c r="G187" s="73">
        <v>3.5932769846399992</v>
      </c>
      <c r="H187" s="73">
        <v>1.5399758505600003</v>
      </c>
      <c r="I187" s="168">
        <v>0.91337589000000008</v>
      </c>
      <c r="J187" s="168">
        <v>0</v>
      </c>
      <c r="K187" s="168">
        <v>0.84308299999999992</v>
      </c>
      <c r="L187" s="168">
        <v>0</v>
      </c>
      <c r="M187" s="168">
        <v>7.0293000000000008E-2</v>
      </c>
      <c r="N187" s="168">
        <f t="shared" si="61"/>
        <v>-9.3531297804000015</v>
      </c>
      <c r="O187" s="168">
        <f t="shared" si="62"/>
        <v>0</v>
      </c>
      <c r="P187" s="168">
        <f t="shared" si="63"/>
        <v>-4.2901698351999995</v>
      </c>
      <c r="Q187" s="168">
        <f t="shared" si="64"/>
        <v>-3.5932769846399992</v>
      </c>
      <c r="R187" s="168">
        <f t="shared" si="65"/>
        <v>-1.4696828505600004</v>
      </c>
      <c r="S187" s="168">
        <v>1.5663239999999998</v>
      </c>
      <c r="T187" s="168">
        <v>0</v>
      </c>
      <c r="U187" s="168">
        <v>1.231017</v>
      </c>
      <c r="V187" s="168">
        <v>0</v>
      </c>
      <c r="W187" s="168">
        <v>0.3353069999999998</v>
      </c>
      <c r="X187" s="72" t="s">
        <v>13</v>
      </c>
      <c r="Y187" s="72" t="s">
        <v>13</v>
      </c>
      <c r="Z187" s="72" t="s">
        <v>13</v>
      </c>
      <c r="AA187" s="72" t="s">
        <v>13</v>
      </c>
      <c r="AB187" s="72">
        <v>2013</v>
      </c>
      <c r="AC187" s="72">
        <v>25</v>
      </c>
      <c r="AD187" s="72" t="s">
        <v>353</v>
      </c>
      <c r="AE187" s="72">
        <v>2.63</v>
      </c>
      <c r="AF187" s="72">
        <v>2013</v>
      </c>
      <c r="AG187" s="72">
        <v>25</v>
      </c>
      <c r="AH187" s="72" t="s">
        <v>13</v>
      </c>
      <c r="AI187" s="72" t="s">
        <v>354</v>
      </c>
      <c r="AJ187" s="72">
        <v>0.60299999999999998</v>
      </c>
      <c r="AK187" s="72" t="s">
        <v>13</v>
      </c>
      <c r="AL187" s="72" t="s">
        <v>696</v>
      </c>
    </row>
    <row r="188" spans="1:38" ht="79.5" customHeight="1" x14ac:dyDescent="0.25">
      <c r="A188" s="79" t="s">
        <v>13</v>
      </c>
      <c r="B188" s="167" t="s">
        <v>569</v>
      </c>
      <c r="C188" s="72" t="s">
        <v>697</v>
      </c>
      <c r="D188" s="73">
        <v>5.5193729967999996</v>
      </c>
      <c r="E188" s="73">
        <v>0</v>
      </c>
      <c r="F188" s="73">
        <v>2.7596864983999998</v>
      </c>
      <c r="G188" s="73">
        <v>1.9317805488799997</v>
      </c>
      <c r="H188" s="73">
        <v>0.82790594952000007</v>
      </c>
      <c r="I188" s="168">
        <v>4.4264145100000007</v>
      </c>
      <c r="J188" s="168">
        <v>0</v>
      </c>
      <c r="K188" s="168">
        <v>4.3805630000000004</v>
      </c>
      <c r="L188" s="168">
        <v>0</v>
      </c>
      <c r="M188" s="168">
        <v>4.5850000000000002E-2</v>
      </c>
      <c r="N188" s="168">
        <f t="shared" si="61"/>
        <v>-1.0929584867999989</v>
      </c>
      <c r="O188" s="168">
        <f t="shared" si="62"/>
        <v>0</v>
      </c>
      <c r="P188" s="168">
        <f t="shared" si="63"/>
        <v>1.6208765016000006</v>
      </c>
      <c r="Q188" s="168">
        <f t="shared" si="64"/>
        <v>-1.9317805488799997</v>
      </c>
      <c r="R188" s="168">
        <f t="shared" si="65"/>
        <v>-0.78205594952000013</v>
      </c>
      <c r="S188" s="168">
        <v>3.9048929999999999</v>
      </c>
      <c r="T188" s="168">
        <v>0</v>
      </c>
      <c r="U188" s="168">
        <v>0.21043500000000001</v>
      </c>
      <c r="V188" s="168">
        <v>3.4554019999999999</v>
      </c>
      <c r="W188" s="168">
        <v>0.23905600000000005</v>
      </c>
      <c r="X188" s="72" t="s">
        <v>13</v>
      </c>
      <c r="Y188" s="72" t="s">
        <v>13</v>
      </c>
      <c r="Z188" s="72" t="s">
        <v>13</v>
      </c>
      <c r="AA188" s="72" t="s">
        <v>13</v>
      </c>
      <c r="AB188" s="72">
        <v>2013</v>
      </c>
      <c r="AC188" s="72">
        <v>25</v>
      </c>
      <c r="AD188" s="72" t="s">
        <v>339</v>
      </c>
      <c r="AE188" s="72">
        <v>0.5</v>
      </c>
      <c r="AF188" s="72">
        <v>2013</v>
      </c>
      <c r="AG188" s="72" t="s">
        <v>13</v>
      </c>
      <c r="AH188" s="72" t="s">
        <v>13</v>
      </c>
      <c r="AI188" s="72" t="s">
        <v>13</v>
      </c>
      <c r="AJ188" s="72">
        <v>0</v>
      </c>
      <c r="AK188" s="72" t="s">
        <v>13</v>
      </c>
      <c r="AL188" s="72" t="s">
        <v>696</v>
      </c>
    </row>
    <row r="189" spans="1:38" ht="79.5" customHeight="1" x14ac:dyDescent="0.25">
      <c r="A189" s="79" t="s">
        <v>13</v>
      </c>
      <c r="B189" s="167" t="s">
        <v>570</v>
      </c>
      <c r="C189" s="72" t="s">
        <v>697</v>
      </c>
      <c r="D189" s="73">
        <v>28.011680397000003</v>
      </c>
      <c r="E189" s="73">
        <v>0</v>
      </c>
      <c r="F189" s="73">
        <v>14.0058401985</v>
      </c>
      <c r="G189" s="73">
        <v>9.8040881389499983</v>
      </c>
      <c r="H189" s="73">
        <v>4.2017520595500013</v>
      </c>
      <c r="I189" s="168">
        <v>4.0374831200000001</v>
      </c>
      <c r="J189" s="168">
        <v>0</v>
      </c>
      <c r="K189" s="168">
        <v>3.9644520000000001</v>
      </c>
      <c r="L189" s="168">
        <v>0</v>
      </c>
      <c r="M189" s="168">
        <v>7.3031000000000013E-2</v>
      </c>
      <c r="N189" s="168">
        <f t="shared" si="61"/>
        <v>-23.974197277000002</v>
      </c>
      <c r="O189" s="168">
        <f t="shared" si="62"/>
        <v>0</v>
      </c>
      <c r="P189" s="168">
        <f t="shared" si="63"/>
        <v>-10.0413881985</v>
      </c>
      <c r="Q189" s="168">
        <f t="shared" si="64"/>
        <v>-9.8040881389499983</v>
      </c>
      <c r="R189" s="168">
        <f t="shared" si="65"/>
        <v>-4.128721059550001</v>
      </c>
      <c r="S189" s="168">
        <v>1.060962</v>
      </c>
      <c r="T189" s="168">
        <v>0</v>
      </c>
      <c r="U189" s="168">
        <v>0</v>
      </c>
      <c r="V189" s="168">
        <v>0</v>
      </c>
      <c r="W189" s="168">
        <v>1.060962</v>
      </c>
      <c r="X189" s="72" t="s">
        <v>13</v>
      </c>
      <c r="Y189" s="72" t="s">
        <v>13</v>
      </c>
      <c r="Z189" s="72" t="s">
        <v>13</v>
      </c>
      <c r="AA189" s="72" t="s">
        <v>13</v>
      </c>
      <c r="AB189" s="72">
        <v>2013</v>
      </c>
      <c r="AC189" s="72">
        <v>25</v>
      </c>
      <c r="AD189" s="72" t="s">
        <v>349</v>
      </c>
      <c r="AE189" s="72">
        <v>1.89</v>
      </c>
      <c r="AF189" s="72">
        <v>2013</v>
      </c>
      <c r="AG189" s="72">
        <v>25</v>
      </c>
      <c r="AH189" s="72" t="s">
        <v>13</v>
      </c>
      <c r="AI189" s="72" t="s">
        <v>355</v>
      </c>
      <c r="AJ189" s="72">
        <v>2.38</v>
      </c>
      <c r="AK189" s="72" t="s">
        <v>13</v>
      </c>
      <c r="AL189" s="72" t="s">
        <v>696</v>
      </c>
    </row>
    <row r="190" spans="1:38" ht="79.5" customHeight="1" x14ac:dyDescent="0.25">
      <c r="A190" s="79" t="s">
        <v>13</v>
      </c>
      <c r="B190" s="167" t="s">
        <v>571</v>
      </c>
      <c r="C190" s="72" t="s">
        <v>697</v>
      </c>
      <c r="D190" s="73">
        <v>7.2168227010000008</v>
      </c>
      <c r="E190" s="73">
        <v>0</v>
      </c>
      <c r="F190" s="73">
        <v>3.6084113504999999</v>
      </c>
      <c r="G190" s="73">
        <v>2.5258879453499996</v>
      </c>
      <c r="H190" s="73">
        <v>1.0825234051500003</v>
      </c>
      <c r="I190" s="168">
        <v>2.1458672000000001</v>
      </c>
      <c r="J190" s="168">
        <v>0</v>
      </c>
      <c r="K190" s="168">
        <v>2.006383</v>
      </c>
      <c r="L190" s="168">
        <v>5.8999999999999997E-2</v>
      </c>
      <c r="M190" s="168">
        <v>8.0484E-2</v>
      </c>
      <c r="N190" s="168">
        <f t="shared" si="61"/>
        <v>-5.0709555010000003</v>
      </c>
      <c r="O190" s="168">
        <f t="shared" si="62"/>
        <v>0</v>
      </c>
      <c r="P190" s="168">
        <f t="shared" si="63"/>
        <v>-1.6020283504999999</v>
      </c>
      <c r="Q190" s="168">
        <f t="shared" si="64"/>
        <v>-2.4668879453499994</v>
      </c>
      <c r="R190" s="168">
        <f t="shared" si="65"/>
        <v>-1.0020394051500003</v>
      </c>
      <c r="S190" s="168">
        <v>1.626239</v>
      </c>
      <c r="T190" s="168">
        <v>0</v>
      </c>
      <c r="U190" s="168">
        <v>0.70122099999999998</v>
      </c>
      <c r="V190" s="168">
        <v>0.66855200000000004</v>
      </c>
      <c r="W190" s="168">
        <v>0.25646599999999992</v>
      </c>
      <c r="X190" s="72" t="s">
        <v>13</v>
      </c>
      <c r="Y190" s="72" t="s">
        <v>13</v>
      </c>
      <c r="Z190" s="72" t="s">
        <v>13</v>
      </c>
      <c r="AA190" s="72" t="s">
        <v>13</v>
      </c>
      <c r="AB190" s="72">
        <v>2013</v>
      </c>
      <c r="AC190" s="72">
        <v>25</v>
      </c>
      <c r="AD190" s="72" t="s">
        <v>339</v>
      </c>
      <c r="AE190" s="72">
        <v>1.26</v>
      </c>
      <c r="AF190" s="72">
        <v>2013</v>
      </c>
      <c r="AG190" s="72">
        <v>25</v>
      </c>
      <c r="AH190" s="72" t="s">
        <v>13</v>
      </c>
      <c r="AI190" s="72" t="s">
        <v>356</v>
      </c>
      <c r="AJ190" s="72">
        <v>0.36099999999999999</v>
      </c>
      <c r="AK190" s="72" t="s">
        <v>13</v>
      </c>
      <c r="AL190" s="72" t="s">
        <v>696</v>
      </c>
    </row>
    <row r="191" spans="1:38" ht="79.5" customHeight="1" x14ac:dyDescent="0.25">
      <c r="A191" s="79" t="s">
        <v>13</v>
      </c>
      <c r="B191" s="167" t="s">
        <v>572</v>
      </c>
      <c r="C191" s="72" t="s">
        <v>697</v>
      </c>
      <c r="D191" s="73">
        <v>7.6619053221999982</v>
      </c>
      <c r="E191" s="73">
        <v>0</v>
      </c>
      <c r="F191" s="73">
        <v>3.8309526610999995</v>
      </c>
      <c r="G191" s="73">
        <v>2.6816668627699993</v>
      </c>
      <c r="H191" s="73">
        <v>1.1492857983300002</v>
      </c>
      <c r="I191" s="168">
        <v>5.45824351</v>
      </c>
      <c r="J191" s="168">
        <v>0</v>
      </c>
      <c r="K191" s="168">
        <v>5.4200189999999999</v>
      </c>
      <c r="L191" s="168">
        <v>0</v>
      </c>
      <c r="M191" s="168">
        <v>3.8225000000000002E-2</v>
      </c>
      <c r="N191" s="168">
        <f t="shared" si="61"/>
        <v>-2.2036618121999982</v>
      </c>
      <c r="O191" s="168">
        <f t="shared" si="62"/>
        <v>0</v>
      </c>
      <c r="P191" s="168">
        <f t="shared" si="63"/>
        <v>1.5890663389000004</v>
      </c>
      <c r="Q191" s="168">
        <f t="shared" si="64"/>
        <v>-2.6816668627699993</v>
      </c>
      <c r="R191" s="168">
        <f t="shared" si="65"/>
        <v>-1.1110607983300003</v>
      </c>
      <c r="S191" s="168">
        <v>4.7430130000000013</v>
      </c>
      <c r="T191" s="168">
        <v>0</v>
      </c>
      <c r="U191" s="168">
        <v>1.2681549999999999</v>
      </c>
      <c r="V191" s="168">
        <v>3.2185859999999997</v>
      </c>
      <c r="W191" s="168">
        <v>0.25627200000000083</v>
      </c>
      <c r="X191" s="72" t="s">
        <v>13</v>
      </c>
      <c r="Y191" s="72" t="s">
        <v>13</v>
      </c>
      <c r="Z191" s="72" t="s">
        <v>13</v>
      </c>
      <c r="AA191" s="72" t="s">
        <v>13</v>
      </c>
      <c r="AB191" s="72">
        <v>2013</v>
      </c>
      <c r="AC191" s="72">
        <v>25</v>
      </c>
      <c r="AD191" s="72" t="s">
        <v>357</v>
      </c>
      <c r="AE191" s="72">
        <v>1.26</v>
      </c>
      <c r="AF191" s="72">
        <v>2013</v>
      </c>
      <c r="AG191" s="72">
        <v>25</v>
      </c>
      <c r="AH191" s="72" t="s">
        <v>13</v>
      </c>
      <c r="AI191" s="72" t="s">
        <v>358</v>
      </c>
      <c r="AJ191" s="72">
        <v>0.42299999999999999</v>
      </c>
      <c r="AK191" s="72" t="s">
        <v>13</v>
      </c>
      <c r="AL191" s="72" t="s">
        <v>696</v>
      </c>
    </row>
    <row r="192" spans="1:38" ht="79.5" customHeight="1" x14ac:dyDescent="0.25">
      <c r="A192" s="79" t="s">
        <v>13</v>
      </c>
      <c r="B192" s="167" t="s">
        <v>573</v>
      </c>
      <c r="C192" s="72" t="s">
        <v>697</v>
      </c>
      <c r="D192" s="73">
        <v>8.3275234349999998</v>
      </c>
      <c r="E192" s="73">
        <v>0</v>
      </c>
      <c r="F192" s="73">
        <v>4.1637617174999999</v>
      </c>
      <c r="G192" s="73">
        <v>2.9146332022499997</v>
      </c>
      <c r="H192" s="73">
        <v>1.2491285152500002</v>
      </c>
      <c r="I192" s="168">
        <v>5.1700315799999998</v>
      </c>
      <c r="J192" s="168">
        <v>0</v>
      </c>
      <c r="K192" s="168">
        <v>5.1407380000000007</v>
      </c>
      <c r="L192" s="168">
        <v>0</v>
      </c>
      <c r="M192" s="168">
        <v>2.9293E-2</v>
      </c>
      <c r="N192" s="168">
        <f t="shared" si="61"/>
        <v>-3.157491855</v>
      </c>
      <c r="O192" s="168">
        <f t="shared" si="62"/>
        <v>0</v>
      </c>
      <c r="P192" s="168">
        <f t="shared" si="63"/>
        <v>0.97697628250000079</v>
      </c>
      <c r="Q192" s="168">
        <f t="shared" si="64"/>
        <v>-2.9146332022499997</v>
      </c>
      <c r="R192" s="168">
        <f t="shared" si="65"/>
        <v>-1.2198355152500002</v>
      </c>
      <c r="S192" s="168">
        <v>3.3327100000000001</v>
      </c>
      <c r="T192" s="168">
        <v>0</v>
      </c>
      <c r="U192" s="168">
        <v>0.22505799999999998</v>
      </c>
      <c r="V192" s="168">
        <v>2.8027820000000001</v>
      </c>
      <c r="W192" s="168">
        <v>0.30486999999999986</v>
      </c>
      <c r="X192" s="72" t="s">
        <v>13</v>
      </c>
      <c r="Y192" s="72" t="s">
        <v>13</v>
      </c>
      <c r="Z192" s="72" t="s">
        <v>13</v>
      </c>
      <c r="AA192" s="72" t="s">
        <v>13</v>
      </c>
      <c r="AB192" s="72">
        <v>2013</v>
      </c>
      <c r="AC192" s="72">
        <v>25</v>
      </c>
      <c r="AD192" s="72" t="s">
        <v>359</v>
      </c>
      <c r="AE192" s="72">
        <v>0.8</v>
      </c>
      <c r="AF192" s="72">
        <v>2013</v>
      </c>
      <c r="AG192" s="72">
        <v>25</v>
      </c>
      <c r="AH192" s="72" t="s">
        <v>13</v>
      </c>
      <c r="AI192" s="72" t="s">
        <v>358</v>
      </c>
      <c r="AJ192" s="72">
        <v>1.31</v>
      </c>
      <c r="AK192" s="72" t="s">
        <v>13</v>
      </c>
      <c r="AL192" s="72" t="s">
        <v>696</v>
      </c>
    </row>
    <row r="193" spans="1:38" ht="79.5" customHeight="1" x14ac:dyDescent="0.25">
      <c r="A193" s="79" t="s">
        <v>13</v>
      </c>
      <c r="B193" s="167" t="s">
        <v>574</v>
      </c>
      <c r="C193" s="72" t="s">
        <v>697</v>
      </c>
      <c r="D193" s="73">
        <v>1.7477310861999986</v>
      </c>
      <c r="E193" s="73">
        <v>0</v>
      </c>
      <c r="F193" s="73">
        <v>0.87386554309999931</v>
      </c>
      <c r="G193" s="73">
        <v>0.61170588016999949</v>
      </c>
      <c r="H193" s="73">
        <v>0.26215966292999981</v>
      </c>
      <c r="I193" s="168">
        <v>0.80730285999999996</v>
      </c>
      <c r="J193" s="168">
        <v>0</v>
      </c>
      <c r="K193" s="168">
        <v>0.50030399999999997</v>
      </c>
      <c r="L193" s="168">
        <v>0</v>
      </c>
      <c r="M193" s="168">
        <v>0.30699900000000002</v>
      </c>
      <c r="N193" s="168">
        <f t="shared" si="61"/>
        <v>-0.94042822619999866</v>
      </c>
      <c r="O193" s="168">
        <f t="shared" si="62"/>
        <v>0</v>
      </c>
      <c r="P193" s="168">
        <f t="shared" si="63"/>
        <v>-0.37356154309999934</v>
      </c>
      <c r="Q193" s="168">
        <f t="shared" si="64"/>
        <v>-0.61170588016999949</v>
      </c>
      <c r="R193" s="168">
        <f t="shared" si="65"/>
        <v>4.4839337070000207E-2</v>
      </c>
      <c r="S193" s="168">
        <v>0.42958200000000002</v>
      </c>
      <c r="T193" s="168">
        <v>0</v>
      </c>
      <c r="U193" s="168">
        <v>0.14136500000000002</v>
      </c>
      <c r="V193" s="168">
        <v>0</v>
      </c>
      <c r="W193" s="168">
        <v>0.288217</v>
      </c>
      <c r="X193" s="72" t="s">
        <v>13</v>
      </c>
      <c r="Y193" s="72" t="s">
        <v>13</v>
      </c>
      <c r="Z193" s="72" t="s">
        <v>13</v>
      </c>
      <c r="AA193" s="72" t="s">
        <v>13</v>
      </c>
      <c r="AB193" s="72">
        <v>2013</v>
      </c>
      <c r="AC193" s="72">
        <v>25</v>
      </c>
      <c r="AD193" s="72" t="s">
        <v>339</v>
      </c>
      <c r="AE193" s="72">
        <v>0.8</v>
      </c>
      <c r="AF193" s="72">
        <v>2013</v>
      </c>
      <c r="AG193" s="72">
        <v>25</v>
      </c>
      <c r="AH193" s="72" t="s">
        <v>13</v>
      </c>
      <c r="AI193" s="72" t="s">
        <v>360</v>
      </c>
      <c r="AJ193" s="72">
        <v>0.9</v>
      </c>
      <c r="AK193" s="72" t="s">
        <v>13</v>
      </c>
      <c r="AL193" s="72" t="s">
        <v>696</v>
      </c>
    </row>
    <row r="194" spans="1:38" ht="79.5" customHeight="1" x14ac:dyDescent="0.25">
      <c r="A194" s="79" t="s">
        <v>13</v>
      </c>
      <c r="B194" s="167" t="s">
        <v>575</v>
      </c>
      <c r="C194" s="72" t="s">
        <v>697</v>
      </c>
      <c r="D194" s="73">
        <v>5.4949920232</v>
      </c>
      <c r="E194" s="73">
        <v>0</v>
      </c>
      <c r="F194" s="73">
        <v>2.7474960116</v>
      </c>
      <c r="G194" s="73">
        <v>1.9232472081199998</v>
      </c>
      <c r="H194" s="73">
        <v>0.82424880348000018</v>
      </c>
      <c r="I194" s="168">
        <v>2.8717084599999998</v>
      </c>
      <c r="J194" s="168">
        <v>0</v>
      </c>
      <c r="K194" s="168">
        <v>2.7914899999999996</v>
      </c>
      <c r="L194" s="168">
        <v>0</v>
      </c>
      <c r="M194" s="168">
        <v>8.0217999999999998E-2</v>
      </c>
      <c r="N194" s="168">
        <f t="shared" si="61"/>
        <v>-2.6232835632000002</v>
      </c>
      <c r="O194" s="168">
        <f t="shared" si="62"/>
        <v>0</v>
      </c>
      <c r="P194" s="168">
        <f t="shared" si="63"/>
        <v>4.3993988399999573E-2</v>
      </c>
      <c r="Q194" s="168">
        <f t="shared" si="64"/>
        <v>-1.9232472081199998</v>
      </c>
      <c r="R194" s="168">
        <f t="shared" si="65"/>
        <v>-0.74403080348000017</v>
      </c>
      <c r="S194" s="168">
        <v>3.9625679999999996</v>
      </c>
      <c r="T194" s="168">
        <v>0</v>
      </c>
      <c r="U194" s="168">
        <v>0.66650199999999993</v>
      </c>
      <c r="V194" s="168">
        <v>2.7437510000000001</v>
      </c>
      <c r="W194" s="168">
        <v>0.55231499999999956</v>
      </c>
      <c r="X194" s="72" t="s">
        <v>13</v>
      </c>
      <c r="Y194" s="72" t="s">
        <v>13</v>
      </c>
      <c r="Z194" s="72" t="s">
        <v>13</v>
      </c>
      <c r="AA194" s="72" t="s">
        <v>13</v>
      </c>
      <c r="AB194" s="72">
        <v>2013</v>
      </c>
      <c r="AC194" s="72">
        <v>25</v>
      </c>
      <c r="AD194" s="72" t="s">
        <v>361</v>
      </c>
      <c r="AE194" s="72">
        <v>0.8</v>
      </c>
      <c r="AF194" s="72">
        <v>2013</v>
      </c>
      <c r="AG194" s="72">
        <v>25</v>
      </c>
      <c r="AH194" s="72" t="s">
        <v>13</v>
      </c>
      <c r="AI194" s="72" t="s">
        <v>362</v>
      </c>
      <c r="AJ194" s="72">
        <v>0.83499999999999996</v>
      </c>
      <c r="AK194" s="72" t="s">
        <v>13</v>
      </c>
      <c r="AL194" s="72" t="s">
        <v>696</v>
      </c>
    </row>
    <row r="195" spans="1:38" ht="79.5" customHeight="1" x14ac:dyDescent="0.25">
      <c r="A195" s="79" t="s">
        <v>13</v>
      </c>
      <c r="B195" s="167" t="s">
        <v>576</v>
      </c>
      <c r="C195" s="72" t="s">
        <v>697</v>
      </c>
      <c r="D195" s="73">
        <v>5.9960037376000006</v>
      </c>
      <c r="E195" s="73">
        <v>0</v>
      </c>
      <c r="F195" s="73">
        <v>2.9980018688000003</v>
      </c>
      <c r="G195" s="73">
        <v>2.0986013081600001</v>
      </c>
      <c r="H195" s="73">
        <v>0.89940056064000018</v>
      </c>
      <c r="I195" s="168">
        <v>2.2883210300000001</v>
      </c>
      <c r="J195" s="168">
        <v>0</v>
      </c>
      <c r="K195" s="168">
        <v>2.2029070000000002</v>
      </c>
      <c r="L195" s="168">
        <v>0</v>
      </c>
      <c r="M195" s="168">
        <v>8.5414000000000004E-2</v>
      </c>
      <c r="N195" s="168">
        <f t="shared" si="61"/>
        <v>-3.7076827076000005</v>
      </c>
      <c r="O195" s="168">
        <f t="shared" si="62"/>
        <v>0</v>
      </c>
      <c r="P195" s="168">
        <f t="shared" si="63"/>
        <v>-0.79509486880000013</v>
      </c>
      <c r="Q195" s="168">
        <f t="shared" si="64"/>
        <v>-2.0986013081600001</v>
      </c>
      <c r="R195" s="168">
        <f t="shared" si="65"/>
        <v>-0.81398656064000019</v>
      </c>
      <c r="S195" s="168">
        <v>4.4619099999999996</v>
      </c>
      <c r="T195" s="168">
        <v>0</v>
      </c>
      <c r="U195" s="168">
        <v>0.90797799999999995</v>
      </c>
      <c r="V195" s="168">
        <v>2.9413200000000002</v>
      </c>
      <c r="W195" s="168">
        <v>0.6126119999999996</v>
      </c>
      <c r="X195" s="72" t="s">
        <v>13</v>
      </c>
      <c r="Y195" s="72" t="s">
        <v>13</v>
      </c>
      <c r="Z195" s="72" t="s">
        <v>13</v>
      </c>
      <c r="AA195" s="72" t="s">
        <v>13</v>
      </c>
      <c r="AB195" s="72">
        <v>2013</v>
      </c>
      <c r="AC195" s="72">
        <v>25</v>
      </c>
      <c r="AD195" s="72" t="s">
        <v>363</v>
      </c>
      <c r="AE195" s="72">
        <v>1.26</v>
      </c>
      <c r="AF195" s="72">
        <v>2013</v>
      </c>
      <c r="AG195" s="72">
        <v>25</v>
      </c>
      <c r="AH195" s="72" t="s">
        <v>13</v>
      </c>
      <c r="AI195" s="72" t="s">
        <v>364</v>
      </c>
      <c r="AJ195" s="72">
        <v>0.04</v>
      </c>
      <c r="AK195" s="72" t="s">
        <v>13</v>
      </c>
      <c r="AL195" s="72" t="s">
        <v>696</v>
      </c>
    </row>
    <row r="196" spans="1:38" ht="79.5" customHeight="1" x14ac:dyDescent="0.25">
      <c r="A196" s="79" t="s">
        <v>13</v>
      </c>
      <c r="B196" s="167" t="s">
        <v>577</v>
      </c>
      <c r="C196" s="72" t="s">
        <v>697</v>
      </c>
      <c r="D196" s="73">
        <v>7.1649753046000004</v>
      </c>
      <c r="E196" s="73">
        <v>0</v>
      </c>
      <c r="F196" s="73">
        <v>3.5824876523000002</v>
      </c>
      <c r="G196" s="73">
        <v>2.50774135661</v>
      </c>
      <c r="H196" s="73">
        <v>1.0747462956900002</v>
      </c>
      <c r="I196" s="168">
        <v>5.0535624499999994</v>
      </c>
      <c r="J196" s="168">
        <v>0</v>
      </c>
      <c r="K196" s="168">
        <v>4.9911520000000005</v>
      </c>
      <c r="L196" s="168">
        <v>0</v>
      </c>
      <c r="M196" s="168">
        <v>6.2411000000000001E-2</v>
      </c>
      <c r="N196" s="168">
        <f t="shared" si="61"/>
        <v>-2.1114128546000011</v>
      </c>
      <c r="O196" s="168">
        <f t="shared" si="62"/>
        <v>0</v>
      </c>
      <c r="P196" s="168">
        <f t="shared" si="63"/>
        <v>1.4086643477000003</v>
      </c>
      <c r="Q196" s="168">
        <f t="shared" si="64"/>
        <v>-2.50774135661</v>
      </c>
      <c r="R196" s="168">
        <f t="shared" si="65"/>
        <v>-1.0123352956900002</v>
      </c>
      <c r="S196" s="168">
        <v>3.8421780000000001</v>
      </c>
      <c r="T196" s="168">
        <v>0</v>
      </c>
      <c r="U196" s="168">
        <v>0.23382800000000001</v>
      </c>
      <c r="V196" s="168">
        <v>3.2589969999999999</v>
      </c>
      <c r="W196" s="168">
        <v>0.34935300000000008</v>
      </c>
      <c r="X196" s="72" t="s">
        <v>13</v>
      </c>
      <c r="Y196" s="72" t="s">
        <v>13</v>
      </c>
      <c r="Z196" s="72" t="s">
        <v>13</v>
      </c>
      <c r="AA196" s="72" t="s">
        <v>13</v>
      </c>
      <c r="AB196" s="72">
        <v>2013</v>
      </c>
      <c r="AC196" s="72">
        <v>25</v>
      </c>
      <c r="AD196" s="72" t="s">
        <v>348</v>
      </c>
      <c r="AE196" s="72">
        <v>0.5</v>
      </c>
      <c r="AF196" s="72">
        <v>2013</v>
      </c>
      <c r="AG196" s="72">
        <v>25</v>
      </c>
      <c r="AH196" s="72" t="s">
        <v>13</v>
      </c>
      <c r="AI196" s="72" t="s">
        <v>365</v>
      </c>
      <c r="AJ196" s="72">
        <v>0.60799999999999998</v>
      </c>
      <c r="AK196" s="72" t="s">
        <v>13</v>
      </c>
      <c r="AL196" s="72" t="s">
        <v>696</v>
      </c>
    </row>
    <row r="197" spans="1:38" ht="79.5" customHeight="1" x14ac:dyDescent="0.25">
      <c r="A197" s="79" t="s">
        <v>13</v>
      </c>
      <c r="B197" s="167" t="s">
        <v>578</v>
      </c>
      <c r="C197" s="72" t="s">
        <v>697</v>
      </c>
      <c r="D197" s="73">
        <v>2.4345185375999994</v>
      </c>
      <c r="E197" s="73">
        <v>0</v>
      </c>
      <c r="F197" s="73">
        <v>1.2172592687999997</v>
      </c>
      <c r="G197" s="73">
        <v>0.85208148815999973</v>
      </c>
      <c r="H197" s="73">
        <v>0.36517778063999995</v>
      </c>
      <c r="I197" s="168">
        <v>0.28514673000000001</v>
      </c>
      <c r="J197" s="168">
        <v>0</v>
      </c>
      <c r="K197" s="168">
        <v>0.248998</v>
      </c>
      <c r="L197" s="168">
        <v>0</v>
      </c>
      <c r="M197" s="168">
        <v>3.6148000000000007E-2</v>
      </c>
      <c r="N197" s="168">
        <f t="shared" si="61"/>
        <v>-2.1493718075999992</v>
      </c>
      <c r="O197" s="168">
        <f t="shared" si="62"/>
        <v>0</v>
      </c>
      <c r="P197" s="168">
        <f t="shared" si="63"/>
        <v>-0.96826126879999963</v>
      </c>
      <c r="Q197" s="168">
        <f t="shared" si="64"/>
        <v>-0.85208148815999973</v>
      </c>
      <c r="R197" s="168">
        <f t="shared" si="65"/>
        <v>-0.32902978063999994</v>
      </c>
      <c r="S197" s="168">
        <v>1.6840250000000001</v>
      </c>
      <c r="T197" s="168">
        <v>0</v>
      </c>
      <c r="U197" s="168">
        <v>1.3172650000000001</v>
      </c>
      <c r="V197" s="168">
        <v>0</v>
      </c>
      <c r="W197" s="168">
        <v>0.36675999999999997</v>
      </c>
      <c r="X197" s="72" t="s">
        <v>13</v>
      </c>
      <c r="Y197" s="72" t="s">
        <v>13</v>
      </c>
      <c r="Z197" s="72" t="s">
        <v>13</v>
      </c>
      <c r="AA197" s="72" t="s">
        <v>13</v>
      </c>
      <c r="AB197" s="72">
        <v>2013</v>
      </c>
      <c r="AC197" s="72">
        <v>25</v>
      </c>
      <c r="AD197" s="72" t="s">
        <v>339</v>
      </c>
      <c r="AE197" s="72">
        <v>0.8</v>
      </c>
      <c r="AF197" s="72">
        <v>2013</v>
      </c>
      <c r="AG197" s="72">
        <v>25</v>
      </c>
      <c r="AH197" s="72" t="s">
        <v>13</v>
      </c>
      <c r="AI197" s="72" t="s">
        <v>362</v>
      </c>
      <c r="AJ197" s="72">
        <v>0.45</v>
      </c>
      <c r="AK197" s="72" t="s">
        <v>13</v>
      </c>
      <c r="AL197" s="72" t="s">
        <v>696</v>
      </c>
    </row>
    <row r="198" spans="1:38" ht="79.5" customHeight="1" x14ac:dyDescent="0.25">
      <c r="A198" s="79" t="s">
        <v>13</v>
      </c>
      <c r="B198" s="167" t="s">
        <v>579</v>
      </c>
      <c r="C198" s="72" t="s">
        <v>697</v>
      </c>
      <c r="D198" s="73">
        <v>10.2096216572</v>
      </c>
      <c r="E198" s="73">
        <v>0</v>
      </c>
      <c r="F198" s="73">
        <v>5.1048108285999998</v>
      </c>
      <c r="G198" s="73">
        <v>3.5733675800199998</v>
      </c>
      <c r="H198" s="73">
        <v>1.53144324858</v>
      </c>
      <c r="I198" s="168">
        <v>6.7572922000000002</v>
      </c>
      <c r="J198" s="168">
        <v>0</v>
      </c>
      <c r="K198" s="168">
        <v>6.5596890000000005</v>
      </c>
      <c r="L198" s="168">
        <v>0</v>
      </c>
      <c r="M198" s="168">
        <v>0.197604</v>
      </c>
      <c r="N198" s="168">
        <f t="shared" si="61"/>
        <v>-3.4523294571999994</v>
      </c>
      <c r="O198" s="168">
        <f t="shared" si="62"/>
        <v>0</v>
      </c>
      <c r="P198" s="168">
        <f t="shared" si="63"/>
        <v>1.4548781714000008</v>
      </c>
      <c r="Q198" s="168">
        <f t="shared" si="64"/>
        <v>-3.5733675800199998</v>
      </c>
      <c r="R198" s="168">
        <f t="shared" si="65"/>
        <v>-1.3338392485799999</v>
      </c>
      <c r="S198" s="168">
        <v>4.4385029999999999</v>
      </c>
      <c r="T198" s="168">
        <v>0</v>
      </c>
      <c r="U198" s="168">
        <v>0.24388699999999999</v>
      </c>
      <c r="V198" s="168">
        <v>3.7713480000000001</v>
      </c>
      <c r="W198" s="168">
        <v>0.42326799999999959</v>
      </c>
      <c r="X198" s="72" t="s">
        <v>13</v>
      </c>
      <c r="Y198" s="72" t="s">
        <v>13</v>
      </c>
      <c r="Z198" s="72" t="s">
        <v>13</v>
      </c>
      <c r="AA198" s="72" t="s">
        <v>13</v>
      </c>
      <c r="AB198" s="72">
        <v>2013</v>
      </c>
      <c r="AC198" s="72">
        <v>25</v>
      </c>
      <c r="AD198" s="72" t="s">
        <v>357</v>
      </c>
      <c r="AE198" s="72">
        <v>1.89</v>
      </c>
      <c r="AF198" s="72">
        <v>2013</v>
      </c>
      <c r="AG198" s="72" t="s">
        <v>13</v>
      </c>
      <c r="AH198" s="72" t="s">
        <v>13</v>
      </c>
      <c r="AI198" s="72" t="s">
        <v>13</v>
      </c>
      <c r="AJ198" s="72">
        <v>0</v>
      </c>
      <c r="AK198" s="72" t="s">
        <v>13</v>
      </c>
      <c r="AL198" s="72" t="s">
        <v>696</v>
      </c>
    </row>
    <row r="199" spans="1:38" ht="79.5" customHeight="1" x14ac:dyDescent="0.25">
      <c r="A199" s="79" t="s">
        <v>13</v>
      </c>
      <c r="B199" s="167" t="s">
        <v>580</v>
      </c>
      <c r="C199" s="72" t="s">
        <v>697</v>
      </c>
      <c r="D199" s="73">
        <v>13.226459592000005</v>
      </c>
      <c r="E199" s="73">
        <v>0</v>
      </c>
      <c r="F199" s="73">
        <v>6.6132297960000024</v>
      </c>
      <c r="G199" s="73">
        <v>4.6292608572000011</v>
      </c>
      <c r="H199" s="73">
        <v>1.9839689388000012</v>
      </c>
      <c r="I199" s="168">
        <v>4.4706915199999999</v>
      </c>
      <c r="J199" s="168">
        <v>0</v>
      </c>
      <c r="K199" s="168">
        <v>4.3393559999999995</v>
      </c>
      <c r="L199" s="168">
        <v>0</v>
      </c>
      <c r="M199" s="168">
        <v>0.13133500000000001</v>
      </c>
      <c r="N199" s="168">
        <f t="shared" si="61"/>
        <v>-8.7557680720000057</v>
      </c>
      <c r="O199" s="168">
        <f t="shared" si="62"/>
        <v>0</v>
      </c>
      <c r="P199" s="168">
        <f t="shared" si="63"/>
        <v>-2.2738737960000028</v>
      </c>
      <c r="Q199" s="168">
        <f t="shared" si="64"/>
        <v>-4.6292608572000011</v>
      </c>
      <c r="R199" s="168">
        <f t="shared" si="65"/>
        <v>-1.8526339388000013</v>
      </c>
      <c r="S199" s="168">
        <v>1.048549</v>
      </c>
      <c r="T199" s="168">
        <v>0</v>
      </c>
      <c r="U199" s="168">
        <v>0.57386999999999999</v>
      </c>
      <c r="V199" s="168">
        <v>0</v>
      </c>
      <c r="W199" s="168">
        <v>0.47467899999999996</v>
      </c>
      <c r="X199" s="72" t="s">
        <v>13</v>
      </c>
      <c r="Y199" s="72" t="s">
        <v>13</v>
      </c>
      <c r="Z199" s="72" t="s">
        <v>13</v>
      </c>
      <c r="AA199" s="72" t="s">
        <v>13</v>
      </c>
      <c r="AB199" s="72">
        <v>2013</v>
      </c>
      <c r="AC199" s="72">
        <v>25</v>
      </c>
      <c r="AD199" s="72" t="s">
        <v>366</v>
      </c>
      <c r="AE199" s="72">
        <v>2.52</v>
      </c>
      <c r="AF199" s="72">
        <v>2013</v>
      </c>
      <c r="AG199" s="72">
        <v>25</v>
      </c>
      <c r="AH199" s="72" t="s">
        <v>13</v>
      </c>
      <c r="AI199" s="72" t="s">
        <v>362</v>
      </c>
      <c r="AJ199" s="72">
        <v>1.373</v>
      </c>
      <c r="AK199" s="72" t="s">
        <v>13</v>
      </c>
      <c r="AL199" s="72" t="s">
        <v>696</v>
      </c>
    </row>
    <row r="200" spans="1:38" ht="79.5" customHeight="1" x14ac:dyDescent="0.25">
      <c r="A200" s="79" t="s">
        <v>13</v>
      </c>
      <c r="B200" s="167" t="s">
        <v>581</v>
      </c>
      <c r="C200" s="72" t="s">
        <v>697</v>
      </c>
      <c r="D200" s="73">
        <v>60.077654926200005</v>
      </c>
      <c r="E200" s="73">
        <v>0</v>
      </c>
      <c r="F200" s="73">
        <v>30.038827463100002</v>
      </c>
      <c r="G200" s="73">
        <v>21.027179224170002</v>
      </c>
      <c r="H200" s="73">
        <v>9.0116482389300003</v>
      </c>
      <c r="I200" s="168">
        <v>40.75921151</v>
      </c>
      <c r="J200" s="168">
        <v>0</v>
      </c>
      <c r="K200" s="168">
        <v>40.713360000000002</v>
      </c>
      <c r="L200" s="168">
        <v>0</v>
      </c>
      <c r="M200" s="168">
        <v>4.5851999999999997E-2</v>
      </c>
      <c r="N200" s="168">
        <f t="shared" si="61"/>
        <v>-19.318443416200004</v>
      </c>
      <c r="O200" s="168">
        <f t="shared" si="62"/>
        <v>0</v>
      </c>
      <c r="P200" s="168">
        <f t="shared" si="63"/>
        <v>10.674532536899999</v>
      </c>
      <c r="Q200" s="168">
        <f t="shared" si="64"/>
        <v>-21.027179224170002</v>
      </c>
      <c r="R200" s="168">
        <f t="shared" si="65"/>
        <v>-8.9657962389300003</v>
      </c>
      <c r="S200" s="168">
        <v>29.041198999999999</v>
      </c>
      <c r="T200" s="168">
        <v>0</v>
      </c>
      <c r="U200" s="168">
        <v>1.002095</v>
      </c>
      <c r="V200" s="168">
        <v>26.132714</v>
      </c>
      <c r="W200" s="168">
        <v>1.9063899999999994</v>
      </c>
      <c r="X200" s="72" t="s">
        <v>13</v>
      </c>
      <c r="Y200" s="72" t="s">
        <v>13</v>
      </c>
      <c r="Z200" s="72" t="s">
        <v>13</v>
      </c>
      <c r="AA200" s="72" t="s">
        <v>13</v>
      </c>
      <c r="AB200" s="72">
        <v>2013</v>
      </c>
      <c r="AC200" s="72">
        <v>25</v>
      </c>
      <c r="AD200" s="72" t="s">
        <v>367</v>
      </c>
      <c r="AE200" s="72">
        <v>4.92</v>
      </c>
      <c r="AF200" s="72">
        <v>2013</v>
      </c>
      <c r="AG200" s="72">
        <v>25</v>
      </c>
      <c r="AH200" s="72" t="s">
        <v>13</v>
      </c>
      <c r="AI200" s="72" t="s">
        <v>368</v>
      </c>
      <c r="AJ200" s="72">
        <v>3.9809999999999999</v>
      </c>
      <c r="AK200" s="72" t="s">
        <v>13</v>
      </c>
      <c r="AL200" s="72" t="s">
        <v>696</v>
      </c>
    </row>
    <row r="201" spans="1:38" ht="79.5" customHeight="1" x14ac:dyDescent="0.25">
      <c r="A201" s="79" t="s">
        <v>13</v>
      </c>
      <c r="B201" s="167" t="s">
        <v>582</v>
      </c>
      <c r="C201" s="72" t="s">
        <v>697</v>
      </c>
      <c r="D201" s="73">
        <v>12.781092469800003</v>
      </c>
      <c r="E201" s="73">
        <v>0</v>
      </c>
      <c r="F201" s="73">
        <v>6.3905462349000013</v>
      </c>
      <c r="G201" s="73">
        <v>4.4733823644299999</v>
      </c>
      <c r="H201" s="73">
        <v>1.9171638704700005</v>
      </c>
      <c r="I201" s="168">
        <v>1.40658255</v>
      </c>
      <c r="J201" s="168">
        <v>0</v>
      </c>
      <c r="K201" s="168">
        <v>1.314935</v>
      </c>
      <c r="L201" s="168">
        <v>0</v>
      </c>
      <c r="M201" s="168">
        <v>9.1647000000000006E-2</v>
      </c>
      <c r="N201" s="168">
        <f t="shared" si="61"/>
        <v>-11.374509919800003</v>
      </c>
      <c r="O201" s="168">
        <f t="shared" si="62"/>
        <v>0</v>
      </c>
      <c r="P201" s="168">
        <f t="shared" si="63"/>
        <v>-5.0756112349000011</v>
      </c>
      <c r="Q201" s="168">
        <f t="shared" si="64"/>
        <v>-4.4733823644299999</v>
      </c>
      <c r="R201" s="168">
        <f t="shared" si="65"/>
        <v>-1.8255168704700004</v>
      </c>
      <c r="S201" s="168">
        <v>0.54407300000000014</v>
      </c>
      <c r="T201" s="168">
        <v>0</v>
      </c>
      <c r="U201" s="168">
        <v>0</v>
      </c>
      <c r="V201" s="168">
        <v>0</v>
      </c>
      <c r="W201" s="168">
        <v>0.54407300000000014</v>
      </c>
      <c r="X201" s="72" t="s">
        <v>13</v>
      </c>
      <c r="Y201" s="72" t="s">
        <v>13</v>
      </c>
      <c r="Z201" s="72" t="s">
        <v>13</v>
      </c>
      <c r="AA201" s="72" t="s">
        <v>13</v>
      </c>
      <c r="AB201" s="72">
        <v>2013</v>
      </c>
      <c r="AC201" s="72">
        <v>25</v>
      </c>
      <c r="AD201" s="72" t="s">
        <v>369</v>
      </c>
      <c r="AE201" s="72">
        <v>2.4</v>
      </c>
      <c r="AF201" s="72">
        <v>2013</v>
      </c>
      <c r="AG201" s="72">
        <v>25</v>
      </c>
      <c r="AH201" s="72" t="s">
        <v>13</v>
      </c>
      <c r="AI201" s="72" t="s">
        <v>370</v>
      </c>
      <c r="AJ201" s="72">
        <v>0.54400000000000004</v>
      </c>
      <c r="AK201" s="72" t="s">
        <v>13</v>
      </c>
      <c r="AL201" s="72" t="s">
        <v>696</v>
      </c>
    </row>
    <row r="202" spans="1:38" ht="79.5" customHeight="1" x14ac:dyDescent="0.25">
      <c r="A202" s="79" t="s">
        <v>13</v>
      </c>
      <c r="B202" s="167" t="s">
        <v>583</v>
      </c>
      <c r="C202" s="72" t="s">
        <v>697</v>
      </c>
      <c r="D202" s="73">
        <v>1.4908348964000022</v>
      </c>
      <c r="E202" s="73">
        <v>0</v>
      </c>
      <c r="F202" s="73">
        <v>0.74541744820000111</v>
      </c>
      <c r="G202" s="73">
        <v>0.52179221374000073</v>
      </c>
      <c r="H202" s="73">
        <v>0.22362523446000038</v>
      </c>
      <c r="I202" s="168">
        <v>0.43795389000000001</v>
      </c>
      <c r="J202" s="168">
        <v>0</v>
      </c>
      <c r="K202" s="168">
        <v>0.39871400000000001</v>
      </c>
      <c r="L202" s="168">
        <v>0</v>
      </c>
      <c r="M202" s="168">
        <v>3.9240000000000004E-2</v>
      </c>
      <c r="N202" s="168">
        <f t="shared" si="61"/>
        <v>-1.0528810064000023</v>
      </c>
      <c r="O202" s="168">
        <f t="shared" si="62"/>
        <v>0</v>
      </c>
      <c r="P202" s="168">
        <f t="shared" si="63"/>
        <v>-0.3467034482000011</v>
      </c>
      <c r="Q202" s="168">
        <f t="shared" si="64"/>
        <v>-0.52179221374000073</v>
      </c>
      <c r="R202" s="168">
        <f t="shared" si="65"/>
        <v>-0.18438523446000038</v>
      </c>
      <c r="S202" s="168">
        <v>0.56908999999999998</v>
      </c>
      <c r="T202" s="168">
        <v>0</v>
      </c>
      <c r="U202" s="168">
        <v>0.26993900000000004</v>
      </c>
      <c r="V202" s="168">
        <v>0</v>
      </c>
      <c r="W202" s="168">
        <v>0.299151</v>
      </c>
      <c r="X202" s="72" t="s">
        <v>13</v>
      </c>
      <c r="Y202" s="72" t="s">
        <v>13</v>
      </c>
      <c r="Z202" s="72" t="s">
        <v>13</v>
      </c>
      <c r="AA202" s="72" t="s">
        <v>13</v>
      </c>
      <c r="AB202" s="72">
        <v>2013</v>
      </c>
      <c r="AC202" s="72">
        <v>25</v>
      </c>
      <c r="AD202" s="72" t="s">
        <v>339</v>
      </c>
      <c r="AE202" s="72">
        <v>1.89</v>
      </c>
      <c r="AF202" s="72">
        <v>2013</v>
      </c>
      <c r="AG202" s="72">
        <v>25</v>
      </c>
      <c r="AH202" s="72" t="s">
        <v>13</v>
      </c>
      <c r="AI202" s="72" t="s">
        <v>371</v>
      </c>
      <c r="AJ202" s="72">
        <v>7.0000000000000007E-2</v>
      </c>
      <c r="AK202" s="72" t="s">
        <v>13</v>
      </c>
      <c r="AL202" s="72" t="s">
        <v>696</v>
      </c>
    </row>
    <row r="203" spans="1:38" ht="79.5" customHeight="1" x14ac:dyDescent="0.25">
      <c r="A203" s="79" t="s">
        <v>13</v>
      </c>
      <c r="B203" s="167" t="s">
        <v>584</v>
      </c>
      <c r="C203" s="72" t="s">
        <v>697</v>
      </c>
      <c r="D203" s="73">
        <v>19.745802496000003</v>
      </c>
      <c r="E203" s="73">
        <v>0</v>
      </c>
      <c r="F203" s="73">
        <v>9.8729012480000016</v>
      </c>
      <c r="G203" s="73">
        <v>6.9110308736000006</v>
      </c>
      <c r="H203" s="73">
        <v>2.961870374400001</v>
      </c>
      <c r="I203" s="168">
        <v>5.2031579700000004</v>
      </c>
      <c r="J203" s="168">
        <v>0</v>
      </c>
      <c r="K203" s="168">
        <v>5.0432700000000006</v>
      </c>
      <c r="L203" s="168">
        <v>0</v>
      </c>
      <c r="M203" s="168">
        <v>0.159888</v>
      </c>
      <c r="N203" s="168">
        <f t="shared" si="61"/>
        <v>-14.542644526000004</v>
      </c>
      <c r="O203" s="168">
        <f t="shared" si="62"/>
        <v>0</v>
      </c>
      <c r="P203" s="168">
        <f t="shared" si="63"/>
        <v>-4.829631248000001</v>
      </c>
      <c r="Q203" s="168">
        <f t="shared" si="64"/>
        <v>-6.9110308736000006</v>
      </c>
      <c r="R203" s="168">
        <f t="shared" si="65"/>
        <v>-2.801982374400001</v>
      </c>
      <c r="S203" s="168">
        <v>1.1611599999999993</v>
      </c>
      <c r="T203" s="168">
        <v>0</v>
      </c>
      <c r="U203" s="168">
        <v>0.48954799999999998</v>
      </c>
      <c r="V203" s="168">
        <v>0</v>
      </c>
      <c r="W203" s="168">
        <v>0.67161199999999943</v>
      </c>
      <c r="X203" s="72" t="s">
        <v>13</v>
      </c>
      <c r="Y203" s="72" t="s">
        <v>13</v>
      </c>
      <c r="Z203" s="72" t="s">
        <v>13</v>
      </c>
      <c r="AA203" s="72" t="s">
        <v>13</v>
      </c>
      <c r="AB203" s="72">
        <v>2013</v>
      </c>
      <c r="AC203" s="72">
        <v>25</v>
      </c>
      <c r="AD203" s="72" t="s">
        <v>372</v>
      </c>
      <c r="AE203" s="72">
        <v>4.0599999999999996</v>
      </c>
      <c r="AF203" s="72">
        <v>2013</v>
      </c>
      <c r="AG203" s="72">
        <v>25</v>
      </c>
      <c r="AH203" s="72" t="s">
        <v>13</v>
      </c>
      <c r="AI203" s="72" t="s">
        <v>362</v>
      </c>
      <c r="AJ203" s="72">
        <v>2.34</v>
      </c>
      <c r="AK203" s="72" t="s">
        <v>13</v>
      </c>
      <c r="AL203" s="72" t="s">
        <v>696</v>
      </c>
    </row>
    <row r="204" spans="1:38" ht="79.5" customHeight="1" x14ac:dyDescent="0.25">
      <c r="A204" s="79" t="s">
        <v>13</v>
      </c>
      <c r="B204" s="167" t="s">
        <v>585</v>
      </c>
      <c r="C204" s="72" t="s">
        <v>697</v>
      </c>
      <c r="D204" s="73">
        <v>8.3612280234000025</v>
      </c>
      <c r="E204" s="73">
        <v>0</v>
      </c>
      <c r="F204" s="73">
        <v>4.1806140117000012</v>
      </c>
      <c r="G204" s="73">
        <v>2.9264298081900009</v>
      </c>
      <c r="H204" s="73">
        <v>1.2541842035100004</v>
      </c>
      <c r="I204" s="168">
        <v>2.3770761299999998</v>
      </c>
      <c r="J204" s="168">
        <v>0</v>
      </c>
      <c r="K204" s="168">
        <v>2.2476619999999996</v>
      </c>
      <c r="L204" s="168">
        <v>0</v>
      </c>
      <c r="M204" s="168">
        <v>0.129415</v>
      </c>
      <c r="N204" s="168">
        <f t="shared" si="61"/>
        <v>-5.9841518934000026</v>
      </c>
      <c r="O204" s="168">
        <f t="shared" si="62"/>
        <v>0</v>
      </c>
      <c r="P204" s="168">
        <f t="shared" si="63"/>
        <v>-1.9329520117000016</v>
      </c>
      <c r="Q204" s="168">
        <f t="shared" si="64"/>
        <v>-2.9264298081900009</v>
      </c>
      <c r="R204" s="168">
        <f t="shared" si="65"/>
        <v>-1.1247692035100003</v>
      </c>
      <c r="S204" s="168">
        <v>0.80412300000000003</v>
      </c>
      <c r="T204" s="168">
        <v>0</v>
      </c>
      <c r="U204" s="168">
        <v>0.42544999999999999</v>
      </c>
      <c r="V204" s="168">
        <v>0</v>
      </c>
      <c r="W204" s="168">
        <v>0.37867300000000004</v>
      </c>
      <c r="X204" s="72" t="s">
        <v>13</v>
      </c>
      <c r="Y204" s="72" t="s">
        <v>13</v>
      </c>
      <c r="Z204" s="72" t="s">
        <v>13</v>
      </c>
      <c r="AA204" s="72" t="s">
        <v>13</v>
      </c>
      <c r="AB204" s="72">
        <v>2013</v>
      </c>
      <c r="AC204" s="72">
        <v>25</v>
      </c>
      <c r="AD204" s="72" t="s">
        <v>357</v>
      </c>
      <c r="AE204" s="72">
        <v>1.26</v>
      </c>
      <c r="AF204" s="72">
        <v>2013</v>
      </c>
      <c r="AG204" s="72">
        <v>25</v>
      </c>
      <c r="AH204" s="72" t="s">
        <v>13</v>
      </c>
      <c r="AI204" s="72" t="s">
        <v>373</v>
      </c>
      <c r="AJ204" s="72">
        <v>1.4930000000000001</v>
      </c>
      <c r="AK204" s="72" t="s">
        <v>13</v>
      </c>
      <c r="AL204" s="72" t="s">
        <v>696</v>
      </c>
    </row>
    <row r="205" spans="1:38" ht="79.5" customHeight="1" x14ac:dyDescent="0.25">
      <c r="A205" s="79" t="s">
        <v>13</v>
      </c>
      <c r="B205" s="167" t="s">
        <v>586</v>
      </c>
      <c r="C205" s="72" t="s">
        <v>697</v>
      </c>
      <c r="D205" s="73">
        <v>5.791632056600001</v>
      </c>
      <c r="E205" s="73">
        <v>0</v>
      </c>
      <c r="F205" s="73">
        <v>2.8958160283000005</v>
      </c>
      <c r="G205" s="73">
        <v>2.0270712198100003</v>
      </c>
      <c r="H205" s="73">
        <v>0.86874480849000024</v>
      </c>
      <c r="I205" s="168">
        <v>1.44685705</v>
      </c>
      <c r="J205" s="168">
        <v>0</v>
      </c>
      <c r="K205" s="168">
        <v>1.4110940000000001</v>
      </c>
      <c r="L205" s="168">
        <v>0</v>
      </c>
      <c r="M205" s="168">
        <v>3.5762999999999996E-2</v>
      </c>
      <c r="N205" s="168">
        <f t="shared" si="61"/>
        <v>-4.3447750066000008</v>
      </c>
      <c r="O205" s="168">
        <f t="shared" si="62"/>
        <v>0</v>
      </c>
      <c r="P205" s="168">
        <f t="shared" si="63"/>
        <v>-1.4847220283000004</v>
      </c>
      <c r="Q205" s="168">
        <f t="shared" si="64"/>
        <v>-2.0270712198100003</v>
      </c>
      <c r="R205" s="168">
        <f t="shared" si="65"/>
        <v>-0.83298180849000025</v>
      </c>
      <c r="S205" s="168">
        <v>1.2277290000000001</v>
      </c>
      <c r="T205" s="168">
        <v>0</v>
      </c>
      <c r="U205" s="168">
        <v>0.11687600000000001</v>
      </c>
      <c r="V205" s="168">
        <v>0.89161800000000002</v>
      </c>
      <c r="W205" s="168">
        <v>0.21923500000000001</v>
      </c>
      <c r="X205" s="72" t="s">
        <v>13</v>
      </c>
      <c r="Y205" s="72" t="s">
        <v>13</v>
      </c>
      <c r="Z205" s="72" t="s">
        <v>13</v>
      </c>
      <c r="AA205" s="72" t="s">
        <v>13</v>
      </c>
      <c r="AB205" s="72">
        <v>2013</v>
      </c>
      <c r="AC205" s="72">
        <v>25</v>
      </c>
      <c r="AD205" s="72" t="s">
        <v>357</v>
      </c>
      <c r="AE205" s="72">
        <v>2</v>
      </c>
      <c r="AF205" s="72">
        <v>2013</v>
      </c>
      <c r="AG205" s="72">
        <v>25</v>
      </c>
      <c r="AH205" s="72" t="s">
        <v>13</v>
      </c>
      <c r="AI205" s="72" t="s">
        <v>374</v>
      </c>
      <c r="AJ205" s="72">
        <v>0.34</v>
      </c>
      <c r="AK205" s="72" t="s">
        <v>13</v>
      </c>
      <c r="AL205" s="72" t="s">
        <v>696</v>
      </c>
    </row>
    <row r="206" spans="1:38" ht="79.5" customHeight="1" x14ac:dyDescent="0.25">
      <c r="A206" s="79" t="s">
        <v>13</v>
      </c>
      <c r="B206" s="167" t="s">
        <v>587</v>
      </c>
      <c r="C206" s="72" t="s">
        <v>697</v>
      </c>
      <c r="D206" s="73">
        <v>8.9551853343999976</v>
      </c>
      <c r="E206" s="73">
        <v>0</v>
      </c>
      <c r="F206" s="73">
        <v>4.4775926671999988</v>
      </c>
      <c r="G206" s="73">
        <v>3.1343148670399992</v>
      </c>
      <c r="H206" s="73">
        <v>1.3432778001599996</v>
      </c>
      <c r="I206" s="168">
        <v>2.1701719800000001</v>
      </c>
      <c r="J206" s="168">
        <v>0</v>
      </c>
      <c r="K206" s="168">
        <v>2.053023</v>
      </c>
      <c r="L206" s="168">
        <v>0</v>
      </c>
      <c r="M206" s="168">
        <v>0.117149</v>
      </c>
      <c r="N206" s="168">
        <f t="shared" si="61"/>
        <v>-6.7850133543999975</v>
      </c>
      <c r="O206" s="168">
        <f t="shared" si="62"/>
        <v>0</v>
      </c>
      <c r="P206" s="168">
        <f t="shared" si="63"/>
        <v>-2.4245696671999988</v>
      </c>
      <c r="Q206" s="168">
        <f t="shared" si="64"/>
        <v>-3.1343148670399992</v>
      </c>
      <c r="R206" s="168">
        <f t="shared" si="65"/>
        <v>-1.2261288001599997</v>
      </c>
      <c r="S206" s="168">
        <v>0.41321000000000002</v>
      </c>
      <c r="T206" s="168">
        <v>0</v>
      </c>
      <c r="U206" s="168">
        <v>0</v>
      </c>
      <c r="V206" s="168">
        <v>0</v>
      </c>
      <c r="W206" s="168">
        <v>0.41321000000000002</v>
      </c>
      <c r="X206" s="72" t="s">
        <v>13</v>
      </c>
      <c r="Y206" s="72" t="s">
        <v>13</v>
      </c>
      <c r="Z206" s="72" t="s">
        <v>13</v>
      </c>
      <c r="AA206" s="72" t="s">
        <v>13</v>
      </c>
      <c r="AB206" s="72">
        <v>2013</v>
      </c>
      <c r="AC206" s="72">
        <v>25</v>
      </c>
      <c r="AD206" s="72" t="s">
        <v>357</v>
      </c>
      <c r="AE206" s="72">
        <v>1.66</v>
      </c>
      <c r="AF206" s="72">
        <v>2013</v>
      </c>
      <c r="AG206" s="72">
        <v>25</v>
      </c>
      <c r="AH206" s="72" t="s">
        <v>13</v>
      </c>
      <c r="AI206" s="72" t="s">
        <v>362</v>
      </c>
      <c r="AJ206" s="72">
        <v>0.99099999999999999</v>
      </c>
      <c r="AK206" s="72" t="s">
        <v>13</v>
      </c>
      <c r="AL206" s="72" t="s">
        <v>696</v>
      </c>
    </row>
    <row r="207" spans="1:38" ht="79.5" customHeight="1" x14ac:dyDescent="0.25">
      <c r="A207" s="79" t="s">
        <v>13</v>
      </c>
      <c r="B207" s="167" t="s">
        <v>588</v>
      </c>
      <c r="C207" s="72" t="s">
        <v>697</v>
      </c>
      <c r="D207" s="73">
        <v>11.240717552999996</v>
      </c>
      <c r="E207" s="73">
        <v>0</v>
      </c>
      <c r="F207" s="73">
        <v>5.620358776499998</v>
      </c>
      <c r="G207" s="73">
        <v>3.9342511435499983</v>
      </c>
      <c r="H207" s="73">
        <v>1.6861076329499998</v>
      </c>
      <c r="I207" s="168">
        <v>8.443147380000001</v>
      </c>
      <c r="J207" s="168">
        <v>0</v>
      </c>
      <c r="K207" s="168">
        <v>8.3581020000000006</v>
      </c>
      <c r="L207" s="168">
        <v>0</v>
      </c>
      <c r="M207" s="168">
        <v>8.5044999999999996E-2</v>
      </c>
      <c r="N207" s="168">
        <f t="shared" si="61"/>
        <v>-2.7975701729999951</v>
      </c>
      <c r="O207" s="168">
        <f t="shared" si="62"/>
        <v>0</v>
      </c>
      <c r="P207" s="168">
        <f t="shared" si="63"/>
        <v>2.7377432235000025</v>
      </c>
      <c r="Q207" s="168">
        <f t="shared" si="64"/>
        <v>-3.9342511435499983</v>
      </c>
      <c r="R207" s="168">
        <f t="shared" si="65"/>
        <v>-1.6010626329499997</v>
      </c>
      <c r="S207" s="168">
        <v>2.7242309999999996</v>
      </c>
      <c r="T207" s="168">
        <v>0</v>
      </c>
      <c r="U207" s="168">
        <v>2.2876590000000001</v>
      </c>
      <c r="V207" s="168">
        <v>0</v>
      </c>
      <c r="W207" s="168">
        <v>0.43657199999999968</v>
      </c>
      <c r="X207" s="72" t="s">
        <v>13</v>
      </c>
      <c r="Y207" s="72" t="s">
        <v>13</v>
      </c>
      <c r="Z207" s="72" t="s">
        <v>13</v>
      </c>
      <c r="AA207" s="72" t="s">
        <v>13</v>
      </c>
      <c r="AB207" s="72">
        <v>2013</v>
      </c>
      <c r="AC207" s="72">
        <v>25</v>
      </c>
      <c r="AD207" s="72" t="s">
        <v>366</v>
      </c>
      <c r="AE207" s="72">
        <v>2.06</v>
      </c>
      <c r="AF207" s="72">
        <v>2013</v>
      </c>
      <c r="AG207" s="72">
        <v>25</v>
      </c>
      <c r="AH207" s="72" t="s">
        <v>13</v>
      </c>
      <c r="AI207" s="72" t="s">
        <v>358</v>
      </c>
      <c r="AJ207" s="72">
        <v>0.77</v>
      </c>
      <c r="AK207" s="72" t="s">
        <v>13</v>
      </c>
      <c r="AL207" s="72" t="s">
        <v>696</v>
      </c>
    </row>
    <row r="208" spans="1:38" ht="79.5" customHeight="1" x14ac:dyDescent="0.25">
      <c r="A208" s="79" t="s">
        <v>13</v>
      </c>
      <c r="B208" s="167" t="s">
        <v>589</v>
      </c>
      <c r="C208" s="72" t="s">
        <v>697</v>
      </c>
      <c r="D208" s="73">
        <v>6.2637927940000022</v>
      </c>
      <c r="E208" s="73">
        <v>0</v>
      </c>
      <c r="F208" s="73">
        <v>3.1318963970000002</v>
      </c>
      <c r="G208" s="73">
        <v>2.1923274779000002</v>
      </c>
      <c r="H208" s="73">
        <v>0.93956891910000007</v>
      </c>
      <c r="I208" s="168">
        <v>0.99814762999999951</v>
      </c>
      <c r="J208" s="168">
        <v>0</v>
      </c>
      <c r="K208" s="168">
        <v>0.89759500000000003</v>
      </c>
      <c r="L208" s="168">
        <v>0</v>
      </c>
      <c r="M208" s="168">
        <v>0.100552</v>
      </c>
      <c r="N208" s="168">
        <f t="shared" si="61"/>
        <v>-5.265645164000003</v>
      </c>
      <c r="O208" s="168">
        <f t="shared" si="62"/>
        <v>0</v>
      </c>
      <c r="P208" s="168">
        <f t="shared" si="63"/>
        <v>-2.2343013970000003</v>
      </c>
      <c r="Q208" s="168">
        <f t="shared" si="64"/>
        <v>-2.1923274779000002</v>
      </c>
      <c r="R208" s="168">
        <f t="shared" si="65"/>
        <v>-0.83901691910000009</v>
      </c>
      <c r="S208" s="168">
        <v>0.26832</v>
      </c>
      <c r="T208" s="168">
        <v>0</v>
      </c>
      <c r="U208" s="168">
        <v>0</v>
      </c>
      <c r="V208" s="168">
        <v>0</v>
      </c>
      <c r="W208" s="168">
        <v>0.26832</v>
      </c>
      <c r="X208" s="72" t="s">
        <v>13</v>
      </c>
      <c r="Y208" s="72" t="s">
        <v>13</v>
      </c>
      <c r="Z208" s="72" t="s">
        <v>13</v>
      </c>
      <c r="AA208" s="72" t="s">
        <v>13</v>
      </c>
      <c r="AB208" s="72">
        <v>2013</v>
      </c>
      <c r="AC208" s="72">
        <v>25</v>
      </c>
      <c r="AD208" s="72" t="s">
        <v>357</v>
      </c>
      <c r="AE208" s="72">
        <v>1.66</v>
      </c>
      <c r="AF208" s="72">
        <v>2013</v>
      </c>
      <c r="AG208" s="72">
        <v>25</v>
      </c>
      <c r="AH208" s="72" t="s">
        <v>13</v>
      </c>
      <c r="AI208" s="72" t="s">
        <v>375</v>
      </c>
      <c r="AJ208" s="72">
        <v>0.56699999999999995</v>
      </c>
      <c r="AK208" s="72" t="s">
        <v>13</v>
      </c>
      <c r="AL208" s="72" t="s">
        <v>696</v>
      </c>
    </row>
    <row r="209" spans="1:38" ht="79.5" customHeight="1" x14ac:dyDescent="0.25">
      <c r="A209" s="79" t="s">
        <v>13</v>
      </c>
      <c r="B209" s="167" t="s">
        <v>590</v>
      </c>
      <c r="C209" s="72" t="s">
        <v>697</v>
      </c>
      <c r="D209" s="73">
        <v>7.7260936964000013</v>
      </c>
      <c r="E209" s="73">
        <v>0</v>
      </c>
      <c r="F209" s="73">
        <v>3.8630468482000007</v>
      </c>
      <c r="G209" s="73">
        <v>2.7041327937400004</v>
      </c>
      <c r="H209" s="73">
        <v>1.1589140544600003</v>
      </c>
      <c r="I209" s="168">
        <v>0.59856747999999993</v>
      </c>
      <c r="J209" s="168">
        <v>0</v>
      </c>
      <c r="K209" s="168">
        <v>0.55139499999999997</v>
      </c>
      <c r="L209" s="168">
        <v>0</v>
      </c>
      <c r="M209" s="168">
        <v>4.7171999999999999E-2</v>
      </c>
      <c r="N209" s="168">
        <f t="shared" si="61"/>
        <v>-7.1275262164000015</v>
      </c>
      <c r="O209" s="168">
        <f t="shared" si="62"/>
        <v>0</v>
      </c>
      <c r="P209" s="168">
        <f t="shared" si="63"/>
        <v>-3.3116518482000008</v>
      </c>
      <c r="Q209" s="168">
        <f t="shared" si="64"/>
        <v>-2.7041327937400004</v>
      </c>
      <c r="R209" s="168">
        <f t="shared" si="65"/>
        <v>-1.1117420544600003</v>
      </c>
      <c r="S209" s="168">
        <v>0.29408899999999999</v>
      </c>
      <c r="T209" s="168">
        <v>0</v>
      </c>
      <c r="U209" s="168">
        <v>0</v>
      </c>
      <c r="V209" s="168">
        <v>0</v>
      </c>
      <c r="W209" s="168">
        <v>0.29408899999999999</v>
      </c>
      <c r="X209" s="72" t="s">
        <v>13</v>
      </c>
      <c r="Y209" s="72" t="s">
        <v>13</v>
      </c>
      <c r="Z209" s="72" t="s">
        <v>13</v>
      </c>
      <c r="AA209" s="72" t="s">
        <v>13</v>
      </c>
      <c r="AB209" s="72">
        <v>2013</v>
      </c>
      <c r="AC209" s="72">
        <v>25</v>
      </c>
      <c r="AD209" s="72" t="s">
        <v>357</v>
      </c>
      <c r="AE209" s="72">
        <v>1.66</v>
      </c>
      <c r="AF209" s="72">
        <v>2013</v>
      </c>
      <c r="AG209" s="72">
        <v>25</v>
      </c>
      <c r="AH209" s="72" t="s">
        <v>13</v>
      </c>
      <c r="AI209" s="72" t="s">
        <v>376</v>
      </c>
      <c r="AJ209" s="72">
        <v>0.81599999999999995</v>
      </c>
      <c r="AK209" s="72" t="s">
        <v>13</v>
      </c>
      <c r="AL209" s="72" t="s">
        <v>696</v>
      </c>
    </row>
    <row r="210" spans="1:38" ht="79.5" customHeight="1" x14ac:dyDescent="0.25">
      <c r="A210" s="79" t="s">
        <v>13</v>
      </c>
      <c r="B210" s="167" t="s">
        <v>591</v>
      </c>
      <c r="C210" s="72" t="s">
        <v>697</v>
      </c>
      <c r="D210" s="73">
        <v>9.0905010900000001</v>
      </c>
      <c r="E210" s="73">
        <v>0</v>
      </c>
      <c r="F210" s="73">
        <v>4.545250545</v>
      </c>
      <c r="G210" s="73">
        <v>3.1816753814999998</v>
      </c>
      <c r="H210" s="73">
        <v>1.3635751635000002</v>
      </c>
      <c r="I210" s="168">
        <v>1.68709468</v>
      </c>
      <c r="J210" s="168">
        <v>0</v>
      </c>
      <c r="K210" s="168">
        <v>1.641243</v>
      </c>
      <c r="L210" s="168">
        <v>0</v>
      </c>
      <c r="M210" s="168">
        <v>4.5851999999999997E-2</v>
      </c>
      <c r="N210" s="168">
        <f t="shared" si="61"/>
        <v>-7.4034064100000005</v>
      </c>
      <c r="O210" s="168">
        <f t="shared" si="62"/>
        <v>0</v>
      </c>
      <c r="P210" s="168">
        <f t="shared" si="63"/>
        <v>-2.9040075449999998</v>
      </c>
      <c r="Q210" s="168">
        <f t="shared" si="64"/>
        <v>-3.1816753814999998</v>
      </c>
      <c r="R210" s="168">
        <f t="shared" si="65"/>
        <v>-1.3177231635000002</v>
      </c>
      <c r="S210" s="168">
        <v>6.7187419999999998</v>
      </c>
      <c r="T210" s="168">
        <v>0</v>
      </c>
      <c r="U210" s="168">
        <v>2.1208449999999996</v>
      </c>
      <c r="V210" s="168">
        <v>4.1254970000000002</v>
      </c>
      <c r="W210" s="168">
        <v>0.47239999999999965</v>
      </c>
      <c r="X210" s="72" t="s">
        <v>13</v>
      </c>
      <c r="Y210" s="72" t="s">
        <v>13</v>
      </c>
      <c r="Z210" s="72" t="s">
        <v>13</v>
      </c>
      <c r="AA210" s="72" t="s">
        <v>13</v>
      </c>
      <c r="AB210" s="72">
        <v>2013</v>
      </c>
      <c r="AC210" s="72">
        <v>25</v>
      </c>
      <c r="AD210" s="72" t="s">
        <v>357</v>
      </c>
      <c r="AE210" s="72">
        <v>1.26</v>
      </c>
      <c r="AF210" s="72">
        <v>2013</v>
      </c>
      <c r="AG210" s="72">
        <v>25</v>
      </c>
      <c r="AH210" s="72" t="s">
        <v>13</v>
      </c>
      <c r="AI210" s="72" t="s">
        <v>377</v>
      </c>
      <c r="AJ210" s="72">
        <v>0.60799999999999998</v>
      </c>
      <c r="AK210" s="72" t="s">
        <v>13</v>
      </c>
      <c r="AL210" s="72" t="s">
        <v>696</v>
      </c>
    </row>
    <row r="211" spans="1:38" ht="79.5" customHeight="1" x14ac:dyDescent="0.25">
      <c r="A211" s="79" t="s">
        <v>13</v>
      </c>
      <c r="B211" s="167" t="s">
        <v>592</v>
      </c>
      <c r="C211" s="72" t="s">
        <v>697</v>
      </c>
      <c r="D211" s="73">
        <v>8.544734645800002</v>
      </c>
      <c r="E211" s="73">
        <v>0</v>
      </c>
      <c r="F211" s="73">
        <v>4.272367322900001</v>
      </c>
      <c r="G211" s="73">
        <v>2.9906571260299999</v>
      </c>
      <c r="H211" s="73">
        <v>1.2817101968700002</v>
      </c>
      <c r="I211" s="168">
        <v>2.1278507200000001</v>
      </c>
      <c r="J211" s="168">
        <v>0</v>
      </c>
      <c r="K211" s="168">
        <v>1.9931479999999999</v>
      </c>
      <c r="L211" s="168">
        <v>5.8999999999999997E-2</v>
      </c>
      <c r="M211" s="168">
        <v>7.5701999999999992E-2</v>
      </c>
      <c r="N211" s="168">
        <f t="shared" si="61"/>
        <v>-6.4168839258000023</v>
      </c>
      <c r="O211" s="168">
        <f t="shared" si="62"/>
        <v>0</v>
      </c>
      <c r="P211" s="168">
        <f t="shared" si="63"/>
        <v>-2.2792193229000013</v>
      </c>
      <c r="Q211" s="168">
        <f t="shared" si="64"/>
        <v>-2.9316571260299997</v>
      </c>
      <c r="R211" s="168">
        <f t="shared" si="65"/>
        <v>-1.2060081968700003</v>
      </c>
      <c r="S211" s="168">
        <v>0.29246099999999997</v>
      </c>
      <c r="T211" s="168">
        <v>0</v>
      </c>
      <c r="U211" s="168">
        <v>0</v>
      </c>
      <c r="V211" s="168">
        <v>0</v>
      </c>
      <c r="W211" s="168">
        <v>0.29246099999999997</v>
      </c>
      <c r="X211" s="72" t="s">
        <v>13</v>
      </c>
      <c r="Y211" s="72" t="s">
        <v>13</v>
      </c>
      <c r="Z211" s="72" t="s">
        <v>13</v>
      </c>
      <c r="AA211" s="72" t="s">
        <v>13</v>
      </c>
      <c r="AB211" s="72">
        <v>2013</v>
      </c>
      <c r="AC211" s="72">
        <v>25</v>
      </c>
      <c r="AD211" s="72" t="s">
        <v>357</v>
      </c>
      <c r="AE211" s="72">
        <v>1.26</v>
      </c>
      <c r="AF211" s="72">
        <v>2013</v>
      </c>
      <c r="AG211" s="72">
        <v>25</v>
      </c>
      <c r="AH211" s="72" t="s">
        <v>13</v>
      </c>
      <c r="AI211" s="72" t="s">
        <v>362</v>
      </c>
      <c r="AJ211" s="72">
        <v>1.29</v>
      </c>
      <c r="AK211" s="72" t="s">
        <v>13</v>
      </c>
      <c r="AL211" s="72" t="s">
        <v>696</v>
      </c>
    </row>
    <row r="212" spans="1:38" ht="79.5" customHeight="1" x14ac:dyDescent="0.25">
      <c r="A212" s="79" t="s">
        <v>13</v>
      </c>
      <c r="B212" s="167" t="s">
        <v>593</v>
      </c>
      <c r="C212" s="72" t="s">
        <v>697</v>
      </c>
      <c r="D212" s="73">
        <v>22.484552466600004</v>
      </c>
      <c r="E212" s="73">
        <v>0</v>
      </c>
      <c r="F212" s="73">
        <v>11.242276233300002</v>
      </c>
      <c r="G212" s="73">
        <v>7.8695933633100008</v>
      </c>
      <c r="H212" s="73">
        <v>3.3726828699900011</v>
      </c>
      <c r="I212" s="168">
        <v>16.329268970000001</v>
      </c>
      <c r="J212" s="168">
        <v>0</v>
      </c>
      <c r="K212" s="168">
        <v>16.278741</v>
      </c>
      <c r="L212" s="168">
        <v>0</v>
      </c>
      <c r="M212" s="168">
        <v>5.0527999999999997E-2</v>
      </c>
      <c r="N212" s="168">
        <f t="shared" si="61"/>
        <v>-6.1552834966000027</v>
      </c>
      <c r="O212" s="168">
        <f t="shared" si="62"/>
        <v>0</v>
      </c>
      <c r="P212" s="168">
        <f t="shared" si="63"/>
        <v>5.0364647666999982</v>
      </c>
      <c r="Q212" s="168">
        <f t="shared" si="64"/>
        <v>-7.8695933633100008</v>
      </c>
      <c r="R212" s="168">
        <f t="shared" si="65"/>
        <v>-3.3221548699900012</v>
      </c>
      <c r="S212" s="168">
        <v>10.945003</v>
      </c>
      <c r="T212" s="168">
        <v>0</v>
      </c>
      <c r="U212" s="168">
        <v>0.37789999999999996</v>
      </c>
      <c r="V212" s="168">
        <v>9.8926149999999993</v>
      </c>
      <c r="W212" s="168">
        <v>0.6744880000000012</v>
      </c>
      <c r="X212" s="72" t="s">
        <v>13</v>
      </c>
      <c r="Y212" s="72" t="s">
        <v>13</v>
      </c>
      <c r="Z212" s="72" t="s">
        <v>13</v>
      </c>
      <c r="AA212" s="72" t="s">
        <v>13</v>
      </c>
      <c r="AB212" s="72">
        <v>2013</v>
      </c>
      <c r="AC212" s="72">
        <v>25</v>
      </c>
      <c r="AD212" s="72" t="s">
        <v>378</v>
      </c>
      <c r="AE212" s="72">
        <v>1.26</v>
      </c>
      <c r="AF212" s="72">
        <v>2013</v>
      </c>
      <c r="AG212" s="72" t="s">
        <v>13</v>
      </c>
      <c r="AH212" s="72" t="s">
        <v>13</v>
      </c>
      <c r="AI212" s="72" t="s">
        <v>13</v>
      </c>
      <c r="AJ212" s="72">
        <v>0</v>
      </c>
      <c r="AK212" s="72" t="s">
        <v>13</v>
      </c>
      <c r="AL212" s="72" t="s">
        <v>696</v>
      </c>
    </row>
    <row r="213" spans="1:38" ht="79.5" customHeight="1" x14ac:dyDescent="0.25">
      <c r="A213" s="79" t="s">
        <v>13</v>
      </c>
      <c r="B213" s="167" t="s">
        <v>594</v>
      </c>
      <c r="C213" s="72" t="s">
        <v>697</v>
      </c>
      <c r="D213" s="73">
        <v>11.910584630600001</v>
      </c>
      <c r="E213" s="73">
        <v>0</v>
      </c>
      <c r="F213" s="73">
        <v>5.9552923153000004</v>
      </c>
      <c r="G213" s="73">
        <v>4.1687046207099998</v>
      </c>
      <c r="H213" s="73">
        <v>1.7865876945900006</v>
      </c>
      <c r="I213" s="168">
        <v>2.2039145099999997</v>
      </c>
      <c r="J213" s="168">
        <v>0</v>
      </c>
      <c r="K213" s="168">
        <v>2.0955859999999999</v>
      </c>
      <c r="L213" s="168">
        <v>0</v>
      </c>
      <c r="M213" s="168">
        <v>0.10832800000000001</v>
      </c>
      <c r="N213" s="168">
        <f t="shared" si="61"/>
        <v>-9.7066701206000019</v>
      </c>
      <c r="O213" s="168">
        <f t="shared" si="62"/>
        <v>0</v>
      </c>
      <c r="P213" s="168">
        <f t="shared" si="63"/>
        <v>-3.8597063153000004</v>
      </c>
      <c r="Q213" s="168">
        <f t="shared" si="64"/>
        <v>-4.1687046207099998</v>
      </c>
      <c r="R213" s="168">
        <f t="shared" si="65"/>
        <v>-1.6782596945900006</v>
      </c>
      <c r="S213" s="168">
        <v>1.3160050000000001</v>
      </c>
      <c r="T213" s="168">
        <v>0</v>
      </c>
      <c r="U213" s="168">
        <v>0.88507500000000006</v>
      </c>
      <c r="V213" s="168">
        <v>0</v>
      </c>
      <c r="W213" s="168">
        <v>0.43093000000000009</v>
      </c>
      <c r="X213" s="72" t="s">
        <v>13</v>
      </c>
      <c r="Y213" s="72" t="s">
        <v>13</v>
      </c>
      <c r="Z213" s="72" t="s">
        <v>13</v>
      </c>
      <c r="AA213" s="72" t="s">
        <v>13</v>
      </c>
      <c r="AB213" s="72">
        <v>2013</v>
      </c>
      <c r="AC213" s="72">
        <v>25</v>
      </c>
      <c r="AD213" s="72" t="s">
        <v>339</v>
      </c>
      <c r="AE213" s="72">
        <v>2</v>
      </c>
      <c r="AF213" s="72">
        <v>2013</v>
      </c>
      <c r="AG213" s="72">
        <v>25</v>
      </c>
      <c r="AH213" s="72" t="s">
        <v>13</v>
      </c>
      <c r="AI213" s="72" t="s">
        <v>362</v>
      </c>
      <c r="AJ213" s="72">
        <v>0.1</v>
      </c>
      <c r="AK213" s="72" t="s">
        <v>13</v>
      </c>
      <c r="AL213" s="72" t="s">
        <v>696</v>
      </c>
    </row>
    <row r="214" spans="1:38" ht="79.5" customHeight="1" x14ac:dyDescent="0.25">
      <c r="A214" s="79" t="s">
        <v>13</v>
      </c>
      <c r="B214" s="167" t="s">
        <v>595</v>
      </c>
      <c r="C214" s="72" t="s">
        <v>697</v>
      </c>
      <c r="D214" s="73">
        <v>7.7635966211999996</v>
      </c>
      <c r="E214" s="73">
        <v>0</v>
      </c>
      <c r="F214" s="73">
        <v>3.8817983105999998</v>
      </c>
      <c r="G214" s="73">
        <v>2.7172588174199999</v>
      </c>
      <c r="H214" s="73">
        <v>1.1645394931799999</v>
      </c>
      <c r="I214" s="168">
        <v>2.2129364800000002</v>
      </c>
      <c r="J214" s="168">
        <v>0</v>
      </c>
      <c r="K214" s="168">
        <v>2.1167350000000003</v>
      </c>
      <c r="L214" s="168">
        <v>0</v>
      </c>
      <c r="M214" s="168">
        <v>9.6201999999999996E-2</v>
      </c>
      <c r="N214" s="168">
        <f t="shared" si="61"/>
        <v>-5.5506601411999998</v>
      </c>
      <c r="O214" s="168">
        <f t="shared" si="62"/>
        <v>0</v>
      </c>
      <c r="P214" s="168">
        <f t="shared" si="63"/>
        <v>-1.7650633105999995</v>
      </c>
      <c r="Q214" s="168">
        <f t="shared" si="64"/>
        <v>-2.7172588174199999</v>
      </c>
      <c r="R214" s="168">
        <f t="shared" si="65"/>
        <v>-1.06833749318</v>
      </c>
      <c r="S214" s="168">
        <v>0.34271699999999999</v>
      </c>
      <c r="T214" s="168">
        <v>0</v>
      </c>
      <c r="U214" s="168">
        <v>0</v>
      </c>
      <c r="V214" s="168">
        <v>0</v>
      </c>
      <c r="W214" s="168">
        <v>0.34271699999999999</v>
      </c>
      <c r="X214" s="72" t="s">
        <v>13</v>
      </c>
      <c r="Y214" s="72" t="s">
        <v>13</v>
      </c>
      <c r="Z214" s="72" t="s">
        <v>13</v>
      </c>
      <c r="AA214" s="72" t="s">
        <v>13</v>
      </c>
      <c r="AB214" s="72">
        <v>2013</v>
      </c>
      <c r="AC214" s="72">
        <v>25</v>
      </c>
      <c r="AD214" s="72" t="s">
        <v>357</v>
      </c>
      <c r="AE214" s="72">
        <v>1.26</v>
      </c>
      <c r="AF214" s="72">
        <v>2013</v>
      </c>
      <c r="AG214" s="72">
        <v>25</v>
      </c>
      <c r="AH214" s="72" t="s">
        <v>13</v>
      </c>
      <c r="AI214" s="72" t="s">
        <v>362</v>
      </c>
      <c r="AJ214" s="72">
        <v>0.72</v>
      </c>
      <c r="AK214" s="72" t="s">
        <v>13</v>
      </c>
      <c r="AL214" s="72" t="s">
        <v>696</v>
      </c>
    </row>
    <row r="215" spans="1:38" ht="79.5" customHeight="1" x14ac:dyDescent="0.25">
      <c r="A215" s="79" t="s">
        <v>13</v>
      </c>
      <c r="B215" s="167" t="s">
        <v>596</v>
      </c>
      <c r="C215" s="72" t="s">
        <v>697</v>
      </c>
      <c r="D215" s="73">
        <v>13.758693665400003</v>
      </c>
      <c r="E215" s="73">
        <v>0</v>
      </c>
      <c r="F215" s="73">
        <v>6.8793468327000014</v>
      </c>
      <c r="G215" s="73">
        <v>4.8155427828900006</v>
      </c>
      <c r="H215" s="73">
        <v>2.0638040498100008</v>
      </c>
      <c r="I215" s="168">
        <v>11.728065919999999</v>
      </c>
      <c r="J215" s="168">
        <v>0</v>
      </c>
      <c r="K215" s="168">
        <v>11.698772999999999</v>
      </c>
      <c r="L215" s="168">
        <v>0</v>
      </c>
      <c r="M215" s="168">
        <v>2.9293E-2</v>
      </c>
      <c r="N215" s="168">
        <f t="shared" si="61"/>
        <v>-2.0306277454000039</v>
      </c>
      <c r="O215" s="168">
        <f t="shared" si="62"/>
        <v>0</v>
      </c>
      <c r="P215" s="168">
        <f t="shared" si="63"/>
        <v>4.8194261672999978</v>
      </c>
      <c r="Q215" s="168">
        <f t="shared" si="64"/>
        <v>-4.8155427828900006</v>
      </c>
      <c r="R215" s="168">
        <f t="shared" si="65"/>
        <v>-2.0345110498100007</v>
      </c>
      <c r="S215" s="168">
        <v>10.515648000000001</v>
      </c>
      <c r="T215" s="168">
        <v>0</v>
      </c>
      <c r="U215" s="168">
        <v>5.6001769999999995</v>
      </c>
      <c r="V215" s="168">
        <v>4.4342879999999996</v>
      </c>
      <c r="W215" s="168">
        <v>0.48118300000000092</v>
      </c>
      <c r="X215" s="72" t="s">
        <v>13</v>
      </c>
      <c r="Y215" s="72" t="s">
        <v>13</v>
      </c>
      <c r="Z215" s="72" t="s">
        <v>13</v>
      </c>
      <c r="AA215" s="72" t="s">
        <v>13</v>
      </c>
      <c r="AB215" s="72">
        <v>2013</v>
      </c>
      <c r="AC215" s="72">
        <v>25</v>
      </c>
      <c r="AD215" s="72" t="s">
        <v>379</v>
      </c>
      <c r="AE215" s="72">
        <v>2.63</v>
      </c>
      <c r="AF215" s="72">
        <v>2013</v>
      </c>
      <c r="AG215" s="72">
        <v>25</v>
      </c>
      <c r="AH215" s="72" t="s">
        <v>13</v>
      </c>
      <c r="AI215" s="72" t="s">
        <v>380</v>
      </c>
      <c r="AJ215" s="72">
        <v>2.2000000000000002</v>
      </c>
      <c r="AK215" s="72" t="s">
        <v>13</v>
      </c>
      <c r="AL215" s="72" t="s">
        <v>696</v>
      </c>
    </row>
    <row r="216" spans="1:38" ht="79.5" customHeight="1" x14ac:dyDescent="0.25">
      <c r="A216" s="79" t="s">
        <v>13</v>
      </c>
      <c r="B216" s="167" t="s">
        <v>597</v>
      </c>
      <c r="C216" s="72" t="s">
        <v>697</v>
      </c>
      <c r="D216" s="73">
        <v>8.830414768799999</v>
      </c>
      <c r="E216" s="73">
        <v>0</v>
      </c>
      <c r="F216" s="73">
        <v>4.4152073843999995</v>
      </c>
      <c r="G216" s="73">
        <v>3.0906451690799996</v>
      </c>
      <c r="H216" s="73">
        <v>1.3245622153199998</v>
      </c>
      <c r="I216" s="168">
        <v>3.0020000000000003E-4</v>
      </c>
      <c r="J216" s="168">
        <v>0</v>
      </c>
      <c r="K216" s="168">
        <v>0</v>
      </c>
      <c r="L216" s="168">
        <v>0</v>
      </c>
      <c r="M216" s="168">
        <v>2.9999999999999997E-4</v>
      </c>
      <c r="N216" s="168">
        <f t="shared" si="61"/>
        <v>-8.8301145687999991</v>
      </c>
      <c r="O216" s="168">
        <f t="shared" si="62"/>
        <v>0</v>
      </c>
      <c r="P216" s="168">
        <f t="shared" si="63"/>
        <v>-4.4152073843999995</v>
      </c>
      <c r="Q216" s="168">
        <f t="shared" si="64"/>
        <v>-3.0906451690799996</v>
      </c>
      <c r="R216" s="168">
        <f t="shared" si="65"/>
        <v>-1.3242622153199999</v>
      </c>
      <c r="S216" s="168">
        <v>0</v>
      </c>
      <c r="T216" s="168">
        <v>0</v>
      </c>
      <c r="U216" s="168">
        <v>0</v>
      </c>
      <c r="V216" s="168">
        <v>0</v>
      </c>
      <c r="W216" s="168">
        <v>0</v>
      </c>
      <c r="X216" s="72" t="s">
        <v>13</v>
      </c>
      <c r="Y216" s="72" t="s">
        <v>13</v>
      </c>
      <c r="Z216" s="72" t="s">
        <v>13</v>
      </c>
      <c r="AA216" s="72" t="s">
        <v>13</v>
      </c>
      <c r="AB216" s="72">
        <v>2013</v>
      </c>
      <c r="AC216" s="72">
        <v>25</v>
      </c>
      <c r="AD216" s="72" t="s">
        <v>357</v>
      </c>
      <c r="AE216" s="72">
        <v>1.66</v>
      </c>
      <c r="AF216" s="72">
        <v>2013</v>
      </c>
      <c r="AG216" s="72">
        <v>25</v>
      </c>
      <c r="AH216" s="72" t="s">
        <v>13</v>
      </c>
      <c r="AI216" s="72" t="s">
        <v>362</v>
      </c>
      <c r="AJ216" s="72">
        <v>1.073</v>
      </c>
      <c r="AK216" s="72" t="s">
        <v>13</v>
      </c>
      <c r="AL216" s="72" t="s">
        <v>696</v>
      </c>
    </row>
    <row r="217" spans="1:38" ht="79.5" customHeight="1" x14ac:dyDescent="0.25">
      <c r="A217" s="79" t="s">
        <v>13</v>
      </c>
      <c r="B217" s="167" t="s">
        <v>598</v>
      </c>
      <c r="C217" s="72" t="s">
        <v>697</v>
      </c>
      <c r="D217" s="73">
        <v>4.0169820068000002</v>
      </c>
      <c r="E217" s="73">
        <v>0</v>
      </c>
      <c r="F217" s="73">
        <v>2.0084910034000001</v>
      </c>
      <c r="G217" s="73">
        <v>1.4059437023799999</v>
      </c>
      <c r="H217" s="73">
        <v>0.6025473010200002</v>
      </c>
      <c r="I217" s="168">
        <v>2.0316172099999998</v>
      </c>
      <c r="J217" s="168">
        <v>0</v>
      </c>
      <c r="K217" s="168">
        <v>2.0023240000000002</v>
      </c>
      <c r="L217" s="168">
        <v>0</v>
      </c>
      <c r="M217" s="168">
        <v>2.9293E-2</v>
      </c>
      <c r="N217" s="168">
        <f t="shared" si="61"/>
        <v>-1.9853647968000003</v>
      </c>
      <c r="O217" s="168">
        <f t="shared" si="62"/>
        <v>0</v>
      </c>
      <c r="P217" s="168">
        <f t="shared" si="63"/>
        <v>-6.1670033999998708E-3</v>
      </c>
      <c r="Q217" s="168">
        <f t="shared" si="64"/>
        <v>-1.4059437023799999</v>
      </c>
      <c r="R217" s="168">
        <f t="shared" si="65"/>
        <v>-0.57325430102000019</v>
      </c>
      <c r="S217" s="168">
        <v>0.31008500000000006</v>
      </c>
      <c r="T217" s="168">
        <v>0</v>
      </c>
      <c r="U217" s="168">
        <v>0</v>
      </c>
      <c r="V217" s="168">
        <v>0</v>
      </c>
      <c r="W217" s="168">
        <v>0.31008500000000006</v>
      </c>
      <c r="X217" s="72" t="s">
        <v>13</v>
      </c>
      <c r="Y217" s="72" t="s">
        <v>13</v>
      </c>
      <c r="Z217" s="72" t="s">
        <v>13</v>
      </c>
      <c r="AA217" s="72" t="s">
        <v>13</v>
      </c>
      <c r="AB217" s="72">
        <v>2013</v>
      </c>
      <c r="AC217" s="72" t="s">
        <v>13</v>
      </c>
      <c r="AD217" s="72" t="s">
        <v>13</v>
      </c>
      <c r="AE217" s="72">
        <v>0</v>
      </c>
      <c r="AF217" s="72">
        <v>2013</v>
      </c>
      <c r="AG217" s="72">
        <v>25</v>
      </c>
      <c r="AH217" s="72" t="s">
        <v>13</v>
      </c>
      <c r="AI217" s="72" t="s">
        <v>362</v>
      </c>
      <c r="AJ217" s="72">
        <v>1.8420000000000001</v>
      </c>
      <c r="AK217" s="72" t="s">
        <v>13</v>
      </c>
      <c r="AL217" s="72" t="s">
        <v>696</v>
      </c>
    </row>
    <row r="218" spans="1:38" ht="79.5" customHeight="1" x14ac:dyDescent="0.25">
      <c r="A218" s="79" t="s">
        <v>13</v>
      </c>
      <c r="B218" s="167" t="s">
        <v>599</v>
      </c>
      <c r="C218" s="72" t="s">
        <v>697</v>
      </c>
      <c r="D218" s="73">
        <v>11.854908377600001</v>
      </c>
      <c r="E218" s="73">
        <v>0</v>
      </c>
      <c r="F218" s="73">
        <v>5.9274541888000005</v>
      </c>
      <c r="G218" s="73">
        <v>4.14921793216</v>
      </c>
      <c r="H218" s="73">
        <v>1.7782362566400005</v>
      </c>
      <c r="I218" s="168">
        <v>9.5156514699999999</v>
      </c>
      <c r="J218" s="168">
        <v>0</v>
      </c>
      <c r="K218" s="168">
        <v>9.4622860000000006</v>
      </c>
      <c r="L218" s="168">
        <v>0</v>
      </c>
      <c r="M218" s="168">
        <v>5.3365999999999997E-2</v>
      </c>
      <c r="N218" s="168">
        <f t="shared" si="61"/>
        <v>-2.3392569076000012</v>
      </c>
      <c r="O218" s="168">
        <f t="shared" si="62"/>
        <v>0</v>
      </c>
      <c r="P218" s="168">
        <f t="shared" si="63"/>
        <v>3.5348318112000001</v>
      </c>
      <c r="Q218" s="168">
        <f t="shared" si="64"/>
        <v>-4.14921793216</v>
      </c>
      <c r="R218" s="168">
        <f t="shared" si="65"/>
        <v>-1.7248702566400005</v>
      </c>
      <c r="S218" s="168">
        <v>8.4709889999999994</v>
      </c>
      <c r="T218" s="168">
        <v>0</v>
      </c>
      <c r="U218" s="168">
        <v>4.1576000000000004</v>
      </c>
      <c r="V218" s="168">
        <v>3.8193260000000002</v>
      </c>
      <c r="W218" s="168">
        <v>0.4940629999999992</v>
      </c>
      <c r="X218" s="72" t="s">
        <v>13</v>
      </c>
      <c r="Y218" s="72" t="s">
        <v>13</v>
      </c>
      <c r="Z218" s="72" t="s">
        <v>13</v>
      </c>
      <c r="AA218" s="72" t="s">
        <v>13</v>
      </c>
      <c r="AB218" s="72">
        <v>2013</v>
      </c>
      <c r="AC218" s="72">
        <v>25</v>
      </c>
      <c r="AD218" s="72" t="s">
        <v>357</v>
      </c>
      <c r="AE218" s="72">
        <v>1.66</v>
      </c>
      <c r="AF218" s="72">
        <v>2013</v>
      </c>
      <c r="AG218" s="72">
        <v>25</v>
      </c>
      <c r="AH218" s="72" t="s">
        <v>13</v>
      </c>
      <c r="AI218" s="72" t="s">
        <v>381</v>
      </c>
      <c r="AJ218" s="72">
        <v>1.7809999999999999</v>
      </c>
      <c r="AK218" s="72" t="s">
        <v>13</v>
      </c>
      <c r="AL218" s="72" t="s">
        <v>696</v>
      </c>
    </row>
    <row r="219" spans="1:38" ht="79.5" customHeight="1" x14ac:dyDescent="0.25">
      <c r="A219" s="79" t="s">
        <v>13</v>
      </c>
      <c r="B219" s="167" t="s">
        <v>600</v>
      </c>
      <c r="C219" s="72" t="s">
        <v>697</v>
      </c>
      <c r="D219" s="73">
        <v>1.7345441805999995</v>
      </c>
      <c r="E219" s="73">
        <v>0</v>
      </c>
      <c r="F219" s="73">
        <v>0.86727209029999974</v>
      </c>
      <c r="G219" s="73">
        <v>0.60709046320999982</v>
      </c>
      <c r="H219" s="73">
        <v>0.26018162708999992</v>
      </c>
      <c r="I219" s="168">
        <v>0.42900327999999999</v>
      </c>
      <c r="J219" s="168">
        <v>0</v>
      </c>
      <c r="K219" s="168">
        <v>0.37271399999999999</v>
      </c>
      <c r="L219" s="168">
        <v>0</v>
      </c>
      <c r="M219" s="168">
        <v>5.629E-2</v>
      </c>
      <c r="N219" s="168">
        <f t="shared" si="61"/>
        <v>-1.3055409005999996</v>
      </c>
      <c r="O219" s="168">
        <f t="shared" si="62"/>
        <v>0</v>
      </c>
      <c r="P219" s="168">
        <f t="shared" si="63"/>
        <v>-0.49455809029999975</v>
      </c>
      <c r="Q219" s="168">
        <f t="shared" si="64"/>
        <v>-0.60709046320999982</v>
      </c>
      <c r="R219" s="168">
        <f t="shared" si="65"/>
        <v>-0.20389162708999992</v>
      </c>
      <c r="S219" s="168">
        <v>0.65582900000000011</v>
      </c>
      <c r="T219" s="168">
        <v>0</v>
      </c>
      <c r="U219" s="168">
        <v>0.184225</v>
      </c>
      <c r="V219" s="168">
        <v>0</v>
      </c>
      <c r="W219" s="168">
        <v>0.47160400000000002</v>
      </c>
      <c r="X219" s="72" t="s">
        <v>13</v>
      </c>
      <c r="Y219" s="72" t="s">
        <v>13</v>
      </c>
      <c r="Z219" s="72" t="s">
        <v>13</v>
      </c>
      <c r="AA219" s="72" t="s">
        <v>13</v>
      </c>
      <c r="AB219" s="72">
        <v>2013</v>
      </c>
      <c r="AC219" s="72">
        <v>25</v>
      </c>
      <c r="AD219" s="72" t="s">
        <v>366</v>
      </c>
      <c r="AE219" s="72">
        <v>1.66</v>
      </c>
      <c r="AF219" s="72">
        <v>2013</v>
      </c>
      <c r="AG219" s="72">
        <v>25</v>
      </c>
      <c r="AH219" s="72" t="s">
        <v>13</v>
      </c>
      <c r="AI219" s="72" t="s">
        <v>358</v>
      </c>
      <c r="AJ219" s="72">
        <v>0.17</v>
      </c>
      <c r="AK219" s="72" t="s">
        <v>13</v>
      </c>
      <c r="AL219" s="72" t="s">
        <v>696</v>
      </c>
    </row>
    <row r="220" spans="1:38" ht="79.5" customHeight="1" x14ac:dyDescent="0.25">
      <c r="A220" s="79" t="s">
        <v>13</v>
      </c>
      <c r="B220" s="167" t="s">
        <v>601</v>
      </c>
      <c r="C220" s="72" t="s">
        <v>697</v>
      </c>
      <c r="D220" s="73">
        <v>1.7161509745999997</v>
      </c>
      <c r="E220" s="73">
        <v>0</v>
      </c>
      <c r="F220" s="73">
        <v>0.85807548729999983</v>
      </c>
      <c r="G220" s="73">
        <v>0.60065284110999984</v>
      </c>
      <c r="H220" s="73">
        <v>0.25742264618999999</v>
      </c>
      <c r="I220" s="168">
        <v>1.43167076</v>
      </c>
      <c r="J220" s="168">
        <v>0</v>
      </c>
      <c r="K220" s="168">
        <v>1.3345009999999999</v>
      </c>
      <c r="L220" s="168">
        <v>0</v>
      </c>
      <c r="M220" s="168">
        <v>9.7170000000000006E-2</v>
      </c>
      <c r="N220" s="168">
        <f t="shared" si="61"/>
        <v>-0.28448021459999961</v>
      </c>
      <c r="O220" s="168">
        <f t="shared" si="62"/>
        <v>0</v>
      </c>
      <c r="P220" s="168">
        <f t="shared" si="63"/>
        <v>0.47642551270000011</v>
      </c>
      <c r="Q220" s="168">
        <f t="shared" si="64"/>
        <v>-0.60065284110999984</v>
      </c>
      <c r="R220" s="168">
        <f t="shared" si="65"/>
        <v>-0.16025264618999999</v>
      </c>
      <c r="S220" s="168">
        <v>1.3052110000000001</v>
      </c>
      <c r="T220" s="168">
        <v>0</v>
      </c>
      <c r="U220" s="168">
        <v>1.0937680000000001</v>
      </c>
      <c r="V220" s="168">
        <v>0</v>
      </c>
      <c r="W220" s="168">
        <v>0.21144299999999999</v>
      </c>
      <c r="X220" s="72" t="s">
        <v>13</v>
      </c>
      <c r="Y220" s="72" t="s">
        <v>13</v>
      </c>
      <c r="Z220" s="72" t="s">
        <v>13</v>
      </c>
      <c r="AA220" s="72" t="s">
        <v>13</v>
      </c>
      <c r="AB220" s="72">
        <v>2013</v>
      </c>
      <c r="AC220" s="72" t="s">
        <v>13</v>
      </c>
      <c r="AD220" s="72" t="s">
        <v>13</v>
      </c>
      <c r="AE220" s="72">
        <v>0</v>
      </c>
      <c r="AF220" s="72">
        <v>2013</v>
      </c>
      <c r="AG220" s="72">
        <v>25</v>
      </c>
      <c r="AH220" s="72" t="s">
        <v>13</v>
      </c>
      <c r="AI220" s="72" t="s">
        <v>362</v>
      </c>
      <c r="AJ220" s="72">
        <v>0.53400000000000003</v>
      </c>
      <c r="AK220" s="72" t="s">
        <v>13</v>
      </c>
      <c r="AL220" s="72" t="s">
        <v>696</v>
      </c>
    </row>
    <row r="221" spans="1:38" ht="79.5" customHeight="1" x14ac:dyDescent="0.25">
      <c r="A221" s="79" t="s">
        <v>13</v>
      </c>
      <c r="B221" s="167" t="s">
        <v>602</v>
      </c>
      <c r="C221" s="72" t="s">
        <v>697</v>
      </c>
      <c r="D221" s="73">
        <v>6.1207748774000015</v>
      </c>
      <c r="E221" s="73">
        <v>0</v>
      </c>
      <c r="F221" s="73">
        <v>3.0603874387000007</v>
      </c>
      <c r="G221" s="73">
        <v>2.1422712070900003</v>
      </c>
      <c r="H221" s="73">
        <v>0.91811623161000044</v>
      </c>
      <c r="I221" s="168">
        <v>4.9503232800000001</v>
      </c>
      <c r="J221" s="168">
        <v>0</v>
      </c>
      <c r="K221" s="168">
        <v>4.8759769999999998</v>
      </c>
      <c r="L221" s="168">
        <v>0</v>
      </c>
      <c r="M221" s="168">
        <v>7.4344999999999994E-2</v>
      </c>
      <c r="N221" s="168">
        <f t="shared" si="61"/>
        <v>-1.1704515974000014</v>
      </c>
      <c r="O221" s="168">
        <f t="shared" si="62"/>
        <v>0</v>
      </c>
      <c r="P221" s="168">
        <f t="shared" si="63"/>
        <v>1.815589561299999</v>
      </c>
      <c r="Q221" s="168">
        <f t="shared" si="64"/>
        <v>-2.1422712070900003</v>
      </c>
      <c r="R221" s="168">
        <f t="shared" si="65"/>
        <v>-0.84377123161000045</v>
      </c>
      <c r="S221" s="168">
        <v>4.271274</v>
      </c>
      <c r="T221" s="168">
        <v>0</v>
      </c>
      <c r="U221" s="168">
        <v>0.25000299999999998</v>
      </c>
      <c r="V221" s="168">
        <v>3.7741009999999999</v>
      </c>
      <c r="W221" s="168">
        <v>0.24717000000000008</v>
      </c>
      <c r="X221" s="72" t="s">
        <v>13</v>
      </c>
      <c r="Y221" s="72" t="s">
        <v>13</v>
      </c>
      <c r="Z221" s="72" t="s">
        <v>13</v>
      </c>
      <c r="AA221" s="72" t="s">
        <v>13</v>
      </c>
      <c r="AB221" s="72">
        <v>2013</v>
      </c>
      <c r="AC221" s="72">
        <v>25</v>
      </c>
      <c r="AD221" s="72" t="s">
        <v>366</v>
      </c>
      <c r="AE221" s="72">
        <v>1.26</v>
      </c>
      <c r="AF221" s="72">
        <v>2013</v>
      </c>
      <c r="AG221" s="72">
        <v>25</v>
      </c>
      <c r="AH221" s="72" t="s">
        <v>13</v>
      </c>
      <c r="AI221" s="72" t="s">
        <v>382</v>
      </c>
      <c r="AJ221" s="72">
        <v>0.33800000000000002</v>
      </c>
      <c r="AK221" s="72" t="s">
        <v>13</v>
      </c>
      <c r="AL221" s="72" t="s">
        <v>696</v>
      </c>
    </row>
    <row r="222" spans="1:38" ht="79.5" customHeight="1" x14ac:dyDescent="0.25">
      <c r="A222" s="79" t="s">
        <v>138</v>
      </c>
      <c r="B222" s="167" t="s">
        <v>603</v>
      </c>
      <c r="C222" s="72" t="s">
        <v>697</v>
      </c>
      <c r="D222" s="73">
        <v>1087.036685</v>
      </c>
      <c r="E222" s="73">
        <v>18</v>
      </c>
      <c r="F222" s="73">
        <v>543.51834250000002</v>
      </c>
      <c r="G222" s="73">
        <v>380.46283975</v>
      </c>
      <c r="H222" s="73">
        <v>145.05550275000002</v>
      </c>
      <c r="I222" s="168">
        <v>1403.1279330000002</v>
      </c>
      <c r="J222" s="168">
        <v>30.952286000000001</v>
      </c>
      <c r="K222" s="168">
        <v>496.34171199999997</v>
      </c>
      <c r="L222" s="168">
        <v>552.16154000000006</v>
      </c>
      <c r="M222" s="168">
        <v>323.67239499999999</v>
      </c>
      <c r="N222" s="168">
        <f t="shared" si="61"/>
        <v>316.09124800000018</v>
      </c>
      <c r="O222" s="168">
        <f t="shared" si="62"/>
        <v>12.952286000000001</v>
      </c>
      <c r="P222" s="168">
        <f t="shared" si="63"/>
        <v>-47.176630500000044</v>
      </c>
      <c r="Q222" s="168">
        <f t="shared" si="64"/>
        <v>171.69870025000006</v>
      </c>
      <c r="R222" s="168">
        <f t="shared" si="65"/>
        <v>178.61689224999998</v>
      </c>
      <c r="S222" s="168">
        <v>469.82065899999998</v>
      </c>
      <c r="T222" s="168">
        <v>0.42364400000000002</v>
      </c>
      <c r="U222" s="168">
        <v>289.38975499999998</v>
      </c>
      <c r="V222" s="168">
        <v>71.259273000000007</v>
      </c>
      <c r="W222" s="168">
        <v>108.74798700000002</v>
      </c>
      <c r="X222" s="72" t="s">
        <v>13</v>
      </c>
      <c r="Y222" s="72" t="s">
        <v>13</v>
      </c>
      <c r="Z222" s="72" t="s">
        <v>13</v>
      </c>
      <c r="AA222" s="72" t="s">
        <v>13</v>
      </c>
      <c r="AB222" s="72">
        <v>2013</v>
      </c>
      <c r="AC222" s="72">
        <v>25</v>
      </c>
      <c r="AD222" s="72" t="s">
        <v>383</v>
      </c>
      <c r="AE222" s="72">
        <v>57.569999999999993</v>
      </c>
      <c r="AF222" s="72">
        <v>2013</v>
      </c>
      <c r="AG222" s="72">
        <v>25</v>
      </c>
      <c r="AH222" s="72" t="s">
        <v>13</v>
      </c>
      <c r="AI222" s="72" t="s">
        <v>338</v>
      </c>
      <c r="AJ222" s="72">
        <v>127.33</v>
      </c>
      <c r="AK222" s="72" t="s">
        <v>13</v>
      </c>
      <c r="AL222" s="72" t="s">
        <v>696</v>
      </c>
    </row>
    <row r="223" spans="1:38" ht="79.5" customHeight="1" x14ac:dyDescent="0.25">
      <c r="A223" s="79" t="s">
        <v>139</v>
      </c>
      <c r="B223" s="167" t="s">
        <v>604</v>
      </c>
      <c r="C223" s="72" t="s">
        <v>697</v>
      </c>
      <c r="D223" s="73">
        <v>84.8822270000001</v>
      </c>
      <c r="E223" s="73">
        <v>0</v>
      </c>
      <c r="F223" s="73">
        <v>42.44111350000005</v>
      </c>
      <c r="G223" s="73">
        <v>29.708779450000034</v>
      </c>
      <c r="H223" s="73">
        <v>12.732334050000016</v>
      </c>
      <c r="I223" s="168">
        <v>86.010028000000005</v>
      </c>
      <c r="J223" s="168">
        <v>0</v>
      </c>
      <c r="K223" s="168">
        <v>85.600592000000006</v>
      </c>
      <c r="L223" s="168">
        <v>0</v>
      </c>
      <c r="M223" s="168">
        <v>0.40943599999999997</v>
      </c>
      <c r="N223" s="168">
        <f t="shared" si="61"/>
        <v>1.1278009999999057</v>
      </c>
      <c r="O223" s="168">
        <f t="shared" si="62"/>
        <v>0</v>
      </c>
      <c r="P223" s="168">
        <f t="shared" si="63"/>
        <v>43.159478499999956</v>
      </c>
      <c r="Q223" s="168">
        <f t="shared" si="64"/>
        <v>-29.708779450000034</v>
      </c>
      <c r="R223" s="168">
        <f t="shared" si="65"/>
        <v>-12.322898050000017</v>
      </c>
      <c r="S223" s="168">
        <v>58.148254000000009</v>
      </c>
      <c r="T223" s="168">
        <v>0</v>
      </c>
      <c r="U223" s="168">
        <v>43.798464999999993</v>
      </c>
      <c r="V223" s="168">
        <v>11.504771</v>
      </c>
      <c r="W223" s="168">
        <v>2.8450180000000111</v>
      </c>
      <c r="X223" s="72" t="s">
        <v>13</v>
      </c>
      <c r="Y223" s="72" t="s">
        <v>13</v>
      </c>
      <c r="Z223" s="72" t="s">
        <v>13</v>
      </c>
      <c r="AA223" s="72" t="s">
        <v>13</v>
      </c>
      <c r="AB223" s="72">
        <v>2013</v>
      </c>
      <c r="AC223" s="72">
        <v>25</v>
      </c>
      <c r="AD223" s="72" t="s">
        <v>384</v>
      </c>
      <c r="AE223" s="72">
        <v>50</v>
      </c>
      <c r="AF223" s="72">
        <v>2013</v>
      </c>
      <c r="AG223" s="72" t="s">
        <v>13</v>
      </c>
      <c r="AH223" s="72" t="s">
        <v>13</v>
      </c>
      <c r="AI223" s="72" t="s">
        <v>13</v>
      </c>
      <c r="AJ223" s="72">
        <v>0</v>
      </c>
      <c r="AK223" s="72" t="s">
        <v>13</v>
      </c>
      <c r="AL223" s="72" t="s">
        <v>696</v>
      </c>
    </row>
    <row r="224" spans="1:38" ht="79.5" customHeight="1" x14ac:dyDescent="0.25">
      <c r="A224" s="79" t="s">
        <v>140</v>
      </c>
      <c r="B224" s="167" t="s">
        <v>605</v>
      </c>
      <c r="C224" s="72" t="s">
        <v>697</v>
      </c>
      <c r="D224" s="73">
        <v>9.3078479999999999</v>
      </c>
      <c r="E224" s="73">
        <v>2.4844900000000001</v>
      </c>
      <c r="F224" s="73">
        <v>6.5303579999999997</v>
      </c>
      <c r="G224" s="73">
        <v>0</v>
      </c>
      <c r="H224" s="73">
        <v>0.29299999999999998</v>
      </c>
      <c r="I224" s="168">
        <v>7.1162200000000002</v>
      </c>
      <c r="J224" s="168">
        <v>0</v>
      </c>
      <c r="K224" s="168">
        <v>6.339823</v>
      </c>
      <c r="L224" s="168">
        <v>0</v>
      </c>
      <c r="M224" s="168">
        <v>0.77639699999999989</v>
      </c>
      <c r="N224" s="168">
        <f t="shared" si="61"/>
        <v>-2.1916279999999997</v>
      </c>
      <c r="O224" s="168">
        <f t="shared" si="62"/>
        <v>-2.4844900000000001</v>
      </c>
      <c r="P224" s="168">
        <f t="shared" si="63"/>
        <v>-0.19053499999999968</v>
      </c>
      <c r="Q224" s="168">
        <f t="shared" si="64"/>
        <v>0</v>
      </c>
      <c r="R224" s="168">
        <f t="shared" si="65"/>
        <v>0.48339699999999991</v>
      </c>
      <c r="S224" s="168">
        <v>2.3982730000000001</v>
      </c>
      <c r="T224" s="168">
        <v>2.1054580000000001</v>
      </c>
      <c r="U224" s="168">
        <v>0</v>
      </c>
      <c r="V224" s="168">
        <v>0</v>
      </c>
      <c r="W224" s="168">
        <v>0.29281500000000005</v>
      </c>
      <c r="X224" s="72" t="s">
        <v>13</v>
      </c>
      <c r="Y224" s="72" t="s">
        <v>13</v>
      </c>
      <c r="Z224" s="72" t="s">
        <v>13</v>
      </c>
      <c r="AA224" s="72" t="s">
        <v>13</v>
      </c>
      <c r="AB224" s="72">
        <v>2013</v>
      </c>
      <c r="AC224" s="72" t="s">
        <v>291</v>
      </c>
      <c r="AD224" s="72" t="s">
        <v>291</v>
      </c>
      <c r="AE224" s="72">
        <v>0</v>
      </c>
      <c r="AF224" s="72">
        <v>2013</v>
      </c>
      <c r="AG224" s="72">
        <v>33</v>
      </c>
      <c r="AH224" s="72" t="s">
        <v>385</v>
      </c>
      <c r="AI224" s="72" t="s">
        <v>386</v>
      </c>
      <c r="AJ224" s="72">
        <v>1.1000000000000001</v>
      </c>
      <c r="AK224" s="72" t="s">
        <v>13</v>
      </c>
      <c r="AL224" s="72" t="s">
        <v>696</v>
      </c>
    </row>
    <row r="225" spans="1:38" ht="79.5" customHeight="1" x14ac:dyDescent="0.25">
      <c r="A225" s="79" t="s">
        <v>141</v>
      </c>
      <c r="B225" s="167" t="s">
        <v>606</v>
      </c>
      <c r="C225" s="72" t="s">
        <v>697</v>
      </c>
      <c r="D225" s="73">
        <v>16.855134392488701</v>
      </c>
      <c r="E225" s="73">
        <v>0</v>
      </c>
      <c r="F225" s="73">
        <v>4.2385599999999997</v>
      </c>
      <c r="G225" s="73">
        <v>10.676404</v>
      </c>
      <c r="H225" s="73">
        <v>1.9401703924887013</v>
      </c>
      <c r="I225" s="168">
        <v>1.4215700000000002</v>
      </c>
      <c r="J225" s="168">
        <v>0.49946400000000002</v>
      </c>
      <c r="K225" s="168">
        <v>0</v>
      </c>
      <c r="L225" s="168">
        <v>0.27424599999999999</v>
      </c>
      <c r="M225" s="168">
        <v>0.64785999999999999</v>
      </c>
      <c r="N225" s="168">
        <f t="shared" si="61"/>
        <v>-15.4335643924887</v>
      </c>
      <c r="O225" s="168">
        <f t="shared" si="62"/>
        <v>0.49946400000000002</v>
      </c>
      <c r="P225" s="168">
        <f t="shared" si="63"/>
        <v>-4.2385599999999997</v>
      </c>
      <c r="Q225" s="168">
        <f t="shared" si="64"/>
        <v>-10.402158</v>
      </c>
      <c r="R225" s="168">
        <f t="shared" si="65"/>
        <v>-1.2923103924887012</v>
      </c>
      <c r="S225" s="168">
        <v>2.5384709999999999</v>
      </c>
      <c r="T225" s="168">
        <v>0</v>
      </c>
      <c r="U225" s="168">
        <v>1.1001650000000001</v>
      </c>
      <c r="V225" s="168">
        <v>0.79044599999999998</v>
      </c>
      <c r="W225" s="168">
        <v>0.6478600000000001</v>
      </c>
      <c r="X225" s="72" t="s">
        <v>13</v>
      </c>
      <c r="Y225" s="72" t="s">
        <v>13</v>
      </c>
      <c r="Z225" s="72" t="s">
        <v>13</v>
      </c>
      <c r="AA225" s="72" t="s">
        <v>13</v>
      </c>
      <c r="AB225" s="72" t="s">
        <v>407</v>
      </c>
      <c r="AC225" s="72">
        <v>20</v>
      </c>
      <c r="AD225" s="72" t="s">
        <v>291</v>
      </c>
      <c r="AE225" s="72">
        <v>0</v>
      </c>
      <c r="AF225" s="72" t="s">
        <v>407</v>
      </c>
      <c r="AG225" s="72" t="s">
        <v>13</v>
      </c>
      <c r="AH225" s="72" t="s">
        <v>13</v>
      </c>
      <c r="AI225" s="72" t="s">
        <v>13</v>
      </c>
      <c r="AJ225" s="72">
        <v>0</v>
      </c>
      <c r="AK225" s="72" t="s">
        <v>13</v>
      </c>
      <c r="AL225" s="72" t="s">
        <v>696</v>
      </c>
    </row>
    <row r="226" spans="1:38" ht="79.5" customHeight="1" x14ac:dyDescent="0.25">
      <c r="A226" s="79" t="s">
        <v>142</v>
      </c>
      <c r="B226" s="167" t="s">
        <v>607</v>
      </c>
      <c r="C226" s="72" t="s">
        <v>697</v>
      </c>
      <c r="D226" s="73">
        <v>33.574865570000007</v>
      </c>
      <c r="E226" s="73">
        <v>0</v>
      </c>
      <c r="F226" s="73">
        <v>33.065865570000007</v>
      </c>
      <c r="G226" s="73">
        <v>0</v>
      </c>
      <c r="H226" s="73">
        <v>0.50900000000000001</v>
      </c>
      <c r="I226" s="168">
        <v>20.103152999999999</v>
      </c>
      <c r="J226" s="168">
        <v>0</v>
      </c>
      <c r="K226" s="168">
        <v>20.103152999999999</v>
      </c>
      <c r="L226" s="168">
        <v>0</v>
      </c>
      <c r="M226" s="168">
        <v>0</v>
      </c>
      <c r="N226" s="168">
        <f t="shared" si="61"/>
        <v>-13.471712570000008</v>
      </c>
      <c r="O226" s="168">
        <f t="shared" si="62"/>
        <v>0</v>
      </c>
      <c r="P226" s="168">
        <f t="shared" si="63"/>
        <v>-12.962712570000008</v>
      </c>
      <c r="Q226" s="168">
        <f t="shared" si="64"/>
        <v>0</v>
      </c>
      <c r="R226" s="168">
        <f t="shared" si="65"/>
        <v>-0.50900000000000001</v>
      </c>
      <c r="S226" s="168">
        <v>0</v>
      </c>
      <c r="T226" s="168">
        <v>0</v>
      </c>
      <c r="U226" s="168">
        <v>0</v>
      </c>
      <c r="V226" s="168">
        <v>0</v>
      </c>
      <c r="W226" s="168">
        <v>0</v>
      </c>
      <c r="X226" s="72" t="s">
        <v>13</v>
      </c>
      <c r="Y226" s="72" t="s">
        <v>13</v>
      </c>
      <c r="Z226" s="72" t="s">
        <v>13</v>
      </c>
      <c r="AA226" s="72" t="s">
        <v>13</v>
      </c>
      <c r="AB226" s="72" t="s">
        <v>608</v>
      </c>
      <c r="AC226" s="72">
        <v>20</v>
      </c>
      <c r="AD226" s="72" t="s">
        <v>291</v>
      </c>
      <c r="AE226" s="72">
        <v>50</v>
      </c>
      <c r="AF226" s="72" t="s">
        <v>608</v>
      </c>
      <c r="AG226" s="72" t="s">
        <v>13</v>
      </c>
      <c r="AH226" s="72" t="s">
        <v>13</v>
      </c>
      <c r="AI226" s="72" t="s">
        <v>13</v>
      </c>
      <c r="AJ226" s="72">
        <v>0</v>
      </c>
      <c r="AK226" s="72" t="s">
        <v>13</v>
      </c>
      <c r="AL226" s="72" t="s">
        <v>696</v>
      </c>
    </row>
    <row r="227" spans="1:38" ht="79.5" customHeight="1" x14ac:dyDescent="0.25">
      <c r="A227" s="79" t="s">
        <v>143</v>
      </c>
      <c r="B227" s="167" t="s">
        <v>609</v>
      </c>
      <c r="C227" s="72" t="s">
        <v>697</v>
      </c>
      <c r="D227" s="73">
        <v>120.33799999999999</v>
      </c>
      <c r="E227" s="73">
        <v>9.3349799999999998</v>
      </c>
      <c r="F227" s="73">
        <v>13.464219999999989</v>
      </c>
      <c r="G227" s="73">
        <v>96.564119999999988</v>
      </c>
      <c r="H227" s="73">
        <v>0.97467999999999988</v>
      </c>
      <c r="I227" s="168">
        <v>0</v>
      </c>
      <c r="J227" s="168">
        <v>0</v>
      </c>
      <c r="K227" s="168">
        <v>0</v>
      </c>
      <c r="L227" s="168">
        <v>0</v>
      </c>
      <c r="M227" s="168">
        <v>0</v>
      </c>
      <c r="N227" s="168">
        <f t="shared" si="61"/>
        <v>-120.33799999999999</v>
      </c>
      <c r="O227" s="168">
        <f t="shared" si="62"/>
        <v>-9.3349799999999998</v>
      </c>
      <c r="P227" s="168">
        <f t="shared" si="63"/>
        <v>-13.464219999999989</v>
      </c>
      <c r="Q227" s="168">
        <f t="shared" si="64"/>
        <v>-96.564119999999988</v>
      </c>
      <c r="R227" s="168">
        <f t="shared" si="65"/>
        <v>-0.97467999999999988</v>
      </c>
      <c r="S227" s="168">
        <v>0</v>
      </c>
      <c r="T227" s="168">
        <v>0</v>
      </c>
      <c r="U227" s="168">
        <v>0</v>
      </c>
      <c r="V227" s="168">
        <v>0</v>
      </c>
      <c r="W227" s="168">
        <v>0</v>
      </c>
      <c r="X227" s="72" t="s">
        <v>13</v>
      </c>
      <c r="Y227" s="72" t="s">
        <v>13</v>
      </c>
      <c r="Z227" s="72" t="s">
        <v>13</v>
      </c>
      <c r="AA227" s="72" t="s">
        <v>13</v>
      </c>
      <c r="AB227" s="72" t="s">
        <v>407</v>
      </c>
      <c r="AC227" s="72">
        <v>20</v>
      </c>
      <c r="AD227" s="72" t="s">
        <v>291</v>
      </c>
      <c r="AE227" s="72">
        <v>0</v>
      </c>
      <c r="AF227" s="72" t="s">
        <v>407</v>
      </c>
      <c r="AG227" s="72" t="s">
        <v>13</v>
      </c>
      <c r="AH227" s="72" t="s">
        <v>13</v>
      </c>
      <c r="AI227" s="72" t="s">
        <v>13</v>
      </c>
      <c r="AJ227" s="72">
        <v>0</v>
      </c>
      <c r="AK227" s="72" t="s">
        <v>13</v>
      </c>
      <c r="AL227" s="72" t="s">
        <v>268</v>
      </c>
    </row>
    <row r="228" spans="1:38" ht="79.5" customHeight="1" x14ac:dyDescent="0.25">
      <c r="A228" s="79" t="s">
        <v>144</v>
      </c>
      <c r="B228" s="167" t="s">
        <v>610</v>
      </c>
      <c r="C228" s="72" t="s">
        <v>697</v>
      </c>
      <c r="D228" s="73">
        <v>71.87</v>
      </c>
      <c r="E228" s="73">
        <v>5.7442400000000005</v>
      </c>
      <c r="F228" s="73">
        <v>6.3741000000000048</v>
      </c>
      <c r="G228" s="73">
        <v>58.776979999999995</v>
      </c>
      <c r="H228" s="73">
        <v>0.97467999999999988</v>
      </c>
      <c r="I228" s="168">
        <v>0</v>
      </c>
      <c r="J228" s="168">
        <v>0</v>
      </c>
      <c r="K228" s="168">
        <v>0</v>
      </c>
      <c r="L228" s="168">
        <v>0</v>
      </c>
      <c r="M228" s="168">
        <v>0</v>
      </c>
      <c r="N228" s="168">
        <f t="shared" si="61"/>
        <v>-71.87</v>
      </c>
      <c r="O228" s="168">
        <f t="shared" si="62"/>
        <v>-5.7442400000000005</v>
      </c>
      <c r="P228" s="168">
        <f t="shared" si="63"/>
        <v>-6.3741000000000048</v>
      </c>
      <c r="Q228" s="168">
        <f t="shared" si="64"/>
        <v>-58.776979999999995</v>
      </c>
      <c r="R228" s="168">
        <f t="shared" si="65"/>
        <v>-0.97467999999999988</v>
      </c>
      <c r="S228" s="168">
        <v>0</v>
      </c>
      <c r="T228" s="168">
        <v>0</v>
      </c>
      <c r="U228" s="168">
        <v>0</v>
      </c>
      <c r="V228" s="168">
        <v>0</v>
      </c>
      <c r="W228" s="168">
        <v>0</v>
      </c>
      <c r="X228" s="72" t="s">
        <v>13</v>
      </c>
      <c r="Y228" s="72" t="s">
        <v>13</v>
      </c>
      <c r="Z228" s="72" t="s">
        <v>13</v>
      </c>
      <c r="AA228" s="72" t="s">
        <v>13</v>
      </c>
      <c r="AB228" s="72" t="s">
        <v>407</v>
      </c>
      <c r="AC228" s="72">
        <v>20</v>
      </c>
      <c r="AD228" s="72" t="s">
        <v>291</v>
      </c>
      <c r="AE228" s="72">
        <v>0</v>
      </c>
      <c r="AF228" s="72" t="s">
        <v>407</v>
      </c>
      <c r="AG228" s="72" t="s">
        <v>13</v>
      </c>
      <c r="AH228" s="72" t="s">
        <v>13</v>
      </c>
      <c r="AI228" s="72" t="s">
        <v>13</v>
      </c>
      <c r="AJ228" s="72">
        <v>0</v>
      </c>
      <c r="AK228" s="72" t="s">
        <v>13</v>
      </c>
      <c r="AL228" s="72" t="s">
        <v>268</v>
      </c>
    </row>
    <row r="229" spans="1:38" ht="79.5" customHeight="1" x14ac:dyDescent="0.25">
      <c r="A229" s="79" t="s">
        <v>145</v>
      </c>
      <c r="B229" s="167" t="s">
        <v>611</v>
      </c>
      <c r="C229" s="72" t="s">
        <v>697</v>
      </c>
      <c r="D229" s="73">
        <v>6.7949999999999999</v>
      </c>
      <c r="E229" s="73">
        <v>0</v>
      </c>
      <c r="F229" s="73">
        <v>3.0469999999999997</v>
      </c>
      <c r="G229" s="73">
        <v>3.512</v>
      </c>
      <c r="H229" s="73">
        <v>0.23599999999999999</v>
      </c>
      <c r="I229" s="168">
        <v>0.43452400000000002</v>
      </c>
      <c r="J229" s="168">
        <v>0.43452400000000002</v>
      </c>
      <c r="K229" s="168">
        <v>0</v>
      </c>
      <c r="L229" s="168">
        <v>0</v>
      </c>
      <c r="M229" s="168">
        <v>0</v>
      </c>
      <c r="N229" s="168">
        <f t="shared" si="61"/>
        <v>-6.3604760000000002</v>
      </c>
      <c r="O229" s="168">
        <f t="shared" si="62"/>
        <v>0.43452400000000002</v>
      </c>
      <c r="P229" s="168">
        <f t="shared" si="63"/>
        <v>-3.0469999999999997</v>
      </c>
      <c r="Q229" s="168">
        <f t="shared" si="64"/>
        <v>-3.512</v>
      </c>
      <c r="R229" s="168">
        <f t="shared" si="65"/>
        <v>-0.23599999999999999</v>
      </c>
      <c r="S229" s="168">
        <v>0.36824099999999999</v>
      </c>
      <c r="T229" s="168">
        <v>0.36824099999999999</v>
      </c>
      <c r="U229" s="168">
        <v>0</v>
      </c>
      <c r="V229" s="168">
        <v>0</v>
      </c>
      <c r="W229" s="168">
        <v>0</v>
      </c>
      <c r="X229" s="72" t="s">
        <v>13</v>
      </c>
      <c r="Y229" s="72" t="s">
        <v>13</v>
      </c>
      <c r="Z229" s="72" t="s">
        <v>13</v>
      </c>
      <c r="AA229" s="72" t="s">
        <v>13</v>
      </c>
      <c r="AB229" s="72" t="s">
        <v>407</v>
      </c>
      <c r="AC229" s="72">
        <v>20</v>
      </c>
      <c r="AD229" s="72" t="s">
        <v>291</v>
      </c>
      <c r="AE229" s="72">
        <v>0</v>
      </c>
      <c r="AF229" s="72" t="s">
        <v>407</v>
      </c>
      <c r="AG229" s="72" t="s">
        <v>13</v>
      </c>
      <c r="AH229" s="72" t="s">
        <v>13</v>
      </c>
      <c r="AI229" s="72" t="s">
        <v>13</v>
      </c>
      <c r="AJ229" s="72">
        <v>0</v>
      </c>
      <c r="AK229" s="72" t="s">
        <v>13</v>
      </c>
      <c r="AL229" s="72" t="s">
        <v>268</v>
      </c>
    </row>
    <row r="230" spans="1:38" ht="79.5" customHeight="1" x14ac:dyDescent="0.25">
      <c r="A230" s="79" t="s">
        <v>146</v>
      </c>
      <c r="B230" s="167" t="s">
        <v>612</v>
      </c>
      <c r="C230" s="72" t="s">
        <v>697</v>
      </c>
      <c r="D230" s="73">
        <v>7.5</v>
      </c>
      <c r="E230" s="73">
        <v>0.49980000000000002</v>
      </c>
      <c r="F230" s="73">
        <v>4.125</v>
      </c>
      <c r="G230" s="73">
        <v>2.25</v>
      </c>
      <c r="H230" s="73">
        <v>0.62519999999999964</v>
      </c>
      <c r="I230" s="168">
        <v>0.82104299999999997</v>
      </c>
      <c r="J230" s="168">
        <v>0.49981400000000004</v>
      </c>
      <c r="K230" s="168">
        <v>0.32122899999999999</v>
      </c>
      <c r="L230" s="168">
        <v>0</v>
      </c>
      <c r="M230" s="168">
        <v>0</v>
      </c>
      <c r="N230" s="168">
        <f t="shared" si="61"/>
        <v>-6.6789570000000005</v>
      </c>
      <c r="O230" s="168">
        <f t="shared" si="62"/>
        <v>1.4000000000014001E-5</v>
      </c>
      <c r="P230" s="168">
        <f t="shared" si="63"/>
        <v>-3.8037710000000002</v>
      </c>
      <c r="Q230" s="168">
        <f t="shared" si="64"/>
        <v>-2.25</v>
      </c>
      <c r="R230" s="168">
        <f t="shared" si="65"/>
        <v>-0.62519999999999964</v>
      </c>
      <c r="S230" s="168">
        <v>6.3464689999999999</v>
      </c>
      <c r="T230" s="168">
        <v>0.42357100000000003</v>
      </c>
      <c r="U230" s="168">
        <v>1.163616</v>
      </c>
      <c r="V230" s="168">
        <v>4.7592819999999998</v>
      </c>
      <c r="W230" s="168">
        <v>0</v>
      </c>
      <c r="X230" s="72" t="s">
        <v>13</v>
      </c>
      <c r="Y230" s="72" t="s">
        <v>13</v>
      </c>
      <c r="Z230" s="72" t="s">
        <v>13</v>
      </c>
      <c r="AA230" s="72" t="s">
        <v>13</v>
      </c>
      <c r="AB230" s="72" t="s">
        <v>407</v>
      </c>
      <c r="AC230" s="72">
        <v>20</v>
      </c>
      <c r="AD230" s="72" t="s">
        <v>291</v>
      </c>
      <c r="AE230" s="72">
        <v>0</v>
      </c>
      <c r="AF230" s="72" t="s">
        <v>407</v>
      </c>
      <c r="AG230" s="72" t="s">
        <v>13</v>
      </c>
      <c r="AH230" s="72" t="s">
        <v>13</v>
      </c>
      <c r="AI230" s="72" t="s">
        <v>13</v>
      </c>
      <c r="AJ230" s="72">
        <v>0</v>
      </c>
      <c r="AK230" s="72" t="s">
        <v>13</v>
      </c>
      <c r="AL230" s="72" t="s">
        <v>268</v>
      </c>
    </row>
    <row r="231" spans="1:38" ht="79.5" customHeight="1" x14ac:dyDescent="0.25">
      <c r="A231" s="79" t="s">
        <v>147</v>
      </c>
      <c r="B231" s="167" t="s">
        <v>613</v>
      </c>
      <c r="C231" s="72" t="s">
        <v>697</v>
      </c>
      <c r="D231" s="73">
        <v>8</v>
      </c>
      <c r="E231" s="73">
        <v>0.5</v>
      </c>
      <c r="F231" s="73">
        <v>2.4</v>
      </c>
      <c r="G231" s="73">
        <v>4.8</v>
      </c>
      <c r="H231" s="73">
        <v>0.29999999999999982</v>
      </c>
      <c r="I231" s="168">
        <v>0.49949400000000005</v>
      </c>
      <c r="J231" s="168">
        <v>0.49949400000000005</v>
      </c>
      <c r="K231" s="168">
        <v>0</v>
      </c>
      <c r="L231" s="168">
        <v>0</v>
      </c>
      <c r="M231" s="168">
        <v>0</v>
      </c>
      <c r="N231" s="168">
        <f t="shared" si="61"/>
        <v>-7.5005059999999997</v>
      </c>
      <c r="O231" s="168">
        <f t="shared" si="62"/>
        <v>-5.0599999999995093E-4</v>
      </c>
      <c r="P231" s="168">
        <f t="shared" si="63"/>
        <v>-2.4</v>
      </c>
      <c r="Q231" s="168">
        <f t="shared" si="64"/>
        <v>-4.8</v>
      </c>
      <c r="R231" s="168">
        <f t="shared" si="65"/>
        <v>-0.29999999999999982</v>
      </c>
      <c r="S231" s="168">
        <v>0.84690200000000004</v>
      </c>
      <c r="T231" s="168">
        <v>0.84690200000000004</v>
      </c>
      <c r="U231" s="168">
        <v>0</v>
      </c>
      <c r="V231" s="168">
        <v>0</v>
      </c>
      <c r="W231" s="168">
        <v>0</v>
      </c>
      <c r="X231" s="72" t="s">
        <v>13</v>
      </c>
      <c r="Y231" s="72" t="s">
        <v>13</v>
      </c>
      <c r="Z231" s="72" t="s">
        <v>13</v>
      </c>
      <c r="AA231" s="72" t="s">
        <v>13</v>
      </c>
      <c r="AB231" s="72" t="s">
        <v>407</v>
      </c>
      <c r="AC231" s="72">
        <v>20</v>
      </c>
      <c r="AD231" s="72" t="s">
        <v>291</v>
      </c>
      <c r="AE231" s="72">
        <v>0</v>
      </c>
      <c r="AF231" s="72" t="s">
        <v>407</v>
      </c>
      <c r="AG231" s="72" t="s">
        <v>13</v>
      </c>
      <c r="AH231" s="72" t="s">
        <v>13</v>
      </c>
      <c r="AI231" s="72" t="s">
        <v>13</v>
      </c>
      <c r="AJ231" s="72">
        <v>0</v>
      </c>
      <c r="AK231" s="72" t="s">
        <v>13</v>
      </c>
      <c r="AL231" s="72" t="s">
        <v>268</v>
      </c>
    </row>
    <row r="232" spans="1:38" ht="79.5" customHeight="1" x14ac:dyDescent="0.25">
      <c r="A232" s="79" t="s">
        <v>148</v>
      </c>
      <c r="B232" s="167" t="s">
        <v>614</v>
      </c>
      <c r="C232" s="72" t="s">
        <v>697</v>
      </c>
      <c r="D232" s="73">
        <v>2.4</v>
      </c>
      <c r="E232" s="73">
        <v>0.77200000000000002</v>
      </c>
      <c r="F232" s="73">
        <v>0.72</v>
      </c>
      <c r="G232" s="73">
        <v>0.84</v>
      </c>
      <c r="H232" s="73">
        <v>6.7999999999999949E-2</v>
      </c>
      <c r="I232" s="168">
        <v>0.77195599999999998</v>
      </c>
      <c r="J232" s="168">
        <v>0.77195599999999998</v>
      </c>
      <c r="K232" s="168">
        <v>0</v>
      </c>
      <c r="L232" s="168">
        <v>0</v>
      </c>
      <c r="M232" s="168">
        <v>0</v>
      </c>
      <c r="N232" s="168">
        <f t="shared" si="61"/>
        <v>-1.628044</v>
      </c>
      <c r="O232" s="168">
        <f t="shared" si="62"/>
        <v>-4.4000000000044004E-5</v>
      </c>
      <c r="P232" s="168">
        <f t="shared" si="63"/>
        <v>-0.72</v>
      </c>
      <c r="Q232" s="168">
        <f t="shared" si="64"/>
        <v>-0.84</v>
      </c>
      <c r="R232" s="168">
        <f t="shared" si="65"/>
        <v>-6.7999999999999949E-2</v>
      </c>
      <c r="S232" s="168">
        <v>0.6542</v>
      </c>
      <c r="T232" s="168">
        <v>0.6542</v>
      </c>
      <c r="U232" s="168">
        <v>0</v>
      </c>
      <c r="V232" s="168">
        <v>0</v>
      </c>
      <c r="W232" s="168">
        <v>0</v>
      </c>
      <c r="X232" s="72" t="s">
        <v>13</v>
      </c>
      <c r="Y232" s="72" t="s">
        <v>13</v>
      </c>
      <c r="Z232" s="72" t="s">
        <v>13</v>
      </c>
      <c r="AA232" s="72" t="s">
        <v>13</v>
      </c>
      <c r="AB232" s="72" t="s">
        <v>407</v>
      </c>
      <c r="AC232" s="72">
        <v>20</v>
      </c>
      <c r="AD232" s="72" t="s">
        <v>291</v>
      </c>
      <c r="AE232" s="72">
        <v>0</v>
      </c>
      <c r="AF232" s="72" t="s">
        <v>407</v>
      </c>
      <c r="AG232" s="72" t="s">
        <v>13</v>
      </c>
      <c r="AH232" s="72" t="s">
        <v>13</v>
      </c>
      <c r="AI232" s="72" t="s">
        <v>13</v>
      </c>
      <c r="AJ232" s="72">
        <v>0</v>
      </c>
      <c r="AK232" s="72" t="s">
        <v>13</v>
      </c>
      <c r="AL232" s="72" t="s">
        <v>268</v>
      </c>
    </row>
    <row r="233" spans="1:38" ht="79.5" customHeight="1" x14ac:dyDescent="0.25">
      <c r="A233" s="79" t="s">
        <v>149</v>
      </c>
      <c r="B233" s="167" t="s">
        <v>615</v>
      </c>
      <c r="C233" s="72" t="s">
        <v>697</v>
      </c>
      <c r="D233" s="73">
        <v>11.799999999999999</v>
      </c>
      <c r="E233" s="73">
        <v>0</v>
      </c>
      <c r="F233" s="73">
        <v>3.5399999999999996</v>
      </c>
      <c r="G233" s="73">
        <v>7.67</v>
      </c>
      <c r="H233" s="73">
        <v>0.58999999999999986</v>
      </c>
      <c r="I233" s="168">
        <v>12.683674</v>
      </c>
      <c r="J233" s="168">
        <v>0</v>
      </c>
      <c r="K233" s="168">
        <v>10.661736999999999</v>
      </c>
      <c r="L233" s="168">
        <v>0</v>
      </c>
      <c r="M233" s="168">
        <v>2.0219370000000003</v>
      </c>
      <c r="N233" s="168">
        <f t="shared" si="61"/>
        <v>0.88367400000000096</v>
      </c>
      <c r="O233" s="168">
        <f t="shared" si="62"/>
        <v>0</v>
      </c>
      <c r="P233" s="168">
        <f t="shared" si="63"/>
        <v>7.1217369999999995</v>
      </c>
      <c r="Q233" s="168">
        <f t="shared" si="64"/>
        <v>-7.67</v>
      </c>
      <c r="R233" s="168">
        <f t="shared" si="65"/>
        <v>1.4319370000000005</v>
      </c>
      <c r="S233" s="168">
        <v>2.3480720000000002</v>
      </c>
      <c r="T233" s="168">
        <v>0</v>
      </c>
      <c r="U233" s="168">
        <v>0.49976799999999999</v>
      </c>
      <c r="V233" s="168">
        <v>0</v>
      </c>
      <c r="W233" s="168">
        <v>1.8483040000000002</v>
      </c>
      <c r="X233" s="72" t="s">
        <v>13</v>
      </c>
      <c r="Y233" s="72" t="s">
        <v>13</v>
      </c>
      <c r="Z233" s="72" t="s">
        <v>13</v>
      </c>
      <c r="AA233" s="72" t="s">
        <v>13</v>
      </c>
      <c r="AB233" s="72">
        <v>2014</v>
      </c>
      <c r="AC233" s="72">
        <v>20</v>
      </c>
      <c r="AD233" s="72" t="s">
        <v>296</v>
      </c>
      <c r="AE233" s="72">
        <v>50</v>
      </c>
      <c r="AF233" s="72">
        <v>2014</v>
      </c>
      <c r="AG233" s="72" t="s">
        <v>13</v>
      </c>
      <c r="AH233" s="72" t="s">
        <v>13</v>
      </c>
      <c r="AI233" s="72" t="s">
        <v>13</v>
      </c>
      <c r="AJ233" s="72">
        <v>0</v>
      </c>
      <c r="AK233" s="72" t="s">
        <v>13</v>
      </c>
      <c r="AL233" s="72" t="s">
        <v>696</v>
      </c>
    </row>
    <row r="234" spans="1:38" ht="79.5" customHeight="1" x14ac:dyDescent="0.25">
      <c r="A234" s="79" t="s">
        <v>150</v>
      </c>
      <c r="B234" s="167" t="s">
        <v>616</v>
      </c>
      <c r="C234" s="72" t="s">
        <v>695</v>
      </c>
      <c r="D234" s="73">
        <v>1.1000000000000001</v>
      </c>
      <c r="E234" s="73">
        <v>0.10737999999999999</v>
      </c>
      <c r="F234" s="73">
        <v>0.16042000000000026</v>
      </c>
      <c r="G234" s="73">
        <v>0.34219999999999995</v>
      </c>
      <c r="H234" s="73">
        <v>0.49</v>
      </c>
      <c r="I234" s="168">
        <v>0</v>
      </c>
      <c r="J234" s="168">
        <v>0</v>
      </c>
      <c r="K234" s="168">
        <v>0</v>
      </c>
      <c r="L234" s="168">
        <v>0</v>
      </c>
      <c r="M234" s="168">
        <v>0</v>
      </c>
      <c r="N234" s="168">
        <f t="shared" si="61"/>
        <v>-1.1000000000000001</v>
      </c>
      <c r="O234" s="168">
        <f t="shared" si="62"/>
        <v>-0.10737999999999999</v>
      </c>
      <c r="P234" s="168">
        <f t="shared" si="63"/>
        <v>-0.16042000000000026</v>
      </c>
      <c r="Q234" s="168">
        <f t="shared" si="64"/>
        <v>-0.34219999999999995</v>
      </c>
      <c r="R234" s="168">
        <f t="shared" si="65"/>
        <v>-0.49</v>
      </c>
      <c r="S234" s="168">
        <v>0.41958999999999996</v>
      </c>
      <c r="T234" s="168">
        <v>0.41958999999999996</v>
      </c>
      <c r="U234" s="168">
        <v>0</v>
      </c>
      <c r="V234" s="168">
        <v>0</v>
      </c>
      <c r="W234" s="168">
        <v>0</v>
      </c>
      <c r="X234" s="72" t="s">
        <v>13</v>
      </c>
      <c r="Y234" s="72" t="s">
        <v>13</v>
      </c>
      <c r="Z234" s="72" t="s">
        <v>13</v>
      </c>
      <c r="AA234" s="72" t="s">
        <v>13</v>
      </c>
      <c r="AB234" s="72" t="s">
        <v>407</v>
      </c>
      <c r="AC234" s="72">
        <v>25</v>
      </c>
      <c r="AD234" s="72" t="s">
        <v>13</v>
      </c>
      <c r="AE234" s="72">
        <v>0</v>
      </c>
      <c r="AF234" s="72" t="s">
        <v>407</v>
      </c>
      <c r="AG234" s="72" t="s">
        <v>13</v>
      </c>
      <c r="AH234" s="72" t="s">
        <v>13</v>
      </c>
      <c r="AI234" s="72" t="s">
        <v>13</v>
      </c>
      <c r="AJ234" s="72">
        <v>0</v>
      </c>
      <c r="AK234" s="72" t="s">
        <v>13</v>
      </c>
      <c r="AL234" s="72" t="s">
        <v>268</v>
      </c>
    </row>
    <row r="235" spans="1:38" ht="79.5" customHeight="1" x14ac:dyDescent="0.25">
      <c r="A235" s="79" t="s">
        <v>151</v>
      </c>
      <c r="B235" s="167" t="s">
        <v>617</v>
      </c>
      <c r="C235" s="72" t="s">
        <v>695</v>
      </c>
      <c r="D235" s="73">
        <v>7.16</v>
      </c>
      <c r="E235" s="73">
        <v>0.38940000000000002</v>
      </c>
      <c r="F235" s="73">
        <v>0.87059999999999937</v>
      </c>
      <c r="G235" s="73">
        <v>2.9146000000000001</v>
      </c>
      <c r="H235" s="73">
        <v>2.9853999999999998</v>
      </c>
      <c r="I235" s="168">
        <v>0.49512</v>
      </c>
      <c r="J235" s="168">
        <v>0.49512</v>
      </c>
      <c r="K235" s="168">
        <v>0</v>
      </c>
      <c r="L235" s="168">
        <v>0</v>
      </c>
      <c r="M235" s="168">
        <v>0</v>
      </c>
      <c r="N235" s="168">
        <f t="shared" si="61"/>
        <v>-6.6648800000000001</v>
      </c>
      <c r="O235" s="168">
        <f t="shared" si="62"/>
        <v>0.10571999999999998</v>
      </c>
      <c r="P235" s="168">
        <f t="shared" si="63"/>
        <v>-0.87059999999999937</v>
      </c>
      <c r="Q235" s="168">
        <f t="shared" si="64"/>
        <v>-2.9146000000000001</v>
      </c>
      <c r="R235" s="168">
        <f t="shared" si="65"/>
        <v>-2.9853999999999998</v>
      </c>
      <c r="S235" s="168">
        <v>0</v>
      </c>
      <c r="T235" s="168">
        <v>0</v>
      </c>
      <c r="U235" s="168">
        <v>0</v>
      </c>
      <c r="V235" s="168">
        <v>0</v>
      </c>
      <c r="W235" s="168">
        <v>0</v>
      </c>
      <c r="X235" s="72" t="s">
        <v>13</v>
      </c>
      <c r="Y235" s="72" t="s">
        <v>13</v>
      </c>
      <c r="Z235" s="72" t="s">
        <v>13</v>
      </c>
      <c r="AA235" s="72" t="s">
        <v>13</v>
      </c>
      <c r="AB235" s="72" t="s">
        <v>407</v>
      </c>
      <c r="AC235" s="72">
        <v>25</v>
      </c>
      <c r="AD235" s="72" t="s">
        <v>13</v>
      </c>
      <c r="AE235" s="72">
        <v>0</v>
      </c>
      <c r="AF235" s="72" t="s">
        <v>407</v>
      </c>
      <c r="AG235" s="72" t="s">
        <v>13</v>
      </c>
      <c r="AH235" s="72" t="s">
        <v>13</v>
      </c>
      <c r="AI235" s="72" t="s">
        <v>13</v>
      </c>
      <c r="AJ235" s="72">
        <v>0</v>
      </c>
      <c r="AK235" s="72" t="s">
        <v>13</v>
      </c>
      <c r="AL235" s="72" t="s">
        <v>268</v>
      </c>
    </row>
    <row r="236" spans="1:38" ht="79.5" customHeight="1" x14ac:dyDescent="0.25">
      <c r="A236" s="79" t="s">
        <v>152</v>
      </c>
      <c r="B236" s="167" t="s">
        <v>618</v>
      </c>
      <c r="C236" s="72" t="s">
        <v>695</v>
      </c>
      <c r="D236" s="73">
        <v>1.6</v>
      </c>
      <c r="E236" s="73">
        <v>0.34219999999999995</v>
      </c>
      <c r="F236" s="73">
        <v>1.2129600000000003</v>
      </c>
      <c r="G236" s="73">
        <v>4.4839999999999998E-2</v>
      </c>
      <c r="H236" s="73">
        <v>0</v>
      </c>
      <c r="I236" s="168">
        <v>1.32538</v>
      </c>
      <c r="J236" s="168">
        <v>0.34393000000000001</v>
      </c>
      <c r="K236" s="168">
        <v>0.98145000000000004</v>
      </c>
      <c r="L236" s="168">
        <v>0</v>
      </c>
      <c r="M236" s="168">
        <v>0</v>
      </c>
      <c r="N236" s="168">
        <f t="shared" si="61"/>
        <v>-0.27462000000000009</v>
      </c>
      <c r="O236" s="168">
        <f t="shared" si="62"/>
        <v>1.7300000000000648E-3</v>
      </c>
      <c r="P236" s="168">
        <f t="shared" si="63"/>
        <v>-0.23151000000000022</v>
      </c>
      <c r="Q236" s="168">
        <f t="shared" si="64"/>
        <v>-4.4839999999999998E-2</v>
      </c>
      <c r="R236" s="168">
        <f t="shared" si="65"/>
        <v>0</v>
      </c>
      <c r="S236" s="168">
        <v>1.1232</v>
      </c>
      <c r="T236" s="168">
        <v>0.29147000000000001</v>
      </c>
      <c r="U236" s="168">
        <v>0.72304999999999997</v>
      </c>
      <c r="V236" s="168">
        <v>0.10868000000000001</v>
      </c>
      <c r="W236" s="168">
        <v>0</v>
      </c>
      <c r="X236" s="72" t="s">
        <v>13</v>
      </c>
      <c r="Y236" s="72" t="s">
        <v>13</v>
      </c>
      <c r="Z236" s="72" t="s">
        <v>13</v>
      </c>
      <c r="AA236" s="72" t="s">
        <v>13</v>
      </c>
      <c r="AB236" s="72" t="s">
        <v>407</v>
      </c>
      <c r="AC236" s="72" t="s">
        <v>13</v>
      </c>
      <c r="AD236" s="72" t="s">
        <v>13</v>
      </c>
      <c r="AE236" s="72">
        <v>0</v>
      </c>
      <c r="AF236" s="72" t="s">
        <v>407</v>
      </c>
      <c r="AG236" s="72" t="s">
        <v>13</v>
      </c>
      <c r="AH236" s="72" t="s">
        <v>13</v>
      </c>
      <c r="AI236" s="72" t="s">
        <v>13</v>
      </c>
      <c r="AJ236" s="72">
        <v>0</v>
      </c>
      <c r="AK236" s="72" t="s">
        <v>13</v>
      </c>
      <c r="AL236" s="72" t="s">
        <v>268</v>
      </c>
    </row>
    <row r="237" spans="1:38" ht="79.5" customHeight="1" x14ac:dyDescent="0.25">
      <c r="A237" s="79" t="s">
        <v>153</v>
      </c>
      <c r="B237" s="167" t="s">
        <v>619</v>
      </c>
      <c r="C237" s="72" t="s">
        <v>697</v>
      </c>
      <c r="D237" s="73">
        <v>0.16763056000000001</v>
      </c>
      <c r="E237" s="73">
        <v>0</v>
      </c>
      <c r="F237" s="73">
        <v>0.16763056000000001</v>
      </c>
      <c r="G237" s="73">
        <v>0</v>
      </c>
      <c r="H237" s="73">
        <v>0</v>
      </c>
      <c r="I237" s="168">
        <v>0.167631</v>
      </c>
      <c r="J237" s="168">
        <v>0</v>
      </c>
      <c r="K237" s="168">
        <v>0.167631</v>
      </c>
      <c r="L237" s="168">
        <v>0</v>
      </c>
      <c r="M237" s="168">
        <v>0</v>
      </c>
      <c r="N237" s="168">
        <f t="shared" si="61"/>
        <v>4.3999999999044803E-7</v>
      </c>
      <c r="O237" s="168">
        <f t="shared" si="62"/>
        <v>0</v>
      </c>
      <c r="P237" s="168">
        <f t="shared" si="63"/>
        <v>4.3999999999044803E-7</v>
      </c>
      <c r="Q237" s="168">
        <f t="shared" si="64"/>
        <v>0</v>
      </c>
      <c r="R237" s="168">
        <f t="shared" si="65"/>
        <v>0</v>
      </c>
      <c r="S237" s="168">
        <v>0</v>
      </c>
      <c r="T237" s="168">
        <v>0</v>
      </c>
      <c r="U237" s="168">
        <v>0</v>
      </c>
      <c r="V237" s="168">
        <v>0</v>
      </c>
      <c r="W237" s="168">
        <v>0</v>
      </c>
      <c r="X237" s="72" t="s">
        <v>13</v>
      </c>
      <c r="Y237" s="72" t="s">
        <v>13</v>
      </c>
      <c r="Z237" s="72" t="s">
        <v>13</v>
      </c>
      <c r="AA237" s="72" t="s">
        <v>13</v>
      </c>
      <c r="AB237" s="72">
        <v>2012</v>
      </c>
      <c r="AC237" s="72">
        <v>20</v>
      </c>
      <c r="AD237" s="72" t="s">
        <v>291</v>
      </c>
      <c r="AE237" s="72">
        <v>0</v>
      </c>
      <c r="AF237" s="72">
        <v>2012</v>
      </c>
      <c r="AG237" s="72" t="s">
        <v>13</v>
      </c>
      <c r="AH237" s="72" t="s">
        <v>13</v>
      </c>
      <c r="AI237" s="72" t="s">
        <v>13</v>
      </c>
      <c r="AJ237" s="72">
        <v>0</v>
      </c>
      <c r="AK237" s="72" t="s">
        <v>13</v>
      </c>
      <c r="AL237" s="72" t="s">
        <v>696</v>
      </c>
    </row>
    <row r="238" spans="1:38" ht="60.75" customHeight="1" x14ac:dyDescent="0.25">
      <c r="A238" s="79" t="s">
        <v>154</v>
      </c>
      <c r="B238" s="167" t="s">
        <v>620</v>
      </c>
      <c r="C238" s="72" t="s">
        <v>697</v>
      </c>
      <c r="D238" s="73">
        <v>0.25985170000000002</v>
      </c>
      <c r="E238" s="73">
        <v>0</v>
      </c>
      <c r="F238" s="73">
        <v>0.25985170000000002</v>
      </c>
      <c r="G238" s="73">
        <v>0</v>
      </c>
      <c r="H238" s="73">
        <v>0</v>
      </c>
      <c r="I238" s="168">
        <v>0.259851</v>
      </c>
      <c r="J238" s="168">
        <v>0</v>
      </c>
      <c r="K238" s="168">
        <v>0.259851</v>
      </c>
      <c r="L238" s="168">
        <v>0</v>
      </c>
      <c r="M238" s="168">
        <v>0</v>
      </c>
      <c r="N238" s="168">
        <f t="shared" si="61"/>
        <v>-7.0000000002012897E-7</v>
      </c>
      <c r="O238" s="168">
        <f t="shared" si="62"/>
        <v>0</v>
      </c>
      <c r="P238" s="168">
        <f t="shared" si="63"/>
        <v>-7.0000000002012897E-7</v>
      </c>
      <c r="Q238" s="168">
        <f t="shared" si="64"/>
        <v>0</v>
      </c>
      <c r="R238" s="168">
        <f t="shared" si="65"/>
        <v>0</v>
      </c>
      <c r="S238" s="168">
        <v>0</v>
      </c>
      <c r="T238" s="168">
        <v>0</v>
      </c>
      <c r="U238" s="168">
        <v>0</v>
      </c>
      <c r="V238" s="168">
        <v>0</v>
      </c>
      <c r="W238" s="168">
        <v>0</v>
      </c>
      <c r="X238" s="72" t="s">
        <v>13</v>
      </c>
      <c r="Y238" s="72" t="s">
        <v>13</v>
      </c>
      <c r="Z238" s="72" t="s">
        <v>13</v>
      </c>
      <c r="AA238" s="72" t="s">
        <v>13</v>
      </c>
      <c r="AB238" s="72">
        <v>2012</v>
      </c>
      <c r="AC238" s="72">
        <v>20</v>
      </c>
      <c r="AD238" s="72" t="s">
        <v>291</v>
      </c>
      <c r="AE238" s="72">
        <v>0</v>
      </c>
      <c r="AF238" s="72">
        <v>2012</v>
      </c>
      <c r="AG238" s="72" t="s">
        <v>13</v>
      </c>
      <c r="AH238" s="72" t="s">
        <v>13</v>
      </c>
      <c r="AI238" s="72" t="s">
        <v>13</v>
      </c>
      <c r="AJ238" s="72">
        <v>0</v>
      </c>
      <c r="AK238" s="72" t="s">
        <v>13</v>
      </c>
      <c r="AL238" s="72" t="s">
        <v>696</v>
      </c>
    </row>
    <row r="239" spans="1:38" ht="60" customHeight="1" x14ac:dyDescent="0.25">
      <c r="A239" s="79" t="s">
        <v>155</v>
      </c>
      <c r="B239" s="167" t="s">
        <v>621</v>
      </c>
      <c r="C239" s="72" t="s">
        <v>697</v>
      </c>
      <c r="D239" s="73">
        <v>12.775473</v>
      </c>
      <c r="E239" s="73">
        <v>0</v>
      </c>
      <c r="F239" s="73">
        <v>12.775473</v>
      </c>
      <c r="G239" s="73">
        <v>0</v>
      </c>
      <c r="H239" s="73">
        <v>0</v>
      </c>
      <c r="I239" s="168">
        <v>12.775473</v>
      </c>
      <c r="J239" s="168">
        <v>0</v>
      </c>
      <c r="K239" s="168">
        <v>12.775473</v>
      </c>
      <c r="L239" s="168">
        <v>0</v>
      </c>
      <c r="M239" s="168">
        <v>0</v>
      </c>
      <c r="N239" s="168">
        <f t="shared" si="61"/>
        <v>0</v>
      </c>
      <c r="O239" s="168">
        <f t="shared" si="62"/>
        <v>0</v>
      </c>
      <c r="P239" s="168">
        <f t="shared" si="63"/>
        <v>0</v>
      </c>
      <c r="Q239" s="168">
        <f t="shared" si="64"/>
        <v>0</v>
      </c>
      <c r="R239" s="168">
        <f t="shared" si="65"/>
        <v>0</v>
      </c>
      <c r="S239" s="168">
        <v>0.41616799999999998</v>
      </c>
      <c r="T239" s="168">
        <v>0.41616799999999998</v>
      </c>
      <c r="U239" s="168">
        <v>0</v>
      </c>
      <c r="V239" s="168">
        <v>0</v>
      </c>
      <c r="W239" s="168">
        <v>0</v>
      </c>
      <c r="X239" s="72" t="s">
        <v>13</v>
      </c>
      <c r="Y239" s="72" t="s">
        <v>13</v>
      </c>
      <c r="Z239" s="72" t="s">
        <v>13</v>
      </c>
      <c r="AA239" s="72" t="s">
        <v>13</v>
      </c>
      <c r="AB239" s="72">
        <v>2019</v>
      </c>
      <c r="AC239" s="72">
        <v>20</v>
      </c>
      <c r="AD239" s="72" t="s">
        <v>296</v>
      </c>
      <c r="AE239" s="72">
        <v>50</v>
      </c>
      <c r="AF239" s="72">
        <v>2019</v>
      </c>
      <c r="AG239" s="72" t="s">
        <v>13</v>
      </c>
      <c r="AH239" s="72" t="s">
        <v>13</v>
      </c>
      <c r="AI239" s="72" t="s">
        <v>13</v>
      </c>
      <c r="AJ239" s="72">
        <v>0</v>
      </c>
      <c r="AK239" s="72" t="s">
        <v>13</v>
      </c>
      <c r="AL239" s="72" t="s">
        <v>696</v>
      </c>
    </row>
    <row r="240" spans="1:38" ht="177" customHeight="1" x14ac:dyDescent="0.25">
      <c r="A240" s="79" t="s">
        <v>156</v>
      </c>
      <c r="B240" s="167" t="s">
        <v>622</v>
      </c>
      <c r="C240" s="72" t="s">
        <v>697</v>
      </c>
      <c r="D240" s="73">
        <v>109.063811</v>
      </c>
      <c r="E240" s="73">
        <v>0.497</v>
      </c>
      <c r="F240" s="73">
        <v>71.593811000000002</v>
      </c>
      <c r="G240" s="73">
        <v>29.559000000000001</v>
      </c>
      <c r="H240" s="73">
        <v>7.4139999999999997</v>
      </c>
      <c r="I240" s="168">
        <v>71.966476</v>
      </c>
      <c r="J240" s="168">
        <v>0.99460900000000008</v>
      </c>
      <c r="K240" s="168">
        <v>53.325543000000003</v>
      </c>
      <c r="L240" s="168">
        <v>16.076734000000002</v>
      </c>
      <c r="M240" s="168">
        <v>1.56959</v>
      </c>
      <c r="N240" s="168">
        <f t="shared" si="61"/>
        <v>-37.097335000000001</v>
      </c>
      <c r="O240" s="168">
        <f t="shared" si="62"/>
        <v>0.49760900000000008</v>
      </c>
      <c r="P240" s="168">
        <f t="shared" si="63"/>
        <v>-18.268267999999999</v>
      </c>
      <c r="Q240" s="168">
        <f t="shared" si="64"/>
        <v>-13.482265999999999</v>
      </c>
      <c r="R240" s="168">
        <f t="shared" si="65"/>
        <v>-5.8444099999999999</v>
      </c>
      <c r="S240" s="168">
        <v>36.677571</v>
      </c>
      <c r="T240" s="168">
        <v>0.91873400000000005</v>
      </c>
      <c r="U240" s="168">
        <v>35.663534999999996</v>
      </c>
      <c r="V240" s="168">
        <v>9.5302000000000012E-2</v>
      </c>
      <c r="W240" s="168">
        <v>0</v>
      </c>
      <c r="X240" s="72" t="s">
        <v>13</v>
      </c>
      <c r="Y240" s="72" t="s">
        <v>13</v>
      </c>
      <c r="Z240" s="72" t="s">
        <v>13</v>
      </c>
      <c r="AA240" s="72" t="s">
        <v>13</v>
      </c>
      <c r="AB240" s="72">
        <v>2011</v>
      </c>
      <c r="AC240" s="72">
        <v>20</v>
      </c>
      <c r="AD240" s="72" t="s">
        <v>387</v>
      </c>
      <c r="AE240" s="72">
        <v>160</v>
      </c>
      <c r="AF240" s="72">
        <v>2011</v>
      </c>
      <c r="AG240" s="72" t="s">
        <v>13</v>
      </c>
      <c r="AH240" s="72" t="s">
        <v>13</v>
      </c>
      <c r="AI240" s="72" t="s">
        <v>13</v>
      </c>
      <c r="AJ240" s="72">
        <v>1.871</v>
      </c>
      <c r="AK240" s="72" t="s">
        <v>13</v>
      </c>
      <c r="AL240" s="72" t="s">
        <v>696</v>
      </c>
    </row>
    <row r="241" spans="1:38" ht="143.25" customHeight="1" x14ac:dyDescent="0.25">
      <c r="A241" s="79" t="s">
        <v>157</v>
      </c>
      <c r="B241" s="167" t="s">
        <v>623</v>
      </c>
      <c r="C241" s="72" t="s">
        <v>695</v>
      </c>
      <c r="D241" s="73">
        <v>0.15</v>
      </c>
      <c r="E241" s="73">
        <v>0.15</v>
      </c>
      <c r="F241" s="73">
        <v>0</v>
      </c>
      <c r="G241" s="73">
        <v>0</v>
      </c>
      <c r="H241" s="73">
        <v>0</v>
      </c>
      <c r="I241" s="168">
        <v>0.38668999999999998</v>
      </c>
      <c r="J241" s="168">
        <v>0.38668999999999998</v>
      </c>
      <c r="K241" s="168">
        <v>0</v>
      </c>
      <c r="L241" s="168">
        <v>0</v>
      </c>
      <c r="M241" s="168">
        <v>0</v>
      </c>
      <c r="N241" s="168">
        <f t="shared" si="61"/>
        <v>0.23668999999999998</v>
      </c>
      <c r="O241" s="168">
        <f t="shared" si="62"/>
        <v>0.23668999999999998</v>
      </c>
      <c r="P241" s="168">
        <f t="shared" si="63"/>
        <v>0</v>
      </c>
      <c r="Q241" s="168">
        <f t="shared" si="64"/>
        <v>0</v>
      </c>
      <c r="R241" s="168">
        <f t="shared" si="65"/>
        <v>0</v>
      </c>
      <c r="S241" s="168">
        <v>0</v>
      </c>
      <c r="T241" s="168">
        <v>0</v>
      </c>
      <c r="U241" s="168">
        <v>0</v>
      </c>
      <c r="V241" s="168">
        <v>0</v>
      </c>
      <c r="W241" s="168">
        <v>0</v>
      </c>
      <c r="X241" s="72" t="s">
        <v>13</v>
      </c>
      <c r="Y241" s="72" t="s">
        <v>13</v>
      </c>
      <c r="Z241" s="72" t="s">
        <v>13</v>
      </c>
      <c r="AA241" s="72" t="s">
        <v>13</v>
      </c>
      <c r="AB241" s="72" t="s">
        <v>13</v>
      </c>
      <c r="AC241" s="72" t="s">
        <v>13</v>
      </c>
      <c r="AD241" s="72" t="s">
        <v>13</v>
      </c>
      <c r="AE241" s="72">
        <v>0</v>
      </c>
      <c r="AF241" s="72" t="s">
        <v>13</v>
      </c>
      <c r="AG241" s="72" t="s">
        <v>13</v>
      </c>
      <c r="AH241" s="72" t="s">
        <v>13</v>
      </c>
      <c r="AI241" s="72" t="s">
        <v>13</v>
      </c>
      <c r="AJ241" s="72">
        <v>0</v>
      </c>
      <c r="AK241" s="72" t="s">
        <v>13</v>
      </c>
      <c r="AL241" s="72" t="s">
        <v>698</v>
      </c>
    </row>
    <row r="242" spans="1:38" ht="164.25" customHeight="1" x14ac:dyDescent="0.25">
      <c r="A242" s="79" t="s">
        <v>158</v>
      </c>
      <c r="B242" s="167" t="s">
        <v>624</v>
      </c>
      <c r="C242" s="72" t="s">
        <v>697</v>
      </c>
      <c r="D242" s="73">
        <v>2.1442004200000002</v>
      </c>
      <c r="E242" s="73">
        <v>0</v>
      </c>
      <c r="F242" s="73">
        <v>0</v>
      </c>
      <c r="G242" s="73">
        <v>0</v>
      </c>
      <c r="H242" s="73">
        <v>2.1442004200000002</v>
      </c>
      <c r="I242" s="168">
        <v>2.1441999999999997</v>
      </c>
      <c r="J242" s="168">
        <v>0</v>
      </c>
      <c r="K242" s="168">
        <v>0</v>
      </c>
      <c r="L242" s="168">
        <v>0</v>
      </c>
      <c r="M242" s="168">
        <v>2.1441999999999997</v>
      </c>
      <c r="N242" s="168">
        <f t="shared" si="61"/>
        <v>-4.2000000055608666E-7</v>
      </c>
      <c r="O242" s="168">
        <f t="shared" si="62"/>
        <v>0</v>
      </c>
      <c r="P242" s="168">
        <f t="shared" si="63"/>
        <v>0</v>
      </c>
      <c r="Q242" s="168">
        <f t="shared" si="64"/>
        <v>0</v>
      </c>
      <c r="R242" s="168">
        <f t="shared" si="65"/>
        <v>-4.2000000055608666E-7</v>
      </c>
      <c r="S242" s="168">
        <v>1.8171189999999999</v>
      </c>
      <c r="T242" s="168">
        <v>0</v>
      </c>
      <c r="U242" s="168">
        <v>0</v>
      </c>
      <c r="V242" s="168">
        <v>0</v>
      </c>
      <c r="W242" s="168">
        <v>1.8171189999999999</v>
      </c>
      <c r="X242" s="72" t="s">
        <v>13</v>
      </c>
      <c r="Y242" s="72" t="s">
        <v>13</v>
      </c>
      <c r="Z242" s="72" t="s">
        <v>13</v>
      </c>
      <c r="AA242" s="72" t="s">
        <v>13</v>
      </c>
      <c r="AB242" s="72">
        <v>2013</v>
      </c>
      <c r="AC242" s="72">
        <v>20</v>
      </c>
      <c r="AD242" s="72" t="s">
        <v>291</v>
      </c>
      <c r="AE242" s="72">
        <v>80</v>
      </c>
      <c r="AF242" s="72">
        <v>2013</v>
      </c>
      <c r="AG242" s="72" t="s">
        <v>13</v>
      </c>
      <c r="AH242" s="72" t="s">
        <v>13</v>
      </c>
      <c r="AI242" s="72" t="s">
        <v>13</v>
      </c>
      <c r="AJ242" s="72">
        <v>0</v>
      </c>
      <c r="AK242" s="72" t="s">
        <v>13</v>
      </c>
      <c r="AL242" s="72" t="s">
        <v>696</v>
      </c>
    </row>
    <row r="243" spans="1:38" ht="115.5" customHeight="1" x14ac:dyDescent="0.25">
      <c r="A243" s="79" t="s">
        <v>159</v>
      </c>
      <c r="B243" s="167" t="s">
        <v>625</v>
      </c>
      <c r="C243" s="72" t="s">
        <v>701</v>
      </c>
      <c r="D243" s="73">
        <v>2.6125111200000002</v>
      </c>
      <c r="E243" s="73">
        <v>0</v>
      </c>
      <c r="F243" s="73">
        <v>1.1125111200000002</v>
      </c>
      <c r="G243" s="73">
        <v>1.5</v>
      </c>
      <c r="H243" s="73">
        <v>0</v>
      </c>
      <c r="I243" s="168">
        <v>5.5631219999999999</v>
      </c>
      <c r="J243" s="168">
        <v>0</v>
      </c>
      <c r="K243" s="168">
        <v>2.4820000000000002</v>
      </c>
      <c r="L243" s="168">
        <v>2.6885120000000002</v>
      </c>
      <c r="M243" s="168">
        <v>0.39261000000000001</v>
      </c>
      <c r="N243" s="168">
        <f t="shared" ref="N243:N298" si="66">I243-D243</f>
        <v>2.9506108799999997</v>
      </c>
      <c r="O243" s="168">
        <f t="shared" ref="O243:O298" si="67">J243-E243</f>
        <v>0</v>
      </c>
      <c r="P243" s="168">
        <f t="shared" ref="P243:P298" si="68">K243-F243</f>
        <v>1.36948888</v>
      </c>
      <c r="Q243" s="168">
        <f t="shared" ref="Q243:Q298" si="69">L243-G243</f>
        <v>1.1885120000000002</v>
      </c>
      <c r="R243" s="168">
        <f t="shared" ref="R243:R298" si="70">M243-H243</f>
        <v>0.39261000000000001</v>
      </c>
      <c r="S243" s="168">
        <v>4.8918599999999994</v>
      </c>
      <c r="T243" s="168">
        <v>0</v>
      </c>
      <c r="U243" s="168">
        <v>1.34893</v>
      </c>
      <c r="V243" s="168">
        <v>3.1503200000000002</v>
      </c>
      <c r="W243" s="168">
        <v>0.39260999999999968</v>
      </c>
      <c r="X243" s="72" t="s">
        <v>13</v>
      </c>
      <c r="Y243" s="72" t="s">
        <v>13</v>
      </c>
      <c r="Z243" s="72" t="s">
        <v>13</v>
      </c>
      <c r="AA243" s="72" t="s">
        <v>13</v>
      </c>
      <c r="AB243" s="72">
        <v>2019</v>
      </c>
      <c r="AC243" s="72">
        <v>25</v>
      </c>
      <c r="AD243" s="72" t="s">
        <v>13</v>
      </c>
      <c r="AE243" s="72">
        <v>0</v>
      </c>
      <c r="AF243" s="72">
        <v>2019</v>
      </c>
      <c r="AG243" s="72" t="s">
        <v>13</v>
      </c>
      <c r="AH243" s="72" t="s">
        <v>13</v>
      </c>
      <c r="AI243" s="72" t="s">
        <v>13</v>
      </c>
      <c r="AJ243" s="72">
        <v>0</v>
      </c>
      <c r="AK243" s="72" t="s">
        <v>13</v>
      </c>
      <c r="AL243" s="72" t="s">
        <v>696</v>
      </c>
    </row>
    <row r="244" spans="1:38" ht="79.5" customHeight="1" x14ac:dyDescent="0.25">
      <c r="A244" s="79" t="s">
        <v>160</v>
      </c>
      <c r="B244" s="167" t="s">
        <v>626</v>
      </c>
      <c r="C244" s="72" t="s">
        <v>702</v>
      </c>
      <c r="D244" s="73">
        <v>10</v>
      </c>
      <c r="E244" s="73">
        <v>0</v>
      </c>
      <c r="F244" s="73">
        <v>0</v>
      </c>
      <c r="G244" s="73">
        <v>10</v>
      </c>
      <c r="H244" s="73">
        <v>0</v>
      </c>
      <c r="I244" s="168">
        <v>0</v>
      </c>
      <c r="J244" s="168">
        <v>0</v>
      </c>
      <c r="K244" s="168">
        <v>0</v>
      </c>
      <c r="L244" s="168">
        <v>0</v>
      </c>
      <c r="M244" s="168">
        <v>0</v>
      </c>
      <c r="N244" s="168">
        <f t="shared" si="66"/>
        <v>-10</v>
      </c>
      <c r="O244" s="168">
        <f t="shared" si="67"/>
        <v>0</v>
      </c>
      <c r="P244" s="168">
        <f t="shared" si="68"/>
        <v>0</v>
      </c>
      <c r="Q244" s="168">
        <f t="shared" si="69"/>
        <v>-10</v>
      </c>
      <c r="R244" s="168">
        <f t="shared" si="70"/>
        <v>0</v>
      </c>
      <c r="S244" s="168">
        <v>0</v>
      </c>
      <c r="T244" s="168">
        <v>0</v>
      </c>
      <c r="U244" s="168">
        <v>0</v>
      </c>
      <c r="V244" s="168">
        <v>0</v>
      </c>
      <c r="W244" s="168">
        <v>0</v>
      </c>
      <c r="X244" s="72" t="s">
        <v>13</v>
      </c>
      <c r="Y244" s="72" t="s">
        <v>13</v>
      </c>
      <c r="Z244" s="72" t="s">
        <v>13</v>
      </c>
      <c r="AA244" s="72" t="s">
        <v>13</v>
      </c>
      <c r="AB244" s="72">
        <v>2013</v>
      </c>
      <c r="AC244" s="72" t="s">
        <v>13</v>
      </c>
      <c r="AD244" s="72" t="s">
        <v>13</v>
      </c>
      <c r="AE244" s="72">
        <v>0</v>
      </c>
      <c r="AF244" s="72">
        <v>2013</v>
      </c>
      <c r="AG244" s="72" t="s">
        <v>13</v>
      </c>
      <c r="AH244" s="72" t="s">
        <v>13</v>
      </c>
      <c r="AI244" s="72" t="s">
        <v>13</v>
      </c>
      <c r="AJ244" s="72">
        <v>0</v>
      </c>
      <c r="AK244" s="72" t="s">
        <v>13</v>
      </c>
      <c r="AL244" s="72" t="s">
        <v>13</v>
      </c>
    </row>
    <row r="245" spans="1:38" ht="79.5" customHeight="1" x14ac:dyDescent="0.25">
      <c r="A245" s="79" t="s">
        <v>161</v>
      </c>
      <c r="B245" s="167" t="s">
        <v>627</v>
      </c>
      <c r="C245" s="72" t="s">
        <v>697</v>
      </c>
      <c r="D245" s="73">
        <v>5</v>
      </c>
      <c r="E245" s="73">
        <v>0</v>
      </c>
      <c r="F245" s="73">
        <v>4.25</v>
      </c>
      <c r="G245" s="73">
        <v>0.5</v>
      </c>
      <c r="H245" s="73">
        <v>0.25</v>
      </c>
      <c r="I245" s="168">
        <v>1.3365909999999999</v>
      </c>
      <c r="J245" s="168">
        <v>0.16708199999999998</v>
      </c>
      <c r="K245" s="168">
        <v>1.1695089999999999</v>
      </c>
      <c r="L245" s="168">
        <v>0</v>
      </c>
      <c r="M245" s="168">
        <v>0</v>
      </c>
      <c r="N245" s="168">
        <f t="shared" si="66"/>
        <v>-3.6634090000000001</v>
      </c>
      <c r="O245" s="168">
        <f t="shared" si="67"/>
        <v>0.16708199999999998</v>
      </c>
      <c r="P245" s="168">
        <f t="shared" si="68"/>
        <v>-3.0804910000000003</v>
      </c>
      <c r="Q245" s="168">
        <f t="shared" si="69"/>
        <v>-0.5</v>
      </c>
      <c r="R245" s="168">
        <f t="shared" si="70"/>
        <v>-0.25</v>
      </c>
      <c r="S245" s="168">
        <v>0.141595</v>
      </c>
      <c r="T245" s="168">
        <v>0.141595</v>
      </c>
      <c r="U245" s="168">
        <v>0</v>
      </c>
      <c r="V245" s="168">
        <v>0</v>
      </c>
      <c r="W245" s="168">
        <v>0</v>
      </c>
      <c r="X245" s="72" t="s">
        <v>13</v>
      </c>
      <c r="Y245" s="72" t="s">
        <v>13</v>
      </c>
      <c r="Z245" s="72" t="s">
        <v>13</v>
      </c>
      <c r="AA245" s="72" t="s">
        <v>13</v>
      </c>
      <c r="AB245" s="72">
        <v>2019</v>
      </c>
      <c r="AC245" s="72" t="s">
        <v>291</v>
      </c>
      <c r="AD245" s="72" t="s">
        <v>291</v>
      </c>
      <c r="AE245" s="72">
        <v>0</v>
      </c>
      <c r="AF245" s="72">
        <v>2019</v>
      </c>
      <c r="AG245" s="72" t="s">
        <v>291</v>
      </c>
      <c r="AH245" s="72" t="s">
        <v>291</v>
      </c>
      <c r="AI245" s="72" t="s">
        <v>291</v>
      </c>
      <c r="AJ245" s="72">
        <v>0</v>
      </c>
      <c r="AK245" s="72" t="s">
        <v>13</v>
      </c>
      <c r="AL245" s="72" t="s">
        <v>696</v>
      </c>
    </row>
    <row r="246" spans="1:38" ht="79.5" customHeight="1" x14ac:dyDescent="0.25">
      <c r="A246" s="79" t="s">
        <v>162</v>
      </c>
      <c r="B246" s="167" t="s">
        <v>628</v>
      </c>
      <c r="C246" s="72" t="s">
        <v>697</v>
      </c>
      <c r="D246" s="73">
        <v>11.79510273</v>
      </c>
      <c r="E246" s="73">
        <v>0</v>
      </c>
      <c r="F246" s="73">
        <v>11.79510273</v>
      </c>
      <c r="G246" s="73">
        <v>0</v>
      </c>
      <c r="H246" s="73">
        <v>0</v>
      </c>
      <c r="I246" s="168">
        <v>11.205347</v>
      </c>
      <c r="J246" s="168">
        <v>0</v>
      </c>
      <c r="K246" s="168">
        <v>11.205347</v>
      </c>
      <c r="L246" s="168">
        <v>0</v>
      </c>
      <c r="M246" s="168">
        <v>0</v>
      </c>
      <c r="N246" s="168">
        <f t="shared" si="66"/>
        <v>-0.58975573000000026</v>
      </c>
      <c r="O246" s="168">
        <f t="shared" si="67"/>
        <v>0</v>
      </c>
      <c r="P246" s="168">
        <f t="shared" si="68"/>
        <v>-0.58975573000000026</v>
      </c>
      <c r="Q246" s="168">
        <f t="shared" si="69"/>
        <v>0</v>
      </c>
      <c r="R246" s="168">
        <f t="shared" si="70"/>
        <v>0</v>
      </c>
      <c r="S246" s="168">
        <v>0</v>
      </c>
      <c r="T246" s="168">
        <v>0</v>
      </c>
      <c r="U246" s="168">
        <v>0</v>
      </c>
      <c r="V246" s="168">
        <v>0</v>
      </c>
      <c r="W246" s="168">
        <v>0</v>
      </c>
      <c r="X246" s="72" t="s">
        <v>13</v>
      </c>
      <c r="Y246" s="72" t="s">
        <v>13</v>
      </c>
      <c r="Z246" s="72" t="s">
        <v>13</v>
      </c>
      <c r="AA246" s="72" t="s">
        <v>13</v>
      </c>
      <c r="AB246" s="72">
        <v>2012</v>
      </c>
      <c r="AC246" s="72" t="s">
        <v>291</v>
      </c>
      <c r="AD246" s="72" t="s">
        <v>291</v>
      </c>
      <c r="AE246" s="72">
        <v>0</v>
      </c>
      <c r="AF246" s="72">
        <v>2012</v>
      </c>
      <c r="AG246" s="72">
        <v>33</v>
      </c>
      <c r="AH246" s="72" t="s">
        <v>292</v>
      </c>
      <c r="AI246" s="72" t="s">
        <v>293</v>
      </c>
      <c r="AJ246" s="72">
        <v>5.25</v>
      </c>
      <c r="AK246" s="72" t="s">
        <v>13</v>
      </c>
      <c r="AL246" s="72" t="s">
        <v>696</v>
      </c>
    </row>
    <row r="247" spans="1:38" ht="79.5" customHeight="1" x14ac:dyDescent="0.25">
      <c r="A247" s="79" t="s">
        <v>163</v>
      </c>
      <c r="B247" s="167" t="s">
        <v>629</v>
      </c>
      <c r="C247" s="72" t="s">
        <v>697</v>
      </c>
      <c r="D247" s="73">
        <v>11.719054041</v>
      </c>
      <c r="E247" s="73">
        <v>0</v>
      </c>
      <c r="F247" s="73">
        <v>11.719054041</v>
      </c>
      <c r="G247" s="73">
        <v>0</v>
      </c>
      <c r="H247" s="73">
        <v>0</v>
      </c>
      <c r="I247" s="168">
        <v>11.133101</v>
      </c>
      <c r="J247" s="168">
        <v>0</v>
      </c>
      <c r="K247" s="168">
        <v>11.133101</v>
      </c>
      <c r="L247" s="168">
        <v>0</v>
      </c>
      <c r="M247" s="168">
        <v>0</v>
      </c>
      <c r="N247" s="168">
        <f t="shared" si="66"/>
        <v>-0.58595304099999979</v>
      </c>
      <c r="O247" s="168">
        <f t="shared" si="67"/>
        <v>0</v>
      </c>
      <c r="P247" s="168">
        <f t="shared" si="68"/>
        <v>-0.58595304099999979</v>
      </c>
      <c r="Q247" s="168">
        <f t="shared" si="69"/>
        <v>0</v>
      </c>
      <c r="R247" s="168">
        <f t="shared" si="70"/>
        <v>0</v>
      </c>
      <c r="S247" s="168">
        <v>0</v>
      </c>
      <c r="T247" s="168">
        <v>0</v>
      </c>
      <c r="U247" s="168">
        <v>0</v>
      </c>
      <c r="V247" s="168">
        <v>0</v>
      </c>
      <c r="W247" s="168">
        <v>0</v>
      </c>
      <c r="X247" s="72" t="s">
        <v>13</v>
      </c>
      <c r="Y247" s="72" t="s">
        <v>13</v>
      </c>
      <c r="Z247" s="72" t="s">
        <v>13</v>
      </c>
      <c r="AA247" s="72" t="s">
        <v>13</v>
      </c>
      <c r="AB247" s="72">
        <v>2012</v>
      </c>
      <c r="AC247" s="72" t="s">
        <v>291</v>
      </c>
      <c r="AD247" s="72" t="s">
        <v>291</v>
      </c>
      <c r="AE247" s="72">
        <v>0</v>
      </c>
      <c r="AF247" s="72">
        <v>2012</v>
      </c>
      <c r="AG247" s="72">
        <v>33</v>
      </c>
      <c r="AH247" s="72" t="s">
        <v>292</v>
      </c>
      <c r="AI247" s="72" t="s">
        <v>293</v>
      </c>
      <c r="AJ247" s="72">
        <v>4.07</v>
      </c>
      <c r="AK247" s="72" t="s">
        <v>13</v>
      </c>
      <c r="AL247" s="72" t="s">
        <v>696</v>
      </c>
    </row>
    <row r="248" spans="1:38" ht="79.5" customHeight="1" x14ac:dyDescent="0.25">
      <c r="A248" s="79" t="s">
        <v>164</v>
      </c>
      <c r="B248" s="167" t="s">
        <v>630</v>
      </c>
      <c r="C248" s="72" t="s">
        <v>697</v>
      </c>
      <c r="D248" s="73">
        <v>12.904003620000001</v>
      </c>
      <c r="E248" s="73">
        <v>0</v>
      </c>
      <c r="F248" s="73">
        <v>10.055003620000001</v>
      </c>
      <c r="G248" s="73">
        <v>0</v>
      </c>
      <c r="H248" s="73">
        <v>2.8490000000000002</v>
      </c>
      <c r="I248" s="168">
        <v>14.290584999999998</v>
      </c>
      <c r="J248" s="168">
        <v>0.15309700000000001</v>
      </c>
      <c r="K248" s="168">
        <v>10.543764999999999</v>
      </c>
      <c r="L248" s="168">
        <v>0</v>
      </c>
      <c r="M248" s="168">
        <v>3.5937229999999998</v>
      </c>
      <c r="N248" s="168">
        <f t="shared" si="66"/>
        <v>1.3865813799999973</v>
      </c>
      <c r="O248" s="168">
        <f t="shared" si="67"/>
        <v>0.15309700000000001</v>
      </c>
      <c r="P248" s="168">
        <f t="shared" si="68"/>
        <v>0.48876137999999791</v>
      </c>
      <c r="Q248" s="168">
        <f t="shared" si="69"/>
        <v>0</v>
      </c>
      <c r="R248" s="168">
        <f t="shared" si="70"/>
        <v>0.74472299999999958</v>
      </c>
      <c r="S248" s="168">
        <v>0.74475400000000003</v>
      </c>
      <c r="T248" s="168">
        <v>0</v>
      </c>
      <c r="U248" s="168">
        <v>0</v>
      </c>
      <c r="V248" s="168">
        <v>0</v>
      </c>
      <c r="W248" s="168">
        <v>0.74475400000000003</v>
      </c>
      <c r="X248" s="72" t="s">
        <v>13</v>
      </c>
      <c r="Y248" s="72" t="s">
        <v>13</v>
      </c>
      <c r="Z248" s="72" t="s">
        <v>13</v>
      </c>
      <c r="AA248" s="72" t="s">
        <v>13</v>
      </c>
      <c r="AB248" s="72">
        <v>2013</v>
      </c>
      <c r="AC248" s="72" t="s">
        <v>291</v>
      </c>
      <c r="AD248" s="72" t="s">
        <v>291</v>
      </c>
      <c r="AE248" s="72">
        <v>18.270000000000007</v>
      </c>
      <c r="AF248" s="72">
        <v>2013</v>
      </c>
      <c r="AG248" s="72" t="s">
        <v>291</v>
      </c>
      <c r="AH248" s="72" t="s">
        <v>291</v>
      </c>
      <c r="AI248" s="72" t="s">
        <v>291</v>
      </c>
      <c r="AJ248" s="72">
        <v>0</v>
      </c>
      <c r="AK248" s="72" t="s">
        <v>13</v>
      </c>
      <c r="AL248" s="72" t="s">
        <v>696</v>
      </c>
    </row>
    <row r="249" spans="1:38" ht="79.5" customHeight="1" x14ac:dyDescent="0.25">
      <c r="A249" s="79" t="s">
        <v>165</v>
      </c>
      <c r="B249" s="167" t="s">
        <v>631</v>
      </c>
      <c r="C249" s="72" t="s">
        <v>700</v>
      </c>
      <c r="D249" s="73">
        <v>0.27059587000000002</v>
      </c>
      <c r="E249" s="73">
        <v>0.27059587000000002</v>
      </c>
      <c r="F249" s="73">
        <v>0</v>
      </c>
      <c r="G249" s="73">
        <v>0</v>
      </c>
      <c r="H249" s="73">
        <v>0</v>
      </c>
      <c r="I249" s="168">
        <v>0</v>
      </c>
      <c r="J249" s="168">
        <v>0</v>
      </c>
      <c r="K249" s="168">
        <v>0</v>
      </c>
      <c r="L249" s="168">
        <v>0</v>
      </c>
      <c r="M249" s="168">
        <v>0</v>
      </c>
      <c r="N249" s="168">
        <f t="shared" si="66"/>
        <v>-0.27059587000000002</v>
      </c>
      <c r="O249" s="168">
        <f t="shared" si="67"/>
        <v>-0.27059587000000002</v>
      </c>
      <c r="P249" s="168">
        <f t="shared" si="68"/>
        <v>0</v>
      </c>
      <c r="Q249" s="168">
        <f t="shared" si="69"/>
        <v>0</v>
      </c>
      <c r="R249" s="168">
        <f t="shared" si="70"/>
        <v>0</v>
      </c>
      <c r="S249" s="168">
        <v>0</v>
      </c>
      <c r="T249" s="168">
        <v>0</v>
      </c>
      <c r="U249" s="168">
        <v>0</v>
      </c>
      <c r="V249" s="168">
        <v>0</v>
      </c>
      <c r="W249" s="168">
        <v>0</v>
      </c>
      <c r="X249" s="72" t="s">
        <v>13</v>
      </c>
      <c r="Y249" s="72" t="s">
        <v>13</v>
      </c>
      <c r="Z249" s="72" t="s">
        <v>13</v>
      </c>
      <c r="AA249" s="72" t="s">
        <v>13</v>
      </c>
      <c r="AB249" s="72" t="s">
        <v>13</v>
      </c>
      <c r="AC249" s="72" t="s">
        <v>13</v>
      </c>
      <c r="AD249" s="72" t="s">
        <v>13</v>
      </c>
      <c r="AE249" s="72">
        <v>0</v>
      </c>
      <c r="AF249" s="72" t="s">
        <v>13</v>
      </c>
      <c r="AG249" s="72" t="s">
        <v>13</v>
      </c>
      <c r="AH249" s="72" t="s">
        <v>13</v>
      </c>
      <c r="AI249" s="72" t="s">
        <v>13</v>
      </c>
      <c r="AJ249" s="72">
        <v>0</v>
      </c>
      <c r="AK249" s="72" t="s">
        <v>13</v>
      </c>
      <c r="AL249" s="72" t="s">
        <v>698</v>
      </c>
    </row>
    <row r="250" spans="1:38" ht="79.5" customHeight="1" x14ac:dyDescent="0.25">
      <c r="A250" s="79" t="s">
        <v>166</v>
      </c>
      <c r="B250" s="167" t="s">
        <v>632</v>
      </c>
      <c r="C250" s="72" t="s">
        <v>697</v>
      </c>
      <c r="D250" s="73">
        <v>6.1</v>
      </c>
      <c r="E250" s="73">
        <v>0.61</v>
      </c>
      <c r="F250" s="73">
        <v>5.1849999999999996</v>
      </c>
      <c r="G250" s="73">
        <v>0</v>
      </c>
      <c r="H250" s="73">
        <v>0.30499999999999999</v>
      </c>
      <c r="I250" s="168">
        <v>0.54920199999999997</v>
      </c>
      <c r="J250" s="168">
        <v>0.49753000000000003</v>
      </c>
      <c r="K250" s="168">
        <v>0</v>
      </c>
      <c r="L250" s="168">
        <v>0</v>
      </c>
      <c r="M250" s="168">
        <v>5.1671999999999996E-2</v>
      </c>
      <c r="N250" s="168">
        <f t="shared" si="66"/>
        <v>-5.5507979999999995</v>
      </c>
      <c r="O250" s="168">
        <f t="shared" si="67"/>
        <v>-0.11246999999999996</v>
      </c>
      <c r="P250" s="168">
        <f t="shared" si="68"/>
        <v>-5.1849999999999996</v>
      </c>
      <c r="Q250" s="168">
        <f t="shared" si="69"/>
        <v>0</v>
      </c>
      <c r="R250" s="168">
        <f t="shared" si="70"/>
        <v>-0.253328</v>
      </c>
      <c r="S250" s="168">
        <v>0.47330700000000003</v>
      </c>
      <c r="T250" s="168">
        <v>0.42163600000000001</v>
      </c>
      <c r="U250" s="168">
        <v>0</v>
      </c>
      <c r="V250" s="168">
        <v>0</v>
      </c>
      <c r="W250" s="168">
        <v>5.1670999999999995E-2</v>
      </c>
      <c r="X250" s="72" t="s">
        <v>13</v>
      </c>
      <c r="Y250" s="72" t="s">
        <v>13</v>
      </c>
      <c r="Z250" s="72" t="s">
        <v>13</v>
      </c>
      <c r="AA250" s="72" t="s">
        <v>13</v>
      </c>
      <c r="AB250" s="72">
        <v>2014</v>
      </c>
      <c r="AC250" s="72" t="s">
        <v>291</v>
      </c>
      <c r="AD250" s="72" t="s">
        <v>291</v>
      </c>
      <c r="AE250" s="72">
        <v>0</v>
      </c>
      <c r="AF250" s="72">
        <v>2014</v>
      </c>
      <c r="AG250" s="72">
        <v>33</v>
      </c>
      <c r="AH250" s="72" t="s">
        <v>291</v>
      </c>
      <c r="AI250" s="72" t="s">
        <v>294</v>
      </c>
      <c r="AJ250" s="72">
        <v>0.5</v>
      </c>
      <c r="AK250" s="72" t="s">
        <v>13</v>
      </c>
      <c r="AL250" s="72" t="s">
        <v>268</v>
      </c>
    </row>
    <row r="251" spans="1:38" ht="79.5" customHeight="1" x14ac:dyDescent="0.25">
      <c r="A251" s="79" t="s">
        <v>167</v>
      </c>
      <c r="B251" s="167" t="s">
        <v>633</v>
      </c>
      <c r="C251" s="72" t="s">
        <v>697</v>
      </c>
      <c r="D251" s="73">
        <v>3.66</v>
      </c>
      <c r="E251" s="73">
        <v>0.36600000000000005</v>
      </c>
      <c r="F251" s="73">
        <v>3.1110000000000002</v>
      </c>
      <c r="G251" s="73">
        <v>0</v>
      </c>
      <c r="H251" s="73">
        <v>0.18300000000000002</v>
      </c>
      <c r="I251" s="168">
        <v>0.524926</v>
      </c>
      <c r="J251" s="168">
        <v>0.47325499999999998</v>
      </c>
      <c r="K251" s="168">
        <v>0</v>
      </c>
      <c r="L251" s="168">
        <v>0</v>
      </c>
      <c r="M251" s="168">
        <v>5.1671000000000002E-2</v>
      </c>
      <c r="N251" s="168">
        <f t="shared" si="66"/>
        <v>-3.1350740000000004</v>
      </c>
      <c r="O251" s="168">
        <f t="shared" si="67"/>
        <v>0.10725499999999993</v>
      </c>
      <c r="P251" s="168">
        <f t="shared" si="68"/>
        <v>-3.1110000000000002</v>
      </c>
      <c r="Q251" s="168">
        <f t="shared" si="69"/>
        <v>0</v>
      </c>
      <c r="R251" s="168">
        <f t="shared" si="70"/>
        <v>-0.13132900000000003</v>
      </c>
      <c r="S251" s="168">
        <v>0.45273399999999997</v>
      </c>
      <c r="T251" s="168">
        <v>0.401063</v>
      </c>
      <c r="U251" s="168">
        <v>0</v>
      </c>
      <c r="V251" s="168">
        <v>0</v>
      </c>
      <c r="W251" s="168">
        <v>5.1670999999999995E-2</v>
      </c>
      <c r="X251" s="72" t="s">
        <v>13</v>
      </c>
      <c r="Y251" s="72" t="s">
        <v>13</v>
      </c>
      <c r="Z251" s="72" t="s">
        <v>13</v>
      </c>
      <c r="AA251" s="72" t="s">
        <v>13</v>
      </c>
      <c r="AB251" s="72">
        <v>2014</v>
      </c>
      <c r="AC251" s="72" t="s">
        <v>291</v>
      </c>
      <c r="AD251" s="72" t="s">
        <v>291</v>
      </c>
      <c r="AE251" s="72">
        <v>0</v>
      </c>
      <c r="AF251" s="72">
        <v>2014</v>
      </c>
      <c r="AG251" s="72">
        <v>33</v>
      </c>
      <c r="AH251" s="72" t="s">
        <v>291</v>
      </c>
      <c r="AI251" s="72" t="s">
        <v>294</v>
      </c>
      <c r="AJ251" s="72">
        <v>0.3</v>
      </c>
      <c r="AK251" s="72" t="s">
        <v>13</v>
      </c>
      <c r="AL251" s="72" t="s">
        <v>268</v>
      </c>
    </row>
    <row r="252" spans="1:38" ht="79.5" customHeight="1" x14ac:dyDescent="0.25">
      <c r="A252" s="79" t="s">
        <v>168</v>
      </c>
      <c r="B252" s="167" t="s">
        <v>634</v>
      </c>
      <c r="C252" s="72" t="s">
        <v>697</v>
      </c>
      <c r="D252" s="73">
        <v>5.5</v>
      </c>
      <c r="E252" s="73">
        <v>0.55000000000000004</v>
      </c>
      <c r="F252" s="73">
        <v>4.6749999999999998</v>
      </c>
      <c r="G252" s="73">
        <v>0</v>
      </c>
      <c r="H252" s="73">
        <v>0.27500000000000002</v>
      </c>
      <c r="I252" s="168">
        <v>0.402314</v>
      </c>
      <c r="J252" s="168">
        <v>0.402314</v>
      </c>
      <c r="K252" s="168">
        <v>0</v>
      </c>
      <c r="L252" s="168">
        <v>0</v>
      </c>
      <c r="M252" s="168">
        <v>0</v>
      </c>
      <c r="N252" s="168">
        <f t="shared" si="66"/>
        <v>-5.0976860000000004</v>
      </c>
      <c r="O252" s="168">
        <f t="shared" si="67"/>
        <v>-0.14768600000000004</v>
      </c>
      <c r="P252" s="168">
        <f t="shared" si="68"/>
        <v>-4.6749999999999998</v>
      </c>
      <c r="Q252" s="168">
        <f t="shared" si="69"/>
        <v>0</v>
      </c>
      <c r="R252" s="168">
        <f t="shared" si="70"/>
        <v>-0.27500000000000002</v>
      </c>
      <c r="S252" s="168">
        <v>0.402314</v>
      </c>
      <c r="T252" s="168">
        <v>0.402314</v>
      </c>
      <c r="U252" s="168">
        <v>0</v>
      </c>
      <c r="V252" s="168">
        <v>0</v>
      </c>
      <c r="W252" s="168">
        <v>0</v>
      </c>
      <c r="X252" s="72" t="s">
        <v>13</v>
      </c>
      <c r="Y252" s="72" t="s">
        <v>13</v>
      </c>
      <c r="Z252" s="72" t="s">
        <v>13</v>
      </c>
      <c r="AA252" s="72" t="s">
        <v>13</v>
      </c>
      <c r="AB252" s="72">
        <v>2014</v>
      </c>
      <c r="AC252" s="72" t="s">
        <v>291</v>
      </c>
      <c r="AD252" s="72" t="s">
        <v>291</v>
      </c>
      <c r="AE252" s="72">
        <v>0</v>
      </c>
      <c r="AF252" s="72">
        <v>2014</v>
      </c>
      <c r="AG252" s="72">
        <v>33</v>
      </c>
      <c r="AH252" s="72" t="s">
        <v>291</v>
      </c>
      <c r="AI252" s="72" t="s">
        <v>294</v>
      </c>
      <c r="AJ252" s="72">
        <v>0.45</v>
      </c>
      <c r="AK252" s="72" t="s">
        <v>13</v>
      </c>
      <c r="AL252" s="72" t="s">
        <v>268</v>
      </c>
    </row>
    <row r="253" spans="1:38" ht="79.5" customHeight="1" x14ac:dyDescent="0.25">
      <c r="A253" s="79" t="s">
        <v>169</v>
      </c>
      <c r="B253" s="167" t="s">
        <v>635</v>
      </c>
      <c r="C253" s="72" t="s">
        <v>697</v>
      </c>
      <c r="D253" s="73">
        <v>7.33</v>
      </c>
      <c r="E253" s="73">
        <v>0.7330000000000001</v>
      </c>
      <c r="F253" s="73">
        <v>6.2305000000000001</v>
      </c>
      <c r="G253" s="73">
        <v>0</v>
      </c>
      <c r="H253" s="73">
        <v>0.36650000000000005</v>
      </c>
      <c r="I253" s="168">
        <v>0.406665</v>
      </c>
      <c r="J253" s="168">
        <v>0.406665</v>
      </c>
      <c r="K253" s="168">
        <v>0</v>
      </c>
      <c r="L253" s="168">
        <v>0</v>
      </c>
      <c r="M253" s="168">
        <v>0</v>
      </c>
      <c r="N253" s="168">
        <f t="shared" si="66"/>
        <v>-6.9233349999999998</v>
      </c>
      <c r="O253" s="168">
        <f t="shared" si="67"/>
        <v>-0.3263350000000001</v>
      </c>
      <c r="P253" s="168">
        <f t="shared" si="68"/>
        <v>-6.2305000000000001</v>
      </c>
      <c r="Q253" s="168">
        <f t="shared" si="69"/>
        <v>0</v>
      </c>
      <c r="R253" s="168">
        <f t="shared" si="70"/>
        <v>-0.36650000000000005</v>
      </c>
      <c r="S253" s="168">
        <v>0.406665</v>
      </c>
      <c r="T253" s="168">
        <v>0.406665</v>
      </c>
      <c r="U253" s="168">
        <v>0</v>
      </c>
      <c r="V253" s="168">
        <v>0</v>
      </c>
      <c r="W253" s="168">
        <v>0</v>
      </c>
      <c r="X253" s="72" t="s">
        <v>13</v>
      </c>
      <c r="Y253" s="72" t="s">
        <v>13</v>
      </c>
      <c r="Z253" s="72" t="s">
        <v>13</v>
      </c>
      <c r="AA253" s="72" t="s">
        <v>13</v>
      </c>
      <c r="AB253" s="72">
        <v>2014</v>
      </c>
      <c r="AC253" s="72" t="s">
        <v>291</v>
      </c>
      <c r="AD253" s="72" t="s">
        <v>291</v>
      </c>
      <c r="AE253" s="72">
        <v>0</v>
      </c>
      <c r="AF253" s="72">
        <v>2014</v>
      </c>
      <c r="AG253" s="72">
        <v>33</v>
      </c>
      <c r="AH253" s="72" t="s">
        <v>291</v>
      </c>
      <c r="AI253" s="72" t="s">
        <v>294</v>
      </c>
      <c r="AJ253" s="72">
        <v>0.6</v>
      </c>
      <c r="AK253" s="72" t="s">
        <v>13</v>
      </c>
      <c r="AL253" s="72" t="s">
        <v>268</v>
      </c>
    </row>
    <row r="254" spans="1:38" ht="79.5" customHeight="1" x14ac:dyDescent="0.25">
      <c r="A254" s="79" t="s">
        <v>170</v>
      </c>
      <c r="B254" s="167" t="s">
        <v>636</v>
      </c>
      <c r="C254" s="72" t="s">
        <v>697</v>
      </c>
      <c r="D254" s="73">
        <v>4.5693103100000005</v>
      </c>
      <c r="E254" s="73">
        <v>0</v>
      </c>
      <c r="F254" s="73">
        <v>4.0693103100000005</v>
      </c>
      <c r="G254" s="73">
        <v>0</v>
      </c>
      <c r="H254" s="73">
        <v>0.5</v>
      </c>
      <c r="I254" s="168">
        <v>4.5693100000000006</v>
      </c>
      <c r="J254" s="168">
        <v>0</v>
      </c>
      <c r="K254" s="168">
        <v>4.0695050000000004</v>
      </c>
      <c r="L254" s="168">
        <v>0</v>
      </c>
      <c r="M254" s="168">
        <v>0.499805</v>
      </c>
      <c r="N254" s="168">
        <f t="shared" si="66"/>
        <v>-3.0999999989234084E-7</v>
      </c>
      <c r="O254" s="168">
        <f t="shared" si="67"/>
        <v>0</v>
      </c>
      <c r="P254" s="168">
        <f t="shared" si="68"/>
        <v>1.9468999999983083E-4</v>
      </c>
      <c r="Q254" s="168">
        <f t="shared" si="69"/>
        <v>0</v>
      </c>
      <c r="R254" s="168">
        <f t="shared" si="70"/>
        <v>-1.9500000000000073E-4</v>
      </c>
      <c r="S254" s="168">
        <v>0</v>
      </c>
      <c r="T254" s="168">
        <v>0</v>
      </c>
      <c r="U254" s="168">
        <v>0</v>
      </c>
      <c r="V254" s="168">
        <v>0</v>
      </c>
      <c r="W254" s="168">
        <v>0</v>
      </c>
      <c r="X254" s="72" t="s">
        <v>13</v>
      </c>
      <c r="Y254" s="72" t="s">
        <v>13</v>
      </c>
      <c r="Z254" s="72" t="s">
        <v>13</v>
      </c>
      <c r="AA254" s="72" t="s">
        <v>13</v>
      </c>
      <c r="AB254" s="72">
        <v>2012</v>
      </c>
      <c r="AC254" s="72" t="s">
        <v>291</v>
      </c>
      <c r="AD254" s="72" t="s">
        <v>291</v>
      </c>
      <c r="AE254" s="72">
        <v>0</v>
      </c>
      <c r="AF254" s="72">
        <v>2012</v>
      </c>
      <c r="AG254" s="72">
        <v>33</v>
      </c>
      <c r="AH254" s="72" t="s">
        <v>291</v>
      </c>
      <c r="AI254" s="72" t="s">
        <v>294</v>
      </c>
      <c r="AJ254" s="72">
        <v>1.5</v>
      </c>
      <c r="AK254" s="72" t="s">
        <v>13</v>
      </c>
      <c r="AL254" s="72" t="s">
        <v>696</v>
      </c>
    </row>
    <row r="255" spans="1:38" ht="79.5" customHeight="1" x14ac:dyDescent="0.25">
      <c r="A255" s="79" t="s">
        <v>171</v>
      </c>
      <c r="B255" s="167" t="s">
        <v>637</v>
      </c>
      <c r="C255" s="72" t="s">
        <v>697</v>
      </c>
      <c r="D255" s="73">
        <v>110.15</v>
      </c>
      <c r="E255" s="73">
        <v>0</v>
      </c>
      <c r="F255" s="73">
        <v>96.649619999999999</v>
      </c>
      <c r="G255" s="73">
        <v>0</v>
      </c>
      <c r="H255" s="73">
        <v>13.50038</v>
      </c>
      <c r="I255" s="168">
        <v>24.048531999999998</v>
      </c>
      <c r="J255" s="168">
        <v>0</v>
      </c>
      <c r="K255" s="168">
        <v>20.235234000000002</v>
      </c>
      <c r="L255" s="168">
        <v>0</v>
      </c>
      <c r="M255" s="168">
        <v>3.8132980000000001</v>
      </c>
      <c r="N255" s="168">
        <f t="shared" si="66"/>
        <v>-86.101468000000011</v>
      </c>
      <c r="O255" s="168">
        <f t="shared" si="67"/>
        <v>0</v>
      </c>
      <c r="P255" s="168">
        <f t="shared" si="68"/>
        <v>-76.414385999999993</v>
      </c>
      <c r="Q255" s="168">
        <f t="shared" si="69"/>
        <v>0</v>
      </c>
      <c r="R255" s="168">
        <f t="shared" si="70"/>
        <v>-9.6870820000000002</v>
      </c>
      <c r="S255" s="168">
        <v>18.330171999999997</v>
      </c>
      <c r="T255" s="168">
        <v>0</v>
      </c>
      <c r="U255" s="168">
        <v>14.516874</v>
      </c>
      <c r="V255" s="168">
        <v>0</v>
      </c>
      <c r="W255" s="168">
        <v>3.8132979999999987</v>
      </c>
      <c r="X255" s="72" t="s">
        <v>13</v>
      </c>
      <c r="Y255" s="72" t="s">
        <v>13</v>
      </c>
      <c r="Z255" s="72" t="s">
        <v>13</v>
      </c>
      <c r="AA255" s="72" t="s">
        <v>13</v>
      </c>
      <c r="AB255" s="72" t="s">
        <v>407</v>
      </c>
      <c r="AC255" s="72" t="s">
        <v>291</v>
      </c>
      <c r="AD255" s="72" t="s">
        <v>291</v>
      </c>
      <c r="AE255" s="72">
        <v>0</v>
      </c>
      <c r="AF255" s="72" t="s">
        <v>407</v>
      </c>
      <c r="AG255" s="72">
        <v>33</v>
      </c>
      <c r="AH255" s="72" t="s">
        <v>291</v>
      </c>
      <c r="AI255" s="72" t="s">
        <v>294</v>
      </c>
      <c r="AJ255" s="72">
        <v>4.1500000000000004</v>
      </c>
      <c r="AK255" s="72" t="s">
        <v>13</v>
      </c>
      <c r="AL255" s="72" t="s">
        <v>268</v>
      </c>
    </row>
    <row r="256" spans="1:38" ht="79.5" customHeight="1" x14ac:dyDescent="0.25">
      <c r="A256" s="79" t="s">
        <v>172</v>
      </c>
      <c r="B256" s="167" t="s">
        <v>638</v>
      </c>
      <c r="C256" s="72" t="s">
        <v>697</v>
      </c>
      <c r="D256" s="73">
        <v>63.973613377157207</v>
      </c>
      <c r="E256" s="73">
        <v>0</v>
      </c>
      <c r="F256" s="73">
        <v>31.986806688578604</v>
      </c>
      <c r="G256" s="73">
        <v>28.788126019720742</v>
      </c>
      <c r="H256" s="73">
        <v>3.1986806688578606</v>
      </c>
      <c r="I256" s="168">
        <v>12.443913999999999</v>
      </c>
      <c r="J256" s="168">
        <v>0.49569999999999997</v>
      </c>
      <c r="K256" s="168">
        <v>10.947717999999998</v>
      </c>
      <c r="L256" s="168">
        <v>0</v>
      </c>
      <c r="M256" s="168">
        <v>1.0004960000000001</v>
      </c>
      <c r="N256" s="168">
        <f t="shared" si="66"/>
        <v>-51.529699377157208</v>
      </c>
      <c r="O256" s="168">
        <f t="shared" si="67"/>
        <v>0.49569999999999997</v>
      </c>
      <c r="P256" s="168">
        <f t="shared" si="68"/>
        <v>-21.039088688578605</v>
      </c>
      <c r="Q256" s="168">
        <f t="shared" si="69"/>
        <v>-28.788126019720742</v>
      </c>
      <c r="R256" s="168">
        <f t="shared" si="70"/>
        <v>-2.1981846688578606</v>
      </c>
      <c r="S256" s="168">
        <v>8.9995560000000001</v>
      </c>
      <c r="T256" s="168">
        <v>0.49569999999999997</v>
      </c>
      <c r="U256" s="168">
        <v>3.6018680000000005</v>
      </c>
      <c r="V256" s="168">
        <v>3.9014920000000002</v>
      </c>
      <c r="W256" s="168">
        <v>1.0004960000000001</v>
      </c>
      <c r="X256" s="72" t="s">
        <v>13</v>
      </c>
      <c r="Y256" s="72" t="s">
        <v>13</v>
      </c>
      <c r="Z256" s="72" t="s">
        <v>13</v>
      </c>
      <c r="AA256" s="72" t="s">
        <v>13</v>
      </c>
      <c r="AB256" s="72">
        <v>2013</v>
      </c>
      <c r="AC256" s="72" t="s">
        <v>13</v>
      </c>
      <c r="AD256" s="72" t="s">
        <v>13</v>
      </c>
      <c r="AE256" s="72">
        <v>0</v>
      </c>
      <c r="AF256" s="72">
        <v>2013</v>
      </c>
      <c r="AG256" s="72" t="s">
        <v>13</v>
      </c>
      <c r="AH256" s="72" t="s">
        <v>13</v>
      </c>
      <c r="AI256" s="72" t="s">
        <v>13</v>
      </c>
      <c r="AJ256" s="72">
        <v>0</v>
      </c>
      <c r="AK256" s="72" t="s">
        <v>13</v>
      </c>
      <c r="AL256" s="72" t="s">
        <v>696</v>
      </c>
    </row>
    <row r="257" spans="1:38" ht="79.5" customHeight="1" x14ac:dyDescent="0.25">
      <c r="A257" s="79" t="s">
        <v>173</v>
      </c>
      <c r="B257" s="167" t="s">
        <v>639</v>
      </c>
      <c r="C257" s="72" t="s">
        <v>697</v>
      </c>
      <c r="D257" s="73">
        <v>0.62584600000000001</v>
      </c>
      <c r="E257" s="73">
        <v>0</v>
      </c>
      <c r="F257" s="73">
        <v>0</v>
      </c>
      <c r="G257" s="73">
        <v>0.62584600000000001</v>
      </c>
      <c r="H257" s="73">
        <v>0</v>
      </c>
      <c r="I257" s="168">
        <v>0.64084600000000003</v>
      </c>
      <c r="J257" s="168">
        <v>0</v>
      </c>
      <c r="K257" s="168">
        <v>0</v>
      </c>
      <c r="L257" s="168">
        <v>0.64084600000000003</v>
      </c>
      <c r="M257" s="168">
        <v>0</v>
      </c>
      <c r="N257" s="168">
        <f t="shared" si="66"/>
        <v>1.5000000000000013E-2</v>
      </c>
      <c r="O257" s="168">
        <f t="shared" si="67"/>
        <v>0</v>
      </c>
      <c r="P257" s="168">
        <f t="shared" si="68"/>
        <v>0</v>
      </c>
      <c r="Q257" s="168">
        <f t="shared" si="69"/>
        <v>1.5000000000000013E-2</v>
      </c>
      <c r="R257" s="168">
        <f t="shared" si="70"/>
        <v>0</v>
      </c>
      <c r="S257" s="168">
        <v>0</v>
      </c>
      <c r="T257" s="168">
        <v>0</v>
      </c>
      <c r="U257" s="168">
        <v>0</v>
      </c>
      <c r="V257" s="168">
        <v>0</v>
      </c>
      <c r="W257" s="168">
        <v>0</v>
      </c>
      <c r="X257" s="72" t="s">
        <v>13</v>
      </c>
      <c r="Y257" s="72" t="s">
        <v>13</v>
      </c>
      <c r="Z257" s="72" t="s">
        <v>13</v>
      </c>
      <c r="AA257" s="72" t="s">
        <v>13</v>
      </c>
      <c r="AB257" s="72">
        <v>2013</v>
      </c>
      <c r="AC257" s="72" t="s">
        <v>13</v>
      </c>
      <c r="AD257" s="72" t="s">
        <v>13</v>
      </c>
      <c r="AE257" s="72">
        <v>0.16</v>
      </c>
      <c r="AF257" s="72">
        <v>2013</v>
      </c>
      <c r="AG257" s="72" t="s">
        <v>13</v>
      </c>
      <c r="AH257" s="72" t="s">
        <v>13</v>
      </c>
      <c r="AI257" s="72" t="s">
        <v>13</v>
      </c>
      <c r="AJ257" s="72">
        <v>0.28000000000000003</v>
      </c>
      <c r="AK257" s="72" t="s">
        <v>13</v>
      </c>
      <c r="AL257" s="72" t="s">
        <v>13</v>
      </c>
    </row>
    <row r="258" spans="1:38" ht="42" customHeight="1" x14ac:dyDescent="0.25">
      <c r="A258" s="79" t="s">
        <v>174</v>
      </c>
      <c r="B258" s="167" t="s">
        <v>640</v>
      </c>
      <c r="C258" s="72" t="s">
        <v>702</v>
      </c>
      <c r="D258" s="73">
        <v>29.515000000000001</v>
      </c>
      <c r="E258" s="73">
        <v>0</v>
      </c>
      <c r="F258" s="73">
        <v>0</v>
      </c>
      <c r="G258" s="73">
        <v>29.515000000000001</v>
      </c>
      <c r="H258" s="73">
        <v>0</v>
      </c>
      <c r="I258" s="168">
        <v>0</v>
      </c>
      <c r="J258" s="168">
        <v>0</v>
      </c>
      <c r="K258" s="168">
        <v>0</v>
      </c>
      <c r="L258" s="168">
        <v>0</v>
      </c>
      <c r="M258" s="168">
        <v>0</v>
      </c>
      <c r="N258" s="168">
        <f t="shared" si="66"/>
        <v>-29.515000000000001</v>
      </c>
      <c r="O258" s="168">
        <f t="shared" si="67"/>
        <v>0</v>
      </c>
      <c r="P258" s="168">
        <f t="shared" si="68"/>
        <v>0</v>
      </c>
      <c r="Q258" s="168">
        <f t="shared" si="69"/>
        <v>-29.515000000000001</v>
      </c>
      <c r="R258" s="168">
        <f t="shared" si="70"/>
        <v>0</v>
      </c>
      <c r="S258" s="168">
        <v>0</v>
      </c>
      <c r="T258" s="168">
        <v>0</v>
      </c>
      <c r="U258" s="168">
        <v>0</v>
      </c>
      <c r="V258" s="168">
        <v>0</v>
      </c>
      <c r="W258" s="168">
        <v>0</v>
      </c>
      <c r="X258" s="72" t="s">
        <v>13</v>
      </c>
      <c r="Y258" s="72" t="s">
        <v>13</v>
      </c>
      <c r="Z258" s="72" t="s">
        <v>13</v>
      </c>
      <c r="AA258" s="72" t="s">
        <v>13</v>
      </c>
      <c r="AB258" s="72">
        <v>2013</v>
      </c>
      <c r="AC258" s="72" t="s">
        <v>13</v>
      </c>
      <c r="AD258" s="72" t="s">
        <v>13</v>
      </c>
      <c r="AE258" s="72">
        <v>0</v>
      </c>
      <c r="AF258" s="72">
        <v>2013</v>
      </c>
      <c r="AG258" s="72" t="s">
        <v>13</v>
      </c>
      <c r="AH258" s="72" t="s">
        <v>13</v>
      </c>
      <c r="AI258" s="72" t="s">
        <v>13</v>
      </c>
      <c r="AJ258" s="72">
        <v>0</v>
      </c>
      <c r="AK258" s="72" t="s">
        <v>13</v>
      </c>
      <c r="AL258" s="72" t="s">
        <v>13</v>
      </c>
    </row>
    <row r="259" spans="1:38" ht="42" customHeight="1" x14ac:dyDescent="0.25">
      <c r="A259" s="79" t="s">
        <v>175</v>
      </c>
      <c r="B259" s="167" t="s">
        <v>641</v>
      </c>
      <c r="C259" s="72" t="s">
        <v>702</v>
      </c>
      <c r="D259" s="73">
        <v>23.599999999999998</v>
      </c>
      <c r="E259" s="73">
        <v>0</v>
      </c>
      <c r="F259" s="73">
        <v>0</v>
      </c>
      <c r="G259" s="73">
        <v>23.599999999999998</v>
      </c>
      <c r="H259" s="73">
        <v>0</v>
      </c>
      <c r="I259" s="168">
        <v>29.240174</v>
      </c>
      <c r="J259" s="168">
        <v>0</v>
      </c>
      <c r="K259" s="168">
        <v>0</v>
      </c>
      <c r="L259" s="168">
        <v>29.240174</v>
      </c>
      <c r="M259" s="168">
        <v>0</v>
      </c>
      <c r="N259" s="168">
        <f t="shared" si="66"/>
        <v>5.6401740000000018</v>
      </c>
      <c r="O259" s="168">
        <f t="shared" si="67"/>
        <v>0</v>
      </c>
      <c r="P259" s="168">
        <f t="shared" si="68"/>
        <v>0</v>
      </c>
      <c r="Q259" s="168">
        <f t="shared" si="69"/>
        <v>5.6401740000000018</v>
      </c>
      <c r="R259" s="168">
        <f t="shared" si="70"/>
        <v>0</v>
      </c>
      <c r="S259" s="168">
        <v>27.730664000000001</v>
      </c>
      <c r="T259" s="168">
        <v>0</v>
      </c>
      <c r="U259" s="168">
        <v>0</v>
      </c>
      <c r="V259" s="168">
        <v>27.730664000000001</v>
      </c>
      <c r="W259" s="168">
        <v>0</v>
      </c>
      <c r="X259" s="72" t="s">
        <v>13</v>
      </c>
      <c r="Y259" s="72" t="s">
        <v>13</v>
      </c>
      <c r="Z259" s="72" t="s">
        <v>13</v>
      </c>
      <c r="AA259" s="72" t="s">
        <v>13</v>
      </c>
      <c r="AB259" s="72" t="s">
        <v>642</v>
      </c>
      <c r="AC259" s="72" t="s">
        <v>13</v>
      </c>
      <c r="AD259" s="72" t="s">
        <v>13</v>
      </c>
      <c r="AE259" s="72">
        <v>0</v>
      </c>
      <c r="AF259" s="72" t="s">
        <v>642</v>
      </c>
      <c r="AG259" s="72" t="s">
        <v>13</v>
      </c>
      <c r="AH259" s="72" t="s">
        <v>13</v>
      </c>
      <c r="AI259" s="72" t="s">
        <v>13</v>
      </c>
      <c r="AJ259" s="72">
        <v>0</v>
      </c>
      <c r="AK259" s="72" t="s">
        <v>13</v>
      </c>
      <c r="AL259" s="72" t="s">
        <v>13</v>
      </c>
    </row>
    <row r="260" spans="1:38" ht="42" customHeight="1" x14ac:dyDescent="0.25">
      <c r="A260" s="79" t="s">
        <v>176</v>
      </c>
      <c r="B260" s="167" t="s">
        <v>643</v>
      </c>
      <c r="C260" s="72" t="s">
        <v>703</v>
      </c>
      <c r="D260" s="73">
        <v>0.48</v>
      </c>
      <c r="E260" s="73">
        <v>0</v>
      </c>
      <c r="F260" s="73">
        <v>0</v>
      </c>
      <c r="G260" s="73">
        <v>0.48</v>
      </c>
      <c r="H260" s="73">
        <v>0</v>
      </c>
      <c r="I260" s="168">
        <v>0.20951</v>
      </c>
      <c r="J260" s="168">
        <v>0</v>
      </c>
      <c r="K260" s="168">
        <v>0</v>
      </c>
      <c r="L260" s="168">
        <v>0.20951</v>
      </c>
      <c r="M260" s="168">
        <v>0</v>
      </c>
      <c r="N260" s="168">
        <f t="shared" si="66"/>
        <v>-0.27049000000000001</v>
      </c>
      <c r="O260" s="168">
        <f t="shared" si="67"/>
        <v>0</v>
      </c>
      <c r="P260" s="168">
        <f t="shared" si="68"/>
        <v>0</v>
      </c>
      <c r="Q260" s="168">
        <f t="shared" si="69"/>
        <v>-0.27049000000000001</v>
      </c>
      <c r="R260" s="168">
        <f t="shared" si="70"/>
        <v>0</v>
      </c>
      <c r="S260" s="168">
        <v>0.17755000000000001</v>
      </c>
      <c r="T260" s="168">
        <v>0</v>
      </c>
      <c r="U260" s="168">
        <v>0</v>
      </c>
      <c r="V260" s="168">
        <v>0.17755000000000001</v>
      </c>
      <c r="W260" s="168">
        <v>0</v>
      </c>
      <c r="X260" s="72" t="s">
        <v>13</v>
      </c>
      <c r="Y260" s="72" t="s">
        <v>13</v>
      </c>
      <c r="Z260" s="72" t="s">
        <v>13</v>
      </c>
      <c r="AA260" s="72" t="s">
        <v>13</v>
      </c>
      <c r="AB260" s="72" t="s">
        <v>407</v>
      </c>
      <c r="AC260" s="72" t="s">
        <v>13</v>
      </c>
      <c r="AD260" s="72" t="s">
        <v>13</v>
      </c>
      <c r="AE260" s="72">
        <v>0</v>
      </c>
      <c r="AF260" s="72" t="s">
        <v>407</v>
      </c>
      <c r="AG260" s="72" t="s">
        <v>13</v>
      </c>
      <c r="AH260" s="72" t="s">
        <v>13</v>
      </c>
      <c r="AI260" s="72" t="s">
        <v>13</v>
      </c>
      <c r="AJ260" s="72">
        <v>0</v>
      </c>
      <c r="AK260" s="72" t="s">
        <v>13</v>
      </c>
      <c r="AL260" s="72" t="s">
        <v>13</v>
      </c>
    </row>
    <row r="261" spans="1:38" ht="42" customHeight="1" x14ac:dyDescent="0.25">
      <c r="A261" s="79" t="s">
        <v>177</v>
      </c>
      <c r="B261" s="167" t="s">
        <v>644</v>
      </c>
      <c r="C261" s="72" t="s">
        <v>704</v>
      </c>
      <c r="D261" s="73">
        <v>0.49664029999999998</v>
      </c>
      <c r="E261" s="73">
        <v>0</v>
      </c>
      <c r="F261" s="73">
        <v>0</v>
      </c>
      <c r="G261" s="73">
        <v>0.49664029999999998</v>
      </c>
      <c r="H261" s="73">
        <v>0</v>
      </c>
      <c r="I261" s="168">
        <v>0.49663999999999997</v>
      </c>
      <c r="J261" s="168">
        <v>0</v>
      </c>
      <c r="K261" s="168">
        <v>0</v>
      </c>
      <c r="L261" s="168">
        <v>0.49663999999999997</v>
      </c>
      <c r="M261" s="168">
        <v>0</v>
      </c>
      <c r="N261" s="168">
        <f t="shared" si="66"/>
        <v>-3.000000000086267E-7</v>
      </c>
      <c r="O261" s="168">
        <f t="shared" si="67"/>
        <v>0</v>
      </c>
      <c r="P261" s="168">
        <f t="shared" si="68"/>
        <v>0</v>
      </c>
      <c r="Q261" s="168">
        <f t="shared" si="69"/>
        <v>-3.000000000086267E-7</v>
      </c>
      <c r="R261" s="168">
        <f t="shared" si="70"/>
        <v>0</v>
      </c>
      <c r="S261" s="168">
        <v>0</v>
      </c>
      <c r="T261" s="168">
        <v>0</v>
      </c>
      <c r="U261" s="168">
        <v>0</v>
      </c>
      <c r="V261" s="168">
        <v>0</v>
      </c>
      <c r="W261" s="168">
        <v>0</v>
      </c>
      <c r="X261" s="72" t="s">
        <v>13</v>
      </c>
      <c r="Y261" s="72" t="s">
        <v>13</v>
      </c>
      <c r="Z261" s="72" t="s">
        <v>13</v>
      </c>
      <c r="AA261" s="72" t="s">
        <v>13</v>
      </c>
      <c r="AB261" s="72" t="s">
        <v>407</v>
      </c>
      <c r="AC261" s="72" t="s">
        <v>13</v>
      </c>
      <c r="AD261" s="72" t="s">
        <v>13</v>
      </c>
      <c r="AE261" s="72">
        <v>0</v>
      </c>
      <c r="AF261" s="72" t="s">
        <v>407</v>
      </c>
      <c r="AG261" s="72" t="s">
        <v>13</v>
      </c>
      <c r="AH261" s="72" t="s">
        <v>13</v>
      </c>
      <c r="AI261" s="72" t="s">
        <v>13</v>
      </c>
      <c r="AJ261" s="72">
        <v>0</v>
      </c>
      <c r="AK261" s="72" t="s">
        <v>13</v>
      </c>
      <c r="AL261" s="72" t="s">
        <v>13</v>
      </c>
    </row>
    <row r="262" spans="1:38" ht="42" customHeight="1" x14ac:dyDescent="0.25">
      <c r="A262" s="79" t="s">
        <v>178</v>
      </c>
      <c r="B262" s="167" t="s">
        <v>645</v>
      </c>
      <c r="C262" s="72" t="s">
        <v>704</v>
      </c>
      <c r="D262" s="73">
        <v>0.378</v>
      </c>
      <c r="E262" s="73">
        <v>0</v>
      </c>
      <c r="F262" s="73">
        <v>0</v>
      </c>
      <c r="G262" s="73">
        <v>0.378</v>
      </c>
      <c r="H262" s="73">
        <v>0</v>
      </c>
      <c r="I262" s="168">
        <v>0.378</v>
      </c>
      <c r="J262" s="168">
        <v>0</v>
      </c>
      <c r="K262" s="168">
        <v>0</v>
      </c>
      <c r="L262" s="168">
        <v>0.378</v>
      </c>
      <c r="M262" s="168">
        <v>0</v>
      </c>
      <c r="N262" s="168">
        <f t="shared" si="66"/>
        <v>0</v>
      </c>
      <c r="O262" s="168">
        <f t="shared" si="67"/>
        <v>0</v>
      </c>
      <c r="P262" s="168">
        <f t="shared" si="68"/>
        <v>0</v>
      </c>
      <c r="Q262" s="168">
        <f t="shared" si="69"/>
        <v>0</v>
      </c>
      <c r="R262" s="168">
        <f t="shared" si="70"/>
        <v>0</v>
      </c>
      <c r="S262" s="168">
        <v>0.32033999999999996</v>
      </c>
      <c r="T262" s="168">
        <v>0</v>
      </c>
      <c r="U262" s="168">
        <v>0</v>
      </c>
      <c r="V262" s="168">
        <v>0.32033999999999996</v>
      </c>
      <c r="W262" s="168">
        <v>0</v>
      </c>
      <c r="X262" s="72" t="s">
        <v>13</v>
      </c>
      <c r="Y262" s="72" t="s">
        <v>13</v>
      </c>
      <c r="Z262" s="72" t="s">
        <v>13</v>
      </c>
      <c r="AA262" s="72" t="s">
        <v>13</v>
      </c>
      <c r="AB262" s="72" t="s">
        <v>407</v>
      </c>
      <c r="AC262" s="72" t="s">
        <v>13</v>
      </c>
      <c r="AD262" s="72" t="s">
        <v>13</v>
      </c>
      <c r="AE262" s="72">
        <v>0</v>
      </c>
      <c r="AF262" s="72" t="s">
        <v>407</v>
      </c>
      <c r="AG262" s="72" t="s">
        <v>13</v>
      </c>
      <c r="AH262" s="72" t="s">
        <v>13</v>
      </c>
      <c r="AI262" s="72" t="s">
        <v>13</v>
      </c>
      <c r="AJ262" s="72">
        <v>0</v>
      </c>
      <c r="AK262" s="72" t="s">
        <v>13</v>
      </c>
      <c r="AL262" s="72" t="s">
        <v>13</v>
      </c>
    </row>
    <row r="263" spans="1:38" ht="58.5" customHeight="1" x14ac:dyDescent="0.25">
      <c r="A263" s="79" t="s">
        <v>179</v>
      </c>
      <c r="B263" s="167" t="s">
        <v>646</v>
      </c>
      <c r="C263" s="72" t="s">
        <v>704</v>
      </c>
      <c r="D263" s="73">
        <v>1</v>
      </c>
      <c r="E263" s="73">
        <v>0</v>
      </c>
      <c r="F263" s="73">
        <v>0</v>
      </c>
      <c r="G263" s="73">
        <v>1</v>
      </c>
      <c r="H263" s="73">
        <v>0</v>
      </c>
      <c r="I263" s="168">
        <v>0.83999000000000001</v>
      </c>
      <c r="J263" s="168">
        <v>0</v>
      </c>
      <c r="K263" s="168">
        <v>0</v>
      </c>
      <c r="L263" s="168">
        <v>0.83999000000000001</v>
      </c>
      <c r="M263" s="168">
        <v>0</v>
      </c>
      <c r="N263" s="168">
        <f t="shared" si="66"/>
        <v>-0.16000999999999999</v>
      </c>
      <c r="O263" s="168">
        <f t="shared" si="67"/>
        <v>0</v>
      </c>
      <c r="P263" s="168">
        <f t="shared" si="68"/>
        <v>0</v>
      </c>
      <c r="Q263" s="168">
        <f t="shared" si="69"/>
        <v>-0.16000999999999999</v>
      </c>
      <c r="R263" s="168">
        <f t="shared" si="70"/>
        <v>0</v>
      </c>
      <c r="S263" s="168">
        <v>0</v>
      </c>
      <c r="T263" s="168">
        <v>0</v>
      </c>
      <c r="U263" s="168">
        <v>0</v>
      </c>
      <c r="V263" s="168">
        <v>0</v>
      </c>
      <c r="W263" s="168">
        <v>0</v>
      </c>
      <c r="X263" s="72" t="s">
        <v>13</v>
      </c>
      <c r="Y263" s="72" t="s">
        <v>13</v>
      </c>
      <c r="Z263" s="72" t="s">
        <v>13</v>
      </c>
      <c r="AA263" s="72" t="s">
        <v>13</v>
      </c>
      <c r="AB263" s="72" t="s">
        <v>407</v>
      </c>
      <c r="AC263" s="72" t="s">
        <v>13</v>
      </c>
      <c r="AD263" s="72" t="s">
        <v>13</v>
      </c>
      <c r="AE263" s="72">
        <v>0</v>
      </c>
      <c r="AF263" s="72" t="s">
        <v>407</v>
      </c>
      <c r="AG263" s="72" t="s">
        <v>13</v>
      </c>
      <c r="AH263" s="72" t="s">
        <v>13</v>
      </c>
      <c r="AI263" s="72" t="s">
        <v>13</v>
      </c>
      <c r="AJ263" s="72">
        <v>0</v>
      </c>
      <c r="AK263" s="72" t="s">
        <v>13</v>
      </c>
      <c r="AL263" s="72" t="s">
        <v>13</v>
      </c>
    </row>
    <row r="264" spans="1:38" ht="42" customHeight="1" x14ac:dyDescent="0.25">
      <c r="A264" s="79" t="s">
        <v>180</v>
      </c>
      <c r="B264" s="167" t="s">
        <v>647</v>
      </c>
      <c r="C264" s="72" t="s">
        <v>704</v>
      </c>
      <c r="D264" s="73">
        <v>0.5</v>
      </c>
      <c r="E264" s="73">
        <v>0</v>
      </c>
      <c r="F264" s="73">
        <v>0</v>
      </c>
      <c r="G264" s="73">
        <v>0.5</v>
      </c>
      <c r="H264" s="73">
        <v>0</v>
      </c>
      <c r="I264" s="168">
        <v>0</v>
      </c>
      <c r="J264" s="168">
        <v>0</v>
      </c>
      <c r="K264" s="168">
        <v>0</v>
      </c>
      <c r="L264" s="168">
        <v>0</v>
      </c>
      <c r="M264" s="168">
        <v>0</v>
      </c>
      <c r="N264" s="168">
        <f t="shared" si="66"/>
        <v>-0.5</v>
      </c>
      <c r="O264" s="168">
        <f t="shared" si="67"/>
        <v>0</v>
      </c>
      <c r="P264" s="168">
        <f t="shared" si="68"/>
        <v>0</v>
      </c>
      <c r="Q264" s="168">
        <f t="shared" si="69"/>
        <v>-0.5</v>
      </c>
      <c r="R264" s="168">
        <f t="shared" si="70"/>
        <v>0</v>
      </c>
      <c r="S264" s="168">
        <v>0</v>
      </c>
      <c r="T264" s="168">
        <v>0</v>
      </c>
      <c r="U264" s="168">
        <v>0</v>
      </c>
      <c r="V264" s="168">
        <v>0</v>
      </c>
      <c r="W264" s="168">
        <v>0</v>
      </c>
      <c r="X264" s="72" t="s">
        <v>13</v>
      </c>
      <c r="Y264" s="72" t="s">
        <v>13</v>
      </c>
      <c r="Z264" s="72" t="s">
        <v>13</v>
      </c>
      <c r="AA264" s="72" t="s">
        <v>13</v>
      </c>
      <c r="AB264" s="72" t="s">
        <v>407</v>
      </c>
      <c r="AC264" s="72" t="s">
        <v>13</v>
      </c>
      <c r="AD264" s="72" t="s">
        <v>13</v>
      </c>
      <c r="AE264" s="72">
        <v>0</v>
      </c>
      <c r="AF264" s="72" t="s">
        <v>407</v>
      </c>
      <c r="AG264" s="72" t="s">
        <v>13</v>
      </c>
      <c r="AH264" s="72" t="s">
        <v>13</v>
      </c>
      <c r="AI264" s="72" t="s">
        <v>13</v>
      </c>
      <c r="AJ264" s="72">
        <v>0</v>
      </c>
      <c r="AK264" s="72" t="s">
        <v>13</v>
      </c>
      <c r="AL264" s="72" t="s">
        <v>13</v>
      </c>
    </row>
    <row r="265" spans="1:38" ht="42" customHeight="1" x14ac:dyDescent="0.25">
      <c r="A265" s="79" t="s">
        <v>181</v>
      </c>
      <c r="B265" s="167" t="s">
        <v>648</v>
      </c>
      <c r="C265" s="72" t="s">
        <v>704</v>
      </c>
      <c r="D265" s="73">
        <v>5</v>
      </c>
      <c r="E265" s="73">
        <v>0</v>
      </c>
      <c r="F265" s="73">
        <v>0</v>
      </c>
      <c r="G265" s="73">
        <v>5</v>
      </c>
      <c r="H265" s="73">
        <v>0</v>
      </c>
      <c r="I265" s="168">
        <v>0</v>
      </c>
      <c r="J265" s="168">
        <v>0</v>
      </c>
      <c r="K265" s="168">
        <v>0</v>
      </c>
      <c r="L265" s="168">
        <v>0</v>
      </c>
      <c r="M265" s="168">
        <v>0</v>
      </c>
      <c r="N265" s="168">
        <f t="shared" si="66"/>
        <v>-5</v>
      </c>
      <c r="O265" s="168">
        <f t="shared" si="67"/>
        <v>0</v>
      </c>
      <c r="P265" s="168">
        <f t="shared" si="68"/>
        <v>0</v>
      </c>
      <c r="Q265" s="168">
        <f t="shared" si="69"/>
        <v>-5</v>
      </c>
      <c r="R265" s="168">
        <f t="shared" si="70"/>
        <v>0</v>
      </c>
      <c r="S265" s="168">
        <v>0</v>
      </c>
      <c r="T265" s="168">
        <v>0</v>
      </c>
      <c r="U265" s="168">
        <v>0</v>
      </c>
      <c r="V265" s="168">
        <v>0</v>
      </c>
      <c r="W265" s="168">
        <v>0</v>
      </c>
      <c r="X265" s="72" t="s">
        <v>13</v>
      </c>
      <c r="Y265" s="72" t="s">
        <v>13</v>
      </c>
      <c r="Z265" s="72" t="s">
        <v>13</v>
      </c>
      <c r="AA265" s="72" t="s">
        <v>13</v>
      </c>
      <c r="AB265" s="72" t="s">
        <v>407</v>
      </c>
      <c r="AC265" s="72" t="s">
        <v>13</v>
      </c>
      <c r="AD265" s="72" t="s">
        <v>13</v>
      </c>
      <c r="AE265" s="72">
        <v>0</v>
      </c>
      <c r="AF265" s="72" t="s">
        <v>407</v>
      </c>
      <c r="AG265" s="72" t="s">
        <v>13</v>
      </c>
      <c r="AH265" s="72" t="s">
        <v>13</v>
      </c>
      <c r="AI265" s="72" t="s">
        <v>13</v>
      </c>
      <c r="AJ265" s="72">
        <v>0</v>
      </c>
      <c r="AK265" s="72" t="s">
        <v>13</v>
      </c>
      <c r="AL265" s="72" t="s">
        <v>13</v>
      </c>
    </row>
    <row r="266" spans="1:38" ht="39.75" customHeight="1" x14ac:dyDescent="0.25">
      <c r="A266" s="79" t="s">
        <v>182</v>
      </c>
      <c r="B266" s="167" t="s">
        <v>649</v>
      </c>
      <c r="C266" s="72" t="s">
        <v>704</v>
      </c>
      <c r="D266" s="73">
        <v>5.0149999999999997</v>
      </c>
      <c r="E266" s="73">
        <v>0</v>
      </c>
      <c r="F266" s="73">
        <v>0</v>
      </c>
      <c r="G266" s="73">
        <v>5.0149999999999997</v>
      </c>
      <c r="H266" s="73">
        <v>0</v>
      </c>
      <c r="I266" s="168">
        <v>0</v>
      </c>
      <c r="J266" s="168">
        <v>0</v>
      </c>
      <c r="K266" s="168">
        <v>0</v>
      </c>
      <c r="L266" s="168">
        <v>0</v>
      </c>
      <c r="M266" s="168">
        <v>0</v>
      </c>
      <c r="N266" s="168">
        <f t="shared" si="66"/>
        <v>-5.0149999999999997</v>
      </c>
      <c r="O266" s="168">
        <f t="shared" si="67"/>
        <v>0</v>
      </c>
      <c r="P266" s="168">
        <f t="shared" si="68"/>
        <v>0</v>
      </c>
      <c r="Q266" s="168">
        <f t="shared" si="69"/>
        <v>-5.0149999999999997</v>
      </c>
      <c r="R266" s="168">
        <f t="shared" si="70"/>
        <v>0</v>
      </c>
      <c r="S266" s="168">
        <v>0</v>
      </c>
      <c r="T266" s="168">
        <v>0</v>
      </c>
      <c r="U266" s="168">
        <v>0</v>
      </c>
      <c r="V266" s="168">
        <v>0</v>
      </c>
      <c r="W266" s="168">
        <v>0</v>
      </c>
      <c r="X266" s="72" t="s">
        <v>13</v>
      </c>
      <c r="Y266" s="72" t="s">
        <v>13</v>
      </c>
      <c r="Z266" s="72" t="s">
        <v>13</v>
      </c>
      <c r="AA266" s="72" t="s">
        <v>13</v>
      </c>
      <c r="AB266" s="72" t="s">
        <v>407</v>
      </c>
      <c r="AC266" s="72" t="s">
        <v>13</v>
      </c>
      <c r="AD266" s="72" t="s">
        <v>13</v>
      </c>
      <c r="AE266" s="72">
        <v>0</v>
      </c>
      <c r="AF266" s="72" t="s">
        <v>407</v>
      </c>
      <c r="AG266" s="72" t="s">
        <v>13</v>
      </c>
      <c r="AH266" s="72" t="s">
        <v>13</v>
      </c>
      <c r="AI266" s="72" t="s">
        <v>13</v>
      </c>
      <c r="AJ266" s="72">
        <v>0</v>
      </c>
      <c r="AK266" s="72" t="s">
        <v>13</v>
      </c>
      <c r="AL266" s="72" t="s">
        <v>13</v>
      </c>
    </row>
    <row r="267" spans="1:38" ht="104.25" customHeight="1" x14ac:dyDescent="0.25">
      <c r="A267" s="79" t="s">
        <v>183</v>
      </c>
      <c r="B267" s="167" t="s">
        <v>644</v>
      </c>
      <c r="C267" s="72" t="s">
        <v>705</v>
      </c>
      <c r="D267" s="73">
        <v>0.45</v>
      </c>
      <c r="E267" s="73">
        <v>0</v>
      </c>
      <c r="F267" s="73">
        <v>0</v>
      </c>
      <c r="G267" s="73">
        <v>0.45</v>
      </c>
      <c r="H267" s="73">
        <v>0</v>
      </c>
      <c r="I267" s="168">
        <v>0.45</v>
      </c>
      <c r="J267" s="168">
        <v>0</v>
      </c>
      <c r="K267" s="168">
        <v>0</v>
      </c>
      <c r="L267" s="168">
        <v>0.45</v>
      </c>
      <c r="M267" s="168">
        <v>0</v>
      </c>
      <c r="N267" s="168">
        <f t="shared" si="66"/>
        <v>0</v>
      </c>
      <c r="O267" s="168">
        <f t="shared" si="67"/>
        <v>0</v>
      </c>
      <c r="P267" s="168">
        <f t="shared" si="68"/>
        <v>0</v>
      </c>
      <c r="Q267" s="168">
        <f t="shared" si="69"/>
        <v>0</v>
      </c>
      <c r="R267" s="168">
        <f t="shared" si="70"/>
        <v>0</v>
      </c>
      <c r="S267" s="168">
        <v>0.38135000000000002</v>
      </c>
      <c r="T267" s="168">
        <v>0</v>
      </c>
      <c r="U267" s="168">
        <v>0</v>
      </c>
      <c r="V267" s="168">
        <v>0.38135000000000002</v>
      </c>
      <c r="W267" s="168">
        <v>0</v>
      </c>
      <c r="X267" s="72" t="s">
        <v>13</v>
      </c>
      <c r="Y267" s="72" t="s">
        <v>13</v>
      </c>
      <c r="Z267" s="72" t="s">
        <v>13</v>
      </c>
      <c r="AA267" s="72" t="s">
        <v>13</v>
      </c>
      <c r="AB267" s="72" t="s">
        <v>407</v>
      </c>
      <c r="AC267" s="72" t="s">
        <v>13</v>
      </c>
      <c r="AD267" s="72" t="s">
        <v>13</v>
      </c>
      <c r="AE267" s="72">
        <v>0</v>
      </c>
      <c r="AF267" s="72" t="s">
        <v>407</v>
      </c>
      <c r="AG267" s="72" t="s">
        <v>13</v>
      </c>
      <c r="AH267" s="72" t="s">
        <v>13</v>
      </c>
      <c r="AI267" s="72" t="s">
        <v>13</v>
      </c>
      <c r="AJ267" s="72">
        <v>0</v>
      </c>
      <c r="AK267" s="72" t="s">
        <v>13</v>
      </c>
      <c r="AL267" s="72" t="s">
        <v>13</v>
      </c>
    </row>
    <row r="268" spans="1:38" ht="68.25" customHeight="1" x14ac:dyDescent="0.25">
      <c r="A268" s="79" t="s">
        <v>184</v>
      </c>
      <c r="B268" s="167" t="s">
        <v>645</v>
      </c>
      <c r="C268" s="72" t="s">
        <v>705</v>
      </c>
      <c r="D268" s="73">
        <v>0.32400000000000001</v>
      </c>
      <c r="E268" s="73">
        <v>0</v>
      </c>
      <c r="F268" s="73">
        <v>0</v>
      </c>
      <c r="G268" s="73">
        <v>0.32400000000000001</v>
      </c>
      <c r="H268" s="73">
        <v>0</v>
      </c>
      <c r="I268" s="168">
        <v>0.32400000000000001</v>
      </c>
      <c r="J268" s="168">
        <v>0</v>
      </c>
      <c r="K268" s="168">
        <v>0</v>
      </c>
      <c r="L268" s="168">
        <v>0.32400000000000001</v>
      </c>
      <c r="M268" s="168">
        <v>0</v>
      </c>
      <c r="N268" s="168">
        <f t="shared" si="66"/>
        <v>0</v>
      </c>
      <c r="O268" s="168">
        <f t="shared" si="67"/>
        <v>0</v>
      </c>
      <c r="P268" s="168">
        <f t="shared" si="68"/>
        <v>0</v>
      </c>
      <c r="Q268" s="168">
        <f t="shared" si="69"/>
        <v>0</v>
      </c>
      <c r="R268" s="168">
        <f t="shared" si="70"/>
        <v>0</v>
      </c>
      <c r="S268" s="168">
        <v>0</v>
      </c>
      <c r="T268" s="168">
        <v>0</v>
      </c>
      <c r="U268" s="168">
        <v>0</v>
      </c>
      <c r="V268" s="168">
        <v>0</v>
      </c>
      <c r="W268" s="168">
        <v>0</v>
      </c>
      <c r="X268" s="72" t="s">
        <v>13</v>
      </c>
      <c r="Y268" s="72" t="s">
        <v>13</v>
      </c>
      <c r="Z268" s="72" t="s">
        <v>13</v>
      </c>
      <c r="AA268" s="72" t="s">
        <v>13</v>
      </c>
      <c r="AB268" s="72" t="s">
        <v>407</v>
      </c>
      <c r="AC268" s="72" t="s">
        <v>13</v>
      </c>
      <c r="AD268" s="72" t="s">
        <v>13</v>
      </c>
      <c r="AE268" s="72">
        <v>0</v>
      </c>
      <c r="AF268" s="72" t="s">
        <v>407</v>
      </c>
      <c r="AG268" s="72" t="s">
        <v>13</v>
      </c>
      <c r="AH268" s="72" t="s">
        <v>13</v>
      </c>
      <c r="AI268" s="72" t="s">
        <v>13</v>
      </c>
      <c r="AJ268" s="72">
        <v>0</v>
      </c>
      <c r="AK268" s="72" t="s">
        <v>13</v>
      </c>
      <c r="AL268" s="72" t="s">
        <v>13</v>
      </c>
    </row>
    <row r="269" spans="1:38" ht="68.25" customHeight="1" x14ac:dyDescent="0.25">
      <c r="A269" s="79" t="s">
        <v>185</v>
      </c>
      <c r="B269" s="167" t="s">
        <v>650</v>
      </c>
      <c r="C269" s="72" t="s">
        <v>705</v>
      </c>
      <c r="D269" s="73">
        <v>4.82</v>
      </c>
      <c r="E269" s="73">
        <v>0</v>
      </c>
      <c r="F269" s="73">
        <v>0</v>
      </c>
      <c r="G269" s="73">
        <v>4.82</v>
      </c>
      <c r="H269" s="73">
        <v>0</v>
      </c>
      <c r="I269" s="168">
        <v>4.5090000000000003</v>
      </c>
      <c r="J269" s="168">
        <v>0</v>
      </c>
      <c r="K269" s="168">
        <v>0</v>
      </c>
      <c r="L269" s="168">
        <v>4.5090000000000003</v>
      </c>
      <c r="M269" s="168">
        <v>0</v>
      </c>
      <c r="N269" s="168">
        <f t="shared" si="66"/>
        <v>-0.31099999999999994</v>
      </c>
      <c r="O269" s="168">
        <f t="shared" si="67"/>
        <v>0</v>
      </c>
      <c r="P269" s="168">
        <f t="shared" si="68"/>
        <v>0</v>
      </c>
      <c r="Q269" s="168">
        <f t="shared" si="69"/>
        <v>-0.31099999999999994</v>
      </c>
      <c r="R269" s="168">
        <f t="shared" si="70"/>
        <v>0</v>
      </c>
      <c r="S269" s="168">
        <v>3.8211900000000001</v>
      </c>
      <c r="T269" s="168">
        <v>0</v>
      </c>
      <c r="U269" s="168">
        <v>0</v>
      </c>
      <c r="V269" s="168">
        <v>3.8211900000000001</v>
      </c>
      <c r="W269" s="168">
        <v>0</v>
      </c>
      <c r="X269" s="72" t="s">
        <v>13</v>
      </c>
      <c r="Y269" s="72" t="s">
        <v>13</v>
      </c>
      <c r="Z269" s="72" t="s">
        <v>13</v>
      </c>
      <c r="AA269" s="72" t="s">
        <v>13</v>
      </c>
      <c r="AB269" s="72" t="s">
        <v>407</v>
      </c>
      <c r="AC269" s="72" t="s">
        <v>13</v>
      </c>
      <c r="AD269" s="72" t="s">
        <v>13</v>
      </c>
      <c r="AE269" s="72">
        <v>0</v>
      </c>
      <c r="AF269" s="72" t="s">
        <v>407</v>
      </c>
      <c r="AG269" s="72" t="s">
        <v>13</v>
      </c>
      <c r="AH269" s="72" t="s">
        <v>13</v>
      </c>
      <c r="AI269" s="72" t="s">
        <v>13</v>
      </c>
      <c r="AJ269" s="72">
        <v>0</v>
      </c>
      <c r="AK269" s="72" t="s">
        <v>13</v>
      </c>
      <c r="AL269" s="72" t="s">
        <v>13</v>
      </c>
    </row>
    <row r="270" spans="1:38" ht="68.25" customHeight="1" x14ac:dyDescent="0.25">
      <c r="A270" s="79" t="s">
        <v>186</v>
      </c>
      <c r="B270" s="167" t="s">
        <v>651</v>
      </c>
      <c r="C270" s="72" t="s">
        <v>697</v>
      </c>
      <c r="D270" s="73">
        <v>0</v>
      </c>
      <c r="E270" s="73">
        <v>0</v>
      </c>
      <c r="F270" s="73">
        <v>0</v>
      </c>
      <c r="G270" s="73">
        <v>0</v>
      </c>
      <c r="H270" s="73">
        <v>0</v>
      </c>
      <c r="I270" s="168">
        <v>0.504</v>
      </c>
      <c r="J270" s="168">
        <v>0</v>
      </c>
      <c r="K270" s="168">
        <v>0</v>
      </c>
      <c r="L270" s="168">
        <v>0.504</v>
      </c>
      <c r="M270" s="168">
        <v>0</v>
      </c>
      <c r="N270" s="168">
        <f t="shared" si="66"/>
        <v>0.504</v>
      </c>
      <c r="O270" s="168">
        <f t="shared" si="67"/>
        <v>0</v>
      </c>
      <c r="P270" s="168">
        <f t="shared" si="68"/>
        <v>0</v>
      </c>
      <c r="Q270" s="168">
        <f t="shared" si="69"/>
        <v>0.504</v>
      </c>
      <c r="R270" s="168">
        <f t="shared" si="70"/>
        <v>0</v>
      </c>
      <c r="S270" s="168">
        <v>0.504</v>
      </c>
      <c r="T270" s="168">
        <v>0</v>
      </c>
      <c r="U270" s="168">
        <v>0</v>
      </c>
      <c r="V270" s="168">
        <v>0.504</v>
      </c>
      <c r="W270" s="168">
        <v>0</v>
      </c>
      <c r="X270" s="72" t="s">
        <v>13</v>
      </c>
      <c r="Y270" s="72" t="s">
        <v>13</v>
      </c>
      <c r="Z270" s="72" t="s">
        <v>13</v>
      </c>
      <c r="AA270" s="72" t="s">
        <v>13</v>
      </c>
      <c r="AB270" s="72" t="s">
        <v>407</v>
      </c>
      <c r="AC270" s="72" t="s">
        <v>13</v>
      </c>
      <c r="AD270" s="72" t="s">
        <v>13</v>
      </c>
      <c r="AE270" s="72">
        <v>0</v>
      </c>
      <c r="AF270" s="72" t="s">
        <v>407</v>
      </c>
      <c r="AG270" s="72" t="s">
        <v>13</v>
      </c>
      <c r="AH270" s="72" t="s">
        <v>13</v>
      </c>
      <c r="AI270" s="72" t="s">
        <v>13</v>
      </c>
      <c r="AJ270" s="72">
        <v>0</v>
      </c>
      <c r="AK270" s="72" t="s">
        <v>13</v>
      </c>
      <c r="AL270" s="72" t="s">
        <v>13</v>
      </c>
    </row>
    <row r="271" spans="1:38" ht="79.5" customHeight="1" x14ac:dyDescent="0.25">
      <c r="A271" s="79" t="s">
        <v>187</v>
      </c>
      <c r="B271" s="167" t="s">
        <v>652</v>
      </c>
      <c r="C271" s="72" t="s">
        <v>695</v>
      </c>
      <c r="D271" s="73">
        <v>0.76</v>
      </c>
      <c r="E271" s="73">
        <v>0</v>
      </c>
      <c r="F271" s="73">
        <v>4.8000000000000265E-3</v>
      </c>
      <c r="G271" s="73">
        <v>0.75519999999999998</v>
      </c>
      <c r="H271" s="73">
        <v>0</v>
      </c>
      <c r="I271" s="168">
        <v>0.75600000000000001</v>
      </c>
      <c r="J271" s="168">
        <v>0</v>
      </c>
      <c r="K271" s="168">
        <v>0</v>
      </c>
      <c r="L271" s="168">
        <v>0.75600000000000001</v>
      </c>
      <c r="M271" s="168">
        <v>0</v>
      </c>
      <c r="N271" s="168">
        <f t="shared" si="66"/>
        <v>-4.0000000000000036E-3</v>
      </c>
      <c r="O271" s="168">
        <f t="shared" si="67"/>
        <v>0</v>
      </c>
      <c r="P271" s="168">
        <f t="shared" si="68"/>
        <v>-4.8000000000000265E-3</v>
      </c>
      <c r="Q271" s="168">
        <f t="shared" si="69"/>
        <v>8.0000000000002292E-4</v>
      </c>
      <c r="R271" s="168">
        <f t="shared" si="70"/>
        <v>0</v>
      </c>
      <c r="S271" s="168">
        <v>0.75600000000000001</v>
      </c>
      <c r="T271" s="168">
        <v>0</v>
      </c>
      <c r="U271" s="168">
        <v>0</v>
      </c>
      <c r="V271" s="168">
        <v>0.75600000000000001</v>
      </c>
      <c r="W271" s="168">
        <v>0</v>
      </c>
      <c r="X271" s="72" t="s">
        <v>13</v>
      </c>
      <c r="Y271" s="72" t="s">
        <v>13</v>
      </c>
      <c r="Z271" s="72" t="s">
        <v>13</v>
      </c>
      <c r="AA271" s="72" t="s">
        <v>13</v>
      </c>
      <c r="AB271" s="72" t="s">
        <v>407</v>
      </c>
      <c r="AC271" s="72" t="s">
        <v>13</v>
      </c>
      <c r="AD271" s="72" t="s">
        <v>13</v>
      </c>
      <c r="AE271" s="72">
        <v>0</v>
      </c>
      <c r="AF271" s="72" t="s">
        <v>407</v>
      </c>
      <c r="AG271" s="72" t="s">
        <v>13</v>
      </c>
      <c r="AH271" s="72" t="s">
        <v>13</v>
      </c>
      <c r="AI271" s="72" t="s">
        <v>13</v>
      </c>
      <c r="AJ271" s="72">
        <v>0</v>
      </c>
      <c r="AK271" s="72" t="s">
        <v>13</v>
      </c>
      <c r="AL271" s="72" t="s">
        <v>13</v>
      </c>
    </row>
    <row r="272" spans="1:38" ht="79.5" customHeight="1" x14ac:dyDescent="0.25">
      <c r="A272" s="79" t="s">
        <v>188</v>
      </c>
      <c r="B272" s="167" t="s">
        <v>653</v>
      </c>
      <c r="C272" s="72" t="s">
        <v>702</v>
      </c>
      <c r="D272" s="73">
        <v>0</v>
      </c>
      <c r="E272" s="73">
        <v>0</v>
      </c>
      <c r="F272" s="73">
        <v>0</v>
      </c>
      <c r="G272" s="73">
        <v>0</v>
      </c>
      <c r="H272" s="73">
        <v>0</v>
      </c>
      <c r="I272" s="168">
        <v>0</v>
      </c>
      <c r="J272" s="168">
        <v>0</v>
      </c>
      <c r="K272" s="168">
        <v>0</v>
      </c>
      <c r="L272" s="168">
        <v>0</v>
      </c>
      <c r="M272" s="168">
        <v>0</v>
      </c>
      <c r="N272" s="168">
        <f t="shared" si="66"/>
        <v>0</v>
      </c>
      <c r="O272" s="168">
        <f t="shared" si="67"/>
        <v>0</v>
      </c>
      <c r="P272" s="168">
        <f t="shared" si="68"/>
        <v>0</v>
      </c>
      <c r="Q272" s="168">
        <f t="shared" si="69"/>
        <v>0</v>
      </c>
      <c r="R272" s="168">
        <f t="shared" si="70"/>
        <v>0</v>
      </c>
      <c r="S272" s="168">
        <v>0</v>
      </c>
      <c r="T272" s="168">
        <v>0</v>
      </c>
      <c r="U272" s="168">
        <v>0</v>
      </c>
      <c r="V272" s="168">
        <v>0</v>
      </c>
      <c r="W272" s="168">
        <v>0</v>
      </c>
      <c r="X272" s="72" t="s">
        <v>13</v>
      </c>
      <c r="Y272" s="72" t="s">
        <v>13</v>
      </c>
      <c r="Z272" s="72" t="s">
        <v>13</v>
      </c>
      <c r="AA272" s="72" t="s">
        <v>13</v>
      </c>
      <c r="AB272" s="72">
        <v>2013</v>
      </c>
      <c r="AC272" s="72" t="s">
        <v>13</v>
      </c>
      <c r="AD272" s="72" t="s">
        <v>13</v>
      </c>
      <c r="AE272" s="72">
        <v>0</v>
      </c>
      <c r="AF272" s="72">
        <v>2013</v>
      </c>
      <c r="AG272" s="72" t="s">
        <v>13</v>
      </c>
      <c r="AH272" s="72" t="s">
        <v>13</v>
      </c>
      <c r="AI272" s="72" t="s">
        <v>13</v>
      </c>
      <c r="AJ272" s="72">
        <v>0</v>
      </c>
      <c r="AK272" s="72" t="s">
        <v>13</v>
      </c>
      <c r="AL272" s="72" t="s">
        <v>13</v>
      </c>
    </row>
    <row r="273" spans="1:38" ht="42" customHeight="1" x14ac:dyDescent="0.25">
      <c r="A273" s="79" t="s">
        <v>189</v>
      </c>
      <c r="B273" s="167" t="s">
        <v>654</v>
      </c>
      <c r="C273" s="72" t="s">
        <v>705</v>
      </c>
      <c r="D273" s="73">
        <v>7.6</v>
      </c>
      <c r="E273" s="73">
        <v>0</v>
      </c>
      <c r="F273" s="73">
        <v>0</v>
      </c>
      <c r="G273" s="73">
        <v>7.6</v>
      </c>
      <c r="H273" s="73">
        <v>0</v>
      </c>
      <c r="I273" s="168">
        <v>7.6</v>
      </c>
      <c r="J273" s="168">
        <v>0</v>
      </c>
      <c r="K273" s="168">
        <v>0</v>
      </c>
      <c r="L273" s="168">
        <v>7.6</v>
      </c>
      <c r="M273" s="168">
        <v>0</v>
      </c>
      <c r="N273" s="168">
        <f t="shared" si="66"/>
        <v>0</v>
      </c>
      <c r="O273" s="168">
        <f t="shared" si="67"/>
        <v>0</v>
      </c>
      <c r="P273" s="168">
        <f t="shared" si="68"/>
        <v>0</v>
      </c>
      <c r="Q273" s="168">
        <f t="shared" si="69"/>
        <v>0</v>
      </c>
      <c r="R273" s="168">
        <f t="shared" si="70"/>
        <v>0</v>
      </c>
      <c r="S273" s="168">
        <v>6.4406800000000004</v>
      </c>
      <c r="T273" s="168">
        <v>0</v>
      </c>
      <c r="U273" s="168">
        <v>0</v>
      </c>
      <c r="V273" s="168">
        <v>6.4406800000000004</v>
      </c>
      <c r="W273" s="168">
        <v>0</v>
      </c>
      <c r="X273" s="72" t="s">
        <v>13</v>
      </c>
      <c r="Y273" s="72" t="s">
        <v>13</v>
      </c>
      <c r="Z273" s="72" t="s">
        <v>13</v>
      </c>
      <c r="AA273" s="72" t="s">
        <v>13</v>
      </c>
      <c r="AB273" s="72" t="s">
        <v>407</v>
      </c>
      <c r="AC273" s="72" t="s">
        <v>13</v>
      </c>
      <c r="AD273" s="72" t="s">
        <v>13</v>
      </c>
      <c r="AE273" s="72">
        <v>0</v>
      </c>
      <c r="AF273" s="72" t="s">
        <v>407</v>
      </c>
      <c r="AG273" s="72" t="s">
        <v>13</v>
      </c>
      <c r="AH273" s="72" t="s">
        <v>13</v>
      </c>
      <c r="AI273" s="72" t="s">
        <v>13</v>
      </c>
      <c r="AJ273" s="72">
        <v>0</v>
      </c>
      <c r="AK273" s="72" t="s">
        <v>13</v>
      </c>
      <c r="AL273" s="72" t="s">
        <v>13</v>
      </c>
    </row>
    <row r="274" spans="1:38" ht="90.75" customHeight="1" x14ac:dyDescent="0.25">
      <c r="A274" s="79" t="s">
        <v>190</v>
      </c>
      <c r="B274" s="167" t="s">
        <v>655</v>
      </c>
      <c r="C274" s="72" t="s">
        <v>705</v>
      </c>
      <c r="D274" s="73">
        <v>1.17</v>
      </c>
      <c r="E274" s="73">
        <v>0</v>
      </c>
      <c r="F274" s="73">
        <v>0</v>
      </c>
      <c r="G274" s="73">
        <v>1.17</v>
      </c>
      <c r="H274" s="73">
        <v>0</v>
      </c>
      <c r="I274" s="168">
        <v>0</v>
      </c>
      <c r="J274" s="168">
        <v>0</v>
      </c>
      <c r="K274" s="168">
        <v>0</v>
      </c>
      <c r="L274" s="168">
        <v>0</v>
      </c>
      <c r="M274" s="168">
        <v>0</v>
      </c>
      <c r="N274" s="168">
        <f t="shared" si="66"/>
        <v>-1.17</v>
      </c>
      <c r="O274" s="168">
        <f t="shared" si="67"/>
        <v>0</v>
      </c>
      <c r="P274" s="168">
        <f t="shared" si="68"/>
        <v>0</v>
      </c>
      <c r="Q274" s="168">
        <f t="shared" si="69"/>
        <v>-1.17</v>
      </c>
      <c r="R274" s="168">
        <f t="shared" si="70"/>
        <v>0</v>
      </c>
      <c r="S274" s="168">
        <v>0</v>
      </c>
      <c r="T274" s="168">
        <v>0</v>
      </c>
      <c r="U274" s="168">
        <v>0</v>
      </c>
      <c r="V274" s="168">
        <v>0</v>
      </c>
      <c r="W274" s="168">
        <v>0</v>
      </c>
      <c r="X274" s="72" t="s">
        <v>13</v>
      </c>
      <c r="Y274" s="72" t="s">
        <v>13</v>
      </c>
      <c r="Z274" s="72" t="s">
        <v>13</v>
      </c>
      <c r="AA274" s="72" t="s">
        <v>13</v>
      </c>
      <c r="AB274" s="72" t="s">
        <v>407</v>
      </c>
      <c r="AC274" s="72" t="s">
        <v>13</v>
      </c>
      <c r="AD274" s="72" t="s">
        <v>13</v>
      </c>
      <c r="AE274" s="72">
        <v>0</v>
      </c>
      <c r="AF274" s="72" t="s">
        <v>407</v>
      </c>
      <c r="AG274" s="72" t="s">
        <v>13</v>
      </c>
      <c r="AH274" s="72" t="s">
        <v>13</v>
      </c>
      <c r="AI274" s="72" t="s">
        <v>13</v>
      </c>
      <c r="AJ274" s="72">
        <v>0</v>
      </c>
      <c r="AK274" s="72" t="s">
        <v>13</v>
      </c>
      <c r="AL274" s="72" t="s">
        <v>13</v>
      </c>
    </row>
    <row r="275" spans="1:38" ht="42" customHeight="1" x14ac:dyDescent="0.25">
      <c r="A275" s="79" t="s">
        <v>191</v>
      </c>
      <c r="B275" s="167" t="s">
        <v>656</v>
      </c>
      <c r="C275" s="72" t="s">
        <v>702</v>
      </c>
      <c r="D275" s="73">
        <v>0</v>
      </c>
      <c r="E275" s="73">
        <v>0</v>
      </c>
      <c r="F275" s="73">
        <v>0</v>
      </c>
      <c r="G275" s="73">
        <v>0</v>
      </c>
      <c r="H275" s="73">
        <v>0</v>
      </c>
      <c r="I275" s="168">
        <v>0</v>
      </c>
      <c r="J275" s="168">
        <v>0</v>
      </c>
      <c r="K275" s="168">
        <v>0</v>
      </c>
      <c r="L275" s="168">
        <v>0</v>
      </c>
      <c r="M275" s="168">
        <v>0</v>
      </c>
      <c r="N275" s="168">
        <f t="shared" si="66"/>
        <v>0</v>
      </c>
      <c r="O275" s="168">
        <f t="shared" si="67"/>
        <v>0</v>
      </c>
      <c r="P275" s="168">
        <f t="shared" si="68"/>
        <v>0</v>
      </c>
      <c r="Q275" s="168">
        <f t="shared" si="69"/>
        <v>0</v>
      </c>
      <c r="R275" s="168">
        <f t="shared" si="70"/>
        <v>0</v>
      </c>
      <c r="S275" s="168">
        <v>0</v>
      </c>
      <c r="T275" s="168">
        <v>0</v>
      </c>
      <c r="U275" s="168">
        <v>0</v>
      </c>
      <c r="V275" s="168">
        <v>0</v>
      </c>
      <c r="W275" s="168">
        <v>0</v>
      </c>
      <c r="X275" s="72" t="s">
        <v>13</v>
      </c>
      <c r="Y275" s="72" t="s">
        <v>13</v>
      </c>
      <c r="Z275" s="72" t="s">
        <v>13</v>
      </c>
      <c r="AA275" s="72" t="s">
        <v>13</v>
      </c>
      <c r="AB275" s="72">
        <v>2013</v>
      </c>
      <c r="AC275" s="72" t="s">
        <v>13</v>
      </c>
      <c r="AD275" s="72" t="s">
        <v>13</v>
      </c>
      <c r="AE275" s="72">
        <v>0</v>
      </c>
      <c r="AF275" s="72">
        <v>2013</v>
      </c>
      <c r="AG275" s="72" t="s">
        <v>13</v>
      </c>
      <c r="AH275" s="72" t="s">
        <v>13</v>
      </c>
      <c r="AI275" s="72" t="s">
        <v>13</v>
      </c>
      <c r="AJ275" s="72">
        <v>0</v>
      </c>
      <c r="AK275" s="72" t="s">
        <v>13</v>
      </c>
      <c r="AL275" s="72" t="s">
        <v>13</v>
      </c>
    </row>
    <row r="276" spans="1:38" ht="68.25" customHeight="1" x14ac:dyDescent="0.25">
      <c r="A276" s="79" t="s">
        <v>192</v>
      </c>
      <c r="B276" s="167" t="s">
        <v>657</v>
      </c>
      <c r="C276" s="72" t="s">
        <v>702</v>
      </c>
      <c r="D276" s="73">
        <v>0</v>
      </c>
      <c r="E276" s="73">
        <v>0</v>
      </c>
      <c r="F276" s="73">
        <v>0</v>
      </c>
      <c r="G276" s="73">
        <v>0</v>
      </c>
      <c r="H276" s="73">
        <v>0</v>
      </c>
      <c r="I276" s="168">
        <v>0</v>
      </c>
      <c r="J276" s="168">
        <v>0</v>
      </c>
      <c r="K276" s="168">
        <v>0</v>
      </c>
      <c r="L276" s="168">
        <v>0</v>
      </c>
      <c r="M276" s="168">
        <v>0</v>
      </c>
      <c r="N276" s="168">
        <f t="shared" si="66"/>
        <v>0</v>
      </c>
      <c r="O276" s="168">
        <f t="shared" si="67"/>
        <v>0</v>
      </c>
      <c r="P276" s="168">
        <f t="shared" si="68"/>
        <v>0</v>
      </c>
      <c r="Q276" s="168">
        <f t="shared" si="69"/>
        <v>0</v>
      </c>
      <c r="R276" s="168">
        <f t="shared" si="70"/>
        <v>0</v>
      </c>
      <c r="S276" s="168">
        <v>0</v>
      </c>
      <c r="T276" s="168">
        <v>0</v>
      </c>
      <c r="U276" s="168">
        <v>0</v>
      </c>
      <c r="V276" s="168">
        <v>0</v>
      </c>
      <c r="W276" s="168">
        <v>0</v>
      </c>
      <c r="X276" s="72" t="s">
        <v>13</v>
      </c>
      <c r="Y276" s="72" t="s">
        <v>13</v>
      </c>
      <c r="Z276" s="72" t="s">
        <v>13</v>
      </c>
      <c r="AA276" s="72" t="s">
        <v>13</v>
      </c>
      <c r="AB276" s="72">
        <v>2013</v>
      </c>
      <c r="AC276" s="72" t="s">
        <v>13</v>
      </c>
      <c r="AD276" s="72" t="s">
        <v>13</v>
      </c>
      <c r="AE276" s="72">
        <v>0</v>
      </c>
      <c r="AF276" s="72">
        <v>2013</v>
      </c>
      <c r="AG276" s="72" t="s">
        <v>13</v>
      </c>
      <c r="AH276" s="72" t="s">
        <v>13</v>
      </c>
      <c r="AI276" s="72" t="s">
        <v>13</v>
      </c>
      <c r="AJ276" s="72">
        <v>0</v>
      </c>
      <c r="AK276" s="72" t="s">
        <v>13</v>
      </c>
      <c r="AL276" s="72" t="s">
        <v>13</v>
      </c>
    </row>
    <row r="277" spans="1:38" ht="42" customHeight="1" x14ac:dyDescent="0.25">
      <c r="A277" s="79" t="s">
        <v>193</v>
      </c>
      <c r="B277" s="167" t="s">
        <v>658</v>
      </c>
      <c r="C277" s="72" t="s">
        <v>702</v>
      </c>
      <c r="D277" s="73">
        <v>0</v>
      </c>
      <c r="E277" s="73">
        <v>0</v>
      </c>
      <c r="F277" s="73">
        <v>0</v>
      </c>
      <c r="G277" s="73">
        <v>0</v>
      </c>
      <c r="H277" s="73">
        <v>0</v>
      </c>
      <c r="I277" s="168">
        <v>0</v>
      </c>
      <c r="J277" s="168">
        <v>0</v>
      </c>
      <c r="K277" s="168">
        <v>0</v>
      </c>
      <c r="L277" s="168">
        <v>0</v>
      </c>
      <c r="M277" s="168">
        <v>0</v>
      </c>
      <c r="N277" s="168">
        <f t="shared" si="66"/>
        <v>0</v>
      </c>
      <c r="O277" s="168">
        <f t="shared" si="67"/>
        <v>0</v>
      </c>
      <c r="P277" s="168">
        <f t="shared" si="68"/>
        <v>0</v>
      </c>
      <c r="Q277" s="168">
        <f t="shared" si="69"/>
        <v>0</v>
      </c>
      <c r="R277" s="168">
        <f t="shared" si="70"/>
        <v>0</v>
      </c>
      <c r="S277" s="168">
        <v>0</v>
      </c>
      <c r="T277" s="168">
        <v>0</v>
      </c>
      <c r="U277" s="168">
        <v>0</v>
      </c>
      <c r="V277" s="168">
        <v>0</v>
      </c>
      <c r="W277" s="168">
        <v>0</v>
      </c>
      <c r="X277" s="72" t="s">
        <v>13</v>
      </c>
      <c r="Y277" s="72" t="s">
        <v>13</v>
      </c>
      <c r="Z277" s="72" t="s">
        <v>13</v>
      </c>
      <c r="AA277" s="72" t="s">
        <v>13</v>
      </c>
      <c r="AB277" s="72">
        <v>2013</v>
      </c>
      <c r="AC277" s="72" t="s">
        <v>13</v>
      </c>
      <c r="AD277" s="72" t="s">
        <v>13</v>
      </c>
      <c r="AE277" s="72">
        <v>0</v>
      </c>
      <c r="AF277" s="72">
        <v>2013</v>
      </c>
      <c r="AG277" s="72" t="s">
        <v>13</v>
      </c>
      <c r="AH277" s="72" t="s">
        <v>13</v>
      </c>
      <c r="AI277" s="72" t="s">
        <v>13</v>
      </c>
      <c r="AJ277" s="72">
        <v>0</v>
      </c>
      <c r="AK277" s="72" t="s">
        <v>13</v>
      </c>
      <c r="AL277" s="72" t="s">
        <v>13</v>
      </c>
    </row>
    <row r="278" spans="1:38" ht="42" customHeight="1" x14ac:dyDescent="0.25">
      <c r="A278" s="79" t="s">
        <v>194</v>
      </c>
      <c r="B278" s="167" t="s">
        <v>659</v>
      </c>
      <c r="C278" s="72" t="s">
        <v>702</v>
      </c>
      <c r="D278" s="73">
        <v>0</v>
      </c>
      <c r="E278" s="73">
        <v>0</v>
      </c>
      <c r="F278" s="73">
        <v>0</v>
      </c>
      <c r="G278" s="73">
        <v>0</v>
      </c>
      <c r="H278" s="73">
        <v>0</v>
      </c>
      <c r="I278" s="168">
        <v>0</v>
      </c>
      <c r="J278" s="168">
        <v>0</v>
      </c>
      <c r="K278" s="168">
        <v>0</v>
      </c>
      <c r="L278" s="168">
        <v>0</v>
      </c>
      <c r="M278" s="168">
        <v>0</v>
      </c>
      <c r="N278" s="168">
        <f t="shared" si="66"/>
        <v>0</v>
      </c>
      <c r="O278" s="168">
        <f t="shared" si="67"/>
        <v>0</v>
      </c>
      <c r="P278" s="168">
        <f t="shared" si="68"/>
        <v>0</v>
      </c>
      <c r="Q278" s="168">
        <f t="shared" si="69"/>
        <v>0</v>
      </c>
      <c r="R278" s="168">
        <f t="shared" si="70"/>
        <v>0</v>
      </c>
      <c r="S278" s="168">
        <v>0</v>
      </c>
      <c r="T278" s="168">
        <v>0</v>
      </c>
      <c r="U278" s="168">
        <v>0</v>
      </c>
      <c r="V278" s="168">
        <v>0</v>
      </c>
      <c r="W278" s="168">
        <v>0</v>
      </c>
      <c r="X278" s="72" t="s">
        <v>13</v>
      </c>
      <c r="Y278" s="72" t="s">
        <v>13</v>
      </c>
      <c r="Z278" s="72" t="s">
        <v>13</v>
      </c>
      <c r="AA278" s="72" t="s">
        <v>13</v>
      </c>
      <c r="AB278" s="72">
        <v>2013</v>
      </c>
      <c r="AC278" s="72" t="s">
        <v>13</v>
      </c>
      <c r="AD278" s="72" t="s">
        <v>13</v>
      </c>
      <c r="AE278" s="72">
        <v>0</v>
      </c>
      <c r="AF278" s="72">
        <v>2013</v>
      </c>
      <c r="AG278" s="72" t="s">
        <v>13</v>
      </c>
      <c r="AH278" s="72" t="s">
        <v>13</v>
      </c>
      <c r="AI278" s="72" t="s">
        <v>13</v>
      </c>
      <c r="AJ278" s="72">
        <v>0</v>
      </c>
      <c r="AK278" s="72" t="s">
        <v>13</v>
      </c>
      <c r="AL278" s="72" t="s">
        <v>13</v>
      </c>
    </row>
    <row r="279" spans="1:38" ht="42" customHeight="1" x14ac:dyDescent="0.25">
      <c r="A279" s="79" t="s">
        <v>195</v>
      </c>
      <c r="B279" s="167" t="s">
        <v>660</v>
      </c>
      <c r="C279" s="72" t="s">
        <v>702</v>
      </c>
      <c r="D279" s="73">
        <v>0</v>
      </c>
      <c r="E279" s="73">
        <v>0</v>
      </c>
      <c r="F279" s="73">
        <v>0</v>
      </c>
      <c r="G279" s="73">
        <v>0</v>
      </c>
      <c r="H279" s="73">
        <v>0</v>
      </c>
      <c r="I279" s="168">
        <v>0</v>
      </c>
      <c r="J279" s="168">
        <v>0</v>
      </c>
      <c r="K279" s="168">
        <v>0</v>
      </c>
      <c r="L279" s="168">
        <v>0</v>
      </c>
      <c r="M279" s="168">
        <v>0</v>
      </c>
      <c r="N279" s="168">
        <f t="shared" si="66"/>
        <v>0</v>
      </c>
      <c r="O279" s="168">
        <f t="shared" si="67"/>
        <v>0</v>
      </c>
      <c r="P279" s="168">
        <f t="shared" si="68"/>
        <v>0</v>
      </c>
      <c r="Q279" s="168">
        <f t="shared" si="69"/>
        <v>0</v>
      </c>
      <c r="R279" s="168">
        <f t="shared" si="70"/>
        <v>0</v>
      </c>
      <c r="S279" s="168">
        <v>0</v>
      </c>
      <c r="T279" s="168">
        <v>0</v>
      </c>
      <c r="U279" s="168">
        <v>0</v>
      </c>
      <c r="V279" s="168">
        <v>0</v>
      </c>
      <c r="W279" s="168">
        <v>0</v>
      </c>
      <c r="X279" s="72" t="s">
        <v>13</v>
      </c>
      <c r="Y279" s="72" t="s">
        <v>13</v>
      </c>
      <c r="Z279" s="72" t="s">
        <v>13</v>
      </c>
      <c r="AA279" s="72" t="s">
        <v>13</v>
      </c>
      <c r="AB279" s="72">
        <v>2013</v>
      </c>
      <c r="AC279" s="72" t="s">
        <v>13</v>
      </c>
      <c r="AD279" s="72" t="s">
        <v>13</v>
      </c>
      <c r="AE279" s="72">
        <v>0</v>
      </c>
      <c r="AF279" s="72">
        <v>2013</v>
      </c>
      <c r="AG279" s="72" t="s">
        <v>13</v>
      </c>
      <c r="AH279" s="72" t="s">
        <v>13</v>
      </c>
      <c r="AI279" s="72" t="s">
        <v>13</v>
      </c>
      <c r="AJ279" s="72">
        <v>0</v>
      </c>
      <c r="AK279" s="72" t="s">
        <v>13</v>
      </c>
      <c r="AL279" s="72" t="s">
        <v>13</v>
      </c>
    </row>
    <row r="280" spans="1:38" ht="42" customHeight="1" x14ac:dyDescent="0.25">
      <c r="A280" s="79" t="s">
        <v>196</v>
      </c>
      <c r="B280" s="167" t="s">
        <v>661</v>
      </c>
      <c r="C280" s="72" t="s">
        <v>702</v>
      </c>
      <c r="D280" s="73">
        <v>0</v>
      </c>
      <c r="E280" s="73">
        <v>0</v>
      </c>
      <c r="F280" s="73">
        <v>0</v>
      </c>
      <c r="G280" s="73">
        <v>0</v>
      </c>
      <c r="H280" s="73">
        <v>0</v>
      </c>
      <c r="I280" s="168">
        <v>0</v>
      </c>
      <c r="J280" s="168">
        <v>0</v>
      </c>
      <c r="K280" s="168">
        <v>0</v>
      </c>
      <c r="L280" s="168">
        <v>0</v>
      </c>
      <c r="M280" s="168">
        <v>0</v>
      </c>
      <c r="N280" s="168">
        <f t="shared" si="66"/>
        <v>0</v>
      </c>
      <c r="O280" s="168">
        <f t="shared" si="67"/>
        <v>0</v>
      </c>
      <c r="P280" s="168">
        <f t="shared" si="68"/>
        <v>0</v>
      </c>
      <c r="Q280" s="168">
        <f t="shared" si="69"/>
        <v>0</v>
      </c>
      <c r="R280" s="168">
        <f t="shared" si="70"/>
        <v>0</v>
      </c>
      <c r="S280" s="168">
        <v>0</v>
      </c>
      <c r="T280" s="168">
        <v>0</v>
      </c>
      <c r="U280" s="168">
        <v>0</v>
      </c>
      <c r="V280" s="168">
        <v>0</v>
      </c>
      <c r="W280" s="168">
        <v>0</v>
      </c>
      <c r="X280" s="72" t="s">
        <v>13</v>
      </c>
      <c r="Y280" s="72" t="s">
        <v>13</v>
      </c>
      <c r="Z280" s="72" t="s">
        <v>13</v>
      </c>
      <c r="AA280" s="72" t="s">
        <v>13</v>
      </c>
      <c r="AB280" s="72">
        <v>2013</v>
      </c>
      <c r="AC280" s="72" t="s">
        <v>13</v>
      </c>
      <c r="AD280" s="72" t="s">
        <v>13</v>
      </c>
      <c r="AE280" s="72">
        <v>0</v>
      </c>
      <c r="AF280" s="72">
        <v>2013</v>
      </c>
      <c r="AG280" s="72" t="s">
        <v>13</v>
      </c>
      <c r="AH280" s="72" t="s">
        <v>13</v>
      </c>
      <c r="AI280" s="72" t="s">
        <v>13</v>
      </c>
      <c r="AJ280" s="72">
        <v>0</v>
      </c>
      <c r="AK280" s="72" t="s">
        <v>13</v>
      </c>
      <c r="AL280" s="72" t="s">
        <v>13</v>
      </c>
    </row>
    <row r="281" spans="1:38" ht="42" customHeight="1" x14ac:dyDescent="0.25">
      <c r="A281" s="79" t="s">
        <v>197</v>
      </c>
      <c r="B281" s="167" t="s">
        <v>662</v>
      </c>
      <c r="C281" s="72" t="s">
        <v>702</v>
      </c>
      <c r="D281" s="73">
        <v>0</v>
      </c>
      <c r="E281" s="73">
        <v>0</v>
      </c>
      <c r="F281" s="73">
        <v>0</v>
      </c>
      <c r="G281" s="73">
        <v>0</v>
      </c>
      <c r="H281" s="73">
        <v>0</v>
      </c>
      <c r="I281" s="168">
        <v>0</v>
      </c>
      <c r="J281" s="168">
        <v>0</v>
      </c>
      <c r="K281" s="168">
        <v>0</v>
      </c>
      <c r="L281" s="168">
        <v>0</v>
      </c>
      <c r="M281" s="168">
        <v>0</v>
      </c>
      <c r="N281" s="168">
        <f t="shared" si="66"/>
        <v>0</v>
      </c>
      <c r="O281" s="168">
        <f t="shared" si="67"/>
        <v>0</v>
      </c>
      <c r="P281" s="168">
        <f t="shared" si="68"/>
        <v>0</v>
      </c>
      <c r="Q281" s="168">
        <f t="shared" si="69"/>
        <v>0</v>
      </c>
      <c r="R281" s="168">
        <f t="shared" si="70"/>
        <v>0</v>
      </c>
      <c r="S281" s="168">
        <v>0</v>
      </c>
      <c r="T281" s="168">
        <v>0</v>
      </c>
      <c r="U281" s="168">
        <v>0</v>
      </c>
      <c r="V281" s="168">
        <v>0</v>
      </c>
      <c r="W281" s="168">
        <v>0</v>
      </c>
      <c r="X281" s="72" t="s">
        <v>13</v>
      </c>
      <c r="Y281" s="72" t="s">
        <v>13</v>
      </c>
      <c r="Z281" s="72" t="s">
        <v>13</v>
      </c>
      <c r="AA281" s="72" t="s">
        <v>13</v>
      </c>
      <c r="AB281" s="72">
        <v>2013</v>
      </c>
      <c r="AC281" s="72" t="s">
        <v>13</v>
      </c>
      <c r="AD281" s="72" t="s">
        <v>13</v>
      </c>
      <c r="AE281" s="72">
        <v>0</v>
      </c>
      <c r="AF281" s="72">
        <v>2013</v>
      </c>
      <c r="AG281" s="72" t="s">
        <v>13</v>
      </c>
      <c r="AH281" s="72" t="s">
        <v>13</v>
      </c>
      <c r="AI281" s="72" t="s">
        <v>13</v>
      </c>
      <c r="AJ281" s="72">
        <v>0</v>
      </c>
      <c r="AK281" s="72" t="s">
        <v>13</v>
      </c>
      <c r="AL281" s="72" t="s">
        <v>13</v>
      </c>
    </row>
    <row r="282" spans="1:38" ht="42" customHeight="1" x14ac:dyDescent="0.25">
      <c r="A282" s="79" t="s">
        <v>198</v>
      </c>
      <c r="B282" s="167" t="s">
        <v>663</v>
      </c>
      <c r="C282" s="72" t="s">
        <v>702</v>
      </c>
      <c r="D282" s="73">
        <v>0</v>
      </c>
      <c r="E282" s="73">
        <v>0</v>
      </c>
      <c r="F282" s="73">
        <v>0</v>
      </c>
      <c r="G282" s="73">
        <v>0</v>
      </c>
      <c r="H282" s="73">
        <v>0</v>
      </c>
      <c r="I282" s="168">
        <v>0</v>
      </c>
      <c r="J282" s="168">
        <v>0</v>
      </c>
      <c r="K282" s="168">
        <v>0</v>
      </c>
      <c r="L282" s="168">
        <v>0</v>
      </c>
      <c r="M282" s="168">
        <v>0</v>
      </c>
      <c r="N282" s="168">
        <f t="shared" si="66"/>
        <v>0</v>
      </c>
      <c r="O282" s="168">
        <f t="shared" si="67"/>
        <v>0</v>
      </c>
      <c r="P282" s="168">
        <f t="shared" si="68"/>
        <v>0</v>
      </c>
      <c r="Q282" s="168">
        <f t="shared" si="69"/>
        <v>0</v>
      </c>
      <c r="R282" s="168">
        <f t="shared" si="70"/>
        <v>0</v>
      </c>
      <c r="S282" s="168">
        <v>0</v>
      </c>
      <c r="T282" s="168">
        <v>0</v>
      </c>
      <c r="U282" s="168">
        <v>0</v>
      </c>
      <c r="V282" s="168">
        <v>0</v>
      </c>
      <c r="W282" s="168">
        <v>0</v>
      </c>
      <c r="X282" s="72" t="s">
        <v>13</v>
      </c>
      <c r="Y282" s="72" t="s">
        <v>13</v>
      </c>
      <c r="Z282" s="72" t="s">
        <v>13</v>
      </c>
      <c r="AA282" s="72" t="s">
        <v>13</v>
      </c>
      <c r="AB282" s="72">
        <v>2013</v>
      </c>
      <c r="AC282" s="72" t="s">
        <v>13</v>
      </c>
      <c r="AD282" s="72" t="s">
        <v>13</v>
      </c>
      <c r="AE282" s="72">
        <v>0</v>
      </c>
      <c r="AF282" s="72">
        <v>2013</v>
      </c>
      <c r="AG282" s="72" t="s">
        <v>13</v>
      </c>
      <c r="AH282" s="72" t="s">
        <v>13</v>
      </c>
      <c r="AI282" s="72" t="s">
        <v>13</v>
      </c>
      <c r="AJ282" s="72">
        <v>0</v>
      </c>
      <c r="AK282" s="72" t="s">
        <v>13</v>
      </c>
      <c r="AL282" s="72" t="s">
        <v>13</v>
      </c>
    </row>
    <row r="283" spans="1:38" ht="57" customHeight="1" x14ac:dyDescent="0.25">
      <c r="A283" s="79" t="s">
        <v>199</v>
      </c>
      <c r="B283" s="167" t="s">
        <v>664</v>
      </c>
      <c r="C283" s="72" t="s">
        <v>702</v>
      </c>
      <c r="D283" s="73">
        <v>0</v>
      </c>
      <c r="E283" s="73">
        <v>0</v>
      </c>
      <c r="F283" s="73">
        <v>0</v>
      </c>
      <c r="G283" s="73">
        <v>0</v>
      </c>
      <c r="H283" s="73">
        <v>0</v>
      </c>
      <c r="I283" s="168">
        <v>0</v>
      </c>
      <c r="J283" s="168">
        <v>0</v>
      </c>
      <c r="K283" s="168">
        <v>0</v>
      </c>
      <c r="L283" s="168">
        <v>0</v>
      </c>
      <c r="M283" s="168">
        <v>0</v>
      </c>
      <c r="N283" s="168">
        <f t="shared" si="66"/>
        <v>0</v>
      </c>
      <c r="O283" s="168">
        <f t="shared" si="67"/>
        <v>0</v>
      </c>
      <c r="P283" s="168">
        <f t="shared" si="68"/>
        <v>0</v>
      </c>
      <c r="Q283" s="168">
        <f t="shared" si="69"/>
        <v>0</v>
      </c>
      <c r="R283" s="168">
        <f t="shared" si="70"/>
        <v>0</v>
      </c>
      <c r="S283" s="168">
        <v>0</v>
      </c>
      <c r="T283" s="168">
        <v>0</v>
      </c>
      <c r="U283" s="168">
        <v>0</v>
      </c>
      <c r="V283" s="168">
        <v>0</v>
      </c>
      <c r="W283" s="168">
        <v>0</v>
      </c>
      <c r="X283" s="72" t="s">
        <v>13</v>
      </c>
      <c r="Y283" s="72" t="s">
        <v>13</v>
      </c>
      <c r="Z283" s="72" t="s">
        <v>13</v>
      </c>
      <c r="AA283" s="72" t="s">
        <v>13</v>
      </c>
      <c r="AB283" s="72">
        <v>2013</v>
      </c>
      <c r="AC283" s="72" t="s">
        <v>13</v>
      </c>
      <c r="AD283" s="72" t="s">
        <v>13</v>
      </c>
      <c r="AE283" s="72">
        <v>0</v>
      </c>
      <c r="AF283" s="72">
        <v>2013</v>
      </c>
      <c r="AG283" s="72" t="s">
        <v>13</v>
      </c>
      <c r="AH283" s="72" t="s">
        <v>13</v>
      </c>
      <c r="AI283" s="72" t="s">
        <v>13</v>
      </c>
      <c r="AJ283" s="72">
        <v>0</v>
      </c>
      <c r="AK283" s="72" t="s">
        <v>13</v>
      </c>
      <c r="AL283" s="72" t="s">
        <v>13</v>
      </c>
    </row>
    <row r="284" spans="1:38" x14ac:dyDescent="0.25">
      <c r="A284" s="79" t="s">
        <v>200</v>
      </c>
      <c r="B284" s="167" t="s">
        <v>665</v>
      </c>
      <c r="C284" s="72" t="s">
        <v>702</v>
      </c>
      <c r="D284" s="73">
        <v>0</v>
      </c>
      <c r="E284" s="73">
        <v>0</v>
      </c>
      <c r="F284" s="73">
        <v>0</v>
      </c>
      <c r="G284" s="73">
        <v>0</v>
      </c>
      <c r="H284" s="73">
        <v>0</v>
      </c>
      <c r="I284" s="168">
        <v>0</v>
      </c>
      <c r="J284" s="168">
        <v>0</v>
      </c>
      <c r="K284" s="168">
        <v>0</v>
      </c>
      <c r="L284" s="168">
        <v>0</v>
      </c>
      <c r="M284" s="168">
        <v>0</v>
      </c>
      <c r="N284" s="168">
        <f t="shared" si="66"/>
        <v>0</v>
      </c>
      <c r="O284" s="168">
        <f t="shared" si="67"/>
        <v>0</v>
      </c>
      <c r="P284" s="168">
        <f t="shared" si="68"/>
        <v>0</v>
      </c>
      <c r="Q284" s="168">
        <f t="shared" si="69"/>
        <v>0</v>
      </c>
      <c r="R284" s="168">
        <f t="shared" si="70"/>
        <v>0</v>
      </c>
      <c r="S284" s="168">
        <v>0</v>
      </c>
      <c r="T284" s="168">
        <v>0</v>
      </c>
      <c r="U284" s="168">
        <v>0</v>
      </c>
      <c r="V284" s="168">
        <v>0</v>
      </c>
      <c r="W284" s="168">
        <v>0</v>
      </c>
      <c r="X284" s="72" t="s">
        <v>13</v>
      </c>
      <c r="Y284" s="72" t="s">
        <v>13</v>
      </c>
      <c r="Z284" s="72" t="s">
        <v>13</v>
      </c>
      <c r="AA284" s="72" t="s">
        <v>13</v>
      </c>
      <c r="AB284" s="72">
        <v>2013</v>
      </c>
      <c r="AC284" s="72" t="s">
        <v>13</v>
      </c>
      <c r="AD284" s="72" t="s">
        <v>13</v>
      </c>
      <c r="AE284" s="72">
        <v>0</v>
      </c>
      <c r="AF284" s="72">
        <v>2013</v>
      </c>
      <c r="AG284" s="72" t="s">
        <v>13</v>
      </c>
      <c r="AH284" s="72" t="s">
        <v>13</v>
      </c>
      <c r="AI284" s="72" t="s">
        <v>13</v>
      </c>
      <c r="AJ284" s="72">
        <v>0</v>
      </c>
      <c r="AK284" s="72" t="s">
        <v>13</v>
      </c>
      <c r="AL284" s="72" t="s">
        <v>13</v>
      </c>
    </row>
    <row r="285" spans="1:38" x14ac:dyDescent="0.25">
      <c r="A285" s="79" t="s">
        <v>201</v>
      </c>
      <c r="B285" s="167" t="s">
        <v>666</v>
      </c>
      <c r="C285" s="72" t="s">
        <v>702</v>
      </c>
      <c r="D285" s="73">
        <v>0</v>
      </c>
      <c r="E285" s="73">
        <v>0</v>
      </c>
      <c r="F285" s="73">
        <v>0</v>
      </c>
      <c r="G285" s="73">
        <v>0</v>
      </c>
      <c r="H285" s="73">
        <v>0</v>
      </c>
      <c r="I285" s="168">
        <v>0</v>
      </c>
      <c r="J285" s="168">
        <v>0</v>
      </c>
      <c r="K285" s="168">
        <v>0</v>
      </c>
      <c r="L285" s="168">
        <v>0</v>
      </c>
      <c r="M285" s="168">
        <v>0</v>
      </c>
      <c r="N285" s="168">
        <f t="shared" si="66"/>
        <v>0</v>
      </c>
      <c r="O285" s="168">
        <f t="shared" si="67"/>
        <v>0</v>
      </c>
      <c r="P285" s="168">
        <f t="shared" si="68"/>
        <v>0</v>
      </c>
      <c r="Q285" s="168">
        <f t="shared" si="69"/>
        <v>0</v>
      </c>
      <c r="R285" s="168">
        <f t="shared" si="70"/>
        <v>0</v>
      </c>
      <c r="S285" s="168">
        <v>0</v>
      </c>
      <c r="T285" s="168">
        <v>0</v>
      </c>
      <c r="U285" s="168">
        <v>0</v>
      </c>
      <c r="V285" s="168">
        <v>0</v>
      </c>
      <c r="W285" s="168">
        <v>0</v>
      </c>
      <c r="X285" s="72" t="s">
        <v>13</v>
      </c>
      <c r="Y285" s="72" t="s">
        <v>13</v>
      </c>
      <c r="Z285" s="72" t="s">
        <v>13</v>
      </c>
      <c r="AA285" s="72" t="s">
        <v>13</v>
      </c>
      <c r="AB285" s="72">
        <v>2013</v>
      </c>
      <c r="AC285" s="72" t="s">
        <v>13</v>
      </c>
      <c r="AD285" s="72" t="s">
        <v>13</v>
      </c>
      <c r="AE285" s="72">
        <v>0</v>
      </c>
      <c r="AF285" s="72">
        <v>2013</v>
      </c>
      <c r="AG285" s="72" t="s">
        <v>13</v>
      </c>
      <c r="AH285" s="72" t="s">
        <v>13</v>
      </c>
      <c r="AI285" s="72" t="s">
        <v>13</v>
      </c>
      <c r="AJ285" s="72">
        <v>0</v>
      </c>
      <c r="AK285" s="72" t="s">
        <v>13</v>
      </c>
      <c r="AL285" s="72" t="s">
        <v>13</v>
      </c>
    </row>
    <row r="286" spans="1:38" ht="31.5" x14ac:dyDescent="0.25">
      <c r="A286" s="79" t="s">
        <v>202</v>
      </c>
      <c r="B286" s="167" t="s">
        <v>667</v>
      </c>
      <c r="C286" s="72" t="s">
        <v>704</v>
      </c>
      <c r="D286" s="73">
        <v>108.508</v>
      </c>
      <c r="E286" s="73">
        <v>0</v>
      </c>
      <c r="F286" s="73">
        <v>0</v>
      </c>
      <c r="G286" s="73">
        <v>108.508</v>
      </c>
      <c r="H286" s="73">
        <v>0</v>
      </c>
      <c r="I286" s="168">
        <v>112.670582</v>
      </c>
      <c r="J286" s="168">
        <v>0</v>
      </c>
      <c r="K286" s="168">
        <v>0</v>
      </c>
      <c r="L286" s="168">
        <v>112.670582</v>
      </c>
      <c r="M286" s="168">
        <v>0</v>
      </c>
      <c r="N286" s="168">
        <f t="shared" si="66"/>
        <v>4.1625820000000004</v>
      </c>
      <c r="O286" s="168">
        <f t="shared" si="67"/>
        <v>0</v>
      </c>
      <c r="P286" s="168">
        <f t="shared" si="68"/>
        <v>0</v>
      </c>
      <c r="Q286" s="168">
        <f t="shared" si="69"/>
        <v>4.1625820000000004</v>
      </c>
      <c r="R286" s="168">
        <f t="shared" si="70"/>
        <v>0</v>
      </c>
      <c r="S286" s="168">
        <v>85.173812000000012</v>
      </c>
      <c r="T286" s="168">
        <v>0</v>
      </c>
      <c r="U286" s="168">
        <v>0</v>
      </c>
      <c r="V286" s="168">
        <v>85.173812000000012</v>
      </c>
      <c r="W286" s="168">
        <v>0</v>
      </c>
      <c r="X286" s="72" t="s">
        <v>13</v>
      </c>
      <c r="Y286" s="72" t="s">
        <v>13</v>
      </c>
      <c r="Z286" s="72" t="s">
        <v>13</v>
      </c>
      <c r="AA286" s="72" t="s">
        <v>13</v>
      </c>
      <c r="AB286" s="72">
        <v>2013</v>
      </c>
      <c r="AC286" s="72" t="s">
        <v>13</v>
      </c>
      <c r="AD286" s="72" t="s">
        <v>13</v>
      </c>
      <c r="AE286" s="72">
        <v>0</v>
      </c>
      <c r="AF286" s="72">
        <v>2013</v>
      </c>
      <c r="AG286" s="72" t="s">
        <v>13</v>
      </c>
      <c r="AH286" s="72" t="s">
        <v>13</v>
      </c>
      <c r="AI286" s="72" t="s">
        <v>13</v>
      </c>
      <c r="AJ286" s="72">
        <v>0</v>
      </c>
      <c r="AK286" s="72" t="s">
        <v>13</v>
      </c>
      <c r="AL286" s="72" t="s">
        <v>13</v>
      </c>
    </row>
    <row r="287" spans="1:38" ht="31.5" x14ac:dyDescent="0.25">
      <c r="A287" s="79" t="s">
        <v>203</v>
      </c>
      <c r="B287" s="167" t="s">
        <v>668</v>
      </c>
      <c r="C287" s="72" t="s">
        <v>702</v>
      </c>
      <c r="D287" s="73">
        <v>30</v>
      </c>
      <c r="E287" s="73">
        <v>0</v>
      </c>
      <c r="F287" s="73">
        <v>0</v>
      </c>
      <c r="G287" s="73">
        <v>0</v>
      </c>
      <c r="H287" s="73">
        <v>30</v>
      </c>
      <c r="I287" s="168">
        <v>31.416573</v>
      </c>
      <c r="J287" s="168">
        <v>0</v>
      </c>
      <c r="K287" s="168">
        <v>0</v>
      </c>
      <c r="L287" s="168">
        <v>0</v>
      </c>
      <c r="M287" s="168">
        <v>31.416573</v>
      </c>
      <c r="N287" s="168">
        <f t="shared" si="66"/>
        <v>1.4165729999999996</v>
      </c>
      <c r="O287" s="168">
        <f t="shared" si="67"/>
        <v>0</v>
      </c>
      <c r="P287" s="168">
        <f t="shared" si="68"/>
        <v>0</v>
      </c>
      <c r="Q287" s="168">
        <f t="shared" si="69"/>
        <v>0</v>
      </c>
      <c r="R287" s="168">
        <f t="shared" si="70"/>
        <v>1.4165729999999996</v>
      </c>
      <c r="S287" s="168">
        <v>0</v>
      </c>
      <c r="T287" s="168">
        <v>0</v>
      </c>
      <c r="U287" s="168">
        <v>0</v>
      </c>
      <c r="V287" s="168">
        <v>0</v>
      </c>
      <c r="W287" s="168">
        <v>0</v>
      </c>
      <c r="X287" s="72" t="s">
        <v>13</v>
      </c>
      <c r="Y287" s="72" t="s">
        <v>13</v>
      </c>
      <c r="Z287" s="72" t="s">
        <v>13</v>
      </c>
      <c r="AA287" s="72" t="s">
        <v>13</v>
      </c>
      <c r="AB287" s="72">
        <v>2013</v>
      </c>
      <c r="AC287" s="72" t="s">
        <v>13</v>
      </c>
      <c r="AD287" s="72" t="s">
        <v>13</v>
      </c>
      <c r="AE287" s="72">
        <v>0</v>
      </c>
      <c r="AF287" s="72">
        <v>2013</v>
      </c>
      <c r="AG287" s="72" t="s">
        <v>13</v>
      </c>
      <c r="AH287" s="72" t="s">
        <v>13</v>
      </c>
      <c r="AI287" s="72" t="s">
        <v>13</v>
      </c>
      <c r="AJ287" s="72">
        <v>0</v>
      </c>
      <c r="AK287" s="72" t="s">
        <v>13</v>
      </c>
      <c r="AL287" s="72" t="s">
        <v>13</v>
      </c>
    </row>
    <row r="288" spans="1:38" ht="31.5" x14ac:dyDescent="0.25">
      <c r="A288" s="79" t="s">
        <v>204</v>
      </c>
      <c r="B288" s="167" t="s">
        <v>669</v>
      </c>
      <c r="C288" s="72" t="s">
        <v>699</v>
      </c>
      <c r="D288" s="73">
        <v>3.2880716700000008</v>
      </c>
      <c r="E288" s="73">
        <v>0.42</v>
      </c>
      <c r="F288" s="73">
        <v>2.8680716700000009</v>
      </c>
      <c r="G288" s="73">
        <v>0</v>
      </c>
      <c r="H288" s="73">
        <v>0</v>
      </c>
      <c r="I288" s="168">
        <v>0.46159</v>
      </c>
      <c r="J288" s="168">
        <v>0.42558999999999997</v>
      </c>
      <c r="K288" s="168">
        <v>0</v>
      </c>
      <c r="L288" s="168">
        <v>0</v>
      </c>
      <c r="M288" s="168">
        <v>3.5999999999999997E-2</v>
      </c>
      <c r="N288" s="168">
        <f t="shared" si="66"/>
        <v>-2.8264816700000006</v>
      </c>
      <c r="O288" s="168">
        <f t="shared" si="67"/>
        <v>5.5899999999999839E-3</v>
      </c>
      <c r="P288" s="168">
        <f t="shared" si="68"/>
        <v>-2.8680716700000009</v>
      </c>
      <c r="Q288" s="168">
        <f t="shared" si="69"/>
        <v>0</v>
      </c>
      <c r="R288" s="168">
        <f t="shared" si="70"/>
        <v>3.5999999999999997E-2</v>
      </c>
      <c r="S288" s="168">
        <v>3.5999999999999997E-2</v>
      </c>
      <c r="T288" s="168">
        <v>3.5999999999999997E-2</v>
      </c>
      <c r="U288" s="168">
        <v>0</v>
      </c>
      <c r="V288" s="168">
        <v>0</v>
      </c>
      <c r="W288" s="168">
        <v>0</v>
      </c>
      <c r="X288" s="72" t="s">
        <v>13</v>
      </c>
      <c r="Y288" s="72" t="s">
        <v>13</v>
      </c>
      <c r="Z288" s="72" t="s">
        <v>13</v>
      </c>
      <c r="AA288" s="72" t="s">
        <v>13</v>
      </c>
      <c r="AB288" s="72">
        <v>2013</v>
      </c>
      <c r="AC288" s="72" t="s">
        <v>13</v>
      </c>
      <c r="AD288" s="72" t="s">
        <v>13</v>
      </c>
      <c r="AE288" s="72">
        <v>0</v>
      </c>
      <c r="AF288" s="72">
        <v>2013</v>
      </c>
      <c r="AG288" s="72" t="s">
        <v>13</v>
      </c>
      <c r="AH288" s="72" t="s">
        <v>13</v>
      </c>
      <c r="AI288" s="72" t="s">
        <v>13</v>
      </c>
      <c r="AJ288" s="72">
        <v>0</v>
      </c>
      <c r="AK288" s="72" t="s">
        <v>13</v>
      </c>
      <c r="AL288" s="72" t="s">
        <v>696</v>
      </c>
    </row>
    <row r="289" spans="1:38" x14ac:dyDescent="0.25">
      <c r="A289" s="79" t="s">
        <v>205</v>
      </c>
      <c r="B289" s="167" t="s">
        <v>670</v>
      </c>
      <c r="C289" s="72" t="s">
        <v>702</v>
      </c>
      <c r="D289" s="73">
        <v>19.957728190000001</v>
      </c>
      <c r="E289" s="73">
        <v>0</v>
      </c>
      <c r="F289" s="73">
        <v>0</v>
      </c>
      <c r="G289" s="73">
        <v>0</v>
      </c>
      <c r="H289" s="73">
        <v>19.957728190000001</v>
      </c>
      <c r="I289" s="168">
        <v>15.275487999999999</v>
      </c>
      <c r="J289" s="168">
        <v>0</v>
      </c>
      <c r="K289" s="168">
        <v>0</v>
      </c>
      <c r="L289" s="168">
        <v>0</v>
      </c>
      <c r="M289" s="168">
        <v>15.275487999999999</v>
      </c>
      <c r="N289" s="168">
        <f t="shared" si="66"/>
        <v>-4.6822401900000017</v>
      </c>
      <c r="O289" s="168">
        <f t="shared" si="67"/>
        <v>0</v>
      </c>
      <c r="P289" s="168">
        <f t="shared" si="68"/>
        <v>0</v>
      </c>
      <c r="Q289" s="168">
        <f t="shared" si="69"/>
        <v>0</v>
      </c>
      <c r="R289" s="168">
        <f t="shared" si="70"/>
        <v>-4.6822401900000017</v>
      </c>
      <c r="S289" s="168">
        <v>11.307162</v>
      </c>
      <c r="T289" s="168">
        <v>0</v>
      </c>
      <c r="U289" s="168">
        <v>0</v>
      </c>
      <c r="V289" s="168">
        <v>0</v>
      </c>
      <c r="W289" s="168">
        <v>11.307162</v>
      </c>
      <c r="X289" s="72" t="s">
        <v>13</v>
      </c>
      <c r="Y289" s="72" t="s">
        <v>13</v>
      </c>
      <c r="Z289" s="72" t="s">
        <v>13</v>
      </c>
      <c r="AA289" s="72" t="s">
        <v>13</v>
      </c>
      <c r="AB289" s="72" t="s">
        <v>13</v>
      </c>
      <c r="AC289" s="72" t="s">
        <v>13</v>
      </c>
      <c r="AD289" s="72" t="s">
        <v>13</v>
      </c>
      <c r="AE289" s="72">
        <v>0</v>
      </c>
      <c r="AF289" s="72" t="s">
        <v>13</v>
      </c>
      <c r="AG289" s="72" t="s">
        <v>13</v>
      </c>
      <c r="AH289" s="72" t="s">
        <v>13</v>
      </c>
      <c r="AI289" s="72" t="s">
        <v>13</v>
      </c>
      <c r="AJ289" s="72">
        <v>0</v>
      </c>
      <c r="AK289" s="72" t="s">
        <v>13</v>
      </c>
      <c r="AL289" s="72" t="s">
        <v>13</v>
      </c>
    </row>
    <row r="290" spans="1:38" ht="42" customHeight="1" x14ac:dyDescent="0.25">
      <c r="A290" s="79" t="s">
        <v>206</v>
      </c>
      <c r="B290" s="167" t="s">
        <v>671</v>
      </c>
      <c r="C290" s="72" t="s">
        <v>697</v>
      </c>
      <c r="D290" s="73">
        <v>101.82499999999966</v>
      </c>
      <c r="E290" s="73">
        <v>10.182499999999967</v>
      </c>
      <c r="F290" s="73">
        <v>25.456249999999919</v>
      </c>
      <c r="G290" s="73">
        <v>15.273749999999948</v>
      </c>
      <c r="H290" s="73">
        <v>50.912499999999831</v>
      </c>
      <c r="I290" s="168">
        <v>0</v>
      </c>
      <c r="J290" s="168">
        <v>0</v>
      </c>
      <c r="K290" s="168">
        <v>0</v>
      </c>
      <c r="L290" s="168">
        <v>0</v>
      </c>
      <c r="M290" s="168">
        <v>0</v>
      </c>
      <c r="N290" s="168">
        <f t="shared" si="66"/>
        <v>-101.82499999999966</v>
      </c>
      <c r="O290" s="168">
        <f t="shared" si="67"/>
        <v>-10.182499999999967</v>
      </c>
      <c r="P290" s="168">
        <f t="shared" si="68"/>
        <v>-25.456249999999919</v>
      </c>
      <c r="Q290" s="168">
        <f t="shared" si="69"/>
        <v>-15.273749999999948</v>
      </c>
      <c r="R290" s="168">
        <f t="shared" si="70"/>
        <v>-50.912499999999831</v>
      </c>
      <c r="S290" s="168">
        <v>0</v>
      </c>
      <c r="T290" s="168">
        <v>0</v>
      </c>
      <c r="U290" s="168">
        <v>0</v>
      </c>
      <c r="V290" s="168">
        <v>0</v>
      </c>
      <c r="W290" s="168">
        <v>0</v>
      </c>
      <c r="X290" s="72" t="s">
        <v>13</v>
      </c>
      <c r="Y290" s="72" t="s">
        <v>13</v>
      </c>
      <c r="Z290" s="72" t="s">
        <v>13</v>
      </c>
      <c r="AA290" s="72" t="s">
        <v>13</v>
      </c>
      <c r="AB290" s="72" t="s">
        <v>407</v>
      </c>
      <c r="AC290" s="72" t="s">
        <v>13</v>
      </c>
      <c r="AD290" s="72" t="s">
        <v>13</v>
      </c>
      <c r="AE290" s="72">
        <v>0</v>
      </c>
      <c r="AF290" s="72" t="s">
        <v>407</v>
      </c>
      <c r="AG290" s="72" t="s">
        <v>13</v>
      </c>
      <c r="AH290" s="72" t="s">
        <v>13</v>
      </c>
      <c r="AI290" s="72" t="s">
        <v>13</v>
      </c>
      <c r="AJ290" s="72">
        <v>0</v>
      </c>
      <c r="AK290" s="72" t="s">
        <v>13</v>
      </c>
      <c r="AL290" s="72" t="s">
        <v>268</v>
      </c>
    </row>
    <row r="291" spans="1:38" ht="42" customHeight="1" x14ac:dyDescent="0.25">
      <c r="A291" s="79" t="s">
        <v>207</v>
      </c>
      <c r="B291" s="167" t="s">
        <v>672</v>
      </c>
      <c r="C291" s="72" t="s">
        <v>697</v>
      </c>
      <c r="D291" s="73">
        <v>36</v>
      </c>
      <c r="E291" s="73">
        <v>3.6</v>
      </c>
      <c r="F291" s="73">
        <v>9</v>
      </c>
      <c r="G291" s="73">
        <v>5.3999999999999995</v>
      </c>
      <c r="H291" s="73">
        <v>18</v>
      </c>
      <c r="I291" s="168">
        <v>0</v>
      </c>
      <c r="J291" s="168">
        <v>0</v>
      </c>
      <c r="K291" s="168">
        <v>0</v>
      </c>
      <c r="L291" s="168">
        <v>0</v>
      </c>
      <c r="M291" s="168">
        <v>0</v>
      </c>
      <c r="N291" s="168">
        <f t="shared" si="66"/>
        <v>-36</v>
      </c>
      <c r="O291" s="168">
        <f t="shared" si="67"/>
        <v>-3.6</v>
      </c>
      <c r="P291" s="168">
        <f t="shared" si="68"/>
        <v>-9</v>
      </c>
      <c r="Q291" s="168">
        <f t="shared" si="69"/>
        <v>-5.3999999999999995</v>
      </c>
      <c r="R291" s="168">
        <f t="shared" si="70"/>
        <v>-18</v>
      </c>
      <c r="S291" s="168">
        <v>22.963585999999999</v>
      </c>
      <c r="T291" s="168">
        <v>0.499998</v>
      </c>
      <c r="U291" s="168">
        <v>20.647025000000003</v>
      </c>
      <c r="V291" s="168">
        <v>1.8165630000000001</v>
      </c>
      <c r="W291" s="168">
        <v>0</v>
      </c>
      <c r="X291" s="72" t="s">
        <v>13</v>
      </c>
      <c r="Y291" s="72" t="s">
        <v>13</v>
      </c>
      <c r="Z291" s="72" t="s">
        <v>13</v>
      </c>
      <c r="AA291" s="72" t="s">
        <v>13</v>
      </c>
      <c r="AB291" s="72" t="s">
        <v>407</v>
      </c>
      <c r="AC291" s="72" t="s">
        <v>13</v>
      </c>
      <c r="AD291" s="72" t="s">
        <v>13</v>
      </c>
      <c r="AE291" s="72">
        <v>0</v>
      </c>
      <c r="AF291" s="72" t="s">
        <v>407</v>
      </c>
      <c r="AG291" s="72" t="s">
        <v>13</v>
      </c>
      <c r="AH291" s="72" t="s">
        <v>13</v>
      </c>
      <c r="AI291" s="72" t="s">
        <v>13</v>
      </c>
      <c r="AJ291" s="72">
        <v>0</v>
      </c>
      <c r="AK291" s="72" t="s">
        <v>13</v>
      </c>
      <c r="AL291" s="72" t="s">
        <v>268</v>
      </c>
    </row>
    <row r="292" spans="1:38" ht="85.5" customHeight="1" x14ac:dyDescent="0.25">
      <c r="A292" s="79" t="s">
        <v>208</v>
      </c>
      <c r="B292" s="167" t="s">
        <v>673</v>
      </c>
      <c r="C292" s="72" t="s">
        <v>697</v>
      </c>
      <c r="D292" s="73">
        <v>1</v>
      </c>
      <c r="E292" s="73">
        <v>0.29499999999999998</v>
      </c>
      <c r="F292" s="73">
        <v>0.28437999999999997</v>
      </c>
      <c r="G292" s="73">
        <v>0</v>
      </c>
      <c r="H292" s="73">
        <v>0.4206200000000001</v>
      </c>
      <c r="I292" s="168">
        <v>0.28964800000000002</v>
      </c>
      <c r="J292" s="168">
        <v>0.25</v>
      </c>
      <c r="K292" s="168">
        <v>0</v>
      </c>
      <c r="L292" s="168">
        <v>3.9648000000000003E-2</v>
      </c>
      <c r="M292" s="168">
        <v>0</v>
      </c>
      <c r="N292" s="168">
        <f t="shared" si="66"/>
        <v>-0.71035199999999998</v>
      </c>
      <c r="O292" s="168">
        <f t="shared" si="67"/>
        <v>-4.4999999999999984E-2</v>
      </c>
      <c r="P292" s="168">
        <f t="shared" si="68"/>
        <v>-0.28437999999999997</v>
      </c>
      <c r="Q292" s="168">
        <f t="shared" si="69"/>
        <v>3.9648000000000003E-2</v>
      </c>
      <c r="R292" s="168">
        <f t="shared" si="70"/>
        <v>-0.4206200000000001</v>
      </c>
      <c r="S292" s="168">
        <v>0.25</v>
      </c>
      <c r="T292" s="168">
        <v>0.25</v>
      </c>
      <c r="U292" s="168">
        <v>0</v>
      </c>
      <c r="V292" s="168">
        <v>0</v>
      </c>
      <c r="W292" s="168">
        <v>0</v>
      </c>
      <c r="X292" s="72" t="s">
        <v>13</v>
      </c>
      <c r="Y292" s="72" t="s">
        <v>13</v>
      </c>
      <c r="Z292" s="72" t="s">
        <v>13</v>
      </c>
      <c r="AA292" s="72" t="s">
        <v>13</v>
      </c>
      <c r="AB292" s="72" t="s">
        <v>407</v>
      </c>
      <c r="AC292" s="72" t="s">
        <v>13</v>
      </c>
      <c r="AD292" s="72" t="s">
        <v>13</v>
      </c>
      <c r="AE292" s="72">
        <v>0</v>
      </c>
      <c r="AF292" s="72" t="s">
        <v>407</v>
      </c>
      <c r="AG292" s="72" t="s">
        <v>13</v>
      </c>
      <c r="AH292" s="72" t="s">
        <v>13</v>
      </c>
      <c r="AI292" s="72" t="s">
        <v>13</v>
      </c>
      <c r="AJ292" s="72">
        <v>0</v>
      </c>
      <c r="AK292" s="72" t="s">
        <v>13</v>
      </c>
      <c r="AL292" s="72" t="s">
        <v>696</v>
      </c>
    </row>
    <row r="293" spans="1:38" ht="79.5" customHeight="1" x14ac:dyDescent="0.25">
      <c r="A293" s="79" t="s">
        <v>209</v>
      </c>
      <c r="B293" s="167" t="s">
        <v>674</v>
      </c>
      <c r="C293" s="72" t="s">
        <v>697</v>
      </c>
      <c r="D293" s="73">
        <v>7.35</v>
      </c>
      <c r="E293" s="73">
        <v>0.73499999999999999</v>
      </c>
      <c r="F293" s="73">
        <v>1.8374999999999995</v>
      </c>
      <c r="G293" s="73">
        <v>1.1024999999999998</v>
      </c>
      <c r="H293" s="73">
        <v>3.6749999999999998</v>
      </c>
      <c r="I293" s="168">
        <v>0</v>
      </c>
      <c r="J293" s="168">
        <v>0</v>
      </c>
      <c r="K293" s="168">
        <v>0</v>
      </c>
      <c r="L293" s="168">
        <v>0</v>
      </c>
      <c r="M293" s="168">
        <v>0</v>
      </c>
      <c r="N293" s="168">
        <f t="shared" si="66"/>
        <v>-7.35</v>
      </c>
      <c r="O293" s="168">
        <f t="shared" si="67"/>
        <v>-0.73499999999999999</v>
      </c>
      <c r="P293" s="168">
        <f t="shared" si="68"/>
        <v>-1.8374999999999995</v>
      </c>
      <c r="Q293" s="168">
        <f t="shared" si="69"/>
        <v>-1.1024999999999998</v>
      </c>
      <c r="R293" s="168">
        <f t="shared" si="70"/>
        <v>-3.6749999999999998</v>
      </c>
      <c r="S293" s="168">
        <v>0</v>
      </c>
      <c r="T293" s="168">
        <v>0</v>
      </c>
      <c r="U293" s="168">
        <v>0</v>
      </c>
      <c r="V293" s="168">
        <v>0</v>
      </c>
      <c r="W293" s="168">
        <v>0</v>
      </c>
      <c r="X293" s="72" t="s">
        <v>13</v>
      </c>
      <c r="Y293" s="72" t="s">
        <v>13</v>
      </c>
      <c r="Z293" s="72" t="s">
        <v>13</v>
      </c>
      <c r="AA293" s="72" t="s">
        <v>13</v>
      </c>
      <c r="AB293" s="72" t="s">
        <v>407</v>
      </c>
      <c r="AC293" s="72" t="s">
        <v>13</v>
      </c>
      <c r="AD293" s="72" t="s">
        <v>13</v>
      </c>
      <c r="AE293" s="72">
        <v>0</v>
      </c>
      <c r="AF293" s="72" t="s">
        <v>407</v>
      </c>
      <c r="AG293" s="72" t="s">
        <v>13</v>
      </c>
      <c r="AH293" s="72" t="s">
        <v>13</v>
      </c>
      <c r="AI293" s="72" t="s">
        <v>13</v>
      </c>
      <c r="AJ293" s="72">
        <v>0</v>
      </c>
      <c r="AK293" s="72" t="s">
        <v>13</v>
      </c>
      <c r="AL293" s="72" t="s">
        <v>268</v>
      </c>
    </row>
    <row r="294" spans="1:38" ht="42" customHeight="1" x14ac:dyDescent="0.25">
      <c r="A294" s="79" t="s">
        <v>210</v>
      </c>
      <c r="B294" s="167" t="s">
        <v>675</v>
      </c>
      <c r="C294" s="72" t="s">
        <v>697</v>
      </c>
      <c r="D294" s="73">
        <v>3.3</v>
      </c>
      <c r="E294" s="73">
        <v>0.33</v>
      </c>
      <c r="F294" s="73">
        <v>0.82499999999999973</v>
      </c>
      <c r="G294" s="73">
        <v>0.49499999999999994</v>
      </c>
      <c r="H294" s="73">
        <v>1.65</v>
      </c>
      <c r="I294" s="168">
        <v>0</v>
      </c>
      <c r="J294" s="168">
        <v>0</v>
      </c>
      <c r="K294" s="168">
        <v>0</v>
      </c>
      <c r="L294" s="168">
        <v>0</v>
      </c>
      <c r="M294" s="168">
        <v>0</v>
      </c>
      <c r="N294" s="168">
        <f t="shared" si="66"/>
        <v>-3.3</v>
      </c>
      <c r="O294" s="168">
        <f t="shared" si="67"/>
        <v>-0.33</v>
      </c>
      <c r="P294" s="168">
        <f t="shared" si="68"/>
        <v>-0.82499999999999973</v>
      </c>
      <c r="Q294" s="168">
        <f t="shared" si="69"/>
        <v>-0.49499999999999994</v>
      </c>
      <c r="R294" s="168">
        <f t="shared" si="70"/>
        <v>-1.65</v>
      </c>
      <c r="S294" s="168">
        <v>0</v>
      </c>
      <c r="T294" s="168">
        <v>0</v>
      </c>
      <c r="U294" s="168">
        <v>0</v>
      </c>
      <c r="V294" s="168">
        <v>0</v>
      </c>
      <c r="W294" s="168">
        <v>0</v>
      </c>
      <c r="X294" s="72" t="s">
        <v>13</v>
      </c>
      <c r="Y294" s="72" t="s">
        <v>13</v>
      </c>
      <c r="Z294" s="72" t="s">
        <v>13</v>
      </c>
      <c r="AA294" s="72" t="s">
        <v>13</v>
      </c>
      <c r="AB294" s="72" t="s">
        <v>407</v>
      </c>
      <c r="AC294" s="72" t="s">
        <v>13</v>
      </c>
      <c r="AD294" s="72" t="s">
        <v>13</v>
      </c>
      <c r="AE294" s="72">
        <v>0</v>
      </c>
      <c r="AF294" s="72" t="s">
        <v>407</v>
      </c>
      <c r="AG294" s="72" t="s">
        <v>13</v>
      </c>
      <c r="AH294" s="72" t="s">
        <v>13</v>
      </c>
      <c r="AI294" s="72" t="s">
        <v>13</v>
      </c>
      <c r="AJ294" s="72">
        <v>0</v>
      </c>
      <c r="AK294" s="72" t="s">
        <v>13</v>
      </c>
      <c r="AL294" s="72" t="s">
        <v>268</v>
      </c>
    </row>
    <row r="295" spans="1:38" ht="90.75" customHeight="1" x14ac:dyDescent="0.25">
      <c r="A295" s="79" t="s">
        <v>211</v>
      </c>
      <c r="B295" s="167" t="s">
        <v>676</v>
      </c>
      <c r="C295" s="72" t="s">
        <v>695</v>
      </c>
      <c r="D295" s="73">
        <v>0.62</v>
      </c>
      <c r="E295" s="73">
        <v>0</v>
      </c>
      <c r="F295" s="73">
        <v>0</v>
      </c>
      <c r="G295" s="73">
        <v>0.62</v>
      </c>
      <c r="H295" s="73">
        <v>0</v>
      </c>
      <c r="I295" s="168">
        <v>0.61654999999999993</v>
      </c>
      <c r="J295" s="168">
        <v>0</v>
      </c>
      <c r="K295" s="168">
        <v>0</v>
      </c>
      <c r="L295" s="168">
        <v>0.61654999999999993</v>
      </c>
      <c r="M295" s="168">
        <v>0</v>
      </c>
      <c r="N295" s="168">
        <f t="shared" si="66"/>
        <v>-3.4500000000000641E-3</v>
      </c>
      <c r="O295" s="168">
        <f t="shared" si="67"/>
        <v>0</v>
      </c>
      <c r="P295" s="168">
        <f t="shared" si="68"/>
        <v>0</v>
      </c>
      <c r="Q295" s="168">
        <f t="shared" si="69"/>
        <v>-3.4500000000000641E-3</v>
      </c>
      <c r="R295" s="168">
        <f t="shared" si="70"/>
        <v>0</v>
      </c>
      <c r="S295" s="168">
        <v>0.52249999999999996</v>
      </c>
      <c r="T295" s="168">
        <v>0</v>
      </c>
      <c r="U295" s="168">
        <v>0</v>
      </c>
      <c r="V295" s="168">
        <v>0.52249999999999996</v>
      </c>
      <c r="W295" s="168">
        <v>0</v>
      </c>
      <c r="X295" s="72" t="s">
        <v>13</v>
      </c>
      <c r="Y295" s="72" t="s">
        <v>13</v>
      </c>
      <c r="Z295" s="72" t="s">
        <v>13</v>
      </c>
      <c r="AA295" s="72" t="s">
        <v>13</v>
      </c>
      <c r="AB295" s="72" t="s">
        <v>407</v>
      </c>
      <c r="AC295" s="72" t="s">
        <v>13</v>
      </c>
      <c r="AD295" s="72" t="s">
        <v>13</v>
      </c>
      <c r="AE295" s="72">
        <v>0</v>
      </c>
      <c r="AF295" s="72" t="s">
        <v>407</v>
      </c>
      <c r="AG295" s="72" t="s">
        <v>13</v>
      </c>
      <c r="AH295" s="72" t="s">
        <v>13</v>
      </c>
      <c r="AI295" s="72" t="s">
        <v>13</v>
      </c>
      <c r="AJ295" s="72">
        <v>0</v>
      </c>
      <c r="AK295" s="72" t="s">
        <v>13</v>
      </c>
      <c r="AL295" s="72" t="s">
        <v>268</v>
      </c>
    </row>
    <row r="296" spans="1:38" ht="42" customHeight="1" x14ac:dyDescent="0.25">
      <c r="A296" s="79" t="s">
        <v>212</v>
      </c>
      <c r="B296" s="167" t="s">
        <v>677</v>
      </c>
      <c r="C296" s="72" t="s">
        <v>695</v>
      </c>
      <c r="D296" s="73">
        <v>1.5</v>
      </c>
      <c r="E296" s="73">
        <v>0</v>
      </c>
      <c r="F296" s="73">
        <v>0</v>
      </c>
      <c r="G296" s="73">
        <v>1.5</v>
      </c>
      <c r="H296" s="73">
        <v>0</v>
      </c>
      <c r="I296" s="168">
        <v>0.73839999999999995</v>
      </c>
      <c r="J296" s="168">
        <v>0</v>
      </c>
      <c r="K296" s="168">
        <v>0</v>
      </c>
      <c r="L296" s="168">
        <v>0.73839999999999995</v>
      </c>
      <c r="M296" s="168">
        <v>0</v>
      </c>
      <c r="N296" s="168">
        <f t="shared" si="66"/>
        <v>-0.76160000000000005</v>
      </c>
      <c r="O296" s="168">
        <f t="shared" si="67"/>
        <v>0</v>
      </c>
      <c r="P296" s="168">
        <f t="shared" si="68"/>
        <v>0</v>
      </c>
      <c r="Q296" s="168">
        <f t="shared" si="69"/>
        <v>-0.76160000000000005</v>
      </c>
      <c r="R296" s="168">
        <f t="shared" si="70"/>
        <v>0</v>
      </c>
      <c r="S296" s="168">
        <v>0.74479999999999991</v>
      </c>
      <c r="T296" s="168">
        <v>0</v>
      </c>
      <c r="U296" s="168">
        <v>0</v>
      </c>
      <c r="V296" s="168">
        <v>0.74479999999999991</v>
      </c>
      <c r="W296" s="168">
        <v>0</v>
      </c>
      <c r="X296" s="72" t="s">
        <v>13</v>
      </c>
      <c r="Y296" s="72" t="s">
        <v>13</v>
      </c>
      <c r="Z296" s="72" t="s">
        <v>13</v>
      </c>
      <c r="AA296" s="72" t="s">
        <v>13</v>
      </c>
      <c r="AB296" s="72" t="s">
        <v>407</v>
      </c>
      <c r="AC296" s="72" t="s">
        <v>13</v>
      </c>
      <c r="AD296" s="72" t="s">
        <v>13</v>
      </c>
      <c r="AE296" s="72">
        <v>0</v>
      </c>
      <c r="AF296" s="72" t="s">
        <v>407</v>
      </c>
      <c r="AG296" s="72" t="s">
        <v>13</v>
      </c>
      <c r="AH296" s="72" t="s">
        <v>13</v>
      </c>
      <c r="AI296" s="72" t="s">
        <v>13</v>
      </c>
      <c r="AJ296" s="72">
        <v>0</v>
      </c>
      <c r="AK296" s="72" t="s">
        <v>13</v>
      </c>
      <c r="AL296" s="72" t="s">
        <v>268</v>
      </c>
    </row>
    <row r="297" spans="1:38" ht="79.5" customHeight="1" x14ac:dyDescent="0.25">
      <c r="A297" s="79" t="s">
        <v>213</v>
      </c>
      <c r="B297" s="167" t="s">
        <v>678</v>
      </c>
      <c r="C297" s="72" t="s">
        <v>695</v>
      </c>
      <c r="D297" s="73">
        <v>2.4</v>
      </c>
      <c r="E297" s="73">
        <v>0</v>
      </c>
      <c r="F297" s="73">
        <v>0</v>
      </c>
      <c r="G297" s="73">
        <v>2.4</v>
      </c>
      <c r="H297" s="73">
        <v>0</v>
      </c>
      <c r="I297" s="168">
        <v>1.496</v>
      </c>
      <c r="J297" s="168">
        <v>0</v>
      </c>
      <c r="K297" s="168">
        <v>0</v>
      </c>
      <c r="L297" s="168">
        <v>1.496</v>
      </c>
      <c r="M297" s="168">
        <v>0</v>
      </c>
      <c r="N297" s="168">
        <f t="shared" si="66"/>
        <v>-0.90399999999999991</v>
      </c>
      <c r="O297" s="168">
        <f t="shared" si="67"/>
        <v>0</v>
      </c>
      <c r="P297" s="168">
        <f t="shared" si="68"/>
        <v>0</v>
      </c>
      <c r="Q297" s="168">
        <f t="shared" si="69"/>
        <v>-0.90399999999999991</v>
      </c>
      <c r="R297" s="168">
        <f t="shared" si="70"/>
        <v>0</v>
      </c>
      <c r="S297" s="168">
        <v>1.4895999999999998</v>
      </c>
      <c r="T297" s="168">
        <v>0</v>
      </c>
      <c r="U297" s="168">
        <v>0</v>
      </c>
      <c r="V297" s="168">
        <v>1.4895999999999998</v>
      </c>
      <c r="W297" s="168">
        <v>0</v>
      </c>
      <c r="X297" s="72" t="s">
        <v>13</v>
      </c>
      <c r="Y297" s="72" t="s">
        <v>13</v>
      </c>
      <c r="Z297" s="72" t="s">
        <v>13</v>
      </c>
      <c r="AA297" s="72" t="s">
        <v>13</v>
      </c>
      <c r="AB297" s="72" t="s">
        <v>407</v>
      </c>
      <c r="AC297" s="72" t="s">
        <v>13</v>
      </c>
      <c r="AD297" s="72" t="s">
        <v>13</v>
      </c>
      <c r="AE297" s="72">
        <v>0</v>
      </c>
      <c r="AF297" s="72" t="s">
        <v>407</v>
      </c>
      <c r="AG297" s="72" t="s">
        <v>13</v>
      </c>
      <c r="AH297" s="72" t="s">
        <v>13</v>
      </c>
      <c r="AI297" s="72" t="s">
        <v>13</v>
      </c>
      <c r="AJ297" s="72">
        <v>0</v>
      </c>
      <c r="AK297" s="72" t="s">
        <v>13</v>
      </c>
      <c r="AL297" s="72" t="s">
        <v>268</v>
      </c>
    </row>
    <row r="298" spans="1:38" ht="42" customHeight="1" x14ac:dyDescent="0.25">
      <c r="A298" s="79" t="s">
        <v>214</v>
      </c>
      <c r="B298" s="167" t="s">
        <v>679</v>
      </c>
      <c r="C298" s="72" t="s">
        <v>702</v>
      </c>
      <c r="D298" s="73">
        <v>3.94754</v>
      </c>
      <c r="E298" s="73">
        <v>0</v>
      </c>
      <c r="F298" s="73">
        <v>0</v>
      </c>
      <c r="G298" s="73">
        <v>0</v>
      </c>
      <c r="H298" s="73">
        <v>3.94754</v>
      </c>
      <c r="I298" s="168">
        <v>2.2040959999999998</v>
      </c>
      <c r="J298" s="168">
        <v>0</v>
      </c>
      <c r="K298" s="168">
        <v>0</v>
      </c>
      <c r="L298" s="168">
        <v>2.2040959999999998</v>
      </c>
      <c r="M298" s="168">
        <v>0</v>
      </c>
      <c r="N298" s="168">
        <f t="shared" si="66"/>
        <v>-1.7434440000000002</v>
      </c>
      <c r="O298" s="168">
        <f t="shared" si="67"/>
        <v>0</v>
      </c>
      <c r="P298" s="168">
        <f t="shared" si="68"/>
        <v>0</v>
      </c>
      <c r="Q298" s="168">
        <f t="shared" si="69"/>
        <v>2.2040959999999998</v>
      </c>
      <c r="R298" s="168">
        <f t="shared" si="70"/>
        <v>-3.94754</v>
      </c>
      <c r="S298" s="168">
        <v>0</v>
      </c>
      <c r="T298" s="168">
        <v>0</v>
      </c>
      <c r="U298" s="168">
        <v>0</v>
      </c>
      <c r="V298" s="168">
        <v>0</v>
      </c>
      <c r="W298" s="168">
        <v>0</v>
      </c>
      <c r="X298" s="72" t="s">
        <v>13</v>
      </c>
      <c r="Y298" s="72" t="s">
        <v>13</v>
      </c>
      <c r="Z298" s="72" t="s">
        <v>13</v>
      </c>
      <c r="AA298" s="72" t="s">
        <v>13</v>
      </c>
      <c r="AB298" s="72">
        <v>2013</v>
      </c>
      <c r="AC298" s="72" t="s">
        <v>13</v>
      </c>
      <c r="AD298" s="72" t="s">
        <v>13</v>
      </c>
      <c r="AE298" s="72">
        <v>0</v>
      </c>
      <c r="AF298" s="72">
        <v>2013</v>
      </c>
      <c r="AG298" s="72" t="s">
        <v>13</v>
      </c>
      <c r="AH298" s="72" t="s">
        <v>13</v>
      </c>
      <c r="AI298" s="72" t="s">
        <v>13</v>
      </c>
      <c r="AJ298" s="72">
        <v>0</v>
      </c>
      <c r="AK298" s="72" t="s">
        <v>13</v>
      </c>
      <c r="AL298" s="72" t="s">
        <v>13</v>
      </c>
    </row>
    <row r="299" spans="1:38" ht="42" customHeight="1" x14ac:dyDescent="0.25">
      <c r="A299" s="78" t="s">
        <v>215</v>
      </c>
      <c r="B299" s="166" t="s">
        <v>216</v>
      </c>
      <c r="C299" s="72" t="s">
        <v>13</v>
      </c>
      <c r="D299" s="73">
        <v>4440.5346458012509</v>
      </c>
      <c r="E299" s="73">
        <v>42.978699999999996</v>
      </c>
      <c r="F299" s="73">
        <v>2148.3489018012497</v>
      </c>
      <c r="G299" s="73">
        <v>1632.3862607999997</v>
      </c>
      <c r="H299" s="73">
        <v>616.82078320000016</v>
      </c>
      <c r="I299" s="73">
        <v>2583.0531069999997</v>
      </c>
      <c r="J299" s="73">
        <v>90.856254000000007</v>
      </c>
      <c r="K299" s="73">
        <v>2073.9710089999999</v>
      </c>
      <c r="L299" s="73">
        <v>293.94891400000006</v>
      </c>
      <c r="M299" s="73">
        <v>124.27693000000001</v>
      </c>
      <c r="N299" s="73">
        <f t="shared" ref="N299" si="71">N300+N301</f>
        <v>-1857.4815388012498</v>
      </c>
      <c r="O299" s="73">
        <f t="shared" ref="O299" si="72">O300+O301</f>
        <v>47.877553999999996</v>
      </c>
      <c r="P299" s="73">
        <f t="shared" ref="P299" si="73">P300+P301</f>
        <v>-74.377892801250155</v>
      </c>
      <c r="Q299" s="73">
        <f t="shared" ref="Q299" si="74">Q300+Q301</f>
        <v>-1338.4373467999997</v>
      </c>
      <c r="R299" s="73">
        <f t="shared" ref="R299" si="75">R300+R301</f>
        <v>-492.54385319999994</v>
      </c>
      <c r="S299" s="73">
        <v>2548.5147149239997</v>
      </c>
      <c r="T299" s="73">
        <v>188.58916300000001</v>
      </c>
      <c r="U299" s="73">
        <v>1651.2044330000001</v>
      </c>
      <c r="V299" s="73">
        <v>587.86442399999999</v>
      </c>
      <c r="W299" s="73">
        <v>120.85669492400007</v>
      </c>
      <c r="X299" s="72" t="s">
        <v>13</v>
      </c>
      <c r="Y299" s="72" t="s">
        <v>13</v>
      </c>
      <c r="Z299" s="72" t="s">
        <v>13</v>
      </c>
      <c r="AA299" s="72" t="s">
        <v>13</v>
      </c>
      <c r="AB299" s="72" t="s">
        <v>13</v>
      </c>
      <c r="AC299" s="72" t="s">
        <v>13</v>
      </c>
      <c r="AD299" s="72" t="s">
        <v>13</v>
      </c>
      <c r="AE299" s="73">
        <f>AE300+AE301</f>
        <v>282.88401525622248</v>
      </c>
      <c r="AF299" s="72" t="s">
        <v>13</v>
      </c>
      <c r="AG299" s="72" t="s">
        <v>13</v>
      </c>
      <c r="AH299" s="72" t="s">
        <v>13</v>
      </c>
      <c r="AI299" s="72" t="s">
        <v>13</v>
      </c>
      <c r="AJ299" s="73">
        <f>AJ300+AJ301</f>
        <v>314.15880450569455</v>
      </c>
      <c r="AK299" s="72" t="s">
        <v>13</v>
      </c>
      <c r="AL299" s="72" t="s">
        <v>13</v>
      </c>
    </row>
    <row r="300" spans="1:38" ht="42" customHeight="1" x14ac:dyDescent="0.25">
      <c r="A300" s="78" t="s">
        <v>217</v>
      </c>
      <c r="B300" s="166" t="s">
        <v>17</v>
      </c>
      <c r="C300" s="72" t="s">
        <v>13</v>
      </c>
      <c r="D300" s="73">
        <v>0</v>
      </c>
      <c r="E300" s="73">
        <v>0</v>
      </c>
      <c r="F300" s="73">
        <v>0</v>
      </c>
      <c r="G300" s="73">
        <v>0</v>
      </c>
      <c r="H300" s="73">
        <v>0</v>
      </c>
      <c r="I300" s="73">
        <v>0</v>
      </c>
      <c r="J300" s="73">
        <v>0</v>
      </c>
      <c r="K300" s="73">
        <v>0</v>
      </c>
      <c r="L300" s="73">
        <v>0</v>
      </c>
      <c r="M300" s="73">
        <v>0</v>
      </c>
      <c r="N300" s="73">
        <v>0</v>
      </c>
      <c r="O300" s="73">
        <v>0</v>
      </c>
      <c r="P300" s="73">
        <v>0</v>
      </c>
      <c r="Q300" s="73">
        <v>0</v>
      </c>
      <c r="R300" s="73">
        <v>0</v>
      </c>
      <c r="S300" s="73">
        <v>0</v>
      </c>
      <c r="T300" s="73">
        <v>0</v>
      </c>
      <c r="U300" s="73">
        <v>0</v>
      </c>
      <c r="V300" s="73">
        <v>0</v>
      </c>
      <c r="W300" s="73">
        <v>0</v>
      </c>
      <c r="X300" s="72" t="s">
        <v>13</v>
      </c>
      <c r="Y300" s="72" t="s">
        <v>13</v>
      </c>
      <c r="Z300" s="72" t="s">
        <v>13</v>
      </c>
      <c r="AA300" s="72" t="s">
        <v>13</v>
      </c>
      <c r="AB300" s="72" t="s">
        <v>13</v>
      </c>
      <c r="AC300" s="72" t="s">
        <v>13</v>
      </c>
      <c r="AD300" s="72" t="s">
        <v>13</v>
      </c>
      <c r="AE300" s="73">
        <v>0</v>
      </c>
      <c r="AF300" s="72" t="s">
        <v>13</v>
      </c>
      <c r="AG300" s="72" t="s">
        <v>13</v>
      </c>
      <c r="AH300" s="72" t="s">
        <v>13</v>
      </c>
      <c r="AI300" s="72" t="s">
        <v>13</v>
      </c>
      <c r="AJ300" s="73">
        <v>0</v>
      </c>
      <c r="AK300" s="72" t="s">
        <v>13</v>
      </c>
      <c r="AL300" s="72" t="s">
        <v>13</v>
      </c>
    </row>
    <row r="301" spans="1:38" ht="42" customHeight="1" x14ac:dyDescent="0.25">
      <c r="A301" s="93" t="s">
        <v>218</v>
      </c>
      <c r="B301" s="166" t="s">
        <v>219</v>
      </c>
      <c r="C301" s="72" t="s">
        <v>13</v>
      </c>
      <c r="D301" s="73">
        <v>4440.5346458012509</v>
      </c>
      <c r="E301" s="73">
        <v>42.978699999999996</v>
      </c>
      <c r="F301" s="73">
        <v>2148.3489018012497</v>
      </c>
      <c r="G301" s="73">
        <v>1632.3862607999997</v>
      </c>
      <c r="H301" s="73">
        <v>616.82078320000016</v>
      </c>
      <c r="I301" s="73">
        <v>2583.0531069999997</v>
      </c>
      <c r="J301" s="73">
        <v>90.856254000000007</v>
      </c>
      <c r="K301" s="73">
        <v>2073.9710089999999</v>
      </c>
      <c r="L301" s="73">
        <v>293.94891400000006</v>
      </c>
      <c r="M301" s="73">
        <v>124.27693000000001</v>
      </c>
      <c r="N301" s="73">
        <f t="shared" ref="N301" si="76">SUM(N302:N316)</f>
        <v>-1857.4815388012498</v>
      </c>
      <c r="O301" s="73">
        <f>SUM(O302:O316)</f>
        <v>47.877553999999996</v>
      </c>
      <c r="P301" s="73">
        <f t="shared" ref="P301" si="77">SUM(P302:P316)</f>
        <v>-74.377892801250155</v>
      </c>
      <c r="Q301" s="73">
        <f t="shared" ref="Q301" si="78">SUM(Q302:Q316)</f>
        <v>-1338.4373467999997</v>
      </c>
      <c r="R301" s="73">
        <f t="shared" ref="R301" si="79">SUM(R302:R316)</f>
        <v>-492.54385319999994</v>
      </c>
      <c r="S301" s="73">
        <v>2548.5147149239997</v>
      </c>
      <c r="T301" s="73">
        <v>188.58916300000001</v>
      </c>
      <c r="U301" s="73">
        <v>1651.2044330000001</v>
      </c>
      <c r="V301" s="73">
        <v>587.86442399999999</v>
      </c>
      <c r="W301" s="73">
        <v>120.85669492400007</v>
      </c>
      <c r="X301" s="72" t="s">
        <v>13</v>
      </c>
      <c r="Y301" s="72" t="s">
        <v>13</v>
      </c>
      <c r="Z301" s="72" t="s">
        <v>13</v>
      </c>
      <c r="AA301" s="72" t="s">
        <v>13</v>
      </c>
      <c r="AB301" s="72" t="s">
        <v>13</v>
      </c>
      <c r="AC301" s="72" t="s">
        <v>13</v>
      </c>
      <c r="AD301" s="72" t="s">
        <v>13</v>
      </c>
      <c r="AE301" s="73">
        <f>SUM(AE302:AE316)</f>
        <v>282.88401525622248</v>
      </c>
      <c r="AF301" s="72" t="s">
        <v>13</v>
      </c>
      <c r="AG301" s="72" t="s">
        <v>13</v>
      </c>
      <c r="AH301" s="72" t="s">
        <v>13</v>
      </c>
      <c r="AI301" s="72" t="s">
        <v>13</v>
      </c>
      <c r="AJ301" s="73">
        <f>SUM(AJ302:AJ316)</f>
        <v>314.15880450569455</v>
      </c>
      <c r="AK301" s="72" t="s">
        <v>13</v>
      </c>
      <c r="AL301" s="72" t="s">
        <v>13</v>
      </c>
    </row>
    <row r="302" spans="1:38" ht="47.25" customHeight="1" x14ac:dyDescent="0.25">
      <c r="A302" s="79" t="s">
        <v>220</v>
      </c>
      <c r="B302" s="171" t="s">
        <v>680</v>
      </c>
      <c r="C302" s="72" t="s">
        <v>697</v>
      </c>
      <c r="D302" s="73">
        <v>1325.9163829999998</v>
      </c>
      <c r="E302" s="73">
        <v>0</v>
      </c>
      <c r="F302" s="73">
        <v>662.9581915</v>
      </c>
      <c r="G302" s="73">
        <v>464.07073404999994</v>
      </c>
      <c r="H302" s="73">
        <v>198.88745745000006</v>
      </c>
      <c r="I302" s="168">
        <v>837.39675199999999</v>
      </c>
      <c r="J302" s="168">
        <v>0</v>
      </c>
      <c r="K302" s="168">
        <v>732.86826899999994</v>
      </c>
      <c r="L302" s="168">
        <v>77.24097900000001</v>
      </c>
      <c r="M302" s="168">
        <v>27.287504000000002</v>
      </c>
      <c r="N302" s="168">
        <f t="shared" ref="N302" si="80">I302-D302</f>
        <v>-488.51963099999978</v>
      </c>
      <c r="O302" s="168">
        <f t="shared" ref="O302" si="81">J302-E302</f>
        <v>0</v>
      </c>
      <c r="P302" s="168">
        <f t="shared" ref="P302" si="82">K302-F302</f>
        <v>69.910077499999943</v>
      </c>
      <c r="Q302" s="168">
        <f t="shared" ref="Q302" si="83">L302-G302</f>
        <v>-386.8297550499999</v>
      </c>
      <c r="R302" s="168">
        <f t="shared" ref="R302" si="84">M302-H302</f>
        <v>-171.59995345000004</v>
      </c>
      <c r="S302" s="168">
        <v>900.26845300000002</v>
      </c>
      <c r="T302" s="168">
        <v>1.7184949999999999</v>
      </c>
      <c r="U302" s="168">
        <v>640.34207200000003</v>
      </c>
      <c r="V302" s="168">
        <v>231.202369</v>
      </c>
      <c r="W302" s="168">
        <v>27.005516999999994</v>
      </c>
      <c r="X302" s="72" t="s">
        <v>13</v>
      </c>
      <c r="Y302" s="72" t="s">
        <v>13</v>
      </c>
      <c r="Z302" s="72" t="s">
        <v>13</v>
      </c>
      <c r="AA302" s="72" t="s">
        <v>13</v>
      </c>
      <c r="AB302" s="72">
        <v>2013</v>
      </c>
      <c r="AC302" s="72" t="s">
        <v>13</v>
      </c>
      <c r="AD302" s="72" t="s">
        <v>13</v>
      </c>
      <c r="AE302" s="72">
        <v>0</v>
      </c>
      <c r="AF302" s="72">
        <v>2013</v>
      </c>
      <c r="AG302" s="72">
        <v>50</v>
      </c>
      <c r="AH302" s="72" t="s">
        <v>388</v>
      </c>
      <c r="AI302" s="72" t="s">
        <v>299</v>
      </c>
      <c r="AJ302" s="72">
        <v>55.763199999999998</v>
      </c>
      <c r="AK302" s="72" t="s">
        <v>13</v>
      </c>
      <c r="AL302" s="72" t="s">
        <v>696</v>
      </c>
    </row>
    <row r="303" spans="1:38" ht="66.75" customHeight="1" x14ac:dyDescent="0.25">
      <c r="A303" s="79" t="s">
        <v>389</v>
      </c>
      <c r="B303" s="171" t="s">
        <v>681</v>
      </c>
      <c r="C303" s="72" t="s">
        <v>697</v>
      </c>
      <c r="D303" s="73">
        <v>803.13416100000006</v>
      </c>
      <c r="E303" s="73">
        <v>0</v>
      </c>
      <c r="F303" s="73">
        <v>401.56708050000003</v>
      </c>
      <c r="G303" s="73">
        <v>281.09695635000003</v>
      </c>
      <c r="H303" s="73">
        <v>120.47012415</v>
      </c>
      <c r="I303" s="168">
        <v>512.21757100000002</v>
      </c>
      <c r="J303" s="168">
        <v>0</v>
      </c>
      <c r="K303" s="168">
        <v>468.93433199999998</v>
      </c>
      <c r="L303" s="168">
        <v>19.220454999999998</v>
      </c>
      <c r="M303" s="168">
        <v>24.062784000000001</v>
      </c>
      <c r="N303" s="168">
        <f t="shared" ref="N303:N316" si="85">I303-D303</f>
        <v>-290.91659000000004</v>
      </c>
      <c r="O303" s="168">
        <f t="shared" ref="O303:O316" si="86">J303-E303</f>
        <v>0</v>
      </c>
      <c r="P303" s="168">
        <f t="shared" ref="P303:P316" si="87">K303-F303</f>
        <v>67.367251499999952</v>
      </c>
      <c r="Q303" s="168">
        <f t="shared" ref="Q303:Q316" si="88">L303-G303</f>
        <v>-261.87650135000001</v>
      </c>
      <c r="R303" s="168">
        <f t="shared" ref="R303:R316" si="89">M303-H303</f>
        <v>-96.40734015000001</v>
      </c>
      <c r="S303" s="168">
        <v>605.69162600000004</v>
      </c>
      <c r="T303" s="168">
        <v>0.98059499999999999</v>
      </c>
      <c r="U303" s="168">
        <v>489.66955999999999</v>
      </c>
      <c r="V303" s="168">
        <v>101.16905899999999</v>
      </c>
      <c r="W303" s="168">
        <v>13.872412000000127</v>
      </c>
      <c r="X303" s="72" t="s">
        <v>13</v>
      </c>
      <c r="Y303" s="72" t="s">
        <v>13</v>
      </c>
      <c r="Z303" s="72" t="s">
        <v>13</v>
      </c>
      <c r="AA303" s="72" t="s">
        <v>13</v>
      </c>
      <c r="AB303" s="72">
        <v>2013</v>
      </c>
      <c r="AC303" s="72" t="s">
        <v>13</v>
      </c>
      <c r="AD303" s="72" t="s">
        <v>13</v>
      </c>
      <c r="AE303" s="72">
        <v>0</v>
      </c>
      <c r="AF303" s="72">
        <v>2013</v>
      </c>
      <c r="AG303" s="72">
        <v>50</v>
      </c>
      <c r="AH303" s="72" t="s">
        <v>388</v>
      </c>
      <c r="AI303" s="72" t="s">
        <v>299</v>
      </c>
      <c r="AJ303" s="72">
        <v>18.95</v>
      </c>
      <c r="AK303" s="72" t="s">
        <v>13</v>
      </c>
      <c r="AL303" s="72" t="s">
        <v>696</v>
      </c>
    </row>
    <row r="304" spans="1:38" ht="42" customHeight="1" x14ac:dyDescent="0.25">
      <c r="A304" s="79" t="s">
        <v>390</v>
      </c>
      <c r="B304" s="171" t="s">
        <v>682</v>
      </c>
      <c r="C304" s="72" t="s">
        <v>697</v>
      </c>
      <c r="D304" s="73">
        <v>402</v>
      </c>
      <c r="E304" s="73">
        <v>0</v>
      </c>
      <c r="F304" s="73">
        <v>120.6</v>
      </c>
      <c r="G304" s="73">
        <v>261.29999999999995</v>
      </c>
      <c r="H304" s="73">
        <v>20.100000000000001</v>
      </c>
      <c r="I304" s="168">
        <v>164.241882</v>
      </c>
      <c r="J304" s="168">
        <v>1.0959839999999998</v>
      </c>
      <c r="K304" s="168">
        <v>73.465091000000001</v>
      </c>
      <c r="L304" s="168">
        <v>86.737999000000016</v>
      </c>
      <c r="M304" s="168">
        <v>2.9428079999999999</v>
      </c>
      <c r="N304" s="168">
        <f t="shared" si="85"/>
        <v>-237.758118</v>
      </c>
      <c r="O304" s="168">
        <f t="shared" si="86"/>
        <v>1.0959839999999998</v>
      </c>
      <c r="P304" s="168">
        <f t="shared" si="87"/>
        <v>-47.134908999999993</v>
      </c>
      <c r="Q304" s="168">
        <f t="shared" si="88"/>
        <v>-174.56200099999995</v>
      </c>
      <c r="R304" s="168">
        <f t="shared" si="89"/>
        <v>-17.157192000000002</v>
      </c>
      <c r="S304" s="168">
        <v>223.41620899999998</v>
      </c>
      <c r="T304" s="168">
        <v>0</v>
      </c>
      <c r="U304" s="168">
        <v>102.25927799999999</v>
      </c>
      <c r="V304" s="168">
        <v>118.460185</v>
      </c>
      <c r="W304" s="168">
        <v>2.6967459999999845</v>
      </c>
      <c r="X304" s="72" t="s">
        <v>13</v>
      </c>
      <c r="Y304" s="72" t="s">
        <v>13</v>
      </c>
      <c r="Z304" s="72" t="s">
        <v>13</v>
      </c>
      <c r="AA304" s="72" t="s">
        <v>13</v>
      </c>
      <c r="AB304" s="72">
        <v>2014</v>
      </c>
      <c r="AC304" s="72" t="s">
        <v>13</v>
      </c>
      <c r="AD304" s="72" t="s">
        <v>13</v>
      </c>
      <c r="AE304" s="72">
        <v>80</v>
      </c>
      <c r="AF304" s="72">
        <v>2014</v>
      </c>
      <c r="AG304" s="72" t="s">
        <v>13</v>
      </c>
      <c r="AH304" s="72" t="s">
        <v>13</v>
      </c>
      <c r="AI304" s="72" t="s">
        <v>13</v>
      </c>
      <c r="AJ304" s="72">
        <v>2</v>
      </c>
      <c r="AK304" s="72" t="s">
        <v>13</v>
      </c>
      <c r="AL304" s="72" t="s">
        <v>696</v>
      </c>
    </row>
    <row r="305" spans="1:38" ht="42" customHeight="1" x14ac:dyDescent="0.25">
      <c r="A305" s="79" t="s">
        <v>391</v>
      </c>
      <c r="B305" s="171" t="s">
        <v>683</v>
      </c>
      <c r="C305" s="72" t="s">
        <v>697</v>
      </c>
      <c r="D305" s="73">
        <v>90.136871999999997</v>
      </c>
      <c r="E305" s="73">
        <v>2.17</v>
      </c>
      <c r="F305" s="73">
        <v>45.068435999999998</v>
      </c>
      <c r="G305" s="73">
        <v>31.547905199999995</v>
      </c>
      <c r="H305" s="73">
        <v>11.3505308</v>
      </c>
      <c r="I305" s="168">
        <v>22.336845</v>
      </c>
      <c r="J305" s="168">
        <v>0</v>
      </c>
      <c r="K305" s="168">
        <v>16.206139999999998</v>
      </c>
      <c r="L305" s="168">
        <v>0</v>
      </c>
      <c r="M305" s="168">
        <v>6.1307049999999998</v>
      </c>
      <c r="N305" s="168">
        <f t="shared" si="85"/>
        <v>-67.800027</v>
      </c>
      <c r="O305" s="168">
        <f t="shared" si="86"/>
        <v>-2.17</v>
      </c>
      <c r="P305" s="168">
        <f t="shared" si="87"/>
        <v>-28.862296000000001</v>
      </c>
      <c r="Q305" s="168">
        <f t="shared" si="88"/>
        <v>-31.547905199999995</v>
      </c>
      <c r="R305" s="168">
        <f t="shared" si="89"/>
        <v>-5.2198257999999997</v>
      </c>
      <c r="S305" s="168">
        <v>8.4390210000000003</v>
      </c>
      <c r="T305" s="168">
        <v>0</v>
      </c>
      <c r="U305" s="168">
        <v>0</v>
      </c>
      <c r="V305" s="168">
        <v>0</v>
      </c>
      <c r="W305" s="168">
        <v>8.4390210000000003</v>
      </c>
      <c r="X305" s="72" t="s">
        <v>13</v>
      </c>
      <c r="Y305" s="72" t="s">
        <v>13</v>
      </c>
      <c r="Z305" s="72" t="s">
        <v>13</v>
      </c>
      <c r="AA305" s="72" t="s">
        <v>13</v>
      </c>
      <c r="AB305" s="72" t="s">
        <v>407</v>
      </c>
      <c r="AC305" s="72" t="s">
        <v>13</v>
      </c>
      <c r="AD305" s="72" t="s">
        <v>13</v>
      </c>
      <c r="AE305" s="72">
        <v>0</v>
      </c>
      <c r="AF305" s="72" t="s">
        <v>407</v>
      </c>
      <c r="AG305" s="72">
        <v>50</v>
      </c>
      <c r="AH305" s="72" t="s">
        <v>298</v>
      </c>
      <c r="AI305" s="72" t="s">
        <v>299</v>
      </c>
      <c r="AJ305" s="72">
        <v>5.2830000000000004</v>
      </c>
      <c r="AK305" s="72" t="s">
        <v>13</v>
      </c>
      <c r="AL305" s="72" t="s">
        <v>696</v>
      </c>
    </row>
    <row r="306" spans="1:38" ht="42" customHeight="1" x14ac:dyDescent="0.25">
      <c r="A306" s="79" t="s">
        <v>392</v>
      </c>
      <c r="B306" s="171" t="s">
        <v>684</v>
      </c>
      <c r="C306" s="72" t="s">
        <v>697</v>
      </c>
      <c r="D306" s="73">
        <v>942.13841600000012</v>
      </c>
      <c r="E306" s="73">
        <v>0.10199999999999999</v>
      </c>
      <c r="F306" s="73">
        <v>471.069208</v>
      </c>
      <c r="G306" s="73">
        <v>329.74844559999997</v>
      </c>
      <c r="H306" s="73">
        <v>141.21876240000006</v>
      </c>
      <c r="I306" s="168">
        <v>394.04257000000001</v>
      </c>
      <c r="J306" s="168">
        <v>0</v>
      </c>
      <c r="K306" s="168">
        <v>354.232844</v>
      </c>
      <c r="L306" s="168">
        <v>0</v>
      </c>
      <c r="M306" s="168">
        <v>39.809726000000005</v>
      </c>
      <c r="N306" s="168">
        <f t="shared" si="85"/>
        <v>-548.09584600000017</v>
      </c>
      <c r="O306" s="168">
        <f t="shared" si="86"/>
        <v>-0.10199999999999999</v>
      </c>
      <c r="P306" s="168">
        <f t="shared" si="87"/>
        <v>-116.836364</v>
      </c>
      <c r="Q306" s="168">
        <f t="shared" si="88"/>
        <v>-329.74844559999997</v>
      </c>
      <c r="R306" s="168">
        <f t="shared" si="89"/>
        <v>-101.40903640000005</v>
      </c>
      <c r="S306" s="168">
        <v>87.937486000000007</v>
      </c>
      <c r="T306" s="168">
        <v>7.3684690000000002</v>
      </c>
      <c r="U306" s="168">
        <v>46.065786999999993</v>
      </c>
      <c r="V306" s="168">
        <v>0</v>
      </c>
      <c r="W306" s="168">
        <v>34.503230000000009</v>
      </c>
      <c r="X306" s="72" t="s">
        <v>13</v>
      </c>
      <c r="Y306" s="72" t="s">
        <v>13</v>
      </c>
      <c r="Z306" s="72" t="s">
        <v>13</v>
      </c>
      <c r="AA306" s="72" t="s">
        <v>13</v>
      </c>
      <c r="AB306" s="72">
        <v>2013</v>
      </c>
      <c r="AC306" s="72" t="s">
        <v>13</v>
      </c>
      <c r="AD306" s="72" t="s">
        <v>13</v>
      </c>
      <c r="AE306" s="72">
        <v>0</v>
      </c>
      <c r="AF306" s="72">
        <v>2013</v>
      </c>
      <c r="AG306" s="72">
        <v>50</v>
      </c>
      <c r="AH306" s="72" t="s">
        <v>298</v>
      </c>
      <c r="AI306" s="72" t="s">
        <v>393</v>
      </c>
      <c r="AJ306" s="72">
        <v>17.37</v>
      </c>
      <c r="AK306" s="72" t="s">
        <v>13</v>
      </c>
      <c r="AL306" s="72" t="s">
        <v>696</v>
      </c>
    </row>
    <row r="307" spans="1:38" ht="42" customHeight="1" x14ac:dyDescent="0.25">
      <c r="A307" s="79" t="s">
        <v>394</v>
      </c>
      <c r="B307" s="171" t="s">
        <v>685</v>
      </c>
      <c r="C307" s="72" t="s">
        <v>697</v>
      </c>
      <c r="D307" s="73">
        <v>75.72371299999989</v>
      </c>
      <c r="E307" s="73">
        <v>0</v>
      </c>
      <c r="F307" s="73">
        <v>37.861856499999945</v>
      </c>
      <c r="G307" s="73">
        <v>26.503299549999959</v>
      </c>
      <c r="H307" s="73">
        <v>11.358556949999986</v>
      </c>
      <c r="I307" s="168">
        <v>2.28098</v>
      </c>
      <c r="J307" s="168">
        <v>0</v>
      </c>
      <c r="K307" s="168">
        <v>1.6931369999999999</v>
      </c>
      <c r="L307" s="168">
        <v>0</v>
      </c>
      <c r="M307" s="168">
        <v>0.587843</v>
      </c>
      <c r="N307" s="168">
        <f t="shared" si="85"/>
        <v>-73.44273299999989</v>
      </c>
      <c r="O307" s="168">
        <f t="shared" si="86"/>
        <v>0</v>
      </c>
      <c r="P307" s="168">
        <f t="shared" si="87"/>
        <v>-36.168719499999945</v>
      </c>
      <c r="Q307" s="168">
        <f t="shared" si="88"/>
        <v>-26.503299549999959</v>
      </c>
      <c r="R307" s="168">
        <f t="shared" si="89"/>
        <v>-10.770713949999987</v>
      </c>
      <c r="S307" s="168">
        <v>11.636893000000001</v>
      </c>
      <c r="T307" s="168">
        <v>0</v>
      </c>
      <c r="U307" s="168">
        <v>2.0060660000000001</v>
      </c>
      <c r="V307" s="168">
        <v>4.4618440000000001</v>
      </c>
      <c r="W307" s="168">
        <v>5.1689829999999999</v>
      </c>
      <c r="X307" s="72" t="s">
        <v>13</v>
      </c>
      <c r="Y307" s="72" t="s">
        <v>13</v>
      </c>
      <c r="Z307" s="72" t="s">
        <v>13</v>
      </c>
      <c r="AA307" s="72" t="s">
        <v>13</v>
      </c>
      <c r="AB307" s="72" t="s">
        <v>407</v>
      </c>
      <c r="AC307" s="72">
        <v>30</v>
      </c>
      <c r="AD307" s="72" t="s">
        <v>395</v>
      </c>
      <c r="AE307" s="72">
        <v>80</v>
      </c>
      <c r="AF307" s="72" t="s">
        <v>407</v>
      </c>
      <c r="AG307" s="72" t="s">
        <v>13</v>
      </c>
      <c r="AH307" s="72" t="s">
        <v>13</v>
      </c>
      <c r="AI307" s="72" t="s">
        <v>13</v>
      </c>
      <c r="AJ307" s="72">
        <v>0.8</v>
      </c>
      <c r="AK307" s="72" t="s">
        <v>13</v>
      </c>
      <c r="AL307" s="72" t="s">
        <v>696</v>
      </c>
    </row>
    <row r="308" spans="1:38" ht="42" customHeight="1" x14ac:dyDescent="0.25">
      <c r="A308" s="79" t="s">
        <v>396</v>
      </c>
      <c r="B308" s="171" t="s">
        <v>686</v>
      </c>
      <c r="C308" s="72" t="s">
        <v>697</v>
      </c>
      <c r="D308" s="73">
        <v>262.38967100000002</v>
      </c>
      <c r="E308" s="73">
        <v>0</v>
      </c>
      <c r="F308" s="73">
        <v>131.19483550000001</v>
      </c>
      <c r="G308" s="73">
        <v>91.836384850000002</v>
      </c>
      <c r="H308" s="73">
        <v>39.358450650000009</v>
      </c>
      <c r="I308" s="168">
        <v>78.030253000000002</v>
      </c>
      <c r="J308" s="168">
        <v>0</v>
      </c>
      <c r="K308" s="168">
        <v>75.816509999999994</v>
      </c>
      <c r="L308" s="168">
        <v>0</v>
      </c>
      <c r="M308" s="168">
        <v>2.213743</v>
      </c>
      <c r="N308" s="168">
        <f t="shared" si="85"/>
        <v>-184.35941800000001</v>
      </c>
      <c r="O308" s="168">
        <f t="shared" si="86"/>
        <v>0</v>
      </c>
      <c r="P308" s="168">
        <f t="shared" si="87"/>
        <v>-55.378325500000017</v>
      </c>
      <c r="Q308" s="168">
        <f t="shared" si="88"/>
        <v>-91.836384850000002</v>
      </c>
      <c r="R308" s="168">
        <f t="shared" si="89"/>
        <v>-37.144707650000008</v>
      </c>
      <c r="S308" s="168">
        <v>65.964824000000007</v>
      </c>
      <c r="T308" s="168">
        <v>3.7362649999999999</v>
      </c>
      <c r="U308" s="168">
        <v>14.388579999999999</v>
      </c>
      <c r="V308" s="168">
        <v>36.898758999999998</v>
      </c>
      <c r="W308" s="168">
        <v>10.941220000000008</v>
      </c>
      <c r="X308" s="72" t="s">
        <v>13</v>
      </c>
      <c r="Y308" s="72" t="s">
        <v>13</v>
      </c>
      <c r="Z308" s="72" t="s">
        <v>13</v>
      </c>
      <c r="AA308" s="72" t="s">
        <v>13</v>
      </c>
      <c r="AB308" s="72">
        <v>2013</v>
      </c>
      <c r="AC308" s="72">
        <v>30</v>
      </c>
      <c r="AD308" s="72" t="s">
        <v>395</v>
      </c>
      <c r="AE308" s="72">
        <v>80</v>
      </c>
      <c r="AF308" s="72">
        <v>2013</v>
      </c>
      <c r="AG308" s="72" t="s">
        <v>13</v>
      </c>
      <c r="AH308" s="72" t="s">
        <v>13</v>
      </c>
      <c r="AI308" s="72" t="s">
        <v>13</v>
      </c>
      <c r="AJ308" s="72">
        <v>0</v>
      </c>
      <c r="AK308" s="72" t="s">
        <v>13</v>
      </c>
      <c r="AL308" s="72" t="s">
        <v>696</v>
      </c>
    </row>
    <row r="309" spans="1:38" ht="77.25" customHeight="1" x14ac:dyDescent="0.25">
      <c r="A309" s="79" t="s">
        <v>397</v>
      </c>
      <c r="B309" s="171" t="s">
        <v>687</v>
      </c>
      <c r="C309" s="72" t="s">
        <v>697</v>
      </c>
      <c r="D309" s="73">
        <v>80.842672000000022</v>
      </c>
      <c r="E309" s="73">
        <v>0</v>
      </c>
      <c r="F309" s="73">
        <v>40.421336000000011</v>
      </c>
      <c r="G309" s="73">
        <v>28.294935200000005</v>
      </c>
      <c r="H309" s="73">
        <v>12.126400800000006</v>
      </c>
      <c r="I309" s="168">
        <v>200.515717</v>
      </c>
      <c r="J309" s="168">
        <v>0</v>
      </c>
      <c r="K309" s="168">
        <v>197.932424</v>
      </c>
      <c r="L309" s="168">
        <v>0</v>
      </c>
      <c r="M309" s="168">
        <v>2.5832930000000003</v>
      </c>
      <c r="N309" s="168">
        <f t="shared" si="85"/>
        <v>119.67304499999997</v>
      </c>
      <c r="O309" s="168">
        <f t="shared" si="86"/>
        <v>0</v>
      </c>
      <c r="P309" s="168">
        <f t="shared" si="87"/>
        <v>157.51108799999997</v>
      </c>
      <c r="Q309" s="168">
        <f t="shared" si="88"/>
        <v>-28.294935200000005</v>
      </c>
      <c r="R309" s="168">
        <f t="shared" si="89"/>
        <v>-9.5431078000000049</v>
      </c>
      <c r="S309" s="168">
        <v>183.45339000000001</v>
      </c>
      <c r="T309" s="168">
        <v>0</v>
      </c>
      <c r="U309" s="168">
        <v>148.28595800000002</v>
      </c>
      <c r="V309" s="168">
        <v>30.108585999999999</v>
      </c>
      <c r="W309" s="168">
        <v>5.0588459999999902</v>
      </c>
      <c r="X309" s="72" t="s">
        <v>13</v>
      </c>
      <c r="Y309" s="72" t="s">
        <v>13</v>
      </c>
      <c r="Z309" s="72" t="s">
        <v>13</v>
      </c>
      <c r="AA309" s="72" t="s">
        <v>13</v>
      </c>
      <c r="AB309" s="72">
        <v>2013</v>
      </c>
      <c r="AC309" s="72" t="s">
        <v>13</v>
      </c>
      <c r="AD309" s="72" t="s">
        <v>13</v>
      </c>
      <c r="AE309" s="72">
        <v>0</v>
      </c>
      <c r="AF309" s="72">
        <v>2013</v>
      </c>
      <c r="AG309" s="72" t="s">
        <v>13</v>
      </c>
      <c r="AH309" s="72" t="s">
        <v>13</v>
      </c>
      <c r="AI309" s="72" t="s">
        <v>13</v>
      </c>
      <c r="AJ309" s="72">
        <v>0</v>
      </c>
      <c r="AK309" s="72" t="s">
        <v>398</v>
      </c>
      <c r="AL309" s="72" t="s">
        <v>696</v>
      </c>
    </row>
    <row r="310" spans="1:38" ht="45.75" customHeight="1" x14ac:dyDescent="0.25">
      <c r="A310" s="79" t="s">
        <v>399</v>
      </c>
      <c r="B310" s="171" t="s">
        <v>688</v>
      </c>
      <c r="C310" s="72" t="s">
        <v>697</v>
      </c>
      <c r="D310" s="73">
        <v>49.516477801250076</v>
      </c>
      <c r="E310" s="73">
        <v>0</v>
      </c>
      <c r="F310" s="73">
        <v>47.42197780125008</v>
      </c>
      <c r="G310" s="73">
        <v>0</v>
      </c>
      <c r="H310" s="73">
        <v>2.0945</v>
      </c>
      <c r="I310" s="168">
        <v>23.254031999999999</v>
      </c>
      <c r="J310" s="168">
        <v>0</v>
      </c>
      <c r="K310" s="168">
        <v>22.964836999999999</v>
      </c>
      <c r="L310" s="168">
        <v>0</v>
      </c>
      <c r="M310" s="168">
        <v>0.28919499999999998</v>
      </c>
      <c r="N310" s="168">
        <f t="shared" si="85"/>
        <v>-26.262445801250077</v>
      </c>
      <c r="O310" s="168">
        <f t="shared" si="86"/>
        <v>0</v>
      </c>
      <c r="P310" s="168">
        <f t="shared" si="87"/>
        <v>-24.45714080125008</v>
      </c>
      <c r="Q310" s="168">
        <f t="shared" si="88"/>
        <v>0</v>
      </c>
      <c r="R310" s="168">
        <f t="shared" si="89"/>
        <v>-1.8053050000000002</v>
      </c>
      <c r="S310" s="168">
        <v>20.747084999999995</v>
      </c>
      <c r="T310" s="168">
        <v>0</v>
      </c>
      <c r="U310" s="168">
        <v>15.308511999999999</v>
      </c>
      <c r="V310" s="168">
        <v>5.0373320000000001</v>
      </c>
      <c r="W310" s="168">
        <v>0.40124099999999818</v>
      </c>
      <c r="X310" s="72" t="s">
        <v>13</v>
      </c>
      <c r="Y310" s="72" t="s">
        <v>13</v>
      </c>
      <c r="Z310" s="72" t="s">
        <v>13</v>
      </c>
      <c r="AA310" s="72" t="s">
        <v>13</v>
      </c>
      <c r="AB310" s="72">
        <v>2013</v>
      </c>
      <c r="AC310" s="72" t="s">
        <v>13</v>
      </c>
      <c r="AD310" s="72" t="s">
        <v>13</v>
      </c>
      <c r="AE310" s="72">
        <v>0</v>
      </c>
      <c r="AF310" s="72">
        <v>2013</v>
      </c>
      <c r="AG310" s="72" t="s">
        <v>13</v>
      </c>
      <c r="AH310" s="72" t="s">
        <v>13</v>
      </c>
      <c r="AI310" s="72" t="s">
        <v>13</v>
      </c>
      <c r="AJ310" s="72">
        <v>0</v>
      </c>
      <c r="AK310" s="72" t="s">
        <v>13</v>
      </c>
      <c r="AL310" s="72" t="s">
        <v>696</v>
      </c>
    </row>
    <row r="311" spans="1:38" ht="15.75" customHeight="1" x14ac:dyDescent="0.25">
      <c r="A311" s="79" t="s">
        <v>400</v>
      </c>
      <c r="B311" s="171" t="s">
        <v>689</v>
      </c>
      <c r="C311" s="72" t="s">
        <v>13</v>
      </c>
      <c r="D311" s="73">
        <v>8.16998000000026</v>
      </c>
      <c r="E311" s="73">
        <v>0.67766219999999988</v>
      </c>
      <c r="F311" s="73">
        <v>3.3883109999999994</v>
      </c>
      <c r="G311" s="73">
        <v>2.0329865999999996</v>
      </c>
      <c r="H311" s="73">
        <v>2.0710202000002602</v>
      </c>
      <c r="I311" s="168">
        <v>14.982539999999998</v>
      </c>
      <c r="J311" s="168">
        <v>4.7757129999999997</v>
      </c>
      <c r="K311" s="168">
        <v>2.7160199999999999</v>
      </c>
      <c r="L311" s="168">
        <v>4.3330260000000003</v>
      </c>
      <c r="M311" s="168">
        <v>3.1577809999999999</v>
      </c>
      <c r="N311" s="168">
        <f t="shared" si="85"/>
        <v>6.8125599999997384</v>
      </c>
      <c r="O311" s="168">
        <f t="shared" si="86"/>
        <v>4.0980507999999993</v>
      </c>
      <c r="P311" s="168">
        <f t="shared" si="87"/>
        <v>-0.67229099999999953</v>
      </c>
      <c r="Q311" s="168">
        <f t="shared" si="88"/>
        <v>2.3000394000000006</v>
      </c>
      <c r="R311" s="168">
        <f t="shared" si="89"/>
        <v>1.0867607999997397</v>
      </c>
      <c r="S311" s="168">
        <v>17.286882989999999</v>
      </c>
      <c r="T311" s="168">
        <v>3.7695100000000004</v>
      </c>
      <c r="U311" s="168">
        <v>10.097700000000001</v>
      </c>
      <c r="V311" s="168">
        <v>3.1243300000000001</v>
      </c>
      <c r="W311" s="168">
        <v>0.29534298999999736</v>
      </c>
      <c r="X311" s="72" t="s">
        <v>13</v>
      </c>
      <c r="Y311" s="72" t="s">
        <v>13</v>
      </c>
      <c r="Z311" s="72" t="s">
        <v>13</v>
      </c>
      <c r="AA311" s="72" t="s">
        <v>13</v>
      </c>
      <c r="AB311" s="72">
        <v>2018</v>
      </c>
      <c r="AC311" s="72" t="s">
        <v>13</v>
      </c>
      <c r="AD311" s="72" t="s">
        <v>13</v>
      </c>
      <c r="AE311" s="72">
        <v>11.129628641747795</v>
      </c>
      <c r="AF311" s="72">
        <v>2018</v>
      </c>
      <c r="AG311" s="72" t="s">
        <v>13</v>
      </c>
      <c r="AH311" s="72" t="s">
        <v>13</v>
      </c>
      <c r="AI311" s="72" t="s">
        <v>13</v>
      </c>
      <c r="AJ311" s="72">
        <v>49.353796257123484</v>
      </c>
      <c r="AK311" s="72" t="s">
        <v>13</v>
      </c>
      <c r="AL311" s="72" t="s">
        <v>696</v>
      </c>
    </row>
    <row r="312" spans="1:38" x14ac:dyDescent="0.25">
      <c r="A312" s="79" t="s">
        <v>401</v>
      </c>
      <c r="B312" s="171" t="s">
        <v>690</v>
      </c>
      <c r="C312" s="72" t="s">
        <v>13</v>
      </c>
      <c r="D312" s="73">
        <v>328.13001999999966</v>
      </c>
      <c r="E312" s="73">
        <v>32.952337799999995</v>
      </c>
      <c r="F312" s="73">
        <v>164.76168899999999</v>
      </c>
      <c r="G312" s="73">
        <v>98.857013399999971</v>
      </c>
      <c r="H312" s="73">
        <v>31.55897979999969</v>
      </c>
      <c r="I312" s="168">
        <v>333.29193999999995</v>
      </c>
      <c r="J312" s="168">
        <v>84.984556999999995</v>
      </c>
      <c r="K312" s="168">
        <v>126.72212500000001</v>
      </c>
      <c r="L312" s="168">
        <v>106.416455</v>
      </c>
      <c r="M312" s="168">
        <v>15.168803</v>
      </c>
      <c r="N312" s="168">
        <f t="shared" si="85"/>
        <v>5.1619200000002934</v>
      </c>
      <c r="O312" s="168">
        <f t="shared" si="86"/>
        <v>52.0322192</v>
      </c>
      <c r="P312" s="168">
        <f t="shared" si="87"/>
        <v>-38.039563999999984</v>
      </c>
      <c r="Q312" s="168">
        <f t="shared" si="88"/>
        <v>7.559441600000028</v>
      </c>
      <c r="R312" s="168">
        <f t="shared" si="89"/>
        <v>-16.39017679999969</v>
      </c>
      <c r="S312" s="168">
        <v>423.21103093400006</v>
      </c>
      <c r="T312" s="168">
        <v>170.59676000000002</v>
      </c>
      <c r="U312" s="168">
        <v>182.78092000000001</v>
      </c>
      <c r="V312" s="168">
        <v>57.401960000000003</v>
      </c>
      <c r="W312" s="168">
        <v>12.431390933999966</v>
      </c>
      <c r="X312" s="72" t="s">
        <v>13</v>
      </c>
      <c r="Y312" s="72" t="s">
        <v>13</v>
      </c>
      <c r="Z312" s="72" t="s">
        <v>13</v>
      </c>
      <c r="AA312" s="72" t="s">
        <v>13</v>
      </c>
      <c r="AB312" s="72">
        <v>2018</v>
      </c>
      <c r="AC312" s="72" t="s">
        <v>13</v>
      </c>
      <c r="AD312" s="72" t="s">
        <v>13</v>
      </c>
      <c r="AE312" s="72">
        <v>31.594386614474665</v>
      </c>
      <c r="AF312" s="72">
        <v>2018</v>
      </c>
      <c r="AG312" s="72" t="s">
        <v>13</v>
      </c>
      <c r="AH312" s="72" t="s">
        <v>13</v>
      </c>
      <c r="AI312" s="72" t="s">
        <v>13</v>
      </c>
      <c r="AJ312" s="72">
        <v>154.63880824857102</v>
      </c>
      <c r="AK312" s="72" t="s">
        <v>13</v>
      </c>
      <c r="AL312" s="72" t="s">
        <v>696</v>
      </c>
    </row>
    <row r="313" spans="1:38" x14ac:dyDescent="0.25">
      <c r="A313" s="79" t="s">
        <v>402</v>
      </c>
      <c r="B313" s="171" t="s">
        <v>691</v>
      </c>
      <c r="C313" s="72" t="s">
        <v>701</v>
      </c>
      <c r="D313" s="73">
        <v>1.25</v>
      </c>
      <c r="E313" s="73">
        <v>0</v>
      </c>
      <c r="F313" s="73">
        <v>0.29499999999999998</v>
      </c>
      <c r="G313" s="73">
        <v>0.95500000000000007</v>
      </c>
      <c r="H313" s="73">
        <v>0</v>
      </c>
      <c r="I313" s="168">
        <v>0</v>
      </c>
      <c r="J313" s="168">
        <v>0</v>
      </c>
      <c r="K313" s="168">
        <v>0</v>
      </c>
      <c r="L313" s="168">
        <v>0</v>
      </c>
      <c r="M313" s="168">
        <v>0</v>
      </c>
      <c r="N313" s="168">
        <f t="shared" si="85"/>
        <v>-1.25</v>
      </c>
      <c r="O313" s="168">
        <f t="shared" si="86"/>
        <v>0</v>
      </c>
      <c r="P313" s="168">
        <f t="shared" si="87"/>
        <v>-0.29499999999999998</v>
      </c>
      <c r="Q313" s="168">
        <f t="shared" si="88"/>
        <v>-0.95500000000000007</v>
      </c>
      <c r="R313" s="168">
        <f t="shared" si="89"/>
        <v>0</v>
      </c>
      <c r="S313" s="168">
        <v>0</v>
      </c>
      <c r="T313" s="168">
        <v>0</v>
      </c>
      <c r="U313" s="168">
        <v>0</v>
      </c>
      <c r="V313" s="168">
        <v>0</v>
      </c>
      <c r="W313" s="168">
        <v>0</v>
      </c>
      <c r="X313" s="72" t="s">
        <v>13</v>
      </c>
      <c r="Y313" s="72" t="s">
        <v>13</v>
      </c>
      <c r="Z313" s="72" t="s">
        <v>13</v>
      </c>
      <c r="AA313" s="72" t="s">
        <v>13</v>
      </c>
      <c r="AB313" s="72">
        <v>2014</v>
      </c>
      <c r="AC313" s="72" t="s">
        <v>13</v>
      </c>
      <c r="AD313" s="72" t="s">
        <v>13</v>
      </c>
      <c r="AE313" s="72">
        <v>0</v>
      </c>
      <c r="AF313" s="72">
        <v>2014</v>
      </c>
      <c r="AG313" s="72" t="s">
        <v>13</v>
      </c>
      <c r="AH313" s="72" t="s">
        <v>13</v>
      </c>
      <c r="AI313" s="72" t="s">
        <v>13</v>
      </c>
      <c r="AJ313" s="72">
        <v>8</v>
      </c>
      <c r="AK313" s="72" t="s">
        <v>13</v>
      </c>
      <c r="AL313" s="72" t="s">
        <v>13</v>
      </c>
    </row>
    <row r="314" spans="1:38" ht="31.5" x14ac:dyDescent="0.25">
      <c r="A314" s="79" t="s">
        <v>403</v>
      </c>
      <c r="B314" s="171" t="s">
        <v>692</v>
      </c>
      <c r="C314" s="72" t="s">
        <v>697</v>
      </c>
      <c r="D314" s="73">
        <v>20.350000000000001</v>
      </c>
      <c r="E314" s="73">
        <v>2.0350000000000001</v>
      </c>
      <c r="F314" s="73">
        <v>16.28</v>
      </c>
      <c r="G314" s="73">
        <v>1.0175000000000001</v>
      </c>
      <c r="H314" s="73">
        <v>1.0175000000000001</v>
      </c>
      <c r="I314" s="168">
        <v>0</v>
      </c>
      <c r="J314" s="168">
        <v>0</v>
      </c>
      <c r="K314" s="168">
        <v>0</v>
      </c>
      <c r="L314" s="168">
        <v>0</v>
      </c>
      <c r="M314" s="168">
        <v>0</v>
      </c>
      <c r="N314" s="168">
        <f t="shared" si="85"/>
        <v>-20.350000000000001</v>
      </c>
      <c r="O314" s="168">
        <f t="shared" si="86"/>
        <v>-2.0350000000000001</v>
      </c>
      <c r="P314" s="168">
        <f t="shared" si="87"/>
        <v>-16.28</v>
      </c>
      <c r="Q314" s="168">
        <f t="shared" si="88"/>
        <v>-1.0175000000000001</v>
      </c>
      <c r="R314" s="168">
        <f t="shared" si="89"/>
        <v>-1.0175000000000001</v>
      </c>
      <c r="S314" s="168">
        <v>0</v>
      </c>
      <c r="T314" s="168">
        <v>0</v>
      </c>
      <c r="U314" s="168">
        <v>0</v>
      </c>
      <c r="V314" s="168">
        <v>0</v>
      </c>
      <c r="W314" s="168">
        <v>0</v>
      </c>
      <c r="X314" s="72" t="s">
        <v>13</v>
      </c>
      <c r="Y314" s="72" t="s">
        <v>13</v>
      </c>
      <c r="Z314" s="72" t="s">
        <v>13</v>
      </c>
      <c r="AA314" s="72" t="s">
        <v>13</v>
      </c>
      <c r="AB314" s="72" t="s">
        <v>407</v>
      </c>
      <c r="AC314" s="72" t="s">
        <v>13</v>
      </c>
      <c r="AD314" s="72" t="s">
        <v>13</v>
      </c>
      <c r="AE314" s="72">
        <v>0</v>
      </c>
      <c r="AF314" s="72" t="s">
        <v>407</v>
      </c>
      <c r="AG314" s="72" t="s">
        <v>13</v>
      </c>
      <c r="AH314" s="72" t="s">
        <v>13</v>
      </c>
      <c r="AI314" s="72" t="s">
        <v>13</v>
      </c>
      <c r="AJ314" s="72">
        <v>0</v>
      </c>
      <c r="AK314" s="72" t="s">
        <v>13</v>
      </c>
      <c r="AL314" s="72" t="s">
        <v>268</v>
      </c>
    </row>
    <row r="315" spans="1:38" x14ac:dyDescent="0.25">
      <c r="A315" s="79" t="s">
        <v>404</v>
      </c>
      <c r="B315" s="171" t="s">
        <v>693</v>
      </c>
      <c r="C315" s="72" t="s">
        <v>697</v>
      </c>
      <c r="D315" s="73">
        <v>0.41927999999999999</v>
      </c>
      <c r="E315" s="73">
        <v>0</v>
      </c>
      <c r="F315" s="73">
        <v>0.41927999999999999</v>
      </c>
      <c r="G315" s="73">
        <v>0</v>
      </c>
      <c r="H315" s="73">
        <v>0</v>
      </c>
      <c r="I315" s="168">
        <v>0.46202499999999996</v>
      </c>
      <c r="J315" s="74">
        <v>0</v>
      </c>
      <c r="K315" s="74">
        <v>0.41927999999999999</v>
      </c>
      <c r="L315" s="74">
        <v>0</v>
      </c>
      <c r="M315" s="74">
        <v>4.2744999999999998E-2</v>
      </c>
      <c r="N315" s="168">
        <f t="shared" si="85"/>
        <v>4.2744999999999977E-2</v>
      </c>
      <c r="O315" s="168">
        <f t="shared" si="86"/>
        <v>0</v>
      </c>
      <c r="P315" s="168">
        <f t="shared" si="87"/>
        <v>0</v>
      </c>
      <c r="Q315" s="168">
        <f t="shared" si="88"/>
        <v>0</v>
      </c>
      <c r="R315" s="168">
        <f t="shared" si="89"/>
        <v>4.2744999999999998E-2</v>
      </c>
      <c r="S315" s="172">
        <v>4.2744999999999998E-2</v>
      </c>
      <c r="T315" s="172">
        <v>0</v>
      </c>
      <c r="U315" s="172">
        <v>0</v>
      </c>
      <c r="V315" s="172">
        <v>0</v>
      </c>
      <c r="W315" s="172">
        <v>4.2744999999999998E-2</v>
      </c>
      <c r="X315" s="72" t="s">
        <v>13</v>
      </c>
      <c r="Y315" s="72" t="s">
        <v>13</v>
      </c>
      <c r="Z315" s="72" t="s">
        <v>13</v>
      </c>
      <c r="AA315" s="72" t="s">
        <v>13</v>
      </c>
      <c r="AB315" s="72" t="s">
        <v>407</v>
      </c>
      <c r="AC315" s="72" t="s">
        <v>13</v>
      </c>
      <c r="AD315" s="72" t="s">
        <v>13</v>
      </c>
      <c r="AE315" s="72">
        <v>0.16</v>
      </c>
      <c r="AF315" s="72" t="s">
        <v>407</v>
      </c>
      <c r="AG315" s="72" t="s">
        <v>13</v>
      </c>
      <c r="AH315" s="72" t="s">
        <v>13</v>
      </c>
      <c r="AI315" s="72" t="s">
        <v>13</v>
      </c>
      <c r="AJ315" s="72">
        <v>2</v>
      </c>
      <c r="AK315" s="72" t="s">
        <v>13</v>
      </c>
      <c r="AL315" s="72" t="s">
        <v>696</v>
      </c>
    </row>
    <row r="316" spans="1:38" x14ac:dyDescent="0.25">
      <c r="A316" s="79" t="s">
        <v>405</v>
      </c>
      <c r="B316" s="171" t="s">
        <v>694</v>
      </c>
      <c r="C316" s="72" t="s">
        <v>697</v>
      </c>
      <c r="D316" s="73">
        <v>50.417000000000002</v>
      </c>
      <c r="E316" s="73">
        <v>5.0417000000000005</v>
      </c>
      <c r="F316" s="73">
        <v>5.0417000000000032</v>
      </c>
      <c r="G316" s="73">
        <v>15.1251</v>
      </c>
      <c r="H316" s="73">
        <v>25.208500000000001</v>
      </c>
      <c r="I316" s="168">
        <v>0</v>
      </c>
      <c r="J316" s="74">
        <v>0</v>
      </c>
      <c r="K316" s="74">
        <v>0</v>
      </c>
      <c r="L316" s="74">
        <v>0</v>
      </c>
      <c r="M316" s="74">
        <v>0</v>
      </c>
      <c r="N316" s="168">
        <f t="shared" si="85"/>
        <v>-50.417000000000002</v>
      </c>
      <c r="O316" s="168">
        <f t="shared" si="86"/>
        <v>-5.0417000000000005</v>
      </c>
      <c r="P316" s="168">
        <f t="shared" si="87"/>
        <v>-5.0417000000000032</v>
      </c>
      <c r="Q316" s="168">
        <f t="shared" si="88"/>
        <v>-15.1251</v>
      </c>
      <c r="R316" s="168">
        <f t="shared" si="89"/>
        <v>-25.208500000000001</v>
      </c>
      <c r="S316" s="172">
        <v>0.41906900000000002</v>
      </c>
      <c r="T316" s="172">
        <v>0.41906900000000002</v>
      </c>
      <c r="U316" s="172">
        <v>0</v>
      </c>
      <c r="V316" s="172">
        <v>0</v>
      </c>
      <c r="W316" s="172">
        <v>0</v>
      </c>
      <c r="X316" s="72" t="s">
        <v>13</v>
      </c>
      <c r="Y316" s="72" t="s">
        <v>13</v>
      </c>
      <c r="Z316" s="72" t="s">
        <v>13</v>
      </c>
      <c r="AA316" s="72" t="s">
        <v>13</v>
      </c>
      <c r="AB316" s="72" t="s">
        <v>407</v>
      </c>
      <c r="AC316" s="72" t="s">
        <v>13</v>
      </c>
      <c r="AD316" s="72" t="s">
        <v>13</v>
      </c>
      <c r="AE316" s="72">
        <v>0</v>
      </c>
      <c r="AF316" s="72" t="s">
        <v>407</v>
      </c>
      <c r="AG316" s="72" t="s">
        <v>13</v>
      </c>
      <c r="AH316" s="72" t="s">
        <v>13</v>
      </c>
      <c r="AI316" s="72" t="s">
        <v>13</v>
      </c>
      <c r="AJ316" s="72">
        <v>0</v>
      </c>
      <c r="AK316" s="72" t="s">
        <v>13</v>
      </c>
      <c r="AL316" s="72" t="s">
        <v>268</v>
      </c>
    </row>
    <row r="317" spans="1:38" ht="32.25" customHeight="1" x14ac:dyDescent="0.25">
      <c r="A317" s="173">
        <v>3</v>
      </c>
      <c r="B317" s="166" t="s">
        <v>240</v>
      </c>
      <c r="C317" s="72"/>
      <c r="D317" s="73">
        <v>0</v>
      </c>
      <c r="E317" s="73">
        <v>0</v>
      </c>
      <c r="F317" s="73">
        <v>0</v>
      </c>
      <c r="G317" s="73">
        <v>0</v>
      </c>
      <c r="H317" s="73">
        <v>0</v>
      </c>
      <c r="I317" s="73">
        <v>1768.4770676999999</v>
      </c>
      <c r="J317" s="73">
        <v>28.808872999999998</v>
      </c>
      <c r="K317" s="73">
        <v>176.23156600000002</v>
      </c>
      <c r="L317" s="73">
        <v>1530.5920569818991</v>
      </c>
      <c r="M317" s="73">
        <v>32.844571999999992</v>
      </c>
      <c r="N317" s="73">
        <f t="shared" ref="N317:R317" si="90">SUM(N318:N385)</f>
        <v>1768.4770676999999</v>
      </c>
      <c r="O317" s="73">
        <f t="shared" si="90"/>
        <v>28.808873000000002</v>
      </c>
      <c r="P317" s="73">
        <f t="shared" si="90"/>
        <v>176.23156600000002</v>
      </c>
      <c r="Q317" s="73">
        <f t="shared" si="90"/>
        <v>1530.5920569818991</v>
      </c>
      <c r="R317" s="73">
        <f t="shared" si="90"/>
        <v>32.844571999999999</v>
      </c>
      <c r="S317" s="73">
        <v>1429.0286658599998</v>
      </c>
      <c r="T317" s="73">
        <v>42.564817999999995</v>
      </c>
      <c r="U317" s="73">
        <v>90.105945000000006</v>
      </c>
      <c r="V317" s="73">
        <v>1208.16927515</v>
      </c>
      <c r="W317" s="73">
        <v>88.188627710000034</v>
      </c>
      <c r="X317" s="72"/>
      <c r="Y317" s="72"/>
      <c r="Z317" s="72"/>
      <c r="AA317" s="72"/>
      <c r="AB317" s="72"/>
      <c r="AC317" s="72"/>
      <c r="AD317" s="72"/>
      <c r="AE317" s="72"/>
      <c r="AF317" s="72"/>
      <c r="AG317" s="72"/>
      <c r="AH317" s="72"/>
      <c r="AI317" s="72"/>
      <c r="AJ317" s="72"/>
      <c r="AK317" s="72"/>
      <c r="AL317" s="174"/>
    </row>
    <row r="318" spans="1:38" x14ac:dyDescent="0.25">
      <c r="A318" s="79" t="s">
        <v>241</v>
      </c>
      <c r="B318" s="80" t="s">
        <v>713</v>
      </c>
      <c r="C318" s="71" t="s">
        <v>13</v>
      </c>
      <c r="D318" s="73">
        <v>0</v>
      </c>
      <c r="E318" s="73">
        <v>0</v>
      </c>
      <c r="F318" s="73">
        <v>0</v>
      </c>
      <c r="G318" s="73">
        <v>0</v>
      </c>
      <c r="H318" s="73">
        <v>0</v>
      </c>
      <c r="I318" s="168">
        <v>83.154672000000005</v>
      </c>
      <c r="J318" s="74">
        <v>0</v>
      </c>
      <c r="K318" s="74">
        <v>0</v>
      </c>
      <c r="L318" s="74">
        <v>83.154678281899024</v>
      </c>
      <c r="M318" s="74">
        <v>0</v>
      </c>
      <c r="N318" s="168">
        <f t="shared" ref="N318" si="91">I318-D318</f>
        <v>83.154672000000005</v>
      </c>
      <c r="O318" s="168">
        <f t="shared" ref="O318" si="92">J318-E318</f>
        <v>0</v>
      </c>
      <c r="P318" s="168">
        <f t="shared" ref="P318" si="93">K318-F318</f>
        <v>0</v>
      </c>
      <c r="Q318" s="168">
        <f t="shared" ref="Q318" si="94">L318-G318</f>
        <v>83.154678281899024</v>
      </c>
      <c r="R318" s="168">
        <f t="shared" ref="R318" si="95">M318-H318</f>
        <v>0</v>
      </c>
      <c r="S318" s="172">
        <v>109.72138414999999</v>
      </c>
      <c r="T318" s="172">
        <v>0</v>
      </c>
      <c r="U318" s="172">
        <v>0</v>
      </c>
      <c r="V318" s="172">
        <v>109.72138414999999</v>
      </c>
      <c r="W318" s="172">
        <v>0</v>
      </c>
      <c r="X318" s="72"/>
      <c r="Y318" s="72"/>
      <c r="Z318" s="72"/>
      <c r="AA318" s="72"/>
      <c r="AB318" s="72"/>
      <c r="AC318" s="72"/>
      <c r="AD318" s="72"/>
      <c r="AE318" s="72"/>
      <c r="AF318" s="72"/>
      <c r="AG318" s="72"/>
      <c r="AH318" s="72"/>
      <c r="AI318" s="72"/>
      <c r="AJ318" s="72"/>
      <c r="AK318" s="72"/>
      <c r="AL318" s="174"/>
    </row>
    <row r="319" spans="1:38" x14ac:dyDescent="0.25">
      <c r="A319" s="79" t="s">
        <v>242</v>
      </c>
      <c r="B319" s="80" t="s">
        <v>714</v>
      </c>
      <c r="C319" s="71" t="s">
        <v>13</v>
      </c>
      <c r="D319" s="73">
        <v>0</v>
      </c>
      <c r="E319" s="73">
        <v>0</v>
      </c>
      <c r="F319" s="73">
        <v>0</v>
      </c>
      <c r="G319" s="73">
        <v>0</v>
      </c>
      <c r="H319" s="73">
        <v>0</v>
      </c>
      <c r="I319" s="168">
        <v>44.518500000000003</v>
      </c>
      <c r="J319" s="74">
        <v>6.4262029999999992</v>
      </c>
      <c r="K319" s="74">
        <v>26.798089999999998</v>
      </c>
      <c r="L319" s="74">
        <v>10.871229999999999</v>
      </c>
      <c r="M319" s="74">
        <v>0.4229799999999998</v>
      </c>
      <c r="N319" s="168">
        <f t="shared" ref="N319:N384" si="96">I319-D319</f>
        <v>44.518500000000003</v>
      </c>
      <c r="O319" s="168">
        <f t="shared" ref="O319:O384" si="97">J319-E319</f>
        <v>6.4262029999999992</v>
      </c>
      <c r="P319" s="168">
        <f t="shared" ref="P319:P384" si="98">K319-F319</f>
        <v>26.798089999999998</v>
      </c>
      <c r="Q319" s="168">
        <f t="shared" ref="Q319:Q384" si="99">L319-G319</f>
        <v>10.871229999999999</v>
      </c>
      <c r="R319" s="168">
        <f t="shared" ref="R319:R384" si="100">M319-H319</f>
        <v>0.4229799999999998</v>
      </c>
      <c r="S319" s="172">
        <v>50.630475000000004</v>
      </c>
      <c r="T319" s="172">
        <v>11.500729999999999</v>
      </c>
      <c r="U319" s="172">
        <v>34.147169999999996</v>
      </c>
      <c r="V319" s="172">
        <v>4.3085900000000006</v>
      </c>
      <c r="W319" s="172">
        <v>0.67398500000001516</v>
      </c>
      <c r="X319" s="72"/>
      <c r="Y319" s="72"/>
      <c r="Z319" s="72"/>
      <c r="AA319" s="72"/>
      <c r="AB319" s="72"/>
      <c r="AC319" s="72"/>
      <c r="AD319" s="72"/>
      <c r="AE319" s="72"/>
      <c r="AF319" s="72"/>
      <c r="AG319" s="72"/>
      <c r="AH319" s="72"/>
      <c r="AI319" s="72"/>
      <c r="AJ319" s="72"/>
      <c r="AK319" s="72"/>
      <c r="AL319" s="174"/>
    </row>
    <row r="320" spans="1:38" x14ac:dyDescent="0.25">
      <c r="A320" s="79" t="s">
        <v>243</v>
      </c>
      <c r="B320" s="80" t="s">
        <v>715</v>
      </c>
      <c r="C320" s="71"/>
      <c r="D320" s="73">
        <v>0</v>
      </c>
      <c r="E320" s="73">
        <v>0</v>
      </c>
      <c r="F320" s="73">
        <v>0</v>
      </c>
      <c r="G320" s="73">
        <v>0</v>
      </c>
      <c r="H320" s="73">
        <v>0</v>
      </c>
      <c r="I320" s="168">
        <v>12.554762</v>
      </c>
      <c r="J320" s="74">
        <v>2.7268600000000003</v>
      </c>
      <c r="K320" s="74">
        <v>3.3912</v>
      </c>
      <c r="L320" s="74">
        <v>6.2905650000000009</v>
      </c>
      <c r="M320" s="74">
        <v>0.14612999999999998</v>
      </c>
      <c r="N320" s="168">
        <f t="shared" si="96"/>
        <v>12.554762</v>
      </c>
      <c r="O320" s="168">
        <f t="shared" si="97"/>
        <v>2.7268600000000003</v>
      </c>
      <c r="P320" s="168">
        <f t="shared" si="98"/>
        <v>3.3912</v>
      </c>
      <c r="Q320" s="168">
        <f t="shared" si="99"/>
        <v>6.2905650000000009</v>
      </c>
      <c r="R320" s="168">
        <f t="shared" si="100"/>
        <v>0.14612999999999998</v>
      </c>
      <c r="S320" s="172">
        <v>20.400556119999997</v>
      </c>
      <c r="T320" s="172">
        <v>5.6719900000000001</v>
      </c>
      <c r="U320" s="172">
        <v>9.0184200000000008</v>
      </c>
      <c r="V320" s="172">
        <v>4.8883199999999993</v>
      </c>
      <c r="W320" s="172">
        <v>0.82182611999999788</v>
      </c>
      <c r="X320" s="72"/>
      <c r="Y320" s="72"/>
      <c r="Z320" s="72"/>
      <c r="AA320" s="72"/>
      <c r="AB320" s="72"/>
      <c r="AC320" s="72"/>
      <c r="AD320" s="72"/>
      <c r="AE320" s="72"/>
      <c r="AF320" s="72"/>
      <c r="AG320" s="72"/>
      <c r="AH320" s="72"/>
      <c r="AI320" s="72"/>
      <c r="AJ320" s="72"/>
      <c r="AK320" s="72"/>
      <c r="AL320" s="174"/>
    </row>
    <row r="321" spans="1:38" ht="63" x14ac:dyDescent="0.25">
      <c r="A321" s="79" t="s">
        <v>244</v>
      </c>
      <c r="B321" s="80" t="s">
        <v>716</v>
      </c>
      <c r="C321" s="81" t="s">
        <v>750</v>
      </c>
      <c r="D321" s="73">
        <v>0</v>
      </c>
      <c r="E321" s="73">
        <v>0</v>
      </c>
      <c r="F321" s="73">
        <v>0</v>
      </c>
      <c r="G321" s="73">
        <v>0</v>
      </c>
      <c r="H321" s="73">
        <v>0</v>
      </c>
      <c r="I321" s="168">
        <v>0.19006000000000001</v>
      </c>
      <c r="J321" s="74">
        <v>0</v>
      </c>
      <c r="K321" s="74">
        <v>0.17471999999999999</v>
      </c>
      <c r="L321" s="74">
        <v>0</v>
      </c>
      <c r="M321" s="74">
        <v>1.5339999999999999E-2</v>
      </c>
      <c r="N321" s="168">
        <f t="shared" si="96"/>
        <v>0.19006000000000001</v>
      </c>
      <c r="O321" s="168">
        <f t="shared" si="97"/>
        <v>0</v>
      </c>
      <c r="P321" s="168">
        <f t="shared" si="98"/>
        <v>0.17471999999999999</v>
      </c>
      <c r="Q321" s="168">
        <f t="shared" si="99"/>
        <v>0</v>
      </c>
      <c r="R321" s="168">
        <f t="shared" si="100"/>
        <v>1.5339999999999999E-2</v>
      </c>
      <c r="S321" s="172">
        <v>24.640070000000001</v>
      </c>
      <c r="T321" s="172">
        <v>0</v>
      </c>
      <c r="U321" s="172">
        <v>0.17473</v>
      </c>
      <c r="V321" s="172">
        <v>24.45</v>
      </c>
      <c r="W321" s="172">
        <v>1.5340000000000145E-2</v>
      </c>
      <c r="X321" s="72"/>
      <c r="Y321" s="72"/>
      <c r="Z321" s="72"/>
      <c r="AA321" s="72"/>
      <c r="AB321" s="72">
        <v>2013</v>
      </c>
      <c r="AC321" s="72">
        <v>40</v>
      </c>
      <c r="AD321" s="72" t="s">
        <v>877</v>
      </c>
      <c r="AE321" s="72">
        <v>25</v>
      </c>
      <c r="AF321" s="72"/>
      <c r="AG321" s="72"/>
      <c r="AH321" s="72"/>
      <c r="AI321" s="72"/>
      <c r="AJ321" s="72"/>
      <c r="AK321" s="72"/>
      <c r="AL321" s="174"/>
    </row>
    <row r="322" spans="1:38" x14ac:dyDescent="0.25">
      <c r="A322" s="79" t="s">
        <v>245</v>
      </c>
      <c r="B322" s="80" t="s">
        <v>717</v>
      </c>
      <c r="C322" s="81" t="s">
        <v>750</v>
      </c>
      <c r="D322" s="73">
        <v>0</v>
      </c>
      <c r="E322" s="73">
        <v>0</v>
      </c>
      <c r="F322" s="73">
        <v>0</v>
      </c>
      <c r="G322" s="73">
        <v>0</v>
      </c>
      <c r="H322" s="73">
        <v>0</v>
      </c>
      <c r="I322" s="168">
        <v>1.7430000000000001E-2</v>
      </c>
      <c r="J322" s="74">
        <v>0</v>
      </c>
      <c r="K322" s="74">
        <v>0</v>
      </c>
      <c r="L322" s="74">
        <v>0</v>
      </c>
      <c r="M322" s="74">
        <v>1.7430000000000001E-2</v>
      </c>
      <c r="N322" s="168">
        <f t="shared" si="96"/>
        <v>1.7430000000000001E-2</v>
      </c>
      <c r="O322" s="168">
        <f t="shared" si="97"/>
        <v>0</v>
      </c>
      <c r="P322" s="168">
        <f t="shared" si="98"/>
        <v>0</v>
      </c>
      <c r="Q322" s="168">
        <f t="shared" si="99"/>
        <v>0</v>
      </c>
      <c r="R322" s="168">
        <f t="shared" si="100"/>
        <v>1.7430000000000001E-2</v>
      </c>
      <c r="S322" s="172">
        <v>1.7430000000000001E-2</v>
      </c>
      <c r="T322" s="172">
        <v>0</v>
      </c>
      <c r="U322" s="172">
        <v>0</v>
      </c>
      <c r="V322" s="172">
        <v>0</v>
      </c>
      <c r="W322" s="172">
        <v>1.7430000000000001E-2</v>
      </c>
      <c r="X322" s="72"/>
      <c r="Y322" s="72"/>
      <c r="Z322" s="72"/>
      <c r="AA322" s="72"/>
      <c r="AB322" s="72"/>
      <c r="AC322" s="72"/>
      <c r="AD322" s="72"/>
      <c r="AE322" s="72"/>
      <c r="AF322" s="72"/>
      <c r="AG322" s="72"/>
      <c r="AH322" s="72"/>
      <c r="AI322" s="72"/>
      <c r="AJ322" s="72"/>
      <c r="AK322" s="72"/>
      <c r="AL322" s="174"/>
    </row>
    <row r="323" spans="1:38" ht="31.5" x14ac:dyDescent="0.25">
      <c r="A323" s="79" t="s">
        <v>838</v>
      </c>
      <c r="B323" s="80" t="s">
        <v>757</v>
      </c>
      <c r="C323" s="96" t="s">
        <v>750</v>
      </c>
      <c r="D323" s="47">
        <v>0</v>
      </c>
      <c r="E323" s="47">
        <v>0</v>
      </c>
      <c r="F323" s="47">
        <v>0</v>
      </c>
      <c r="G323" s="47">
        <v>0</v>
      </c>
      <c r="H323" s="47">
        <v>0</v>
      </c>
      <c r="I323" s="175">
        <v>23.898630000000001</v>
      </c>
      <c r="J323" s="175">
        <v>0</v>
      </c>
      <c r="K323" s="175">
        <v>23.898630000000001</v>
      </c>
      <c r="L323" s="175">
        <v>0</v>
      </c>
      <c r="M323" s="175">
        <v>0</v>
      </c>
      <c r="N323" s="168">
        <f t="shared" si="96"/>
        <v>23.898630000000001</v>
      </c>
      <c r="O323" s="168">
        <f t="shared" si="97"/>
        <v>0</v>
      </c>
      <c r="P323" s="168">
        <f t="shared" si="98"/>
        <v>23.898630000000001</v>
      </c>
      <c r="Q323" s="168">
        <f t="shared" si="99"/>
        <v>0</v>
      </c>
      <c r="R323" s="168">
        <f t="shared" si="100"/>
        <v>0</v>
      </c>
      <c r="S323" s="172">
        <v>4.4849199999999998</v>
      </c>
      <c r="T323" s="172">
        <v>0</v>
      </c>
      <c r="U323" s="172">
        <v>4.4849199999999998</v>
      </c>
      <c r="V323" s="172">
        <v>0</v>
      </c>
      <c r="W323" s="172">
        <v>0</v>
      </c>
      <c r="X323" s="72"/>
      <c r="Y323" s="72"/>
      <c r="Z323" s="72"/>
      <c r="AA323" s="72"/>
      <c r="AB323" s="72"/>
      <c r="AC323" s="72"/>
      <c r="AD323" s="72"/>
      <c r="AE323" s="72"/>
      <c r="AF323" s="72"/>
      <c r="AG323" s="72"/>
      <c r="AH323" s="72"/>
      <c r="AI323" s="72"/>
      <c r="AJ323" s="72"/>
      <c r="AK323" s="72"/>
      <c r="AL323" s="174"/>
    </row>
    <row r="324" spans="1:38" ht="31.5" x14ac:dyDescent="0.25">
      <c r="A324" s="79" t="s">
        <v>246</v>
      </c>
      <c r="B324" s="80" t="s">
        <v>758</v>
      </c>
      <c r="C324" s="96" t="s">
        <v>750</v>
      </c>
      <c r="D324" s="47">
        <v>0</v>
      </c>
      <c r="E324" s="47">
        <v>0</v>
      </c>
      <c r="F324" s="47">
        <v>0</v>
      </c>
      <c r="G324" s="47">
        <v>0</v>
      </c>
      <c r="H324" s="47">
        <v>0</v>
      </c>
      <c r="I324" s="175">
        <v>23.898628000000002</v>
      </c>
      <c r="J324" s="175">
        <v>0</v>
      </c>
      <c r="K324" s="175">
        <v>23.898630000000001</v>
      </c>
      <c r="L324" s="175">
        <v>0</v>
      </c>
      <c r="M324" s="175">
        <v>0</v>
      </c>
      <c r="N324" s="168">
        <f t="shared" si="96"/>
        <v>23.898628000000002</v>
      </c>
      <c r="O324" s="168">
        <f t="shared" si="97"/>
        <v>0</v>
      </c>
      <c r="P324" s="168">
        <f t="shared" si="98"/>
        <v>23.898630000000001</v>
      </c>
      <c r="Q324" s="168">
        <f t="shared" si="99"/>
        <v>0</v>
      </c>
      <c r="R324" s="168">
        <f t="shared" si="100"/>
        <v>0</v>
      </c>
      <c r="S324" s="172">
        <v>4.4739399999999998</v>
      </c>
      <c r="T324" s="172">
        <v>0</v>
      </c>
      <c r="U324" s="172">
        <v>4.4739399999999998</v>
      </c>
      <c r="V324" s="172">
        <v>0</v>
      </c>
      <c r="W324" s="172">
        <v>0</v>
      </c>
      <c r="X324" s="72"/>
      <c r="Y324" s="72"/>
      <c r="Z324" s="72"/>
      <c r="AA324" s="72"/>
      <c r="AB324" s="72"/>
      <c r="AC324" s="72"/>
      <c r="AD324" s="72"/>
      <c r="AE324" s="72"/>
      <c r="AF324" s="72"/>
      <c r="AG324" s="72"/>
      <c r="AH324" s="72"/>
      <c r="AI324" s="72"/>
      <c r="AJ324" s="72"/>
      <c r="AK324" s="72"/>
      <c r="AL324" s="174"/>
    </row>
    <row r="325" spans="1:38" ht="78.75" x14ac:dyDescent="0.25">
      <c r="A325" s="79" t="s">
        <v>247</v>
      </c>
      <c r="B325" s="80" t="s">
        <v>759</v>
      </c>
      <c r="C325" s="96" t="s">
        <v>750</v>
      </c>
      <c r="D325" s="47">
        <v>0</v>
      </c>
      <c r="E325" s="47">
        <v>0</v>
      </c>
      <c r="F325" s="47">
        <v>0</v>
      </c>
      <c r="G325" s="47">
        <v>0</v>
      </c>
      <c r="H325" s="47">
        <v>0</v>
      </c>
      <c r="I325" s="175">
        <v>0.88679999999999992</v>
      </c>
      <c r="J325" s="175">
        <v>0</v>
      </c>
      <c r="K325" s="175">
        <v>0.21352000000000002</v>
      </c>
      <c r="L325" s="175">
        <v>0.67327999999999999</v>
      </c>
      <c r="M325" s="175">
        <v>0</v>
      </c>
      <c r="N325" s="168">
        <f t="shared" si="96"/>
        <v>0.88679999999999992</v>
      </c>
      <c r="O325" s="168">
        <f t="shared" si="97"/>
        <v>0</v>
      </c>
      <c r="P325" s="168">
        <f t="shared" si="98"/>
        <v>0.21352000000000002</v>
      </c>
      <c r="Q325" s="168">
        <f t="shared" si="99"/>
        <v>0.67327999999999999</v>
      </c>
      <c r="R325" s="168">
        <f t="shared" si="100"/>
        <v>0</v>
      </c>
      <c r="S325" s="172">
        <v>0.88679999999999992</v>
      </c>
      <c r="T325" s="172">
        <v>0</v>
      </c>
      <c r="U325" s="172">
        <v>0.88679999999999992</v>
      </c>
      <c r="V325" s="172">
        <v>0</v>
      </c>
      <c r="W325" s="172">
        <v>0</v>
      </c>
      <c r="X325" s="72"/>
      <c r="Y325" s="72"/>
      <c r="Z325" s="72"/>
      <c r="AA325" s="72"/>
      <c r="AB325" s="72"/>
      <c r="AC325" s="72"/>
      <c r="AD325" s="72"/>
      <c r="AE325" s="72"/>
      <c r="AF325" s="176">
        <v>2013</v>
      </c>
      <c r="AG325" s="176">
        <v>25</v>
      </c>
      <c r="AH325" s="176" t="s">
        <v>884</v>
      </c>
      <c r="AI325" s="176" t="s">
        <v>885</v>
      </c>
      <c r="AJ325" s="47">
        <v>5.4</v>
      </c>
      <c r="AK325" s="47"/>
      <c r="AL325" s="47"/>
    </row>
    <row r="326" spans="1:38" x14ac:dyDescent="0.25">
      <c r="A326" s="79" t="s">
        <v>248</v>
      </c>
      <c r="B326" s="80" t="s">
        <v>749</v>
      </c>
      <c r="C326" s="81" t="s">
        <v>754</v>
      </c>
      <c r="D326" s="47">
        <v>0</v>
      </c>
      <c r="E326" s="47">
        <v>0</v>
      </c>
      <c r="F326" s="47">
        <v>0</v>
      </c>
      <c r="G326" s="47">
        <v>0</v>
      </c>
      <c r="H326" s="47">
        <v>0</v>
      </c>
      <c r="I326" s="175">
        <v>0.01</v>
      </c>
      <c r="J326" s="175">
        <v>0</v>
      </c>
      <c r="K326" s="175">
        <v>0</v>
      </c>
      <c r="L326" s="175">
        <v>0</v>
      </c>
      <c r="M326" s="175">
        <v>0.01</v>
      </c>
      <c r="N326" s="168">
        <f t="shared" si="96"/>
        <v>0.01</v>
      </c>
      <c r="O326" s="168">
        <f t="shared" si="97"/>
        <v>0</v>
      </c>
      <c r="P326" s="168">
        <f t="shared" si="98"/>
        <v>0</v>
      </c>
      <c r="Q326" s="168">
        <f t="shared" si="99"/>
        <v>0</v>
      </c>
      <c r="R326" s="168">
        <f t="shared" si="100"/>
        <v>0.01</v>
      </c>
      <c r="S326" s="172">
        <v>0</v>
      </c>
      <c r="T326" s="172">
        <v>0</v>
      </c>
      <c r="U326" s="172">
        <v>0</v>
      </c>
      <c r="V326" s="172">
        <v>0</v>
      </c>
      <c r="W326" s="172">
        <v>0</v>
      </c>
      <c r="X326" s="72"/>
      <c r="Y326" s="72"/>
      <c r="Z326" s="72"/>
      <c r="AA326" s="72"/>
      <c r="AB326" s="72"/>
      <c r="AC326" s="72"/>
      <c r="AD326" s="72"/>
      <c r="AE326" s="72"/>
      <c r="AF326" s="72"/>
      <c r="AG326" s="72"/>
      <c r="AH326" s="72"/>
      <c r="AI326" s="72"/>
      <c r="AJ326" s="72"/>
      <c r="AK326" s="72"/>
      <c r="AL326" s="174"/>
    </row>
    <row r="327" spans="1:38" ht="47.25" x14ac:dyDescent="0.25">
      <c r="A327" s="79" t="s">
        <v>249</v>
      </c>
      <c r="B327" s="98" t="s">
        <v>760</v>
      </c>
      <c r="C327" s="99" t="s">
        <v>754</v>
      </c>
      <c r="D327" s="47">
        <v>0</v>
      </c>
      <c r="E327" s="47">
        <v>0</v>
      </c>
      <c r="F327" s="47">
        <v>0</v>
      </c>
      <c r="G327" s="47">
        <v>0</v>
      </c>
      <c r="H327" s="47">
        <v>0</v>
      </c>
      <c r="I327" s="175">
        <v>3.2661229999999999</v>
      </c>
      <c r="J327" s="175">
        <v>0</v>
      </c>
      <c r="K327" s="175">
        <v>2.6123000000000049E-2</v>
      </c>
      <c r="L327" s="175">
        <v>3.24</v>
      </c>
      <c r="M327" s="175">
        <v>0</v>
      </c>
      <c r="N327" s="168">
        <f t="shared" si="96"/>
        <v>3.2661229999999999</v>
      </c>
      <c r="O327" s="168">
        <f t="shared" si="97"/>
        <v>0</v>
      </c>
      <c r="P327" s="168">
        <f t="shared" si="98"/>
        <v>2.6123000000000049E-2</v>
      </c>
      <c r="Q327" s="168">
        <f t="shared" si="99"/>
        <v>3.24</v>
      </c>
      <c r="R327" s="168">
        <f t="shared" si="100"/>
        <v>0</v>
      </c>
      <c r="S327" s="172">
        <v>3.2661199999999999</v>
      </c>
      <c r="T327" s="172">
        <v>0</v>
      </c>
      <c r="U327" s="172">
        <v>2.6120000000000001E-2</v>
      </c>
      <c r="V327" s="172">
        <v>3.24</v>
      </c>
      <c r="W327" s="172">
        <v>0</v>
      </c>
      <c r="X327" s="72"/>
      <c r="Y327" s="72"/>
      <c r="Z327" s="72"/>
      <c r="AA327" s="72"/>
      <c r="AB327" s="72"/>
      <c r="AC327" s="72"/>
      <c r="AD327" s="72"/>
      <c r="AE327" s="72"/>
      <c r="AF327" s="72"/>
      <c r="AG327" s="72"/>
      <c r="AH327" s="72"/>
      <c r="AI327" s="72"/>
      <c r="AJ327" s="72"/>
      <c r="AK327" s="72"/>
      <c r="AL327" s="174"/>
    </row>
    <row r="328" spans="1:38" ht="18.75" x14ac:dyDescent="0.25">
      <c r="A328" s="79" t="s">
        <v>250</v>
      </c>
      <c r="B328" s="98" t="s">
        <v>761</v>
      </c>
      <c r="C328" s="99" t="s">
        <v>754</v>
      </c>
      <c r="D328" s="47">
        <v>0</v>
      </c>
      <c r="E328" s="47">
        <v>0</v>
      </c>
      <c r="F328" s="47">
        <v>0</v>
      </c>
      <c r="G328" s="47">
        <v>0</v>
      </c>
      <c r="H328" s="47">
        <v>0</v>
      </c>
      <c r="I328" s="175">
        <v>4.5341900000000006</v>
      </c>
      <c r="J328" s="175">
        <v>0</v>
      </c>
      <c r="K328" s="175">
        <v>0.81130000000000069</v>
      </c>
      <c r="L328" s="175">
        <v>3.61</v>
      </c>
      <c r="M328" s="175">
        <v>0.11289</v>
      </c>
      <c r="N328" s="168">
        <f t="shared" si="96"/>
        <v>4.5341900000000006</v>
      </c>
      <c r="O328" s="168">
        <f t="shared" si="97"/>
        <v>0</v>
      </c>
      <c r="P328" s="168">
        <f t="shared" si="98"/>
        <v>0.81130000000000069</v>
      </c>
      <c r="Q328" s="168">
        <f t="shared" si="99"/>
        <v>3.61</v>
      </c>
      <c r="R328" s="168">
        <f t="shared" si="100"/>
        <v>0.11289</v>
      </c>
      <c r="S328" s="172">
        <v>4.5341900000000006</v>
      </c>
      <c r="T328" s="172">
        <v>0</v>
      </c>
      <c r="U328" s="172">
        <v>0.81129999999999991</v>
      </c>
      <c r="V328" s="172">
        <v>3.61</v>
      </c>
      <c r="W328" s="172">
        <v>0.11289000000000032</v>
      </c>
      <c r="X328" s="72"/>
      <c r="Y328" s="72"/>
      <c r="Z328" s="72"/>
      <c r="AA328" s="72"/>
      <c r="AB328" s="72"/>
      <c r="AC328" s="72"/>
      <c r="AD328" s="72"/>
      <c r="AE328" s="72"/>
      <c r="AF328" s="72"/>
      <c r="AG328" s="72"/>
      <c r="AH328" s="72"/>
      <c r="AI328" s="72"/>
      <c r="AJ328" s="72"/>
      <c r="AK328" s="72"/>
      <c r="AL328" s="174"/>
    </row>
    <row r="329" spans="1:38" ht="31.5" x14ac:dyDescent="0.25">
      <c r="A329" s="79" t="s">
        <v>251</v>
      </c>
      <c r="B329" s="98" t="s">
        <v>762</v>
      </c>
      <c r="C329" s="99" t="s">
        <v>754</v>
      </c>
      <c r="D329" s="47">
        <v>0</v>
      </c>
      <c r="E329" s="47">
        <v>0</v>
      </c>
      <c r="F329" s="47">
        <v>0</v>
      </c>
      <c r="G329" s="47">
        <v>0</v>
      </c>
      <c r="H329" s="47">
        <v>0</v>
      </c>
      <c r="I329" s="175">
        <v>8.6599999999999996E-2</v>
      </c>
      <c r="J329" s="175">
        <v>0</v>
      </c>
      <c r="K329" s="175">
        <v>8.6599999999999996E-2</v>
      </c>
      <c r="L329" s="175">
        <v>0</v>
      </c>
      <c r="M329" s="175">
        <v>0</v>
      </c>
      <c r="N329" s="168">
        <f t="shared" si="96"/>
        <v>8.6599999999999996E-2</v>
      </c>
      <c r="O329" s="168">
        <f t="shared" si="97"/>
        <v>0</v>
      </c>
      <c r="P329" s="168">
        <f t="shared" si="98"/>
        <v>8.6599999999999996E-2</v>
      </c>
      <c r="Q329" s="168">
        <f t="shared" si="99"/>
        <v>0</v>
      </c>
      <c r="R329" s="168">
        <f t="shared" si="100"/>
        <v>0</v>
      </c>
      <c r="S329" s="172">
        <v>8.6599999999999996E-2</v>
      </c>
      <c r="T329" s="172">
        <v>0</v>
      </c>
      <c r="U329" s="172">
        <v>8.6599999999999996E-2</v>
      </c>
      <c r="V329" s="172">
        <v>0</v>
      </c>
      <c r="W329" s="172">
        <v>0</v>
      </c>
      <c r="X329" s="72"/>
      <c r="Y329" s="72"/>
      <c r="Z329" s="72"/>
      <c r="AA329" s="72"/>
      <c r="AB329" s="72"/>
      <c r="AC329" s="72"/>
      <c r="AD329" s="72"/>
      <c r="AE329" s="72"/>
      <c r="AF329" s="72"/>
      <c r="AG329" s="72"/>
      <c r="AH329" s="72"/>
      <c r="AI329" s="72"/>
      <c r="AJ329" s="72"/>
      <c r="AK329" s="72"/>
      <c r="AL329" s="174"/>
    </row>
    <row r="330" spans="1:38" ht="47.25" x14ac:dyDescent="0.25">
      <c r="A330" s="79" t="s">
        <v>252</v>
      </c>
      <c r="B330" s="80" t="s">
        <v>718</v>
      </c>
      <c r="C330" s="81" t="s">
        <v>701</v>
      </c>
      <c r="D330" s="73">
        <v>0</v>
      </c>
      <c r="E330" s="73">
        <v>0</v>
      </c>
      <c r="F330" s="73">
        <v>0</v>
      </c>
      <c r="G330" s="73">
        <v>0</v>
      </c>
      <c r="H330" s="73">
        <v>0</v>
      </c>
      <c r="I330" s="168">
        <v>14.509</v>
      </c>
      <c r="J330" s="74">
        <v>0</v>
      </c>
      <c r="K330" s="74">
        <v>14.509</v>
      </c>
      <c r="L330" s="74">
        <v>0</v>
      </c>
      <c r="M330" s="74">
        <v>0</v>
      </c>
      <c r="N330" s="168">
        <f t="shared" si="96"/>
        <v>14.509</v>
      </c>
      <c r="O330" s="168">
        <f t="shared" si="97"/>
        <v>0</v>
      </c>
      <c r="P330" s="168">
        <f t="shared" si="98"/>
        <v>14.509</v>
      </c>
      <c r="Q330" s="168">
        <f t="shared" si="99"/>
        <v>0</v>
      </c>
      <c r="R330" s="168">
        <f t="shared" si="100"/>
        <v>0</v>
      </c>
      <c r="S330" s="172">
        <v>0</v>
      </c>
      <c r="T330" s="172">
        <v>0</v>
      </c>
      <c r="U330" s="172">
        <v>0</v>
      </c>
      <c r="V330" s="172">
        <v>0</v>
      </c>
      <c r="W330" s="172">
        <v>0</v>
      </c>
      <c r="X330" s="72"/>
      <c r="Y330" s="72"/>
      <c r="Z330" s="72"/>
      <c r="AA330" s="72"/>
      <c r="AB330" s="72"/>
      <c r="AC330" s="72"/>
      <c r="AD330" s="72"/>
      <c r="AE330" s="72"/>
      <c r="AF330" s="72">
        <v>2013</v>
      </c>
      <c r="AG330" s="72">
        <v>25</v>
      </c>
      <c r="AH330" s="72"/>
      <c r="AI330" s="72" t="s">
        <v>882</v>
      </c>
      <c r="AJ330" s="72" t="s">
        <v>883</v>
      </c>
      <c r="AK330" s="72"/>
      <c r="AL330" s="174"/>
    </row>
    <row r="331" spans="1:38" ht="31.5" x14ac:dyDescent="0.25">
      <c r="A331" s="79" t="s">
        <v>253</v>
      </c>
      <c r="B331" s="80" t="s">
        <v>719</v>
      </c>
      <c r="C331" s="81" t="s">
        <v>701</v>
      </c>
      <c r="D331" s="73">
        <v>0</v>
      </c>
      <c r="E331" s="73">
        <v>0</v>
      </c>
      <c r="F331" s="73">
        <v>0</v>
      </c>
      <c r="G331" s="73">
        <v>0</v>
      </c>
      <c r="H331" s="73">
        <v>0</v>
      </c>
      <c r="I331" s="168">
        <v>1.3680000000000001</v>
      </c>
      <c r="J331" s="74">
        <v>0</v>
      </c>
      <c r="K331" s="74">
        <v>1.3680000000000001</v>
      </c>
      <c r="L331" s="74">
        <v>0</v>
      </c>
      <c r="M331" s="74">
        <v>0</v>
      </c>
      <c r="N331" s="168">
        <f t="shared" si="96"/>
        <v>1.3680000000000001</v>
      </c>
      <c r="O331" s="168">
        <f t="shared" si="97"/>
        <v>0</v>
      </c>
      <c r="P331" s="168">
        <f t="shared" si="98"/>
        <v>1.3680000000000001</v>
      </c>
      <c r="Q331" s="168">
        <f t="shared" si="99"/>
        <v>0</v>
      </c>
      <c r="R331" s="168">
        <f t="shared" si="100"/>
        <v>0</v>
      </c>
      <c r="S331" s="172">
        <v>0</v>
      </c>
      <c r="T331" s="172">
        <v>0</v>
      </c>
      <c r="U331" s="172">
        <v>0</v>
      </c>
      <c r="V331" s="172">
        <v>0</v>
      </c>
      <c r="W331" s="172">
        <v>0</v>
      </c>
      <c r="X331" s="72"/>
      <c r="Y331" s="72"/>
      <c r="Z331" s="72"/>
      <c r="AA331" s="72"/>
      <c r="AB331" s="72"/>
      <c r="AC331" s="72"/>
      <c r="AD331" s="72"/>
      <c r="AE331" s="72"/>
      <c r="AF331" s="72"/>
      <c r="AG331" s="72"/>
      <c r="AH331" s="72"/>
      <c r="AI331" s="72"/>
      <c r="AJ331" s="72"/>
      <c r="AK331" s="72"/>
      <c r="AL331" s="174"/>
    </row>
    <row r="332" spans="1:38" ht="31.5" x14ac:dyDescent="0.25">
      <c r="A332" s="79" t="s">
        <v>254</v>
      </c>
      <c r="B332" s="80" t="s">
        <v>720</v>
      </c>
      <c r="C332" s="81" t="s">
        <v>701</v>
      </c>
      <c r="D332" s="73">
        <v>0</v>
      </c>
      <c r="E332" s="73">
        <v>0</v>
      </c>
      <c r="F332" s="73">
        <v>0</v>
      </c>
      <c r="G332" s="73">
        <v>0</v>
      </c>
      <c r="H332" s="73">
        <v>0</v>
      </c>
      <c r="I332" s="168">
        <v>0.76200000000000001</v>
      </c>
      <c r="J332" s="74">
        <v>0</v>
      </c>
      <c r="K332" s="74">
        <v>0.76200000000000001</v>
      </c>
      <c r="L332" s="74">
        <v>0</v>
      </c>
      <c r="M332" s="74">
        <v>0</v>
      </c>
      <c r="N332" s="168">
        <f t="shared" si="96"/>
        <v>0.76200000000000001</v>
      </c>
      <c r="O332" s="168">
        <f t="shared" si="97"/>
        <v>0</v>
      </c>
      <c r="P332" s="168">
        <f t="shared" si="98"/>
        <v>0.76200000000000001</v>
      </c>
      <c r="Q332" s="168">
        <f t="shared" si="99"/>
        <v>0</v>
      </c>
      <c r="R332" s="168">
        <f t="shared" si="100"/>
        <v>0</v>
      </c>
      <c r="S332" s="172">
        <v>0</v>
      </c>
      <c r="T332" s="172">
        <v>0</v>
      </c>
      <c r="U332" s="172">
        <v>0</v>
      </c>
      <c r="V332" s="172">
        <v>0</v>
      </c>
      <c r="W332" s="172">
        <v>0</v>
      </c>
      <c r="X332" s="72"/>
      <c r="Y332" s="72"/>
      <c r="Z332" s="72"/>
      <c r="AA332" s="72"/>
      <c r="AB332" s="72"/>
      <c r="AC332" s="72"/>
      <c r="AD332" s="72"/>
      <c r="AE332" s="72"/>
      <c r="AF332" s="72"/>
      <c r="AG332" s="72"/>
      <c r="AH332" s="72"/>
      <c r="AI332" s="72"/>
      <c r="AJ332" s="72"/>
      <c r="AK332" s="72"/>
      <c r="AL332" s="174"/>
    </row>
    <row r="333" spans="1:38" ht="31.5" x14ac:dyDescent="0.25">
      <c r="A333" s="79" t="s">
        <v>255</v>
      </c>
      <c r="B333" s="100" t="s">
        <v>721</v>
      </c>
      <c r="C333" s="81" t="s">
        <v>701</v>
      </c>
      <c r="D333" s="73">
        <v>0</v>
      </c>
      <c r="E333" s="73">
        <v>0</v>
      </c>
      <c r="F333" s="73">
        <v>0</v>
      </c>
      <c r="G333" s="73">
        <v>0</v>
      </c>
      <c r="H333" s="73">
        <v>0</v>
      </c>
      <c r="I333" s="168">
        <v>4.0039999999999996</v>
      </c>
      <c r="J333" s="74">
        <v>0</v>
      </c>
      <c r="K333" s="74">
        <v>4.0039999999999996</v>
      </c>
      <c r="L333" s="74">
        <v>0</v>
      </c>
      <c r="M333" s="74">
        <v>0</v>
      </c>
      <c r="N333" s="168">
        <f t="shared" si="96"/>
        <v>4.0039999999999996</v>
      </c>
      <c r="O333" s="168">
        <f t="shared" si="97"/>
        <v>0</v>
      </c>
      <c r="P333" s="168">
        <f t="shared" si="98"/>
        <v>4.0039999999999996</v>
      </c>
      <c r="Q333" s="168">
        <f t="shared" si="99"/>
        <v>0</v>
      </c>
      <c r="R333" s="168">
        <f t="shared" si="100"/>
        <v>0</v>
      </c>
      <c r="S333" s="172">
        <v>0</v>
      </c>
      <c r="T333" s="172">
        <v>0</v>
      </c>
      <c r="U333" s="172">
        <v>0</v>
      </c>
      <c r="V333" s="172">
        <v>0</v>
      </c>
      <c r="W333" s="172">
        <v>0</v>
      </c>
      <c r="X333" s="72"/>
      <c r="Y333" s="72"/>
      <c r="Z333" s="72"/>
      <c r="AA333" s="72"/>
      <c r="AB333" s="72"/>
      <c r="AC333" s="72"/>
      <c r="AD333" s="72"/>
      <c r="AE333" s="72"/>
      <c r="AF333" s="177">
        <v>2010</v>
      </c>
      <c r="AG333" s="72">
        <v>25</v>
      </c>
      <c r="AH333" s="72" t="s">
        <v>878</v>
      </c>
      <c r="AI333" s="72" t="s">
        <v>879</v>
      </c>
      <c r="AJ333" s="72">
        <v>0.38</v>
      </c>
      <c r="AK333" s="47"/>
      <c r="AL333" s="72"/>
    </row>
    <row r="334" spans="1:38" ht="94.5" x14ac:dyDescent="0.25">
      <c r="A334" s="79" t="s">
        <v>256</v>
      </c>
      <c r="B334" s="101" t="s">
        <v>722</v>
      </c>
      <c r="C334" s="81" t="s">
        <v>701</v>
      </c>
      <c r="D334" s="73">
        <v>0</v>
      </c>
      <c r="E334" s="73">
        <v>0</v>
      </c>
      <c r="F334" s="73">
        <v>0</v>
      </c>
      <c r="G334" s="73">
        <v>0</v>
      </c>
      <c r="H334" s="73">
        <v>0</v>
      </c>
      <c r="I334" s="168">
        <v>14.06</v>
      </c>
      <c r="J334" s="74">
        <v>0</v>
      </c>
      <c r="K334" s="74">
        <v>14.06</v>
      </c>
      <c r="L334" s="74">
        <v>0</v>
      </c>
      <c r="M334" s="74">
        <v>0</v>
      </c>
      <c r="N334" s="168">
        <f t="shared" si="96"/>
        <v>14.06</v>
      </c>
      <c r="O334" s="168">
        <f t="shared" si="97"/>
        <v>0</v>
      </c>
      <c r="P334" s="168">
        <f t="shared" si="98"/>
        <v>14.06</v>
      </c>
      <c r="Q334" s="168">
        <f t="shared" si="99"/>
        <v>0</v>
      </c>
      <c r="R334" s="168">
        <f t="shared" si="100"/>
        <v>0</v>
      </c>
      <c r="S334" s="172">
        <v>0</v>
      </c>
      <c r="T334" s="172">
        <v>0</v>
      </c>
      <c r="U334" s="172">
        <v>0</v>
      </c>
      <c r="V334" s="172">
        <v>0</v>
      </c>
      <c r="W334" s="172">
        <v>0</v>
      </c>
      <c r="X334" s="72"/>
      <c r="Y334" s="72"/>
      <c r="Z334" s="72"/>
      <c r="AA334" s="72"/>
      <c r="AB334" s="177">
        <v>2012</v>
      </c>
      <c r="AC334" s="72">
        <v>20</v>
      </c>
      <c r="AD334" s="47"/>
      <c r="AE334" s="47"/>
      <c r="AF334" s="177">
        <v>2012</v>
      </c>
      <c r="AG334" s="72">
        <v>30</v>
      </c>
      <c r="AH334" s="72" t="s">
        <v>880</v>
      </c>
      <c r="AI334" s="72" t="s">
        <v>881</v>
      </c>
      <c r="AJ334" s="72">
        <v>17.66</v>
      </c>
      <c r="AK334" s="47"/>
      <c r="AL334" s="72"/>
    </row>
    <row r="335" spans="1:38" ht="31.5" x14ac:dyDescent="0.25">
      <c r="A335" s="79" t="s">
        <v>257</v>
      </c>
      <c r="B335" s="178" t="s">
        <v>763</v>
      </c>
      <c r="C335" s="96" t="s">
        <v>701</v>
      </c>
      <c r="D335" s="73">
        <v>0</v>
      </c>
      <c r="E335" s="73">
        <v>0</v>
      </c>
      <c r="F335" s="73">
        <v>0</v>
      </c>
      <c r="G335" s="73">
        <v>0</v>
      </c>
      <c r="H335" s="73">
        <v>0</v>
      </c>
      <c r="I335" s="168">
        <v>0.78309000000000006</v>
      </c>
      <c r="J335" s="74">
        <v>0</v>
      </c>
      <c r="K335" s="74">
        <v>0.78309000000000006</v>
      </c>
      <c r="L335" s="74">
        <v>0</v>
      </c>
      <c r="M335" s="74">
        <v>0</v>
      </c>
      <c r="N335" s="168">
        <f t="shared" si="96"/>
        <v>0.78309000000000006</v>
      </c>
      <c r="O335" s="168">
        <f t="shared" si="97"/>
        <v>0</v>
      </c>
      <c r="P335" s="168">
        <f t="shared" si="98"/>
        <v>0.78309000000000006</v>
      </c>
      <c r="Q335" s="168">
        <f t="shared" si="99"/>
        <v>0</v>
      </c>
      <c r="R335" s="168">
        <f t="shared" si="100"/>
        <v>0</v>
      </c>
      <c r="S335" s="172">
        <v>0.78309000000000006</v>
      </c>
      <c r="T335" s="172">
        <v>0</v>
      </c>
      <c r="U335" s="172">
        <v>0.78309000000000006</v>
      </c>
      <c r="V335" s="172">
        <v>0</v>
      </c>
      <c r="W335" s="172">
        <v>0</v>
      </c>
      <c r="X335" s="72"/>
      <c r="Y335" s="72"/>
      <c r="Z335" s="72"/>
      <c r="AA335" s="72"/>
      <c r="AB335" s="179">
        <v>2013</v>
      </c>
      <c r="AC335" s="47"/>
      <c r="AD335" s="47"/>
      <c r="AE335" s="47"/>
      <c r="AF335" s="47"/>
      <c r="AG335" s="137">
        <v>0</v>
      </c>
      <c r="AH335" s="72"/>
      <c r="AI335" s="72"/>
      <c r="AJ335" s="72">
        <v>0</v>
      </c>
      <c r="AK335" s="72"/>
      <c r="AL335" s="174"/>
    </row>
    <row r="336" spans="1:38" ht="31.5" x14ac:dyDescent="0.25">
      <c r="A336" s="79" t="s">
        <v>258</v>
      </c>
      <c r="B336" s="180" t="s">
        <v>764</v>
      </c>
      <c r="C336" s="96" t="s">
        <v>701</v>
      </c>
      <c r="D336" s="73">
        <v>0</v>
      </c>
      <c r="E336" s="73">
        <v>0</v>
      </c>
      <c r="F336" s="73">
        <v>0</v>
      </c>
      <c r="G336" s="73">
        <v>0</v>
      </c>
      <c r="H336" s="73">
        <v>0</v>
      </c>
      <c r="I336" s="168">
        <v>0.54571999999999998</v>
      </c>
      <c r="J336" s="74">
        <v>0</v>
      </c>
      <c r="K336" s="74">
        <v>0.54571999999999998</v>
      </c>
      <c r="L336" s="74">
        <v>0</v>
      </c>
      <c r="M336" s="74">
        <v>0</v>
      </c>
      <c r="N336" s="168">
        <f t="shared" si="96"/>
        <v>0.54571999999999998</v>
      </c>
      <c r="O336" s="168">
        <f t="shared" si="97"/>
        <v>0</v>
      </c>
      <c r="P336" s="168">
        <f t="shared" si="98"/>
        <v>0.54571999999999998</v>
      </c>
      <c r="Q336" s="168">
        <f t="shared" si="99"/>
        <v>0</v>
      </c>
      <c r="R336" s="168">
        <f t="shared" si="100"/>
        <v>0</v>
      </c>
      <c r="S336" s="172">
        <v>0.54571999999999998</v>
      </c>
      <c r="T336" s="172">
        <v>0</v>
      </c>
      <c r="U336" s="172">
        <v>0.54571999999999998</v>
      </c>
      <c r="V336" s="172">
        <v>0</v>
      </c>
      <c r="W336" s="172">
        <v>0</v>
      </c>
      <c r="X336" s="72"/>
      <c r="Y336" s="72"/>
      <c r="Z336" s="72"/>
      <c r="AA336" s="72"/>
      <c r="AB336" s="179">
        <v>2013</v>
      </c>
      <c r="AC336" s="47"/>
      <c r="AD336" s="47"/>
      <c r="AE336" s="47"/>
      <c r="AF336" s="47"/>
      <c r="AG336" s="137">
        <v>2.5</v>
      </c>
      <c r="AH336" s="72"/>
      <c r="AI336" s="72"/>
      <c r="AJ336" s="72">
        <v>0</v>
      </c>
      <c r="AK336" s="72"/>
      <c r="AL336" s="174"/>
    </row>
    <row r="337" spans="1:38" ht="31.5" x14ac:dyDescent="0.25">
      <c r="A337" s="79" t="s">
        <v>259</v>
      </c>
      <c r="B337" s="180" t="s">
        <v>765</v>
      </c>
      <c r="C337" s="96" t="s">
        <v>701</v>
      </c>
      <c r="D337" s="73">
        <v>0</v>
      </c>
      <c r="E337" s="73">
        <v>0</v>
      </c>
      <c r="F337" s="73">
        <v>0</v>
      </c>
      <c r="G337" s="73">
        <v>0</v>
      </c>
      <c r="H337" s="73">
        <v>0</v>
      </c>
      <c r="I337" s="168">
        <v>0</v>
      </c>
      <c r="J337" s="74">
        <v>0</v>
      </c>
      <c r="K337" s="74">
        <v>0</v>
      </c>
      <c r="L337" s="74">
        <v>0</v>
      </c>
      <c r="M337" s="74">
        <v>0</v>
      </c>
      <c r="N337" s="168">
        <f t="shared" si="96"/>
        <v>0</v>
      </c>
      <c r="O337" s="168">
        <f t="shared" si="97"/>
        <v>0</v>
      </c>
      <c r="P337" s="168">
        <f t="shared" si="98"/>
        <v>0</v>
      </c>
      <c r="Q337" s="168">
        <f t="shared" si="99"/>
        <v>0</v>
      </c>
      <c r="R337" s="168">
        <f t="shared" si="100"/>
        <v>0</v>
      </c>
      <c r="S337" s="172">
        <v>8.6000000000000009E-4</v>
      </c>
      <c r="T337" s="172">
        <v>0</v>
      </c>
      <c r="U337" s="172">
        <v>0</v>
      </c>
      <c r="V337" s="172">
        <v>0</v>
      </c>
      <c r="W337" s="172">
        <v>8.6000000000000009E-4</v>
      </c>
      <c r="X337" s="72"/>
      <c r="Y337" s="72"/>
      <c r="Z337" s="72"/>
      <c r="AA337" s="72"/>
      <c r="AB337" s="179">
        <v>2013</v>
      </c>
      <c r="AC337" s="47"/>
      <c r="AD337" s="47"/>
      <c r="AE337" s="47"/>
      <c r="AF337" s="47"/>
      <c r="AG337" s="137">
        <v>0.25</v>
      </c>
      <c r="AH337" s="72"/>
      <c r="AI337" s="72"/>
      <c r="AJ337" s="72">
        <v>0.65100000000000002</v>
      </c>
      <c r="AK337" s="72"/>
      <c r="AL337" s="174"/>
    </row>
    <row r="338" spans="1:38" ht="31.5" x14ac:dyDescent="0.25">
      <c r="A338" s="79" t="s">
        <v>260</v>
      </c>
      <c r="B338" s="180" t="s">
        <v>766</v>
      </c>
      <c r="C338" s="96" t="s">
        <v>701</v>
      </c>
      <c r="D338" s="73">
        <v>0</v>
      </c>
      <c r="E338" s="73">
        <v>0</v>
      </c>
      <c r="F338" s="73">
        <v>0</v>
      </c>
      <c r="G338" s="73">
        <v>0</v>
      </c>
      <c r="H338" s="73">
        <v>0</v>
      </c>
      <c r="I338" s="168">
        <v>0.95969000000000004</v>
      </c>
      <c r="J338" s="74">
        <v>0</v>
      </c>
      <c r="K338" s="74">
        <v>0.76334000000000002</v>
      </c>
      <c r="L338" s="74">
        <v>0.19635</v>
      </c>
      <c r="M338" s="74">
        <v>0</v>
      </c>
      <c r="N338" s="168">
        <f t="shared" si="96"/>
        <v>0.95969000000000004</v>
      </c>
      <c r="O338" s="168">
        <f t="shared" si="97"/>
        <v>0</v>
      </c>
      <c r="P338" s="168">
        <f t="shared" si="98"/>
        <v>0.76334000000000002</v>
      </c>
      <c r="Q338" s="168">
        <f t="shared" si="99"/>
        <v>0.19635</v>
      </c>
      <c r="R338" s="168">
        <f t="shared" si="100"/>
        <v>0</v>
      </c>
      <c r="S338" s="172">
        <v>0.95969000000000004</v>
      </c>
      <c r="T338" s="172">
        <v>0</v>
      </c>
      <c r="U338" s="172">
        <v>0.76334000000000002</v>
      </c>
      <c r="V338" s="172">
        <v>0.19635</v>
      </c>
      <c r="W338" s="172">
        <v>0</v>
      </c>
      <c r="X338" s="72"/>
      <c r="Y338" s="72"/>
      <c r="Z338" s="72"/>
      <c r="AA338" s="72"/>
      <c r="AB338" s="179">
        <v>2013</v>
      </c>
      <c r="AC338" s="47"/>
      <c r="AD338" s="47"/>
      <c r="AE338" s="47"/>
      <c r="AF338" s="47"/>
      <c r="AG338" s="137">
        <v>0</v>
      </c>
      <c r="AH338" s="72"/>
      <c r="AI338" s="72"/>
      <c r="AJ338" s="72">
        <v>4.0659999999999998</v>
      </c>
      <c r="AK338" s="72"/>
      <c r="AL338" s="174"/>
    </row>
    <row r="339" spans="1:38" x14ac:dyDescent="0.25">
      <c r="A339" s="79" t="s">
        <v>261</v>
      </c>
      <c r="B339" s="180" t="s">
        <v>767</v>
      </c>
      <c r="C339" s="96" t="s">
        <v>701</v>
      </c>
      <c r="D339" s="73">
        <v>0</v>
      </c>
      <c r="E339" s="73">
        <v>0</v>
      </c>
      <c r="F339" s="73">
        <v>0</v>
      </c>
      <c r="G339" s="73">
        <v>0</v>
      </c>
      <c r="H339" s="73">
        <v>0</v>
      </c>
      <c r="I339" s="168">
        <v>2.5804699999999996</v>
      </c>
      <c r="J339" s="74">
        <v>0</v>
      </c>
      <c r="K339" s="74">
        <v>2.5804699999999996</v>
      </c>
      <c r="L339" s="74">
        <v>0</v>
      </c>
      <c r="M339" s="74">
        <v>0</v>
      </c>
      <c r="N339" s="168">
        <f t="shared" si="96"/>
        <v>2.5804699999999996</v>
      </c>
      <c r="O339" s="168">
        <f t="shared" si="97"/>
        <v>0</v>
      </c>
      <c r="P339" s="168">
        <f t="shared" si="98"/>
        <v>2.5804699999999996</v>
      </c>
      <c r="Q339" s="168">
        <f t="shared" si="99"/>
        <v>0</v>
      </c>
      <c r="R339" s="168">
        <f t="shared" si="100"/>
        <v>0</v>
      </c>
      <c r="S339" s="172">
        <v>2.58047</v>
      </c>
      <c r="T339" s="172">
        <v>0</v>
      </c>
      <c r="U339" s="172">
        <v>2.58047</v>
      </c>
      <c r="V339" s="172">
        <v>0</v>
      </c>
      <c r="W339" s="172">
        <v>0</v>
      </c>
      <c r="X339" s="72"/>
      <c r="Y339" s="72"/>
      <c r="Z339" s="72"/>
      <c r="AA339" s="72"/>
      <c r="AB339" s="179">
        <v>2013</v>
      </c>
      <c r="AC339" s="47"/>
      <c r="AD339" s="47"/>
      <c r="AE339" s="47"/>
      <c r="AF339" s="47"/>
      <c r="AG339" s="137">
        <v>0</v>
      </c>
      <c r="AH339" s="72"/>
      <c r="AI339" s="72"/>
      <c r="AJ339" s="72">
        <v>1.32</v>
      </c>
      <c r="AK339" s="72"/>
      <c r="AL339" s="174"/>
    </row>
    <row r="340" spans="1:38" ht="31.5" x14ac:dyDescent="0.25">
      <c r="A340" s="79" t="s">
        <v>262</v>
      </c>
      <c r="B340" s="180" t="s">
        <v>768</v>
      </c>
      <c r="C340" s="96" t="s">
        <v>701</v>
      </c>
      <c r="D340" s="73">
        <v>0</v>
      </c>
      <c r="E340" s="73">
        <v>0</v>
      </c>
      <c r="F340" s="73">
        <v>0</v>
      </c>
      <c r="G340" s="73">
        <v>0</v>
      </c>
      <c r="H340" s="73">
        <v>0</v>
      </c>
      <c r="I340" s="168">
        <v>1.55522</v>
      </c>
      <c r="J340" s="74">
        <v>0</v>
      </c>
      <c r="K340" s="74">
        <v>1.55522</v>
      </c>
      <c r="L340" s="74">
        <v>0</v>
      </c>
      <c r="M340" s="74">
        <v>0</v>
      </c>
      <c r="N340" s="168">
        <f t="shared" si="96"/>
        <v>1.55522</v>
      </c>
      <c r="O340" s="168">
        <f t="shared" si="97"/>
        <v>0</v>
      </c>
      <c r="P340" s="168">
        <f t="shared" si="98"/>
        <v>1.55522</v>
      </c>
      <c r="Q340" s="168">
        <f t="shared" si="99"/>
        <v>0</v>
      </c>
      <c r="R340" s="168">
        <f t="shared" si="100"/>
        <v>0</v>
      </c>
      <c r="S340" s="172">
        <v>1.5552199999999998</v>
      </c>
      <c r="T340" s="172">
        <v>0</v>
      </c>
      <c r="U340" s="172">
        <v>1.5552199999999998</v>
      </c>
      <c r="V340" s="172">
        <v>0</v>
      </c>
      <c r="W340" s="172">
        <v>0</v>
      </c>
      <c r="X340" s="72"/>
      <c r="Y340" s="72"/>
      <c r="Z340" s="72"/>
      <c r="AA340" s="72"/>
      <c r="AB340" s="179">
        <v>2013</v>
      </c>
      <c r="AC340" s="47"/>
      <c r="AD340" s="47"/>
      <c r="AE340" s="47"/>
      <c r="AF340" s="47"/>
      <c r="AG340" s="137">
        <v>0</v>
      </c>
      <c r="AH340" s="72"/>
      <c r="AI340" s="72"/>
      <c r="AJ340" s="72">
        <v>0</v>
      </c>
      <c r="AK340" s="72"/>
      <c r="AL340" s="174"/>
    </row>
    <row r="341" spans="1:38" ht="31.5" x14ac:dyDescent="0.25">
      <c r="A341" s="79" t="s">
        <v>263</v>
      </c>
      <c r="B341" s="180" t="s">
        <v>769</v>
      </c>
      <c r="C341" s="96" t="s">
        <v>701</v>
      </c>
      <c r="D341" s="73">
        <v>0</v>
      </c>
      <c r="E341" s="73">
        <v>0</v>
      </c>
      <c r="F341" s="73">
        <v>0</v>
      </c>
      <c r="G341" s="73">
        <v>0</v>
      </c>
      <c r="H341" s="73">
        <v>0</v>
      </c>
      <c r="I341" s="168">
        <v>19.370560000000001</v>
      </c>
      <c r="J341" s="74">
        <v>0</v>
      </c>
      <c r="K341" s="74">
        <v>0.57076000000000005</v>
      </c>
      <c r="L341" s="74">
        <v>18.799799999999998</v>
      </c>
      <c r="M341" s="74">
        <v>0</v>
      </c>
      <c r="N341" s="168">
        <f t="shared" si="96"/>
        <v>19.370560000000001</v>
      </c>
      <c r="O341" s="168">
        <f t="shared" si="97"/>
        <v>0</v>
      </c>
      <c r="P341" s="168">
        <f t="shared" si="98"/>
        <v>0.57076000000000005</v>
      </c>
      <c r="Q341" s="168">
        <f t="shared" si="99"/>
        <v>18.799799999999998</v>
      </c>
      <c r="R341" s="168">
        <f t="shared" si="100"/>
        <v>0</v>
      </c>
      <c r="S341" s="172">
        <v>19.79411</v>
      </c>
      <c r="T341" s="172">
        <v>0.42354000000000003</v>
      </c>
      <c r="U341" s="172">
        <v>0.57077</v>
      </c>
      <c r="V341" s="172">
        <v>18.799799999999998</v>
      </c>
      <c r="W341" s="172">
        <v>0</v>
      </c>
      <c r="X341" s="72"/>
      <c r="Y341" s="72"/>
      <c r="Z341" s="72"/>
      <c r="AA341" s="72"/>
      <c r="AB341" s="179">
        <v>2013</v>
      </c>
      <c r="AC341" s="47"/>
      <c r="AD341" s="47"/>
      <c r="AE341" s="47"/>
      <c r="AF341" s="47"/>
      <c r="AG341" s="137">
        <v>0.63</v>
      </c>
      <c r="AH341" s="72"/>
      <c r="AI341" s="72"/>
      <c r="AJ341" s="72">
        <v>5.3</v>
      </c>
      <c r="AK341" s="72"/>
      <c r="AL341" s="174"/>
    </row>
    <row r="342" spans="1:38" ht="30" x14ac:dyDescent="0.25">
      <c r="A342" s="79" t="s">
        <v>839</v>
      </c>
      <c r="B342" s="181" t="s">
        <v>770</v>
      </c>
      <c r="C342" s="96" t="s">
        <v>701</v>
      </c>
      <c r="D342" s="73">
        <v>0</v>
      </c>
      <c r="E342" s="73">
        <v>0</v>
      </c>
      <c r="F342" s="73">
        <v>0</v>
      </c>
      <c r="G342" s="73">
        <v>0</v>
      </c>
      <c r="H342" s="73">
        <v>0</v>
      </c>
      <c r="I342" s="168">
        <v>3.24518</v>
      </c>
      <c r="J342" s="74">
        <v>0</v>
      </c>
      <c r="K342" s="74">
        <v>2.7132399999999999</v>
      </c>
      <c r="L342" s="74">
        <v>0.53194000000000008</v>
      </c>
      <c r="M342" s="74">
        <v>0</v>
      </c>
      <c r="N342" s="168">
        <f t="shared" si="96"/>
        <v>3.24518</v>
      </c>
      <c r="O342" s="168">
        <f t="shared" si="97"/>
        <v>0</v>
      </c>
      <c r="P342" s="168">
        <f t="shared" si="98"/>
        <v>2.7132399999999999</v>
      </c>
      <c r="Q342" s="168">
        <f t="shared" si="99"/>
        <v>0.53194000000000008</v>
      </c>
      <c r="R342" s="168">
        <f t="shared" si="100"/>
        <v>0</v>
      </c>
      <c r="S342" s="172">
        <v>3.2451800000000004</v>
      </c>
      <c r="T342" s="172">
        <v>0</v>
      </c>
      <c r="U342" s="172">
        <v>2.7132400000000003</v>
      </c>
      <c r="V342" s="172">
        <v>0.53194000000000008</v>
      </c>
      <c r="W342" s="172">
        <v>0</v>
      </c>
      <c r="X342" s="72"/>
      <c r="Y342" s="72"/>
      <c r="Z342" s="72"/>
      <c r="AA342" s="72"/>
      <c r="AB342" s="179">
        <v>2013</v>
      </c>
      <c r="AC342" s="47"/>
      <c r="AD342" s="47"/>
      <c r="AE342" s="47"/>
      <c r="AF342" s="47"/>
      <c r="AG342" s="137">
        <v>0.4</v>
      </c>
      <c r="AH342" s="72"/>
      <c r="AI342" s="72"/>
      <c r="AJ342" s="72">
        <v>0.1</v>
      </c>
      <c r="AK342" s="72"/>
      <c r="AL342" s="174"/>
    </row>
    <row r="343" spans="1:38" ht="30" x14ac:dyDescent="0.25">
      <c r="A343" s="79" t="s">
        <v>840</v>
      </c>
      <c r="B343" s="181" t="s">
        <v>771</v>
      </c>
      <c r="C343" s="96" t="s">
        <v>701</v>
      </c>
      <c r="D343" s="73">
        <v>0</v>
      </c>
      <c r="E343" s="73">
        <v>0</v>
      </c>
      <c r="F343" s="73">
        <v>0</v>
      </c>
      <c r="G343" s="73">
        <v>0</v>
      </c>
      <c r="H343" s="73">
        <v>0</v>
      </c>
      <c r="I343" s="168">
        <v>0.48649000000000003</v>
      </c>
      <c r="J343" s="74">
        <v>0</v>
      </c>
      <c r="K343" s="74">
        <v>6.9640000000000007E-2</v>
      </c>
      <c r="L343" s="74">
        <v>0.41685</v>
      </c>
      <c r="M343" s="74">
        <v>0</v>
      </c>
      <c r="N343" s="168">
        <f t="shared" si="96"/>
        <v>0.48649000000000003</v>
      </c>
      <c r="O343" s="168">
        <f t="shared" si="97"/>
        <v>0</v>
      </c>
      <c r="P343" s="168">
        <f t="shared" si="98"/>
        <v>6.9640000000000007E-2</v>
      </c>
      <c r="Q343" s="168">
        <f t="shared" si="99"/>
        <v>0.41685</v>
      </c>
      <c r="R343" s="168">
        <f t="shared" si="100"/>
        <v>0</v>
      </c>
      <c r="S343" s="172">
        <v>0.48607</v>
      </c>
      <c r="T343" s="172">
        <v>0</v>
      </c>
      <c r="U343" s="172">
        <v>6.9209999999999994E-2</v>
      </c>
      <c r="V343" s="172">
        <v>0.41686000000000001</v>
      </c>
      <c r="W343" s="172">
        <v>0</v>
      </c>
      <c r="X343" s="72"/>
      <c r="Y343" s="72"/>
      <c r="Z343" s="72"/>
      <c r="AA343" s="72"/>
      <c r="AB343" s="179">
        <v>2013</v>
      </c>
      <c r="AC343" s="47"/>
      <c r="AD343" s="47"/>
      <c r="AE343" s="47"/>
      <c r="AF343" s="47"/>
      <c r="AG343" s="137">
        <v>0.4</v>
      </c>
      <c r="AH343" s="72"/>
      <c r="AI343" s="72"/>
      <c r="AJ343" s="72">
        <v>1.74</v>
      </c>
      <c r="AK343" s="72"/>
      <c r="AL343" s="174"/>
    </row>
    <row r="344" spans="1:38" ht="30" x14ac:dyDescent="0.25">
      <c r="A344" s="79" t="s">
        <v>264</v>
      </c>
      <c r="B344" s="181" t="s">
        <v>772</v>
      </c>
      <c r="C344" s="96" t="s">
        <v>701</v>
      </c>
      <c r="D344" s="73">
        <v>0</v>
      </c>
      <c r="E344" s="73">
        <v>0</v>
      </c>
      <c r="F344" s="73">
        <v>0</v>
      </c>
      <c r="G344" s="73">
        <v>0</v>
      </c>
      <c r="H344" s="73">
        <v>0</v>
      </c>
      <c r="I344" s="168">
        <v>1.15848</v>
      </c>
      <c r="J344" s="74">
        <v>0</v>
      </c>
      <c r="K344" s="74">
        <v>0.74114999999999998</v>
      </c>
      <c r="L344" s="74">
        <v>0.41732999999999998</v>
      </c>
      <c r="M344" s="74">
        <v>0</v>
      </c>
      <c r="N344" s="168">
        <f t="shared" si="96"/>
        <v>1.15848</v>
      </c>
      <c r="O344" s="168">
        <f t="shared" si="97"/>
        <v>0</v>
      </c>
      <c r="P344" s="168">
        <f t="shared" si="98"/>
        <v>0.74114999999999998</v>
      </c>
      <c r="Q344" s="168">
        <f t="shared" si="99"/>
        <v>0.41732999999999998</v>
      </c>
      <c r="R344" s="168">
        <f t="shared" si="100"/>
        <v>0</v>
      </c>
      <c r="S344" s="172">
        <v>1.1582999999999999</v>
      </c>
      <c r="T344" s="172">
        <v>0</v>
      </c>
      <c r="U344" s="172">
        <v>0.74097000000000002</v>
      </c>
      <c r="V344" s="172">
        <v>0.41732999999999998</v>
      </c>
      <c r="W344" s="172">
        <v>0</v>
      </c>
      <c r="X344" s="72"/>
      <c r="Y344" s="72"/>
      <c r="Z344" s="72"/>
      <c r="AA344" s="72"/>
      <c r="AB344" s="179">
        <v>2013</v>
      </c>
      <c r="AC344" s="47"/>
      <c r="AD344" s="47"/>
      <c r="AE344" s="47"/>
      <c r="AF344" s="47"/>
      <c r="AG344" s="137">
        <v>0.4</v>
      </c>
      <c r="AH344" s="72"/>
      <c r="AI344" s="72"/>
      <c r="AJ344" s="72">
        <v>4.75</v>
      </c>
      <c r="AK344" s="72"/>
      <c r="AL344" s="174"/>
    </row>
    <row r="345" spans="1:38" ht="30" x14ac:dyDescent="0.25">
      <c r="A345" s="79" t="s">
        <v>841</v>
      </c>
      <c r="B345" s="181" t="s">
        <v>773</v>
      </c>
      <c r="C345" s="96" t="s">
        <v>701</v>
      </c>
      <c r="D345" s="73">
        <v>0</v>
      </c>
      <c r="E345" s="73">
        <v>0</v>
      </c>
      <c r="F345" s="73">
        <v>0</v>
      </c>
      <c r="G345" s="73">
        <v>0</v>
      </c>
      <c r="H345" s="73">
        <v>0</v>
      </c>
      <c r="I345" s="168">
        <v>2.3772500000000001</v>
      </c>
      <c r="J345" s="74">
        <v>0</v>
      </c>
      <c r="K345" s="74">
        <v>1.8877200000000001</v>
      </c>
      <c r="L345" s="74">
        <v>0.48952999999999997</v>
      </c>
      <c r="M345" s="74">
        <v>0</v>
      </c>
      <c r="N345" s="168">
        <f t="shared" si="96"/>
        <v>2.3772500000000001</v>
      </c>
      <c r="O345" s="168">
        <f t="shared" si="97"/>
        <v>0</v>
      </c>
      <c r="P345" s="168">
        <f t="shared" si="98"/>
        <v>1.8877200000000001</v>
      </c>
      <c r="Q345" s="168">
        <f t="shared" si="99"/>
        <v>0.48952999999999997</v>
      </c>
      <c r="R345" s="168">
        <f t="shared" si="100"/>
        <v>0</v>
      </c>
      <c r="S345" s="172">
        <v>2.3774000000000002</v>
      </c>
      <c r="T345" s="172">
        <v>0</v>
      </c>
      <c r="U345" s="172">
        <v>1.8878700000000002</v>
      </c>
      <c r="V345" s="172">
        <v>0.48952999999999997</v>
      </c>
      <c r="W345" s="172">
        <v>0</v>
      </c>
      <c r="X345" s="72"/>
      <c r="Y345" s="72"/>
      <c r="Z345" s="72"/>
      <c r="AA345" s="72"/>
      <c r="AB345" s="179">
        <v>2013</v>
      </c>
      <c r="AC345" s="47"/>
      <c r="AD345" s="47"/>
      <c r="AE345" s="47"/>
      <c r="AF345" s="47"/>
      <c r="AG345" s="137">
        <v>0.4</v>
      </c>
      <c r="AH345" s="72"/>
      <c r="AI345" s="72"/>
      <c r="AJ345" s="72">
        <v>1.6879999999999999</v>
      </c>
      <c r="AK345" s="72"/>
      <c r="AL345" s="174"/>
    </row>
    <row r="346" spans="1:38" ht="30" x14ac:dyDescent="0.25">
      <c r="A346" s="79" t="s">
        <v>842</v>
      </c>
      <c r="B346" s="181" t="s">
        <v>774</v>
      </c>
      <c r="C346" s="96" t="s">
        <v>701</v>
      </c>
      <c r="D346" s="73">
        <v>0</v>
      </c>
      <c r="E346" s="73">
        <v>0</v>
      </c>
      <c r="F346" s="73">
        <v>0</v>
      </c>
      <c r="G346" s="73">
        <v>0</v>
      </c>
      <c r="H346" s="73">
        <v>0</v>
      </c>
      <c r="I346" s="168">
        <v>1.3589</v>
      </c>
      <c r="J346" s="74">
        <v>0</v>
      </c>
      <c r="K346" s="74">
        <v>0.92274999999999996</v>
      </c>
      <c r="L346" s="74">
        <v>0.43614999999999998</v>
      </c>
      <c r="M346" s="74">
        <v>0</v>
      </c>
      <c r="N346" s="168">
        <f t="shared" si="96"/>
        <v>1.3589</v>
      </c>
      <c r="O346" s="168">
        <f t="shared" si="97"/>
        <v>0</v>
      </c>
      <c r="P346" s="168">
        <f t="shared" si="98"/>
        <v>0.92274999999999996</v>
      </c>
      <c r="Q346" s="168">
        <f t="shared" si="99"/>
        <v>0.43614999999999998</v>
      </c>
      <c r="R346" s="168">
        <f t="shared" si="100"/>
        <v>0</v>
      </c>
      <c r="S346" s="172">
        <v>1.3588999999999998</v>
      </c>
      <c r="T346" s="172">
        <v>0</v>
      </c>
      <c r="U346" s="172">
        <v>0.92274999999999985</v>
      </c>
      <c r="V346" s="172">
        <v>0.43614999999999998</v>
      </c>
      <c r="W346" s="172">
        <v>0</v>
      </c>
      <c r="X346" s="72"/>
      <c r="Y346" s="72"/>
      <c r="Z346" s="72"/>
      <c r="AA346" s="72"/>
      <c r="AB346" s="179">
        <v>2013</v>
      </c>
      <c r="AC346" s="47"/>
      <c r="AD346" s="47"/>
      <c r="AE346" s="47"/>
      <c r="AF346" s="47"/>
      <c r="AG346" s="137">
        <v>0.25</v>
      </c>
      <c r="AH346" s="72"/>
      <c r="AI346" s="72"/>
      <c r="AJ346" s="72">
        <v>3.8699999999999997</v>
      </c>
      <c r="AK346" s="72"/>
      <c r="AL346" s="174"/>
    </row>
    <row r="347" spans="1:38" ht="31.5" x14ac:dyDescent="0.25">
      <c r="A347" s="79" t="s">
        <v>843</v>
      </c>
      <c r="B347" s="180" t="s">
        <v>775</v>
      </c>
      <c r="C347" s="96" t="s">
        <v>701</v>
      </c>
      <c r="D347" s="73">
        <v>0</v>
      </c>
      <c r="E347" s="73">
        <v>0</v>
      </c>
      <c r="F347" s="73">
        <v>0</v>
      </c>
      <c r="G347" s="73">
        <v>0</v>
      </c>
      <c r="H347" s="73">
        <v>0</v>
      </c>
      <c r="I347" s="168">
        <v>2.7553899999999998</v>
      </c>
      <c r="J347" s="74">
        <v>0</v>
      </c>
      <c r="K347" s="74">
        <v>2.7553899999999998</v>
      </c>
      <c r="L347" s="74">
        <v>0</v>
      </c>
      <c r="M347" s="74">
        <v>0</v>
      </c>
      <c r="N347" s="168">
        <f t="shared" si="96"/>
        <v>2.7553899999999998</v>
      </c>
      <c r="O347" s="168">
        <f t="shared" si="97"/>
        <v>0</v>
      </c>
      <c r="P347" s="168">
        <f t="shared" si="98"/>
        <v>2.7553899999999998</v>
      </c>
      <c r="Q347" s="168">
        <f t="shared" si="99"/>
        <v>0</v>
      </c>
      <c r="R347" s="168">
        <f t="shared" si="100"/>
        <v>0</v>
      </c>
      <c r="S347" s="172">
        <v>2.7551999999999999</v>
      </c>
      <c r="T347" s="172">
        <v>0</v>
      </c>
      <c r="U347" s="172">
        <v>2.7551999999999999</v>
      </c>
      <c r="V347" s="172">
        <v>0</v>
      </c>
      <c r="W347" s="172">
        <v>0</v>
      </c>
      <c r="X347" s="72"/>
      <c r="Y347" s="72"/>
      <c r="Z347" s="72"/>
      <c r="AA347" s="72"/>
      <c r="AB347" s="179">
        <v>2013</v>
      </c>
      <c r="AC347" s="47"/>
      <c r="AD347" s="47"/>
      <c r="AE347" s="47"/>
      <c r="AF347" s="47"/>
      <c r="AG347" s="137">
        <v>0.63</v>
      </c>
      <c r="AH347" s="72"/>
      <c r="AI347" s="72"/>
      <c r="AJ347" s="72">
        <v>0</v>
      </c>
      <c r="AK347" s="72"/>
      <c r="AL347" s="174"/>
    </row>
    <row r="348" spans="1:38" ht="31.5" x14ac:dyDescent="0.25">
      <c r="A348" s="79" t="s">
        <v>844</v>
      </c>
      <c r="B348" s="180" t="s">
        <v>776</v>
      </c>
      <c r="C348" s="96" t="s">
        <v>701</v>
      </c>
      <c r="D348" s="73">
        <v>0</v>
      </c>
      <c r="E348" s="73">
        <v>0</v>
      </c>
      <c r="F348" s="73">
        <v>0</v>
      </c>
      <c r="G348" s="73">
        <v>0</v>
      </c>
      <c r="H348" s="73">
        <v>0</v>
      </c>
      <c r="I348" s="168">
        <v>0.46882000000000001</v>
      </c>
      <c r="J348" s="74">
        <v>0</v>
      </c>
      <c r="K348" s="74">
        <v>0.11777</v>
      </c>
      <c r="L348" s="74">
        <v>0.35105000000000003</v>
      </c>
      <c r="M348" s="74">
        <v>0</v>
      </c>
      <c r="N348" s="168">
        <f t="shared" si="96"/>
        <v>0.46882000000000001</v>
      </c>
      <c r="O348" s="168">
        <f t="shared" si="97"/>
        <v>0</v>
      </c>
      <c r="P348" s="168">
        <f t="shared" si="98"/>
        <v>0.11777</v>
      </c>
      <c r="Q348" s="168">
        <f t="shared" si="99"/>
        <v>0.35105000000000003</v>
      </c>
      <c r="R348" s="168">
        <f t="shared" si="100"/>
        <v>0</v>
      </c>
      <c r="S348" s="172">
        <v>0.46875</v>
      </c>
      <c r="T348" s="172">
        <v>0</v>
      </c>
      <c r="U348" s="172">
        <v>0.1177</v>
      </c>
      <c r="V348" s="172">
        <v>0.35105000000000003</v>
      </c>
      <c r="W348" s="172">
        <v>0</v>
      </c>
      <c r="X348" s="72"/>
      <c r="Y348" s="72"/>
      <c r="Z348" s="72"/>
      <c r="AA348" s="72"/>
      <c r="AB348" s="179">
        <v>2013</v>
      </c>
      <c r="AC348" s="47"/>
      <c r="AD348" s="47"/>
      <c r="AE348" s="47"/>
      <c r="AF348" s="47"/>
      <c r="AG348" s="137">
        <v>0</v>
      </c>
      <c r="AH348" s="72"/>
      <c r="AI348" s="72"/>
      <c r="AJ348" s="72">
        <v>0</v>
      </c>
      <c r="AK348" s="72"/>
      <c r="AL348" s="174"/>
    </row>
    <row r="349" spans="1:38" x14ac:dyDescent="0.25">
      <c r="A349" s="79" t="s">
        <v>845</v>
      </c>
      <c r="B349" s="180" t="s">
        <v>777</v>
      </c>
      <c r="C349" s="96" t="s">
        <v>701</v>
      </c>
      <c r="D349" s="73">
        <v>0</v>
      </c>
      <c r="E349" s="73">
        <v>0</v>
      </c>
      <c r="F349" s="73">
        <v>0</v>
      </c>
      <c r="G349" s="73">
        <v>0</v>
      </c>
      <c r="H349" s="73">
        <v>0</v>
      </c>
      <c r="I349" s="168">
        <v>2.57938</v>
      </c>
      <c r="J349" s="74">
        <v>0</v>
      </c>
      <c r="K349" s="74">
        <v>2.57938</v>
      </c>
      <c r="L349" s="74">
        <v>0</v>
      </c>
      <c r="M349" s="74">
        <v>0</v>
      </c>
      <c r="N349" s="168">
        <f t="shared" si="96"/>
        <v>2.57938</v>
      </c>
      <c r="O349" s="168">
        <f t="shared" si="97"/>
        <v>0</v>
      </c>
      <c r="P349" s="168">
        <f t="shared" si="98"/>
        <v>2.57938</v>
      </c>
      <c r="Q349" s="168">
        <f t="shared" si="99"/>
        <v>0</v>
      </c>
      <c r="R349" s="168">
        <f t="shared" si="100"/>
        <v>0</v>
      </c>
      <c r="S349" s="172">
        <v>3.0031100000000004</v>
      </c>
      <c r="T349" s="172">
        <v>0.42373</v>
      </c>
      <c r="U349" s="172">
        <v>2.5793800000000005</v>
      </c>
      <c r="V349" s="172">
        <v>0</v>
      </c>
      <c r="W349" s="172">
        <v>0</v>
      </c>
      <c r="X349" s="72"/>
      <c r="Y349" s="72"/>
      <c r="Z349" s="72"/>
      <c r="AA349" s="72"/>
      <c r="AB349" s="179"/>
      <c r="AC349" s="72"/>
      <c r="AD349" s="72"/>
      <c r="AE349" s="72"/>
      <c r="AF349" s="72"/>
      <c r="AG349" s="137"/>
      <c r="AH349" s="72"/>
      <c r="AI349" s="72"/>
      <c r="AJ349" s="72"/>
      <c r="AK349" s="72"/>
      <c r="AL349" s="174"/>
    </row>
    <row r="350" spans="1:38" ht="31.5" x14ac:dyDescent="0.25">
      <c r="A350" s="79" t="s">
        <v>846</v>
      </c>
      <c r="B350" s="80" t="s">
        <v>723</v>
      </c>
      <c r="C350" s="81" t="s">
        <v>751</v>
      </c>
      <c r="D350" s="73">
        <v>0</v>
      </c>
      <c r="E350" s="73">
        <v>0</v>
      </c>
      <c r="F350" s="73">
        <v>0</v>
      </c>
      <c r="G350" s="73">
        <v>0</v>
      </c>
      <c r="H350" s="73">
        <v>0</v>
      </c>
      <c r="I350" s="168">
        <v>3.416833</v>
      </c>
      <c r="J350" s="74">
        <v>3.41683</v>
      </c>
      <c r="K350" s="74">
        <v>0</v>
      </c>
      <c r="L350" s="74">
        <v>0</v>
      </c>
      <c r="M350" s="74">
        <v>0</v>
      </c>
      <c r="N350" s="168">
        <f t="shared" si="96"/>
        <v>3.416833</v>
      </c>
      <c r="O350" s="168">
        <f t="shared" si="97"/>
        <v>3.41683</v>
      </c>
      <c r="P350" s="168">
        <f t="shared" si="98"/>
        <v>0</v>
      </c>
      <c r="Q350" s="168">
        <f t="shared" si="99"/>
        <v>0</v>
      </c>
      <c r="R350" s="168">
        <f t="shared" si="100"/>
        <v>0</v>
      </c>
      <c r="S350" s="172">
        <v>0.26830000000000004</v>
      </c>
      <c r="T350" s="172">
        <v>0.26830000000000004</v>
      </c>
      <c r="U350" s="172">
        <v>0</v>
      </c>
      <c r="V350" s="172">
        <v>0</v>
      </c>
      <c r="W350" s="172">
        <v>0</v>
      </c>
      <c r="X350" s="72"/>
      <c r="Y350" s="72"/>
      <c r="Z350" s="72"/>
      <c r="AA350" s="72"/>
      <c r="AB350" s="72"/>
      <c r="AC350" s="72"/>
      <c r="AD350" s="72"/>
      <c r="AE350" s="72"/>
      <c r="AF350" s="72"/>
      <c r="AG350" s="72"/>
      <c r="AH350" s="72"/>
      <c r="AI350" s="72"/>
      <c r="AJ350" s="72"/>
      <c r="AK350" s="72"/>
      <c r="AL350" s="174"/>
    </row>
    <row r="351" spans="1:38" x14ac:dyDescent="0.25">
      <c r="A351" s="79" t="s">
        <v>847</v>
      </c>
      <c r="B351" s="80" t="s">
        <v>724</v>
      </c>
      <c r="C351" s="81" t="s">
        <v>752</v>
      </c>
      <c r="D351" s="73">
        <v>0</v>
      </c>
      <c r="E351" s="73">
        <v>0</v>
      </c>
      <c r="F351" s="73">
        <v>0</v>
      </c>
      <c r="G351" s="73">
        <v>0</v>
      </c>
      <c r="H351" s="73">
        <v>0</v>
      </c>
      <c r="I351" s="168">
        <v>7.7999999999999999E-4</v>
      </c>
      <c r="J351" s="74">
        <v>0</v>
      </c>
      <c r="K351" s="74">
        <v>0</v>
      </c>
      <c r="L351" s="74">
        <v>0</v>
      </c>
      <c r="M351" s="74">
        <v>7.7999999999999999E-4</v>
      </c>
      <c r="N351" s="168">
        <f t="shared" si="96"/>
        <v>7.7999999999999999E-4</v>
      </c>
      <c r="O351" s="168">
        <f t="shared" si="97"/>
        <v>0</v>
      </c>
      <c r="P351" s="168">
        <f t="shared" si="98"/>
        <v>0</v>
      </c>
      <c r="Q351" s="168">
        <f t="shared" si="99"/>
        <v>0</v>
      </c>
      <c r="R351" s="168">
        <f t="shared" si="100"/>
        <v>7.7999999999999999E-4</v>
      </c>
      <c r="S351" s="172">
        <v>5.8999999999999992E-4</v>
      </c>
      <c r="T351" s="172">
        <v>0</v>
      </c>
      <c r="U351" s="172">
        <v>0</v>
      </c>
      <c r="V351" s="172">
        <v>0</v>
      </c>
      <c r="W351" s="172">
        <v>5.8999999999999992E-4</v>
      </c>
      <c r="X351" s="72"/>
      <c r="Y351" s="72"/>
      <c r="Z351" s="72"/>
      <c r="AA351" s="72"/>
      <c r="AB351" s="72"/>
      <c r="AC351" s="72"/>
      <c r="AD351" s="72"/>
      <c r="AE351" s="72"/>
      <c r="AF351" s="72"/>
      <c r="AG351" s="72"/>
      <c r="AH351" s="72"/>
      <c r="AI351" s="72"/>
      <c r="AJ351" s="72"/>
      <c r="AK351" s="72"/>
      <c r="AL351" s="174"/>
    </row>
    <row r="352" spans="1:38" ht="31.5" x14ac:dyDescent="0.25">
      <c r="A352" s="79" t="s">
        <v>848</v>
      </c>
      <c r="B352" s="80" t="s">
        <v>725</v>
      </c>
      <c r="C352" s="81" t="s">
        <v>752</v>
      </c>
      <c r="D352" s="73">
        <v>0</v>
      </c>
      <c r="E352" s="73">
        <v>0</v>
      </c>
      <c r="F352" s="73">
        <v>0</v>
      </c>
      <c r="G352" s="73">
        <v>0</v>
      </c>
      <c r="H352" s="73">
        <v>0</v>
      </c>
      <c r="I352" s="168">
        <v>3.5E-4</v>
      </c>
      <c r="J352" s="74">
        <v>0</v>
      </c>
      <c r="K352" s="74">
        <v>0</v>
      </c>
      <c r="L352" s="74">
        <v>0</v>
      </c>
      <c r="M352" s="74">
        <v>3.5E-4</v>
      </c>
      <c r="N352" s="168">
        <f t="shared" si="96"/>
        <v>3.5E-4</v>
      </c>
      <c r="O352" s="168">
        <f t="shared" si="97"/>
        <v>0</v>
      </c>
      <c r="P352" s="168">
        <f t="shared" si="98"/>
        <v>0</v>
      </c>
      <c r="Q352" s="168">
        <f t="shared" si="99"/>
        <v>0</v>
      </c>
      <c r="R352" s="168">
        <f t="shared" si="100"/>
        <v>3.5E-4</v>
      </c>
      <c r="S352" s="172">
        <v>3.5E-4</v>
      </c>
      <c r="T352" s="172">
        <v>0</v>
      </c>
      <c r="U352" s="172">
        <v>0</v>
      </c>
      <c r="V352" s="172">
        <v>0</v>
      </c>
      <c r="W352" s="172">
        <v>3.5E-4</v>
      </c>
      <c r="X352" s="72"/>
      <c r="Y352" s="72"/>
      <c r="Z352" s="72"/>
      <c r="AA352" s="72"/>
      <c r="AB352" s="72"/>
      <c r="AC352" s="72"/>
      <c r="AD352" s="72"/>
      <c r="AE352" s="72"/>
      <c r="AF352" s="72"/>
      <c r="AG352" s="72"/>
      <c r="AH352" s="72"/>
      <c r="AI352" s="72"/>
      <c r="AJ352" s="72"/>
      <c r="AK352" s="72"/>
      <c r="AL352" s="174"/>
    </row>
    <row r="353" spans="1:38" ht="31.5" x14ac:dyDescent="0.25">
      <c r="A353" s="79" t="s">
        <v>849</v>
      </c>
      <c r="B353" s="80" t="s">
        <v>726</v>
      </c>
      <c r="C353" s="81" t="s">
        <v>752</v>
      </c>
      <c r="D353" s="73">
        <v>0</v>
      </c>
      <c r="E353" s="73">
        <v>0</v>
      </c>
      <c r="F353" s="73">
        <v>0</v>
      </c>
      <c r="G353" s="73">
        <v>0</v>
      </c>
      <c r="H353" s="73">
        <v>0</v>
      </c>
      <c r="I353" s="168">
        <v>5.2170000000000001E-2</v>
      </c>
      <c r="J353" s="74">
        <v>0</v>
      </c>
      <c r="K353" s="74">
        <v>0</v>
      </c>
      <c r="L353" s="74">
        <v>0</v>
      </c>
      <c r="M353" s="74">
        <v>5.2170000000000001E-2</v>
      </c>
      <c r="N353" s="168">
        <f t="shared" si="96"/>
        <v>5.2170000000000001E-2</v>
      </c>
      <c r="O353" s="168">
        <f t="shared" si="97"/>
        <v>0</v>
      </c>
      <c r="P353" s="168">
        <f t="shared" si="98"/>
        <v>0</v>
      </c>
      <c r="Q353" s="168">
        <f t="shared" si="99"/>
        <v>0</v>
      </c>
      <c r="R353" s="168">
        <f t="shared" si="100"/>
        <v>5.2170000000000001E-2</v>
      </c>
      <c r="S353" s="172">
        <v>5.2170000000000001E-2</v>
      </c>
      <c r="T353" s="172">
        <v>0</v>
      </c>
      <c r="U353" s="172">
        <v>0</v>
      </c>
      <c r="V353" s="172">
        <v>0</v>
      </c>
      <c r="W353" s="172">
        <v>5.2170000000000001E-2</v>
      </c>
      <c r="X353" s="72"/>
      <c r="Y353" s="72"/>
      <c r="Z353" s="72"/>
      <c r="AA353" s="72"/>
      <c r="AB353" s="72"/>
      <c r="AC353" s="72"/>
      <c r="AD353" s="72"/>
      <c r="AE353" s="72"/>
      <c r="AF353" s="72"/>
      <c r="AG353" s="72"/>
      <c r="AH353" s="72"/>
      <c r="AI353" s="72"/>
      <c r="AJ353" s="72"/>
      <c r="AK353" s="72"/>
      <c r="AL353" s="174"/>
    </row>
    <row r="354" spans="1:38" x14ac:dyDescent="0.25">
      <c r="A354" s="79" t="s">
        <v>850</v>
      </c>
      <c r="B354" s="98" t="s">
        <v>755</v>
      </c>
      <c r="C354" s="81" t="s">
        <v>695</v>
      </c>
      <c r="D354" s="73">
        <v>0</v>
      </c>
      <c r="E354" s="73">
        <v>0</v>
      </c>
      <c r="F354" s="73">
        <v>0</v>
      </c>
      <c r="G354" s="73">
        <v>0</v>
      </c>
      <c r="H354" s="73">
        <v>0</v>
      </c>
      <c r="I354" s="168">
        <v>1.8147200000000001</v>
      </c>
      <c r="J354" s="74">
        <v>0.47626000000000002</v>
      </c>
      <c r="K354" s="74">
        <v>0</v>
      </c>
      <c r="L354" s="74">
        <v>0</v>
      </c>
      <c r="M354" s="74">
        <v>1.33846</v>
      </c>
      <c r="N354" s="168">
        <f t="shared" si="96"/>
        <v>1.8147200000000001</v>
      </c>
      <c r="O354" s="168">
        <f t="shared" si="97"/>
        <v>0.47626000000000002</v>
      </c>
      <c r="P354" s="168">
        <f t="shared" si="98"/>
        <v>0</v>
      </c>
      <c r="Q354" s="168">
        <f t="shared" si="99"/>
        <v>0</v>
      </c>
      <c r="R354" s="168">
        <f t="shared" si="100"/>
        <v>1.33846</v>
      </c>
      <c r="S354" s="172">
        <v>0</v>
      </c>
      <c r="T354" s="172">
        <v>0</v>
      </c>
      <c r="U354" s="172">
        <v>0</v>
      </c>
      <c r="V354" s="172">
        <v>0</v>
      </c>
      <c r="W354" s="172">
        <v>0</v>
      </c>
      <c r="X354" s="72"/>
      <c r="Y354" s="72"/>
      <c r="Z354" s="72"/>
      <c r="AA354" s="72"/>
      <c r="AB354" s="72"/>
      <c r="AC354" s="72"/>
      <c r="AD354" s="72"/>
      <c r="AE354" s="72"/>
      <c r="AF354" s="72"/>
      <c r="AG354" s="72"/>
      <c r="AH354" s="72"/>
      <c r="AI354" s="72"/>
      <c r="AJ354" s="72"/>
      <c r="AK354" s="72"/>
      <c r="AL354" s="174"/>
    </row>
    <row r="355" spans="1:38" x14ac:dyDescent="0.25">
      <c r="A355" s="79" t="s">
        <v>851</v>
      </c>
      <c r="B355" s="80" t="s">
        <v>727</v>
      </c>
      <c r="C355" s="81" t="s">
        <v>695</v>
      </c>
      <c r="D355" s="73">
        <v>0</v>
      </c>
      <c r="E355" s="73">
        <v>0</v>
      </c>
      <c r="F355" s="73">
        <v>0</v>
      </c>
      <c r="G355" s="73">
        <v>0</v>
      </c>
      <c r="H355" s="73">
        <v>0</v>
      </c>
      <c r="I355" s="168">
        <v>6.8101649999999996</v>
      </c>
      <c r="J355" s="74">
        <v>0</v>
      </c>
      <c r="K355" s="74">
        <v>6.8101700000000003</v>
      </c>
      <c r="L355" s="74">
        <v>0</v>
      </c>
      <c r="M355" s="74">
        <v>0</v>
      </c>
      <c r="N355" s="168">
        <f t="shared" si="96"/>
        <v>6.8101649999999996</v>
      </c>
      <c r="O355" s="168">
        <f t="shared" si="97"/>
        <v>0</v>
      </c>
      <c r="P355" s="168">
        <f t="shared" si="98"/>
        <v>6.8101700000000003</v>
      </c>
      <c r="Q355" s="168">
        <f t="shared" si="99"/>
        <v>0</v>
      </c>
      <c r="R355" s="168">
        <f t="shared" si="100"/>
        <v>0</v>
      </c>
      <c r="S355" s="172">
        <v>0</v>
      </c>
      <c r="T355" s="172">
        <v>0</v>
      </c>
      <c r="U355" s="172">
        <v>0</v>
      </c>
      <c r="V355" s="172">
        <v>0</v>
      </c>
      <c r="W355" s="172">
        <v>0</v>
      </c>
      <c r="X355" s="72"/>
      <c r="Y355" s="72"/>
      <c r="Z355" s="72"/>
      <c r="AA355" s="72"/>
      <c r="AB355" s="72"/>
      <c r="AC355" s="72"/>
      <c r="AD355" s="72"/>
      <c r="AE355" s="72"/>
      <c r="AF355" s="72"/>
      <c r="AG355" s="72"/>
      <c r="AH355" s="72"/>
      <c r="AI355" s="72"/>
      <c r="AJ355" s="72"/>
      <c r="AK355" s="72"/>
      <c r="AL355" s="174"/>
    </row>
    <row r="356" spans="1:38" ht="31.5" x14ac:dyDescent="0.25">
      <c r="A356" s="79" t="s">
        <v>852</v>
      </c>
      <c r="B356" s="80" t="s">
        <v>728</v>
      </c>
      <c r="C356" s="81" t="s">
        <v>695</v>
      </c>
      <c r="D356" s="73">
        <v>0</v>
      </c>
      <c r="E356" s="73">
        <v>0</v>
      </c>
      <c r="F356" s="73">
        <v>0</v>
      </c>
      <c r="G356" s="73">
        <v>0</v>
      </c>
      <c r="H356" s="73">
        <v>0</v>
      </c>
      <c r="I356" s="168">
        <v>0</v>
      </c>
      <c r="J356" s="74">
        <v>0</v>
      </c>
      <c r="K356" s="74">
        <v>0</v>
      </c>
      <c r="L356" s="74">
        <v>0</v>
      </c>
      <c r="M356" s="74">
        <v>0</v>
      </c>
      <c r="N356" s="168">
        <f t="shared" si="96"/>
        <v>0</v>
      </c>
      <c r="O356" s="168">
        <f t="shared" si="97"/>
        <v>0</v>
      </c>
      <c r="P356" s="168">
        <f t="shared" si="98"/>
        <v>0</v>
      </c>
      <c r="Q356" s="168">
        <f t="shared" si="99"/>
        <v>0</v>
      </c>
      <c r="R356" s="168">
        <f t="shared" si="100"/>
        <v>0</v>
      </c>
      <c r="S356" s="172">
        <v>3.0701900000000002</v>
      </c>
      <c r="T356" s="172">
        <v>3.0701900000000002</v>
      </c>
      <c r="U356" s="172">
        <v>0</v>
      </c>
      <c r="V356" s="172">
        <v>0</v>
      </c>
      <c r="W356" s="172">
        <v>0</v>
      </c>
      <c r="X356" s="72"/>
      <c r="Y356" s="72"/>
      <c r="Z356" s="72"/>
      <c r="AA356" s="72"/>
      <c r="AB356" s="72"/>
      <c r="AC356" s="72"/>
      <c r="AD356" s="72"/>
      <c r="AE356" s="72"/>
      <c r="AF356" s="72"/>
      <c r="AG356" s="72"/>
      <c r="AH356" s="72"/>
      <c r="AI356" s="72"/>
      <c r="AJ356" s="72"/>
      <c r="AK356" s="72"/>
      <c r="AL356" s="174"/>
    </row>
    <row r="357" spans="1:38" ht="33" customHeight="1" x14ac:dyDescent="0.25">
      <c r="A357" s="79" t="s">
        <v>853</v>
      </c>
      <c r="B357" s="80" t="s">
        <v>729</v>
      </c>
      <c r="C357" s="81" t="s">
        <v>695</v>
      </c>
      <c r="D357" s="73">
        <v>0</v>
      </c>
      <c r="E357" s="73">
        <v>0</v>
      </c>
      <c r="F357" s="73">
        <v>0</v>
      </c>
      <c r="G357" s="73">
        <v>0</v>
      </c>
      <c r="H357" s="73">
        <v>0</v>
      </c>
      <c r="I357" s="168">
        <v>0.43926999999999999</v>
      </c>
      <c r="J357" s="74">
        <v>0</v>
      </c>
      <c r="K357" s="74">
        <v>0.43926999999999999</v>
      </c>
      <c r="L357" s="74">
        <v>0</v>
      </c>
      <c r="M357" s="74">
        <v>0</v>
      </c>
      <c r="N357" s="168">
        <f t="shared" si="96"/>
        <v>0.43926999999999999</v>
      </c>
      <c r="O357" s="168">
        <f t="shared" si="97"/>
        <v>0</v>
      </c>
      <c r="P357" s="168">
        <f t="shared" si="98"/>
        <v>0.43926999999999999</v>
      </c>
      <c r="Q357" s="168">
        <f t="shared" si="99"/>
        <v>0</v>
      </c>
      <c r="R357" s="168">
        <f t="shared" si="100"/>
        <v>0</v>
      </c>
      <c r="S357" s="172">
        <v>0</v>
      </c>
      <c r="T357" s="172">
        <v>0</v>
      </c>
      <c r="U357" s="172">
        <v>0</v>
      </c>
      <c r="V357" s="172">
        <v>0</v>
      </c>
      <c r="W357" s="172">
        <v>0</v>
      </c>
      <c r="X357" s="72"/>
      <c r="Y357" s="72"/>
      <c r="Z357" s="72"/>
      <c r="AA357" s="72"/>
      <c r="AB357" s="72"/>
      <c r="AC357" s="72"/>
      <c r="AD357" s="72"/>
      <c r="AE357" s="72"/>
      <c r="AF357" s="72"/>
      <c r="AG357" s="72"/>
      <c r="AH357" s="72"/>
      <c r="AI357" s="72"/>
      <c r="AJ357" s="72"/>
      <c r="AK357" s="72"/>
      <c r="AL357" s="174"/>
    </row>
    <row r="358" spans="1:38" x14ac:dyDescent="0.25">
      <c r="A358" s="79" t="s">
        <v>854</v>
      </c>
      <c r="B358" s="80" t="s">
        <v>730</v>
      </c>
      <c r="C358" s="81" t="s">
        <v>695</v>
      </c>
      <c r="D358" s="73">
        <v>0</v>
      </c>
      <c r="E358" s="73">
        <v>0</v>
      </c>
      <c r="F358" s="73">
        <v>0</v>
      </c>
      <c r="G358" s="73">
        <v>0</v>
      </c>
      <c r="H358" s="73">
        <v>0</v>
      </c>
      <c r="I358" s="168">
        <v>178.93006</v>
      </c>
      <c r="J358" s="74">
        <v>14.10657</v>
      </c>
      <c r="K358" s="74">
        <v>27.349919999999997</v>
      </c>
      <c r="L358" s="74">
        <v>134.27627999999999</v>
      </c>
      <c r="M358" s="74">
        <v>3.1972899999999997</v>
      </c>
      <c r="N358" s="168">
        <f t="shared" si="96"/>
        <v>178.93006</v>
      </c>
      <c r="O358" s="168">
        <f t="shared" si="97"/>
        <v>14.10657</v>
      </c>
      <c r="P358" s="168">
        <f t="shared" si="98"/>
        <v>27.349919999999997</v>
      </c>
      <c r="Q358" s="168">
        <f t="shared" si="99"/>
        <v>134.27627999999999</v>
      </c>
      <c r="R358" s="168">
        <f t="shared" si="100"/>
        <v>3.1972899999999997</v>
      </c>
      <c r="S358" s="172">
        <v>116.25028000000002</v>
      </c>
      <c r="T358" s="172">
        <v>10.476709999999999</v>
      </c>
      <c r="U358" s="172">
        <v>14.95791</v>
      </c>
      <c r="V358" s="172">
        <v>87.410480000000007</v>
      </c>
      <c r="W358" s="172">
        <v>3.4051800000000076</v>
      </c>
      <c r="X358" s="72"/>
      <c r="Y358" s="72"/>
      <c r="Z358" s="72"/>
      <c r="AA358" s="72"/>
      <c r="AB358" s="72"/>
      <c r="AC358" s="72"/>
      <c r="AD358" s="72"/>
      <c r="AE358" s="72"/>
      <c r="AF358" s="72"/>
      <c r="AG358" s="72"/>
      <c r="AH358" s="72"/>
      <c r="AI358" s="72"/>
      <c r="AJ358" s="72"/>
      <c r="AK358" s="72"/>
      <c r="AL358" s="174"/>
    </row>
    <row r="359" spans="1:38" ht="31.5" x14ac:dyDescent="0.25">
      <c r="A359" s="79" t="s">
        <v>855</v>
      </c>
      <c r="B359" s="98" t="s">
        <v>731</v>
      </c>
      <c r="C359" s="96" t="s">
        <v>695</v>
      </c>
      <c r="D359" s="73">
        <v>0</v>
      </c>
      <c r="E359" s="73">
        <v>0</v>
      </c>
      <c r="F359" s="73">
        <v>0</v>
      </c>
      <c r="G359" s="73">
        <v>0</v>
      </c>
      <c r="H359" s="73">
        <v>0</v>
      </c>
      <c r="I359" s="168">
        <v>24.35173</v>
      </c>
      <c r="J359" s="74">
        <v>0</v>
      </c>
      <c r="K359" s="74">
        <v>0</v>
      </c>
      <c r="L359" s="74">
        <v>24.351724999999998</v>
      </c>
      <c r="M359" s="74">
        <v>0</v>
      </c>
      <c r="N359" s="168">
        <f t="shared" si="96"/>
        <v>24.35173</v>
      </c>
      <c r="O359" s="168">
        <f t="shared" si="97"/>
        <v>0</v>
      </c>
      <c r="P359" s="168">
        <f t="shared" si="98"/>
        <v>0</v>
      </c>
      <c r="Q359" s="168">
        <f t="shared" si="99"/>
        <v>24.351724999999998</v>
      </c>
      <c r="R359" s="168">
        <f t="shared" si="100"/>
        <v>0</v>
      </c>
      <c r="S359" s="172">
        <v>0</v>
      </c>
      <c r="T359" s="172">
        <v>0</v>
      </c>
      <c r="U359" s="172">
        <v>0</v>
      </c>
      <c r="V359" s="172">
        <v>0</v>
      </c>
      <c r="W359" s="172">
        <v>0</v>
      </c>
      <c r="X359" s="72"/>
      <c r="Y359" s="72"/>
      <c r="Z359" s="72"/>
      <c r="AA359" s="72"/>
      <c r="AB359" s="72"/>
      <c r="AC359" s="72"/>
      <c r="AD359" s="72"/>
      <c r="AE359" s="72"/>
      <c r="AF359" s="72"/>
      <c r="AG359" s="72"/>
      <c r="AH359" s="72"/>
      <c r="AI359" s="72"/>
      <c r="AJ359" s="72"/>
      <c r="AK359" s="72"/>
      <c r="AL359" s="174"/>
    </row>
    <row r="360" spans="1:38" x14ac:dyDescent="0.25">
      <c r="A360" s="79" t="s">
        <v>856</v>
      </c>
      <c r="B360" s="98" t="s">
        <v>732</v>
      </c>
      <c r="C360" s="96" t="s">
        <v>695</v>
      </c>
      <c r="D360" s="73">
        <v>0</v>
      </c>
      <c r="E360" s="73">
        <v>0</v>
      </c>
      <c r="F360" s="73">
        <v>0</v>
      </c>
      <c r="G360" s="73">
        <v>0</v>
      </c>
      <c r="H360" s="73">
        <v>0</v>
      </c>
      <c r="I360" s="168">
        <v>40.463259999999998</v>
      </c>
      <c r="J360" s="74">
        <v>0</v>
      </c>
      <c r="K360" s="74">
        <v>0</v>
      </c>
      <c r="L360" s="74">
        <v>39.873489999999997</v>
      </c>
      <c r="M360" s="74">
        <v>0.58975</v>
      </c>
      <c r="N360" s="168">
        <f t="shared" si="96"/>
        <v>40.463259999999998</v>
      </c>
      <c r="O360" s="168">
        <f t="shared" si="97"/>
        <v>0</v>
      </c>
      <c r="P360" s="168">
        <f t="shared" si="98"/>
        <v>0</v>
      </c>
      <c r="Q360" s="168">
        <f t="shared" si="99"/>
        <v>39.873489999999997</v>
      </c>
      <c r="R360" s="168">
        <f t="shared" si="100"/>
        <v>0.58975</v>
      </c>
      <c r="S360" s="172">
        <v>0</v>
      </c>
      <c r="T360" s="172">
        <v>0</v>
      </c>
      <c r="U360" s="172">
        <v>0</v>
      </c>
      <c r="V360" s="172">
        <v>0</v>
      </c>
      <c r="W360" s="172">
        <v>0</v>
      </c>
      <c r="X360" s="72"/>
      <c r="Y360" s="72"/>
      <c r="Z360" s="72"/>
      <c r="AA360" s="72"/>
      <c r="AB360" s="72"/>
      <c r="AC360" s="72"/>
      <c r="AD360" s="72"/>
      <c r="AE360" s="72"/>
      <c r="AF360" s="72"/>
      <c r="AG360" s="72"/>
      <c r="AH360" s="72"/>
      <c r="AI360" s="72"/>
      <c r="AJ360" s="72"/>
      <c r="AK360" s="72"/>
      <c r="AL360" s="174"/>
    </row>
    <row r="361" spans="1:38" ht="31.5" x14ac:dyDescent="0.25">
      <c r="A361" s="79" t="s">
        <v>857</v>
      </c>
      <c r="B361" s="98" t="s">
        <v>733</v>
      </c>
      <c r="C361" s="96" t="s">
        <v>695</v>
      </c>
      <c r="D361" s="73">
        <v>0</v>
      </c>
      <c r="E361" s="73">
        <v>0</v>
      </c>
      <c r="F361" s="73">
        <v>0</v>
      </c>
      <c r="G361" s="73">
        <v>0</v>
      </c>
      <c r="H361" s="73">
        <v>0</v>
      </c>
      <c r="I361" s="168">
        <v>6.1896199999999997</v>
      </c>
      <c r="J361" s="74">
        <v>0</v>
      </c>
      <c r="K361" s="74">
        <v>5.9136899999999999</v>
      </c>
      <c r="L361" s="74">
        <v>0.27593000000000006</v>
      </c>
      <c r="M361" s="74">
        <v>0</v>
      </c>
      <c r="N361" s="168">
        <f t="shared" si="96"/>
        <v>6.1896199999999997</v>
      </c>
      <c r="O361" s="168">
        <f t="shared" si="97"/>
        <v>0</v>
      </c>
      <c r="P361" s="168">
        <f t="shared" si="98"/>
        <v>5.9136899999999999</v>
      </c>
      <c r="Q361" s="168">
        <f t="shared" si="99"/>
        <v>0.27593000000000006</v>
      </c>
      <c r="R361" s="168">
        <f t="shared" si="100"/>
        <v>0</v>
      </c>
      <c r="S361" s="172">
        <v>0</v>
      </c>
      <c r="T361" s="172">
        <v>0</v>
      </c>
      <c r="U361" s="172">
        <v>0</v>
      </c>
      <c r="V361" s="172">
        <v>0</v>
      </c>
      <c r="W361" s="172">
        <v>0</v>
      </c>
      <c r="X361" s="72"/>
      <c r="Y361" s="72"/>
      <c r="Z361" s="72"/>
      <c r="AA361" s="72"/>
      <c r="AB361" s="72"/>
      <c r="AC361" s="72"/>
      <c r="AD361" s="72"/>
      <c r="AE361" s="72"/>
      <c r="AF361" s="72"/>
      <c r="AG361" s="72"/>
      <c r="AH361" s="72"/>
      <c r="AI361" s="72"/>
      <c r="AJ361" s="72"/>
      <c r="AK361" s="72"/>
      <c r="AL361" s="174"/>
    </row>
    <row r="362" spans="1:38" x14ac:dyDescent="0.25">
      <c r="A362" s="79" t="s">
        <v>858</v>
      </c>
      <c r="B362" s="98" t="s">
        <v>778</v>
      </c>
      <c r="C362" s="105" t="s">
        <v>695</v>
      </c>
      <c r="D362" s="73">
        <v>0</v>
      </c>
      <c r="E362" s="73">
        <v>0</v>
      </c>
      <c r="F362" s="73">
        <v>0</v>
      </c>
      <c r="G362" s="73">
        <v>0</v>
      </c>
      <c r="H362" s="73">
        <v>0</v>
      </c>
      <c r="I362" s="168">
        <v>0.57384000000000002</v>
      </c>
      <c r="J362" s="74">
        <v>0.57384000000000002</v>
      </c>
      <c r="K362" s="74">
        <v>0</v>
      </c>
      <c r="L362" s="74">
        <v>0</v>
      </c>
      <c r="M362" s="74">
        <v>0</v>
      </c>
      <c r="N362" s="168">
        <f t="shared" si="96"/>
        <v>0.57384000000000002</v>
      </c>
      <c r="O362" s="168">
        <f t="shared" si="97"/>
        <v>0.57384000000000002</v>
      </c>
      <c r="P362" s="168">
        <f t="shared" si="98"/>
        <v>0</v>
      </c>
      <c r="Q362" s="168">
        <f t="shared" si="99"/>
        <v>0</v>
      </c>
      <c r="R362" s="168">
        <f t="shared" si="100"/>
        <v>0</v>
      </c>
      <c r="S362" s="172">
        <v>0</v>
      </c>
      <c r="T362" s="172">
        <v>0</v>
      </c>
      <c r="U362" s="172">
        <v>0</v>
      </c>
      <c r="V362" s="172">
        <v>0</v>
      </c>
      <c r="W362" s="172">
        <v>0</v>
      </c>
      <c r="X362" s="72"/>
      <c r="Y362" s="72"/>
      <c r="Z362" s="72"/>
      <c r="AA362" s="72"/>
      <c r="AB362" s="72"/>
      <c r="AC362" s="72"/>
      <c r="AD362" s="72"/>
      <c r="AE362" s="72"/>
      <c r="AF362" s="72"/>
      <c r="AG362" s="72"/>
      <c r="AH362" s="72"/>
      <c r="AI362" s="72"/>
      <c r="AJ362" s="72"/>
      <c r="AK362" s="72"/>
      <c r="AL362" s="174"/>
    </row>
    <row r="363" spans="1:38" ht="31.5" x14ac:dyDescent="0.25">
      <c r="A363" s="79" t="s">
        <v>859</v>
      </c>
      <c r="B363" s="80" t="s">
        <v>734</v>
      </c>
      <c r="C363" s="81" t="s">
        <v>753</v>
      </c>
      <c r="D363" s="73">
        <v>0</v>
      </c>
      <c r="E363" s="73">
        <v>0</v>
      </c>
      <c r="F363" s="73">
        <v>0</v>
      </c>
      <c r="G363" s="73">
        <v>0</v>
      </c>
      <c r="H363" s="73">
        <v>0</v>
      </c>
      <c r="I363" s="168">
        <v>14.419859000000001</v>
      </c>
      <c r="J363" s="74">
        <v>0</v>
      </c>
      <c r="K363" s="74">
        <v>0</v>
      </c>
      <c r="L363" s="74">
        <v>14.419859000000001</v>
      </c>
      <c r="M363" s="74">
        <v>0</v>
      </c>
      <c r="N363" s="168">
        <f t="shared" si="96"/>
        <v>14.419859000000001</v>
      </c>
      <c r="O363" s="168">
        <f t="shared" si="97"/>
        <v>0</v>
      </c>
      <c r="P363" s="168">
        <f t="shared" si="98"/>
        <v>0</v>
      </c>
      <c r="Q363" s="168">
        <f t="shared" si="99"/>
        <v>14.419859000000001</v>
      </c>
      <c r="R363" s="168">
        <f t="shared" si="100"/>
        <v>0</v>
      </c>
      <c r="S363" s="172">
        <v>0</v>
      </c>
      <c r="T363" s="172">
        <v>0</v>
      </c>
      <c r="U363" s="172">
        <v>0</v>
      </c>
      <c r="V363" s="172">
        <v>0</v>
      </c>
      <c r="W363" s="172">
        <v>0</v>
      </c>
      <c r="X363" s="72"/>
      <c r="Y363" s="72"/>
      <c r="Z363" s="72"/>
      <c r="AA363" s="72"/>
      <c r="AB363" s="72"/>
      <c r="AC363" s="72"/>
      <c r="AD363" s="72"/>
      <c r="AE363" s="72"/>
      <c r="AF363" s="72"/>
      <c r="AG363" s="72"/>
      <c r="AH363" s="72"/>
      <c r="AI363" s="72"/>
      <c r="AJ363" s="72"/>
      <c r="AK363" s="72"/>
      <c r="AL363" s="174"/>
    </row>
    <row r="364" spans="1:38" ht="31.5" x14ac:dyDescent="0.25">
      <c r="A364" s="79" t="s">
        <v>860</v>
      </c>
      <c r="B364" s="80" t="s">
        <v>735</v>
      </c>
      <c r="C364" s="81" t="s">
        <v>753</v>
      </c>
      <c r="D364" s="73">
        <v>0</v>
      </c>
      <c r="E364" s="73">
        <v>0</v>
      </c>
      <c r="F364" s="73">
        <v>0</v>
      </c>
      <c r="G364" s="73">
        <v>0</v>
      </c>
      <c r="H364" s="73">
        <v>0</v>
      </c>
      <c r="I364" s="168">
        <v>88.746667700000003</v>
      </c>
      <c r="J364" s="74">
        <v>0</v>
      </c>
      <c r="K364" s="74">
        <v>0</v>
      </c>
      <c r="L364" s="74">
        <v>88.746667700000003</v>
      </c>
      <c r="M364" s="74">
        <v>0</v>
      </c>
      <c r="N364" s="168">
        <f t="shared" si="96"/>
        <v>88.746667700000003</v>
      </c>
      <c r="O364" s="168">
        <f t="shared" si="97"/>
        <v>0</v>
      </c>
      <c r="P364" s="168">
        <f t="shared" si="98"/>
        <v>0</v>
      </c>
      <c r="Q364" s="168">
        <f t="shared" si="99"/>
        <v>88.746667700000003</v>
      </c>
      <c r="R364" s="168">
        <f t="shared" si="100"/>
        <v>0</v>
      </c>
      <c r="S364" s="172">
        <v>0</v>
      </c>
      <c r="T364" s="172">
        <v>0</v>
      </c>
      <c r="U364" s="172">
        <v>0</v>
      </c>
      <c r="V364" s="172">
        <v>0</v>
      </c>
      <c r="W364" s="172">
        <v>0</v>
      </c>
      <c r="X364" s="72"/>
      <c r="Y364" s="72"/>
      <c r="Z364" s="72"/>
      <c r="AA364" s="72"/>
      <c r="AB364" s="72"/>
      <c r="AC364" s="72"/>
      <c r="AD364" s="72"/>
      <c r="AE364" s="72"/>
      <c r="AF364" s="72"/>
      <c r="AG364" s="72"/>
      <c r="AH364" s="72"/>
      <c r="AI364" s="72"/>
      <c r="AJ364" s="72"/>
      <c r="AK364" s="72"/>
      <c r="AL364" s="174"/>
    </row>
    <row r="365" spans="1:38" ht="31.5" x14ac:dyDescent="0.25">
      <c r="A365" s="79" t="s">
        <v>861</v>
      </c>
      <c r="B365" s="80" t="s">
        <v>736</v>
      </c>
      <c r="C365" s="81" t="s">
        <v>697</v>
      </c>
      <c r="D365" s="73">
        <v>0</v>
      </c>
      <c r="E365" s="73">
        <v>0</v>
      </c>
      <c r="F365" s="73">
        <v>0</v>
      </c>
      <c r="G365" s="73">
        <v>0</v>
      </c>
      <c r="H365" s="73">
        <v>0</v>
      </c>
      <c r="I365" s="168">
        <v>1.0734999999999999</v>
      </c>
      <c r="J365" s="74">
        <v>0</v>
      </c>
      <c r="K365" s="74">
        <v>0</v>
      </c>
      <c r="L365" s="74">
        <v>0</v>
      </c>
      <c r="M365" s="74">
        <v>1.0734999999999999</v>
      </c>
      <c r="N365" s="168">
        <f t="shared" si="96"/>
        <v>1.0734999999999999</v>
      </c>
      <c r="O365" s="168">
        <f t="shared" si="97"/>
        <v>0</v>
      </c>
      <c r="P365" s="168">
        <f t="shared" si="98"/>
        <v>0</v>
      </c>
      <c r="Q365" s="168">
        <f t="shared" si="99"/>
        <v>0</v>
      </c>
      <c r="R365" s="168">
        <f t="shared" si="100"/>
        <v>1.0734999999999999</v>
      </c>
      <c r="S365" s="172">
        <v>1.0734999999999999</v>
      </c>
      <c r="T365" s="172">
        <v>0</v>
      </c>
      <c r="U365" s="172">
        <v>0</v>
      </c>
      <c r="V365" s="172">
        <v>0</v>
      </c>
      <c r="W365" s="172">
        <v>1.0734999999999999</v>
      </c>
      <c r="X365" s="72"/>
      <c r="Y365" s="72"/>
      <c r="Z365" s="72"/>
      <c r="AA365" s="72"/>
      <c r="AB365" s="72"/>
      <c r="AC365" s="72"/>
      <c r="AD365" s="72"/>
      <c r="AE365" s="72"/>
      <c r="AF365" s="72"/>
      <c r="AG365" s="72"/>
      <c r="AH365" s="72"/>
      <c r="AI365" s="72"/>
      <c r="AJ365" s="72"/>
      <c r="AK365" s="72"/>
      <c r="AL365" s="174"/>
    </row>
    <row r="366" spans="1:38" ht="31.5" x14ac:dyDescent="0.25">
      <c r="A366" s="79" t="s">
        <v>862</v>
      </c>
      <c r="B366" s="80" t="s">
        <v>737</v>
      </c>
      <c r="C366" s="81" t="s">
        <v>697</v>
      </c>
      <c r="D366" s="73">
        <v>0</v>
      </c>
      <c r="E366" s="73">
        <v>0</v>
      </c>
      <c r="F366" s="73">
        <v>0</v>
      </c>
      <c r="G366" s="73">
        <v>0</v>
      </c>
      <c r="H366" s="73">
        <v>0</v>
      </c>
      <c r="I366" s="168">
        <v>6.6234000000000001E-2</v>
      </c>
      <c r="J366" s="74">
        <v>0</v>
      </c>
      <c r="K366" s="74">
        <v>0</v>
      </c>
      <c r="L366" s="74">
        <v>0</v>
      </c>
      <c r="M366" s="74">
        <v>6.6234000000000001E-2</v>
      </c>
      <c r="N366" s="168">
        <f t="shared" si="96"/>
        <v>6.6234000000000001E-2</v>
      </c>
      <c r="O366" s="168">
        <f t="shared" si="97"/>
        <v>0</v>
      </c>
      <c r="P366" s="168">
        <f t="shared" si="98"/>
        <v>0</v>
      </c>
      <c r="Q366" s="168">
        <f t="shared" si="99"/>
        <v>0</v>
      </c>
      <c r="R366" s="168">
        <f t="shared" si="100"/>
        <v>6.6234000000000001E-2</v>
      </c>
      <c r="S366" s="172">
        <v>0</v>
      </c>
      <c r="T366" s="172">
        <v>0</v>
      </c>
      <c r="U366" s="172">
        <v>0</v>
      </c>
      <c r="V366" s="172">
        <v>0</v>
      </c>
      <c r="W366" s="172">
        <v>0</v>
      </c>
      <c r="X366" s="72"/>
      <c r="Y366" s="72"/>
      <c r="Z366" s="72"/>
      <c r="AA366" s="72"/>
      <c r="AB366" s="72"/>
      <c r="AC366" s="72"/>
      <c r="AD366" s="72"/>
      <c r="AE366" s="72"/>
      <c r="AF366" s="72"/>
      <c r="AG366" s="72"/>
      <c r="AH366" s="72"/>
      <c r="AI366" s="72"/>
      <c r="AJ366" s="72"/>
      <c r="AK366" s="72"/>
      <c r="AL366" s="174"/>
    </row>
    <row r="367" spans="1:38" ht="31.5" x14ac:dyDescent="0.25">
      <c r="A367" s="79" t="s">
        <v>863</v>
      </c>
      <c r="B367" s="80" t="s">
        <v>738</v>
      </c>
      <c r="C367" s="81" t="s">
        <v>697</v>
      </c>
      <c r="D367" s="73">
        <v>0</v>
      </c>
      <c r="E367" s="73">
        <v>0</v>
      </c>
      <c r="F367" s="73">
        <v>0</v>
      </c>
      <c r="G367" s="73">
        <v>0</v>
      </c>
      <c r="H367" s="73">
        <v>0</v>
      </c>
      <c r="I367" s="168">
        <v>0.24892100000000003</v>
      </c>
      <c r="J367" s="74">
        <v>0</v>
      </c>
      <c r="K367" s="74">
        <v>0</v>
      </c>
      <c r="L367" s="74">
        <v>0</v>
      </c>
      <c r="M367" s="74">
        <v>0.24892100000000003</v>
      </c>
      <c r="N367" s="168">
        <f t="shared" si="96"/>
        <v>0.24892100000000003</v>
      </c>
      <c r="O367" s="168">
        <f t="shared" si="97"/>
        <v>0</v>
      </c>
      <c r="P367" s="168">
        <f t="shared" si="98"/>
        <v>0</v>
      </c>
      <c r="Q367" s="168">
        <f t="shared" si="99"/>
        <v>0</v>
      </c>
      <c r="R367" s="168">
        <f t="shared" si="100"/>
        <v>0.24892100000000003</v>
      </c>
      <c r="S367" s="172">
        <v>0</v>
      </c>
      <c r="T367" s="172">
        <v>0</v>
      </c>
      <c r="U367" s="172">
        <v>0</v>
      </c>
      <c r="V367" s="172">
        <v>0</v>
      </c>
      <c r="W367" s="172">
        <v>0</v>
      </c>
      <c r="X367" s="72"/>
      <c r="Y367" s="72"/>
      <c r="Z367" s="72"/>
      <c r="AA367" s="72"/>
      <c r="AB367" s="72"/>
      <c r="AC367" s="72"/>
      <c r="AD367" s="72"/>
      <c r="AE367" s="72"/>
      <c r="AF367" s="72"/>
      <c r="AG367" s="72"/>
      <c r="AH367" s="72"/>
      <c r="AI367" s="72"/>
      <c r="AJ367" s="72"/>
      <c r="AK367" s="72"/>
      <c r="AL367" s="174"/>
    </row>
    <row r="368" spans="1:38" x14ac:dyDescent="0.25">
      <c r="A368" s="79" t="s">
        <v>864</v>
      </c>
      <c r="B368" s="80" t="s">
        <v>739</v>
      </c>
      <c r="C368" s="81" t="s">
        <v>697</v>
      </c>
      <c r="D368" s="73">
        <v>0</v>
      </c>
      <c r="E368" s="73">
        <v>0</v>
      </c>
      <c r="F368" s="73">
        <v>0</v>
      </c>
      <c r="G368" s="73">
        <v>0</v>
      </c>
      <c r="H368" s="73">
        <v>0</v>
      </c>
      <c r="I368" s="168">
        <v>0.72539999999999993</v>
      </c>
      <c r="J368" s="74">
        <v>0</v>
      </c>
      <c r="K368" s="74">
        <v>0.49998200000000004</v>
      </c>
      <c r="L368" s="74">
        <v>0</v>
      </c>
      <c r="M368" s="74">
        <v>0.22542300000000001</v>
      </c>
      <c r="N368" s="168">
        <f t="shared" si="96"/>
        <v>0.72539999999999993</v>
      </c>
      <c r="O368" s="168">
        <f t="shared" si="97"/>
        <v>0</v>
      </c>
      <c r="P368" s="168">
        <f t="shared" si="98"/>
        <v>0.49998200000000004</v>
      </c>
      <c r="Q368" s="168">
        <f t="shared" si="99"/>
        <v>0</v>
      </c>
      <c r="R368" s="168">
        <f t="shared" si="100"/>
        <v>0.22542300000000001</v>
      </c>
      <c r="S368" s="172">
        <v>6.520537</v>
      </c>
      <c r="T368" s="172">
        <v>5.2316609999999999</v>
      </c>
      <c r="U368" s="172">
        <v>1.268713</v>
      </c>
      <c r="V368" s="172">
        <v>0</v>
      </c>
      <c r="W368" s="172">
        <v>2.0163000000000465E-2</v>
      </c>
      <c r="X368" s="72"/>
      <c r="Y368" s="72"/>
      <c r="Z368" s="72"/>
      <c r="AA368" s="72"/>
      <c r="AB368" s="72"/>
      <c r="AC368" s="72"/>
      <c r="AD368" s="72"/>
      <c r="AE368" s="72"/>
      <c r="AF368" s="72"/>
      <c r="AG368" s="72"/>
      <c r="AH368" s="72"/>
      <c r="AI368" s="72"/>
      <c r="AJ368" s="72"/>
      <c r="AK368" s="72"/>
      <c r="AL368" s="174"/>
    </row>
    <row r="369" spans="1:38" ht="31.5" x14ac:dyDescent="0.25">
      <c r="A369" s="79"/>
      <c r="B369" s="80" t="s">
        <v>887</v>
      </c>
      <c r="C369" s="81" t="s">
        <v>697</v>
      </c>
      <c r="D369" s="73">
        <v>0</v>
      </c>
      <c r="E369" s="73">
        <v>0</v>
      </c>
      <c r="F369" s="73">
        <v>0</v>
      </c>
      <c r="G369" s="73">
        <v>0</v>
      </c>
      <c r="H369" s="73">
        <v>0</v>
      </c>
      <c r="I369" s="168">
        <v>0</v>
      </c>
      <c r="J369" s="74">
        <v>0</v>
      </c>
      <c r="K369" s="74">
        <v>0</v>
      </c>
      <c r="L369" s="74">
        <v>0</v>
      </c>
      <c r="M369" s="74">
        <v>0</v>
      </c>
      <c r="N369" s="168"/>
      <c r="O369" s="168"/>
      <c r="P369" s="168"/>
      <c r="Q369" s="168"/>
      <c r="R369" s="168"/>
      <c r="S369" s="172">
        <v>0.42366100000000001</v>
      </c>
      <c r="T369" s="172">
        <v>0.42366100000000001</v>
      </c>
      <c r="U369" s="172">
        <v>0</v>
      </c>
      <c r="V369" s="172">
        <v>0</v>
      </c>
      <c r="W369" s="172">
        <v>0</v>
      </c>
      <c r="X369" s="72"/>
      <c r="Y369" s="72"/>
      <c r="Z369" s="72"/>
      <c r="AA369" s="72"/>
      <c r="AB369" s="72"/>
      <c r="AC369" s="72"/>
      <c r="AD369" s="72"/>
      <c r="AE369" s="72"/>
      <c r="AF369" s="72"/>
      <c r="AG369" s="72"/>
      <c r="AH369" s="72"/>
      <c r="AI369" s="72"/>
      <c r="AJ369" s="72"/>
      <c r="AK369" s="72"/>
      <c r="AL369" s="174"/>
    </row>
    <row r="370" spans="1:38" x14ac:dyDescent="0.25">
      <c r="A370" s="79"/>
      <c r="B370" s="80"/>
      <c r="C370" s="81"/>
      <c r="D370" s="73">
        <v>0</v>
      </c>
      <c r="E370" s="73">
        <v>0</v>
      </c>
      <c r="F370" s="73">
        <v>0</v>
      </c>
      <c r="G370" s="73">
        <v>0</v>
      </c>
      <c r="H370" s="73">
        <v>0</v>
      </c>
      <c r="I370" s="168">
        <v>0</v>
      </c>
      <c r="J370" s="74">
        <v>0</v>
      </c>
      <c r="K370" s="74">
        <v>0</v>
      </c>
      <c r="L370" s="74">
        <v>0</v>
      </c>
      <c r="M370" s="74">
        <v>0</v>
      </c>
      <c r="N370" s="168"/>
      <c r="O370" s="168"/>
      <c r="P370" s="168"/>
      <c r="Q370" s="168"/>
      <c r="R370" s="168"/>
      <c r="S370" s="172">
        <v>0</v>
      </c>
      <c r="T370" s="172">
        <v>0</v>
      </c>
      <c r="U370" s="172">
        <v>0</v>
      </c>
      <c r="V370" s="172">
        <v>0</v>
      </c>
      <c r="W370" s="172">
        <v>0</v>
      </c>
      <c r="X370" s="72"/>
      <c r="Y370" s="72"/>
      <c r="Z370" s="72"/>
      <c r="AA370" s="72"/>
      <c r="AB370" s="72"/>
      <c r="AC370" s="72"/>
      <c r="AD370" s="72"/>
      <c r="AE370" s="72"/>
      <c r="AF370" s="72"/>
      <c r="AG370" s="72"/>
      <c r="AH370" s="72"/>
      <c r="AI370" s="72"/>
      <c r="AJ370" s="72"/>
      <c r="AK370" s="72"/>
      <c r="AL370" s="174"/>
    </row>
    <row r="371" spans="1:38" x14ac:dyDescent="0.25">
      <c r="A371" s="79" t="s">
        <v>865</v>
      </c>
      <c r="B371" s="98" t="s">
        <v>740</v>
      </c>
      <c r="C371" s="96" t="s">
        <v>697</v>
      </c>
      <c r="D371" s="73">
        <v>0</v>
      </c>
      <c r="E371" s="73">
        <v>0</v>
      </c>
      <c r="F371" s="73">
        <v>0</v>
      </c>
      <c r="G371" s="73">
        <v>0</v>
      </c>
      <c r="H371" s="73">
        <v>0</v>
      </c>
      <c r="I371" s="168">
        <v>8.3431139999999999</v>
      </c>
      <c r="J371" s="74">
        <v>0</v>
      </c>
      <c r="K371" s="74">
        <v>0</v>
      </c>
      <c r="L371" s="74">
        <v>0</v>
      </c>
      <c r="M371" s="74">
        <v>8.3431139999999999</v>
      </c>
      <c r="N371" s="168">
        <f t="shared" si="96"/>
        <v>8.3431139999999999</v>
      </c>
      <c r="O371" s="168">
        <f t="shared" si="97"/>
        <v>0</v>
      </c>
      <c r="P371" s="168">
        <f t="shared" si="98"/>
        <v>0</v>
      </c>
      <c r="Q371" s="168">
        <f t="shared" si="99"/>
        <v>0</v>
      </c>
      <c r="R371" s="168">
        <f t="shared" si="100"/>
        <v>8.3431139999999999</v>
      </c>
      <c r="S371" s="172">
        <v>8.3419140000000009</v>
      </c>
      <c r="T371" s="172">
        <v>0</v>
      </c>
      <c r="U371" s="172">
        <v>0</v>
      </c>
      <c r="V371" s="172">
        <v>0</v>
      </c>
      <c r="W371" s="172">
        <v>8.3419140000000009</v>
      </c>
      <c r="X371" s="72"/>
      <c r="Y371" s="72"/>
      <c r="Z371" s="72"/>
      <c r="AA371" s="72"/>
      <c r="AB371" s="72"/>
      <c r="AC371" s="72"/>
      <c r="AD371" s="72"/>
      <c r="AE371" s="72"/>
      <c r="AF371" s="72"/>
      <c r="AG371" s="72"/>
      <c r="AH371" s="72"/>
      <c r="AI371" s="72"/>
      <c r="AJ371" s="72"/>
      <c r="AK371" s="72"/>
      <c r="AL371" s="174"/>
    </row>
    <row r="372" spans="1:38" x14ac:dyDescent="0.25">
      <c r="A372" s="79" t="s">
        <v>866</v>
      </c>
      <c r="B372" s="98" t="s">
        <v>741</v>
      </c>
      <c r="C372" s="96" t="s">
        <v>697</v>
      </c>
      <c r="D372" s="73">
        <v>0</v>
      </c>
      <c r="E372" s="73">
        <v>0</v>
      </c>
      <c r="F372" s="73">
        <v>0</v>
      </c>
      <c r="G372" s="73">
        <v>0</v>
      </c>
      <c r="H372" s="73">
        <v>0</v>
      </c>
      <c r="I372" s="168">
        <v>12.226799999999999</v>
      </c>
      <c r="J372" s="74">
        <v>0</v>
      </c>
      <c r="K372" s="74">
        <v>0</v>
      </c>
      <c r="L372" s="74">
        <v>0</v>
      </c>
      <c r="M372" s="74">
        <v>12.226799999999999</v>
      </c>
      <c r="N372" s="168">
        <f t="shared" si="96"/>
        <v>12.226799999999999</v>
      </c>
      <c r="O372" s="168">
        <f t="shared" si="97"/>
        <v>0</v>
      </c>
      <c r="P372" s="168">
        <f t="shared" si="98"/>
        <v>0</v>
      </c>
      <c r="Q372" s="168">
        <f t="shared" si="99"/>
        <v>0</v>
      </c>
      <c r="R372" s="168">
        <f t="shared" si="100"/>
        <v>12.226799999999999</v>
      </c>
      <c r="S372" s="172">
        <v>12.226600000000001</v>
      </c>
      <c r="T372" s="172">
        <v>0</v>
      </c>
      <c r="U372" s="172">
        <v>0</v>
      </c>
      <c r="V372" s="172">
        <v>0</v>
      </c>
      <c r="W372" s="172">
        <v>12.226600000000001</v>
      </c>
      <c r="X372" s="72"/>
      <c r="Y372" s="72"/>
      <c r="Z372" s="72"/>
      <c r="AA372" s="72"/>
      <c r="AB372" s="72"/>
      <c r="AC372" s="72"/>
      <c r="AD372" s="72"/>
      <c r="AE372" s="72"/>
      <c r="AF372" s="72"/>
      <c r="AG372" s="72"/>
      <c r="AH372" s="72"/>
      <c r="AI372" s="72"/>
      <c r="AJ372" s="72"/>
      <c r="AK372" s="72"/>
      <c r="AL372" s="174"/>
    </row>
    <row r="373" spans="1:38" ht="31.5" x14ac:dyDescent="0.25">
      <c r="A373" s="79"/>
      <c r="B373" s="98" t="s">
        <v>886</v>
      </c>
      <c r="C373" s="96" t="s">
        <v>697</v>
      </c>
      <c r="D373" s="73">
        <v>0</v>
      </c>
      <c r="E373" s="73">
        <v>0</v>
      </c>
      <c r="F373" s="73">
        <v>0</v>
      </c>
      <c r="G373" s="73">
        <v>0</v>
      </c>
      <c r="H373" s="73">
        <v>0</v>
      </c>
      <c r="I373" s="168">
        <v>0</v>
      </c>
      <c r="J373" s="74">
        <v>0</v>
      </c>
      <c r="K373" s="74">
        <v>0</v>
      </c>
      <c r="L373" s="74">
        <v>0</v>
      </c>
      <c r="M373" s="74">
        <v>0</v>
      </c>
      <c r="N373" s="168"/>
      <c r="O373" s="168"/>
      <c r="P373" s="168"/>
      <c r="Q373" s="168"/>
      <c r="R373" s="168"/>
      <c r="S373" s="172">
        <v>55.011006000000002</v>
      </c>
      <c r="T373" s="172">
        <v>0</v>
      </c>
      <c r="U373" s="172">
        <v>0</v>
      </c>
      <c r="V373" s="172">
        <v>0</v>
      </c>
      <c r="W373" s="172">
        <v>55.011006000000002</v>
      </c>
      <c r="X373" s="72"/>
      <c r="Y373" s="72"/>
      <c r="Z373" s="72"/>
      <c r="AA373" s="72"/>
      <c r="AB373" s="72"/>
      <c r="AC373" s="72"/>
      <c r="AD373" s="72"/>
      <c r="AE373" s="72"/>
      <c r="AF373" s="72"/>
      <c r="AG373" s="72"/>
      <c r="AH373" s="72"/>
      <c r="AI373" s="72"/>
      <c r="AJ373" s="72"/>
      <c r="AK373" s="72"/>
      <c r="AL373" s="174"/>
    </row>
    <row r="374" spans="1:38" x14ac:dyDescent="0.25">
      <c r="A374" s="79" t="s">
        <v>867</v>
      </c>
      <c r="B374" s="106" t="s">
        <v>779</v>
      </c>
      <c r="C374" s="105" t="s">
        <v>697</v>
      </c>
      <c r="D374" s="73">
        <v>0</v>
      </c>
      <c r="E374" s="73">
        <v>0</v>
      </c>
      <c r="F374" s="73">
        <v>0</v>
      </c>
      <c r="G374" s="73">
        <v>0</v>
      </c>
      <c r="H374" s="73">
        <v>0</v>
      </c>
      <c r="I374" s="168">
        <v>0.95339199999999991</v>
      </c>
      <c r="J374" s="74">
        <v>0.87039999999999995</v>
      </c>
      <c r="K374" s="74">
        <v>0</v>
      </c>
      <c r="L374" s="74">
        <v>8.299200000000001E-2</v>
      </c>
      <c r="M374" s="74">
        <v>0</v>
      </c>
      <c r="N374" s="168">
        <f t="shared" si="96"/>
        <v>0.95339199999999991</v>
      </c>
      <c r="O374" s="168">
        <f t="shared" si="97"/>
        <v>0.87039999999999995</v>
      </c>
      <c r="P374" s="168">
        <f t="shared" si="98"/>
        <v>0</v>
      </c>
      <c r="Q374" s="168">
        <f t="shared" si="99"/>
        <v>8.299200000000001E-2</v>
      </c>
      <c r="R374" s="168">
        <f t="shared" si="100"/>
        <v>0</v>
      </c>
      <c r="S374" s="172">
        <v>2.41377</v>
      </c>
      <c r="T374" s="172">
        <v>1.2293779999999999</v>
      </c>
      <c r="U374" s="172">
        <v>1.1843920000000001</v>
      </c>
      <c r="V374" s="172">
        <v>0</v>
      </c>
      <c r="W374" s="172">
        <v>0</v>
      </c>
      <c r="X374" s="72"/>
      <c r="Y374" s="72"/>
      <c r="Z374" s="72"/>
      <c r="AA374" s="72"/>
      <c r="AB374" s="72"/>
      <c r="AC374" s="72"/>
      <c r="AD374" s="72"/>
      <c r="AE374" s="72"/>
      <c r="AF374" s="72"/>
      <c r="AG374" s="72"/>
      <c r="AH374" s="72"/>
      <c r="AI374" s="72"/>
      <c r="AJ374" s="72"/>
      <c r="AK374" s="72"/>
      <c r="AL374" s="174"/>
    </row>
    <row r="375" spans="1:38" x14ac:dyDescent="0.25">
      <c r="A375" s="79"/>
      <c r="B375" s="106" t="s">
        <v>888</v>
      </c>
      <c r="C375" s="105" t="s">
        <v>697</v>
      </c>
      <c r="D375" s="73">
        <v>0</v>
      </c>
      <c r="E375" s="73">
        <v>0</v>
      </c>
      <c r="F375" s="73">
        <v>0</v>
      </c>
      <c r="G375" s="73">
        <v>0</v>
      </c>
      <c r="H375" s="73">
        <v>0</v>
      </c>
      <c r="I375" s="168">
        <v>0</v>
      </c>
      <c r="J375" s="74">
        <v>0</v>
      </c>
      <c r="K375" s="74">
        <v>0</v>
      </c>
      <c r="L375" s="74">
        <v>0</v>
      </c>
      <c r="M375" s="74">
        <v>0</v>
      </c>
      <c r="N375" s="168"/>
      <c r="O375" s="168"/>
      <c r="P375" s="168"/>
      <c r="Q375" s="168"/>
      <c r="R375" s="168"/>
      <c r="S375" s="172">
        <v>0.42332799999999998</v>
      </c>
      <c r="T375" s="172">
        <v>0.42332799999999998</v>
      </c>
      <c r="U375" s="172">
        <v>0</v>
      </c>
      <c r="V375" s="172">
        <v>0</v>
      </c>
      <c r="W375" s="172">
        <v>0</v>
      </c>
      <c r="X375" s="72"/>
      <c r="Y375" s="72"/>
      <c r="Z375" s="72"/>
      <c r="AA375" s="72"/>
      <c r="AB375" s="72"/>
      <c r="AC375" s="72"/>
      <c r="AD375" s="72"/>
      <c r="AE375" s="72"/>
      <c r="AF375" s="72"/>
      <c r="AG375" s="72"/>
      <c r="AH375" s="72"/>
      <c r="AI375" s="72"/>
      <c r="AJ375" s="72"/>
      <c r="AK375" s="72"/>
      <c r="AL375" s="174"/>
    </row>
    <row r="376" spans="1:38" x14ac:dyDescent="0.25">
      <c r="A376" s="79" t="s">
        <v>868</v>
      </c>
      <c r="B376" s="106" t="s">
        <v>780</v>
      </c>
      <c r="C376" s="105" t="s">
        <v>697</v>
      </c>
      <c r="D376" s="73">
        <v>0</v>
      </c>
      <c r="E376" s="73">
        <v>0</v>
      </c>
      <c r="F376" s="73">
        <v>0</v>
      </c>
      <c r="G376" s="73">
        <v>0</v>
      </c>
      <c r="H376" s="73">
        <v>0</v>
      </c>
      <c r="I376" s="168">
        <v>2.631081</v>
      </c>
      <c r="J376" s="74">
        <v>0</v>
      </c>
      <c r="K376" s="74">
        <v>2.631081</v>
      </c>
      <c r="L376" s="74">
        <v>0</v>
      </c>
      <c r="M376" s="74">
        <v>0</v>
      </c>
      <c r="N376" s="168">
        <f t="shared" si="96"/>
        <v>2.631081</v>
      </c>
      <c r="O376" s="168">
        <f t="shared" si="97"/>
        <v>0</v>
      </c>
      <c r="P376" s="168">
        <f t="shared" si="98"/>
        <v>2.631081</v>
      </c>
      <c r="Q376" s="168">
        <f t="shared" si="99"/>
        <v>0</v>
      </c>
      <c r="R376" s="168">
        <f t="shared" si="100"/>
        <v>0</v>
      </c>
      <c r="S376" s="172">
        <v>0</v>
      </c>
      <c r="T376" s="172">
        <v>0</v>
      </c>
      <c r="U376" s="172">
        <v>0</v>
      </c>
      <c r="V376" s="172">
        <v>0</v>
      </c>
      <c r="W376" s="172">
        <v>0</v>
      </c>
      <c r="X376" s="72"/>
      <c r="Y376" s="72"/>
      <c r="Z376" s="72"/>
      <c r="AA376" s="72"/>
      <c r="AB376" s="72"/>
      <c r="AC376" s="72"/>
      <c r="AD376" s="72"/>
      <c r="AE376" s="72"/>
      <c r="AF376" s="72"/>
      <c r="AG376" s="72"/>
      <c r="AH376" s="72"/>
      <c r="AI376" s="72"/>
      <c r="AJ376" s="72"/>
      <c r="AK376" s="72"/>
      <c r="AL376" s="174"/>
    </row>
    <row r="377" spans="1:38" x14ac:dyDescent="0.25">
      <c r="A377" s="79" t="s">
        <v>869</v>
      </c>
      <c r="B377" s="80" t="s">
        <v>742</v>
      </c>
      <c r="C377" s="81" t="s">
        <v>697</v>
      </c>
      <c r="D377" s="73">
        <v>0</v>
      </c>
      <c r="E377" s="73">
        <v>0</v>
      </c>
      <c r="F377" s="73">
        <v>0</v>
      </c>
      <c r="G377" s="73">
        <v>0</v>
      </c>
      <c r="H377" s="73">
        <v>0</v>
      </c>
      <c r="I377" s="168">
        <v>0.41412599999999999</v>
      </c>
      <c r="J377" s="74">
        <v>0</v>
      </c>
      <c r="K377" s="74">
        <v>0</v>
      </c>
      <c r="L377" s="74">
        <v>0</v>
      </c>
      <c r="M377" s="74">
        <v>0.41413</v>
      </c>
      <c r="N377" s="168">
        <f t="shared" si="96"/>
        <v>0.41412599999999999</v>
      </c>
      <c r="O377" s="168">
        <f t="shared" si="97"/>
        <v>0</v>
      </c>
      <c r="P377" s="168">
        <f t="shared" si="98"/>
        <v>0</v>
      </c>
      <c r="Q377" s="168">
        <f t="shared" si="99"/>
        <v>0</v>
      </c>
      <c r="R377" s="168">
        <f t="shared" si="100"/>
        <v>0.41413</v>
      </c>
      <c r="S377" s="172">
        <v>0</v>
      </c>
      <c r="T377" s="172">
        <v>0</v>
      </c>
      <c r="U377" s="172">
        <v>0</v>
      </c>
      <c r="V377" s="172">
        <v>0</v>
      </c>
      <c r="W377" s="172">
        <v>0</v>
      </c>
      <c r="X377" s="72"/>
      <c r="Y377" s="72"/>
      <c r="Z377" s="72"/>
      <c r="AA377" s="72"/>
      <c r="AB377" s="72"/>
      <c r="AC377" s="72"/>
      <c r="AD377" s="72"/>
      <c r="AE377" s="72"/>
      <c r="AF377" s="72"/>
      <c r="AG377" s="72"/>
      <c r="AH377" s="72"/>
      <c r="AI377" s="72"/>
      <c r="AJ377" s="72"/>
      <c r="AK377" s="72"/>
      <c r="AL377" s="174"/>
    </row>
    <row r="378" spans="1:38" x14ac:dyDescent="0.25">
      <c r="A378" s="79" t="s">
        <v>870</v>
      </c>
      <c r="B378" s="80" t="s">
        <v>743</v>
      </c>
      <c r="C378" s="81" t="s">
        <v>700</v>
      </c>
      <c r="D378" s="73">
        <v>0</v>
      </c>
      <c r="E378" s="73">
        <v>0</v>
      </c>
      <c r="F378" s="73">
        <v>0</v>
      </c>
      <c r="G378" s="73">
        <v>0</v>
      </c>
      <c r="H378" s="73">
        <v>0</v>
      </c>
      <c r="I378" s="168">
        <v>2.22912</v>
      </c>
      <c r="J378" s="74">
        <v>0</v>
      </c>
      <c r="K378" s="74">
        <v>0</v>
      </c>
      <c r="L378" s="74">
        <v>0</v>
      </c>
      <c r="M378" s="74">
        <v>2.22912</v>
      </c>
      <c r="N378" s="168">
        <f t="shared" si="96"/>
        <v>2.22912</v>
      </c>
      <c r="O378" s="168">
        <f t="shared" si="97"/>
        <v>0</v>
      </c>
      <c r="P378" s="168">
        <f t="shared" si="98"/>
        <v>0</v>
      </c>
      <c r="Q378" s="168">
        <f t="shared" si="99"/>
        <v>0</v>
      </c>
      <c r="R378" s="168">
        <f t="shared" si="100"/>
        <v>2.22912</v>
      </c>
      <c r="S378" s="172">
        <v>4.1284999999999998</v>
      </c>
      <c r="T378" s="172">
        <v>0</v>
      </c>
      <c r="U378" s="172">
        <v>0</v>
      </c>
      <c r="V378" s="172">
        <v>0</v>
      </c>
      <c r="W378" s="172">
        <v>4.1284999999999998</v>
      </c>
      <c r="X378" s="72"/>
      <c r="Y378" s="72"/>
      <c r="Z378" s="72"/>
      <c r="AA378" s="72"/>
      <c r="AB378" s="72"/>
      <c r="AC378" s="72"/>
      <c r="AD378" s="72"/>
      <c r="AE378" s="72"/>
      <c r="AF378" s="72"/>
      <c r="AG378" s="72"/>
      <c r="AH378" s="72"/>
      <c r="AI378" s="72"/>
      <c r="AJ378" s="72"/>
      <c r="AK378" s="72"/>
      <c r="AL378" s="174"/>
    </row>
    <row r="379" spans="1:38" ht="47.25" x14ac:dyDescent="0.25">
      <c r="A379" s="79" t="s">
        <v>871</v>
      </c>
      <c r="B379" s="80" t="s">
        <v>744</v>
      </c>
      <c r="C379" s="81" t="s">
        <v>700</v>
      </c>
      <c r="D379" s="73">
        <v>0</v>
      </c>
      <c r="E379" s="73">
        <v>0</v>
      </c>
      <c r="F379" s="73">
        <v>0</v>
      </c>
      <c r="G379" s="73">
        <v>0</v>
      </c>
      <c r="H379" s="73">
        <v>0</v>
      </c>
      <c r="I379" s="168">
        <v>0.48649999999999999</v>
      </c>
      <c r="J379" s="74">
        <v>0.21190999999999999</v>
      </c>
      <c r="K379" s="74">
        <v>0</v>
      </c>
      <c r="L379" s="74">
        <v>0</v>
      </c>
      <c r="M379" s="74">
        <v>0.27460000000000001</v>
      </c>
      <c r="N379" s="168">
        <f t="shared" si="96"/>
        <v>0.48649999999999999</v>
      </c>
      <c r="O379" s="168">
        <f t="shared" si="97"/>
        <v>0.21190999999999999</v>
      </c>
      <c r="P379" s="168">
        <f t="shared" si="98"/>
        <v>0</v>
      </c>
      <c r="Q379" s="168">
        <f t="shared" si="99"/>
        <v>0</v>
      </c>
      <c r="R379" s="168">
        <f t="shared" si="100"/>
        <v>0.27460000000000001</v>
      </c>
      <c r="S379" s="172">
        <v>3.4215999999999998</v>
      </c>
      <c r="T379" s="172">
        <v>3.4215999999999998</v>
      </c>
      <c r="U379" s="172">
        <v>0</v>
      </c>
      <c r="V379" s="172">
        <v>0</v>
      </c>
      <c r="W379" s="172">
        <v>0</v>
      </c>
      <c r="X379" s="72"/>
      <c r="Y379" s="72"/>
      <c r="Z379" s="72"/>
      <c r="AA379" s="72"/>
      <c r="AB379" s="72"/>
      <c r="AC379" s="72"/>
      <c r="AD379" s="72"/>
      <c r="AE379" s="72"/>
      <c r="AF379" s="72"/>
      <c r="AG379" s="72"/>
      <c r="AH379" s="72"/>
      <c r="AI379" s="72"/>
      <c r="AJ379" s="72"/>
      <c r="AK379" s="72"/>
      <c r="AL379" s="174"/>
    </row>
    <row r="380" spans="1:38" x14ac:dyDescent="0.25">
      <c r="A380" s="79" t="s">
        <v>872</v>
      </c>
      <c r="B380" s="80" t="s">
        <v>745</v>
      </c>
      <c r="C380" s="81" t="s">
        <v>702</v>
      </c>
      <c r="D380" s="73">
        <v>0</v>
      </c>
      <c r="E380" s="73">
        <v>0</v>
      </c>
      <c r="F380" s="73">
        <v>0</v>
      </c>
      <c r="G380" s="73">
        <v>0</v>
      </c>
      <c r="H380" s="73">
        <v>0</v>
      </c>
      <c r="I380" s="168">
        <v>6.93E-2</v>
      </c>
      <c r="J380" s="74">
        <v>0</v>
      </c>
      <c r="K380" s="74">
        <v>0</v>
      </c>
      <c r="L380" s="74">
        <v>0</v>
      </c>
      <c r="M380" s="74">
        <v>6.93E-2</v>
      </c>
      <c r="N380" s="168">
        <f t="shared" si="96"/>
        <v>6.93E-2</v>
      </c>
      <c r="O380" s="168">
        <f t="shared" si="97"/>
        <v>0</v>
      </c>
      <c r="P380" s="168">
        <f t="shared" si="98"/>
        <v>0</v>
      </c>
      <c r="Q380" s="168">
        <f t="shared" si="99"/>
        <v>0</v>
      </c>
      <c r="R380" s="168">
        <f t="shared" si="100"/>
        <v>6.93E-2</v>
      </c>
      <c r="S380" s="172">
        <v>0.1386</v>
      </c>
      <c r="T380" s="172">
        <v>0</v>
      </c>
      <c r="U380" s="172">
        <v>0</v>
      </c>
      <c r="V380" s="172">
        <v>0</v>
      </c>
      <c r="W380" s="172">
        <v>0.1386</v>
      </c>
      <c r="X380" s="72"/>
      <c r="Y380" s="72"/>
      <c r="Z380" s="72"/>
      <c r="AA380" s="72"/>
      <c r="AB380" s="72"/>
      <c r="AC380" s="72"/>
      <c r="AD380" s="72"/>
      <c r="AE380" s="72"/>
      <c r="AF380" s="72"/>
      <c r="AG380" s="72"/>
      <c r="AH380" s="72"/>
      <c r="AI380" s="72"/>
      <c r="AJ380" s="72"/>
      <c r="AK380" s="72"/>
      <c r="AL380" s="174"/>
    </row>
    <row r="381" spans="1:38" ht="31.5" x14ac:dyDescent="0.25">
      <c r="A381" s="79" t="s">
        <v>873</v>
      </c>
      <c r="B381" s="80" t="s">
        <v>746</v>
      </c>
      <c r="C381" s="81" t="s">
        <v>702</v>
      </c>
      <c r="D381" s="73">
        <v>0</v>
      </c>
      <c r="E381" s="73">
        <v>0</v>
      </c>
      <c r="F381" s="73">
        <v>0</v>
      </c>
      <c r="G381" s="73">
        <v>0</v>
      </c>
      <c r="H381" s="73">
        <v>0</v>
      </c>
      <c r="I381" s="168">
        <v>1.76986</v>
      </c>
      <c r="J381" s="74">
        <v>0</v>
      </c>
      <c r="K381" s="74">
        <v>0</v>
      </c>
      <c r="L381" s="74">
        <v>0</v>
      </c>
      <c r="M381" s="74">
        <v>1.76986</v>
      </c>
      <c r="N381" s="168">
        <f t="shared" si="96"/>
        <v>1.76986</v>
      </c>
      <c r="O381" s="168">
        <f t="shared" si="97"/>
        <v>0</v>
      </c>
      <c r="P381" s="168">
        <f t="shared" si="98"/>
        <v>0</v>
      </c>
      <c r="Q381" s="168">
        <f t="shared" si="99"/>
        <v>0</v>
      </c>
      <c r="R381" s="168">
        <f t="shared" si="100"/>
        <v>1.76986</v>
      </c>
      <c r="S381" s="172">
        <v>1.7698565900000001</v>
      </c>
      <c r="T381" s="172">
        <v>0</v>
      </c>
      <c r="U381" s="172">
        <v>0</v>
      </c>
      <c r="V381" s="172">
        <v>0</v>
      </c>
      <c r="W381" s="172">
        <v>1.7698565900000001</v>
      </c>
      <c r="X381" s="72"/>
      <c r="Y381" s="72"/>
      <c r="Z381" s="72"/>
      <c r="AA381" s="72"/>
      <c r="AB381" s="72"/>
      <c r="AC381" s="72"/>
      <c r="AD381" s="72"/>
      <c r="AE381" s="72"/>
      <c r="AF381" s="72"/>
      <c r="AG381" s="72"/>
      <c r="AH381" s="72"/>
      <c r="AI381" s="72"/>
      <c r="AJ381" s="72"/>
      <c r="AK381" s="72"/>
      <c r="AL381" s="174"/>
    </row>
    <row r="382" spans="1:38" x14ac:dyDescent="0.25">
      <c r="A382" s="79" t="s">
        <v>874</v>
      </c>
      <c r="B382" s="80" t="s">
        <v>747</v>
      </c>
      <c r="C382" s="81" t="s">
        <v>702</v>
      </c>
      <c r="D382" s="73">
        <v>0</v>
      </c>
      <c r="E382" s="73">
        <v>0</v>
      </c>
      <c r="F382" s="73">
        <v>0</v>
      </c>
      <c r="G382" s="73">
        <v>0</v>
      </c>
      <c r="H382" s="73">
        <v>0</v>
      </c>
      <c r="I382" s="168">
        <v>0</v>
      </c>
      <c r="J382" s="74">
        <v>0</v>
      </c>
      <c r="K382" s="74">
        <v>0</v>
      </c>
      <c r="L382" s="74">
        <v>0</v>
      </c>
      <c r="M382" s="74">
        <v>0</v>
      </c>
      <c r="N382" s="168">
        <f t="shared" si="96"/>
        <v>0</v>
      </c>
      <c r="O382" s="168">
        <f t="shared" si="97"/>
        <v>0</v>
      </c>
      <c r="P382" s="168">
        <f t="shared" si="98"/>
        <v>0</v>
      </c>
      <c r="Q382" s="168">
        <f t="shared" si="99"/>
        <v>0</v>
      </c>
      <c r="R382" s="168">
        <f t="shared" si="100"/>
        <v>0</v>
      </c>
      <c r="S382" s="172">
        <v>0.158778</v>
      </c>
      <c r="T382" s="172">
        <v>0</v>
      </c>
      <c r="U382" s="172">
        <v>0</v>
      </c>
      <c r="V382" s="172">
        <v>0</v>
      </c>
      <c r="W382" s="172">
        <v>0.158778</v>
      </c>
      <c r="X382" s="72"/>
      <c r="Y382" s="72"/>
      <c r="Z382" s="72"/>
      <c r="AA382" s="72"/>
      <c r="AB382" s="72"/>
      <c r="AC382" s="72"/>
      <c r="AD382" s="72"/>
      <c r="AE382" s="72"/>
      <c r="AF382" s="72"/>
      <c r="AG382" s="72"/>
      <c r="AH382" s="72"/>
      <c r="AI382" s="72"/>
      <c r="AJ382" s="72"/>
      <c r="AK382" s="72"/>
      <c r="AL382" s="174"/>
    </row>
    <row r="383" spans="1:38" ht="31.5" x14ac:dyDescent="0.25">
      <c r="A383" s="79" t="s">
        <v>875</v>
      </c>
      <c r="B383" s="80" t="s">
        <v>748</v>
      </c>
      <c r="C383" s="81" t="s">
        <v>702</v>
      </c>
      <c r="D383" s="73">
        <v>0</v>
      </c>
      <c r="E383" s="73">
        <v>0</v>
      </c>
      <c r="F383" s="73">
        <v>0</v>
      </c>
      <c r="G383" s="73">
        <v>0</v>
      </c>
      <c r="H383" s="73">
        <v>0</v>
      </c>
      <c r="I383" s="168">
        <v>0</v>
      </c>
      <c r="J383" s="74">
        <v>0</v>
      </c>
      <c r="K383" s="74">
        <v>0</v>
      </c>
      <c r="L383" s="74">
        <v>0</v>
      </c>
      <c r="M383" s="74">
        <v>0</v>
      </c>
      <c r="N383" s="168">
        <f t="shared" si="96"/>
        <v>0</v>
      </c>
      <c r="O383" s="168">
        <f t="shared" si="97"/>
        <v>0</v>
      </c>
      <c r="P383" s="168">
        <f t="shared" si="98"/>
        <v>0</v>
      </c>
      <c r="Q383" s="168">
        <f t="shared" si="99"/>
        <v>0</v>
      </c>
      <c r="R383" s="168">
        <f t="shared" si="100"/>
        <v>0</v>
      </c>
      <c r="S383" s="172">
        <v>0.21908900000000001</v>
      </c>
      <c r="T383" s="172">
        <v>0</v>
      </c>
      <c r="U383" s="172">
        <v>0</v>
      </c>
      <c r="V383" s="172">
        <v>0</v>
      </c>
      <c r="W383" s="172">
        <v>0.21908900000000001</v>
      </c>
      <c r="X383" s="72"/>
      <c r="Y383" s="72"/>
      <c r="Z383" s="72"/>
      <c r="AA383" s="72"/>
      <c r="AB383" s="72"/>
      <c r="AC383" s="72"/>
      <c r="AD383" s="72"/>
      <c r="AE383" s="72"/>
      <c r="AF383" s="72"/>
      <c r="AG383" s="72"/>
      <c r="AH383" s="72"/>
      <c r="AI383" s="72"/>
      <c r="AJ383" s="72"/>
      <c r="AK383" s="72"/>
      <c r="AL383" s="174"/>
    </row>
    <row r="384" spans="1:38" ht="31.5" x14ac:dyDescent="0.25">
      <c r="A384" s="79" t="s">
        <v>876</v>
      </c>
      <c r="B384" s="106" t="s">
        <v>2799</v>
      </c>
      <c r="C384" s="105" t="s">
        <v>704</v>
      </c>
      <c r="D384" s="73">
        <v>0</v>
      </c>
      <c r="E384" s="73">
        <v>0</v>
      </c>
      <c r="F384" s="73">
        <v>0</v>
      </c>
      <c r="G384" s="73">
        <v>0</v>
      </c>
      <c r="H384" s="73">
        <v>0</v>
      </c>
      <c r="I384" s="168">
        <v>1099.08636</v>
      </c>
      <c r="J384" s="74">
        <v>0</v>
      </c>
      <c r="K384" s="74">
        <v>0</v>
      </c>
      <c r="L384" s="74">
        <v>1099.08636</v>
      </c>
      <c r="M384" s="74">
        <v>0</v>
      </c>
      <c r="N384" s="168">
        <f t="shared" si="96"/>
        <v>1099.08636</v>
      </c>
      <c r="O384" s="168">
        <f t="shared" si="97"/>
        <v>0</v>
      </c>
      <c r="P384" s="168">
        <f t="shared" si="98"/>
        <v>0</v>
      </c>
      <c r="Q384" s="168">
        <f t="shared" si="99"/>
        <v>1099.08636</v>
      </c>
      <c r="R384" s="168">
        <f t="shared" si="100"/>
        <v>0</v>
      </c>
      <c r="S384" s="172">
        <v>948.90149099999996</v>
      </c>
      <c r="T384" s="172">
        <v>0</v>
      </c>
      <c r="U384" s="172">
        <v>0</v>
      </c>
      <c r="V384" s="172">
        <v>948.90149099999996</v>
      </c>
      <c r="W384" s="172">
        <v>0</v>
      </c>
      <c r="X384" s="72"/>
      <c r="Y384" s="72"/>
      <c r="Z384" s="72"/>
      <c r="AA384" s="72"/>
      <c r="AB384" s="72"/>
      <c r="AC384" s="72"/>
      <c r="AD384" s="72"/>
      <c r="AE384" s="72"/>
      <c r="AF384" s="72"/>
      <c r="AG384" s="72"/>
      <c r="AH384" s="72"/>
      <c r="AI384" s="72"/>
      <c r="AJ384" s="72"/>
      <c r="AK384" s="72"/>
      <c r="AL384" s="174"/>
    </row>
    <row r="385" spans="1:38" x14ac:dyDescent="0.25">
      <c r="A385" s="81" t="s">
        <v>13</v>
      </c>
      <c r="B385" s="80" t="s">
        <v>221</v>
      </c>
      <c r="C385" s="81"/>
      <c r="D385" s="73">
        <v>0</v>
      </c>
      <c r="E385" s="73">
        <v>0</v>
      </c>
      <c r="F385" s="73">
        <v>0</v>
      </c>
      <c r="G385" s="73">
        <v>0</v>
      </c>
      <c r="H385" s="73">
        <v>0</v>
      </c>
      <c r="I385" s="168">
        <v>0</v>
      </c>
      <c r="J385" s="74">
        <v>0</v>
      </c>
      <c r="K385" s="74">
        <v>0</v>
      </c>
      <c r="L385" s="74">
        <v>0</v>
      </c>
      <c r="M385" s="74">
        <v>0</v>
      </c>
      <c r="N385" s="168"/>
      <c r="O385" s="168"/>
      <c r="P385" s="168"/>
      <c r="Q385" s="168"/>
      <c r="R385" s="168"/>
      <c r="S385" s="172"/>
      <c r="T385" s="172"/>
      <c r="U385" s="172"/>
      <c r="V385" s="172"/>
      <c r="W385" s="172"/>
      <c r="X385" s="72"/>
      <c r="Y385" s="72"/>
      <c r="Z385" s="72"/>
      <c r="AA385" s="72"/>
      <c r="AB385" s="72"/>
      <c r="AC385" s="72"/>
      <c r="AD385" s="72"/>
      <c r="AE385" s="72"/>
      <c r="AF385" s="72"/>
      <c r="AG385" s="72"/>
      <c r="AH385" s="72"/>
      <c r="AI385" s="72"/>
      <c r="AJ385" s="72"/>
      <c r="AK385" s="72"/>
      <c r="AL385" s="174"/>
    </row>
    <row r="386" spans="1:38" x14ac:dyDescent="0.25">
      <c r="A386" s="182" t="s">
        <v>13</v>
      </c>
      <c r="B386" s="183" t="s">
        <v>222</v>
      </c>
      <c r="C386" s="182"/>
    </row>
  </sheetData>
  <autoFilter ref="A18:W386"/>
  <mergeCells count="19">
    <mergeCell ref="A6:W6"/>
    <mergeCell ref="A15:A17"/>
    <mergeCell ref="B15:B17"/>
    <mergeCell ref="C15:C17"/>
    <mergeCell ref="D15:H16"/>
    <mergeCell ref="I15:M16"/>
    <mergeCell ref="N15:R16"/>
    <mergeCell ref="S15:W16"/>
    <mergeCell ref="AH5:AK5"/>
    <mergeCell ref="AH6:AK6"/>
    <mergeCell ref="AH7:AK7"/>
    <mergeCell ref="AH10:AK10"/>
    <mergeCell ref="AH11:AK11"/>
    <mergeCell ref="AL15:AL17"/>
    <mergeCell ref="X15:AK15"/>
    <mergeCell ref="X16:AA16"/>
    <mergeCell ref="AF16:AJ16"/>
    <mergeCell ref="AK16:AK17"/>
    <mergeCell ref="AB16:AE16"/>
  </mergeCells>
  <pageMargins left="0.7" right="0.7" top="0.75" bottom="0.75" header="0.3" footer="0.3"/>
  <pageSetup paperSize="9" scale="1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43"/>
  <sheetViews>
    <sheetView topLeftCell="A13" zoomScaleNormal="100" workbookViewId="0">
      <selection activeCell="N18" sqref="N18:O19"/>
    </sheetView>
  </sheetViews>
  <sheetFormatPr defaultRowHeight="15" x14ac:dyDescent="0.25"/>
  <cols>
    <col min="1" max="1" width="4.75" style="5" customWidth="1"/>
    <col min="2" max="2" width="9" style="5"/>
    <col min="3" max="3" width="39.375" style="25" customWidth="1"/>
    <col min="4" max="5" width="15.375" style="26" customWidth="1"/>
    <col min="6" max="7" width="14.75" style="26" customWidth="1"/>
    <col min="8" max="9" width="12.625" style="26" customWidth="1"/>
    <col min="10" max="11" width="13.25" style="26" customWidth="1"/>
    <col min="12" max="13" width="14.25" style="26" customWidth="1"/>
    <col min="14" max="15" width="9" style="26"/>
    <col min="16" max="16" width="10.75" style="38" customWidth="1"/>
    <col min="17" max="17" width="10.125" style="38" bestFit="1" customWidth="1"/>
    <col min="18" max="18" width="9.75" style="38" customWidth="1"/>
    <col min="19" max="20" width="9" style="38"/>
    <col min="21" max="16384" width="9" style="5"/>
  </cols>
  <sheetData>
    <row r="3" spans="2:20" ht="23.25" customHeight="1" x14ac:dyDescent="0.3">
      <c r="B3" s="784" t="s">
        <v>781</v>
      </c>
      <c r="C3" s="784"/>
      <c r="D3" s="784"/>
      <c r="E3" s="784"/>
      <c r="F3" s="784"/>
      <c r="G3" s="784"/>
      <c r="H3" s="784"/>
      <c r="I3" s="784"/>
      <c r="J3" s="784"/>
      <c r="K3" s="784"/>
      <c r="L3" s="784"/>
      <c r="M3" s="784"/>
      <c r="N3" s="784"/>
      <c r="O3" s="784"/>
    </row>
    <row r="4" spans="2:20" ht="15.75" x14ac:dyDescent="0.25">
      <c r="B4" s="6"/>
      <c r="C4" s="7"/>
      <c r="D4" s="8"/>
      <c r="E4" s="8"/>
      <c r="F4" s="8"/>
      <c r="G4" s="8"/>
      <c r="H4" s="8"/>
      <c r="I4" s="8"/>
      <c r="J4" s="8"/>
      <c r="K4" s="8"/>
      <c r="L4" s="8"/>
      <c r="M4" s="8"/>
      <c r="N4" s="8"/>
      <c r="O4" s="8"/>
    </row>
    <row r="5" spans="2:20" ht="15.75" x14ac:dyDescent="0.25">
      <c r="B5" s="752" t="s">
        <v>4</v>
      </c>
      <c r="C5" s="753" t="s">
        <v>782</v>
      </c>
      <c r="D5" s="754" t="s">
        <v>783</v>
      </c>
      <c r="E5" s="755"/>
      <c r="F5" s="755"/>
      <c r="G5" s="755"/>
      <c r="H5" s="755"/>
      <c r="I5" s="755"/>
      <c r="J5" s="755"/>
      <c r="K5" s="755"/>
      <c r="L5" s="755"/>
      <c r="M5" s="756"/>
      <c r="N5" s="752" t="s">
        <v>239</v>
      </c>
      <c r="O5" s="752"/>
    </row>
    <row r="6" spans="2:20" x14ac:dyDescent="0.25">
      <c r="B6" s="752"/>
      <c r="C6" s="753"/>
      <c r="D6" s="754" t="s">
        <v>231</v>
      </c>
      <c r="E6" s="756"/>
      <c r="F6" s="754" t="s">
        <v>8</v>
      </c>
      <c r="G6" s="756"/>
      <c r="H6" s="754" t="s">
        <v>9</v>
      </c>
      <c r="I6" s="756"/>
      <c r="J6" s="754" t="s">
        <v>10</v>
      </c>
      <c r="K6" s="756"/>
      <c r="L6" s="754" t="s">
        <v>11</v>
      </c>
      <c r="M6" s="756"/>
      <c r="N6" s="752"/>
      <c r="O6" s="752"/>
    </row>
    <row r="7" spans="2:20" ht="15.75" x14ac:dyDescent="0.25">
      <c r="B7" s="752"/>
      <c r="C7" s="753"/>
      <c r="D7" s="9" t="s">
        <v>784</v>
      </c>
      <c r="E7" s="9" t="s">
        <v>785</v>
      </c>
      <c r="F7" s="9" t="s">
        <v>12</v>
      </c>
      <c r="G7" s="9" t="s">
        <v>237</v>
      </c>
      <c r="H7" s="9" t="s">
        <v>12</v>
      </c>
      <c r="I7" s="9" t="s">
        <v>237</v>
      </c>
      <c r="J7" s="9" t="s">
        <v>12</v>
      </c>
      <c r="K7" s="9" t="s">
        <v>237</v>
      </c>
      <c r="L7" s="9" t="s">
        <v>12</v>
      </c>
      <c r="M7" s="9" t="s">
        <v>237</v>
      </c>
      <c r="N7" s="752"/>
      <c r="O7" s="752"/>
    </row>
    <row r="8" spans="2:20" s="13" customFormat="1" ht="15" customHeight="1" x14ac:dyDescent="0.25">
      <c r="B8" s="10">
        <v>1</v>
      </c>
      <c r="C8" s="11" t="s">
        <v>786</v>
      </c>
      <c r="D8" s="12">
        <f>D15+D17</f>
        <v>19785.04430249902</v>
      </c>
      <c r="E8" s="12">
        <f>E15+E17</f>
        <v>11805.373272699999</v>
      </c>
      <c r="F8" s="12">
        <f>F15+F17</f>
        <v>2375.99233342456</v>
      </c>
      <c r="G8" s="12">
        <f>G15+G17</f>
        <v>2474.5262117000002</v>
      </c>
      <c r="H8" s="12">
        <f t="shared" ref="H8:L8" si="0">H15+H17</f>
        <v>3829.3898802999979</v>
      </c>
      <c r="I8" s="12">
        <f>I15+I17</f>
        <v>4022.5623889999997</v>
      </c>
      <c r="J8" s="12">
        <f t="shared" si="0"/>
        <v>2087.4211585948474</v>
      </c>
      <c r="K8" s="12">
        <f>K15+K17</f>
        <v>2664.584672</v>
      </c>
      <c r="L8" s="12">
        <f t="shared" si="0"/>
        <v>11492.240930179614</v>
      </c>
      <c r="M8" s="12">
        <f>M15+M17</f>
        <v>2643.7000000000003</v>
      </c>
      <c r="N8" s="750"/>
      <c r="O8" s="750"/>
      <c r="P8" s="39"/>
      <c r="Q8" s="39"/>
      <c r="R8" s="40"/>
      <c r="S8" s="41"/>
      <c r="T8" s="41"/>
    </row>
    <row r="9" spans="2:20" s="13" customFormat="1" ht="39.950000000000003" customHeight="1" x14ac:dyDescent="0.25">
      <c r="B9" s="9" t="s">
        <v>787</v>
      </c>
      <c r="C9" s="14" t="s">
        <v>788</v>
      </c>
      <c r="D9" s="15"/>
      <c r="E9" s="15"/>
      <c r="F9" s="15"/>
      <c r="G9" s="15"/>
      <c r="H9" s="15"/>
      <c r="I9" s="15"/>
      <c r="J9" s="15"/>
      <c r="K9" s="15"/>
      <c r="L9" s="15"/>
      <c r="M9" s="15"/>
      <c r="N9" s="747"/>
      <c r="O9" s="747"/>
      <c r="P9" s="41"/>
      <c r="Q9" s="41"/>
      <c r="R9" s="40"/>
      <c r="S9" s="41"/>
      <c r="T9" s="41"/>
    </row>
    <row r="10" spans="2:20" s="13" customFormat="1" ht="39.950000000000003" customHeight="1" x14ac:dyDescent="0.25">
      <c r="B10" s="16" t="s">
        <v>789</v>
      </c>
      <c r="C10" s="17" t="s">
        <v>790</v>
      </c>
      <c r="D10" s="18"/>
      <c r="E10" s="18"/>
      <c r="F10" s="18"/>
      <c r="G10" s="18"/>
      <c r="H10" s="18"/>
      <c r="I10" s="18"/>
      <c r="J10" s="18"/>
      <c r="K10" s="18"/>
      <c r="L10" s="18"/>
      <c r="M10" s="18"/>
      <c r="N10" s="749"/>
      <c r="O10" s="749"/>
      <c r="P10" s="41"/>
      <c r="Q10" s="41"/>
      <c r="R10" s="40"/>
      <c r="S10" s="41"/>
      <c r="T10" s="41"/>
    </row>
    <row r="11" spans="2:20" s="13" customFormat="1" ht="39.950000000000003" customHeight="1" x14ac:dyDescent="0.25">
      <c r="B11" s="16" t="s">
        <v>791</v>
      </c>
      <c r="C11" s="17" t="s">
        <v>792</v>
      </c>
      <c r="D11" s="18"/>
      <c r="E11" s="18"/>
      <c r="F11" s="18"/>
      <c r="G11" s="18"/>
      <c r="H11" s="18"/>
      <c r="I11" s="18"/>
      <c r="J11" s="18"/>
      <c r="K11" s="18"/>
      <c r="L11" s="18"/>
      <c r="M11" s="18"/>
      <c r="N11" s="749"/>
      <c r="O11" s="749"/>
      <c r="P11" s="41"/>
      <c r="Q11" s="41"/>
      <c r="R11" s="40"/>
      <c r="S11" s="41"/>
      <c r="T11" s="41"/>
    </row>
    <row r="12" spans="2:20" s="13" customFormat="1" ht="48" customHeight="1" x14ac:dyDescent="0.25">
      <c r="B12" s="16" t="s">
        <v>793</v>
      </c>
      <c r="C12" s="17" t="s">
        <v>794</v>
      </c>
      <c r="D12" s="15"/>
      <c r="E12" s="15"/>
      <c r="F12" s="15"/>
      <c r="G12" s="15"/>
      <c r="H12" s="15"/>
      <c r="I12" s="15"/>
      <c r="J12" s="15"/>
      <c r="K12" s="15"/>
      <c r="L12" s="18"/>
      <c r="M12" s="18"/>
      <c r="N12" s="749"/>
      <c r="O12" s="749"/>
      <c r="P12" s="41"/>
      <c r="Q12" s="41"/>
      <c r="R12" s="40"/>
      <c r="S12" s="41"/>
      <c r="T12" s="41"/>
    </row>
    <row r="13" spans="2:20" s="13" customFormat="1" ht="39.950000000000003" customHeight="1" x14ac:dyDescent="0.25">
      <c r="B13" s="16" t="s">
        <v>795</v>
      </c>
      <c r="C13" s="17" t="s">
        <v>796</v>
      </c>
      <c r="D13" s="15"/>
      <c r="E13" s="15"/>
      <c r="F13" s="15"/>
      <c r="G13" s="15"/>
      <c r="H13" s="15"/>
      <c r="I13" s="15"/>
      <c r="J13" s="15"/>
      <c r="K13" s="15"/>
      <c r="L13" s="18"/>
      <c r="M13" s="18"/>
      <c r="N13" s="749"/>
      <c r="O13" s="749"/>
      <c r="P13" s="41"/>
      <c r="Q13" s="41"/>
      <c r="R13" s="40"/>
      <c r="S13" s="41"/>
      <c r="T13" s="41"/>
    </row>
    <row r="14" spans="2:20" s="13" customFormat="1" ht="39.950000000000003" customHeight="1" x14ac:dyDescent="0.25">
      <c r="B14" s="16" t="s">
        <v>797</v>
      </c>
      <c r="C14" s="17" t="s">
        <v>798</v>
      </c>
      <c r="D14" s="18"/>
      <c r="E14" s="18"/>
      <c r="F14" s="18"/>
      <c r="G14" s="18"/>
      <c r="H14" s="18"/>
      <c r="I14" s="18"/>
      <c r="J14" s="18"/>
      <c r="K14" s="18"/>
      <c r="L14" s="18"/>
      <c r="M14" s="18"/>
      <c r="N14" s="749"/>
      <c r="O14" s="749"/>
      <c r="P14" s="41"/>
      <c r="Q14" s="41"/>
      <c r="R14" s="40"/>
      <c r="S14" s="41"/>
      <c r="T14" s="41"/>
    </row>
    <row r="15" spans="2:20" s="13" customFormat="1" ht="39.950000000000003" customHeight="1" x14ac:dyDescent="0.25">
      <c r="B15" s="9" t="s">
        <v>799</v>
      </c>
      <c r="C15" s="14" t="s">
        <v>800</v>
      </c>
      <c r="D15" s="15">
        <f>F15+H15+J15+L15</f>
        <v>676.37981079999997</v>
      </c>
      <c r="E15" s="15">
        <f>G15+I15+K15+M15</f>
        <v>702.77367200000003</v>
      </c>
      <c r="F15" s="15">
        <v>13.91474987</v>
      </c>
      <c r="G15" s="15">
        <v>67.660361000000009</v>
      </c>
      <c r="H15" s="15">
        <v>97.546023240000011</v>
      </c>
      <c r="I15" s="15">
        <v>93.157639000000003</v>
      </c>
      <c r="J15" s="15">
        <v>86.567161909999996</v>
      </c>
      <c r="K15" s="15">
        <v>92.905671999999981</v>
      </c>
      <c r="L15" s="15">
        <v>478.35187578</v>
      </c>
      <c r="M15" s="15">
        <v>449.05</v>
      </c>
      <c r="N15" s="747"/>
      <c r="O15" s="747"/>
      <c r="P15" s="41"/>
      <c r="Q15" s="41"/>
      <c r="R15" s="40"/>
      <c r="S15" s="41"/>
      <c r="T15" s="41"/>
    </row>
    <row r="16" spans="2:20" s="13" customFormat="1" ht="39.950000000000003" customHeight="1" x14ac:dyDescent="0.25">
      <c r="B16" s="9" t="s">
        <v>801</v>
      </c>
      <c r="C16" s="14" t="s">
        <v>802</v>
      </c>
      <c r="D16" s="15">
        <f t="shared" ref="D16:E24" si="1">F16+H16+J16+L16</f>
        <v>0</v>
      </c>
      <c r="E16" s="15">
        <f t="shared" si="1"/>
        <v>0</v>
      </c>
      <c r="F16" s="18"/>
      <c r="G16" s="18"/>
      <c r="H16" s="18"/>
      <c r="I16" s="18"/>
      <c r="J16" s="18"/>
      <c r="K16" s="18"/>
      <c r="L16" s="18"/>
      <c r="M16" s="18"/>
      <c r="N16" s="747"/>
      <c r="O16" s="747"/>
      <c r="P16" s="41"/>
      <c r="Q16" s="41"/>
      <c r="R16" s="40"/>
      <c r="S16" s="41"/>
      <c r="T16" s="41"/>
    </row>
    <row r="17" spans="2:20" s="13" customFormat="1" ht="39.950000000000003" customHeight="1" x14ac:dyDescent="0.25">
      <c r="B17" s="9" t="s">
        <v>803</v>
      </c>
      <c r="C17" s="14" t="s">
        <v>804</v>
      </c>
      <c r="D17" s="15">
        <f>F17+H17+J17+L17</f>
        <v>19108.664491699019</v>
      </c>
      <c r="E17" s="15">
        <f>G17+I17+K17+M17</f>
        <v>11102.599600699999</v>
      </c>
      <c r="F17" s="15">
        <v>2362.0775835545601</v>
      </c>
      <c r="G17" s="15">
        <f>G21+G20+G18+G22</f>
        <v>2406.8658507</v>
      </c>
      <c r="H17" s="15">
        <f t="shared" ref="H17:L17" si="2">H21+H20+H18+H22</f>
        <v>3731.8438570599978</v>
      </c>
      <c r="I17" s="15">
        <f t="shared" si="2"/>
        <v>3929.4047499999997</v>
      </c>
      <c r="J17" s="15">
        <f t="shared" si="2"/>
        <v>2000.8539966848473</v>
      </c>
      <c r="K17" s="15">
        <f t="shared" si="2"/>
        <v>2571.6790000000001</v>
      </c>
      <c r="L17" s="15">
        <f t="shared" si="2"/>
        <v>11013.889054399615</v>
      </c>
      <c r="M17" s="15">
        <f>M21+M20+M18+M22</f>
        <v>2194.65</v>
      </c>
      <c r="N17" s="747"/>
      <c r="O17" s="747"/>
      <c r="P17" s="41"/>
      <c r="Q17" s="41"/>
      <c r="R17" s="40"/>
      <c r="S17" s="41"/>
      <c r="T17" s="41"/>
    </row>
    <row r="18" spans="2:20" s="13" customFormat="1" ht="39.950000000000003" customHeight="1" x14ac:dyDescent="0.25">
      <c r="B18" s="19" t="s">
        <v>805</v>
      </c>
      <c r="C18" s="17" t="s">
        <v>806</v>
      </c>
      <c r="D18" s="15">
        <f t="shared" si="1"/>
        <v>18760.57674350902</v>
      </c>
      <c r="E18" s="15">
        <f t="shared" si="1"/>
        <v>9947.3918750000012</v>
      </c>
      <c r="F18" s="18">
        <v>2292.5216178545602</v>
      </c>
      <c r="G18" s="18">
        <v>2278.8038750000001</v>
      </c>
      <c r="H18" s="18">
        <v>3642.3769773999979</v>
      </c>
      <c r="I18" s="18">
        <v>3657.93</v>
      </c>
      <c r="J18" s="18">
        <v>1912.8999778848474</v>
      </c>
      <c r="K18" s="18">
        <v>2259.9780000000001</v>
      </c>
      <c r="L18" s="18">
        <v>10912.778170369615</v>
      </c>
      <c r="M18" s="18">
        <v>1750.68</v>
      </c>
      <c r="N18" s="749"/>
      <c r="O18" s="749"/>
      <c r="P18" s="41"/>
      <c r="Q18" s="41"/>
      <c r="R18" s="40"/>
      <c r="S18" s="41"/>
      <c r="T18" s="41"/>
    </row>
    <row r="19" spans="2:20" s="13" customFormat="1" ht="39.950000000000003" customHeight="1" x14ac:dyDescent="0.25">
      <c r="B19" s="707" t="s">
        <v>2797</v>
      </c>
      <c r="C19" s="708" t="s">
        <v>2798</v>
      </c>
      <c r="D19" s="709">
        <f t="shared" si="1"/>
        <v>16440.553902999996</v>
      </c>
      <c r="E19" s="709">
        <f t="shared" si="1"/>
        <v>8204.2816710000006</v>
      </c>
      <c r="F19" s="710">
        <v>2050.4578347800011</v>
      </c>
      <c r="G19" s="710">
        <f>2001937.199/1000</f>
        <v>2001.937199</v>
      </c>
      <c r="H19" s="710">
        <v>3508.9341660499986</v>
      </c>
      <c r="I19" s="710">
        <f>3231771.49/1000</f>
        <v>3231.7714900000001</v>
      </c>
      <c r="J19" s="710">
        <v>1582.848902444847</v>
      </c>
      <c r="K19" s="710">
        <f>1763047.762/1000</f>
        <v>1763.0477620000001</v>
      </c>
      <c r="L19" s="710">
        <v>9298.3129997251508</v>
      </c>
      <c r="M19" s="710">
        <f>1207525.22/1000</f>
        <v>1207.52522</v>
      </c>
      <c r="N19" s="749"/>
      <c r="O19" s="749"/>
      <c r="P19" s="41"/>
      <c r="Q19" s="41"/>
      <c r="R19" s="40"/>
      <c r="S19" s="41"/>
      <c r="T19" s="41"/>
    </row>
    <row r="20" spans="2:20" s="13" customFormat="1" ht="39.950000000000003" customHeight="1" x14ac:dyDescent="0.25">
      <c r="B20" s="19" t="s">
        <v>807</v>
      </c>
      <c r="C20" s="17" t="s">
        <v>808</v>
      </c>
      <c r="D20" s="15">
        <f t="shared" si="1"/>
        <v>19.957728190000001</v>
      </c>
      <c r="E20" s="15">
        <f t="shared" si="1"/>
        <v>15.27915</v>
      </c>
      <c r="F20" s="18">
        <v>8.4999999999999995E-4</v>
      </c>
      <c r="G20" s="18"/>
      <c r="H20" s="18">
        <v>8.3598796600000007</v>
      </c>
      <c r="I20" s="18">
        <v>8.3591499999999996</v>
      </c>
      <c r="J20" s="18">
        <v>0.88338764999999997</v>
      </c>
      <c r="K20" s="18"/>
      <c r="L20" s="18">
        <v>10.713610880000001</v>
      </c>
      <c r="M20" s="18">
        <v>6.92</v>
      </c>
      <c r="N20" s="749"/>
      <c r="O20" s="749"/>
      <c r="P20" s="41"/>
      <c r="Q20" s="41"/>
      <c r="R20" s="40"/>
      <c r="S20" s="41"/>
      <c r="T20" s="41"/>
    </row>
    <row r="21" spans="2:20" s="13" customFormat="1" ht="39.950000000000003" customHeight="1" x14ac:dyDescent="0.25">
      <c r="B21" s="19" t="s">
        <v>809</v>
      </c>
      <c r="C21" s="17" t="s">
        <v>810</v>
      </c>
      <c r="D21" s="15">
        <f t="shared" si="1"/>
        <v>328.13001999999966</v>
      </c>
      <c r="E21" s="15">
        <f t="shared" si="1"/>
        <v>379.71871570000008</v>
      </c>
      <c r="F21" s="18">
        <v>69.555115700000002</v>
      </c>
      <c r="G21" s="18">
        <v>69.555115700000002</v>
      </c>
      <c r="H21" s="18">
        <v>81.106999999999999</v>
      </c>
      <c r="I21" s="18">
        <v>81.115600000000001</v>
      </c>
      <c r="J21" s="18">
        <v>87.07063114999994</v>
      </c>
      <c r="K21" s="18">
        <v>89.968000000000004</v>
      </c>
      <c r="L21" s="18">
        <v>90.39727314999972</v>
      </c>
      <c r="M21" s="18">
        <v>139.08000000000001</v>
      </c>
      <c r="N21" s="749"/>
      <c r="O21" s="749"/>
      <c r="P21" s="42"/>
      <c r="Q21" s="41"/>
      <c r="R21" s="40"/>
      <c r="S21" s="41"/>
      <c r="T21" s="41"/>
    </row>
    <row r="22" spans="2:20" s="13" customFormat="1" ht="39.950000000000003" customHeight="1" x14ac:dyDescent="0.25">
      <c r="B22" s="19" t="s">
        <v>811</v>
      </c>
      <c r="C22" s="20" t="s">
        <v>812</v>
      </c>
      <c r="D22" s="15">
        <f t="shared" si="1"/>
        <v>0</v>
      </c>
      <c r="E22" s="15">
        <f t="shared" si="1"/>
        <v>760.20986000000005</v>
      </c>
      <c r="F22" s="18"/>
      <c r="G22" s="18">
        <v>58.506860000000003</v>
      </c>
      <c r="H22" s="18">
        <v>0</v>
      </c>
      <c r="I22" s="18">
        <v>182</v>
      </c>
      <c r="J22" s="18">
        <v>0</v>
      </c>
      <c r="K22" s="18">
        <v>221.733</v>
      </c>
      <c r="L22" s="18">
        <v>0</v>
      </c>
      <c r="M22" s="18">
        <v>297.97000000000003</v>
      </c>
      <c r="N22" s="749"/>
      <c r="O22" s="749"/>
      <c r="P22" s="43"/>
      <c r="Q22" s="41"/>
      <c r="R22" s="40"/>
      <c r="S22" s="41"/>
      <c r="T22" s="41"/>
    </row>
    <row r="23" spans="2:20" s="13" customFormat="1" ht="39.950000000000003" customHeight="1" x14ac:dyDescent="0.25">
      <c r="B23" s="10" t="s">
        <v>813</v>
      </c>
      <c r="C23" s="11" t="s">
        <v>814</v>
      </c>
      <c r="D23" s="12">
        <f>D29+D30</f>
        <v>2296.0689455812499</v>
      </c>
      <c r="E23" s="12">
        <f>E29+E30+E24</f>
        <v>3019.7649999999999</v>
      </c>
      <c r="F23" s="12">
        <f>F29+F30</f>
        <v>34.120486890000002</v>
      </c>
      <c r="G23" s="12">
        <f>G29+G30</f>
        <v>31.375</v>
      </c>
      <c r="H23" s="12">
        <f t="shared" ref="H23:L23" si="3">H29+H30</f>
        <v>74.86549432999999</v>
      </c>
      <c r="I23" s="12">
        <f>I29+I30</f>
        <v>211.72</v>
      </c>
      <c r="J23" s="12">
        <f t="shared" si="3"/>
        <v>140.99407415000002</v>
      </c>
      <c r="K23" s="12">
        <f>K29+K30</f>
        <v>1410.18</v>
      </c>
      <c r="L23" s="12">
        <f t="shared" si="3"/>
        <v>2046.0888902112501</v>
      </c>
      <c r="M23" s="12">
        <f>M29+M30+M24</f>
        <v>1366.4899999999998</v>
      </c>
      <c r="N23" s="750"/>
      <c r="O23" s="750"/>
      <c r="P23" s="44"/>
      <c r="Q23" s="44"/>
      <c r="R23" s="40"/>
      <c r="S23" s="41"/>
      <c r="T23" s="41"/>
    </row>
    <row r="24" spans="2:20" s="13" customFormat="1" ht="39.950000000000003" customHeight="1" x14ac:dyDescent="0.25">
      <c r="B24" s="9" t="s">
        <v>815</v>
      </c>
      <c r="C24" s="14" t="s">
        <v>816</v>
      </c>
      <c r="D24" s="15"/>
      <c r="E24" s="15">
        <f t="shared" si="1"/>
        <v>1099.0899999999999</v>
      </c>
      <c r="F24" s="15"/>
      <c r="G24" s="15"/>
      <c r="H24" s="15"/>
      <c r="I24" s="15"/>
      <c r="J24" s="15"/>
      <c r="K24" s="15"/>
      <c r="L24" s="15"/>
      <c r="M24" s="15">
        <v>1099.0899999999999</v>
      </c>
      <c r="N24" s="747"/>
      <c r="O24" s="747"/>
      <c r="P24" s="41"/>
      <c r="Q24" s="41"/>
      <c r="R24" s="40"/>
      <c r="S24" s="41"/>
      <c r="T24" s="41"/>
    </row>
    <row r="25" spans="2:20" s="13" customFormat="1" ht="39.950000000000003" customHeight="1" x14ac:dyDescent="0.25">
      <c r="B25" s="9" t="s">
        <v>218</v>
      </c>
      <c r="C25" s="14" t="s">
        <v>817</v>
      </c>
      <c r="D25" s="15"/>
      <c r="E25" s="15"/>
      <c r="F25" s="15"/>
      <c r="G25" s="15"/>
      <c r="H25" s="15"/>
      <c r="I25" s="15"/>
      <c r="J25" s="15"/>
      <c r="K25" s="15"/>
      <c r="L25" s="15"/>
      <c r="M25" s="15"/>
      <c r="N25" s="747"/>
      <c r="O25" s="747"/>
      <c r="P25" s="41"/>
      <c r="Q25" s="41"/>
      <c r="R25" s="40"/>
      <c r="S25" s="41"/>
      <c r="T25" s="41"/>
    </row>
    <row r="26" spans="2:20" s="13" customFormat="1" ht="39.950000000000003" customHeight="1" x14ac:dyDescent="0.25">
      <c r="B26" s="9" t="s">
        <v>818</v>
      </c>
      <c r="C26" s="14" t="s">
        <v>819</v>
      </c>
      <c r="D26" s="15"/>
      <c r="E26" s="15"/>
      <c r="F26" s="15"/>
      <c r="G26" s="15"/>
      <c r="H26" s="15"/>
      <c r="I26" s="15"/>
      <c r="J26" s="15"/>
      <c r="K26" s="15"/>
      <c r="L26" s="15"/>
      <c r="M26" s="15"/>
      <c r="N26" s="747"/>
      <c r="O26" s="747"/>
      <c r="P26" s="41"/>
      <c r="Q26" s="41"/>
      <c r="R26" s="40"/>
      <c r="S26" s="41"/>
      <c r="T26" s="41"/>
    </row>
    <row r="27" spans="2:20" s="13" customFormat="1" ht="39.950000000000003" customHeight="1" x14ac:dyDescent="0.25">
      <c r="B27" s="9" t="s">
        <v>820</v>
      </c>
      <c r="C27" s="14" t="s">
        <v>821</v>
      </c>
      <c r="D27" s="15"/>
      <c r="E27" s="15"/>
      <c r="F27" s="15"/>
      <c r="G27" s="15"/>
      <c r="H27" s="15"/>
      <c r="I27" s="15"/>
      <c r="J27" s="15"/>
      <c r="K27" s="15"/>
      <c r="L27" s="15"/>
      <c r="M27" s="15"/>
      <c r="N27" s="747"/>
      <c r="O27" s="747"/>
      <c r="P27" s="41"/>
      <c r="Q27" s="41"/>
      <c r="R27" s="40"/>
      <c r="S27" s="41"/>
      <c r="T27" s="41"/>
    </row>
    <row r="28" spans="2:20" s="13" customFormat="1" ht="39.950000000000003" customHeight="1" x14ac:dyDescent="0.25">
      <c r="B28" s="9" t="s">
        <v>822</v>
      </c>
      <c r="C28" s="14" t="s">
        <v>823</v>
      </c>
      <c r="D28" s="15"/>
      <c r="E28" s="15"/>
      <c r="F28" s="15"/>
      <c r="G28" s="15"/>
      <c r="H28" s="15"/>
      <c r="I28" s="15"/>
      <c r="J28" s="15"/>
      <c r="K28" s="15"/>
      <c r="L28" s="15"/>
      <c r="M28" s="15"/>
      <c r="N28" s="747"/>
      <c r="O28" s="747"/>
      <c r="P28" s="41"/>
      <c r="Q28" s="41"/>
      <c r="R28" s="40"/>
      <c r="S28" s="41"/>
      <c r="T28" s="41"/>
    </row>
    <row r="29" spans="2:20" s="13" customFormat="1" ht="39.950000000000003" customHeight="1" x14ac:dyDescent="0.25">
      <c r="B29" s="9" t="s">
        <v>824</v>
      </c>
      <c r="C29" s="14" t="s">
        <v>825</v>
      </c>
      <c r="D29" s="15">
        <f t="shared" ref="D29:E30" si="4">F29+H29+J29+L29</f>
        <v>2287.8989655812497</v>
      </c>
      <c r="E29" s="15">
        <f t="shared" si="4"/>
        <v>1904.895</v>
      </c>
      <c r="F29" s="18">
        <v>30.706746890000002</v>
      </c>
      <c r="G29" s="18">
        <v>28.274999999999999</v>
      </c>
      <c r="H29" s="18">
        <v>73.86261232999999</v>
      </c>
      <c r="I29" s="18">
        <v>208.65</v>
      </c>
      <c r="J29" s="18">
        <v>139.81407415000001</v>
      </c>
      <c r="K29" s="18">
        <v>1406.9</v>
      </c>
      <c r="L29" s="18">
        <v>2043.5155322112498</v>
      </c>
      <c r="M29" s="18">
        <v>261.07</v>
      </c>
      <c r="N29" s="747"/>
      <c r="O29" s="747"/>
      <c r="P29" s="41"/>
      <c r="Q29" s="41"/>
      <c r="R29" s="40"/>
      <c r="S29" s="41"/>
      <c r="T29" s="41"/>
    </row>
    <row r="30" spans="2:20" s="13" customFormat="1" ht="39.950000000000003" customHeight="1" x14ac:dyDescent="0.25">
      <c r="B30" s="21" t="s">
        <v>826</v>
      </c>
      <c r="C30" s="14" t="s">
        <v>827</v>
      </c>
      <c r="D30" s="15">
        <f t="shared" si="4"/>
        <v>8.16998000000026</v>
      </c>
      <c r="E30" s="15">
        <f t="shared" si="4"/>
        <v>15.78</v>
      </c>
      <c r="F30" s="18">
        <v>3.4137399999999998</v>
      </c>
      <c r="G30" s="18">
        <v>3.1</v>
      </c>
      <c r="H30" s="18">
        <v>1.0028820000000001</v>
      </c>
      <c r="I30" s="18">
        <v>3.07</v>
      </c>
      <c r="J30" s="18">
        <v>1.18</v>
      </c>
      <c r="K30" s="18">
        <v>3.28</v>
      </c>
      <c r="L30" s="18">
        <v>2.57335800000026</v>
      </c>
      <c r="M30" s="18">
        <v>6.33</v>
      </c>
      <c r="N30" s="747"/>
      <c r="O30" s="747"/>
      <c r="P30" s="41"/>
      <c r="Q30" s="41"/>
      <c r="R30" s="40"/>
      <c r="S30" s="41"/>
      <c r="T30" s="41"/>
    </row>
    <row r="31" spans="2:20" ht="39.950000000000003" customHeight="1" x14ac:dyDescent="0.25">
      <c r="B31" s="22"/>
      <c r="C31" s="23" t="s">
        <v>828</v>
      </c>
      <c r="D31" s="24">
        <f>D23+D8</f>
        <v>22081.11324808027</v>
      </c>
      <c r="E31" s="24">
        <f>E23+E8</f>
        <v>14825.138272699998</v>
      </c>
      <c r="F31" s="24">
        <f t="shared" ref="F31:L31" si="5">F23+F8</f>
        <v>2410.1128203145599</v>
      </c>
      <c r="G31" s="24">
        <f t="shared" si="5"/>
        <v>2505.9012117000002</v>
      </c>
      <c r="H31" s="24">
        <f t="shared" si="5"/>
        <v>3904.2553746299977</v>
      </c>
      <c r="I31" s="24">
        <f t="shared" si="5"/>
        <v>4234.282389</v>
      </c>
      <c r="J31" s="24">
        <f t="shared" si="5"/>
        <v>2228.4152327448473</v>
      </c>
      <c r="K31" s="24">
        <f t="shared" si="5"/>
        <v>4074.7646720000002</v>
      </c>
      <c r="L31" s="24">
        <f t="shared" si="5"/>
        <v>13538.329820390863</v>
      </c>
      <c r="M31" s="24">
        <f>M23+M8</f>
        <v>4010.19</v>
      </c>
      <c r="N31" s="748"/>
      <c r="O31" s="748"/>
      <c r="Q31" s="41"/>
      <c r="R31" s="40"/>
    </row>
    <row r="32" spans="2:20" ht="39.950000000000003" customHeight="1" x14ac:dyDescent="0.25">
      <c r="E32" s="27"/>
      <c r="R32" s="40"/>
    </row>
    <row r="33" spans="2:20" ht="15.75" x14ac:dyDescent="0.25">
      <c r="B33" s="28" t="s">
        <v>829</v>
      </c>
      <c r="C33" s="29"/>
      <c r="E33" s="30"/>
      <c r="F33" s="30"/>
      <c r="G33" s="30"/>
      <c r="H33" s="30"/>
      <c r="I33" s="30"/>
      <c r="J33" s="30"/>
      <c r="K33" s="30"/>
      <c r="L33" s="30"/>
      <c r="M33" s="30"/>
      <c r="P33" s="45"/>
      <c r="R33" s="40"/>
    </row>
    <row r="34" spans="2:20" ht="15.75" x14ac:dyDescent="0.25">
      <c r="B34" s="28" t="s">
        <v>830</v>
      </c>
      <c r="C34" s="29"/>
      <c r="N34" s="5"/>
      <c r="O34" s="5"/>
      <c r="P34" s="5"/>
      <c r="Q34" s="5"/>
      <c r="R34" s="5"/>
      <c r="S34" s="5"/>
      <c r="T34" s="5"/>
    </row>
    <row r="37" spans="2:20" ht="26.25" x14ac:dyDescent="0.4">
      <c r="B37" s="31" t="s">
        <v>831</v>
      </c>
      <c r="C37" s="32"/>
      <c r="D37" s="33"/>
      <c r="E37" s="33"/>
      <c r="F37" s="34"/>
      <c r="G37" s="33"/>
      <c r="H37" s="33"/>
      <c r="I37" s="33"/>
      <c r="J37" s="33"/>
      <c r="K37" s="31"/>
      <c r="L37" s="33"/>
      <c r="M37" s="35"/>
      <c r="N37" s="5"/>
      <c r="O37" s="5"/>
      <c r="P37" s="5"/>
      <c r="Q37" s="5"/>
      <c r="R37" s="5"/>
      <c r="S37" s="5"/>
      <c r="T37" s="5"/>
    </row>
    <row r="38" spans="2:20" ht="26.25" x14ac:dyDescent="0.25">
      <c r="B38" s="31" t="s">
        <v>832</v>
      </c>
      <c r="C38" s="32"/>
      <c r="D38" s="33"/>
      <c r="E38" s="33"/>
      <c r="F38" s="33"/>
      <c r="G38" s="33"/>
      <c r="H38" s="33"/>
      <c r="I38" s="33"/>
      <c r="J38" s="33"/>
      <c r="K38" s="31" t="s">
        <v>833</v>
      </c>
      <c r="L38" s="33"/>
      <c r="M38" s="35"/>
      <c r="N38" s="5"/>
      <c r="O38" s="5"/>
      <c r="P38" s="5"/>
      <c r="Q38" s="5"/>
      <c r="R38" s="5"/>
      <c r="S38" s="5"/>
      <c r="T38" s="5"/>
    </row>
    <row r="39" spans="2:20" ht="37.5" customHeight="1" x14ac:dyDescent="0.25">
      <c r="B39" s="36"/>
      <c r="C39" s="32"/>
      <c r="D39" s="33"/>
      <c r="E39" s="33"/>
      <c r="F39" s="33"/>
      <c r="G39" s="33"/>
      <c r="H39" s="33"/>
      <c r="I39" s="33"/>
      <c r="J39" s="33"/>
      <c r="K39" s="36"/>
      <c r="L39" s="33"/>
      <c r="M39" s="35"/>
      <c r="N39" s="5"/>
      <c r="O39" s="5"/>
      <c r="P39" s="5"/>
      <c r="Q39" s="5"/>
      <c r="R39" s="5"/>
      <c r="S39" s="5"/>
      <c r="T39" s="5"/>
    </row>
    <row r="40" spans="2:20" ht="26.25" x14ac:dyDescent="0.25">
      <c r="B40" s="31" t="s">
        <v>834</v>
      </c>
      <c r="C40" s="32"/>
      <c r="D40" s="37"/>
      <c r="E40" s="37"/>
      <c r="F40" s="37"/>
      <c r="G40" s="37"/>
      <c r="H40" s="37"/>
      <c r="I40" s="37"/>
      <c r="J40" s="37"/>
      <c r="K40" s="31" t="s">
        <v>835</v>
      </c>
      <c r="L40" s="37"/>
      <c r="M40" s="35"/>
      <c r="N40" s="5"/>
      <c r="O40" s="5"/>
      <c r="P40" s="5"/>
      <c r="Q40" s="5"/>
      <c r="R40" s="5"/>
      <c r="S40" s="5"/>
      <c r="T40" s="5"/>
    </row>
    <row r="41" spans="2:20" ht="26.25" x14ac:dyDescent="0.25">
      <c r="B41" s="36"/>
      <c r="C41" s="32"/>
      <c r="D41" s="33"/>
      <c r="E41" s="33"/>
      <c r="F41" s="33"/>
      <c r="G41" s="33"/>
      <c r="H41" s="33"/>
      <c r="I41" s="33"/>
      <c r="J41" s="33"/>
      <c r="K41" s="33"/>
      <c r="L41" s="33"/>
      <c r="M41" s="5"/>
      <c r="N41" s="5"/>
      <c r="O41" s="5"/>
      <c r="P41" s="5"/>
      <c r="Q41" s="5"/>
      <c r="R41" s="5"/>
      <c r="S41" s="5"/>
      <c r="T41" s="5"/>
    </row>
    <row r="42" spans="2:20" ht="26.25" x14ac:dyDescent="0.25">
      <c r="B42" s="36"/>
      <c r="C42" s="32"/>
      <c r="D42" s="33"/>
      <c r="E42" s="33"/>
      <c r="F42" s="33"/>
      <c r="G42" s="33"/>
      <c r="H42" s="33"/>
      <c r="I42" s="33"/>
      <c r="J42" s="33"/>
      <c r="K42" s="33"/>
      <c r="L42" s="33"/>
      <c r="M42" s="5"/>
      <c r="N42" s="5"/>
      <c r="O42" s="5"/>
      <c r="P42" s="5"/>
      <c r="Q42" s="5"/>
      <c r="R42" s="5"/>
      <c r="S42" s="5"/>
      <c r="T42" s="5"/>
    </row>
    <row r="43" spans="2:20" ht="26.25" x14ac:dyDescent="0.25">
      <c r="B43" s="31" t="s">
        <v>836</v>
      </c>
      <c r="C43" s="32"/>
      <c r="D43" s="37"/>
      <c r="E43" s="37"/>
      <c r="F43" s="37"/>
      <c r="G43" s="37"/>
      <c r="H43" s="37"/>
      <c r="I43" s="37"/>
      <c r="J43" s="37"/>
      <c r="K43" s="31" t="s">
        <v>837</v>
      </c>
      <c r="L43" s="37"/>
      <c r="M43" s="5"/>
      <c r="N43" s="5"/>
      <c r="O43" s="5"/>
      <c r="P43" s="5"/>
      <c r="Q43" s="5"/>
      <c r="R43" s="5"/>
      <c r="S43" s="5"/>
      <c r="T43" s="5"/>
    </row>
  </sheetData>
  <mergeCells count="34">
    <mergeCell ref="N27:O27"/>
    <mergeCell ref="N28:O28"/>
    <mergeCell ref="N29:O29"/>
    <mergeCell ref="N30:O30"/>
    <mergeCell ref="N31:O31"/>
    <mergeCell ref="N26:O26"/>
    <mergeCell ref="N14:O14"/>
    <mergeCell ref="N15:O15"/>
    <mergeCell ref="N16:O16"/>
    <mergeCell ref="N17:O17"/>
    <mergeCell ref="N18:O18"/>
    <mergeCell ref="N20:O20"/>
    <mergeCell ref="N21:O21"/>
    <mergeCell ref="N22:O22"/>
    <mergeCell ref="N23:O23"/>
    <mergeCell ref="N24:O24"/>
    <mergeCell ref="N25:O25"/>
    <mergeCell ref="N19:O19"/>
    <mergeCell ref="N13:O13"/>
    <mergeCell ref="B3:O3"/>
    <mergeCell ref="B5:B7"/>
    <mergeCell ref="C5:C7"/>
    <mergeCell ref="D5:M5"/>
    <mergeCell ref="N5:O7"/>
    <mergeCell ref="D6:E6"/>
    <mergeCell ref="F6:G6"/>
    <mergeCell ref="H6:I6"/>
    <mergeCell ref="J6:K6"/>
    <mergeCell ref="L6:M6"/>
    <mergeCell ref="N8:O8"/>
    <mergeCell ref="N9:O9"/>
    <mergeCell ref="N10:O10"/>
    <mergeCell ref="N11:O11"/>
    <mergeCell ref="N12:O12"/>
  </mergeCells>
  <pageMargins left="0.70866141732283472" right="0.70866141732283472" top="0.74803149606299213" bottom="0.74803149606299213" header="0.31496062992125984" footer="0.31496062992125984"/>
  <pageSetup paperSize="9" scale="4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35"/>
  <sheetViews>
    <sheetView workbookViewId="0">
      <selection activeCell="D33" sqref="D33:AQ33"/>
    </sheetView>
  </sheetViews>
  <sheetFormatPr defaultRowHeight="15.75" x14ac:dyDescent="0.25"/>
  <cols>
    <col min="1" max="1" width="8.625" style="114" customWidth="1"/>
    <col min="2" max="2" width="7.25" style="114" customWidth="1"/>
    <col min="3" max="3" width="59.375" style="114" customWidth="1"/>
    <col min="4" max="5" width="12.75" style="114" customWidth="1"/>
    <col min="6" max="7" width="12.375" style="114" customWidth="1"/>
    <col min="8" max="8" width="13.375" style="114" customWidth="1"/>
    <col min="9" max="9" width="12.375" style="114" customWidth="1"/>
    <col min="10" max="10" width="13.75" style="114" customWidth="1"/>
    <col min="11" max="11" width="14.375" style="114" customWidth="1"/>
    <col min="12" max="12" width="15.375" style="141" customWidth="1"/>
    <col min="13" max="13" width="14.5" style="141" customWidth="1"/>
    <col min="14" max="14" width="14.25" style="114" customWidth="1"/>
    <col min="15" max="15" width="13.375" style="114" customWidth="1"/>
    <col min="16" max="16" width="12.625" style="114" customWidth="1"/>
    <col min="17" max="17" width="14.875" style="114" customWidth="1"/>
    <col min="18" max="18" width="14.125" style="114" customWidth="1"/>
    <col min="19" max="19" width="15" style="114" customWidth="1"/>
    <col min="20" max="21" width="13.625" style="114" bestFit="1" customWidth="1"/>
    <col min="22" max="22" width="13.5" style="114" customWidth="1"/>
    <col min="23" max="23" width="13.875" style="114" customWidth="1"/>
    <col min="24" max="33" width="10.25" style="114" customWidth="1"/>
    <col min="34" max="34" width="10.5" style="114" customWidth="1"/>
    <col min="35" max="35" width="15.375" style="114" customWidth="1"/>
    <col min="36" max="37" width="11.875" style="114" customWidth="1"/>
    <col min="38" max="38" width="11.75" style="114" customWidth="1"/>
    <col min="39" max="39" width="12.375" style="114" customWidth="1"/>
    <col min="40" max="40" width="11.875" style="114" customWidth="1"/>
    <col min="41" max="41" width="10.25" style="114" customWidth="1"/>
    <col min="42" max="42" width="11.5" style="114" customWidth="1"/>
    <col min="43" max="43" width="13.375" style="114" customWidth="1"/>
    <col min="44" max="16384" width="9" style="114"/>
  </cols>
  <sheetData>
    <row r="1" spans="1:50" ht="20.25" x14ac:dyDescent="0.3">
      <c r="B1" s="115"/>
      <c r="C1" s="115"/>
      <c r="D1" s="115"/>
      <c r="E1" s="115"/>
      <c r="F1" s="115"/>
      <c r="G1" s="115"/>
      <c r="H1" s="115"/>
      <c r="I1" s="115"/>
      <c r="J1" s="115"/>
      <c r="K1" s="115"/>
      <c r="L1" s="116"/>
      <c r="M1" s="116"/>
      <c r="N1" s="115"/>
      <c r="O1" s="115"/>
      <c r="P1" s="115"/>
      <c r="Q1" s="115"/>
      <c r="R1" s="115"/>
      <c r="S1" s="115"/>
      <c r="T1" s="115"/>
      <c r="U1" s="115"/>
      <c r="V1" s="115"/>
      <c r="W1" s="115"/>
      <c r="X1" s="117"/>
      <c r="Y1" s="117"/>
      <c r="Z1" s="115"/>
      <c r="AA1" s="115"/>
      <c r="AB1" s="115"/>
      <c r="AC1" s="115"/>
      <c r="AD1" s="115"/>
      <c r="AE1" s="115"/>
      <c r="AF1" s="115"/>
      <c r="AG1" s="115"/>
      <c r="AH1" s="115"/>
      <c r="AI1" s="115"/>
      <c r="AJ1" s="115"/>
      <c r="AK1" s="115"/>
      <c r="AL1" s="115"/>
      <c r="AM1" s="115"/>
      <c r="AN1" s="59"/>
      <c r="AO1" s="59"/>
      <c r="AP1" s="118"/>
      <c r="AQ1" s="119"/>
      <c r="AR1" s="119" t="s">
        <v>1001</v>
      </c>
    </row>
    <row r="2" spans="1:50" ht="23.25" x14ac:dyDescent="0.35">
      <c r="B2" s="115"/>
      <c r="C2" s="115"/>
      <c r="D2" s="115"/>
      <c r="E2" s="115"/>
      <c r="F2" s="115"/>
      <c r="G2" s="115"/>
      <c r="H2" s="115"/>
      <c r="I2" s="115"/>
      <c r="J2" s="115"/>
      <c r="K2" s="115"/>
      <c r="L2" s="116"/>
      <c r="M2" s="116"/>
      <c r="N2" s="115"/>
      <c r="O2" s="115"/>
      <c r="P2" s="115"/>
      <c r="Q2" s="115"/>
      <c r="R2" s="115"/>
      <c r="S2" s="115"/>
      <c r="T2" s="115"/>
      <c r="U2" s="115"/>
      <c r="V2" s="115"/>
      <c r="W2" s="115"/>
      <c r="X2" s="117"/>
      <c r="Y2" s="117"/>
      <c r="Z2" s="115"/>
      <c r="AA2" s="115"/>
      <c r="AB2" s="115"/>
      <c r="AC2" s="115"/>
      <c r="AD2" s="115"/>
      <c r="AE2" s="115"/>
      <c r="AF2" s="115"/>
      <c r="AG2" s="115"/>
      <c r="AH2" s="115"/>
      <c r="AI2" s="115"/>
      <c r="AJ2" s="115"/>
      <c r="AK2" s="115"/>
      <c r="AL2" s="115"/>
      <c r="AM2" s="115"/>
      <c r="AN2" s="59"/>
      <c r="AO2" s="59"/>
      <c r="AP2" s="118"/>
      <c r="AQ2" s="119"/>
      <c r="AR2" s="120" t="s">
        <v>1002</v>
      </c>
    </row>
    <row r="3" spans="1:50" ht="20.25" x14ac:dyDescent="0.3">
      <c r="B3" s="115"/>
      <c r="C3" s="115"/>
      <c r="D3" s="115"/>
      <c r="E3" s="115"/>
      <c r="F3" s="115"/>
      <c r="G3" s="115"/>
      <c r="H3" s="115"/>
      <c r="I3" s="115"/>
      <c r="J3" s="115"/>
      <c r="K3" s="115"/>
      <c r="L3" s="116"/>
      <c r="M3" s="116"/>
      <c r="N3" s="115"/>
      <c r="O3" s="115"/>
      <c r="P3" s="115"/>
      <c r="Q3" s="115"/>
      <c r="R3" s="115"/>
      <c r="S3" s="115"/>
      <c r="T3" s="115"/>
      <c r="U3" s="115"/>
      <c r="V3" s="115"/>
      <c r="W3" s="115"/>
      <c r="X3" s="117"/>
      <c r="Y3" s="117"/>
      <c r="Z3" s="115"/>
      <c r="AA3" s="115"/>
      <c r="AB3" s="115"/>
      <c r="AC3" s="115"/>
      <c r="AD3" s="115"/>
      <c r="AE3" s="115"/>
      <c r="AF3" s="115"/>
      <c r="AG3" s="115"/>
      <c r="AH3" s="115"/>
      <c r="AI3" s="115"/>
      <c r="AJ3" s="115"/>
      <c r="AK3" s="115"/>
      <c r="AL3" s="115"/>
      <c r="AM3" s="115"/>
      <c r="AN3" s="59"/>
      <c r="AO3" s="59"/>
      <c r="AP3" s="118"/>
      <c r="AQ3" s="119"/>
      <c r="AR3" s="119" t="s">
        <v>1003</v>
      </c>
    </row>
    <row r="4" spans="1:50" x14ac:dyDescent="0.25">
      <c r="B4" s="115"/>
      <c r="C4" s="115"/>
      <c r="D4" s="115"/>
      <c r="E4" s="115"/>
      <c r="F4" s="115"/>
      <c r="G4" s="115"/>
      <c r="H4" s="115"/>
      <c r="I4" s="115"/>
      <c r="J4" s="115"/>
      <c r="K4" s="115"/>
      <c r="L4" s="116"/>
      <c r="M4" s="116"/>
      <c r="N4" s="115"/>
      <c r="O4" s="115"/>
      <c r="P4" s="115"/>
      <c r="Q4" s="115"/>
      <c r="R4" s="115"/>
      <c r="S4" s="115"/>
      <c r="T4" s="115"/>
      <c r="U4" s="115"/>
      <c r="V4" s="115"/>
      <c r="W4" s="115"/>
      <c r="X4" s="117"/>
      <c r="Y4" s="117"/>
      <c r="Z4" s="115"/>
      <c r="AA4" s="115"/>
      <c r="AB4" s="115"/>
      <c r="AC4" s="115"/>
      <c r="AD4" s="115"/>
      <c r="AE4" s="115"/>
      <c r="AF4" s="115"/>
      <c r="AG4" s="115"/>
      <c r="AH4" s="115"/>
      <c r="AI4" s="115"/>
      <c r="AJ4" s="115"/>
      <c r="AK4" s="115"/>
      <c r="AL4" s="115"/>
      <c r="AM4" s="115"/>
      <c r="AN4" s="115"/>
      <c r="AO4" s="115"/>
      <c r="AP4" s="59"/>
      <c r="AQ4" s="59"/>
      <c r="AR4" s="59"/>
    </row>
    <row r="5" spans="1:50" x14ac:dyDescent="0.25">
      <c r="B5" s="115"/>
      <c r="C5" s="115"/>
      <c r="D5" s="115"/>
      <c r="E5" s="115"/>
      <c r="F5" s="115"/>
      <c r="G5" s="115"/>
      <c r="H5" s="115"/>
      <c r="I5" s="115"/>
      <c r="J5" s="115"/>
      <c r="K5" s="115"/>
      <c r="L5" s="116"/>
      <c r="M5" s="116"/>
      <c r="N5" s="115"/>
      <c r="O5" s="115"/>
      <c r="P5" s="115"/>
      <c r="Q5" s="115"/>
      <c r="R5" s="115"/>
      <c r="S5" s="115"/>
      <c r="T5" s="115"/>
      <c r="U5" s="115"/>
      <c r="V5" s="115"/>
      <c r="W5" s="115"/>
      <c r="X5" s="117"/>
      <c r="Y5" s="117"/>
      <c r="Z5" s="115"/>
      <c r="AA5" s="115"/>
      <c r="AB5" s="115"/>
      <c r="AC5" s="115"/>
      <c r="AD5" s="115"/>
      <c r="AE5" s="115"/>
      <c r="AF5" s="115"/>
      <c r="AG5" s="115"/>
      <c r="AH5" s="115"/>
      <c r="AI5" s="115"/>
      <c r="AJ5" s="115"/>
      <c r="AK5" s="115"/>
      <c r="AL5" s="115"/>
      <c r="AM5" s="115"/>
      <c r="AN5" s="115"/>
      <c r="AO5" s="115"/>
      <c r="AP5" s="115"/>
    </row>
    <row r="6" spans="1:50" x14ac:dyDescent="0.25">
      <c r="B6" s="757"/>
      <c r="C6" s="758"/>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D6" s="758"/>
      <c r="AE6" s="758"/>
      <c r="AF6" s="758"/>
      <c r="AG6" s="758"/>
      <c r="AH6" s="758"/>
      <c r="AI6" s="758"/>
      <c r="AJ6" s="758"/>
      <c r="AK6" s="758"/>
      <c r="AL6" s="758"/>
      <c r="AM6" s="758"/>
      <c r="AN6" s="758"/>
      <c r="AO6" s="758"/>
      <c r="AP6" s="758"/>
    </row>
    <row r="7" spans="1:50" ht="64.5" customHeight="1" x14ac:dyDescent="0.3">
      <c r="B7" s="115"/>
      <c r="C7" s="115"/>
      <c r="D7" s="115"/>
      <c r="E7" s="115"/>
      <c r="F7" s="115"/>
      <c r="G7" s="115"/>
      <c r="H7" s="115"/>
      <c r="I7" s="788" t="s">
        <v>1004</v>
      </c>
      <c r="J7" s="789"/>
      <c r="K7" s="789"/>
      <c r="L7" s="789"/>
      <c r="M7" s="789"/>
      <c r="N7" s="789"/>
      <c r="O7" s="789"/>
      <c r="P7" s="789"/>
      <c r="Q7" s="789"/>
      <c r="R7" s="789"/>
      <c r="S7" s="789"/>
      <c r="T7" s="789"/>
      <c r="U7" s="789"/>
      <c r="V7" s="789"/>
      <c r="W7" s="789"/>
      <c r="X7" s="789"/>
      <c r="Y7" s="789"/>
      <c r="Z7" s="789"/>
      <c r="AA7" s="789"/>
      <c r="AB7" s="789"/>
      <c r="AC7" s="789"/>
      <c r="AD7" s="789"/>
      <c r="AE7" s="789"/>
      <c r="AF7" s="789"/>
      <c r="AG7" s="789"/>
      <c r="AH7" s="789"/>
      <c r="AI7" s="789"/>
      <c r="AJ7" s="789"/>
      <c r="AK7" s="789"/>
      <c r="AL7" s="789"/>
      <c r="AM7" s="789"/>
      <c r="AN7" s="789"/>
      <c r="AO7" s="789"/>
      <c r="AP7" s="789"/>
      <c r="AQ7" s="789"/>
      <c r="AR7" s="789"/>
      <c r="AS7" s="789"/>
      <c r="AT7" s="789"/>
      <c r="AU7" s="789"/>
      <c r="AV7" s="789"/>
      <c r="AW7" s="789"/>
      <c r="AX7" s="789"/>
    </row>
    <row r="8" spans="1:50" ht="23.25" x14ac:dyDescent="0.35">
      <c r="B8" s="115"/>
      <c r="C8" s="115"/>
      <c r="D8" s="115"/>
      <c r="E8" s="115"/>
      <c r="F8" s="115"/>
      <c r="G8" s="115"/>
      <c r="H8" s="115"/>
      <c r="I8" s="115"/>
      <c r="J8" s="115"/>
      <c r="K8" s="115"/>
      <c r="L8" s="116"/>
      <c r="M8" s="116"/>
      <c r="N8" s="115"/>
      <c r="O8" s="115"/>
      <c r="P8" s="115"/>
      <c r="Q8" s="115"/>
      <c r="R8" s="115"/>
      <c r="S8" s="115"/>
      <c r="T8" s="115"/>
      <c r="U8" s="115"/>
      <c r="V8" s="115"/>
      <c r="W8" s="115"/>
      <c r="X8" s="117"/>
      <c r="Y8" s="117"/>
      <c r="Z8" s="115"/>
      <c r="AA8" s="115"/>
      <c r="AB8" s="115"/>
      <c r="AC8" s="115"/>
      <c r="AD8" s="115"/>
      <c r="AE8" s="115"/>
      <c r="AF8" s="115"/>
      <c r="AG8" s="115"/>
      <c r="AH8" s="115"/>
      <c r="AI8" s="115"/>
      <c r="AJ8" s="115"/>
      <c r="AK8" s="115"/>
      <c r="AL8" s="115"/>
      <c r="AM8" s="115"/>
      <c r="AN8" s="115"/>
      <c r="AO8" s="115"/>
      <c r="AP8" s="59"/>
      <c r="AQ8" s="59"/>
      <c r="AR8" s="121"/>
      <c r="AS8" s="121"/>
      <c r="AT8" s="120" t="s">
        <v>1005</v>
      </c>
    </row>
    <row r="9" spans="1:50" ht="23.25" x14ac:dyDescent="0.35">
      <c r="B9" s="115"/>
      <c r="C9" s="115"/>
      <c r="D9" s="115"/>
      <c r="E9" s="115"/>
      <c r="F9" s="115"/>
      <c r="G9" s="115"/>
      <c r="H9" s="115"/>
      <c r="I9" s="115"/>
      <c r="J9" s="115"/>
      <c r="K9" s="115"/>
      <c r="L9" s="116"/>
      <c r="M9" s="116"/>
      <c r="N9" s="115"/>
      <c r="O9" s="115"/>
      <c r="P9" s="115"/>
      <c r="Q9" s="115"/>
      <c r="R9" s="115"/>
      <c r="S9" s="115"/>
      <c r="T9" s="115"/>
      <c r="U9" s="115"/>
      <c r="V9" s="115"/>
      <c r="W9" s="115"/>
      <c r="X9" s="117"/>
      <c r="Y9" s="117"/>
      <c r="Z9" s="115"/>
      <c r="AA9" s="115"/>
      <c r="AB9" s="115"/>
      <c r="AC9" s="115"/>
      <c r="AD9" s="115"/>
      <c r="AE9" s="115"/>
      <c r="AF9" s="115"/>
      <c r="AG9" s="115"/>
      <c r="AH9" s="115"/>
      <c r="AI9" s="115"/>
      <c r="AJ9" s="115"/>
      <c r="AK9" s="115"/>
      <c r="AL9" s="115"/>
      <c r="AM9" s="115"/>
      <c r="AN9" s="115"/>
      <c r="AO9" s="115"/>
      <c r="AP9" s="59"/>
      <c r="AQ9" s="59"/>
      <c r="AR9" s="121"/>
      <c r="AS9" s="121"/>
      <c r="AT9" s="120" t="s">
        <v>1006</v>
      </c>
    </row>
    <row r="10" spans="1:50" ht="23.25" x14ac:dyDescent="0.35">
      <c r="B10" s="115"/>
      <c r="C10" s="115"/>
      <c r="D10" s="115"/>
      <c r="E10" s="115"/>
      <c r="F10" s="115"/>
      <c r="G10" s="115"/>
      <c r="H10" s="115"/>
      <c r="I10" s="115"/>
      <c r="J10" s="115"/>
      <c r="K10" s="115"/>
      <c r="L10" s="116"/>
      <c r="M10" s="116"/>
      <c r="N10" s="115"/>
      <c r="O10" s="115"/>
      <c r="P10" s="115"/>
      <c r="Q10" s="115"/>
      <c r="R10" s="115"/>
      <c r="S10" s="115"/>
      <c r="T10" s="115"/>
      <c r="U10" s="115"/>
      <c r="V10" s="115"/>
      <c r="W10" s="115"/>
      <c r="X10" s="117"/>
      <c r="Y10" s="117"/>
      <c r="Z10" s="115"/>
      <c r="AA10" s="115"/>
      <c r="AB10" s="115"/>
      <c r="AC10" s="115"/>
      <c r="AD10" s="115"/>
      <c r="AE10" s="115"/>
      <c r="AF10" s="115"/>
      <c r="AG10" s="115"/>
      <c r="AH10" s="115"/>
      <c r="AI10" s="115"/>
      <c r="AJ10" s="115"/>
      <c r="AK10" s="115"/>
      <c r="AL10" s="115"/>
      <c r="AM10" s="115"/>
      <c r="AN10" s="115"/>
      <c r="AO10" s="115"/>
      <c r="AP10" s="59"/>
      <c r="AQ10" s="59"/>
      <c r="AR10" s="121"/>
      <c r="AS10" s="121"/>
      <c r="AT10" s="122" t="s">
        <v>1007</v>
      </c>
    </row>
    <row r="11" spans="1:50" ht="23.25" x14ac:dyDescent="0.35">
      <c r="B11" s="115"/>
      <c r="C11" s="115"/>
      <c r="D11" s="115"/>
      <c r="E11" s="115"/>
      <c r="F11" s="115"/>
      <c r="G11" s="115"/>
      <c r="H11" s="123"/>
      <c r="I11" s="123"/>
      <c r="J11" s="115"/>
      <c r="K11" s="115"/>
      <c r="L11" s="116"/>
      <c r="M11" s="116"/>
      <c r="N11" s="115"/>
      <c r="O11" s="115"/>
      <c r="P11" s="123"/>
      <c r="Q11" s="115"/>
      <c r="R11" s="115"/>
      <c r="S11" s="115"/>
      <c r="T11" s="115"/>
      <c r="U11" s="115"/>
      <c r="V11" s="123"/>
      <c r="W11" s="115"/>
      <c r="X11" s="117"/>
      <c r="Y11" s="117"/>
      <c r="Z11" s="115"/>
      <c r="AA11" s="115"/>
      <c r="AB11" s="115"/>
      <c r="AC11" s="115"/>
      <c r="AD11" s="115"/>
      <c r="AE11" s="115"/>
      <c r="AF11" s="115"/>
      <c r="AG11" s="115"/>
      <c r="AH11" s="115"/>
      <c r="AI11" s="115"/>
      <c r="AJ11" s="115"/>
      <c r="AK11" s="115"/>
      <c r="AL11" s="115"/>
      <c r="AM11" s="115"/>
      <c r="AN11" s="115"/>
      <c r="AO11" s="115"/>
      <c r="AP11" s="59"/>
      <c r="AQ11" s="59"/>
      <c r="AR11" s="121"/>
      <c r="AS11" s="121"/>
      <c r="AT11" s="120" t="s">
        <v>1008</v>
      </c>
    </row>
    <row r="12" spans="1:50" ht="23.25" x14ac:dyDescent="0.35">
      <c r="B12" s="115"/>
      <c r="C12" s="115"/>
      <c r="D12" s="115"/>
      <c r="E12" s="115"/>
      <c r="F12" s="115"/>
      <c r="G12" s="115"/>
      <c r="H12" s="115"/>
      <c r="I12" s="115"/>
      <c r="J12" s="115"/>
      <c r="K12" s="115"/>
      <c r="L12" s="116"/>
      <c r="M12" s="116"/>
      <c r="N12" s="115"/>
      <c r="O12" s="115"/>
      <c r="P12" s="115"/>
      <c r="Q12" s="115"/>
      <c r="R12" s="115"/>
      <c r="S12" s="115"/>
      <c r="T12" s="115"/>
      <c r="U12" s="115"/>
      <c r="V12" s="115"/>
      <c r="W12" s="115"/>
      <c r="X12" s="117"/>
      <c r="Y12" s="117"/>
      <c r="Z12" s="115"/>
      <c r="AA12" s="115"/>
      <c r="AB12" s="115"/>
      <c r="AC12" s="115"/>
      <c r="AD12" s="115"/>
      <c r="AE12" s="115"/>
      <c r="AF12" s="115"/>
      <c r="AG12" s="115"/>
      <c r="AH12" s="115"/>
      <c r="AI12" s="115"/>
      <c r="AJ12" s="115"/>
      <c r="AK12" s="115"/>
      <c r="AL12" s="115"/>
      <c r="AM12" s="115"/>
      <c r="AN12" s="115"/>
      <c r="AO12" s="115"/>
      <c r="AP12" s="59"/>
      <c r="AQ12" s="59"/>
      <c r="AR12" s="121"/>
      <c r="AS12" s="121"/>
      <c r="AT12" s="120" t="s">
        <v>3</v>
      </c>
    </row>
    <row r="13" spans="1:50" x14ac:dyDescent="0.25">
      <c r="B13" s="115"/>
      <c r="C13" s="115"/>
      <c r="D13" s="115"/>
      <c r="E13" s="115"/>
      <c r="F13" s="115"/>
      <c r="G13" s="115"/>
      <c r="H13" s="115"/>
      <c r="I13" s="115"/>
      <c r="J13" s="115"/>
      <c r="K13" s="115"/>
      <c r="L13" s="116"/>
      <c r="M13" s="116"/>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row>
    <row r="14" spans="1:50" ht="15.75" customHeight="1" x14ac:dyDescent="0.25">
      <c r="A14" s="761" t="s">
        <v>1009</v>
      </c>
      <c r="B14" s="764" t="s">
        <v>1010</v>
      </c>
      <c r="C14" s="764" t="s">
        <v>1011</v>
      </c>
      <c r="D14" s="790" t="s">
        <v>1012</v>
      </c>
      <c r="E14" s="765"/>
      <c r="F14" s="765"/>
      <c r="G14" s="765"/>
      <c r="H14" s="765"/>
      <c r="I14" s="765"/>
      <c r="J14" s="765"/>
      <c r="K14" s="765"/>
      <c r="L14" s="765"/>
      <c r="M14" s="765"/>
      <c r="N14" s="765"/>
      <c r="O14" s="765"/>
      <c r="P14" s="765"/>
      <c r="Q14" s="765"/>
      <c r="R14" s="765"/>
      <c r="S14" s="765"/>
      <c r="T14" s="765"/>
      <c r="U14" s="765"/>
      <c r="V14" s="765"/>
      <c r="W14" s="765"/>
      <c r="X14" s="766" t="s">
        <v>1013</v>
      </c>
      <c r="Y14" s="766"/>
      <c r="Z14" s="766"/>
      <c r="AA14" s="766"/>
      <c r="AB14" s="766"/>
      <c r="AC14" s="766"/>
      <c r="AD14" s="766"/>
      <c r="AE14" s="766"/>
      <c r="AF14" s="766"/>
      <c r="AG14" s="766"/>
      <c r="AH14" s="766"/>
      <c r="AI14" s="766"/>
      <c r="AJ14" s="766"/>
      <c r="AK14" s="766"/>
      <c r="AL14" s="766"/>
      <c r="AM14" s="766"/>
      <c r="AN14" s="766"/>
      <c r="AO14" s="766"/>
      <c r="AP14" s="766"/>
      <c r="AQ14" s="766"/>
    </row>
    <row r="15" spans="1:50" x14ac:dyDescent="0.25">
      <c r="A15" s="762"/>
      <c r="B15" s="764"/>
      <c r="C15" s="764"/>
      <c r="D15" s="766" t="s">
        <v>784</v>
      </c>
      <c r="E15" s="766"/>
      <c r="F15" s="766"/>
      <c r="G15" s="766"/>
      <c r="H15" s="766"/>
      <c r="I15" s="766"/>
      <c r="J15" s="766"/>
      <c r="K15" s="766"/>
      <c r="L15" s="766"/>
      <c r="M15" s="766"/>
      <c r="N15" s="790" t="s">
        <v>237</v>
      </c>
      <c r="O15" s="765"/>
      <c r="P15" s="765"/>
      <c r="Q15" s="765"/>
      <c r="R15" s="765"/>
      <c r="S15" s="765"/>
      <c r="T15" s="765"/>
      <c r="U15" s="765"/>
      <c r="V15" s="765"/>
      <c r="W15" s="765"/>
      <c r="X15" s="766" t="s">
        <v>784</v>
      </c>
      <c r="Y15" s="766"/>
      <c r="Z15" s="766"/>
      <c r="AA15" s="766"/>
      <c r="AB15" s="766"/>
      <c r="AC15" s="766"/>
      <c r="AD15" s="766"/>
      <c r="AE15" s="766"/>
      <c r="AF15" s="766"/>
      <c r="AG15" s="766"/>
      <c r="AH15" s="766" t="s">
        <v>237</v>
      </c>
      <c r="AI15" s="766"/>
      <c r="AJ15" s="766"/>
      <c r="AK15" s="766"/>
      <c r="AL15" s="766"/>
      <c r="AM15" s="766"/>
      <c r="AN15" s="766"/>
      <c r="AO15" s="766"/>
      <c r="AP15" s="766"/>
      <c r="AQ15" s="766"/>
    </row>
    <row r="16" spans="1:50" ht="15.75" customHeight="1" x14ac:dyDescent="0.25">
      <c r="A16" s="762"/>
      <c r="B16" s="764"/>
      <c r="C16" s="764"/>
      <c r="D16" s="764" t="s">
        <v>1014</v>
      </c>
      <c r="E16" s="764"/>
      <c r="F16" s="764" t="s">
        <v>1015</v>
      </c>
      <c r="G16" s="764"/>
      <c r="H16" s="764" t="s">
        <v>1016</v>
      </c>
      <c r="I16" s="764"/>
      <c r="J16" s="764" t="s">
        <v>1017</v>
      </c>
      <c r="K16" s="764"/>
      <c r="L16" s="764" t="s">
        <v>1018</v>
      </c>
      <c r="M16" s="764"/>
      <c r="N16" s="767" t="s">
        <v>1014</v>
      </c>
      <c r="O16" s="768"/>
      <c r="P16" s="767" t="s">
        <v>1015</v>
      </c>
      <c r="Q16" s="768"/>
      <c r="R16" s="767" t="s">
        <v>1016</v>
      </c>
      <c r="S16" s="768"/>
      <c r="T16" s="767" t="s">
        <v>1017</v>
      </c>
      <c r="U16" s="768"/>
      <c r="V16" s="767" t="s">
        <v>1018</v>
      </c>
      <c r="W16" s="768"/>
      <c r="X16" s="764" t="s">
        <v>1014</v>
      </c>
      <c r="Y16" s="764"/>
      <c r="Z16" s="764" t="s">
        <v>1015</v>
      </c>
      <c r="AA16" s="764"/>
      <c r="AB16" s="764" t="s">
        <v>1016</v>
      </c>
      <c r="AC16" s="764"/>
      <c r="AD16" s="764" t="s">
        <v>1017</v>
      </c>
      <c r="AE16" s="764"/>
      <c r="AF16" s="764" t="s">
        <v>1018</v>
      </c>
      <c r="AG16" s="764"/>
      <c r="AH16" s="785" t="s">
        <v>1014</v>
      </c>
      <c r="AI16" s="786"/>
      <c r="AJ16" s="785" t="s">
        <v>1015</v>
      </c>
      <c r="AK16" s="786"/>
      <c r="AL16" s="767" t="s">
        <v>1016</v>
      </c>
      <c r="AM16" s="768"/>
      <c r="AN16" s="767" t="s">
        <v>1017</v>
      </c>
      <c r="AO16" s="768"/>
      <c r="AP16" s="764" t="s">
        <v>1018</v>
      </c>
      <c r="AQ16" s="764"/>
    </row>
    <row r="17" spans="1:43" x14ac:dyDescent="0.25">
      <c r="A17" s="763"/>
      <c r="B17" s="764"/>
      <c r="C17" s="764"/>
      <c r="D17" s="715" t="s">
        <v>1019</v>
      </c>
      <c r="E17" s="715" t="s">
        <v>1020</v>
      </c>
      <c r="F17" s="715" t="s">
        <v>1019</v>
      </c>
      <c r="G17" s="715" t="s">
        <v>1020</v>
      </c>
      <c r="H17" s="715" t="s">
        <v>1019</v>
      </c>
      <c r="I17" s="715" t="s">
        <v>1020</v>
      </c>
      <c r="J17" s="715" t="s">
        <v>1019</v>
      </c>
      <c r="K17" s="715" t="s">
        <v>1020</v>
      </c>
      <c r="L17" s="715" t="s">
        <v>1019</v>
      </c>
      <c r="M17" s="715" t="s">
        <v>1020</v>
      </c>
      <c r="N17" s="715" t="s">
        <v>1019</v>
      </c>
      <c r="O17" s="715" t="s">
        <v>1020</v>
      </c>
      <c r="P17" s="715" t="s">
        <v>1019</v>
      </c>
      <c r="Q17" s="715" t="s">
        <v>1020</v>
      </c>
      <c r="R17" s="715" t="s">
        <v>1019</v>
      </c>
      <c r="S17" s="715" t="s">
        <v>1020</v>
      </c>
      <c r="T17" s="715" t="s">
        <v>1019</v>
      </c>
      <c r="U17" s="715" t="s">
        <v>1020</v>
      </c>
      <c r="V17" s="715" t="s">
        <v>1019</v>
      </c>
      <c r="W17" s="715" t="s">
        <v>1020</v>
      </c>
      <c r="X17" s="715" t="s">
        <v>1019</v>
      </c>
      <c r="Y17" s="715" t="s">
        <v>1020</v>
      </c>
      <c r="Z17" s="715" t="s">
        <v>1019</v>
      </c>
      <c r="AA17" s="715" t="s">
        <v>1020</v>
      </c>
      <c r="AB17" s="715" t="s">
        <v>1019</v>
      </c>
      <c r="AC17" s="715" t="s">
        <v>1020</v>
      </c>
      <c r="AD17" s="715" t="s">
        <v>1019</v>
      </c>
      <c r="AE17" s="715" t="s">
        <v>1020</v>
      </c>
      <c r="AF17" s="715" t="s">
        <v>1019</v>
      </c>
      <c r="AG17" s="715" t="s">
        <v>1020</v>
      </c>
      <c r="AH17" s="715" t="s">
        <v>1019</v>
      </c>
      <c r="AI17" s="715" t="s">
        <v>1020</v>
      </c>
      <c r="AJ17" s="715" t="s">
        <v>1019</v>
      </c>
      <c r="AK17" s="715" t="s">
        <v>1020</v>
      </c>
      <c r="AL17" s="715" t="s">
        <v>1019</v>
      </c>
      <c r="AM17" s="715" t="s">
        <v>1020</v>
      </c>
      <c r="AN17" s="715" t="s">
        <v>1019</v>
      </c>
      <c r="AO17" s="715" t="s">
        <v>1020</v>
      </c>
      <c r="AP17" s="715" t="s">
        <v>1019</v>
      </c>
      <c r="AQ17" s="715" t="s">
        <v>1020</v>
      </c>
    </row>
    <row r="18" spans="1:43" x14ac:dyDescent="0.25">
      <c r="A18" s="124"/>
      <c r="B18" s="715" t="s">
        <v>13</v>
      </c>
      <c r="C18" s="125" t="s">
        <v>14</v>
      </c>
      <c r="D18" s="126">
        <f t="shared" ref="D18:AQ18" si="0">D19+D35+D152+D172++D762+D827</f>
        <v>37.817999999999998</v>
      </c>
      <c r="E18" s="126">
        <f t="shared" si="0"/>
        <v>24.721</v>
      </c>
      <c r="F18" s="126">
        <f t="shared" si="0"/>
        <v>28.188000000000002</v>
      </c>
      <c r="G18" s="126">
        <f t="shared" si="0"/>
        <v>4.5380000000000003</v>
      </c>
      <c r="H18" s="126">
        <f t="shared" si="0"/>
        <v>48.518999999999998</v>
      </c>
      <c r="I18" s="126">
        <f t="shared" si="0"/>
        <v>4.78</v>
      </c>
      <c r="J18" s="126">
        <f t="shared" si="0"/>
        <v>971.37600000000009</v>
      </c>
      <c r="K18" s="126">
        <f t="shared" si="0"/>
        <v>320.01600000000002</v>
      </c>
      <c r="L18" s="126">
        <f t="shared" si="0"/>
        <v>1085.9010000000001</v>
      </c>
      <c r="M18" s="126">
        <f t="shared" si="0"/>
        <v>354.05500000000006</v>
      </c>
      <c r="N18" s="126">
        <f t="shared" si="0"/>
        <v>39.860100000000003</v>
      </c>
      <c r="O18" s="126">
        <f t="shared" si="0"/>
        <v>26.451000000000001</v>
      </c>
      <c r="P18" s="126">
        <f t="shared" si="0"/>
        <v>27.67</v>
      </c>
      <c r="Q18" s="126">
        <f t="shared" si="0"/>
        <v>4.5380000000000003</v>
      </c>
      <c r="R18" s="126">
        <f t="shared" si="0"/>
        <v>60.860999999999997</v>
      </c>
      <c r="S18" s="126">
        <f t="shared" si="0"/>
        <v>28.526000000000003</v>
      </c>
      <c r="T18" s="126">
        <f t="shared" si="0"/>
        <v>228.25900000000007</v>
      </c>
      <c r="U18" s="126">
        <f t="shared" si="0"/>
        <v>197.27900000000002</v>
      </c>
      <c r="V18" s="126">
        <f t="shared" si="0"/>
        <v>356.65010000000018</v>
      </c>
      <c r="W18" s="126">
        <f t="shared" si="0"/>
        <v>256.79399999999998</v>
      </c>
      <c r="X18" s="126">
        <f t="shared" si="0"/>
        <v>0</v>
      </c>
      <c r="Y18" s="126">
        <f t="shared" si="0"/>
        <v>0</v>
      </c>
      <c r="Z18" s="126">
        <f t="shared" si="0"/>
        <v>0</v>
      </c>
      <c r="AA18" s="126">
        <f t="shared" si="0"/>
        <v>0</v>
      </c>
      <c r="AB18" s="126">
        <f t="shared" si="0"/>
        <v>0</v>
      </c>
      <c r="AC18" s="126">
        <f t="shared" si="0"/>
        <v>0</v>
      </c>
      <c r="AD18" s="126">
        <f t="shared" si="0"/>
        <v>0</v>
      </c>
      <c r="AE18" s="126">
        <f t="shared" si="0"/>
        <v>14</v>
      </c>
      <c r="AF18" s="126">
        <f t="shared" si="0"/>
        <v>0</v>
      </c>
      <c r="AG18" s="126">
        <f t="shared" si="0"/>
        <v>14</v>
      </c>
      <c r="AH18" s="126">
        <f t="shared" si="0"/>
        <v>4.6639999999999997</v>
      </c>
      <c r="AI18" s="126">
        <f t="shared" si="0"/>
        <v>4.3940000000000001</v>
      </c>
      <c r="AJ18" s="126">
        <f t="shared" si="0"/>
        <v>11.394</v>
      </c>
      <c r="AK18" s="126">
        <f t="shared" si="0"/>
        <v>0.53600000000000003</v>
      </c>
      <c r="AL18" s="126">
        <f t="shared" si="0"/>
        <v>14.909000000000002</v>
      </c>
      <c r="AM18" s="126">
        <f t="shared" si="0"/>
        <v>12.355</v>
      </c>
      <c r="AN18" s="126">
        <f t="shared" si="0"/>
        <v>80.561999999999998</v>
      </c>
      <c r="AO18" s="126">
        <f t="shared" si="0"/>
        <v>11.5</v>
      </c>
      <c r="AP18" s="126">
        <f t="shared" si="0"/>
        <v>111.32899999999999</v>
      </c>
      <c r="AQ18" s="126">
        <f t="shared" si="0"/>
        <v>28.785</v>
      </c>
    </row>
    <row r="19" spans="1:43" x14ac:dyDescent="0.25">
      <c r="A19" s="124"/>
      <c r="B19" s="715">
        <v>1</v>
      </c>
      <c r="C19" s="125" t="s">
        <v>1021</v>
      </c>
      <c r="D19" s="126">
        <f>D20+D31</f>
        <v>0</v>
      </c>
      <c r="E19" s="126">
        <f t="shared" ref="E19:AQ19" si="1">E20+E31</f>
        <v>0</v>
      </c>
      <c r="F19" s="126">
        <f t="shared" si="1"/>
        <v>0</v>
      </c>
      <c r="G19" s="126">
        <f t="shared" si="1"/>
        <v>0</v>
      </c>
      <c r="H19" s="126">
        <f t="shared" si="1"/>
        <v>0</v>
      </c>
      <c r="I19" s="126">
        <f t="shared" si="1"/>
        <v>0</v>
      </c>
      <c r="J19" s="126">
        <f t="shared" si="1"/>
        <v>114.81299999999999</v>
      </c>
      <c r="K19" s="126">
        <f t="shared" si="1"/>
        <v>0</v>
      </c>
      <c r="L19" s="126">
        <f t="shared" si="1"/>
        <v>114.81299999999999</v>
      </c>
      <c r="M19" s="126">
        <f t="shared" si="1"/>
        <v>0</v>
      </c>
      <c r="N19" s="126">
        <f t="shared" si="1"/>
        <v>0</v>
      </c>
      <c r="O19" s="126">
        <f t="shared" si="1"/>
        <v>0</v>
      </c>
      <c r="P19" s="126">
        <f t="shared" si="1"/>
        <v>0</v>
      </c>
      <c r="Q19" s="126">
        <f t="shared" si="1"/>
        <v>0</v>
      </c>
      <c r="R19" s="126">
        <f t="shared" si="1"/>
        <v>0</v>
      </c>
      <c r="S19" s="126">
        <f t="shared" si="1"/>
        <v>0</v>
      </c>
      <c r="T19" s="126">
        <f t="shared" si="1"/>
        <v>83.396000000000001</v>
      </c>
      <c r="U19" s="126">
        <f t="shared" si="1"/>
        <v>0</v>
      </c>
      <c r="V19" s="126">
        <f t="shared" si="1"/>
        <v>83.396000000000001</v>
      </c>
      <c r="W19" s="126">
        <f t="shared" si="1"/>
        <v>0</v>
      </c>
      <c r="X19" s="126">
        <f t="shared" si="1"/>
        <v>0</v>
      </c>
      <c r="Y19" s="126">
        <f t="shared" si="1"/>
        <v>0</v>
      </c>
      <c r="Z19" s="126">
        <f t="shared" si="1"/>
        <v>0</v>
      </c>
      <c r="AA19" s="126">
        <f t="shared" si="1"/>
        <v>0</v>
      </c>
      <c r="AB19" s="126">
        <f t="shared" si="1"/>
        <v>0</v>
      </c>
      <c r="AC19" s="126">
        <f t="shared" si="1"/>
        <v>0</v>
      </c>
      <c r="AD19" s="126">
        <f t="shared" si="1"/>
        <v>0</v>
      </c>
      <c r="AE19" s="126">
        <f t="shared" si="1"/>
        <v>0</v>
      </c>
      <c r="AF19" s="126">
        <f t="shared" si="1"/>
        <v>0</v>
      </c>
      <c r="AG19" s="126">
        <f t="shared" si="1"/>
        <v>0</v>
      </c>
      <c r="AH19" s="126">
        <f t="shared" si="1"/>
        <v>0</v>
      </c>
      <c r="AI19" s="126">
        <f t="shared" si="1"/>
        <v>0</v>
      </c>
      <c r="AJ19" s="126">
        <f t="shared" si="1"/>
        <v>0</v>
      </c>
      <c r="AK19" s="126">
        <f t="shared" si="1"/>
        <v>0</v>
      </c>
      <c r="AL19" s="126">
        <f t="shared" si="1"/>
        <v>0</v>
      </c>
      <c r="AM19" s="126">
        <f t="shared" si="1"/>
        <v>0</v>
      </c>
      <c r="AN19" s="126">
        <f t="shared" si="1"/>
        <v>5.5</v>
      </c>
      <c r="AO19" s="126">
        <f t="shared" si="1"/>
        <v>0</v>
      </c>
      <c r="AP19" s="126">
        <f t="shared" si="1"/>
        <v>5.5</v>
      </c>
      <c r="AQ19" s="126">
        <f t="shared" si="1"/>
        <v>0</v>
      </c>
    </row>
    <row r="20" spans="1:43" x14ac:dyDescent="0.25">
      <c r="A20" s="124"/>
      <c r="B20" s="127" t="s">
        <v>787</v>
      </c>
      <c r="C20" s="125" t="s">
        <v>1022</v>
      </c>
      <c r="D20" s="126">
        <f>D21</f>
        <v>0</v>
      </c>
      <c r="E20" s="126">
        <f t="shared" ref="E20:AQ21" si="2">E21</f>
        <v>0</v>
      </c>
      <c r="F20" s="126">
        <f t="shared" si="2"/>
        <v>0</v>
      </c>
      <c r="G20" s="126">
        <f t="shared" si="2"/>
        <v>0</v>
      </c>
      <c r="H20" s="126">
        <f t="shared" si="2"/>
        <v>0</v>
      </c>
      <c r="I20" s="126">
        <f t="shared" si="2"/>
        <v>0</v>
      </c>
      <c r="J20" s="126">
        <f t="shared" si="2"/>
        <v>40.1</v>
      </c>
      <c r="K20" s="126">
        <f t="shared" si="2"/>
        <v>0</v>
      </c>
      <c r="L20" s="126">
        <f t="shared" si="2"/>
        <v>40.1</v>
      </c>
      <c r="M20" s="126">
        <f t="shared" si="2"/>
        <v>0</v>
      </c>
      <c r="N20" s="126">
        <f t="shared" si="2"/>
        <v>0</v>
      </c>
      <c r="O20" s="126">
        <f t="shared" si="2"/>
        <v>0</v>
      </c>
      <c r="P20" s="126">
        <f t="shared" si="2"/>
        <v>0</v>
      </c>
      <c r="Q20" s="126">
        <f t="shared" si="2"/>
        <v>0</v>
      </c>
      <c r="R20" s="126">
        <f t="shared" si="2"/>
        <v>0</v>
      </c>
      <c r="S20" s="126">
        <f t="shared" si="2"/>
        <v>0</v>
      </c>
      <c r="T20" s="126">
        <f>T21+T27+T29</f>
        <v>10.353</v>
      </c>
      <c r="U20" s="126">
        <f t="shared" ref="U20:AQ20" si="3">U21+U27+U29</f>
        <v>0</v>
      </c>
      <c r="V20" s="126">
        <f t="shared" si="3"/>
        <v>10.353</v>
      </c>
      <c r="W20" s="126">
        <f t="shared" si="3"/>
        <v>0</v>
      </c>
      <c r="X20" s="126">
        <f t="shared" si="3"/>
        <v>0</v>
      </c>
      <c r="Y20" s="126">
        <f t="shared" si="3"/>
        <v>0</v>
      </c>
      <c r="Z20" s="126">
        <f t="shared" si="3"/>
        <v>0</v>
      </c>
      <c r="AA20" s="126">
        <f t="shared" si="3"/>
        <v>0</v>
      </c>
      <c r="AB20" s="126">
        <f t="shared" si="3"/>
        <v>0</v>
      </c>
      <c r="AC20" s="126">
        <f t="shared" si="3"/>
        <v>0</v>
      </c>
      <c r="AD20" s="126">
        <f t="shared" si="3"/>
        <v>0</v>
      </c>
      <c r="AE20" s="126">
        <f t="shared" si="3"/>
        <v>0</v>
      </c>
      <c r="AF20" s="126">
        <f t="shared" si="3"/>
        <v>0</v>
      </c>
      <c r="AG20" s="126">
        <f t="shared" si="3"/>
        <v>0</v>
      </c>
      <c r="AH20" s="126">
        <f t="shared" si="3"/>
        <v>0</v>
      </c>
      <c r="AI20" s="126">
        <f t="shared" si="3"/>
        <v>0</v>
      </c>
      <c r="AJ20" s="126">
        <f t="shared" si="3"/>
        <v>0</v>
      </c>
      <c r="AK20" s="126">
        <f t="shared" si="3"/>
        <v>0</v>
      </c>
      <c r="AL20" s="126">
        <f t="shared" si="3"/>
        <v>0</v>
      </c>
      <c r="AM20" s="126">
        <f t="shared" si="3"/>
        <v>0</v>
      </c>
      <c r="AN20" s="126">
        <f t="shared" si="3"/>
        <v>0</v>
      </c>
      <c r="AO20" s="126">
        <f t="shared" si="3"/>
        <v>0</v>
      </c>
      <c r="AP20" s="126">
        <f t="shared" si="3"/>
        <v>0</v>
      </c>
      <c r="AQ20" s="126">
        <f t="shared" si="3"/>
        <v>0</v>
      </c>
    </row>
    <row r="21" spans="1:43" x14ac:dyDescent="0.25">
      <c r="A21" s="124"/>
      <c r="B21" s="128">
        <v>1</v>
      </c>
      <c r="C21" s="125" t="s">
        <v>1023</v>
      </c>
      <c r="D21" s="126">
        <f>D22</f>
        <v>0</v>
      </c>
      <c r="E21" s="126">
        <f t="shared" si="2"/>
        <v>0</v>
      </c>
      <c r="F21" s="126">
        <f t="shared" si="2"/>
        <v>0</v>
      </c>
      <c r="G21" s="126">
        <f t="shared" si="2"/>
        <v>0</v>
      </c>
      <c r="H21" s="126">
        <f t="shared" si="2"/>
        <v>0</v>
      </c>
      <c r="I21" s="126">
        <f t="shared" si="2"/>
        <v>0</v>
      </c>
      <c r="J21" s="126">
        <f t="shared" si="2"/>
        <v>40.1</v>
      </c>
      <c r="K21" s="126">
        <f t="shared" si="2"/>
        <v>0</v>
      </c>
      <c r="L21" s="126">
        <f t="shared" si="2"/>
        <v>40.1</v>
      </c>
      <c r="M21" s="126">
        <f t="shared" si="2"/>
        <v>0</v>
      </c>
      <c r="N21" s="126">
        <f t="shared" si="2"/>
        <v>0</v>
      </c>
      <c r="O21" s="126">
        <f t="shared" si="2"/>
        <v>0</v>
      </c>
      <c r="P21" s="126">
        <f t="shared" si="2"/>
        <v>0</v>
      </c>
      <c r="Q21" s="126">
        <f t="shared" si="2"/>
        <v>0</v>
      </c>
      <c r="R21" s="126">
        <f t="shared" si="2"/>
        <v>0</v>
      </c>
      <c r="S21" s="126">
        <f t="shared" si="2"/>
        <v>0</v>
      </c>
      <c r="T21" s="126">
        <f t="shared" si="2"/>
        <v>10.353</v>
      </c>
      <c r="U21" s="126">
        <f t="shared" si="2"/>
        <v>0</v>
      </c>
      <c r="V21" s="126">
        <f t="shared" si="2"/>
        <v>10.353</v>
      </c>
      <c r="W21" s="126">
        <f t="shared" si="2"/>
        <v>0</v>
      </c>
      <c r="X21" s="126">
        <f t="shared" si="2"/>
        <v>0</v>
      </c>
      <c r="Y21" s="126">
        <f t="shared" si="2"/>
        <v>0</v>
      </c>
      <c r="Z21" s="126">
        <f t="shared" si="2"/>
        <v>0</v>
      </c>
      <c r="AA21" s="126">
        <f t="shared" si="2"/>
        <v>0</v>
      </c>
      <c r="AB21" s="126">
        <f t="shared" si="2"/>
        <v>0</v>
      </c>
      <c r="AC21" s="126">
        <f t="shared" si="2"/>
        <v>0</v>
      </c>
      <c r="AD21" s="126">
        <f t="shared" si="2"/>
        <v>0</v>
      </c>
      <c r="AE21" s="126">
        <f t="shared" si="2"/>
        <v>0</v>
      </c>
      <c r="AF21" s="126">
        <f t="shared" si="2"/>
        <v>0</v>
      </c>
      <c r="AG21" s="126">
        <f t="shared" si="2"/>
        <v>0</v>
      </c>
      <c r="AH21" s="126">
        <f t="shared" si="2"/>
        <v>0</v>
      </c>
      <c r="AI21" s="126">
        <f t="shared" si="2"/>
        <v>0</v>
      </c>
      <c r="AJ21" s="126">
        <f t="shared" si="2"/>
        <v>0</v>
      </c>
      <c r="AK21" s="126">
        <f t="shared" si="2"/>
        <v>0</v>
      </c>
      <c r="AL21" s="126">
        <f t="shared" si="2"/>
        <v>0</v>
      </c>
      <c r="AM21" s="126">
        <f t="shared" si="2"/>
        <v>0</v>
      </c>
      <c r="AN21" s="126">
        <f t="shared" si="2"/>
        <v>0</v>
      </c>
      <c r="AO21" s="126">
        <f t="shared" si="2"/>
        <v>0</v>
      </c>
      <c r="AP21" s="126">
        <f t="shared" si="2"/>
        <v>0</v>
      </c>
      <c r="AQ21" s="126">
        <f t="shared" si="2"/>
        <v>0</v>
      </c>
    </row>
    <row r="22" spans="1:43" ht="31.5" x14ac:dyDescent="0.25">
      <c r="A22" s="124" t="s">
        <v>695</v>
      </c>
      <c r="B22" s="127"/>
      <c r="C22" s="129" t="s">
        <v>1024</v>
      </c>
      <c r="D22" s="130">
        <v>0</v>
      </c>
      <c r="E22" s="130">
        <v>0</v>
      </c>
      <c r="F22" s="130">
        <v>0</v>
      </c>
      <c r="G22" s="130">
        <v>0</v>
      </c>
      <c r="H22" s="130">
        <v>0</v>
      </c>
      <c r="I22" s="130">
        <v>0</v>
      </c>
      <c r="J22" s="130">
        <v>40.1</v>
      </c>
      <c r="K22" s="130">
        <v>0</v>
      </c>
      <c r="L22" s="126">
        <v>40.1</v>
      </c>
      <c r="M22" s="126">
        <v>0</v>
      </c>
      <c r="N22" s="131"/>
      <c r="O22" s="131"/>
      <c r="P22" s="131"/>
      <c r="Q22" s="131"/>
      <c r="R22" s="131"/>
      <c r="S22" s="131"/>
      <c r="T22" s="132">
        <v>10.353</v>
      </c>
      <c r="U22" s="132"/>
      <c r="V22" s="126">
        <f t="shared" ref="V22:W26" si="4">T22+R22+P22+N22</f>
        <v>10.353</v>
      </c>
      <c r="W22" s="126">
        <f t="shared" si="4"/>
        <v>0</v>
      </c>
      <c r="X22" s="130">
        <v>0</v>
      </c>
      <c r="Y22" s="130">
        <v>0</v>
      </c>
      <c r="Z22" s="130">
        <v>0</v>
      </c>
      <c r="AA22" s="130">
        <v>0</v>
      </c>
      <c r="AB22" s="130">
        <v>0</v>
      </c>
      <c r="AC22" s="130">
        <v>0</v>
      </c>
      <c r="AD22" s="130">
        <v>0</v>
      </c>
      <c r="AE22" s="130">
        <v>0</v>
      </c>
      <c r="AF22" s="130">
        <v>0</v>
      </c>
      <c r="AG22" s="130">
        <v>0</v>
      </c>
      <c r="AH22" s="131"/>
      <c r="AI22" s="126"/>
      <c r="AJ22" s="131"/>
      <c r="AK22" s="131"/>
      <c r="AL22" s="131"/>
      <c r="AM22" s="131"/>
      <c r="AN22" s="131"/>
      <c r="AO22" s="131"/>
      <c r="AP22" s="133">
        <f t="shared" ref="AP22:AQ26" si="5">AH22+AJ22+AL22+AN22</f>
        <v>0</v>
      </c>
      <c r="AQ22" s="134">
        <f t="shared" si="5"/>
        <v>0</v>
      </c>
    </row>
    <row r="23" spans="1:43" ht="47.25" x14ac:dyDescent="0.25">
      <c r="A23" s="124" t="s">
        <v>695</v>
      </c>
      <c r="B23" s="127"/>
      <c r="C23" s="129" t="s">
        <v>1025</v>
      </c>
      <c r="D23" s="130"/>
      <c r="E23" s="130"/>
      <c r="F23" s="130"/>
      <c r="G23" s="130"/>
      <c r="H23" s="130"/>
      <c r="I23" s="130"/>
      <c r="J23" s="130"/>
      <c r="K23" s="130"/>
      <c r="L23" s="126"/>
      <c r="M23" s="126"/>
      <c r="N23" s="131"/>
      <c r="O23" s="131"/>
      <c r="P23" s="131"/>
      <c r="Q23" s="131"/>
      <c r="R23" s="131"/>
      <c r="S23" s="131"/>
      <c r="T23" s="132"/>
      <c r="U23" s="132"/>
      <c r="V23" s="126">
        <f t="shared" si="4"/>
        <v>0</v>
      </c>
      <c r="W23" s="126">
        <f t="shared" si="4"/>
        <v>0</v>
      </c>
      <c r="X23" s="130"/>
      <c r="Y23" s="130"/>
      <c r="Z23" s="130"/>
      <c r="AA23" s="130"/>
      <c r="AB23" s="130"/>
      <c r="AC23" s="130"/>
      <c r="AD23" s="130"/>
      <c r="AE23" s="130"/>
      <c r="AF23" s="130"/>
      <c r="AG23" s="130"/>
      <c r="AH23" s="131"/>
      <c r="AI23" s="126"/>
      <c r="AJ23" s="131">
        <v>0.32200000000000001</v>
      </c>
      <c r="AK23" s="131"/>
      <c r="AL23" s="131"/>
      <c r="AM23" s="131"/>
      <c r="AN23" s="131"/>
      <c r="AO23" s="131"/>
      <c r="AP23" s="133">
        <f t="shared" si="5"/>
        <v>0.32200000000000001</v>
      </c>
      <c r="AQ23" s="134">
        <f t="shared" si="5"/>
        <v>0</v>
      </c>
    </row>
    <row r="24" spans="1:43" ht="47.25" x14ac:dyDescent="0.25">
      <c r="A24" s="124" t="s">
        <v>695</v>
      </c>
      <c r="B24" s="127"/>
      <c r="C24" s="129" t="s">
        <v>1026</v>
      </c>
      <c r="D24" s="130"/>
      <c r="E24" s="130"/>
      <c r="F24" s="130"/>
      <c r="G24" s="130"/>
      <c r="H24" s="130"/>
      <c r="I24" s="130"/>
      <c r="J24" s="130"/>
      <c r="K24" s="130"/>
      <c r="L24" s="126"/>
      <c r="M24" s="126"/>
      <c r="N24" s="131"/>
      <c r="O24" s="131"/>
      <c r="P24" s="131"/>
      <c r="Q24" s="131"/>
      <c r="R24" s="131"/>
      <c r="S24" s="131"/>
      <c r="T24" s="132"/>
      <c r="U24" s="132"/>
      <c r="V24" s="126">
        <f t="shared" si="4"/>
        <v>0</v>
      </c>
      <c r="W24" s="126">
        <f t="shared" si="4"/>
        <v>0</v>
      </c>
      <c r="X24" s="130"/>
      <c r="Y24" s="130"/>
      <c r="Z24" s="130"/>
      <c r="AA24" s="130"/>
      <c r="AB24" s="130"/>
      <c r="AC24" s="130"/>
      <c r="AD24" s="130"/>
      <c r="AE24" s="130"/>
      <c r="AF24" s="130"/>
      <c r="AG24" s="130"/>
      <c r="AH24" s="131"/>
      <c r="AI24" s="126"/>
      <c r="AJ24" s="131">
        <v>2.347</v>
      </c>
      <c r="AK24" s="131"/>
      <c r="AL24" s="131"/>
      <c r="AM24" s="131"/>
      <c r="AN24" s="131"/>
      <c r="AO24" s="131"/>
      <c r="AP24" s="133">
        <f t="shared" si="5"/>
        <v>2.347</v>
      </c>
      <c r="AQ24" s="134">
        <f t="shared" si="5"/>
        <v>0</v>
      </c>
    </row>
    <row r="25" spans="1:43" ht="31.5" x14ac:dyDescent="0.25">
      <c r="A25" s="124" t="s">
        <v>695</v>
      </c>
      <c r="B25" s="127"/>
      <c r="C25" s="129" t="s">
        <v>1027</v>
      </c>
      <c r="D25" s="130"/>
      <c r="E25" s="130"/>
      <c r="F25" s="130"/>
      <c r="G25" s="130"/>
      <c r="H25" s="130"/>
      <c r="I25" s="130"/>
      <c r="J25" s="130"/>
      <c r="K25" s="130"/>
      <c r="L25" s="126"/>
      <c r="M25" s="126"/>
      <c r="N25" s="131"/>
      <c r="O25" s="131"/>
      <c r="P25" s="131"/>
      <c r="Q25" s="131"/>
      <c r="R25" s="131"/>
      <c r="S25" s="131"/>
      <c r="T25" s="132"/>
      <c r="U25" s="132"/>
      <c r="V25" s="126">
        <f t="shared" si="4"/>
        <v>0</v>
      </c>
      <c r="W25" s="126">
        <f t="shared" si="4"/>
        <v>0</v>
      </c>
      <c r="X25" s="130"/>
      <c r="Y25" s="130"/>
      <c r="Z25" s="130"/>
      <c r="AA25" s="130"/>
      <c r="AB25" s="130"/>
      <c r="AC25" s="130"/>
      <c r="AD25" s="130"/>
      <c r="AE25" s="130"/>
      <c r="AF25" s="130"/>
      <c r="AG25" s="130"/>
      <c r="AH25" s="131"/>
      <c r="AI25" s="126"/>
      <c r="AJ25" s="131"/>
      <c r="AK25" s="131"/>
      <c r="AL25" s="131"/>
      <c r="AM25" s="131"/>
      <c r="AN25" s="131">
        <v>4.6500000000000004</v>
      </c>
      <c r="AO25" s="131"/>
      <c r="AP25" s="133">
        <f t="shared" si="5"/>
        <v>4.6500000000000004</v>
      </c>
      <c r="AQ25" s="134">
        <f t="shared" si="5"/>
        <v>0</v>
      </c>
    </row>
    <row r="26" spans="1:43" ht="31.5" x14ac:dyDescent="0.25">
      <c r="A26" s="124" t="s">
        <v>695</v>
      </c>
      <c r="B26" s="127"/>
      <c r="C26" s="129" t="s">
        <v>1028</v>
      </c>
      <c r="D26" s="130"/>
      <c r="E26" s="130"/>
      <c r="F26" s="130"/>
      <c r="G26" s="130"/>
      <c r="H26" s="130"/>
      <c r="I26" s="130"/>
      <c r="J26" s="130"/>
      <c r="K26" s="130"/>
      <c r="L26" s="126"/>
      <c r="M26" s="126"/>
      <c r="N26" s="131"/>
      <c r="O26" s="131"/>
      <c r="P26" s="131"/>
      <c r="Q26" s="131"/>
      <c r="R26" s="131"/>
      <c r="S26" s="131"/>
      <c r="T26" s="132"/>
      <c r="U26" s="132"/>
      <c r="V26" s="126">
        <f t="shared" si="4"/>
        <v>0</v>
      </c>
      <c r="W26" s="126">
        <f t="shared" si="4"/>
        <v>0</v>
      </c>
      <c r="X26" s="130"/>
      <c r="Y26" s="130"/>
      <c r="Z26" s="130"/>
      <c r="AA26" s="130"/>
      <c r="AB26" s="130"/>
      <c r="AC26" s="130"/>
      <c r="AD26" s="130"/>
      <c r="AE26" s="130"/>
      <c r="AF26" s="130"/>
      <c r="AG26" s="130"/>
      <c r="AH26" s="131"/>
      <c r="AI26" s="126"/>
      <c r="AJ26" s="131"/>
      <c r="AK26" s="131"/>
      <c r="AL26" s="131"/>
      <c r="AM26" s="131"/>
      <c r="AN26" s="131">
        <v>1.508</v>
      </c>
      <c r="AO26" s="131"/>
      <c r="AP26" s="133">
        <f t="shared" si="5"/>
        <v>1.508</v>
      </c>
      <c r="AQ26" s="134">
        <f t="shared" si="5"/>
        <v>0</v>
      </c>
    </row>
    <row r="27" spans="1:43" x14ac:dyDescent="0.25">
      <c r="A27" s="124"/>
      <c r="B27" s="128">
        <v>2</v>
      </c>
      <c r="C27" s="135" t="s">
        <v>1029</v>
      </c>
      <c r="D27" s="126"/>
      <c r="E27" s="126"/>
      <c r="F27" s="126"/>
      <c r="G27" s="126"/>
      <c r="H27" s="126"/>
      <c r="I27" s="126"/>
      <c r="J27" s="126"/>
      <c r="K27" s="126"/>
      <c r="L27" s="126"/>
      <c r="M27" s="126"/>
      <c r="N27" s="136"/>
      <c r="O27" s="136"/>
      <c r="P27" s="136"/>
      <c r="Q27" s="136"/>
      <c r="R27" s="136"/>
      <c r="S27" s="136"/>
      <c r="T27" s="137">
        <f>T28</f>
        <v>0</v>
      </c>
      <c r="U27" s="137">
        <f t="shared" ref="U27:AQ27" si="6">U28</f>
        <v>0</v>
      </c>
      <c r="V27" s="137">
        <f t="shared" si="6"/>
        <v>0</v>
      </c>
      <c r="W27" s="137">
        <f t="shared" si="6"/>
        <v>0</v>
      </c>
      <c r="X27" s="137">
        <f t="shared" si="6"/>
        <v>0</v>
      </c>
      <c r="Y27" s="137">
        <f t="shared" si="6"/>
        <v>0</v>
      </c>
      <c r="Z27" s="137">
        <f t="shared" si="6"/>
        <v>0</v>
      </c>
      <c r="AA27" s="137">
        <f t="shared" si="6"/>
        <v>0</v>
      </c>
      <c r="AB27" s="137">
        <f t="shared" si="6"/>
        <v>0</v>
      </c>
      <c r="AC27" s="137">
        <f t="shared" si="6"/>
        <v>0</v>
      </c>
      <c r="AD27" s="137">
        <f t="shared" si="6"/>
        <v>0</v>
      </c>
      <c r="AE27" s="137">
        <f t="shared" si="6"/>
        <v>0</v>
      </c>
      <c r="AF27" s="137">
        <f t="shared" si="6"/>
        <v>0</v>
      </c>
      <c r="AG27" s="137">
        <f t="shared" si="6"/>
        <v>0</v>
      </c>
      <c r="AH27" s="137">
        <f t="shared" si="6"/>
        <v>0</v>
      </c>
      <c r="AI27" s="137">
        <f t="shared" si="6"/>
        <v>0</v>
      </c>
      <c r="AJ27" s="137">
        <f t="shared" si="6"/>
        <v>0</v>
      </c>
      <c r="AK27" s="137">
        <f t="shared" si="6"/>
        <v>0</v>
      </c>
      <c r="AL27" s="137">
        <f t="shared" si="6"/>
        <v>0</v>
      </c>
      <c r="AM27" s="137">
        <f t="shared" si="6"/>
        <v>0</v>
      </c>
      <c r="AN27" s="137">
        <f t="shared" si="6"/>
        <v>0</v>
      </c>
      <c r="AO27" s="137">
        <f t="shared" si="6"/>
        <v>0</v>
      </c>
      <c r="AP27" s="137">
        <f t="shared" si="6"/>
        <v>0</v>
      </c>
      <c r="AQ27" s="137">
        <f t="shared" si="6"/>
        <v>0</v>
      </c>
    </row>
    <row r="28" spans="1:43" x14ac:dyDescent="0.25">
      <c r="A28" s="124" t="s">
        <v>1030</v>
      </c>
      <c r="B28" s="128"/>
      <c r="C28" s="129" t="s">
        <v>499</v>
      </c>
      <c r="D28" s="130"/>
      <c r="E28" s="130"/>
      <c r="F28" s="130"/>
      <c r="G28" s="130"/>
      <c r="H28" s="130"/>
      <c r="I28" s="130"/>
      <c r="J28" s="130"/>
      <c r="K28" s="130"/>
      <c r="L28" s="126"/>
      <c r="M28" s="126"/>
      <c r="N28" s="131"/>
      <c r="O28" s="131"/>
      <c r="P28" s="131"/>
      <c r="Q28" s="131"/>
      <c r="R28" s="131"/>
      <c r="S28" s="131"/>
      <c r="T28" s="132"/>
      <c r="U28" s="132"/>
      <c r="V28" s="126">
        <f>T28+R28+P28+N28</f>
        <v>0</v>
      </c>
      <c r="W28" s="126">
        <f>U28+S28+Q28+O28</f>
        <v>0</v>
      </c>
      <c r="X28" s="130"/>
      <c r="Y28" s="130"/>
      <c r="Z28" s="130"/>
      <c r="AA28" s="130"/>
      <c r="AB28" s="130"/>
      <c r="AC28" s="130"/>
      <c r="AD28" s="130"/>
      <c r="AE28" s="130"/>
      <c r="AF28" s="130"/>
      <c r="AG28" s="130"/>
      <c r="AH28" s="131"/>
      <c r="AI28" s="126"/>
      <c r="AJ28" s="131"/>
      <c r="AK28" s="131"/>
      <c r="AL28" s="131"/>
      <c r="AM28" s="131"/>
      <c r="AN28" s="132"/>
      <c r="AO28" s="132"/>
      <c r="AP28" s="133"/>
      <c r="AQ28" s="134"/>
    </row>
    <row r="29" spans="1:43" x14ac:dyDescent="0.25">
      <c r="A29" s="124"/>
      <c r="B29" s="128" t="s">
        <v>1031</v>
      </c>
      <c r="C29" s="135" t="s">
        <v>1032</v>
      </c>
      <c r="D29" s="126"/>
      <c r="E29" s="126"/>
      <c r="F29" s="126"/>
      <c r="G29" s="126"/>
      <c r="H29" s="126"/>
      <c r="I29" s="126"/>
      <c r="J29" s="126"/>
      <c r="K29" s="126"/>
      <c r="L29" s="126"/>
      <c r="M29" s="126"/>
      <c r="N29" s="136"/>
      <c r="O29" s="136"/>
      <c r="P29" s="136"/>
      <c r="Q29" s="136"/>
      <c r="R29" s="136"/>
      <c r="S29" s="136"/>
      <c r="T29" s="137">
        <f>T30</f>
        <v>0</v>
      </c>
      <c r="U29" s="137">
        <f t="shared" ref="U29:AQ29" si="7">U30</f>
        <v>0</v>
      </c>
      <c r="V29" s="137">
        <f t="shared" si="7"/>
        <v>0</v>
      </c>
      <c r="W29" s="137">
        <f t="shared" si="7"/>
        <v>0</v>
      </c>
      <c r="X29" s="137">
        <f t="shared" si="7"/>
        <v>0</v>
      </c>
      <c r="Y29" s="137">
        <f t="shared" si="7"/>
        <v>0</v>
      </c>
      <c r="Z29" s="137">
        <f t="shared" si="7"/>
        <v>0</v>
      </c>
      <c r="AA29" s="137">
        <f t="shared" si="7"/>
        <v>0</v>
      </c>
      <c r="AB29" s="137">
        <f t="shared" si="7"/>
        <v>0</v>
      </c>
      <c r="AC29" s="137">
        <f t="shared" si="7"/>
        <v>0</v>
      </c>
      <c r="AD29" s="137">
        <f t="shared" si="7"/>
        <v>0</v>
      </c>
      <c r="AE29" s="137">
        <f t="shared" si="7"/>
        <v>0</v>
      </c>
      <c r="AF29" s="137">
        <f t="shared" si="7"/>
        <v>0</v>
      </c>
      <c r="AG29" s="137">
        <f t="shared" si="7"/>
        <v>0</v>
      </c>
      <c r="AH29" s="137">
        <f t="shared" si="7"/>
        <v>0</v>
      </c>
      <c r="AI29" s="137">
        <f t="shared" si="7"/>
        <v>0</v>
      </c>
      <c r="AJ29" s="137">
        <f t="shared" si="7"/>
        <v>0</v>
      </c>
      <c r="AK29" s="137">
        <f t="shared" si="7"/>
        <v>0</v>
      </c>
      <c r="AL29" s="137">
        <f t="shared" si="7"/>
        <v>0</v>
      </c>
      <c r="AM29" s="137">
        <f t="shared" si="7"/>
        <v>0</v>
      </c>
      <c r="AN29" s="137">
        <f t="shared" si="7"/>
        <v>0</v>
      </c>
      <c r="AO29" s="137">
        <f t="shared" si="7"/>
        <v>0</v>
      </c>
      <c r="AP29" s="137">
        <f t="shared" si="7"/>
        <v>0</v>
      </c>
      <c r="AQ29" s="137">
        <f t="shared" si="7"/>
        <v>0</v>
      </c>
    </row>
    <row r="30" spans="1:43" x14ac:dyDescent="0.25">
      <c r="A30" s="124" t="s">
        <v>1030</v>
      </c>
      <c r="B30" s="128"/>
      <c r="C30" s="129" t="s">
        <v>500</v>
      </c>
      <c r="D30" s="130"/>
      <c r="E30" s="130"/>
      <c r="F30" s="130"/>
      <c r="G30" s="130"/>
      <c r="H30" s="130"/>
      <c r="I30" s="130"/>
      <c r="J30" s="130"/>
      <c r="K30" s="130"/>
      <c r="L30" s="126"/>
      <c r="M30" s="126"/>
      <c r="N30" s="131"/>
      <c r="O30" s="131"/>
      <c r="P30" s="131"/>
      <c r="Q30" s="131"/>
      <c r="R30" s="131"/>
      <c r="S30" s="131"/>
      <c r="T30" s="132"/>
      <c r="U30" s="132"/>
      <c r="V30" s="126">
        <f>T30+R30+P30+N30</f>
        <v>0</v>
      </c>
      <c r="W30" s="126">
        <f>U30+S30+Q30+O30</f>
        <v>0</v>
      </c>
      <c r="X30" s="130"/>
      <c r="Y30" s="130"/>
      <c r="Z30" s="130"/>
      <c r="AA30" s="130"/>
      <c r="AB30" s="130"/>
      <c r="AC30" s="130"/>
      <c r="AD30" s="130"/>
      <c r="AE30" s="130"/>
      <c r="AF30" s="130"/>
      <c r="AG30" s="130"/>
      <c r="AH30" s="131"/>
      <c r="AI30" s="126"/>
      <c r="AJ30" s="131"/>
      <c r="AK30" s="131"/>
      <c r="AL30" s="131"/>
      <c r="AM30" s="131"/>
      <c r="AN30" s="132"/>
      <c r="AO30" s="132"/>
      <c r="AP30" s="133"/>
      <c r="AQ30" s="134"/>
    </row>
    <row r="31" spans="1:43" x14ac:dyDescent="0.25">
      <c r="A31" s="124"/>
      <c r="B31" s="127" t="s">
        <v>799</v>
      </c>
      <c r="C31" s="125" t="s">
        <v>1033</v>
      </c>
      <c r="D31" s="126">
        <f>D32</f>
        <v>0</v>
      </c>
      <c r="E31" s="126">
        <f t="shared" ref="E31:AQ31" si="8">E32</f>
        <v>0</v>
      </c>
      <c r="F31" s="126">
        <f t="shared" si="8"/>
        <v>0</v>
      </c>
      <c r="G31" s="126">
        <f t="shared" si="8"/>
        <v>0</v>
      </c>
      <c r="H31" s="126">
        <f t="shared" si="8"/>
        <v>0</v>
      </c>
      <c r="I31" s="126">
        <f t="shared" si="8"/>
        <v>0</v>
      </c>
      <c r="J31" s="126">
        <f t="shared" si="8"/>
        <v>74.712999999999994</v>
      </c>
      <c r="K31" s="126">
        <f t="shared" si="8"/>
        <v>0</v>
      </c>
      <c r="L31" s="126">
        <f t="shared" si="8"/>
        <v>74.712999999999994</v>
      </c>
      <c r="M31" s="126">
        <f t="shared" si="8"/>
        <v>0</v>
      </c>
      <c r="N31" s="126">
        <f t="shared" si="8"/>
        <v>0</v>
      </c>
      <c r="O31" s="126">
        <f t="shared" si="8"/>
        <v>0</v>
      </c>
      <c r="P31" s="126">
        <f t="shared" si="8"/>
        <v>0</v>
      </c>
      <c r="Q31" s="126">
        <f t="shared" si="8"/>
        <v>0</v>
      </c>
      <c r="R31" s="126">
        <f t="shared" si="8"/>
        <v>0</v>
      </c>
      <c r="S31" s="126">
        <f t="shared" si="8"/>
        <v>0</v>
      </c>
      <c r="T31" s="126">
        <f t="shared" si="8"/>
        <v>73.043000000000006</v>
      </c>
      <c r="U31" s="126">
        <f t="shared" si="8"/>
        <v>0</v>
      </c>
      <c r="V31" s="126">
        <f t="shared" si="8"/>
        <v>73.043000000000006</v>
      </c>
      <c r="W31" s="126">
        <f t="shared" si="8"/>
        <v>0</v>
      </c>
      <c r="X31" s="126">
        <f t="shared" si="8"/>
        <v>0</v>
      </c>
      <c r="Y31" s="126">
        <f t="shared" si="8"/>
        <v>0</v>
      </c>
      <c r="Z31" s="126">
        <f t="shared" si="8"/>
        <v>0</v>
      </c>
      <c r="AA31" s="126">
        <f t="shared" si="8"/>
        <v>0</v>
      </c>
      <c r="AB31" s="126">
        <f t="shared" si="8"/>
        <v>0</v>
      </c>
      <c r="AC31" s="126">
        <f t="shared" si="8"/>
        <v>0</v>
      </c>
      <c r="AD31" s="126">
        <f t="shared" si="8"/>
        <v>0</v>
      </c>
      <c r="AE31" s="126">
        <f t="shared" si="8"/>
        <v>0</v>
      </c>
      <c r="AF31" s="126">
        <f t="shared" si="8"/>
        <v>0</v>
      </c>
      <c r="AG31" s="126">
        <f t="shared" si="8"/>
        <v>0</v>
      </c>
      <c r="AH31" s="126">
        <f t="shared" si="8"/>
        <v>0</v>
      </c>
      <c r="AI31" s="126">
        <f t="shared" si="8"/>
        <v>0</v>
      </c>
      <c r="AJ31" s="126">
        <f t="shared" si="8"/>
        <v>0</v>
      </c>
      <c r="AK31" s="126">
        <f t="shared" si="8"/>
        <v>0</v>
      </c>
      <c r="AL31" s="126">
        <f t="shared" si="8"/>
        <v>0</v>
      </c>
      <c r="AM31" s="126">
        <f t="shared" si="8"/>
        <v>0</v>
      </c>
      <c r="AN31" s="126">
        <f t="shared" si="8"/>
        <v>5.5</v>
      </c>
      <c r="AO31" s="126">
        <f t="shared" si="8"/>
        <v>0</v>
      </c>
      <c r="AP31" s="126">
        <f t="shared" si="8"/>
        <v>5.5</v>
      </c>
      <c r="AQ31" s="126">
        <f t="shared" si="8"/>
        <v>0</v>
      </c>
    </row>
    <row r="32" spans="1:43" x14ac:dyDescent="0.25">
      <c r="A32" s="124"/>
      <c r="B32" s="128">
        <v>1</v>
      </c>
      <c r="C32" s="125" t="s">
        <v>1034</v>
      </c>
      <c r="D32" s="126">
        <f t="shared" ref="D32:AQ32" si="9">SUM(D33:D34)</f>
        <v>0</v>
      </c>
      <c r="E32" s="126">
        <f t="shared" si="9"/>
        <v>0</v>
      </c>
      <c r="F32" s="126">
        <f t="shared" si="9"/>
        <v>0</v>
      </c>
      <c r="G32" s="126">
        <f t="shared" si="9"/>
        <v>0</v>
      </c>
      <c r="H32" s="126">
        <f t="shared" si="9"/>
        <v>0</v>
      </c>
      <c r="I32" s="126">
        <f t="shared" si="9"/>
        <v>0</v>
      </c>
      <c r="J32" s="126">
        <f t="shared" si="9"/>
        <v>74.712999999999994</v>
      </c>
      <c r="K32" s="126">
        <f t="shared" si="9"/>
        <v>0</v>
      </c>
      <c r="L32" s="126">
        <f t="shared" si="9"/>
        <v>74.712999999999994</v>
      </c>
      <c r="M32" s="126">
        <f t="shared" si="9"/>
        <v>0</v>
      </c>
      <c r="N32" s="126">
        <f t="shared" si="9"/>
        <v>0</v>
      </c>
      <c r="O32" s="126">
        <f t="shared" si="9"/>
        <v>0</v>
      </c>
      <c r="P32" s="126">
        <f t="shared" si="9"/>
        <v>0</v>
      </c>
      <c r="Q32" s="126">
        <f t="shared" si="9"/>
        <v>0</v>
      </c>
      <c r="R32" s="126">
        <f t="shared" si="9"/>
        <v>0</v>
      </c>
      <c r="S32" s="126">
        <f t="shared" si="9"/>
        <v>0</v>
      </c>
      <c r="T32" s="126">
        <f t="shared" si="9"/>
        <v>73.043000000000006</v>
      </c>
      <c r="U32" s="126">
        <f t="shared" si="9"/>
        <v>0</v>
      </c>
      <c r="V32" s="126">
        <f t="shared" si="9"/>
        <v>73.043000000000006</v>
      </c>
      <c r="W32" s="126">
        <f t="shared" si="9"/>
        <v>0</v>
      </c>
      <c r="X32" s="126">
        <f t="shared" si="9"/>
        <v>0</v>
      </c>
      <c r="Y32" s="126">
        <f t="shared" si="9"/>
        <v>0</v>
      </c>
      <c r="Z32" s="126">
        <f t="shared" si="9"/>
        <v>0</v>
      </c>
      <c r="AA32" s="126">
        <f t="shared" si="9"/>
        <v>0</v>
      </c>
      <c r="AB32" s="126">
        <f t="shared" si="9"/>
        <v>0</v>
      </c>
      <c r="AC32" s="126">
        <f t="shared" si="9"/>
        <v>0</v>
      </c>
      <c r="AD32" s="126">
        <f t="shared" si="9"/>
        <v>0</v>
      </c>
      <c r="AE32" s="126">
        <f t="shared" si="9"/>
        <v>0</v>
      </c>
      <c r="AF32" s="126">
        <f t="shared" si="9"/>
        <v>0</v>
      </c>
      <c r="AG32" s="126">
        <f t="shared" si="9"/>
        <v>0</v>
      </c>
      <c r="AH32" s="126">
        <f t="shared" si="9"/>
        <v>0</v>
      </c>
      <c r="AI32" s="126">
        <f t="shared" si="9"/>
        <v>0</v>
      </c>
      <c r="AJ32" s="126">
        <f t="shared" si="9"/>
        <v>0</v>
      </c>
      <c r="AK32" s="126">
        <f t="shared" si="9"/>
        <v>0</v>
      </c>
      <c r="AL32" s="126">
        <f t="shared" si="9"/>
        <v>0</v>
      </c>
      <c r="AM32" s="126">
        <f t="shared" si="9"/>
        <v>0</v>
      </c>
      <c r="AN32" s="126">
        <f t="shared" si="9"/>
        <v>5.5</v>
      </c>
      <c r="AO32" s="126">
        <f t="shared" si="9"/>
        <v>0</v>
      </c>
      <c r="AP32" s="126">
        <f t="shared" si="9"/>
        <v>5.5</v>
      </c>
      <c r="AQ32" s="126">
        <f t="shared" si="9"/>
        <v>0</v>
      </c>
    </row>
    <row r="33" spans="1:43" ht="78.75" x14ac:dyDescent="0.25">
      <c r="A33" s="124"/>
      <c r="B33" s="127"/>
      <c r="C33" s="129" t="str">
        <f>'[8]Приложение 1.1 новое'!B32</f>
        <v>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v>
      </c>
      <c r="D33" s="130"/>
      <c r="E33" s="130"/>
      <c r="F33" s="130"/>
      <c r="G33" s="130"/>
      <c r="H33" s="130"/>
      <c r="I33" s="130"/>
      <c r="J33" s="130">
        <v>55.762999999999998</v>
      </c>
      <c r="K33" s="130"/>
      <c r="L33" s="126">
        <v>55.762999999999998</v>
      </c>
      <c r="M33" s="126"/>
      <c r="N33" s="131"/>
      <c r="O33" s="131"/>
      <c r="P33" s="131"/>
      <c r="Q33" s="131"/>
      <c r="R33" s="131"/>
      <c r="S33" s="131"/>
      <c r="T33" s="131">
        <v>54.643000000000001</v>
      </c>
      <c r="U33" s="131"/>
      <c r="V33" s="126">
        <v>54.643000000000001</v>
      </c>
      <c r="W33" s="126">
        <v>0</v>
      </c>
      <c r="X33" s="130"/>
      <c r="Y33" s="130"/>
      <c r="Z33" s="130"/>
      <c r="AA33" s="130"/>
      <c r="AB33" s="130"/>
      <c r="AC33" s="130"/>
      <c r="AD33" s="130"/>
      <c r="AE33" s="130"/>
      <c r="AF33" s="130"/>
      <c r="AG33" s="130"/>
      <c r="AH33" s="131"/>
      <c r="AI33" s="126"/>
      <c r="AJ33" s="131"/>
      <c r="AK33" s="131"/>
      <c r="AL33" s="131"/>
      <c r="AM33" s="131"/>
      <c r="AN33" s="131">
        <v>5.5</v>
      </c>
      <c r="AO33" s="131"/>
      <c r="AP33" s="133">
        <v>5.5</v>
      </c>
      <c r="AQ33" s="134"/>
    </row>
    <row r="34" spans="1:43" ht="63" x14ac:dyDescent="0.25">
      <c r="A34" s="124" t="s">
        <v>1030</v>
      </c>
      <c r="B34" s="127"/>
      <c r="C34" s="129" t="str">
        <f>'[8]Приложение 1.1 новое'!B34</f>
        <v>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v>
      </c>
      <c r="D34" s="130">
        <v>0</v>
      </c>
      <c r="E34" s="130">
        <v>0</v>
      </c>
      <c r="F34" s="130">
        <v>0</v>
      </c>
      <c r="G34" s="130">
        <v>0</v>
      </c>
      <c r="H34" s="130">
        <v>0</v>
      </c>
      <c r="I34" s="130">
        <v>0</v>
      </c>
      <c r="J34" s="130">
        <v>18.95</v>
      </c>
      <c r="K34" s="130">
        <v>0</v>
      </c>
      <c r="L34" s="126">
        <f>J34+H34+F34+D34</f>
        <v>18.95</v>
      </c>
      <c r="M34" s="126">
        <v>0</v>
      </c>
      <c r="N34" s="131"/>
      <c r="O34" s="131"/>
      <c r="P34" s="131"/>
      <c r="Q34" s="131"/>
      <c r="R34" s="131"/>
      <c r="S34" s="131"/>
      <c r="T34" s="131">
        <v>18.399999999999999</v>
      </c>
      <c r="U34" s="131"/>
      <c r="V34" s="126">
        <f t="shared" ref="V34:W34" si="10">T34+R34+P34+N34</f>
        <v>18.399999999999999</v>
      </c>
      <c r="W34" s="126">
        <f t="shared" si="10"/>
        <v>0</v>
      </c>
      <c r="X34" s="130">
        <v>0</v>
      </c>
      <c r="Y34" s="130">
        <v>0</v>
      </c>
      <c r="Z34" s="130">
        <v>0</v>
      </c>
      <c r="AA34" s="130">
        <v>0</v>
      </c>
      <c r="AB34" s="130">
        <v>0</v>
      </c>
      <c r="AC34" s="130">
        <v>0</v>
      </c>
      <c r="AD34" s="130">
        <v>0</v>
      </c>
      <c r="AE34" s="130">
        <v>0</v>
      </c>
      <c r="AF34" s="130">
        <v>0</v>
      </c>
      <c r="AG34" s="130">
        <v>0</v>
      </c>
      <c r="AH34" s="131"/>
      <c r="AI34" s="126"/>
      <c r="AJ34" s="131"/>
      <c r="AK34" s="131"/>
      <c r="AL34" s="131"/>
      <c r="AM34" s="131"/>
      <c r="AN34" s="131"/>
      <c r="AO34" s="131"/>
      <c r="AP34" s="133">
        <f>AH34+AJ34+AL34+AN34</f>
        <v>0</v>
      </c>
      <c r="AQ34" s="134">
        <f>AI34+AK34+AM34+AO34</f>
        <v>0</v>
      </c>
    </row>
    <row r="35" spans="1:43" x14ac:dyDescent="0.25">
      <c r="A35" s="124"/>
      <c r="B35" s="128">
        <v>2</v>
      </c>
      <c r="C35" s="125" t="s">
        <v>1036</v>
      </c>
      <c r="D35" s="126">
        <f>D36+D146</f>
        <v>0</v>
      </c>
      <c r="E35" s="126">
        <f t="shared" ref="E35:AQ35" si="11">E36+E146</f>
        <v>0</v>
      </c>
      <c r="F35" s="126">
        <f t="shared" si="11"/>
        <v>0</v>
      </c>
      <c r="G35" s="126">
        <f t="shared" si="11"/>
        <v>0</v>
      </c>
      <c r="H35" s="126">
        <f t="shared" si="11"/>
        <v>0</v>
      </c>
      <c r="I35" s="126">
        <f t="shared" si="11"/>
        <v>0</v>
      </c>
      <c r="J35" s="126">
        <f t="shared" si="11"/>
        <v>785.71800000000007</v>
      </c>
      <c r="K35" s="126">
        <f t="shared" si="11"/>
        <v>294.31</v>
      </c>
      <c r="L35" s="126">
        <f t="shared" si="11"/>
        <v>785.71800000000007</v>
      </c>
      <c r="M35" s="126">
        <f t="shared" si="11"/>
        <v>294.31</v>
      </c>
      <c r="N35" s="126">
        <f t="shared" si="11"/>
        <v>0</v>
      </c>
      <c r="O35" s="126">
        <f t="shared" si="11"/>
        <v>0</v>
      </c>
      <c r="P35" s="126">
        <f t="shared" si="11"/>
        <v>0</v>
      </c>
      <c r="Q35" s="126">
        <f t="shared" si="11"/>
        <v>0</v>
      </c>
      <c r="R35" s="126">
        <f t="shared" si="11"/>
        <v>0</v>
      </c>
      <c r="S35" s="126">
        <f t="shared" si="11"/>
        <v>0</v>
      </c>
      <c r="T35" s="126">
        <f t="shared" si="11"/>
        <v>28.060000000000002</v>
      </c>
      <c r="U35" s="126">
        <f t="shared" si="11"/>
        <v>26.87</v>
      </c>
      <c r="V35" s="126">
        <f t="shared" si="11"/>
        <v>28.060000000000002</v>
      </c>
      <c r="W35" s="126">
        <f t="shared" si="11"/>
        <v>26.87</v>
      </c>
      <c r="X35" s="126">
        <f t="shared" si="11"/>
        <v>0</v>
      </c>
      <c r="Y35" s="126">
        <f t="shared" si="11"/>
        <v>0</v>
      </c>
      <c r="Z35" s="126">
        <f t="shared" si="11"/>
        <v>0</v>
      </c>
      <c r="AA35" s="126">
        <f t="shared" si="11"/>
        <v>0</v>
      </c>
      <c r="AB35" s="126">
        <f t="shared" si="11"/>
        <v>0</v>
      </c>
      <c r="AC35" s="126">
        <f t="shared" si="11"/>
        <v>0</v>
      </c>
      <c r="AD35" s="126">
        <f t="shared" si="11"/>
        <v>0</v>
      </c>
      <c r="AE35" s="126">
        <f t="shared" si="11"/>
        <v>0</v>
      </c>
      <c r="AF35" s="126">
        <f t="shared" si="11"/>
        <v>0</v>
      </c>
      <c r="AG35" s="126">
        <f t="shared" si="11"/>
        <v>0</v>
      </c>
      <c r="AH35" s="126">
        <f t="shared" si="11"/>
        <v>0</v>
      </c>
      <c r="AI35" s="126">
        <f t="shared" si="11"/>
        <v>0</v>
      </c>
      <c r="AJ35" s="126">
        <f t="shared" si="11"/>
        <v>0</v>
      </c>
      <c r="AK35" s="126">
        <f t="shared" si="11"/>
        <v>0</v>
      </c>
      <c r="AL35" s="126">
        <f t="shared" si="11"/>
        <v>0</v>
      </c>
      <c r="AM35" s="126">
        <f t="shared" si="11"/>
        <v>0</v>
      </c>
      <c r="AN35" s="126">
        <f t="shared" si="11"/>
        <v>37.988</v>
      </c>
      <c r="AO35" s="126">
        <f t="shared" si="11"/>
        <v>0</v>
      </c>
      <c r="AP35" s="126">
        <f t="shared" si="11"/>
        <v>37.988</v>
      </c>
      <c r="AQ35" s="126">
        <f t="shared" si="11"/>
        <v>0</v>
      </c>
    </row>
    <row r="36" spans="1:43" x14ac:dyDescent="0.25">
      <c r="A36" s="124"/>
      <c r="B36" s="128" t="s">
        <v>815</v>
      </c>
      <c r="C36" s="125" t="s">
        <v>1022</v>
      </c>
      <c r="D36" s="126">
        <f>D37+D45+D51</f>
        <v>0</v>
      </c>
      <c r="E36" s="126">
        <f t="shared" ref="E36:AQ36" si="12">E37+E45+E51</f>
        <v>0</v>
      </c>
      <c r="F36" s="126">
        <f t="shared" si="12"/>
        <v>0</v>
      </c>
      <c r="G36" s="126">
        <f t="shared" si="12"/>
        <v>0</v>
      </c>
      <c r="H36" s="126">
        <f t="shared" si="12"/>
        <v>0</v>
      </c>
      <c r="I36" s="126">
        <f t="shared" si="12"/>
        <v>0</v>
      </c>
      <c r="J36" s="126">
        <f t="shared" si="12"/>
        <v>762.94100000000003</v>
      </c>
      <c r="K36" s="126">
        <f t="shared" si="12"/>
        <v>294.31</v>
      </c>
      <c r="L36" s="126">
        <f t="shared" si="12"/>
        <v>762.94100000000003</v>
      </c>
      <c r="M36" s="126">
        <f t="shared" si="12"/>
        <v>294.31</v>
      </c>
      <c r="N36" s="126">
        <f t="shared" si="12"/>
        <v>0</v>
      </c>
      <c r="O36" s="126">
        <f t="shared" si="12"/>
        <v>0</v>
      </c>
      <c r="P36" s="126">
        <f t="shared" si="12"/>
        <v>0</v>
      </c>
      <c r="Q36" s="126">
        <f t="shared" si="12"/>
        <v>0</v>
      </c>
      <c r="R36" s="126">
        <f t="shared" si="12"/>
        <v>0</v>
      </c>
      <c r="S36" s="126">
        <f t="shared" si="12"/>
        <v>0</v>
      </c>
      <c r="T36" s="126">
        <f t="shared" si="12"/>
        <v>28.060000000000002</v>
      </c>
      <c r="U36" s="126">
        <f t="shared" si="12"/>
        <v>26.87</v>
      </c>
      <c r="V36" s="126">
        <f t="shared" si="12"/>
        <v>28.060000000000002</v>
      </c>
      <c r="W36" s="126">
        <f t="shared" si="12"/>
        <v>26.87</v>
      </c>
      <c r="X36" s="126">
        <f t="shared" si="12"/>
        <v>0</v>
      </c>
      <c r="Y36" s="126">
        <f t="shared" si="12"/>
        <v>0</v>
      </c>
      <c r="Z36" s="126">
        <f t="shared" si="12"/>
        <v>0</v>
      </c>
      <c r="AA36" s="126">
        <f t="shared" si="12"/>
        <v>0</v>
      </c>
      <c r="AB36" s="126">
        <f t="shared" si="12"/>
        <v>0</v>
      </c>
      <c r="AC36" s="126">
        <f t="shared" si="12"/>
        <v>0</v>
      </c>
      <c r="AD36" s="126">
        <f t="shared" si="12"/>
        <v>0</v>
      </c>
      <c r="AE36" s="126">
        <f t="shared" si="12"/>
        <v>0</v>
      </c>
      <c r="AF36" s="126">
        <f t="shared" si="12"/>
        <v>0</v>
      </c>
      <c r="AG36" s="126">
        <f t="shared" si="12"/>
        <v>0</v>
      </c>
      <c r="AH36" s="126">
        <f t="shared" si="12"/>
        <v>0</v>
      </c>
      <c r="AI36" s="126">
        <f t="shared" si="12"/>
        <v>0</v>
      </c>
      <c r="AJ36" s="126">
        <f t="shared" si="12"/>
        <v>0</v>
      </c>
      <c r="AK36" s="126">
        <f t="shared" si="12"/>
        <v>0</v>
      </c>
      <c r="AL36" s="126">
        <f t="shared" si="12"/>
        <v>0</v>
      </c>
      <c r="AM36" s="126">
        <f t="shared" si="12"/>
        <v>0</v>
      </c>
      <c r="AN36" s="126">
        <f t="shared" si="12"/>
        <v>37.988</v>
      </c>
      <c r="AO36" s="126">
        <f t="shared" si="12"/>
        <v>0</v>
      </c>
      <c r="AP36" s="126">
        <f t="shared" si="12"/>
        <v>37.988</v>
      </c>
      <c r="AQ36" s="126">
        <f t="shared" si="12"/>
        <v>0</v>
      </c>
    </row>
    <row r="37" spans="1:43" x14ac:dyDescent="0.25">
      <c r="A37" s="124"/>
      <c r="B37" s="128" t="s">
        <v>1037</v>
      </c>
      <c r="C37" s="125" t="s">
        <v>1023</v>
      </c>
      <c r="D37" s="126">
        <f>D39+D40+D41+D42+D43+D44</f>
        <v>0</v>
      </c>
      <c r="E37" s="126">
        <f t="shared" ref="E37:S37" si="13">E39+E40+E41+E42+E43+E44</f>
        <v>0</v>
      </c>
      <c r="F37" s="126">
        <f t="shared" si="13"/>
        <v>0</v>
      </c>
      <c r="G37" s="126">
        <f t="shared" si="13"/>
        <v>0</v>
      </c>
      <c r="H37" s="126">
        <f t="shared" si="13"/>
        <v>0</v>
      </c>
      <c r="I37" s="126">
        <f t="shared" si="13"/>
        <v>0</v>
      </c>
      <c r="J37" s="126">
        <f t="shared" si="13"/>
        <v>103.384</v>
      </c>
      <c r="K37" s="126">
        <f t="shared" si="13"/>
        <v>0</v>
      </c>
      <c r="L37" s="126">
        <f t="shared" si="13"/>
        <v>103.384</v>
      </c>
      <c r="M37" s="126">
        <f t="shared" si="13"/>
        <v>0</v>
      </c>
      <c r="N37" s="126">
        <f t="shared" si="13"/>
        <v>0</v>
      </c>
      <c r="O37" s="126">
        <f t="shared" si="13"/>
        <v>0</v>
      </c>
      <c r="P37" s="126">
        <f t="shared" si="13"/>
        <v>0</v>
      </c>
      <c r="Q37" s="126">
        <f t="shared" si="13"/>
        <v>0</v>
      </c>
      <c r="R37" s="126">
        <f t="shared" si="13"/>
        <v>0</v>
      </c>
      <c r="S37" s="126">
        <f t="shared" si="13"/>
        <v>0</v>
      </c>
      <c r="T37" s="126">
        <f t="shared" ref="T37:AQ37" si="14">T39+T40+T41+T42+T43+T44+T38</f>
        <v>9.7200000000000006</v>
      </c>
      <c r="U37" s="126">
        <f t="shared" si="14"/>
        <v>0</v>
      </c>
      <c r="V37" s="126">
        <f t="shared" si="14"/>
        <v>9.7200000000000006</v>
      </c>
      <c r="W37" s="126">
        <f t="shared" si="14"/>
        <v>0</v>
      </c>
      <c r="X37" s="126">
        <f t="shared" si="14"/>
        <v>0</v>
      </c>
      <c r="Y37" s="126">
        <f t="shared" si="14"/>
        <v>0</v>
      </c>
      <c r="Z37" s="126">
        <f t="shared" si="14"/>
        <v>0</v>
      </c>
      <c r="AA37" s="126">
        <f t="shared" si="14"/>
        <v>0</v>
      </c>
      <c r="AB37" s="126">
        <f t="shared" si="14"/>
        <v>0</v>
      </c>
      <c r="AC37" s="126">
        <f t="shared" si="14"/>
        <v>0</v>
      </c>
      <c r="AD37" s="126">
        <f t="shared" si="14"/>
        <v>0</v>
      </c>
      <c r="AE37" s="126">
        <f t="shared" si="14"/>
        <v>0</v>
      </c>
      <c r="AF37" s="126">
        <f t="shared" si="14"/>
        <v>0</v>
      </c>
      <c r="AG37" s="126">
        <f t="shared" si="14"/>
        <v>0</v>
      </c>
      <c r="AH37" s="126">
        <f t="shared" si="14"/>
        <v>0</v>
      </c>
      <c r="AI37" s="126">
        <f t="shared" si="14"/>
        <v>0</v>
      </c>
      <c r="AJ37" s="126">
        <f t="shared" si="14"/>
        <v>0</v>
      </c>
      <c r="AK37" s="126">
        <f t="shared" si="14"/>
        <v>0</v>
      </c>
      <c r="AL37" s="126">
        <f t="shared" si="14"/>
        <v>0</v>
      </c>
      <c r="AM37" s="126">
        <f t="shared" si="14"/>
        <v>0</v>
      </c>
      <c r="AN37" s="126">
        <f t="shared" si="14"/>
        <v>37.988</v>
      </c>
      <c r="AO37" s="126">
        <f t="shared" si="14"/>
        <v>0</v>
      </c>
      <c r="AP37" s="126">
        <f t="shared" si="14"/>
        <v>37.988</v>
      </c>
      <c r="AQ37" s="126">
        <f t="shared" si="14"/>
        <v>0</v>
      </c>
    </row>
    <row r="38" spans="1:43" x14ac:dyDescent="0.25">
      <c r="A38" s="124" t="s">
        <v>1030</v>
      </c>
      <c r="B38" s="128"/>
      <c r="C38" s="138" t="s">
        <v>1038</v>
      </c>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30">
        <v>37.988</v>
      </c>
      <c r="AO38" s="126"/>
      <c r="AP38" s="126">
        <f t="shared" ref="AP38:AQ44" si="15">AH38+AJ38+AL38+AN38</f>
        <v>37.988</v>
      </c>
      <c r="AQ38" s="126">
        <f t="shared" si="15"/>
        <v>0</v>
      </c>
    </row>
    <row r="39" spans="1:43" ht="78.75" x14ac:dyDescent="0.25">
      <c r="A39" s="124" t="s">
        <v>1030</v>
      </c>
      <c r="B39" s="139"/>
      <c r="C39" s="129" t="s">
        <v>501</v>
      </c>
      <c r="D39" s="130">
        <v>0</v>
      </c>
      <c r="E39" s="130">
        <v>0</v>
      </c>
      <c r="F39" s="130">
        <v>0</v>
      </c>
      <c r="G39" s="130">
        <v>0</v>
      </c>
      <c r="H39" s="130">
        <v>0</v>
      </c>
      <c r="I39" s="130">
        <v>0</v>
      </c>
      <c r="J39" s="130">
        <v>9.4499999999999993</v>
      </c>
      <c r="K39" s="130">
        <v>0</v>
      </c>
      <c r="L39" s="126">
        <f t="shared" ref="L39:L44" si="16">J39+H39+F39+D39</f>
        <v>9.4499999999999993</v>
      </c>
      <c r="M39" s="126">
        <v>0</v>
      </c>
      <c r="N39" s="131"/>
      <c r="O39" s="131"/>
      <c r="P39" s="131"/>
      <c r="Q39" s="131"/>
      <c r="R39" s="131"/>
      <c r="S39" s="131"/>
      <c r="T39" s="131"/>
      <c r="U39" s="131"/>
      <c r="V39" s="126">
        <f t="shared" ref="V39:W44" si="17">T39+R39+P39+N39</f>
        <v>0</v>
      </c>
      <c r="W39" s="126">
        <f t="shared" si="17"/>
        <v>0</v>
      </c>
      <c r="X39" s="130">
        <v>0</v>
      </c>
      <c r="Y39" s="130">
        <v>0</v>
      </c>
      <c r="Z39" s="130">
        <v>0</v>
      </c>
      <c r="AA39" s="130">
        <v>0</v>
      </c>
      <c r="AB39" s="130">
        <v>0</v>
      </c>
      <c r="AC39" s="130">
        <v>0</v>
      </c>
      <c r="AD39" s="130">
        <v>0</v>
      </c>
      <c r="AE39" s="130">
        <v>0</v>
      </c>
      <c r="AF39" s="130">
        <v>0</v>
      </c>
      <c r="AG39" s="130">
        <v>0</v>
      </c>
      <c r="AH39" s="131"/>
      <c r="AI39" s="126"/>
      <c r="AJ39" s="131"/>
      <c r="AK39" s="131"/>
      <c r="AL39" s="131"/>
      <c r="AM39" s="131"/>
      <c r="AN39" s="131"/>
      <c r="AO39" s="131"/>
      <c r="AP39" s="133">
        <f t="shared" si="15"/>
        <v>0</v>
      </c>
      <c r="AQ39" s="134">
        <f t="shared" si="15"/>
        <v>0</v>
      </c>
    </row>
    <row r="40" spans="1:43" ht="85.5" customHeight="1" x14ac:dyDescent="0.25">
      <c r="A40" s="124" t="s">
        <v>1030</v>
      </c>
      <c r="B40" s="139"/>
      <c r="C40" s="129" t="s">
        <v>502</v>
      </c>
      <c r="D40" s="130">
        <v>0</v>
      </c>
      <c r="E40" s="130">
        <v>0</v>
      </c>
      <c r="F40" s="130">
        <v>0</v>
      </c>
      <c r="G40" s="130">
        <v>0</v>
      </c>
      <c r="H40" s="130">
        <v>0</v>
      </c>
      <c r="I40" s="130">
        <v>0</v>
      </c>
      <c r="J40" s="130">
        <v>7.2</v>
      </c>
      <c r="K40" s="130">
        <v>0</v>
      </c>
      <c r="L40" s="126">
        <f t="shared" si="16"/>
        <v>7.2</v>
      </c>
      <c r="M40" s="126">
        <v>0</v>
      </c>
      <c r="N40" s="131"/>
      <c r="O40" s="131"/>
      <c r="P40" s="131"/>
      <c r="Q40" s="131"/>
      <c r="R40" s="131"/>
      <c r="S40" s="131"/>
      <c r="T40" s="131"/>
      <c r="U40" s="131"/>
      <c r="V40" s="126">
        <f t="shared" si="17"/>
        <v>0</v>
      </c>
      <c r="W40" s="126">
        <f t="shared" si="17"/>
        <v>0</v>
      </c>
      <c r="X40" s="130">
        <v>0</v>
      </c>
      <c r="Y40" s="130">
        <v>0</v>
      </c>
      <c r="Z40" s="130">
        <v>0</v>
      </c>
      <c r="AA40" s="130">
        <v>0</v>
      </c>
      <c r="AB40" s="130">
        <v>0</v>
      </c>
      <c r="AC40" s="130">
        <v>0</v>
      </c>
      <c r="AD40" s="130">
        <v>0</v>
      </c>
      <c r="AE40" s="130">
        <v>0</v>
      </c>
      <c r="AF40" s="130">
        <v>0</v>
      </c>
      <c r="AG40" s="130">
        <v>0</v>
      </c>
      <c r="AH40" s="131"/>
      <c r="AI40" s="126"/>
      <c r="AJ40" s="131"/>
      <c r="AK40" s="131"/>
      <c r="AL40" s="131"/>
      <c r="AM40" s="131"/>
      <c r="AN40" s="131"/>
      <c r="AO40" s="131"/>
      <c r="AP40" s="133">
        <f t="shared" si="15"/>
        <v>0</v>
      </c>
      <c r="AQ40" s="134">
        <f t="shared" si="15"/>
        <v>0</v>
      </c>
    </row>
    <row r="41" spans="1:43" ht="78.75" x14ac:dyDescent="0.25">
      <c r="A41" s="124" t="s">
        <v>1030</v>
      </c>
      <c r="B41" s="139"/>
      <c r="C41" s="129" t="str">
        <f>'[8]Приложение 1.1 новое'!B50</f>
        <v>Воздушные линии (110 кВ) для выдачи мощности от Сочинской ТЭС до подстанции "Сочи", от подстанции "Сочи" до подстанции "Пасечная", от подстанции "Пасечная" до подстанции "Дагомыс" (проектные и изыскательские работы, реконструкция) (1 этап)</v>
      </c>
      <c r="D41" s="130">
        <v>0</v>
      </c>
      <c r="E41" s="130">
        <v>0</v>
      </c>
      <c r="F41" s="130">
        <v>0</v>
      </c>
      <c r="G41" s="130">
        <v>0</v>
      </c>
      <c r="H41" s="130">
        <v>0</v>
      </c>
      <c r="I41" s="130">
        <v>0</v>
      </c>
      <c r="J41" s="130">
        <v>4.57</v>
      </c>
      <c r="K41" s="130">
        <v>0</v>
      </c>
      <c r="L41" s="126">
        <f t="shared" si="16"/>
        <v>4.57</v>
      </c>
      <c r="M41" s="126">
        <v>0</v>
      </c>
      <c r="N41" s="131"/>
      <c r="O41" s="131"/>
      <c r="P41" s="131"/>
      <c r="Q41" s="131"/>
      <c r="R41" s="131"/>
      <c r="S41" s="131"/>
      <c r="T41" s="131">
        <v>9.7200000000000006</v>
      </c>
      <c r="U41" s="131"/>
      <c r="V41" s="126">
        <f t="shared" si="17"/>
        <v>9.7200000000000006</v>
      </c>
      <c r="W41" s="126">
        <f t="shared" si="17"/>
        <v>0</v>
      </c>
      <c r="X41" s="130">
        <v>0</v>
      </c>
      <c r="Y41" s="130">
        <v>0</v>
      </c>
      <c r="Z41" s="130">
        <v>0</v>
      </c>
      <c r="AA41" s="130">
        <v>0</v>
      </c>
      <c r="AB41" s="130">
        <v>0</v>
      </c>
      <c r="AC41" s="130">
        <v>0</v>
      </c>
      <c r="AD41" s="130">
        <v>0</v>
      </c>
      <c r="AE41" s="130">
        <v>0</v>
      </c>
      <c r="AF41" s="130">
        <v>0</v>
      </c>
      <c r="AG41" s="130">
        <v>0</v>
      </c>
      <c r="AH41" s="131"/>
      <c r="AI41" s="126"/>
      <c r="AJ41" s="131"/>
      <c r="AK41" s="131"/>
      <c r="AL41" s="131"/>
      <c r="AM41" s="131"/>
      <c r="AN41" s="131"/>
      <c r="AO41" s="131"/>
      <c r="AP41" s="133">
        <f t="shared" si="15"/>
        <v>0</v>
      </c>
      <c r="AQ41" s="134">
        <f t="shared" si="15"/>
        <v>0</v>
      </c>
    </row>
    <row r="42" spans="1:43" ht="63" x14ac:dyDescent="0.25">
      <c r="A42" s="124" t="s">
        <v>1030</v>
      </c>
      <c r="B42" s="139"/>
      <c r="C42" s="129" t="str">
        <f>'[8]Приложение 1.1 новое'!B55</f>
        <v>Воздушные линии (110 кВ) от подстанции "Псоу" до подстанции "Адлер", от подстанции "Адлер" до подстанции "Кудепста", от подстанции "Кудепста" до подстанции "Хоста" (проектные и изыскательские работы, реконструкция) (1 этап)</v>
      </c>
      <c r="D42" s="130">
        <v>0</v>
      </c>
      <c r="E42" s="130">
        <v>0</v>
      </c>
      <c r="F42" s="130">
        <v>0</v>
      </c>
      <c r="G42" s="130">
        <v>0</v>
      </c>
      <c r="H42" s="130">
        <v>0</v>
      </c>
      <c r="I42" s="130">
        <v>0</v>
      </c>
      <c r="J42" s="130">
        <v>24.47</v>
      </c>
      <c r="K42" s="130">
        <v>0</v>
      </c>
      <c r="L42" s="126">
        <f t="shared" si="16"/>
        <v>24.47</v>
      </c>
      <c r="M42" s="126">
        <v>0</v>
      </c>
      <c r="N42" s="131"/>
      <c r="O42" s="131"/>
      <c r="P42" s="131"/>
      <c r="Q42" s="131"/>
      <c r="R42" s="131"/>
      <c r="S42" s="131"/>
      <c r="T42" s="131"/>
      <c r="U42" s="131"/>
      <c r="V42" s="126">
        <f t="shared" si="17"/>
        <v>0</v>
      </c>
      <c r="W42" s="126">
        <f t="shared" si="17"/>
        <v>0</v>
      </c>
      <c r="X42" s="130">
        <v>0</v>
      </c>
      <c r="Y42" s="130">
        <v>0</v>
      </c>
      <c r="Z42" s="130">
        <v>0</v>
      </c>
      <c r="AA42" s="130">
        <v>0</v>
      </c>
      <c r="AB42" s="130">
        <v>0</v>
      </c>
      <c r="AC42" s="130">
        <v>0</v>
      </c>
      <c r="AD42" s="130">
        <v>0</v>
      </c>
      <c r="AE42" s="130">
        <v>0</v>
      </c>
      <c r="AF42" s="130">
        <v>0</v>
      </c>
      <c r="AG42" s="130">
        <v>0</v>
      </c>
      <c r="AH42" s="131"/>
      <c r="AI42" s="126"/>
      <c r="AJ42" s="131"/>
      <c r="AK42" s="131"/>
      <c r="AL42" s="131"/>
      <c r="AM42" s="131"/>
      <c r="AN42" s="131"/>
      <c r="AO42" s="131"/>
      <c r="AP42" s="133">
        <f t="shared" si="15"/>
        <v>0</v>
      </c>
      <c r="AQ42" s="134">
        <f t="shared" si="15"/>
        <v>0</v>
      </c>
    </row>
    <row r="43" spans="1:43" ht="74.25" customHeight="1" x14ac:dyDescent="0.25">
      <c r="A43" s="124" t="s">
        <v>1030</v>
      </c>
      <c r="B43" s="139"/>
      <c r="C43" s="129" t="str">
        <f>'[8]Приложение 1.1 новое'!B60</f>
        <v>Воздушные линии (110 кВ) от подстанции "Псоу" до подстанции "Южная", от подстанции "Южная" до подстанции "Адлер" (проектные и изыскательские работы, реконструкция) (1 этап)</v>
      </c>
      <c r="D43" s="130">
        <v>0</v>
      </c>
      <c r="E43" s="130">
        <v>0</v>
      </c>
      <c r="F43" s="130">
        <v>0</v>
      </c>
      <c r="G43" s="130">
        <v>0</v>
      </c>
      <c r="H43" s="130">
        <v>0</v>
      </c>
      <c r="I43" s="130">
        <v>0</v>
      </c>
      <c r="J43" s="130">
        <v>5.4359999999999999</v>
      </c>
      <c r="K43" s="130">
        <v>0</v>
      </c>
      <c r="L43" s="126">
        <f t="shared" si="16"/>
        <v>5.4359999999999999</v>
      </c>
      <c r="M43" s="126">
        <v>0</v>
      </c>
      <c r="N43" s="131"/>
      <c r="O43" s="131"/>
      <c r="P43" s="131"/>
      <c r="Q43" s="131"/>
      <c r="R43" s="131"/>
      <c r="S43" s="131"/>
      <c r="T43" s="131"/>
      <c r="U43" s="131"/>
      <c r="V43" s="126">
        <f t="shared" si="17"/>
        <v>0</v>
      </c>
      <c r="W43" s="126">
        <f t="shared" si="17"/>
        <v>0</v>
      </c>
      <c r="X43" s="130">
        <v>0</v>
      </c>
      <c r="Y43" s="130">
        <v>0</v>
      </c>
      <c r="Z43" s="130">
        <v>0</v>
      </c>
      <c r="AA43" s="130">
        <v>0</v>
      </c>
      <c r="AB43" s="130">
        <v>0</v>
      </c>
      <c r="AC43" s="130">
        <v>0</v>
      </c>
      <c r="AD43" s="130">
        <v>0</v>
      </c>
      <c r="AE43" s="130">
        <v>0</v>
      </c>
      <c r="AF43" s="130">
        <v>0</v>
      </c>
      <c r="AG43" s="130">
        <v>0</v>
      </c>
      <c r="AH43" s="131"/>
      <c r="AI43" s="126"/>
      <c r="AJ43" s="131"/>
      <c r="AK43" s="131"/>
      <c r="AL43" s="131"/>
      <c r="AM43" s="131"/>
      <c r="AN43" s="131"/>
      <c r="AO43" s="131"/>
      <c r="AP43" s="133">
        <f t="shared" si="15"/>
        <v>0</v>
      </c>
      <c r="AQ43" s="134">
        <f t="shared" si="15"/>
        <v>0</v>
      </c>
    </row>
    <row r="44" spans="1:43" ht="47.25" x14ac:dyDescent="0.25">
      <c r="A44" s="124" t="s">
        <v>1030</v>
      </c>
      <c r="B44" s="139"/>
      <c r="C44" s="129" t="str">
        <f>'[8]Приложение 1.1 новое'!B65</f>
        <v>Воздушная линия (110 кВ) двухцепная от подстанции "Шепси" до подстанции "Дагомыс" (проектные и изыскательские работы, реконструкция). I этап</v>
      </c>
      <c r="D44" s="130">
        <v>0</v>
      </c>
      <c r="E44" s="130">
        <v>0</v>
      </c>
      <c r="F44" s="130">
        <v>0</v>
      </c>
      <c r="G44" s="130">
        <v>0</v>
      </c>
      <c r="H44" s="130">
        <v>0</v>
      </c>
      <c r="I44" s="130">
        <v>0</v>
      </c>
      <c r="J44" s="130">
        <v>52.258000000000003</v>
      </c>
      <c r="K44" s="130">
        <v>0</v>
      </c>
      <c r="L44" s="126">
        <f t="shared" si="16"/>
        <v>52.258000000000003</v>
      </c>
      <c r="M44" s="126">
        <v>0</v>
      </c>
      <c r="N44" s="131"/>
      <c r="O44" s="131"/>
      <c r="P44" s="131"/>
      <c r="Q44" s="131"/>
      <c r="R44" s="131"/>
      <c r="S44" s="131"/>
      <c r="T44" s="131"/>
      <c r="U44" s="131"/>
      <c r="V44" s="126">
        <f t="shared" si="17"/>
        <v>0</v>
      </c>
      <c r="W44" s="126">
        <f t="shared" si="17"/>
        <v>0</v>
      </c>
      <c r="X44" s="130">
        <v>0</v>
      </c>
      <c r="Y44" s="130">
        <v>0</v>
      </c>
      <c r="Z44" s="130">
        <v>0</v>
      </c>
      <c r="AA44" s="130">
        <v>0</v>
      </c>
      <c r="AB44" s="130">
        <v>0</v>
      </c>
      <c r="AC44" s="130">
        <v>0</v>
      </c>
      <c r="AD44" s="130">
        <v>0</v>
      </c>
      <c r="AE44" s="130">
        <v>0</v>
      </c>
      <c r="AF44" s="130">
        <v>0</v>
      </c>
      <c r="AG44" s="130">
        <v>0</v>
      </c>
      <c r="AH44" s="131"/>
      <c r="AI44" s="126"/>
      <c r="AJ44" s="131"/>
      <c r="AK44" s="131"/>
      <c r="AL44" s="131"/>
      <c r="AM44" s="131"/>
      <c r="AN44" s="131"/>
      <c r="AO44" s="131"/>
      <c r="AP44" s="133">
        <f t="shared" si="15"/>
        <v>0</v>
      </c>
      <c r="AQ44" s="134">
        <f t="shared" si="15"/>
        <v>0</v>
      </c>
    </row>
    <row r="45" spans="1:43" s="141" customFormat="1" x14ac:dyDescent="0.25">
      <c r="A45" s="140"/>
      <c r="B45" s="128" t="s">
        <v>215</v>
      </c>
      <c r="C45" s="135" t="s">
        <v>1039</v>
      </c>
      <c r="D45" s="126">
        <f>D46+D47+D48+D49+D50</f>
        <v>0</v>
      </c>
      <c r="E45" s="126">
        <f t="shared" ref="E45:AQ45" si="18">E46+E47+E48+E49+E50</f>
        <v>0</v>
      </c>
      <c r="F45" s="126">
        <f t="shared" si="18"/>
        <v>0</v>
      </c>
      <c r="G45" s="126">
        <f t="shared" si="18"/>
        <v>0</v>
      </c>
      <c r="H45" s="126">
        <f t="shared" si="18"/>
        <v>0</v>
      </c>
      <c r="I45" s="126">
        <f t="shared" si="18"/>
        <v>0</v>
      </c>
      <c r="J45" s="126">
        <f t="shared" si="18"/>
        <v>43.382999999999996</v>
      </c>
      <c r="K45" s="126">
        <f t="shared" si="18"/>
        <v>0</v>
      </c>
      <c r="L45" s="126">
        <f t="shared" si="18"/>
        <v>43.382999999999996</v>
      </c>
      <c r="M45" s="126">
        <f t="shared" si="18"/>
        <v>0</v>
      </c>
      <c r="N45" s="126">
        <f t="shared" si="18"/>
        <v>0</v>
      </c>
      <c r="O45" s="126">
        <f t="shared" si="18"/>
        <v>0</v>
      </c>
      <c r="P45" s="126">
        <f t="shared" si="18"/>
        <v>0</v>
      </c>
      <c r="Q45" s="126">
        <f t="shared" si="18"/>
        <v>0</v>
      </c>
      <c r="R45" s="126">
        <f t="shared" si="18"/>
        <v>0</v>
      </c>
      <c r="S45" s="126">
        <f t="shared" si="18"/>
        <v>0</v>
      </c>
      <c r="T45" s="126">
        <f t="shared" si="18"/>
        <v>0</v>
      </c>
      <c r="U45" s="126">
        <f t="shared" si="18"/>
        <v>0</v>
      </c>
      <c r="V45" s="126">
        <f t="shared" si="18"/>
        <v>0</v>
      </c>
      <c r="W45" s="126">
        <f t="shared" si="18"/>
        <v>0</v>
      </c>
      <c r="X45" s="126">
        <f t="shared" si="18"/>
        <v>0</v>
      </c>
      <c r="Y45" s="126">
        <f t="shared" si="18"/>
        <v>0</v>
      </c>
      <c r="Z45" s="126">
        <f t="shared" si="18"/>
        <v>0</v>
      </c>
      <c r="AA45" s="126">
        <f t="shared" si="18"/>
        <v>0</v>
      </c>
      <c r="AB45" s="126">
        <f t="shared" si="18"/>
        <v>0</v>
      </c>
      <c r="AC45" s="126">
        <f t="shared" si="18"/>
        <v>0</v>
      </c>
      <c r="AD45" s="126">
        <f t="shared" si="18"/>
        <v>0</v>
      </c>
      <c r="AE45" s="126">
        <f t="shared" si="18"/>
        <v>0</v>
      </c>
      <c r="AF45" s="126">
        <f t="shared" si="18"/>
        <v>0</v>
      </c>
      <c r="AG45" s="126">
        <f t="shared" si="18"/>
        <v>0</v>
      </c>
      <c r="AH45" s="126">
        <f t="shared" si="18"/>
        <v>0</v>
      </c>
      <c r="AI45" s="126">
        <f t="shared" si="18"/>
        <v>0</v>
      </c>
      <c r="AJ45" s="126">
        <f t="shared" si="18"/>
        <v>0</v>
      </c>
      <c r="AK45" s="126">
        <f t="shared" si="18"/>
        <v>0</v>
      </c>
      <c r="AL45" s="126">
        <f t="shared" si="18"/>
        <v>0</v>
      </c>
      <c r="AM45" s="126">
        <f t="shared" si="18"/>
        <v>0</v>
      </c>
      <c r="AN45" s="126">
        <f t="shared" si="18"/>
        <v>0</v>
      </c>
      <c r="AO45" s="126">
        <f t="shared" si="18"/>
        <v>0</v>
      </c>
      <c r="AP45" s="126">
        <f t="shared" si="18"/>
        <v>0</v>
      </c>
      <c r="AQ45" s="126">
        <f t="shared" si="18"/>
        <v>0</v>
      </c>
    </row>
    <row r="46" spans="1:43" ht="63" x14ac:dyDescent="0.25">
      <c r="A46" s="124" t="s">
        <v>1030</v>
      </c>
      <c r="B46" s="139"/>
      <c r="C46" s="129" t="s">
        <v>1040</v>
      </c>
      <c r="D46" s="130">
        <v>0</v>
      </c>
      <c r="E46" s="130">
        <v>0</v>
      </c>
      <c r="F46" s="130">
        <v>0</v>
      </c>
      <c r="G46" s="130">
        <v>0</v>
      </c>
      <c r="H46" s="130">
        <v>0</v>
      </c>
      <c r="I46" s="130">
        <v>0</v>
      </c>
      <c r="J46" s="130">
        <v>15.22</v>
      </c>
      <c r="K46" s="130">
        <v>0</v>
      </c>
      <c r="L46" s="126">
        <f>J46+H46+F46+D46</f>
        <v>15.22</v>
      </c>
      <c r="M46" s="126">
        <f>K46+I46+G46+E46</f>
        <v>0</v>
      </c>
      <c r="N46" s="131"/>
      <c r="O46" s="131"/>
      <c r="P46" s="131"/>
      <c r="Q46" s="131"/>
      <c r="R46" s="131"/>
      <c r="S46" s="131"/>
      <c r="T46" s="131"/>
      <c r="U46" s="131"/>
      <c r="V46" s="130"/>
      <c r="W46" s="130"/>
      <c r="X46" s="130"/>
      <c r="Y46" s="130"/>
      <c r="Z46" s="130"/>
      <c r="AA46" s="130"/>
      <c r="AB46" s="130"/>
      <c r="AC46" s="130"/>
      <c r="AD46" s="130"/>
      <c r="AE46" s="130"/>
      <c r="AF46" s="130"/>
      <c r="AG46" s="130"/>
      <c r="AH46" s="131"/>
      <c r="AI46" s="130"/>
      <c r="AJ46" s="131"/>
      <c r="AK46" s="131"/>
      <c r="AL46" s="131"/>
      <c r="AM46" s="131"/>
      <c r="AN46" s="131"/>
      <c r="AO46" s="131"/>
      <c r="AP46" s="133"/>
      <c r="AQ46" s="134"/>
    </row>
    <row r="47" spans="1:43" ht="78.75" x14ac:dyDescent="0.25">
      <c r="A47" s="124" t="s">
        <v>1030</v>
      </c>
      <c r="B47" s="139"/>
      <c r="C47" s="129" t="s">
        <v>508</v>
      </c>
      <c r="D47" s="130">
        <v>0</v>
      </c>
      <c r="E47" s="130">
        <v>0</v>
      </c>
      <c r="F47" s="130">
        <v>0</v>
      </c>
      <c r="G47" s="130">
        <v>0</v>
      </c>
      <c r="H47" s="130">
        <v>0</v>
      </c>
      <c r="I47" s="130">
        <v>0</v>
      </c>
      <c r="J47" s="130">
        <v>7.77</v>
      </c>
      <c r="K47" s="130">
        <v>0</v>
      </c>
      <c r="L47" s="126">
        <f t="shared" ref="L47:M50" si="19">J47+H47+F47+D47</f>
        <v>7.77</v>
      </c>
      <c r="M47" s="126">
        <f t="shared" si="19"/>
        <v>0</v>
      </c>
      <c r="N47" s="131"/>
      <c r="O47" s="131"/>
      <c r="P47" s="131"/>
      <c r="Q47" s="131"/>
      <c r="R47" s="131"/>
      <c r="S47" s="131"/>
      <c r="T47" s="131"/>
      <c r="U47" s="131"/>
      <c r="V47" s="130"/>
      <c r="W47" s="130"/>
      <c r="X47" s="130"/>
      <c r="Y47" s="130"/>
      <c r="Z47" s="130"/>
      <c r="AA47" s="130"/>
      <c r="AB47" s="130"/>
      <c r="AC47" s="130"/>
      <c r="AD47" s="130"/>
      <c r="AE47" s="130"/>
      <c r="AF47" s="130"/>
      <c r="AG47" s="130"/>
      <c r="AH47" s="131"/>
      <c r="AI47" s="130"/>
      <c r="AJ47" s="131"/>
      <c r="AK47" s="131"/>
      <c r="AL47" s="131"/>
      <c r="AM47" s="131"/>
      <c r="AN47" s="131"/>
      <c r="AO47" s="131"/>
      <c r="AP47" s="133"/>
      <c r="AQ47" s="134"/>
    </row>
    <row r="48" spans="1:43" ht="63" x14ac:dyDescent="0.25">
      <c r="A48" s="124" t="s">
        <v>1030</v>
      </c>
      <c r="B48" s="139"/>
      <c r="C48" s="129" t="s">
        <v>509</v>
      </c>
      <c r="D48" s="130">
        <v>0</v>
      </c>
      <c r="E48" s="130">
        <v>0</v>
      </c>
      <c r="F48" s="130">
        <v>0</v>
      </c>
      <c r="G48" s="130">
        <v>0</v>
      </c>
      <c r="H48" s="130">
        <v>0</v>
      </c>
      <c r="I48" s="130">
        <v>0</v>
      </c>
      <c r="J48" s="130">
        <v>2.2000000000000002</v>
      </c>
      <c r="K48" s="130">
        <v>0</v>
      </c>
      <c r="L48" s="126">
        <f t="shared" si="19"/>
        <v>2.2000000000000002</v>
      </c>
      <c r="M48" s="126">
        <f t="shared" si="19"/>
        <v>0</v>
      </c>
      <c r="N48" s="131"/>
      <c r="O48" s="131"/>
      <c r="P48" s="131"/>
      <c r="Q48" s="131"/>
      <c r="R48" s="131"/>
      <c r="S48" s="131"/>
      <c r="T48" s="131"/>
      <c r="U48" s="131"/>
      <c r="V48" s="130"/>
      <c r="W48" s="130"/>
      <c r="X48" s="130"/>
      <c r="Y48" s="130"/>
      <c r="Z48" s="130"/>
      <c r="AA48" s="130"/>
      <c r="AB48" s="130"/>
      <c r="AC48" s="130"/>
      <c r="AD48" s="130"/>
      <c r="AE48" s="130"/>
      <c r="AF48" s="130"/>
      <c r="AG48" s="130"/>
      <c r="AH48" s="131"/>
      <c r="AI48" s="130"/>
      <c r="AJ48" s="131"/>
      <c r="AK48" s="131"/>
      <c r="AL48" s="131"/>
      <c r="AM48" s="131"/>
      <c r="AN48" s="131"/>
      <c r="AO48" s="131"/>
      <c r="AP48" s="133"/>
      <c r="AQ48" s="134"/>
    </row>
    <row r="49" spans="1:43" ht="47.25" x14ac:dyDescent="0.25">
      <c r="A49" s="124" t="s">
        <v>1030</v>
      </c>
      <c r="B49" s="139"/>
      <c r="C49" s="129" t="s">
        <v>1041</v>
      </c>
      <c r="D49" s="130">
        <v>0</v>
      </c>
      <c r="E49" s="130">
        <v>0</v>
      </c>
      <c r="F49" s="130">
        <v>0</v>
      </c>
      <c r="G49" s="130">
        <v>0</v>
      </c>
      <c r="H49" s="130">
        <v>0</v>
      </c>
      <c r="I49" s="130">
        <v>0</v>
      </c>
      <c r="J49" s="130">
        <v>7.2430000000000003</v>
      </c>
      <c r="K49" s="130">
        <v>0</v>
      </c>
      <c r="L49" s="126">
        <f t="shared" si="19"/>
        <v>7.2430000000000003</v>
      </c>
      <c r="M49" s="126">
        <f t="shared" si="19"/>
        <v>0</v>
      </c>
      <c r="N49" s="131"/>
      <c r="O49" s="131"/>
      <c r="P49" s="131"/>
      <c r="Q49" s="131"/>
      <c r="R49" s="131"/>
      <c r="S49" s="131"/>
      <c r="T49" s="131"/>
      <c r="U49" s="131"/>
      <c r="V49" s="130"/>
      <c r="W49" s="130"/>
      <c r="X49" s="130"/>
      <c r="Y49" s="130"/>
      <c r="Z49" s="130"/>
      <c r="AA49" s="130"/>
      <c r="AB49" s="130"/>
      <c r="AC49" s="130"/>
      <c r="AD49" s="130"/>
      <c r="AE49" s="130"/>
      <c r="AF49" s="130"/>
      <c r="AG49" s="130"/>
      <c r="AH49" s="131"/>
      <c r="AI49" s="130"/>
      <c r="AJ49" s="131"/>
      <c r="AK49" s="131"/>
      <c r="AL49" s="131"/>
      <c r="AM49" s="131"/>
      <c r="AN49" s="131"/>
      <c r="AO49" s="131"/>
      <c r="AP49" s="133"/>
      <c r="AQ49" s="134"/>
    </row>
    <row r="50" spans="1:43" ht="47.25" x14ac:dyDescent="0.25">
      <c r="A50" s="124" t="s">
        <v>1030</v>
      </c>
      <c r="B50" s="139"/>
      <c r="C50" s="129" t="s">
        <v>1042</v>
      </c>
      <c r="D50" s="130">
        <v>0</v>
      </c>
      <c r="E50" s="130">
        <v>0</v>
      </c>
      <c r="F50" s="130">
        <v>0</v>
      </c>
      <c r="G50" s="130">
        <v>0</v>
      </c>
      <c r="H50" s="130">
        <v>0</v>
      </c>
      <c r="I50" s="130">
        <v>0</v>
      </c>
      <c r="J50" s="130">
        <v>10.95</v>
      </c>
      <c r="K50" s="130">
        <v>0</v>
      </c>
      <c r="L50" s="126">
        <f t="shared" si="19"/>
        <v>10.95</v>
      </c>
      <c r="M50" s="126">
        <f t="shared" si="19"/>
        <v>0</v>
      </c>
      <c r="N50" s="131"/>
      <c r="O50" s="131"/>
      <c r="P50" s="131"/>
      <c r="Q50" s="131"/>
      <c r="R50" s="131"/>
      <c r="S50" s="131"/>
      <c r="T50" s="131"/>
      <c r="U50" s="131"/>
      <c r="V50" s="130"/>
      <c r="W50" s="130"/>
      <c r="X50" s="130"/>
      <c r="Y50" s="130"/>
      <c r="Z50" s="130"/>
      <c r="AA50" s="130"/>
      <c r="AB50" s="130"/>
      <c r="AC50" s="130"/>
      <c r="AD50" s="130"/>
      <c r="AE50" s="130"/>
      <c r="AF50" s="130"/>
      <c r="AG50" s="130"/>
      <c r="AH50" s="131"/>
      <c r="AI50" s="130"/>
      <c r="AJ50" s="131"/>
      <c r="AK50" s="131"/>
      <c r="AL50" s="131"/>
      <c r="AM50" s="131"/>
      <c r="AN50" s="131"/>
      <c r="AO50" s="131"/>
      <c r="AP50" s="133"/>
      <c r="AQ50" s="134"/>
    </row>
    <row r="51" spans="1:43" x14ac:dyDescent="0.25">
      <c r="A51" s="124"/>
      <c r="B51" s="128" t="s">
        <v>1031</v>
      </c>
      <c r="C51" s="135" t="s">
        <v>1043</v>
      </c>
      <c r="D51" s="126">
        <f>D52+D63+D92+D95+D96</f>
        <v>0</v>
      </c>
      <c r="E51" s="126">
        <f t="shared" ref="E51:AQ51" si="20">E52+E63+E92+E95+E96</f>
        <v>0</v>
      </c>
      <c r="F51" s="126">
        <f t="shared" si="20"/>
        <v>0</v>
      </c>
      <c r="G51" s="126">
        <f t="shared" si="20"/>
        <v>0</v>
      </c>
      <c r="H51" s="126">
        <f t="shared" si="20"/>
        <v>0</v>
      </c>
      <c r="I51" s="126">
        <f t="shared" si="20"/>
        <v>0</v>
      </c>
      <c r="J51" s="126">
        <f t="shared" si="20"/>
        <v>616.17399999999998</v>
      </c>
      <c r="K51" s="126">
        <f t="shared" si="20"/>
        <v>294.31</v>
      </c>
      <c r="L51" s="126">
        <f t="shared" si="20"/>
        <v>616.17399999999998</v>
      </c>
      <c r="M51" s="126">
        <f t="shared" si="20"/>
        <v>294.31</v>
      </c>
      <c r="N51" s="126">
        <f t="shared" si="20"/>
        <v>0</v>
      </c>
      <c r="O51" s="126">
        <f t="shared" si="20"/>
        <v>0</v>
      </c>
      <c r="P51" s="126">
        <f t="shared" si="20"/>
        <v>0</v>
      </c>
      <c r="Q51" s="126">
        <f t="shared" si="20"/>
        <v>0</v>
      </c>
      <c r="R51" s="126">
        <f t="shared" si="20"/>
        <v>0</v>
      </c>
      <c r="S51" s="126">
        <f t="shared" si="20"/>
        <v>0</v>
      </c>
      <c r="T51" s="126">
        <f t="shared" si="20"/>
        <v>18.34</v>
      </c>
      <c r="U51" s="126">
        <f t="shared" si="20"/>
        <v>26.87</v>
      </c>
      <c r="V51" s="126">
        <f t="shared" si="20"/>
        <v>18.34</v>
      </c>
      <c r="W51" s="126">
        <f t="shared" si="20"/>
        <v>26.87</v>
      </c>
      <c r="X51" s="126">
        <f t="shared" si="20"/>
        <v>0</v>
      </c>
      <c r="Y51" s="126">
        <f t="shared" si="20"/>
        <v>0</v>
      </c>
      <c r="Z51" s="126">
        <f t="shared" si="20"/>
        <v>0</v>
      </c>
      <c r="AA51" s="126">
        <f t="shared" si="20"/>
        <v>0</v>
      </c>
      <c r="AB51" s="126">
        <f t="shared" si="20"/>
        <v>0</v>
      </c>
      <c r="AC51" s="126">
        <f t="shared" si="20"/>
        <v>0</v>
      </c>
      <c r="AD51" s="126">
        <f t="shared" si="20"/>
        <v>0</v>
      </c>
      <c r="AE51" s="126">
        <f t="shared" si="20"/>
        <v>0</v>
      </c>
      <c r="AF51" s="126">
        <f t="shared" si="20"/>
        <v>0</v>
      </c>
      <c r="AG51" s="126">
        <f t="shared" si="20"/>
        <v>0</v>
      </c>
      <c r="AH51" s="126">
        <f t="shared" si="20"/>
        <v>0</v>
      </c>
      <c r="AI51" s="126">
        <f t="shared" si="20"/>
        <v>0</v>
      </c>
      <c r="AJ51" s="126">
        <f t="shared" si="20"/>
        <v>0</v>
      </c>
      <c r="AK51" s="126">
        <f t="shared" si="20"/>
        <v>0</v>
      </c>
      <c r="AL51" s="126">
        <f t="shared" si="20"/>
        <v>0</v>
      </c>
      <c r="AM51" s="126">
        <f t="shared" si="20"/>
        <v>0</v>
      </c>
      <c r="AN51" s="126">
        <f t="shared" si="20"/>
        <v>0</v>
      </c>
      <c r="AO51" s="126">
        <f t="shared" si="20"/>
        <v>0</v>
      </c>
      <c r="AP51" s="126">
        <f t="shared" si="20"/>
        <v>0</v>
      </c>
      <c r="AQ51" s="126">
        <f t="shared" si="20"/>
        <v>0</v>
      </c>
    </row>
    <row r="52" spans="1:43" ht="87.75" customHeight="1" x14ac:dyDescent="0.25">
      <c r="A52" s="124"/>
      <c r="B52" s="128" t="s">
        <v>1044</v>
      </c>
      <c r="C52" s="135" t="s">
        <v>512</v>
      </c>
      <c r="D52" s="126">
        <f>D53+D62</f>
        <v>0</v>
      </c>
      <c r="E52" s="126">
        <f t="shared" ref="E52:AQ52" si="21">E53+E62</f>
        <v>0</v>
      </c>
      <c r="F52" s="126">
        <f t="shared" si="21"/>
        <v>0</v>
      </c>
      <c r="G52" s="126">
        <f t="shared" si="21"/>
        <v>0</v>
      </c>
      <c r="H52" s="126">
        <f t="shared" si="21"/>
        <v>0</v>
      </c>
      <c r="I52" s="126">
        <f t="shared" si="21"/>
        <v>0</v>
      </c>
      <c r="J52" s="126">
        <f t="shared" si="21"/>
        <v>99.248999999999995</v>
      </c>
      <c r="K52" s="126">
        <f t="shared" si="21"/>
        <v>15.749999999999998</v>
      </c>
      <c r="L52" s="126">
        <f t="shared" si="21"/>
        <v>99.248999999999995</v>
      </c>
      <c r="M52" s="126">
        <f t="shared" si="21"/>
        <v>15.749999999999998</v>
      </c>
      <c r="N52" s="126">
        <f t="shared" si="21"/>
        <v>0</v>
      </c>
      <c r="O52" s="126">
        <f t="shared" si="21"/>
        <v>0</v>
      </c>
      <c r="P52" s="126">
        <f t="shared" si="21"/>
        <v>0</v>
      </c>
      <c r="Q52" s="126">
        <f t="shared" si="21"/>
        <v>0</v>
      </c>
      <c r="R52" s="126">
        <f t="shared" si="21"/>
        <v>0</v>
      </c>
      <c r="S52" s="126">
        <f t="shared" si="21"/>
        <v>0</v>
      </c>
      <c r="T52" s="126">
        <f t="shared" si="21"/>
        <v>15.700000000000001</v>
      </c>
      <c r="U52" s="126">
        <f t="shared" si="21"/>
        <v>20.87</v>
      </c>
      <c r="V52" s="126">
        <f t="shared" si="21"/>
        <v>15.700000000000001</v>
      </c>
      <c r="W52" s="126">
        <f t="shared" si="21"/>
        <v>20.87</v>
      </c>
      <c r="X52" s="126">
        <f t="shared" si="21"/>
        <v>0</v>
      </c>
      <c r="Y52" s="126">
        <f t="shared" si="21"/>
        <v>0</v>
      </c>
      <c r="Z52" s="126">
        <f t="shared" si="21"/>
        <v>0</v>
      </c>
      <c r="AA52" s="126">
        <f t="shared" si="21"/>
        <v>0</v>
      </c>
      <c r="AB52" s="126">
        <f t="shared" si="21"/>
        <v>0</v>
      </c>
      <c r="AC52" s="126">
        <f t="shared" si="21"/>
        <v>0</v>
      </c>
      <c r="AD52" s="126">
        <f t="shared" si="21"/>
        <v>0</v>
      </c>
      <c r="AE52" s="126">
        <f t="shared" si="21"/>
        <v>0</v>
      </c>
      <c r="AF52" s="126">
        <f t="shared" si="21"/>
        <v>0</v>
      </c>
      <c r="AG52" s="126">
        <f t="shared" si="21"/>
        <v>0</v>
      </c>
      <c r="AH52" s="126">
        <f t="shared" si="21"/>
        <v>0</v>
      </c>
      <c r="AI52" s="126">
        <f t="shared" si="21"/>
        <v>0</v>
      </c>
      <c r="AJ52" s="126">
        <f t="shared" si="21"/>
        <v>0</v>
      </c>
      <c r="AK52" s="126">
        <f t="shared" si="21"/>
        <v>0</v>
      </c>
      <c r="AL52" s="126">
        <f t="shared" si="21"/>
        <v>0</v>
      </c>
      <c r="AM52" s="126">
        <f t="shared" si="21"/>
        <v>0</v>
      </c>
      <c r="AN52" s="126">
        <f t="shared" si="21"/>
        <v>0</v>
      </c>
      <c r="AO52" s="126">
        <f t="shared" si="21"/>
        <v>0</v>
      </c>
      <c r="AP52" s="126">
        <f t="shared" si="21"/>
        <v>0</v>
      </c>
      <c r="AQ52" s="126">
        <f t="shared" si="21"/>
        <v>0</v>
      </c>
    </row>
    <row r="53" spans="1:43" ht="92.25" customHeight="1" x14ac:dyDescent="0.25">
      <c r="A53" s="124" t="s">
        <v>1030</v>
      </c>
      <c r="B53" s="128" t="s">
        <v>1037</v>
      </c>
      <c r="C53" s="135" t="s">
        <v>1045</v>
      </c>
      <c r="D53" s="126">
        <f>D54+D55+D56+D57+D58+D59+D60+D61</f>
        <v>0</v>
      </c>
      <c r="E53" s="126">
        <f t="shared" ref="E53:AQ53" si="22">E54+E55+E56+E57+E58+E59+E60+E61</f>
        <v>0</v>
      </c>
      <c r="F53" s="126">
        <f t="shared" si="22"/>
        <v>0</v>
      </c>
      <c r="G53" s="126">
        <f t="shared" si="22"/>
        <v>0</v>
      </c>
      <c r="H53" s="126">
        <f t="shared" si="22"/>
        <v>0</v>
      </c>
      <c r="I53" s="126">
        <f t="shared" si="22"/>
        <v>0</v>
      </c>
      <c r="J53" s="126">
        <f t="shared" si="22"/>
        <v>15.769000000000002</v>
      </c>
      <c r="K53" s="126">
        <f t="shared" si="22"/>
        <v>7.7099999999999991</v>
      </c>
      <c r="L53" s="126">
        <f t="shared" si="22"/>
        <v>15.769000000000002</v>
      </c>
      <c r="M53" s="126">
        <f t="shared" si="22"/>
        <v>7.7099999999999991</v>
      </c>
      <c r="N53" s="126">
        <f t="shared" si="22"/>
        <v>0</v>
      </c>
      <c r="O53" s="126">
        <f t="shared" si="22"/>
        <v>0</v>
      </c>
      <c r="P53" s="126">
        <f t="shared" si="22"/>
        <v>0</v>
      </c>
      <c r="Q53" s="126">
        <f t="shared" si="22"/>
        <v>0</v>
      </c>
      <c r="R53" s="126">
        <f t="shared" si="22"/>
        <v>0</v>
      </c>
      <c r="S53" s="126">
        <f t="shared" si="22"/>
        <v>0</v>
      </c>
      <c r="T53" s="126">
        <f t="shared" si="22"/>
        <v>15.700000000000001</v>
      </c>
      <c r="U53" s="126">
        <f t="shared" si="22"/>
        <v>20.87</v>
      </c>
      <c r="V53" s="126">
        <f t="shared" si="22"/>
        <v>15.700000000000001</v>
      </c>
      <c r="W53" s="126">
        <f t="shared" si="22"/>
        <v>20.87</v>
      </c>
      <c r="X53" s="126">
        <f t="shared" si="22"/>
        <v>0</v>
      </c>
      <c r="Y53" s="126">
        <f t="shared" si="22"/>
        <v>0</v>
      </c>
      <c r="Z53" s="126">
        <f t="shared" si="22"/>
        <v>0</v>
      </c>
      <c r="AA53" s="126">
        <f t="shared" si="22"/>
        <v>0</v>
      </c>
      <c r="AB53" s="126">
        <f t="shared" si="22"/>
        <v>0</v>
      </c>
      <c r="AC53" s="126">
        <f t="shared" si="22"/>
        <v>0</v>
      </c>
      <c r="AD53" s="126">
        <f t="shared" si="22"/>
        <v>0</v>
      </c>
      <c r="AE53" s="126">
        <f t="shared" si="22"/>
        <v>0</v>
      </c>
      <c r="AF53" s="126">
        <f t="shared" si="22"/>
        <v>0</v>
      </c>
      <c r="AG53" s="126">
        <f t="shared" si="22"/>
        <v>0</v>
      </c>
      <c r="AH53" s="126">
        <f t="shared" si="22"/>
        <v>0</v>
      </c>
      <c r="AI53" s="126">
        <f t="shared" si="22"/>
        <v>0</v>
      </c>
      <c r="AJ53" s="126">
        <f t="shared" si="22"/>
        <v>0</v>
      </c>
      <c r="AK53" s="126">
        <f t="shared" si="22"/>
        <v>0</v>
      </c>
      <c r="AL53" s="126">
        <f t="shared" si="22"/>
        <v>0</v>
      </c>
      <c r="AM53" s="126">
        <f t="shared" si="22"/>
        <v>0</v>
      </c>
      <c r="AN53" s="126">
        <f t="shared" si="22"/>
        <v>0</v>
      </c>
      <c r="AO53" s="126">
        <f t="shared" si="22"/>
        <v>0</v>
      </c>
      <c r="AP53" s="126">
        <f t="shared" si="22"/>
        <v>0</v>
      </c>
      <c r="AQ53" s="126">
        <f t="shared" si="22"/>
        <v>0</v>
      </c>
    </row>
    <row r="54" spans="1:43" ht="92.25" customHeight="1" x14ac:dyDescent="0.25">
      <c r="A54" s="124" t="s">
        <v>1030</v>
      </c>
      <c r="B54" s="139"/>
      <c r="C54" s="129" t="s">
        <v>514</v>
      </c>
      <c r="D54" s="130">
        <v>0</v>
      </c>
      <c r="E54" s="130">
        <v>0</v>
      </c>
      <c r="F54" s="130">
        <v>0</v>
      </c>
      <c r="G54" s="130">
        <v>0</v>
      </c>
      <c r="H54" s="130">
        <v>0</v>
      </c>
      <c r="I54" s="130">
        <v>0</v>
      </c>
      <c r="J54" s="130">
        <v>10.194000000000001</v>
      </c>
      <c r="K54" s="130">
        <v>0</v>
      </c>
      <c r="L54" s="126">
        <f>J54+H54+F54+D54</f>
        <v>10.194000000000001</v>
      </c>
      <c r="M54" s="126">
        <f>K54+I54+G54+E54</f>
        <v>0</v>
      </c>
      <c r="N54" s="131"/>
      <c r="O54" s="131"/>
      <c r="P54" s="131"/>
      <c r="Q54" s="131"/>
      <c r="R54" s="131"/>
      <c r="S54" s="131"/>
      <c r="T54" s="131">
        <v>11.593999999999999</v>
      </c>
      <c r="U54" s="131">
        <v>14.89</v>
      </c>
      <c r="V54" s="126">
        <f t="shared" ref="V54:W62" si="23">T54+R54+P54+N54</f>
        <v>11.593999999999999</v>
      </c>
      <c r="W54" s="126">
        <f t="shared" si="23"/>
        <v>14.89</v>
      </c>
      <c r="X54" s="130"/>
      <c r="Y54" s="130"/>
      <c r="Z54" s="130"/>
      <c r="AA54" s="130"/>
      <c r="AB54" s="130"/>
      <c r="AC54" s="130"/>
      <c r="AD54" s="130"/>
      <c r="AE54" s="130"/>
      <c r="AF54" s="130"/>
      <c r="AG54" s="130"/>
      <c r="AH54" s="131"/>
      <c r="AI54" s="131"/>
      <c r="AJ54" s="131"/>
      <c r="AK54" s="131"/>
      <c r="AL54" s="131"/>
      <c r="AM54" s="131"/>
      <c r="AN54" s="131"/>
      <c r="AO54" s="131"/>
      <c r="AP54" s="133"/>
      <c r="AQ54" s="134"/>
    </row>
    <row r="55" spans="1:43" ht="92.25" customHeight="1" x14ac:dyDescent="0.25">
      <c r="A55" s="124" t="s">
        <v>1030</v>
      </c>
      <c r="B55" s="139"/>
      <c r="C55" s="129" t="s">
        <v>515</v>
      </c>
      <c r="D55" s="130">
        <v>0</v>
      </c>
      <c r="E55" s="130">
        <v>0</v>
      </c>
      <c r="F55" s="130">
        <v>0</v>
      </c>
      <c r="G55" s="130">
        <v>0</v>
      </c>
      <c r="H55" s="130">
        <v>0</v>
      </c>
      <c r="I55" s="130">
        <v>0</v>
      </c>
      <c r="J55" s="130">
        <v>0.3</v>
      </c>
      <c r="K55" s="130">
        <v>1.76</v>
      </c>
      <c r="L55" s="126">
        <f t="shared" ref="L55:M61" si="24">J55+H55+F55+D55</f>
        <v>0.3</v>
      </c>
      <c r="M55" s="126">
        <f t="shared" si="24"/>
        <v>1.76</v>
      </c>
      <c r="N55" s="131"/>
      <c r="O55" s="131"/>
      <c r="P55" s="131"/>
      <c r="Q55" s="131"/>
      <c r="R55" s="131"/>
      <c r="S55" s="131"/>
      <c r="T55" s="131"/>
      <c r="U55" s="131"/>
      <c r="V55" s="126">
        <f t="shared" si="23"/>
        <v>0</v>
      </c>
      <c r="W55" s="126">
        <f t="shared" si="23"/>
        <v>0</v>
      </c>
      <c r="X55" s="130"/>
      <c r="Y55" s="130"/>
      <c r="Z55" s="130"/>
      <c r="AA55" s="130"/>
      <c r="AB55" s="130"/>
      <c r="AC55" s="130"/>
      <c r="AD55" s="130"/>
      <c r="AE55" s="130"/>
      <c r="AF55" s="130"/>
      <c r="AG55" s="130"/>
      <c r="AH55" s="131"/>
      <c r="AI55" s="131"/>
      <c r="AJ55" s="131"/>
      <c r="AK55" s="131"/>
      <c r="AL55" s="131"/>
      <c r="AM55" s="131"/>
      <c r="AN55" s="131"/>
      <c r="AO55" s="131"/>
      <c r="AP55" s="133"/>
      <c r="AQ55" s="134"/>
    </row>
    <row r="56" spans="1:43" ht="92.25" customHeight="1" x14ac:dyDescent="0.25">
      <c r="A56" s="124" t="s">
        <v>1030</v>
      </c>
      <c r="B56" s="139"/>
      <c r="C56" s="129" t="s">
        <v>516</v>
      </c>
      <c r="D56" s="130">
        <v>0</v>
      </c>
      <c r="E56" s="130">
        <v>0</v>
      </c>
      <c r="F56" s="130">
        <v>0</v>
      </c>
      <c r="G56" s="130">
        <v>0</v>
      </c>
      <c r="H56" s="130">
        <v>0</v>
      </c>
      <c r="I56" s="130">
        <v>0</v>
      </c>
      <c r="J56" s="130">
        <v>0.5</v>
      </c>
      <c r="K56" s="130">
        <v>1.43</v>
      </c>
      <c r="L56" s="126">
        <f t="shared" si="24"/>
        <v>0.5</v>
      </c>
      <c r="M56" s="126">
        <f t="shared" si="24"/>
        <v>1.43</v>
      </c>
      <c r="N56" s="131"/>
      <c r="O56" s="131"/>
      <c r="P56" s="131"/>
      <c r="Q56" s="131"/>
      <c r="R56" s="131"/>
      <c r="S56" s="131"/>
      <c r="T56" s="131">
        <v>0.38500000000000001</v>
      </c>
      <c r="U56" s="131">
        <v>1.89</v>
      </c>
      <c r="V56" s="126">
        <f t="shared" si="23"/>
        <v>0.38500000000000001</v>
      </c>
      <c r="W56" s="126">
        <f t="shared" si="23"/>
        <v>1.89</v>
      </c>
      <c r="X56" s="130"/>
      <c r="Y56" s="130"/>
      <c r="Z56" s="130"/>
      <c r="AA56" s="130"/>
      <c r="AB56" s="130"/>
      <c r="AC56" s="130"/>
      <c r="AD56" s="130"/>
      <c r="AE56" s="130"/>
      <c r="AF56" s="130"/>
      <c r="AG56" s="130"/>
      <c r="AH56" s="131"/>
      <c r="AI56" s="131"/>
      <c r="AJ56" s="131"/>
      <c r="AK56" s="131"/>
      <c r="AL56" s="131"/>
      <c r="AM56" s="131"/>
      <c r="AN56" s="131"/>
      <c r="AO56" s="131"/>
      <c r="AP56" s="133"/>
      <c r="AQ56" s="134"/>
    </row>
    <row r="57" spans="1:43" ht="92.25" customHeight="1" x14ac:dyDescent="0.25">
      <c r="A57" s="124" t="s">
        <v>1030</v>
      </c>
      <c r="B57" s="139"/>
      <c r="C57" s="129" t="s">
        <v>517</v>
      </c>
      <c r="D57" s="130">
        <v>0</v>
      </c>
      <c r="E57" s="130">
        <v>0</v>
      </c>
      <c r="F57" s="130">
        <v>0</v>
      </c>
      <c r="G57" s="130">
        <v>0</v>
      </c>
      <c r="H57" s="130">
        <v>0</v>
      </c>
      <c r="I57" s="130">
        <v>0</v>
      </c>
      <c r="J57" s="130">
        <v>1.06</v>
      </c>
      <c r="K57" s="130">
        <v>0.4</v>
      </c>
      <c r="L57" s="126">
        <f t="shared" si="24"/>
        <v>1.06</v>
      </c>
      <c r="M57" s="126">
        <f t="shared" si="24"/>
        <v>0.4</v>
      </c>
      <c r="N57" s="131"/>
      <c r="O57" s="131"/>
      <c r="P57" s="131"/>
      <c r="Q57" s="131"/>
      <c r="R57" s="131"/>
      <c r="S57" s="131"/>
      <c r="T57" s="131"/>
      <c r="U57" s="131"/>
      <c r="V57" s="126">
        <f t="shared" si="23"/>
        <v>0</v>
      </c>
      <c r="W57" s="126">
        <f t="shared" si="23"/>
        <v>0</v>
      </c>
      <c r="X57" s="130"/>
      <c r="Y57" s="130"/>
      <c r="Z57" s="130"/>
      <c r="AA57" s="130"/>
      <c r="AB57" s="130"/>
      <c r="AC57" s="130"/>
      <c r="AD57" s="130"/>
      <c r="AE57" s="130"/>
      <c r="AF57" s="130"/>
      <c r="AG57" s="130"/>
      <c r="AH57" s="131"/>
      <c r="AI57" s="131"/>
      <c r="AJ57" s="131"/>
      <c r="AK57" s="131"/>
      <c r="AL57" s="131"/>
      <c r="AM57" s="131"/>
      <c r="AN57" s="131"/>
      <c r="AO57" s="131"/>
      <c r="AP57" s="133"/>
      <c r="AQ57" s="134"/>
    </row>
    <row r="58" spans="1:43" ht="92.25" customHeight="1" x14ac:dyDescent="0.25">
      <c r="A58" s="124" t="s">
        <v>1030</v>
      </c>
      <c r="B58" s="139"/>
      <c r="C58" s="129" t="s">
        <v>518</v>
      </c>
      <c r="D58" s="130">
        <v>0</v>
      </c>
      <c r="E58" s="130">
        <v>0</v>
      </c>
      <c r="F58" s="130">
        <v>0</v>
      </c>
      <c r="G58" s="130">
        <v>0</v>
      </c>
      <c r="H58" s="130">
        <v>0</v>
      </c>
      <c r="I58" s="130">
        <v>0</v>
      </c>
      <c r="J58" s="130">
        <v>0.97</v>
      </c>
      <c r="K58" s="130">
        <v>0.32</v>
      </c>
      <c r="L58" s="126">
        <f t="shared" si="24"/>
        <v>0.97</v>
      </c>
      <c r="M58" s="126">
        <f t="shared" si="24"/>
        <v>0.32</v>
      </c>
      <c r="N58" s="131"/>
      <c r="O58" s="131"/>
      <c r="P58" s="131"/>
      <c r="Q58" s="131"/>
      <c r="R58" s="131"/>
      <c r="S58" s="131"/>
      <c r="T58" s="131"/>
      <c r="U58" s="131"/>
      <c r="V58" s="126">
        <f t="shared" si="23"/>
        <v>0</v>
      </c>
      <c r="W58" s="126">
        <f t="shared" si="23"/>
        <v>0</v>
      </c>
      <c r="X58" s="130"/>
      <c r="Y58" s="130"/>
      <c r="Z58" s="130"/>
      <c r="AA58" s="130"/>
      <c r="AB58" s="130"/>
      <c r="AC58" s="130"/>
      <c r="AD58" s="130"/>
      <c r="AE58" s="130"/>
      <c r="AF58" s="130"/>
      <c r="AG58" s="130"/>
      <c r="AH58" s="131"/>
      <c r="AI58" s="131"/>
      <c r="AJ58" s="131"/>
      <c r="AK58" s="131"/>
      <c r="AL58" s="131"/>
      <c r="AM58" s="131"/>
      <c r="AN58" s="131"/>
      <c r="AO58" s="131"/>
      <c r="AP58" s="133"/>
      <c r="AQ58" s="134"/>
    </row>
    <row r="59" spans="1:43" ht="92.25" customHeight="1" x14ac:dyDescent="0.25">
      <c r="A59" s="124" t="s">
        <v>1030</v>
      </c>
      <c r="B59" s="139"/>
      <c r="C59" s="129" t="s">
        <v>519</v>
      </c>
      <c r="D59" s="130">
        <v>0</v>
      </c>
      <c r="E59" s="130">
        <v>0</v>
      </c>
      <c r="F59" s="130">
        <v>0</v>
      </c>
      <c r="G59" s="130">
        <v>0</v>
      </c>
      <c r="H59" s="130">
        <v>0</v>
      </c>
      <c r="I59" s="130">
        <v>0</v>
      </c>
      <c r="J59" s="130">
        <v>1.32</v>
      </c>
      <c r="K59" s="130">
        <v>1.2</v>
      </c>
      <c r="L59" s="126">
        <f t="shared" si="24"/>
        <v>1.32</v>
      </c>
      <c r="M59" s="126">
        <f t="shared" si="24"/>
        <v>1.2</v>
      </c>
      <c r="N59" s="131"/>
      <c r="O59" s="131"/>
      <c r="P59" s="131"/>
      <c r="Q59" s="131"/>
      <c r="R59" s="131"/>
      <c r="S59" s="131"/>
      <c r="T59" s="131">
        <v>1.284</v>
      </c>
      <c r="U59" s="131">
        <v>1.2</v>
      </c>
      <c r="V59" s="126">
        <f t="shared" si="23"/>
        <v>1.284</v>
      </c>
      <c r="W59" s="126">
        <f t="shared" si="23"/>
        <v>1.2</v>
      </c>
      <c r="X59" s="130"/>
      <c r="Y59" s="130"/>
      <c r="Z59" s="130"/>
      <c r="AA59" s="130"/>
      <c r="AB59" s="130"/>
      <c r="AC59" s="130"/>
      <c r="AD59" s="130"/>
      <c r="AE59" s="130"/>
      <c r="AF59" s="130"/>
      <c r="AG59" s="130"/>
      <c r="AH59" s="131"/>
      <c r="AI59" s="131"/>
      <c r="AJ59" s="131"/>
      <c r="AK59" s="131"/>
      <c r="AL59" s="131"/>
      <c r="AM59" s="131"/>
      <c r="AN59" s="131"/>
      <c r="AO59" s="131"/>
      <c r="AP59" s="133"/>
      <c r="AQ59" s="134"/>
    </row>
    <row r="60" spans="1:43" ht="92.25" customHeight="1" x14ac:dyDescent="0.25">
      <c r="A60" s="124" t="s">
        <v>1030</v>
      </c>
      <c r="B60" s="139"/>
      <c r="C60" s="129" t="s">
        <v>520</v>
      </c>
      <c r="D60" s="130">
        <v>0</v>
      </c>
      <c r="E60" s="130">
        <v>0</v>
      </c>
      <c r="F60" s="130">
        <v>0</v>
      </c>
      <c r="G60" s="130">
        <v>0</v>
      </c>
      <c r="H60" s="130">
        <v>0</v>
      </c>
      <c r="I60" s="130">
        <v>0</v>
      </c>
      <c r="J60" s="130">
        <v>1.075</v>
      </c>
      <c r="K60" s="130">
        <v>1</v>
      </c>
      <c r="L60" s="126">
        <f t="shared" si="24"/>
        <v>1.075</v>
      </c>
      <c r="M60" s="126">
        <f t="shared" si="24"/>
        <v>1</v>
      </c>
      <c r="N60" s="131"/>
      <c r="O60" s="131"/>
      <c r="P60" s="131"/>
      <c r="Q60" s="131"/>
      <c r="R60" s="131"/>
      <c r="S60" s="131"/>
      <c r="T60" s="131">
        <v>1.9990000000000001</v>
      </c>
      <c r="U60" s="131">
        <v>1</v>
      </c>
      <c r="V60" s="126">
        <f t="shared" si="23"/>
        <v>1.9990000000000001</v>
      </c>
      <c r="W60" s="126">
        <f t="shared" si="23"/>
        <v>1</v>
      </c>
      <c r="X60" s="130"/>
      <c r="Y60" s="130"/>
      <c r="Z60" s="130"/>
      <c r="AA60" s="130"/>
      <c r="AB60" s="130"/>
      <c r="AC60" s="130"/>
      <c r="AD60" s="130"/>
      <c r="AE60" s="130"/>
      <c r="AF60" s="130"/>
      <c r="AG60" s="130"/>
      <c r="AH60" s="131"/>
      <c r="AI60" s="131"/>
      <c r="AJ60" s="131"/>
      <c r="AK60" s="131"/>
      <c r="AL60" s="131"/>
      <c r="AM60" s="131"/>
      <c r="AN60" s="131"/>
      <c r="AO60" s="131"/>
      <c r="AP60" s="133"/>
      <c r="AQ60" s="134"/>
    </row>
    <row r="61" spans="1:43" ht="92.25" customHeight="1" x14ac:dyDescent="0.25">
      <c r="A61" s="124" t="s">
        <v>1030</v>
      </c>
      <c r="B61" s="139"/>
      <c r="C61" s="129" t="s">
        <v>521</v>
      </c>
      <c r="D61" s="130">
        <v>0</v>
      </c>
      <c r="E61" s="130">
        <v>0</v>
      </c>
      <c r="F61" s="130">
        <v>0</v>
      </c>
      <c r="G61" s="130">
        <v>0</v>
      </c>
      <c r="H61" s="130">
        <v>0</v>
      </c>
      <c r="I61" s="130">
        <v>0</v>
      </c>
      <c r="J61" s="130">
        <v>0.35</v>
      </c>
      <c r="K61" s="130">
        <v>1.6</v>
      </c>
      <c r="L61" s="126">
        <f t="shared" si="24"/>
        <v>0.35</v>
      </c>
      <c r="M61" s="126">
        <f t="shared" si="24"/>
        <v>1.6</v>
      </c>
      <c r="N61" s="131"/>
      <c r="O61" s="131"/>
      <c r="P61" s="131"/>
      <c r="Q61" s="131"/>
      <c r="R61" s="131"/>
      <c r="S61" s="131"/>
      <c r="T61" s="131">
        <v>0.438</v>
      </c>
      <c r="U61" s="131">
        <v>1.89</v>
      </c>
      <c r="V61" s="126">
        <f t="shared" si="23"/>
        <v>0.438</v>
      </c>
      <c r="W61" s="126">
        <f t="shared" si="23"/>
        <v>1.89</v>
      </c>
      <c r="X61" s="130"/>
      <c r="Y61" s="130"/>
      <c r="Z61" s="130"/>
      <c r="AA61" s="130"/>
      <c r="AB61" s="130"/>
      <c r="AC61" s="130"/>
      <c r="AD61" s="130"/>
      <c r="AE61" s="130"/>
      <c r="AF61" s="130"/>
      <c r="AG61" s="130"/>
      <c r="AH61" s="131"/>
      <c r="AI61" s="131"/>
      <c r="AJ61" s="131"/>
      <c r="AK61" s="131"/>
      <c r="AL61" s="131"/>
      <c r="AM61" s="131"/>
      <c r="AN61" s="131"/>
      <c r="AO61" s="131"/>
      <c r="AP61" s="133"/>
      <c r="AQ61" s="134"/>
    </row>
    <row r="62" spans="1:43" ht="93.75" customHeight="1" x14ac:dyDescent="0.25">
      <c r="A62" s="124" t="s">
        <v>1030</v>
      </c>
      <c r="B62" s="128" t="s">
        <v>215</v>
      </c>
      <c r="C62" s="135" t="s">
        <v>522</v>
      </c>
      <c r="D62" s="126">
        <v>0</v>
      </c>
      <c r="E62" s="126">
        <v>0</v>
      </c>
      <c r="F62" s="126">
        <v>0</v>
      </c>
      <c r="G62" s="126">
        <v>0</v>
      </c>
      <c r="H62" s="126">
        <v>0</v>
      </c>
      <c r="I62" s="126">
        <v>0</v>
      </c>
      <c r="J62" s="126">
        <v>83.47999999999999</v>
      </c>
      <c r="K62" s="126">
        <v>8.0399999999999991</v>
      </c>
      <c r="L62" s="126">
        <v>83.47999999999999</v>
      </c>
      <c r="M62" s="126">
        <v>8.0399999999999991</v>
      </c>
      <c r="N62" s="136"/>
      <c r="O62" s="136"/>
      <c r="P62" s="136"/>
      <c r="Q62" s="136"/>
      <c r="R62" s="136"/>
      <c r="S62" s="136"/>
      <c r="T62" s="136"/>
      <c r="U62" s="136"/>
      <c r="V62" s="126">
        <f t="shared" si="23"/>
        <v>0</v>
      </c>
      <c r="W62" s="126">
        <f t="shared" si="23"/>
        <v>0</v>
      </c>
      <c r="X62" s="126">
        <v>0</v>
      </c>
      <c r="Y62" s="126">
        <v>0</v>
      </c>
      <c r="Z62" s="126">
        <v>0</v>
      </c>
      <c r="AA62" s="126">
        <v>0</v>
      </c>
      <c r="AB62" s="126">
        <v>0</v>
      </c>
      <c r="AC62" s="126">
        <v>0</v>
      </c>
      <c r="AD62" s="126">
        <v>0</v>
      </c>
      <c r="AE62" s="126">
        <v>0</v>
      </c>
      <c r="AF62" s="126">
        <v>0</v>
      </c>
      <c r="AG62" s="126">
        <v>0</v>
      </c>
      <c r="AH62" s="136"/>
      <c r="AI62" s="136"/>
      <c r="AJ62" s="136"/>
      <c r="AK62" s="136"/>
      <c r="AL62" s="136"/>
      <c r="AM62" s="136"/>
      <c r="AN62" s="136"/>
      <c r="AO62" s="136"/>
      <c r="AP62" s="142">
        <f>AH62+AJ62+AL62+AN62</f>
        <v>0</v>
      </c>
      <c r="AQ62" s="143">
        <f>AI62+AK62+AM62+AO62</f>
        <v>0</v>
      </c>
    </row>
    <row r="63" spans="1:43" ht="84" customHeight="1" x14ac:dyDescent="0.25">
      <c r="A63" s="124" t="s">
        <v>1030</v>
      </c>
      <c r="B63" s="128" t="s">
        <v>1046</v>
      </c>
      <c r="C63" s="135" t="s">
        <v>1047</v>
      </c>
      <c r="D63" s="126">
        <f>D64+D91</f>
        <v>0</v>
      </c>
      <c r="E63" s="126">
        <f t="shared" ref="E63:AQ63" si="25">E64+E91</f>
        <v>0</v>
      </c>
      <c r="F63" s="126">
        <f t="shared" si="25"/>
        <v>0</v>
      </c>
      <c r="G63" s="126">
        <f t="shared" si="25"/>
        <v>0</v>
      </c>
      <c r="H63" s="126">
        <f t="shared" si="25"/>
        <v>0</v>
      </c>
      <c r="I63" s="126">
        <f t="shared" si="25"/>
        <v>0</v>
      </c>
      <c r="J63" s="126">
        <f t="shared" si="25"/>
        <v>227.81</v>
      </c>
      <c r="K63" s="126">
        <f t="shared" si="25"/>
        <v>71.62</v>
      </c>
      <c r="L63" s="126">
        <f t="shared" si="25"/>
        <v>227.81</v>
      </c>
      <c r="M63" s="126">
        <f t="shared" si="25"/>
        <v>71.62</v>
      </c>
      <c r="N63" s="126">
        <f t="shared" si="25"/>
        <v>0</v>
      </c>
      <c r="O63" s="126">
        <f t="shared" si="25"/>
        <v>0</v>
      </c>
      <c r="P63" s="126">
        <f t="shared" si="25"/>
        <v>0</v>
      </c>
      <c r="Q63" s="126">
        <f t="shared" si="25"/>
        <v>0</v>
      </c>
      <c r="R63" s="126">
        <f t="shared" si="25"/>
        <v>0</v>
      </c>
      <c r="S63" s="126">
        <f t="shared" si="25"/>
        <v>0</v>
      </c>
      <c r="T63" s="126">
        <f t="shared" si="25"/>
        <v>2.64</v>
      </c>
      <c r="U63" s="126">
        <f t="shared" si="25"/>
        <v>6</v>
      </c>
      <c r="V63" s="126">
        <f t="shared" si="25"/>
        <v>2.64</v>
      </c>
      <c r="W63" s="126">
        <f t="shared" si="25"/>
        <v>6</v>
      </c>
      <c r="X63" s="126">
        <f t="shared" si="25"/>
        <v>0</v>
      </c>
      <c r="Y63" s="126">
        <f t="shared" si="25"/>
        <v>0</v>
      </c>
      <c r="Z63" s="126">
        <f t="shared" si="25"/>
        <v>0</v>
      </c>
      <c r="AA63" s="126">
        <f t="shared" si="25"/>
        <v>0</v>
      </c>
      <c r="AB63" s="126">
        <f t="shared" si="25"/>
        <v>0</v>
      </c>
      <c r="AC63" s="126">
        <f t="shared" si="25"/>
        <v>0</v>
      </c>
      <c r="AD63" s="126">
        <f t="shared" si="25"/>
        <v>0</v>
      </c>
      <c r="AE63" s="126">
        <f t="shared" si="25"/>
        <v>0</v>
      </c>
      <c r="AF63" s="126">
        <f t="shared" si="25"/>
        <v>0</v>
      </c>
      <c r="AG63" s="126">
        <f t="shared" si="25"/>
        <v>0</v>
      </c>
      <c r="AH63" s="126">
        <f t="shared" si="25"/>
        <v>0</v>
      </c>
      <c r="AI63" s="126">
        <f t="shared" si="25"/>
        <v>0</v>
      </c>
      <c r="AJ63" s="126">
        <f t="shared" si="25"/>
        <v>0</v>
      </c>
      <c r="AK63" s="126">
        <f t="shared" si="25"/>
        <v>0</v>
      </c>
      <c r="AL63" s="126">
        <f t="shared" si="25"/>
        <v>0</v>
      </c>
      <c r="AM63" s="126">
        <f t="shared" si="25"/>
        <v>0</v>
      </c>
      <c r="AN63" s="126">
        <f t="shared" si="25"/>
        <v>0</v>
      </c>
      <c r="AO63" s="126">
        <f t="shared" si="25"/>
        <v>0</v>
      </c>
      <c r="AP63" s="126">
        <f t="shared" si="25"/>
        <v>0</v>
      </c>
      <c r="AQ63" s="126">
        <f t="shared" si="25"/>
        <v>0</v>
      </c>
    </row>
    <row r="64" spans="1:43" ht="90" customHeight="1" x14ac:dyDescent="0.25">
      <c r="A64" s="124" t="s">
        <v>1030</v>
      </c>
      <c r="B64" s="128" t="s">
        <v>1037</v>
      </c>
      <c r="C64" s="135" t="s">
        <v>1048</v>
      </c>
      <c r="D64" s="126">
        <f>D65+D66+D67+D68+D69+D70+D71+D72+D73+D74+D75+D76+D77+D78+D79+D80+D81+D82+D83+D84+D85+D86+D87+D88+D89+D90</f>
        <v>0</v>
      </c>
      <c r="E64" s="126">
        <f t="shared" ref="E64:AQ64" si="26">E65+E66+E67+E68+E69+E70+E71+E72+E73+E74+E75+E76+E77+E78+E79+E80+E81+E82+E83+E84+E85+E86+E87+E88+E89+E90</f>
        <v>0</v>
      </c>
      <c r="F64" s="126">
        <f t="shared" si="26"/>
        <v>0</v>
      </c>
      <c r="G64" s="126">
        <f t="shared" si="26"/>
        <v>0</v>
      </c>
      <c r="H64" s="126">
        <f t="shared" si="26"/>
        <v>0</v>
      </c>
      <c r="I64" s="126">
        <f t="shared" si="26"/>
        <v>0</v>
      </c>
      <c r="J64" s="126">
        <f t="shared" si="26"/>
        <v>52.725999999999999</v>
      </c>
      <c r="K64" s="126">
        <f t="shared" si="26"/>
        <v>28.460000000000008</v>
      </c>
      <c r="L64" s="126">
        <f t="shared" si="26"/>
        <v>52.725999999999999</v>
      </c>
      <c r="M64" s="126">
        <f t="shared" si="26"/>
        <v>28.460000000000008</v>
      </c>
      <c r="N64" s="126">
        <f t="shared" si="26"/>
        <v>0</v>
      </c>
      <c r="O64" s="126">
        <f t="shared" si="26"/>
        <v>0</v>
      </c>
      <c r="P64" s="126">
        <f t="shared" si="26"/>
        <v>0</v>
      </c>
      <c r="Q64" s="126">
        <f t="shared" si="26"/>
        <v>0</v>
      </c>
      <c r="R64" s="126">
        <f t="shared" si="26"/>
        <v>0</v>
      </c>
      <c r="S64" s="126">
        <f t="shared" si="26"/>
        <v>0</v>
      </c>
      <c r="T64" s="126">
        <f t="shared" si="26"/>
        <v>2.64</v>
      </c>
      <c r="U64" s="126">
        <f t="shared" si="26"/>
        <v>6</v>
      </c>
      <c r="V64" s="126">
        <f t="shared" si="26"/>
        <v>2.64</v>
      </c>
      <c r="W64" s="126">
        <f t="shared" si="26"/>
        <v>6</v>
      </c>
      <c r="X64" s="126">
        <f t="shared" si="26"/>
        <v>0</v>
      </c>
      <c r="Y64" s="126">
        <f t="shared" si="26"/>
        <v>0</v>
      </c>
      <c r="Z64" s="126">
        <f t="shared" si="26"/>
        <v>0</v>
      </c>
      <c r="AA64" s="126">
        <f t="shared" si="26"/>
        <v>0</v>
      </c>
      <c r="AB64" s="126">
        <f t="shared" si="26"/>
        <v>0</v>
      </c>
      <c r="AC64" s="126">
        <f t="shared" si="26"/>
        <v>0</v>
      </c>
      <c r="AD64" s="126">
        <f t="shared" si="26"/>
        <v>0</v>
      </c>
      <c r="AE64" s="126">
        <f t="shared" si="26"/>
        <v>0</v>
      </c>
      <c r="AF64" s="126">
        <f t="shared" si="26"/>
        <v>0</v>
      </c>
      <c r="AG64" s="126">
        <f t="shared" si="26"/>
        <v>0</v>
      </c>
      <c r="AH64" s="126">
        <f t="shared" si="26"/>
        <v>0</v>
      </c>
      <c r="AI64" s="126">
        <f t="shared" si="26"/>
        <v>0</v>
      </c>
      <c r="AJ64" s="126">
        <f t="shared" si="26"/>
        <v>0</v>
      </c>
      <c r="AK64" s="126">
        <f t="shared" si="26"/>
        <v>0</v>
      </c>
      <c r="AL64" s="126">
        <f t="shared" si="26"/>
        <v>0</v>
      </c>
      <c r="AM64" s="126">
        <f t="shared" si="26"/>
        <v>0</v>
      </c>
      <c r="AN64" s="126">
        <f t="shared" si="26"/>
        <v>0</v>
      </c>
      <c r="AO64" s="126">
        <f t="shared" si="26"/>
        <v>0</v>
      </c>
      <c r="AP64" s="126">
        <f t="shared" si="26"/>
        <v>0</v>
      </c>
      <c r="AQ64" s="126">
        <f t="shared" si="26"/>
        <v>0</v>
      </c>
    </row>
    <row r="65" spans="1:43" ht="63" x14ac:dyDescent="0.25">
      <c r="A65" s="124" t="s">
        <v>1030</v>
      </c>
      <c r="B65" s="128"/>
      <c r="C65" s="129" t="s">
        <v>524</v>
      </c>
      <c r="D65" s="130">
        <v>0</v>
      </c>
      <c r="E65" s="130">
        <v>0</v>
      </c>
      <c r="F65" s="130">
        <v>0</v>
      </c>
      <c r="G65" s="130">
        <v>0</v>
      </c>
      <c r="H65" s="130">
        <v>0</v>
      </c>
      <c r="I65" s="130">
        <v>0</v>
      </c>
      <c r="J65" s="130">
        <v>25.962</v>
      </c>
      <c r="K65" s="130">
        <v>5.729999999999996</v>
      </c>
      <c r="L65" s="126">
        <f>D65+F65+H65+J65</f>
        <v>25.962</v>
      </c>
      <c r="M65" s="126">
        <f>E65+G65+I65+K65</f>
        <v>5.729999999999996</v>
      </c>
      <c r="N65" s="131"/>
      <c r="O65" s="131"/>
      <c r="P65" s="131"/>
      <c r="Q65" s="131"/>
      <c r="R65" s="131"/>
      <c r="S65" s="131"/>
      <c r="T65" s="131">
        <v>0.39</v>
      </c>
      <c r="U65" s="131">
        <v>1.6</v>
      </c>
      <c r="V65" s="126">
        <f t="shared" ref="V65:W95" si="27">T65+R65+P65+N65</f>
        <v>0.39</v>
      </c>
      <c r="W65" s="126">
        <f t="shared" si="27"/>
        <v>1.6</v>
      </c>
      <c r="X65" s="130"/>
      <c r="Y65" s="130"/>
      <c r="Z65" s="130"/>
      <c r="AA65" s="130"/>
      <c r="AB65" s="130"/>
      <c r="AC65" s="130"/>
      <c r="AD65" s="130"/>
      <c r="AE65" s="130"/>
      <c r="AF65" s="130"/>
      <c r="AG65" s="130"/>
      <c r="AH65" s="131"/>
      <c r="AI65" s="131"/>
      <c r="AJ65" s="131"/>
      <c r="AK65" s="131"/>
      <c r="AL65" s="131"/>
      <c r="AM65" s="131"/>
      <c r="AN65" s="131"/>
      <c r="AO65" s="131"/>
      <c r="AP65" s="133"/>
      <c r="AQ65" s="134"/>
    </row>
    <row r="66" spans="1:43" ht="78.75" x14ac:dyDescent="0.25">
      <c r="A66" s="124" t="s">
        <v>1030</v>
      </c>
      <c r="B66" s="128"/>
      <c r="C66" s="129" t="s">
        <v>525</v>
      </c>
      <c r="D66" s="130">
        <v>0</v>
      </c>
      <c r="E66" s="130">
        <v>0</v>
      </c>
      <c r="F66" s="130">
        <v>0</v>
      </c>
      <c r="G66" s="130">
        <v>0</v>
      </c>
      <c r="H66" s="130">
        <v>0</v>
      </c>
      <c r="I66" s="130">
        <v>0</v>
      </c>
      <c r="J66" s="130">
        <v>0.51500000000000001</v>
      </c>
      <c r="K66" s="130">
        <v>0.8</v>
      </c>
      <c r="L66" s="126">
        <f t="shared" ref="L66:M90" si="28">D66+F66+H66+J66</f>
        <v>0.51500000000000001</v>
      </c>
      <c r="M66" s="126">
        <f t="shared" si="28"/>
        <v>0.8</v>
      </c>
      <c r="N66" s="131"/>
      <c r="O66" s="131"/>
      <c r="P66" s="131"/>
      <c r="Q66" s="131"/>
      <c r="R66" s="131"/>
      <c r="S66" s="131"/>
      <c r="T66" s="131"/>
      <c r="U66" s="131"/>
      <c r="V66" s="126">
        <f t="shared" si="27"/>
        <v>0</v>
      </c>
      <c r="W66" s="126">
        <f t="shared" si="27"/>
        <v>0</v>
      </c>
      <c r="X66" s="130"/>
      <c r="Y66" s="130"/>
      <c r="Z66" s="130"/>
      <c r="AA66" s="130"/>
      <c r="AB66" s="130"/>
      <c r="AC66" s="130"/>
      <c r="AD66" s="130"/>
      <c r="AE66" s="130"/>
      <c r="AF66" s="130"/>
      <c r="AG66" s="130"/>
      <c r="AH66" s="131"/>
      <c r="AI66" s="131"/>
      <c r="AJ66" s="131"/>
      <c r="AK66" s="131"/>
      <c r="AL66" s="131"/>
      <c r="AM66" s="131"/>
      <c r="AN66" s="131"/>
      <c r="AO66" s="131"/>
      <c r="AP66" s="133"/>
      <c r="AQ66" s="134"/>
    </row>
    <row r="67" spans="1:43" ht="78.75" x14ac:dyDescent="0.25">
      <c r="A67" s="124" t="s">
        <v>1030</v>
      </c>
      <c r="B67" s="128"/>
      <c r="C67" s="129" t="s">
        <v>526</v>
      </c>
      <c r="D67" s="130">
        <v>0</v>
      </c>
      <c r="E67" s="130">
        <v>0</v>
      </c>
      <c r="F67" s="130">
        <v>0</v>
      </c>
      <c r="G67" s="130">
        <v>0</v>
      </c>
      <c r="H67" s="130">
        <v>0</v>
      </c>
      <c r="I67" s="130">
        <v>0</v>
      </c>
      <c r="J67" s="130">
        <v>0.77</v>
      </c>
      <c r="K67" s="130">
        <v>0.8</v>
      </c>
      <c r="L67" s="126">
        <f t="shared" si="28"/>
        <v>0.77</v>
      </c>
      <c r="M67" s="126">
        <f t="shared" si="28"/>
        <v>0.8</v>
      </c>
      <c r="N67" s="131"/>
      <c r="O67" s="131"/>
      <c r="P67" s="131"/>
      <c r="Q67" s="131"/>
      <c r="R67" s="131"/>
      <c r="S67" s="131"/>
      <c r="T67" s="131"/>
      <c r="U67" s="131"/>
      <c r="V67" s="126">
        <f t="shared" si="27"/>
        <v>0</v>
      </c>
      <c r="W67" s="126">
        <f t="shared" si="27"/>
        <v>0</v>
      </c>
      <c r="X67" s="130"/>
      <c r="Y67" s="130"/>
      <c r="Z67" s="130"/>
      <c r="AA67" s="130"/>
      <c r="AB67" s="130"/>
      <c r="AC67" s="130"/>
      <c r="AD67" s="130"/>
      <c r="AE67" s="130"/>
      <c r="AF67" s="130"/>
      <c r="AG67" s="130"/>
      <c r="AH67" s="131"/>
      <c r="AI67" s="131"/>
      <c r="AJ67" s="131"/>
      <c r="AK67" s="131"/>
      <c r="AL67" s="131"/>
      <c r="AM67" s="131"/>
      <c r="AN67" s="131"/>
      <c r="AO67" s="131"/>
      <c r="AP67" s="133"/>
      <c r="AQ67" s="134"/>
    </row>
    <row r="68" spans="1:43" ht="78.75" x14ac:dyDescent="0.25">
      <c r="A68" s="124" t="s">
        <v>1030</v>
      </c>
      <c r="B68" s="128"/>
      <c r="C68" s="129" t="s">
        <v>527</v>
      </c>
      <c r="D68" s="130">
        <v>0</v>
      </c>
      <c r="E68" s="130">
        <v>0</v>
      </c>
      <c r="F68" s="130">
        <v>0</v>
      </c>
      <c r="G68" s="130">
        <v>0</v>
      </c>
      <c r="H68" s="130">
        <v>0</v>
      </c>
      <c r="I68" s="130">
        <v>0</v>
      </c>
      <c r="J68" s="130">
        <v>0.69499999999999995</v>
      </c>
      <c r="K68" s="130">
        <v>0</v>
      </c>
      <c r="L68" s="126">
        <f t="shared" si="28"/>
        <v>0.69499999999999995</v>
      </c>
      <c r="M68" s="126">
        <f t="shared" si="28"/>
        <v>0</v>
      </c>
      <c r="N68" s="131"/>
      <c r="O68" s="131"/>
      <c r="P68" s="131"/>
      <c r="Q68" s="131"/>
      <c r="R68" s="131"/>
      <c r="S68" s="131"/>
      <c r="T68" s="131">
        <v>0.69499999999999995</v>
      </c>
      <c r="U68" s="131">
        <v>0</v>
      </c>
      <c r="V68" s="126">
        <f t="shared" si="27"/>
        <v>0.69499999999999995</v>
      </c>
      <c r="W68" s="126">
        <f t="shared" si="27"/>
        <v>0</v>
      </c>
      <c r="X68" s="130"/>
      <c r="Y68" s="130"/>
      <c r="Z68" s="130"/>
      <c r="AA68" s="130"/>
      <c r="AB68" s="130"/>
      <c r="AC68" s="130"/>
      <c r="AD68" s="130"/>
      <c r="AE68" s="130"/>
      <c r="AF68" s="130"/>
      <c r="AG68" s="130"/>
      <c r="AH68" s="131"/>
      <c r="AI68" s="131"/>
      <c r="AJ68" s="131"/>
      <c r="AK68" s="131"/>
      <c r="AL68" s="131"/>
      <c r="AM68" s="131"/>
      <c r="AN68" s="131"/>
      <c r="AO68" s="131"/>
      <c r="AP68" s="133"/>
      <c r="AQ68" s="134"/>
    </row>
    <row r="69" spans="1:43" ht="78.75" x14ac:dyDescent="0.25">
      <c r="A69" s="124" t="s">
        <v>1030</v>
      </c>
      <c r="B69" s="128"/>
      <c r="C69" s="129" t="s">
        <v>528</v>
      </c>
      <c r="D69" s="130">
        <v>0</v>
      </c>
      <c r="E69" s="130">
        <v>0</v>
      </c>
      <c r="F69" s="130">
        <v>0</v>
      </c>
      <c r="G69" s="130">
        <v>0</v>
      </c>
      <c r="H69" s="130">
        <v>0</v>
      </c>
      <c r="I69" s="130">
        <v>0</v>
      </c>
      <c r="J69" s="130">
        <v>1.89</v>
      </c>
      <c r="K69" s="130">
        <v>1.89</v>
      </c>
      <c r="L69" s="126">
        <f t="shared" si="28"/>
        <v>1.89</v>
      </c>
      <c r="M69" s="126">
        <f t="shared" si="28"/>
        <v>1.89</v>
      </c>
      <c r="N69" s="131"/>
      <c r="O69" s="131"/>
      <c r="P69" s="131"/>
      <c r="Q69" s="131"/>
      <c r="R69" s="131"/>
      <c r="S69" s="131"/>
      <c r="T69" s="131"/>
      <c r="U69" s="131"/>
      <c r="V69" s="126">
        <f t="shared" si="27"/>
        <v>0</v>
      </c>
      <c r="W69" s="126">
        <f t="shared" si="27"/>
        <v>0</v>
      </c>
      <c r="X69" s="130"/>
      <c r="Y69" s="130"/>
      <c r="Z69" s="130"/>
      <c r="AA69" s="130"/>
      <c r="AB69" s="130"/>
      <c r="AC69" s="130"/>
      <c r="AD69" s="130"/>
      <c r="AE69" s="130"/>
      <c r="AF69" s="130"/>
      <c r="AG69" s="130"/>
      <c r="AH69" s="131"/>
      <c r="AI69" s="131"/>
      <c r="AJ69" s="131"/>
      <c r="AK69" s="131"/>
      <c r="AL69" s="131"/>
      <c r="AM69" s="131"/>
      <c r="AN69" s="131"/>
      <c r="AO69" s="131"/>
      <c r="AP69" s="133"/>
      <c r="AQ69" s="134"/>
    </row>
    <row r="70" spans="1:43" ht="78.75" x14ac:dyDescent="0.25">
      <c r="A70" s="124" t="s">
        <v>1030</v>
      </c>
      <c r="B70" s="128"/>
      <c r="C70" s="129" t="s">
        <v>529</v>
      </c>
      <c r="D70" s="130">
        <v>0</v>
      </c>
      <c r="E70" s="130">
        <v>0</v>
      </c>
      <c r="F70" s="130">
        <v>0</v>
      </c>
      <c r="G70" s="130">
        <v>0</v>
      </c>
      <c r="H70" s="130">
        <v>0</v>
      </c>
      <c r="I70" s="130">
        <v>0</v>
      </c>
      <c r="J70" s="130">
        <v>1.1100000000000001</v>
      </c>
      <c r="K70" s="130">
        <v>0.8</v>
      </c>
      <c r="L70" s="126">
        <f t="shared" si="28"/>
        <v>1.1100000000000001</v>
      </c>
      <c r="M70" s="126">
        <f t="shared" si="28"/>
        <v>0.8</v>
      </c>
      <c r="N70" s="131"/>
      <c r="O70" s="131"/>
      <c r="P70" s="131"/>
      <c r="Q70" s="131"/>
      <c r="R70" s="131"/>
      <c r="S70" s="131"/>
      <c r="T70" s="131">
        <v>1.1100000000000001</v>
      </c>
      <c r="U70" s="131">
        <v>0.8</v>
      </c>
      <c r="V70" s="126">
        <f t="shared" si="27"/>
        <v>1.1100000000000001</v>
      </c>
      <c r="W70" s="126">
        <f t="shared" si="27"/>
        <v>0.8</v>
      </c>
      <c r="X70" s="130"/>
      <c r="Y70" s="130"/>
      <c r="Z70" s="130"/>
      <c r="AA70" s="130"/>
      <c r="AB70" s="130"/>
      <c r="AC70" s="130"/>
      <c r="AD70" s="130"/>
      <c r="AE70" s="130"/>
      <c r="AF70" s="130"/>
      <c r="AG70" s="130"/>
      <c r="AH70" s="131"/>
      <c r="AI70" s="131"/>
      <c r="AJ70" s="131"/>
      <c r="AK70" s="131"/>
      <c r="AL70" s="131"/>
      <c r="AM70" s="131"/>
      <c r="AN70" s="131"/>
      <c r="AO70" s="131"/>
      <c r="AP70" s="133"/>
      <c r="AQ70" s="134"/>
    </row>
    <row r="71" spans="1:43" ht="78.75" x14ac:dyDescent="0.25">
      <c r="A71" s="124" t="s">
        <v>1030</v>
      </c>
      <c r="B71" s="128"/>
      <c r="C71" s="129" t="s">
        <v>530</v>
      </c>
      <c r="D71" s="130">
        <v>0</v>
      </c>
      <c r="E71" s="130">
        <v>0</v>
      </c>
      <c r="F71" s="130">
        <v>0</v>
      </c>
      <c r="G71" s="130">
        <v>0</v>
      </c>
      <c r="H71" s="130">
        <v>0</v>
      </c>
      <c r="I71" s="130">
        <v>0</v>
      </c>
      <c r="J71" s="130">
        <v>1.41</v>
      </c>
      <c r="K71" s="130">
        <v>1.1299999999999999</v>
      </c>
      <c r="L71" s="126">
        <f t="shared" si="28"/>
        <v>1.41</v>
      </c>
      <c r="M71" s="126">
        <f t="shared" si="28"/>
        <v>1.1299999999999999</v>
      </c>
      <c r="N71" s="131"/>
      <c r="O71" s="131"/>
      <c r="P71" s="131"/>
      <c r="Q71" s="131"/>
      <c r="R71" s="131"/>
      <c r="S71" s="131"/>
      <c r="T71" s="131"/>
      <c r="U71" s="131"/>
      <c r="V71" s="126">
        <f t="shared" si="27"/>
        <v>0</v>
      </c>
      <c r="W71" s="126">
        <f t="shared" si="27"/>
        <v>0</v>
      </c>
      <c r="X71" s="130"/>
      <c r="Y71" s="130"/>
      <c r="Z71" s="130"/>
      <c r="AA71" s="130"/>
      <c r="AB71" s="130"/>
      <c r="AC71" s="130"/>
      <c r="AD71" s="130"/>
      <c r="AE71" s="130"/>
      <c r="AF71" s="130"/>
      <c r="AG71" s="130"/>
      <c r="AH71" s="131"/>
      <c r="AI71" s="131"/>
      <c r="AJ71" s="131"/>
      <c r="AK71" s="131"/>
      <c r="AL71" s="131"/>
      <c r="AM71" s="131"/>
      <c r="AN71" s="131"/>
      <c r="AO71" s="131"/>
      <c r="AP71" s="133"/>
      <c r="AQ71" s="134"/>
    </row>
    <row r="72" spans="1:43" ht="78.75" x14ac:dyDescent="0.25">
      <c r="A72" s="124" t="s">
        <v>1030</v>
      </c>
      <c r="B72" s="128"/>
      <c r="C72" s="129" t="s">
        <v>531</v>
      </c>
      <c r="D72" s="130">
        <v>0</v>
      </c>
      <c r="E72" s="130">
        <v>0</v>
      </c>
      <c r="F72" s="130">
        <v>0</v>
      </c>
      <c r="G72" s="130">
        <v>0</v>
      </c>
      <c r="H72" s="130">
        <v>0</v>
      </c>
      <c r="I72" s="130">
        <v>0</v>
      </c>
      <c r="J72" s="130">
        <v>0.47499999999999998</v>
      </c>
      <c r="K72" s="130">
        <v>0.8</v>
      </c>
      <c r="L72" s="126">
        <f t="shared" si="28"/>
        <v>0.47499999999999998</v>
      </c>
      <c r="M72" s="126">
        <f t="shared" si="28"/>
        <v>0.8</v>
      </c>
      <c r="N72" s="131"/>
      <c r="O72" s="131"/>
      <c r="P72" s="131"/>
      <c r="Q72" s="131"/>
      <c r="R72" s="131"/>
      <c r="S72" s="131"/>
      <c r="T72" s="131"/>
      <c r="U72" s="131"/>
      <c r="V72" s="126">
        <f t="shared" si="27"/>
        <v>0</v>
      </c>
      <c r="W72" s="126">
        <f t="shared" si="27"/>
        <v>0</v>
      </c>
      <c r="X72" s="130"/>
      <c r="Y72" s="130"/>
      <c r="Z72" s="130"/>
      <c r="AA72" s="130"/>
      <c r="AB72" s="130"/>
      <c r="AC72" s="130"/>
      <c r="AD72" s="130"/>
      <c r="AE72" s="130"/>
      <c r="AF72" s="130"/>
      <c r="AG72" s="130"/>
      <c r="AH72" s="131"/>
      <c r="AI72" s="131"/>
      <c r="AJ72" s="131"/>
      <c r="AK72" s="131"/>
      <c r="AL72" s="131"/>
      <c r="AM72" s="131"/>
      <c r="AN72" s="131"/>
      <c r="AO72" s="131"/>
      <c r="AP72" s="133"/>
      <c r="AQ72" s="134"/>
    </row>
    <row r="73" spans="1:43" ht="78.75" x14ac:dyDescent="0.25">
      <c r="A73" s="124" t="s">
        <v>1030</v>
      </c>
      <c r="B73" s="128"/>
      <c r="C73" s="129" t="s">
        <v>532</v>
      </c>
      <c r="D73" s="130">
        <v>0</v>
      </c>
      <c r="E73" s="130">
        <v>0</v>
      </c>
      <c r="F73" s="130">
        <v>0</v>
      </c>
      <c r="G73" s="130">
        <v>0</v>
      </c>
      <c r="H73" s="130">
        <v>0</v>
      </c>
      <c r="I73" s="130">
        <v>0</v>
      </c>
      <c r="J73" s="130">
        <v>0.6</v>
      </c>
      <c r="K73" s="130">
        <v>0.5</v>
      </c>
      <c r="L73" s="126">
        <f t="shared" si="28"/>
        <v>0.6</v>
      </c>
      <c r="M73" s="126">
        <f t="shared" si="28"/>
        <v>0.5</v>
      </c>
      <c r="N73" s="131"/>
      <c r="O73" s="131"/>
      <c r="P73" s="131"/>
      <c r="Q73" s="131"/>
      <c r="R73" s="131"/>
      <c r="S73" s="131"/>
      <c r="T73" s="131"/>
      <c r="U73" s="131"/>
      <c r="V73" s="126">
        <f t="shared" si="27"/>
        <v>0</v>
      </c>
      <c r="W73" s="126">
        <f t="shared" si="27"/>
        <v>0</v>
      </c>
      <c r="X73" s="130"/>
      <c r="Y73" s="130"/>
      <c r="Z73" s="130"/>
      <c r="AA73" s="130"/>
      <c r="AB73" s="130"/>
      <c r="AC73" s="130"/>
      <c r="AD73" s="130"/>
      <c r="AE73" s="130"/>
      <c r="AF73" s="130"/>
      <c r="AG73" s="130"/>
      <c r="AH73" s="131"/>
      <c r="AI73" s="131"/>
      <c r="AJ73" s="131"/>
      <c r="AK73" s="131"/>
      <c r="AL73" s="131"/>
      <c r="AM73" s="131"/>
      <c r="AN73" s="131"/>
      <c r="AO73" s="131"/>
      <c r="AP73" s="133"/>
      <c r="AQ73" s="134"/>
    </row>
    <row r="74" spans="1:43" ht="78.75" x14ac:dyDescent="0.25">
      <c r="A74" s="124" t="s">
        <v>1030</v>
      </c>
      <c r="B74" s="128"/>
      <c r="C74" s="129" t="s">
        <v>533</v>
      </c>
      <c r="D74" s="130">
        <v>0</v>
      </c>
      <c r="E74" s="130">
        <v>0</v>
      </c>
      <c r="F74" s="130">
        <v>0</v>
      </c>
      <c r="G74" s="130">
        <v>0</v>
      </c>
      <c r="H74" s="130">
        <v>0</v>
      </c>
      <c r="I74" s="130">
        <v>0</v>
      </c>
      <c r="J74" s="130">
        <v>0.435</v>
      </c>
      <c r="K74" s="130">
        <v>0.8</v>
      </c>
      <c r="L74" s="126">
        <f t="shared" si="28"/>
        <v>0.435</v>
      </c>
      <c r="M74" s="126">
        <f t="shared" si="28"/>
        <v>0.8</v>
      </c>
      <c r="N74" s="131"/>
      <c r="O74" s="131"/>
      <c r="P74" s="131"/>
      <c r="Q74" s="131"/>
      <c r="R74" s="131"/>
      <c r="S74" s="131"/>
      <c r="T74" s="131">
        <v>0.44500000000000001</v>
      </c>
      <c r="U74" s="131">
        <v>0.8</v>
      </c>
      <c r="V74" s="126">
        <f t="shared" si="27"/>
        <v>0.44500000000000001</v>
      </c>
      <c r="W74" s="126">
        <f t="shared" si="27"/>
        <v>0.8</v>
      </c>
      <c r="X74" s="130"/>
      <c r="Y74" s="130"/>
      <c r="Z74" s="130"/>
      <c r="AA74" s="130"/>
      <c r="AB74" s="130"/>
      <c r="AC74" s="130"/>
      <c r="AD74" s="130"/>
      <c r="AE74" s="130"/>
      <c r="AF74" s="130"/>
      <c r="AG74" s="130"/>
      <c r="AH74" s="131"/>
      <c r="AI74" s="131"/>
      <c r="AJ74" s="131"/>
      <c r="AK74" s="131"/>
      <c r="AL74" s="131"/>
      <c r="AM74" s="131"/>
      <c r="AN74" s="131"/>
      <c r="AO74" s="131"/>
      <c r="AP74" s="133"/>
      <c r="AQ74" s="134"/>
    </row>
    <row r="75" spans="1:43" ht="78.75" x14ac:dyDescent="0.25">
      <c r="A75" s="124" t="s">
        <v>1030</v>
      </c>
      <c r="B75" s="128"/>
      <c r="C75" s="129" t="s">
        <v>534</v>
      </c>
      <c r="D75" s="130">
        <v>0</v>
      </c>
      <c r="E75" s="130">
        <v>0</v>
      </c>
      <c r="F75" s="130">
        <v>0</v>
      </c>
      <c r="G75" s="130">
        <v>0</v>
      </c>
      <c r="H75" s="130">
        <v>0</v>
      </c>
      <c r="I75" s="130">
        <v>0</v>
      </c>
      <c r="J75" s="130">
        <v>0.78500000000000003</v>
      </c>
      <c r="K75" s="130">
        <v>0.8</v>
      </c>
      <c r="L75" s="126">
        <f t="shared" si="28"/>
        <v>0.78500000000000003</v>
      </c>
      <c r="M75" s="126">
        <f t="shared" si="28"/>
        <v>0.8</v>
      </c>
      <c r="N75" s="131"/>
      <c r="O75" s="131"/>
      <c r="P75" s="131"/>
      <c r="Q75" s="131"/>
      <c r="R75" s="131"/>
      <c r="S75" s="131"/>
      <c r="T75" s="131"/>
      <c r="U75" s="131"/>
      <c r="V75" s="126">
        <f t="shared" si="27"/>
        <v>0</v>
      </c>
      <c r="W75" s="126">
        <f t="shared" si="27"/>
        <v>0</v>
      </c>
      <c r="X75" s="130"/>
      <c r="Y75" s="130"/>
      <c r="Z75" s="130"/>
      <c r="AA75" s="130"/>
      <c r="AB75" s="130"/>
      <c r="AC75" s="130"/>
      <c r="AD75" s="130"/>
      <c r="AE75" s="130"/>
      <c r="AF75" s="130"/>
      <c r="AG75" s="130"/>
      <c r="AH75" s="131"/>
      <c r="AI75" s="131"/>
      <c r="AJ75" s="131"/>
      <c r="AK75" s="131"/>
      <c r="AL75" s="131"/>
      <c r="AM75" s="131"/>
      <c r="AN75" s="131"/>
      <c r="AO75" s="131"/>
      <c r="AP75" s="133"/>
      <c r="AQ75" s="134"/>
    </row>
    <row r="76" spans="1:43" ht="78.75" x14ac:dyDescent="0.25">
      <c r="A76" s="124" t="s">
        <v>1030</v>
      </c>
      <c r="B76" s="128"/>
      <c r="C76" s="129" t="s">
        <v>535</v>
      </c>
      <c r="D76" s="130">
        <v>0</v>
      </c>
      <c r="E76" s="130">
        <v>0</v>
      </c>
      <c r="F76" s="130">
        <v>0</v>
      </c>
      <c r="G76" s="130">
        <v>0</v>
      </c>
      <c r="H76" s="130">
        <v>0</v>
      </c>
      <c r="I76" s="130">
        <v>0</v>
      </c>
      <c r="J76" s="130">
        <v>1.44</v>
      </c>
      <c r="K76" s="130">
        <v>1.43</v>
      </c>
      <c r="L76" s="126">
        <f t="shared" si="28"/>
        <v>1.44</v>
      </c>
      <c r="M76" s="126">
        <f t="shared" si="28"/>
        <v>1.43</v>
      </c>
      <c r="N76" s="131"/>
      <c r="O76" s="131"/>
      <c r="P76" s="131"/>
      <c r="Q76" s="131"/>
      <c r="R76" s="131"/>
      <c r="S76" s="131"/>
      <c r="T76" s="131"/>
      <c r="U76" s="131"/>
      <c r="V76" s="126">
        <f t="shared" si="27"/>
        <v>0</v>
      </c>
      <c r="W76" s="126">
        <f t="shared" si="27"/>
        <v>0</v>
      </c>
      <c r="X76" s="130"/>
      <c r="Y76" s="130"/>
      <c r="Z76" s="130"/>
      <c r="AA76" s="130"/>
      <c r="AB76" s="130"/>
      <c r="AC76" s="130"/>
      <c r="AD76" s="130"/>
      <c r="AE76" s="130"/>
      <c r="AF76" s="130"/>
      <c r="AG76" s="130"/>
      <c r="AH76" s="131"/>
      <c r="AI76" s="131"/>
      <c r="AJ76" s="131"/>
      <c r="AK76" s="131"/>
      <c r="AL76" s="131"/>
      <c r="AM76" s="131"/>
      <c r="AN76" s="131"/>
      <c r="AO76" s="131"/>
      <c r="AP76" s="133"/>
      <c r="AQ76" s="134"/>
    </row>
    <row r="77" spans="1:43" ht="78.75" x14ac:dyDescent="0.25">
      <c r="A77" s="124" t="s">
        <v>1030</v>
      </c>
      <c r="B77" s="128"/>
      <c r="C77" s="129" t="s">
        <v>536</v>
      </c>
      <c r="D77" s="130">
        <v>0</v>
      </c>
      <c r="E77" s="130">
        <v>0</v>
      </c>
      <c r="F77" s="130">
        <v>0</v>
      </c>
      <c r="G77" s="130">
        <v>0</v>
      </c>
      <c r="H77" s="130">
        <v>0</v>
      </c>
      <c r="I77" s="130">
        <v>0</v>
      </c>
      <c r="J77" s="130">
        <v>7.0999999999999994E-2</v>
      </c>
      <c r="K77" s="130">
        <v>1.26</v>
      </c>
      <c r="L77" s="126">
        <f t="shared" si="28"/>
        <v>7.0999999999999994E-2</v>
      </c>
      <c r="M77" s="126">
        <f t="shared" si="28"/>
        <v>1.26</v>
      </c>
      <c r="N77" s="131"/>
      <c r="O77" s="131"/>
      <c r="P77" s="131"/>
      <c r="Q77" s="131"/>
      <c r="R77" s="131"/>
      <c r="S77" s="131"/>
      <c r="T77" s="131"/>
      <c r="U77" s="131"/>
      <c r="V77" s="126">
        <f t="shared" si="27"/>
        <v>0</v>
      </c>
      <c r="W77" s="126">
        <f t="shared" si="27"/>
        <v>0</v>
      </c>
      <c r="X77" s="130"/>
      <c r="Y77" s="130"/>
      <c r="Z77" s="130"/>
      <c r="AA77" s="130"/>
      <c r="AB77" s="130"/>
      <c r="AC77" s="130"/>
      <c r="AD77" s="130"/>
      <c r="AE77" s="130"/>
      <c r="AF77" s="130"/>
      <c r="AG77" s="130"/>
      <c r="AH77" s="131"/>
      <c r="AI77" s="131"/>
      <c r="AJ77" s="131"/>
      <c r="AK77" s="131"/>
      <c r="AL77" s="131"/>
      <c r="AM77" s="131"/>
      <c r="AN77" s="131"/>
      <c r="AO77" s="131"/>
      <c r="AP77" s="133"/>
      <c r="AQ77" s="134"/>
    </row>
    <row r="78" spans="1:43" ht="78.75" x14ac:dyDescent="0.25">
      <c r="A78" s="124" t="s">
        <v>1030</v>
      </c>
      <c r="B78" s="128"/>
      <c r="C78" s="129" t="s">
        <v>537</v>
      </c>
      <c r="D78" s="130">
        <v>0</v>
      </c>
      <c r="E78" s="130">
        <v>0</v>
      </c>
      <c r="F78" s="130">
        <v>0</v>
      </c>
      <c r="G78" s="130">
        <v>0</v>
      </c>
      <c r="H78" s="130">
        <v>0</v>
      </c>
      <c r="I78" s="130">
        <v>0</v>
      </c>
      <c r="J78" s="130">
        <v>0.89500000000000002</v>
      </c>
      <c r="K78" s="130">
        <v>0.8</v>
      </c>
      <c r="L78" s="126">
        <f t="shared" si="28"/>
        <v>0.89500000000000002</v>
      </c>
      <c r="M78" s="126">
        <f t="shared" si="28"/>
        <v>0.8</v>
      </c>
      <c r="N78" s="131"/>
      <c r="O78" s="131"/>
      <c r="P78" s="131"/>
      <c r="Q78" s="131"/>
      <c r="R78" s="131"/>
      <c r="S78" s="131"/>
      <c r="T78" s="131"/>
      <c r="U78" s="131"/>
      <c r="V78" s="126">
        <f t="shared" si="27"/>
        <v>0</v>
      </c>
      <c r="W78" s="126">
        <f t="shared" si="27"/>
        <v>0</v>
      </c>
      <c r="X78" s="130"/>
      <c r="Y78" s="130"/>
      <c r="Z78" s="130"/>
      <c r="AA78" s="130"/>
      <c r="AB78" s="130"/>
      <c r="AC78" s="130"/>
      <c r="AD78" s="130"/>
      <c r="AE78" s="130"/>
      <c r="AF78" s="130"/>
      <c r="AG78" s="130"/>
      <c r="AH78" s="131"/>
      <c r="AI78" s="131"/>
      <c r="AJ78" s="131"/>
      <c r="AK78" s="131"/>
      <c r="AL78" s="131"/>
      <c r="AM78" s="131"/>
      <c r="AN78" s="131"/>
      <c r="AO78" s="131"/>
      <c r="AP78" s="133"/>
      <c r="AQ78" s="134"/>
    </row>
    <row r="79" spans="1:43" ht="78.75" x14ac:dyDescent="0.25">
      <c r="A79" s="124" t="s">
        <v>1030</v>
      </c>
      <c r="B79" s="128"/>
      <c r="C79" s="129" t="s">
        <v>538</v>
      </c>
      <c r="D79" s="130">
        <v>0</v>
      </c>
      <c r="E79" s="130">
        <v>0</v>
      </c>
      <c r="F79" s="130">
        <v>0</v>
      </c>
      <c r="G79" s="130">
        <v>0</v>
      </c>
      <c r="H79" s="130">
        <v>0</v>
      </c>
      <c r="I79" s="130">
        <v>0</v>
      </c>
      <c r="J79" s="130">
        <v>1.21</v>
      </c>
      <c r="K79" s="130">
        <v>0.8</v>
      </c>
      <c r="L79" s="126">
        <f t="shared" si="28"/>
        <v>1.21</v>
      </c>
      <c r="M79" s="126">
        <f t="shared" si="28"/>
        <v>0.8</v>
      </c>
      <c r="N79" s="131"/>
      <c r="O79" s="131"/>
      <c r="P79" s="131"/>
      <c r="Q79" s="131"/>
      <c r="R79" s="131"/>
      <c r="S79" s="131"/>
      <c r="T79" s="131"/>
      <c r="U79" s="131"/>
      <c r="V79" s="126">
        <f t="shared" si="27"/>
        <v>0</v>
      </c>
      <c r="W79" s="126">
        <f t="shared" si="27"/>
        <v>0</v>
      </c>
      <c r="X79" s="130"/>
      <c r="Y79" s="130"/>
      <c r="Z79" s="130"/>
      <c r="AA79" s="130"/>
      <c r="AB79" s="130"/>
      <c r="AC79" s="130"/>
      <c r="AD79" s="130"/>
      <c r="AE79" s="130"/>
      <c r="AF79" s="130"/>
      <c r="AG79" s="130"/>
      <c r="AH79" s="131"/>
      <c r="AI79" s="131"/>
      <c r="AJ79" s="131"/>
      <c r="AK79" s="131"/>
      <c r="AL79" s="131"/>
      <c r="AM79" s="131"/>
      <c r="AN79" s="131"/>
      <c r="AO79" s="131"/>
      <c r="AP79" s="133"/>
      <c r="AQ79" s="134"/>
    </row>
    <row r="80" spans="1:43" ht="78.75" x14ac:dyDescent="0.25">
      <c r="A80" s="124" t="s">
        <v>1030</v>
      </c>
      <c r="B80" s="128"/>
      <c r="C80" s="129" t="s">
        <v>539</v>
      </c>
      <c r="D80" s="130">
        <v>0</v>
      </c>
      <c r="E80" s="130">
        <v>0</v>
      </c>
      <c r="F80" s="130">
        <v>0</v>
      </c>
      <c r="G80" s="130">
        <v>0</v>
      </c>
      <c r="H80" s="130">
        <v>0</v>
      </c>
      <c r="I80" s="130">
        <v>0</v>
      </c>
      <c r="J80" s="130">
        <v>0.90500000000000003</v>
      </c>
      <c r="K80" s="130">
        <v>1.26</v>
      </c>
      <c r="L80" s="126">
        <f t="shared" si="28"/>
        <v>0.90500000000000003</v>
      </c>
      <c r="M80" s="126">
        <f t="shared" si="28"/>
        <v>1.26</v>
      </c>
      <c r="N80" s="131"/>
      <c r="O80" s="131"/>
      <c r="P80" s="131"/>
      <c r="Q80" s="131"/>
      <c r="R80" s="131"/>
      <c r="S80" s="131"/>
      <c r="T80" s="131"/>
      <c r="U80" s="131"/>
      <c r="V80" s="126">
        <f t="shared" si="27"/>
        <v>0</v>
      </c>
      <c r="W80" s="126">
        <f t="shared" si="27"/>
        <v>0</v>
      </c>
      <c r="X80" s="130"/>
      <c r="Y80" s="130"/>
      <c r="Z80" s="130"/>
      <c r="AA80" s="130"/>
      <c r="AB80" s="130"/>
      <c r="AC80" s="130"/>
      <c r="AD80" s="130"/>
      <c r="AE80" s="130"/>
      <c r="AF80" s="130"/>
      <c r="AG80" s="130"/>
      <c r="AH80" s="131"/>
      <c r="AI80" s="131"/>
      <c r="AJ80" s="131"/>
      <c r="AK80" s="131"/>
      <c r="AL80" s="131"/>
      <c r="AM80" s="131"/>
      <c r="AN80" s="131"/>
      <c r="AO80" s="131"/>
      <c r="AP80" s="133"/>
      <c r="AQ80" s="134"/>
    </row>
    <row r="81" spans="1:43" ht="78.75" x14ac:dyDescent="0.25">
      <c r="A81" s="124" t="s">
        <v>1030</v>
      </c>
      <c r="B81" s="128"/>
      <c r="C81" s="129" t="s">
        <v>540</v>
      </c>
      <c r="D81" s="130">
        <v>0</v>
      </c>
      <c r="E81" s="130">
        <v>0</v>
      </c>
      <c r="F81" s="130">
        <v>0</v>
      </c>
      <c r="G81" s="130">
        <v>0</v>
      </c>
      <c r="H81" s="130">
        <v>0</v>
      </c>
      <c r="I81" s="130">
        <v>0</v>
      </c>
      <c r="J81" s="130">
        <v>0.79</v>
      </c>
      <c r="K81" s="130">
        <v>0.8</v>
      </c>
      <c r="L81" s="126">
        <f t="shared" si="28"/>
        <v>0.79</v>
      </c>
      <c r="M81" s="126">
        <f t="shared" si="28"/>
        <v>0.8</v>
      </c>
      <c r="N81" s="131"/>
      <c r="O81" s="131"/>
      <c r="P81" s="131"/>
      <c r="Q81" s="131"/>
      <c r="R81" s="131"/>
      <c r="S81" s="131"/>
      <c r="T81" s="131"/>
      <c r="U81" s="131"/>
      <c r="V81" s="126">
        <f t="shared" si="27"/>
        <v>0</v>
      </c>
      <c r="W81" s="126">
        <f t="shared" si="27"/>
        <v>0</v>
      </c>
      <c r="X81" s="130"/>
      <c r="Y81" s="130"/>
      <c r="Z81" s="130"/>
      <c r="AA81" s="130"/>
      <c r="AB81" s="130"/>
      <c r="AC81" s="130"/>
      <c r="AD81" s="130"/>
      <c r="AE81" s="130"/>
      <c r="AF81" s="130"/>
      <c r="AG81" s="130"/>
      <c r="AH81" s="131"/>
      <c r="AI81" s="131"/>
      <c r="AJ81" s="131"/>
      <c r="AK81" s="131"/>
      <c r="AL81" s="131"/>
      <c r="AM81" s="131"/>
      <c r="AN81" s="131"/>
      <c r="AO81" s="131"/>
      <c r="AP81" s="133"/>
      <c r="AQ81" s="134"/>
    </row>
    <row r="82" spans="1:43" ht="78.75" x14ac:dyDescent="0.25">
      <c r="A82" s="124" t="s">
        <v>1030</v>
      </c>
      <c r="B82" s="128"/>
      <c r="C82" s="129" t="s">
        <v>541</v>
      </c>
      <c r="D82" s="130">
        <v>0</v>
      </c>
      <c r="E82" s="130">
        <v>0</v>
      </c>
      <c r="F82" s="130">
        <v>0</v>
      </c>
      <c r="G82" s="130">
        <v>0</v>
      </c>
      <c r="H82" s="130">
        <v>0</v>
      </c>
      <c r="I82" s="130">
        <v>0</v>
      </c>
      <c r="J82" s="130">
        <v>7.4089999999999998</v>
      </c>
      <c r="K82" s="130">
        <v>0</v>
      </c>
      <c r="L82" s="126">
        <f t="shared" si="28"/>
        <v>7.4089999999999998</v>
      </c>
      <c r="M82" s="126">
        <f t="shared" si="28"/>
        <v>0</v>
      </c>
      <c r="N82" s="131"/>
      <c r="O82" s="131"/>
      <c r="P82" s="131"/>
      <c r="Q82" s="131"/>
      <c r="R82" s="131"/>
      <c r="S82" s="131"/>
      <c r="T82" s="131"/>
      <c r="U82" s="131"/>
      <c r="V82" s="126">
        <f t="shared" si="27"/>
        <v>0</v>
      </c>
      <c r="W82" s="126">
        <f t="shared" si="27"/>
        <v>0</v>
      </c>
      <c r="X82" s="130"/>
      <c r="Y82" s="130"/>
      <c r="Z82" s="130"/>
      <c r="AA82" s="130"/>
      <c r="AB82" s="130"/>
      <c r="AC82" s="130"/>
      <c r="AD82" s="130"/>
      <c r="AE82" s="130"/>
      <c r="AF82" s="130"/>
      <c r="AG82" s="130"/>
      <c r="AH82" s="131"/>
      <c r="AI82" s="131"/>
      <c r="AJ82" s="131"/>
      <c r="AK82" s="131"/>
      <c r="AL82" s="131"/>
      <c r="AM82" s="131"/>
      <c r="AN82" s="131"/>
      <c r="AO82" s="131"/>
      <c r="AP82" s="133"/>
      <c r="AQ82" s="134"/>
    </row>
    <row r="83" spans="1:43" ht="78.75" x14ac:dyDescent="0.25">
      <c r="A83" s="124" t="s">
        <v>1030</v>
      </c>
      <c r="B83" s="128"/>
      <c r="C83" s="129" t="s">
        <v>542</v>
      </c>
      <c r="D83" s="130">
        <v>0</v>
      </c>
      <c r="E83" s="130">
        <v>0</v>
      </c>
      <c r="F83" s="130">
        <v>0</v>
      </c>
      <c r="G83" s="130">
        <v>0</v>
      </c>
      <c r="H83" s="130">
        <v>0</v>
      </c>
      <c r="I83" s="130">
        <v>0</v>
      </c>
      <c r="J83" s="130">
        <v>1.56</v>
      </c>
      <c r="K83" s="130">
        <v>0.8</v>
      </c>
      <c r="L83" s="126">
        <f t="shared" si="28"/>
        <v>1.56</v>
      </c>
      <c r="M83" s="126">
        <f t="shared" si="28"/>
        <v>0.8</v>
      </c>
      <c r="N83" s="131"/>
      <c r="O83" s="131"/>
      <c r="P83" s="131"/>
      <c r="Q83" s="131"/>
      <c r="R83" s="131"/>
      <c r="S83" s="131"/>
      <c r="T83" s="131"/>
      <c r="U83" s="131"/>
      <c r="V83" s="126">
        <f t="shared" si="27"/>
        <v>0</v>
      </c>
      <c r="W83" s="126">
        <f t="shared" si="27"/>
        <v>0</v>
      </c>
      <c r="X83" s="130"/>
      <c r="Y83" s="130"/>
      <c r="Z83" s="130"/>
      <c r="AA83" s="130"/>
      <c r="AB83" s="130"/>
      <c r="AC83" s="130"/>
      <c r="AD83" s="130"/>
      <c r="AE83" s="130"/>
      <c r="AF83" s="130"/>
      <c r="AG83" s="130"/>
      <c r="AH83" s="131"/>
      <c r="AI83" s="131"/>
      <c r="AJ83" s="131"/>
      <c r="AK83" s="131"/>
      <c r="AL83" s="131"/>
      <c r="AM83" s="131"/>
      <c r="AN83" s="131"/>
      <c r="AO83" s="131"/>
      <c r="AP83" s="133"/>
      <c r="AQ83" s="134"/>
    </row>
    <row r="84" spans="1:43" ht="78.75" x14ac:dyDescent="0.25">
      <c r="A84" s="124" t="s">
        <v>1030</v>
      </c>
      <c r="B84" s="128"/>
      <c r="C84" s="129" t="s">
        <v>543</v>
      </c>
      <c r="D84" s="130">
        <v>0</v>
      </c>
      <c r="E84" s="130">
        <v>0</v>
      </c>
      <c r="F84" s="130">
        <v>0</v>
      </c>
      <c r="G84" s="130">
        <v>0</v>
      </c>
      <c r="H84" s="130">
        <v>0</v>
      </c>
      <c r="I84" s="130">
        <v>0</v>
      </c>
      <c r="J84" s="130">
        <v>0.48499999999999999</v>
      </c>
      <c r="K84" s="130">
        <v>0.8</v>
      </c>
      <c r="L84" s="126">
        <f t="shared" si="28"/>
        <v>0.48499999999999999</v>
      </c>
      <c r="M84" s="126">
        <f t="shared" si="28"/>
        <v>0.8</v>
      </c>
      <c r="N84" s="131"/>
      <c r="O84" s="131"/>
      <c r="P84" s="131"/>
      <c r="Q84" s="131"/>
      <c r="R84" s="131"/>
      <c r="S84" s="131"/>
      <c r="T84" s="131"/>
      <c r="U84" s="131"/>
      <c r="V84" s="126">
        <f t="shared" si="27"/>
        <v>0</v>
      </c>
      <c r="W84" s="126">
        <f t="shared" si="27"/>
        <v>0</v>
      </c>
      <c r="X84" s="130"/>
      <c r="Y84" s="130"/>
      <c r="Z84" s="130"/>
      <c r="AA84" s="130"/>
      <c r="AB84" s="130"/>
      <c r="AC84" s="130"/>
      <c r="AD84" s="130"/>
      <c r="AE84" s="130"/>
      <c r="AF84" s="130"/>
      <c r="AG84" s="130"/>
      <c r="AH84" s="131"/>
      <c r="AI84" s="131"/>
      <c r="AJ84" s="131"/>
      <c r="AK84" s="131"/>
      <c r="AL84" s="131"/>
      <c r="AM84" s="131"/>
      <c r="AN84" s="131"/>
      <c r="AO84" s="131"/>
      <c r="AP84" s="133"/>
      <c r="AQ84" s="134"/>
    </row>
    <row r="85" spans="1:43" ht="78.75" x14ac:dyDescent="0.25">
      <c r="A85" s="124" t="s">
        <v>1030</v>
      </c>
      <c r="B85" s="128"/>
      <c r="C85" s="129" t="s">
        <v>544</v>
      </c>
      <c r="D85" s="130">
        <v>0</v>
      </c>
      <c r="E85" s="130">
        <v>0</v>
      </c>
      <c r="F85" s="130">
        <v>0</v>
      </c>
      <c r="G85" s="130">
        <v>0</v>
      </c>
      <c r="H85" s="130">
        <v>0</v>
      </c>
      <c r="I85" s="130">
        <v>0</v>
      </c>
      <c r="J85" s="130">
        <v>0.59499999999999997</v>
      </c>
      <c r="K85" s="130">
        <v>0.8</v>
      </c>
      <c r="L85" s="126">
        <f t="shared" si="28"/>
        <v>0.59499999999999997</v>
      </c>
      <c r="M85" s="126">
        <f t="shared" si="28"/>
        <v>0.8</v>
      </c>
      <c r="N85" s="131"/>
      <c r="O85" s="131"/>
      <c r="P85" s="131"/>
      <c r="Q85" s="131"/>
      <c r="R85" s="131"/>
      <c r="S85" s="131"/>
      <c r="T85" s="131"/>
      <c r="U85" s="131"/>
      <c r="V85" s="126">
        <f t="shared" si="27"/>
        <v>0</v>
      </c>
      <c r="W85" s="126">
        <f t="shared" si="27"/>
        <v>0</v>
      </c>
      <c r="X85" s="130"/>
      <c r="Y85" s="130"/>
      <c r="Z85" s="130"/>
      <c r="AA85" s="130"/>
      <c r="AB85" s="130"/>
      <c r="AC85" s="130"/>
      <c r="AD85" s="130"/>
      <c r="AE85" s="130"/>
      <c r="AF85" s="130"/>
      <c r="AG85" s="130"/>
      <c r="AH85" s="131"/>
      <c r="AI85" s="131"/>
      <c r="AJ85" s="131"/>
      <c r="AK85" s="131"/>
      <c r="AL85" s="131"/>
      <c r="AM85" s="131"/>
      <c r="AN85" s="131"/>
      <c r="AO85" s="131"/>
      <c r="AP85" s="133"/>
      <c r="AQ85" s="134"/>
    </row>
    <row r="86" spans="1:43" ht="78.75" x14ac:dyDescent="0.25">
      <c r="A86" s="124" t="s">
        <v>1030</v>
      </c>
      <c r="B86" s="128"/>
      <c r="C86" s="129" t="s">
        <v>545</v>
      </c>
      <c r="D86" s="130">
        <v>0</v>
      </c>
      <c r="E86" s="130">
        <v>0</v>
      </c>
      <c r="F86" s="130">
        <v>0</v>
      </c>
      <c r="G86" s="130">
        <v>0</v>
      </c>
      <c r="H86" s="130">
        <v>0</v>
      </c>
      <c r="I86" s="130">
        <v>0</v>
      </c>
      <c r="J86" s="130">
        <v>1.194</v>
      </c>
      <c r="K86" s="130">
        <v>0.8</v>
      </c>
      <c r="L86" s="126">
        <f t="shared" si="28"/>
        <v>1.194</v>
      </c>
      <c r="M86" s="126">
        <f t="shared" si="28"/>
        <v>0.8</v>
      </c>
      <c r="N86" s="131"/>
      <c r="O86" s="131"/>
      <c r="P86" s="131"/>
      <c r="Q86" s="131"/>
      <c r="R86" s="131"/>
      <c r="S86" s="131"/>
      <c r="T86" s="131"/>
      <c r="U86" s="131"/>
      <c r="V86" s="126">
        <f t="shared" si="27"/>
        <v>0</v>
      </c>
      <c r="W86" s="126">
        <f t="shared" si="27"/>
        <v>0</v>
      </c>
      <c r="X86" s="130"/>
      <c r="Y86" s="130"/>
      <c r="Z86" s="130"/>
      <c r="AA86" s="130"/>
      <c r="AB86" s="130"/>
      <c r="AC86" s="130"/>
      <c r="AD86" s="130"/>
      <c r="AE86" s="130"/>
      <c r="AF86" s="130"/>
      <c r="AG86" s="130"/>
      <c r="AH86" s="131"/>
      <c r="AI86" s="131"/>
      <c r="AJ86" s="131"/>
      <c r="AK86" s="131"/>
      <c r="AL86" s="131"/>
      <c r="AM86" s="131"/>
      <c r="AN86" s="131"/>
      <c r="AO86" s="131"/>
      <c r="AP86" s="133"/>
      <c r="AQ86" s="134"/>
    </row>
    <row r="87" spans="1:43" ht="78.75" x14ac:dyDescent="0.25">
      <c r="A87" s="124" t="s">
        <v>1030</v>
      </c>
      <c r="B87" s="128"/>
      <c r="C87" s="129" t="s">
        <v>546</v>
      </c>
      <c r="D87" s="130">
        <v>0</v>
      </c>
      <c r="E87" s="130">
        <v>0</v>
      </c>
      <c r="F87" s="130">
        <v>0</v>
      </c>
      <c r="G87" s="130">
        <v>0</v>
      </c>
      <c r="H87" s="130">
        <v>0</v>
      </c>
      <c r="I87" s="130">
        <v>0</v>
      </c>
      <c r="J87" s="130">
        <v>0.85</v>
      </c>
      <c r="K87" s="130">
        <v>0.8</v>
      </c>
      <c r="L87" s="126">
        <f t="shared" si="28"/>
        <v>0.85</v>
      </c>
      <c r="M87" s="126">
        <f t="shared" si="28"/>
        <v>0.8</v>
      </c>
      <c r="N87" s="131"/>
      <c r="O87" s="131"/>
      <c r="P87" s="131"/>
      <c r="Q87" s="131"/>
      <c r="R87" s="131"/>
      <c r="S87" s="131"/>
      <c r="T87" s="131"/>
      <c r="U87" s="131"/>
      <c r="V87" s="126">
        <f t="shared" si="27"/>
        <v>0</v>
      </c>
      <c r="W87" s="126">
        <f t="shared" si="27"/>
        <v>0</v>
      </c>
      <c r="X87" s="130"/>
      <c r="Y87" s="130"/>
      <c r="Z87" s="130"/>
      <c r="AA87" s="130"/>
      <c r="AB87" s="130"/>
      <c r="AC87" s="130"/>
      <c r="AD87" s="130"/>
      <c r="AE87" s="130"/>
      <c r="AF87" s="130"/>
      <c r="AG87" s="130"/>
      <c r="AH87" s="131"/>
      <c r="AI87" s="131"/>
      <c r="AJ87" s="131"/>
      <c r="AK87" s="131"/>
      <c r="AL87" s="131"/>
      <c r="AM87" s="131"/>
      <c r="AN87" s="131"/>
      <c r="AO87" s="131"/>
      <c r="AP87" s="133"/>
      <c r="AQ87" s="134"/>
    </row>
    <row r="88" spans="1:43" ht="78.75" x14ac:dyDescent="0.25">
      <c r="A88" s="124" t="s">
        <v>1030</v>
      </c>
      <c r="B88" s="128"/>
      <c r="C88" s="129" t="s">
        <v>547</v>
      </c>
      <c r="D88" s="130">
        <v>0</v>
      </c>
      <c r="E88" s="130">
        <v>0</v>
      </c>
      <c r="F88" s="130">
        <v>0</v>
      </c>
      <c r="G88" s="130">
        <v>0</v>
      </c>
      <c r="H88" s="130">
        <v>0</v>
      </c>
      <c r="I88" s="130">
        <v>0</v>
      </c>
      <c r="J88" s="130">
        <v>0</v>
      </c>
      <c r="K88" s="130">
        <v>0.8</v>
      </c>
      <c r="L88" s="126">
        <f t="shared" si="28"/>
        <v>0</v>
      </c>
      <c r="M88" s="126">
        <f t="shared" si="28"/>
        <v>0.8</v>
      </c>
      <c r="N88" s="131"/>
      <c r="O88" s="131"/>
      <c r="P88" s="131"/>
      <c r="Q88" s="131"/>
      <c r="R88" s="131"/>
      <c r="S88" s="131"/>
      <c r="T88" s="131">
        <v>0</v>
      </c>
      <c r="U88" s="131">
        <v>0.8</v>
      </c>
      <c r="V88" s="126">
        <f t="shared" si="27"/>
        <v>0</v>
      </c>
      <c r="W88" s="126">
        <f t="shared" si="27"/>
        <v>0.8</v>
      </c>
      <c r="X88" s="130"/>
      <c r="Y88" s="130"/>
      <c r="Z88" s="130"/>
      <c r="AA88" s="130"/>
      <c r="AB88" s="130"/>
      <c r="AC88" s="130"/>
      <c r="AD88" s="130"/>
      <c r="AE88" s="130"/>
      <c r="AF88" s="130"/>
      <c r="AG88" s="130"/>
      <c r="AH88" s="131"/>
      <c r="AI88" s="131"/>
      <c r="AJ88" s="131"/>
      <c r="AK88" s="131"/>
      <c r="AL88" s="131"/>
      <c r="AM88" s="131"/>
      <c r="AN88" s="131"/>
      <c r="AO88" s="131"/>
      <c r="AP88" s="133"/>
      <c r="AQ88" s="134"/>
    </row>
    <row r="89" spans="1:43" ht="78.75" x14ac:dyDescent="0.25">
      <c r="A89" s="124" t="s">
        <v>1030</v>
      </c>
      <c r="B89" s="128"/>
      <c r="C89" s="129" t="s">
        <v>548</v>
      </c>
      <c r="D89" s="130">
        <v>0</v>
      </c>
      <c r="E89" s="130">
        <v>0</v>
      </c>
      <c r="F89" s="130">
        <v>0</v>
      </c>
      <c r="G89" s="130">
        <v>0</v>
      </c>
      <c r="H89" s="130">
        <v>0</v>
      </c>
      <c r="I89" s="130">
        <v>0</v>
      </c>
      <c r="J89" s="130">
        <v>0.67500000000000004</v>
      </c>
      <c r="K89" s="130">
        <v>1.26</v>
      </c>
      <c r="L89" s="126">
        <f t="shared" si="28"/>
        <v>0.67500000000000004</v>
      </c>
      <c r="M89" s="126">
        <f t="shared" si="28"/>
        <v>1.26</v>
      </c>
      <c r="N89" s="131"/>
      <c r="O89" s="131"/>
      <c r="P89" s="131"/>
      <c r="Q89" s="131"/>
      <c r="R89" s="131"/>
      <c r="S89" s="131"/>
      <c r="T89" s="131"/>
      <c r="U89" s="131"/>
      <c r="V89" s="126">
        <f t="shared" si="27"/>
        <v>0</v>
      </c>
      <c r="W89" s="126">
        <f t="shared" si="27"/>
        <v>0</v>
      </c>
      <c r="X89" s="130"/>
      <c r="Y89" s="130"/>
      <c r="Z89" s="130"/>
      <c r="AA89" s="130"/>
      <c r="AB89" s="130"/>
      <c r="AC89" s="130"/>
      <c r="AD89" s="130"/>
      <c r="AE89" s="130"/>
      <c r="AF89" s="130"/>
      <c r="AG89" s="130"/>
      <c r="AH89" s="131"/>
      <c r="AI89" s="131"/>
      <c r="AJ89" s="131"/>
      <c r="AK89" s="131"/>
      <c r="AL89" s="131"/>
      <c r="AM89" s="131"/>
      <c r="AN89" s="131"/>
      <c r="AO89" s="131"/>
      <c r="AP89" s="133"/>
      <c r="AQ89" s="134"/>
    </row>
    <row r="90" spans="1:43" ht="78.75" x14ac:dyDescent="0.25">
      <c r="A90" s="124" t="s">
        <v>1030</v>
      </c>
      <c r="B90" s="128"/>
      <c r="C90" s="129" t="s">
        <v>549</v>
      </c>
      <c r="D90" s="130">
        <v>0</v>
      </c>
      <c r="E90" s="130">
        <v>0</v>
      </c>
      <c r="F90" s="130">
        <v>0</v>
      </c>
      <c r="G90" s="130">
        <v>0</v>
      </c>
      <c r="H90" s="130">
        <v>0</v>
      </c>
      <c r="I90" s="130">
        <v>0</v>
      </c>
      <c r="J90" s="130">
        <v>0</v>
      </c>
      <c r="K90" s="130">
        <v>2</v>
      </c>
      <c r="L90" s="126">
        <f t="shared" si="28"/>
        <v>0</v>
      </c>
      <c r="M90" s="126">
        <f t="shared" si="28"/>
        <v>2</v>
      </c>
      <c r="N90" s="131"/>
      <c r="O90" s="131"/>
      <c r="P90" s="131"/>
      <c r="Q90" s="131"/>
      <c r="R90" s="131"/>
      <c r="S90" s="131"/>
      <c r="T90" s="131">
        <v>0</v>
      </c>
      <c r="U90" s="131">
        <v>2</v>
      </c>
      <c r="V90" s="126">
        <f t="shared" si="27"/>
        <v>0</v>
      </c>
      <c r="W90" s="126">
        <f t="shared" si="27"/>
        <v>2</v>
      </c>
      <c r="X90" s="130"/>
      <c r="Y90" s="130"/>
      <c r="Z90" s="130"/>
      <c r="AA90" s="130"/>
      <c r="AB90" s="130"/>
      <c r="AC90" s="130"/>
      <c r="AD90" s="130"/>
      <c r="AE90" s="130"/>
      <c r="AF90" s="130"/>
      <c r="AG90" s="130"/>
      <c r="AH90" s="131"/>
      <c r="AI90" s="131"/>
      <c r="AJ90" s="131"/>
      <c r="AK90" s="131"/>
      <c r="AL90" s="131"/>
      <c r="AM90" s="131"/>
      <c r="AN90" s="131"/>
      <c r="AO90" s="131"/>
      <c r="AP90" s="133"/>
      <c r="AQ90" s="134"/>
    </row>
    <row r="91" spans="1:43" ht="88.5" customHeight="1" x14ac:dyDescent="0.25">
      <c r="A91" s="124" t="s">
        <v>1030</v>
      </c>
      <c r="B91" s="128" t="s">
        <v>215</v>
      </c>
      <c r="C91" s="135" t="str">
        <f>'[8]Приложение 1.1 новое'!B77</f>
        <v>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Адлерского РРЭС. II этап</v>
      </c>
      <c r="D91" s="126">
        <v>0</v>
      </c>
      <c r="E91" s="126">
        <v>0</v>
      </c>
      <c r="F91" s="126">
        <v>0</v>
      </c>
      <c r="G91" s="126">
        <v>0</v>
      </c>
      <c r="H91" s="126">
        <v>0</v>
      </c>
      <c r="I91" s="126">
        <v>0</v>
      </c>
      <c r="J91" s="126">
        <v>175.084</v>
      </c>
      <c r="K91" s="126">
        <v>43.16</v>
      </c>
      <c r="L91" s="126">
        <v>175.084</v>
      </c>
      <c r="M91" s="126">
        <v>43.16</v>
      </c>
      <c r="N91" s="136"/>
      <c r="O91" s="136"/>
      <c r="P91" s="136"/>
      <c r="Q91" s="136"/>
      <c r="R91" s="136"/>
      <c r="S91" s="136"/>
      <c r="T91" s="136"/>
      <c r="U91" s="136"/>
      <c r="V91" s="126">
        <f t="shared" si="27"/>
        <v>0</v>
      </c>
      <c r="W91" s="126">
        <f t="shared" si="27"/>
        <v>0</v>
      </c>
      <c r="X91" s="126">
        <v>0</v>
      </c>
      <c r="Y91" s="126">
        <v>0</v>
      </c>
      <c r="Z91" s="126">
        <v>0</v>
      </c>
      <c r="AA91" s="126">
        <v>0</v>
      </c>
      <c r="AB91" s="126">
        <v>0</v>
      </c>
      <c r="AC91" s="126">
        <v>0</v>
      </c>
      <c r="AD91" s="126">
        <v>0</v>
      </c>
      <c r="AE91" s="126">
        <v>0</v>
      </c>
      <c r="AF91" s="126">
        <v>0</v>
      </c>
      <c r="AG91" s="126">
        <v>0</v>
      </c>
      <c r="AH91" s="136"/>
      <c r="AI91" s="136"/>
      <c r="AJ91" s="136"/>
      <c r="AK91" s="136"/>
      <c r="AL91" s="136"/>
      <c r="AM91" s="136"/>
      <c r="AN91" s="136"/>
      <c r="AO91" s="136"/>
      <c r="AP91" s="142">
        <f t="shared" ref="AP91:AQ95" si="29">AH91+AJ91+AL91+AN91</f>
        <v>0</v>
      </c>
      <c r="AQ91" s="143">
        <f t="shared" si="29"/>
        <v>0</v>
      </c>
    </row>
    <row r="92" spans="1:43" ht="78.75" x14ac:dyDescent="0.25">
      <c r="A92" s="124" t="s">
        <v>1030</v>
      </c>
      <c r="B92" s="128" t="s">
        <v>1049</v>
      </c>
      <c r="C92" s="135" t="s">
        <v>1050</v>
      </c>
      <c r="D92" s="126">
        <v>0</v>
      </c>
      <c r="E92" s="126">
        <v>0</v>
      </c>
      <c r="F92" s="126">
        <v>0</v>
      </c>
      <c r="G92" s="126">
        <v>0</v>
      </c>
      <c r="H92" s="126">
        <v>0</v>
      </c>
      <c r="I92" s="126">
        <v>0</v>
      </c>
      <c r="J92" s="126">
        <v>31.26</v>
      </c>
      <c r="K92" s="126">
        <v>11.32</v>
      </c>
      <c r="L92" s="126">
        <v>31.26</v>
      </c>
      <c r="M92" s="126">
        <v>11.32</v>
      </c>
      <c r="N92" s="136">
        <f>N93+N94</f>
        <v>0</v>
      </c>
      <c r="O92" s="136">
        <f t="shared" ref="O92:U92" si="30">O93+O94</f>
        <v>0</v>
      </c>
      <c r="P92" s="136">
        <f t="shared" si="30"/>
        <v>0</v>
      </c>
      <c r="Q92" s="136">
        <f t="shared" si="30"/>
        <v>0</v>
      </c>
      <c r="R92" s="136">
        <f t="shared" si="30"/>
        <v>0</v>
      </c>
      <c r="S92" s="136">
        <f t="shared" si="30"/>
        <v>0</v>
      </c>
      <c r="T92" s="136">
        <f t="shared" si="30"/>
        <v>0</v>
      </c>
      <c r="U92" s="136">
        <f t="shared" si="30"/>
        <v>0</v>
      </c>
      <c r="V92" s="126">
        <f t="shared" si="27"/>
        <v>0</v>
      </c>
      <c r="W92" s="126">
        <f t="shared" si="27"/>
        <v>0</v>
      </c>
      <c r="X92" s="126">
        <v>0</v>
      </c>
      <c r="Y92" s="126">
        <v>0</v>
      </c>
      <c r="Z92" s="126">
        <v>0</v>
      </c>
      <c r="AA92" s="126">
        <v>0</v>
      </c>
      <c r="AB92" s="126">
        <v>0</v>
      </c>
      <c r="AC92" s="126">
        <v>0</v>
      </c>
      <c r="AD92" s="126">
        <v>0</v>
      </c>
      <c r="AE92" s="126">
        <v>0</v>
      </c>
      <c r="AF92" s="126">
        <v>0</v>
      </c>
      <c r="AG92" s="126">
        <v>0</v>
      </c>
      <c r="AH92" s="136"/>
      <c r="AI92" s="136"/>
      <c r="AJ92" s="136"/>
      <c r="AK92" s="136"/>
      <c r="AL92" s="136"/>
      <c r="AM92" s="136"/>
      <c r="AN92" s="136"/>
      <c r="AO92" s="136"/>
      <c r="AP92" s="142">
        <f t="shared" si="29"/>
        <v>0</v>
      </c>
      <c r="AQ92" s="143">
        <f t="shared" si="29"/>
        <v>0</v>
      </c>
    </row>
    <row r="93" spans="1:43" ht="63" x14ac:dyDescent="0.25">
      <c r="A93" s="124" t="s">
        <v>1030</v>
      </c>
      <c r="B93" s="128" t="s">
        <v>1037</v>
      </c>
      <c r="C93" s="135" t="s">
        <v>1051</v>
      </c>
      <c r="D93" s="126">
        <v>0</v>
      </c>
      <c r="E93" s="126">
        <v>0</v>
      </c>
      <c r="F93" s="126">
        <v>0</v>
      </c>
      <c r="G93" s="126">
        <v>0</v>
      </c>
      <c r="H93" s="126">
        <v>0</v>
      </c>
      <c r="I93" s="126">
        <v>0</v>
      </c>
      <c r="J93" s="126">
        <v>0</v>
      </c>
      <c r="K93" s="126">
        <v>0</v>
      </c>
      <c r="L93" s="126">
        <v>0</v>
      </c>
      <c r="M93" s="126">
        <v>0</v>
      </c>
      <c r="N93" s="136"/>
      <c r="O93" s="136"/>
      <c r="P93" s="136"/>
      <c r="Q93" s="136"/>
      <c r="R93" s="136"/>
      <c r="S93" s="136"/>
      <c r="T93" s="136"/>
      <c r="U93" s="136"/>
      <c r="V93" s="126">
        <f t="shared" si="27"/>
        <v>0</v>
      </c>
      <c r="W93" s="126">
        <f t="shared" si="27"/>
        <v>0</v>
      </c>
      <c r="X93" s="126">
        <v>0</v>
      </c>
      <c r="Y93" s="126">
        <v>0</v>
      </c>
      <c r="Z93" s="126">
        <v>0</v>
      </c>
      <c r="AA93" s="126">
        <v>0</v>
      </c>
      <c r="AB93" s="126">
        <v>0</v>
      </c>
      <c r="AC93" s="126">
        <v>0</v>
      </c>
      <c r="AD93" s="126">
        <v>0</v>
      </c>
      <c r="AE93" s="126">
        <v>0</v>
      </c>
      <c r="AF93" s="126">
        <v>0</v>
      </c>
      <c r="AG93" s="126">
        <v>0</v>
      </c>
      <c r="AH93" s="136"/>
      <c r="AI93" s="136"/>
      <c r="AJ93" s="136"/>
      <c r="AK93" s="136"/>
      <c r="AL93" s="136"/>
      <c r="AM93" s="136"/>
      <c r="AN93" s="136"/>
      <c r="AO93" s="136"/>
      <c r="AP93" s="142">
        <f t="shared" si="29"/>
        <v>0</v>
      </c>
      <c r="AQ93" s="143">
        <f t="shared" si="29"/>
        <v>0</v>
      </c>
    </row>
    <row r="94" spans="1:43" ht="63" x14ac:dyDescent="0.25">
      <c r="A94" s="124" t="s">
        <v>1030</v>
      </c>
      <c r="B94" s="128" t="s">
        <v>215</v>
      </c>
      <c r="C94" s="135" t="s">
        <v>553</v>
      </c>
      <c r="D94" s="126">
        <v>0</v>
      </c>
      <c r="E94" s="126">
        <v>0</v>
      </c>
      <c r="F94" s="126">
        <v>0</v>
      </c>
      <c r="G94" s="126">
        <v>0</v>
      </c>
      <c r="H94" s="126">
        <v>0</v>
      </c>
      <c r="I94" s="126">
        <v>0</v>
      </c>
      <c r="J94" s="126">
        <v>31.26</v>
      </c>
      <c r="K94" s="126">
        <v>11.32</v>
      </c>
      <c r="L94" s="126">
        <v>31.26</v>
      </c>
      <c r="M94" s="126">
        <v>11.32</v>
      </c>
      <c r="N94" s="136"/>
      <c r="O94" s="136"/>
      <c r="P94" s="136"/>
      <c r="Q94" s="136"/>
      <c r="R94" s="136"/>
      <c r="S94" s="136"/>
      <c r="T94" s="136"/>
      <c r="U94" s="136"/>
      <c r="V94" s="126">
        <f t="shared" si="27"/>
        <v>0</v>
      </c>
      <c r="W94" s="126">
        <f t="shared" si="27"/>
        <v>0</v>
      </c>
      <c r="X94" s="126">
        <v>0</v>
      </c>
      <c r="Y94" s="126">
        <v>0</v>
      </c>
      <c r="Z94" s="126">
        <v>0</v>
      </c>
      <c r="AA94" s="126">
        <v>0</v>
      </c>
      <c r="AB94" s="126">
        <v>0</v>
      </c>
      <c r="AC94" s="126">
        <v>0</v>
      </c>
      <c r="AD94" s="126">
        <v>0</v>
      </c>
      <c r="AE94" s="126">
        <v>0</v>
      </c>
      <c r="AF94" s="126">
        <v>0</v>
      </c>
      <c r="AG94" s="126">
        <v>0</v>
      </c>
      <c r="AH94" s="136"/>
      <c r="AI94" s="136"/>
      <c r="AJ94" s="136"/>
      <c r="AK94" s="136"/>
      <c r="AL94" s="136"/>
      <c r="AM94" s="136"/>
      <c r="AN94" s="136"/>
      <c r="AO94" s="136"/>
      <c r="AP94" s="142">
        <f t="shared" si="29"/>
        <v>0</v>
      </c>
      <c r="AQ94" s="143">
        <f t="shared" si="29"/>
        <v>0</v>
      </c>
    </row>
    <row r="95" spans="1:43" ht="78.75" x14ac:dyDescent="0.25">
      <c r="A95" s="124" t="s">
        <v>1030</v>
      </c>
      <c r="B95" s="128" t="s">
        <v>1052</v>
      </c>
      <c r="C95" s="135" t="s">
        <v>1053</v>
      </c>
      <c r="D95" s="126">
        <v>0</v>
      </c>
      <c r="E95" s="126">
        <v>0</v>
      </c>
      <c r="F95" s="126">
        <v>0</v>
      </c>
      <c r="G95" s="126">
        <v>0</v>
      </c>
      <c r="H95" s="126">
        <v>0</v>
      </c>
      <c r="I95" s="126">
        <v>0</v>
      </c>
      <c r="J95" s="126">
        <v>33.034999999999997</v>
      </c>
      <c r="K95" s="126">
        <v>44.480000000000004</v>
      </c>
      <c r="L95" s="126">
        <f>J95+H95+F95+D95</f>
        <v>33.034999999999997</v>
      </c>
      <c r="M95" s="126">
        <f>K95+I95+G95+E95</f>
        <v>44.480000000000004</v>
      </c>
      <c r="N95" s="136"/>
      <c r="O95" s="136"/>
      <c r="P95" s="136"/>
      <c r="Q95" s="136"/>
      <c r="R95" s="136"/>
      <c r="S95" s="136"/>
      <c r="T95" s="136"/>
      <c r="U95" s="136"/>
      <c r="V95" s="126">
        <f t="shared" si="27"/>
        <v>0</v>
      </c>
      <c r="W95" s="126">
        <f t="shared" si="27"/>
        <v>0</v>
      </c>
      <c r="X95" s="126">
        <v>0</v>
      </c>
      <c r="Y95" s="126">
        <v>0</v>
      </c>
      <c r="Z95" s="126">
        <v>0</v>
      </c>
      <c r="AA95" s="126">
        <v>0</v>
      </c>
      <c r="AB95" s="126">
        <v>0</v>
      </c>
      <c r="AC95" s="126">
        <v>0</v>
      </c>
      <c r="AD95" s="126">
        <v>0</v>
      </c>
      <c r="AE95" s="126">
        <v>0</v>
      </c>
      <c r="AF95" s="126">
        <v>0</v>
      </c>
      <c r="AG95" s="126">
        <v>0</v>
      </c>
      <c r="AH95" s="136"/>
      <c r="AI95" s="136"/>
      <c r="AJ95" s="136"/>
      <c r="AK95" s="136"/>
      <c r="AL95" s="136"/>
      <c r="AM95" s="136"/>
      <c r="AN95" s="136"/>
      <c r="AO95" s="136"/>
      <c r="AP95" s="142">
        <f t="shared" si="29"/>
        <v>0</v>
      </c>
      <c r="AQ95" s="143">
        <f t="shared" si="29"/>
        <v>0</v>
      </c>
    </row>
    <row r="96" spans="1:43" ht="94.5" x14ac:dyDescent="0.25">
      <c r="A96" s="124" t="s">
        <v>1030</v>
      </c>
      <c r="B96" s="128" t="s">
        <v>1054</v>
      </c>
      <c r="C96" s="135" t="s">
        <v>1055</v>
      </c>
      <c r="D96" s="126">
        <f t="shared" ref="D96:AQ96" si="31">D97+D145</f>
        <v>0</v>
      </c>
      <c r="E96" s="126">
        <f t="shared" si="31"/>
        <v>0</v>
      </c>
      <c r="F96" s="126">
        <f t="shared" si="31"/>
        <v>0</v>
      </c>
      <c r="G96" s="126">
        <f t="shared" si="31"/>
        <v>0</v>
      </c>
      <c r="H96" s="126">
        <f t="shared" si="31"/>
        <v>0</v>
      </c>
      <c r="I96" s="126">
        <f t="shared" si="31"/>
        <v>0</v>
      </c>
      <c r="J96" s="126">
        <f t="shared" si="31"/>
        <v>224.82</v>
      </c>
      <c r="K96" s="126">
        <f t="shared" si="31"/>
        <v>151.13999999999999</v>
      </c>
      <c r="L96" s="126">
        <f t="shared" si="31"/>
        <v>224.82</v>
      </c>
      <c r="M96" s="126">
        <f t="shared" si="31"/>
        <v>151.13999999999999</v>
      </c>
      <c r="N96" s="126">
        <f t="shared" si="31"/>
        <v>0</v>
      </c>
      <c r="O96" s="126">
        <f t="shared" si="31"/>
        <v>0</v>
      </c>
      <c r="P96" s="126">
        <f t="shared" si="31"/>
        <v>0</v>
      </c>
      <c r="Q96" s="126">
        <f t="shared" si="31"/>
        <v>0</v>
      </c>
      <c r="R96" s="126">
        <f t="shared" si="31"/>
        <v>0</v>
      </c>
      <c r="S96" s="126">
        <f t="shared" si="31"/>
        <v>0</v>
      </c>
      <c r="T96" s="126">
        <f t="shared" si="31"/>
        <v>0</v>
      </c>
      <c r="U96" s="126">
        <f t="shared" si="31"/>
        <v>0</v>
      </c>
      <c r="V96" s="126">
        <f t="shared" si="31"/>
        <v>0</v>
      </c>
      <c r="W96" s="126">
        <f t="shared" si="31"/>
        <v>0</v>
      </c>
      <c r="X96" s="126">
        <f t="shared" si="31"/>
        <v>0</v>
      </c>
      <c r="Y96" s="126">
        <f t="shared" si="31"/>
        <v>0</v>
      </c>
      <c r="Z96" s="126">
        <f t="shared" si="31"/>
        <v>0</v>
      </c>
      <c r="AA96" s="126">
        <f t="shared" si="31"/>
        <v>0</v>
      </c>
      <c r="AB96" s="126">
        <f t="shared" si="31"/>
        <v>0</v>
      </c>
      <c r="AC96" s="126">
        <f t="shared" si="31"/>
        <v>0</v>
      </c>
      <c r="AD96" s="126">
        <f t="shared" si="31"/>
        <v>0</v>
      </c>
      <c r="AE96" s="126">
        <f t="shared" si="31"/>
        <v>0</v>
      </c>
      <c r="AF96" s="126">
        <f t="shared" si="31"/>
        <v>0</v>
      </c>
      <c r="AG96" s="126">
        <f t="shared" si="31"/>
        <v>0</v>
      </c>
      <c r="AH96" s="126">
        <f t="shared" si="31"/>
        <v>0</v>
      </c>
      <c r="AI96" s="126">
        <f t="shared" si="31"/>
        <v>0</v>
      </c>
      <c r="AJ96" s="126">
        <f t="shared" si="31"/>
        <v>0</v>
      </c>
      <c r="AK96" s="126">
        <f t="shared" si="31"/>
        <v>0</v>
      </c>
      <c r="AL96" s="126">
        <f t="shared" si="31"/>
        <v>0</v>
      </c>
      <c r="AM96" s="126">
        <f t="shared" si="31"/>
        <v>0</v>
      </c>
      <c r="AN96" s="126">
        <f t="shared" si="31"/>
        <v>0</v>
      </c>
      <c r="AO96" s="126">
        <f t="shared" si="31"/>
        <v>0</v>
      </c>
      <c r="AP96" s="126">
        <f t="shared" si="31"/>
        <v>0</v>
      </c>
      <c r="AQ96" s="126">
        <f t="shared" si="31"/>
        <v>0</v>
      </c>
    </row>
    <row r="97" spans="1:43" ht="78.75" x14ac:dyDescent="0.25">
      <c r="A97" s="124" t="s">
        <v>1030</v>
      </c>
      <c r="B97" s="128" t="s">
        <v>1037</v>
      </c>
      <c r="C97" s="135" t="str">
        <f>'[8]Приложение 1.1 новое'!B90</f>
        <v xml:space="preserve">Распределительная городская электрическая сеть (проектные и изыскательские работы, реконструкция и строительство). Строительство и реконструкция распределительной сети 0,4-10 кВ Сочинского РРЭС (Район от ПС 110 кВ "Верещагинская" до площадки новой ПС 110 </v>
      </c>
      <c r="D97" s="126">
        <f>D98+D99+D100+D101+D102+D103+D104+D105+D106+D107+D108+D109+D110+D111+D112+D113+D114+D115+D116+D117+D118+D119+D120+D121+D122+D123+D124+D125+D126+D127+D128+D129+D130+D131+D132+D133+D134+D135+D136+D137+D138+D139+D140+D141+D142+D143+D144</f>
        <v>0</v>
      </c>
      <c r="E97" s="126">
        <f t="shared" ref="E97:AQ97" si="32">E98+E99+E100+E101+E102+E103+E104+E105+E106+E107+E108+E109+E110+E111+E112+E113+E114+E115+E116+E117+E118+E119+E120+E121+E122+E123+E124+E125+E126+E127+E128+E129+E130+E131+E132+E133+E134+E135+E136+E137+E138+E139+E140+E141+E142+E143+E144</f>
        <v>0</v>
      </c>
      <c r="F97" s="126">
        <f t="shared" si="32"/>
        <v>0</v>
      </c>
      <c r="G97" s="126">
        <f t="shared" si="32"/>
        <v>0</v>
      </c>
      <c r="H97" s="126">
        <f t="shared" si="32"/>
        <v>0</v>
      </c>
      <c r="I97" s="126">
        <f t="shared" si="32"/>
        <v>0</v>
      </c>
      <c r="J97" s="126">
        <f t="shared" si="32"/>
        <v>97.49</v>
      </c>
      <c r="K97" s="126">
        <f t="shared" si="32"/>
        <v>93.570000000000007</v>
      </c>
      <c r="L97" s="126">
        <f t="shared" si="32"/>
        <v>97.49</v>
      </c>
      <c r="M97" s="126">
        <f t="shared" si="32"/>
        <v>93.570000000000007</v>
      </c>
      <c r="N97" s="126">
        <f t="shared" si="32"/>
        <v>0</v>
      </c>
      <c r="O97" s="126">
        <f t="shared" si="32"/>
        <v>0</v>
      </c>
      <c r="P97" s="126">
        <f t="shared" si="32"/>
        <v>0</v>
      </c>
      <c r="Q97" s="126">
        <f t="shared" si="32"/>
        <v>0</v>
      </c>
      <c r="R97" s="126">
        <f t="shared" si="32"/>
        <v>0</v>
      </c>
      <c r="S97" s="126">
        <f t="shared" si="32"/>
        <v>0</v>
      </c>
      <c r="T97" s="126">
        <f t="shared" si="32"/>
        <v>0</v>
      </c>
      <c r="U97" s="126">
        <f t="shared" si="32"/>
        <v>0</v>
      </c>
      <c r="V97" s="126">
        <f t="shared" si="32"/>
        <v>0</v>
      </c>
      <c r="W97" s="126">
        <f t="shared" si="32"/>
        <v>0</v>
      </c>
      <c r="X97" s="126">
        <f t="shared" si="32"/>
        <v>0</v>
      </c>
      <c r="Y97" s="126">
        <f t="shared" si="32"/>
        <v>0</v>
      </c>
      <c r="Z97" s="126">
        <f t="shared" si="32"/>
        <v>0</v>
      </c>
      <c r="AA97" s="126">
        <f t="shared" si="32"/>
        <v>0</v>
      </c>
      <c r="AB97" s="126">
        <f t="shared" si="32"/>
        <v>0</v>
      </c>
      <c r="AC97" s="126">
        <f t="shared" si="32"/>
        <v>0</v>
      </c>
      <c r="AD97" s="126">
        <f t="shared" si="32"/>
        <v>0</v>
      </c>
      <c r="AE97" s="126">
        <f t="shared" si="32"/>
        <v>0</v>
      </c>
      <c r="AF97" s="126">
        <f t="shared" si="32"/>
        <v>0</v>
      </c>
      <c r="AG97" s="126">
        <f t="shared" si="32"/>
        <v>0</v>
      </c>
      <c r="AH97" s="126">
        <f t="shared" si="32"/>
        <v>0</v>
      </c>
      <c r="AI97" s="126">
        <f t="shared" si="32"/>
        <v>0</v>
      </c>
      <c r="AJ97" s="126">
        <f t="shared" si="32"/>
        <v>0</v>
      </c>
      <c r="AK97" s="126">
        <f t="shared" si="32"/>
        <v>0</v>
      </c>
      <c r="AL97" s="126">
        <f t="shared" si="32"/>
        <v>0</v>
      </c>
      <c r="AM97" s="126">
        <f t="shared" si="32"/>
        <v>0</v>
      </c>
      <c r="AN97" s="126">
        <f t="shared" si="32"/>
        <v>0</v>
      </c>
      <c r="AO97" s="126">
        <f t="shared" si="32"/>
        <v>0</v>
      </c>
      <c r="AP97" s="126">
        <f t="shared" si="32"/>
        <v>0</v>
      </c>
      <c r="AQ97" s="126">
        <f t="shared" si="32"/>
        <v>0</v>
      </c>
    </row>
    <row r="98" spans="1:43" ht="78.75" x14ac:dyDescent="0.25">
      <c r="A98" s="124" t="s">
        <v>1030</v>
      </c>
      <c r="B98" s="139"/>
      <c r="C98" s="129" t="s">
        <v>556</v>
      </c>
      <c r="D98" s="130">
        <v>0</v>
      </c>
      <c r="E98" s="130">
        <v>0</v>
      </c>
      <c r="F98" s="130">
        <v>0</v>
      </c>
      <c r="G98" s="130">
        <v>0</v>
      </c>
      <c r="H98" s="130">
        <v>0</v>
      </c>
      <c r="I98" s="130">
        <v>0</v>
      </c>
      <c r="J98" s="130">
        <v>37.933050000000001</v>
      </c>
      <c r="K98" s="130">
        <v>20.920000000000016</v>
      </c>
      <c r="L98" s="126">
        <f>J98+H98+F98+D98</f>
        <v>37.933050000000001</v>
      </c>
      <c r="M98" s="126">
        <f>K98+I98+G98+E98</f>
        <v>20.920000000000016</v>
      </c>
      <c r="N98" s="131"/>
      <c r="O98" s="131"/>
      <c r="P98" s="131"/>
      <c r="Q98" s="131"/>
      <c r="R98" s="131"/>
      <c r="S98" s="131"/>
      <c r="T98" s="131"/>
      <c r="U98" s="131"/>
      <c r="V98" s="126"/>
      <c r="W98" s="126"/>
      <c r="X98" s="130"/>
      <c r="Y98" s="130"/>
      <c r="Z98" s="130"/>
      <c r="AA98" s="130"/>
      <c r="AB98" s="130"/>
      <c r="AC98" s="130"/>
      <c r="AD98" s="130"/>
      <c r="AE98" s="130"/>
      <c r="AF98" s="130"/>
      <c r="AG98" s="130"/>
      <c r="AH98" s="131"/>
      <c r="AI98" s="131"/>
      <c r="AJ98" s="131"/>
      <c r="AK98" s="131"/>
      <c r="AL98" s="131"/>
      <c r="AM98" s="131"/>
      <c r="AN98" s="131"/>
      <c r="AO98" s="131"/>
      <c r="AP98" s="133"/>
      <c r="AQ98" s="134"/>
    </row>
    <row r="99" spans="1:43" ht="141.75" x14ac:dyDescent="0.25">
      <c r="A99" s="124" t="s">
        <v>1030</v>
      </c>
      <c r="B99" s="139"/>
      <c r="C99" s="129" t="s">
        <v>557</v>
      </c>
      <c r="D99" s="130">
        <v>0</v>
      </c>
      <c r="E99" s="130">
        <v>0</v>
      </c>
      <c r="F99" s="130">
        <v>0</v>
      </c>
      <c r="G99" s="130">
        <v>0</v>
      </c>
      <c r="H99" s="130">
        <v>0</v>
      </c>
      <c r="I99" s="130">
        <v>0</v>
      </c>
      <c r="J99" s="130">
        <v>6.05</v>
      </c>
      <c r="K99" s="130">
        <v>1.26</v>
      </c>
      <c r="L99" s="126">
        <f t="shared" ref="L99:M142" si="33">J99+H99+F99+D99</f>
        <v>6.05</v>
      </c>
      <c r="M99" s="126">
        <f t="shared" si="33"/>
        <v>1.26</v>
      </c>
      <c r="N99" s="131"/>
      <c r="O99" s="131"/>
      <c r="P99" s="131"/>
      <c r="Q99" s="131"/>
      <c r="R99" s="131"/>
      <c r="S99" s="131"/>
      <c r="T99" s="131"/>
      <c r="U99" s="131"/>
      <c r="V99" s="126"/>
      <c r="W99" s="126"/>
      <c r="X99" s="130"/>
      <c r="Y99" s="130"/>
      <c r="Z99" s="130"/>
      <c r="AA99" s="130"/>
      <c r="AB99" s="130"/>
      <c r="AC99" s="130"/>
      <c r="AD99" s="130"/>
      <c r="AE99" s="130"/>
      <c r="AF99" s="130"/>
      <c r="AG99" s="130"/>
      <c r="AH99" s="131"/>
      <c r="AI99" s="131"/>
      <c r="AJ99" s="131"/>
      <c r="AK99" s="131"/>
      <c r="AL99" s="131"/>
      <c r="AM99" s="131"/>
      <c r="AN99" s="131"/>
      <c r="AO99" s="131"/>
      <c r="AP99" s="133"/>
      <c r="AQ99" s="134"/>
    </row>
    <row r="100" spans="1:43" ht="141.75" x14ac:dyDescent="0.25">
      <c r="A100" s="124" t="s">
        <v>1030</v>
      </c>
      <c r="B100" s="139"/>
      <c r="C100" s="129" t="s">
        <v>558</v>
      </c>
      <c r="D100" s="130">
        <v>0</v>
      </c>
      <c r="E100" s="130">
        <v>0</v>
      </c>
      <c r="F100" s="130">
        <v>0</v>
      </c>
      <c r="G100" s="130">
        <v>0</v>
      </c>
      <c r="H100" s="130">
        <v>0</v>
      </c>
      <c r="I100" s="130">
        <v>0</v>
      </c>
      <c r="J100" s="130">
        <v>13.368</v>
      </c>
      <c r="K100" s="130">
        <v>1.66</v>
      </c>
      <c r="L100" s="126">
        <f t="shared" si="33"/>
        <v>13.368</v>
      </c>
      <c r="M100" s="126">
        <f t="shared" si="33"/>
        <v>1.66</v>
      </c>
      <c r="N100" s="131"/>
      <c r="O100" s="131"/>
      <c r="P100" s="131"/>
      <c r="Q100" s="131"/>
      <c r="R100" s="131"/>
      <c r="S100" s="131"/>
      <c r="T100" s="131"/>
      <c r="U100" s="131"/>
      <c r="V100" s="126"/>
      <c r="W100" s="126"/>
      <c r="X100" s="130"/>
      <c r="Y100" s="130"/>
      <c r="Z100" s="130"/>
      <c r="AA100" s="130"/>
      <c r="AB100" s="130"/>
      <c r="AC100" s="130"/>
      <c r="AD100" s="130"/>
      <c r="AE100" s="130"/>
      <c r="AF100" s="130"/>
      <c r="AG100" s="130"/>
      <c r="AH100" s="131"/>
      <c r="AI100" s="131"/>
      <c r="AJ100" s="131"/>
      <c r="AK100" s="131"/>
      <c r="AL100" s="131"/>
      <c r="AM100" s="131"/>
      <c r="AN100" s="131"/>
      <c r="AO100" s="131"/>
      <c r="AP100" s="133"/>
      <c r="AQ100" s="134"/>
    </row>
    <row r="101" spans="1:43" ht="126" x14ac:dyDescent="0.25">
      <c r="A101" s="124" t="s">
        <v>1030</v>
      </c>
      <c r="B101" s="139"/>
      <c r="C101" s="129" t="s">
        <v>559</v>
      </c>
      <c r="D101" s="130">
        <v>0</v>
      </c>
      <c r="E101" s="130">
        <v>0</v>
      </c>
      <c r="F101" s="130">
        <v>0</v>
      </c>
      <c r="G101" s="130">
        <v>0</v>
      </c>
      <c r="H101" s="130">
        <v>0</v>
      </c>
      <c r="I101" s="130">
        <v>0</v>
      </c>
      <c r="J101" s="130">
        <v>1.0369999999999999</v>
      </c>
      <c r="K101" s="130">
        <v>1.89</v>
      </c>
      <c r="L101" s="126">
        <f t="shared" si="33"/>
        <v>1.0369999999999999</v>
      </c>
      <c r="M101" s="126">
        <f t="shared" si="33"/>
        <v>1.89</v>
      </c>
      <c r="N101" s="131"/>
      <c r="O101" s="131"/>
      <c r="P101" s="131"/>
      <c r="Q101" s="131"/>
      <c r="R101" s="131"/>
      <c r="S101" s="131"/>
      <c r="T101" s="131"/>
      <c r="U101" s="131"/>
      <c r="V101" s="126"/>
      <c r="W101" s="126"/>
      <c r="X101" s="130"/>
      <c r="Y101" s="130"/>
      <c r="Z101" s="130"/>
      <c r="AA101" s="130"/>
      <c r="AB101" s="130"/>
      <c r="AC101" s="130"/>
      <c r="AD101" s="130"/>
      <c r="AE101" s="130"/>
      <c r="AF101" s="130"/>
      <c r="AG101" s="130"/>
      <c r="AH101" s="131"/>
      <c r="AI101" s="131"/>
      <c r="AJ101" s="131"/>
      <c r="AK101" s="131"/>
      <c r="AL101" s="131"/>
      <c r="AM101" s="131"/>
      <c r="AN101" s="131"/>
      <c r="AO101" s="131"/>
      <c r="AP101" s="133"/>
      <c r="AQ101" s="134"/>
    </row>
    <row r="102" spans="1:43" ht="141.75" x14ac:dyDescent="0.25">
      <c r="A102" s="124" t="s">
        <v>1030</v>
      </c>
      <c r="B102" s="139"/>
      <c r="C102" s="129" t="s">
        <v>560</v>
      </c>
      <c r="D102" s="130">
        <v>0</v>
      </c>
      <c r="E102" s="130">
        <v>0</v>
      </c>
      <c r="F102" s="130">
        <v>0</v>
      </c>
      <c r="G102" s="130">
        <v>0</v>
      </c>
      <c r="H102" s="130">
        <v>0</v>
      </c>
      <c r="I102" s="130">
        <v>0</v>
      </c>
      <c r="J102" s="130">
        <v>0.84</v>
      </c>
      <c r="K102" s="130">
        <v>1.26</v>
      </c>
      <c r="L102" s="126">
        <f t="shared" si="33"/>
        <v>0.84</v>
      </c>
      <c r="M102" s="126">
        <f t="shared" si="33"/>
        <v>1.26</v>
      </c>
      <c r="N102" s="131"/>
      <c r="O102" s="131"/>
      <c r="P102" s="131"/>
      <c r="Q102" s="131"/>
      <c r="R102" s="131"/>
      <c r="S102" s="131"/>
      <c r="T102" s="131"/>
      <c r="U102" s="131"/>
      <c r="V102" s="126"/>
      <c r="W102" s="126"/>
      <c r="X102" s="130"/>
      <c r="Y102" s="130"/>
      <c r="Z102" s="130"/>
      <c r="AA102" s="130"/>
      <c r="AB102" s="130"/>
      <c r="AC102" s="130"/>
      <c r="AD102" s="130"/>
      <c r="AE102" s="130"/>
      <c r="AF102" s="130"/>
      <c r="AG102" s="130"/>
      <c r="AH102" s="131"/>
      <c r="AI102" s="131"/>
      <c r="AJ102" s="131"/>
      <c r="AK102" s="131"/>
      <c r="AL102" s="131"/>
      <c r="AM102" s="131"/>
      <c r="AN102" s="131"/>
      <c r="AO102" s="131"/>
      <c r="AP102" s="133"/>
      <c r="AQ102" s="134"/>
    </row>
    <row r="103" spans="1:43" ht="141.75" x14ac:dyDescent="0.25">
      <c r="A103" s="124" t="s">
        <v>1030</v>
      </c>
      <c r="B103" s="139"/>
      <c r="C103" s="129" t="s">
        <v>561</v>
      </c>
      <c r="D103" s="130">
        <v>0</v>
      </c>
      <c r="E103" s="130">
        <v>0</v>
      </c>
      <c r="F103" s="130">
        <v>0</v>
      </c>
      <c r="G103" s="130">
        <v>0</v>
      </c>
      <c r="H103" s="130">
        <v>0</v>
      </c>
      <c r="I103" s="130">
        <v>0</v>
      </c>
      <c r="J103" s="130">
        <v>0.41099999999999998</v>
      </c>
      <c r="K103" s="130">
        <v>1.26</v>
      </c>
      <c r="L103" s="126">
        <f t="shared" si="33"/>
        <v>0.41099999999999998</v>
      </c>
      <c r="M103" s="126">
        <f t="shared" si="33"/>
        <v>1.26</v>
      </c>
      <c r="N103" s="131"/>
      <c r="O103" s="131"/>
      <c r="P103" s="131"/>
      <c r="Q103" s="131"/>
      <c r="R103" s="131"/>
      <c r="S103" s="131"/>
      <c r="T103" s="131"/>
      <c r="U103" s="131"/>
      <c r="V103" s="126"/>
      <c r="W103" s="126"/>
      <c r="X103" s="130"/>
      <c r="Y103" s="130"/>
      <c r="Z103" s="130"/>
      <c r="AA103" s="130"/>
      <c r="AB103" s="130"/>
      <c r="AC103" s="130"/>
      <c r="AD103" s="130"/>
      <c r="AE103" s="130"/>
      <c r="AF103" s="130"/>
      <c r="AG103" s="130"/>
      <c r="AH103" s="131"/>
      <c r="AI103" s="131"/>
      <c r="AJ103" s="131"/>
      <c r="AK103" s="131"/>
      <c r="AL103" s="131"/>
      <c r="AM103" s="131"/>
      <c r="AN103" s="131"/>
      <c r="AO103" s="131"/>
      <c r="AP103" s="133"/>
      <c r="AQ103" s="134"/>
    </row>
    <row r="104" spans="1:43" ht="141.75" x14ac:dyDescent="0.25">
      <c r="A104" s="124" t="s">
        <v>1030</v>
      </c>
      <c r="B104" s="139"/>
      <c r="C104" s="129" t="s">
        <v>562</v>
      </c>
      <c r="D104" s="130">
        <v>0</v>
      </c>
      <c r="E104" s="130">
        <v>0</v>
      </c>
      <c r="F104" s="130">
        <v>0</v>
      </c>
      <c r="G104" s="130">
        <v>0</v>
      </c>
      <c r="H104" s="130">
        <v>0</v>
      </c>
      <c r="I104" s="130">
        <v>0</v>
      </c>
      <c r="J104" s="130">
        <v>0</v>
      </c>
      <c r="K104" s="130">
        <v>2</v>
      </c>
      <c r="L104" s="126">
        <f t="shared" si="33"/>
        <v>0</v>
      </c>
      <c r="M104" s="126">
        <f t="shared" si="33"/>
        <v>2</v>
      </c>
      <c r="N104" s="131"/>
      <c r="O104" s="131"/>
      <c r="P104" s="131"/>
      <c r="Q104" s="131"/>
      <c r="R104" s="131"/>
      <c r="S104" s="131"/>
      <c r="T104" s="131"/>
      <c r="U104" s="131"/>
      <c r="V104" s="126"/>
      <c r="W104" s="126"/>
      <c r="X104" s="130"/>
      <c r="Y104" s="130"/>
      <c r="Z104" s="130"/>
      <c r="AA104" s="130"/>
      <c r="AB104" s="130"/>
      <c r="AC104" s="130"/>
      <c r="AD104" s="130"/>
      <c r="AE104" s="130"/>
      <c r="AF104" s="130"/>
      <c r="AG104" s="130"/>
      <c r="AH104" s="131"/>
      <c r="AI104" s="131"/>
      <c r="AJ104" s="131"/>
      <c r="AK104" s="131"/>
      <c r="AL104" s="131"/>
      <c r="AM104" s="131"/>
      <c r="AN104" s="131"/>
      <c r="AO104" s="131"/>
      <c r="AP104" s="133"/>
      <c r="AQ104" s="134"/>
    </row>
    <row r="105" spans="1:43" ht="141.75" x14ac:dyDescent="0.25">
      <c r="A105" s="124" t="s">
        <v>1030</v>
      </c>
      <c r="B105" s="139"/>
      <c r="C105" s="129" t="s">
        <v>563</v>
      </c>
      <c r="D105" s="130">
        <v>0</v>
      </c>
      <c r="E105" s="130">
        <v>0</v>
      </c>
      <c r="F105" s="130">
        <v>0</v>
      </c>
      <c r="G105" s="130">
        <v>0</v>
      </c>
      <c r="H105" s="130">
        <v>0</v>
      </c>
      <c r="I105" s="130">
        <v>0</v>
      </c>
      <c r="J105" s="130">
        <v>1.028</v>
      </c>
      <c r="K105" s="130">
        <v>1.89</v>
      </c>
      <c r="L105" s="126">
        <f t="shared" si="33"/>
        <v>1.028</v>
      </c>
      <c r="M105" s="126">
        <f t="shared" si="33"/>
        <v>1.89</v>
      </c>
      <c r="N105" s="131"/>
      <c r="O105" s="131"/>
      <c r="P105" s="131"/>
      <c r="Q105" s="131"/>
      <c r="R105" s="131"/>
      <c r="S105" s="131"/>
      <c r="T105" s="131"/>
      <c r="U105" s="131"/>
      <c r="V105" s="126"/>
      <c r="W105" s="126"/>
      <c r="X105" s="130"/>
      <c r="Y105" s="130"/>
      <c r="Z105" s="130"/>
      <c r="AA105" s="130"/>
      <c r="AB105" s="130"/>
      <c r="AC105" s="130"/>
      <c r="AD105" s="130"/>
      <c r="AE105" s="130"/>
      <c r="AF105" s="130"/>
      <c r="AG105" s="130"/>
      <c r="AH105" s="131"/>
      <c r="AI105" s="131"/>
      <c r="AJ105" s="131"/>
      <c r="AK105" s="131"/>
      <c r="AL105" s="131"/>
      <c r="AM105" s="131"/>
      <c r="AN105" s="131"/>
      <c r="AO105" s="131"/>
      <c r="AP105" s="133"/>
      <c r="AQ105" s="134"/>
    </row>
    <row r="106" spans="1:43" ht="141.75" x14ac:dyDescent="0.25">
      <c r="A106" s="124" t="s">
        <v>1030</v>
      </c>
      <c r="B106" s="139"/>
      <c r="C106" s="129" t="s">
        <v>564</v>
      </c>
      <c r="D106" s="130">
        <v>0</v>
      </c>
      <c r="E106" s="130">
        <v>0</v>
      </c>
      <c r="F106" s="130">
        <v>0</v>
      </c>
      <c r="G106" s="130">
        <v>0</v>
      </c>
      <c r="H106" s="130">
        <v>0</v>
      </c>
      <c r="I106" s="130">
        <v>0</v>
      </c>
      <c r="J106" s="130">
        <v>0.441</v>
      </c>
      <c r="K106" s="130">
        <v>1.26</v>
      </c>
      <c r="L106" s="126">
        <f t="shared" si="33"/>
        <v>0.441</v>
      </c>
      <c r="M106" s="126">
        <f t="shared" si="33"/>
        <v>1.26</v>
      </c>
      <c r="N106" s="131"/>
      <c r="O106" s="131"/>
      <c r="P106" s="131"/>
      <c r="Q106" s="131"/>
      <c r="R106" s="131"/>
      <c r="S106" s="131"/>
      <c r="T106" s="131"/>
      <c r="U106" s="131"/>
      <c r="V106" s="126"/>
      <c r="W106" s="126"/>
      <c r="X106" s="130"/>
      <c r="Y106" s="130"/>
      <c r="Z106" s="130"/>
      <c r="AA106" s="130"/>
      <c r="AB106" s="130"/>
      <c r="AC106" s="130"/>
      <c r="AD106" s="130"/>
      <c r="AE106" s="130"/>
      <c r="AF106" s="130"/>
      <c r="AG106" s="130"/>
      <c r="AH106" s="131"/>
      <c r="AI106" s="131"/>
      <c r="AJ106" s="131"/>
      <c r="AK106" s="131"/>
      <c r="AL106" s="131"/>
      <c r="AM106" s="131"/>
      <c r="AN106" s="131"/>
      <c r="AO106" s="131"/>
      <c r="AP106" s="133"/>
      <c r="AQ106" s="134"/>
    </row>
    <row r="107" spans="1:43" ht="141.75" x14ac:dyDescent="0.25">
      <c r="A107" s="124" t="s">
        <v>1030</v>
      </c>
      <c r="B107" s="139"/>
      <c r="C107" s="129" t="s">
        <v>565</v>
      </c>
      <c r="D107" s="130">
        <v>0</v>
      </c>
      <c r="E107" s="130">
        <v>0</v>
      </c>
      <c r="F107" s="130">
        <v>0</v>
      </c>
      <c r="G107" s="130">
        <v>0</v>
      </c>
      <c r="H107" s="130">
        <v>0</v>
      </c>
      <c r="I107" s="130">
        <v>0</v>
      </c>
      <c r="J107" s="130">
        <v>1.3</v>
      </c>
      <c r="K107" s="130">
        <v>1.26</v>
      </c>
      <c r="L107" s="126">
        <f t="shared" si="33"/>
        <v>1.3</v>
      </c>
      <c r="M107" s="126">
        <f t="shared" si="33"/>
        <v>1.26</v>
      </c>
      <c r="N107" s="131"/>
      <c r="O107" s="131"/>
      <c r="P107" s="131"/>
      <c r="Q107" s="131"/>
      <c r="R107" s="131"/>
      <c r="S107" s="131"/>
      <c r="T107" s="131"/>
      <c r="U107" s="131"/>
      <c r="V107" s="126"/>
      <c r="W107" s="126"/>
      <c r="X107" s="130"/>
      <c r="Y107" s="130"/>
      <c r="Z107" s="130"/>
      <c r="AA107" s="130"/>
      <c r="AB107" s="130"/>
      <c r="AC107" s="130"/>
      <c r="AD107" s="130"/>
      <c r="AE107" s="130"/>
      <c r="AF107" s="130"/>
      <c r="AG107" s="130"/>
      <c r="AH107" s="131"/>
      <c r="AI107" s="131"/>
      <c r="AJ107" s="131"/>
      <c r="AK107" s="131"/>
      <c r="AL107" s="131"/>
      <c r="AM107" s="131"/>
      <c r="AN107" s="131"/>
      <c r="AO107" s="131"/>
      <c r="AP107" s="133"/>
      <c r="AQ107" s="134"/>
    </row>
    <row r="108" spans="1:43" ht="141.75" x14ac:dyDescent="0.25">
      <c r="A108" s="124" t="s">
        <v>1030</v>
      </c>
      <c r="B108" s="139"/>
      <c r="C108" s="129" t="s">
        <v>566</v>
      </c>
      <c r="D108" s="130">
        <v>0</v>
      </c>
      <c r="E108" s="130">
        <v>0</v>
      </c>
      <c r="F108" s="130">
        <v>0</v>
      </c>
      <c r="G108" s="130">
        <v>0</v>
      </c>
      <c r="H108" s="130">
        <v>0</v>
      </c>
      <c r="I108" s="130">
        <v>0</v>
      </c>
      <c r="J108" s="130">
        <v>0.82694999999999996</v>
      </c>
      <c r="K108" s="130">
        <v>1.26</v>
      </c>
      <c r="L108" s="126">
        <f t="shared" si="33"/>
        <v>0.82694999999999996</v>
      </c>
      <c r="M108" s="126">
        <f t="shared" si="33"/>
        <v>1.26</v>
      </c>
      <c r="N108" s="131"/>
      <c r="O108" s="131"/>
      <c r="P108" s="131"/>
      <c r="Q108" s="131"/>
      <c r="R108" s="131"/>
      <c r="S108" s="131"/>
      <c r="T108" s="131"/>
      <c r="U108" s="131"/>
      <c r="V108" s="126"/>
      <c r="W108" s="126"/>
      <c r="X108" s="130"/>
      <c r="Y108" s="130"/>
      <c r="Z108" s="130"/>
      <c r="AA108" s="130"/>
      <c r="AB108" s="130"/>
      <c r="AC108" s="130"/>
      <c r="AD108" s="130"/>
      <c r="AE108" s="130"/>
      <c r="AF108" s="130"/>
      <c r="AG108" s="130"/>
      <c r="AH108" s="131"/>
      <c r="AI108" s="131"/>
      <c r="AJ108" s="131"/>
      <c r="AK108" s="131"/>
      <c r="AL108" s="131"/>
      <c r="AM108" s="131"/>
      <c r="AN108" s="131"/>
      <c r="AO108" s="131"/>
      <c r="AP108" s="133"/>
      <c r="AQ108" s="134"/>
    </row>
    <row r="109" spans="1:43" ht="141.75" x14ac:dyDescent="0.25">
      <c r="A109" s="124" t="s">
        <v>1030</v>
      </c>
      <c r="B109" s="139"/>
      <c r="C109" s="129" t="s">
        <v>567</v>
      </c>
      <c r="D109" s="130">
        <v>0</v>
      </c>
      <c r="E109" s="130">
        <v>0</v>
      </c>
      <c r="F109" s="130">
        <v>0</v>
      </c>
      <c r="G109" s="130">
        <v>0</v>
      </c>
      <c r="H109" s="130">
        <v>0</v>
      </c>
      <c r="I109" s="130">
        <v>0</v>
      </c>
      <c r="J109" s="130">
        <v>2.4039999999999999</v>
      </c>
      <c r="K109" s="130">
        <v>1.26</v>
      </c>
      <c r="L109" s="126">
        <f t="shared" si="33"/>
        <v>2.4039999999999999</v>
      </c>
      <c r="M109" s="126">
        <f t="shared" si="33"/>
        <v>1.26</v>
      </c>
      <c r="N109" s="131"/>
      <c r="O109" s="131"/>
      <c r="P109" s="131"/>
      <c r="Q109" s="131"/>
      <c r="R109" s="131"/>
      <c r="S109" s="131"/>
      <c r="T109" s="131"/>
      <c r="U109" s="131"/>
      <c r="V109" s="126"/>
      <c r="W109" s="126"/>
      <c r="X109" s="130"/>
      <c r="Y109" s="130"/>
      <c r="Z109" s="130"/>
      <c r="AA109" s="130"/>
      <c r="AB109" s="130"/>
      <c r="AC109" s="130"/>
      <c r="AD109" s="130"/>
      <c r="AE109" s="130"/>
      <c r="AF109" s="130"/>
      <c r="AG109" s="130"/>
      <c r="AH109" s="131"/>
      <c r="AI109" s="131"/>
      <c r="AJ109" s="131"/>
      <c r="AK109" s="131"/>
      <c r="AL109" s="131"/>
      <c r="AM109" s="131"/>
      <c r="AN109" s="131"/>
      <c r="AO109" s="131"/>
      <c r="AP109" s="133"/>
      <c r="AQ109" s="134"/>
    </row>
    <row r="110" spans="1:43" ht="126" x14ac:dyDescent="0.25">
      <c r="A110" s="124" t="s">
        <v>1030</v>
      </c>
      <c r="B110" s="139"/>
      <c r="C110" s="129" t="s">
        <v>568</v>
      </c>
      <c r="D110" s="130">
        <v>0</v>
      </c>
      <c r="E110" s="130">
        <v>0</v>
      </c>
      <c r="F110" s="130">
        <v>0</v>
      </c>
      <c r="G110" s="130">
        <v>0</v>
      </c>
      <c r="H110" s="130">
        <v>0</v>
      </c>
      <c r="I110" s="130">
        <v>0</v>
      </c>
      <c r="J110" s="130">
        <v>0.60299999999999998</v>
      </c>
      <c r="K110" s="130">
        <v>2.63</v>
      </c>
      <c r="L110" s="126">
        <f t="shared" si="33"/>
        <v>0.60299999999999998</v>
      </c>
      <c r="M110" s="126">
        <f t="shared" si="33"/>
        <v>2.63</v>
      </c>
      <c r="N110" s="131"/>
      <c r="O110" s="131"/>
      <c r="P110" s="131"/>
      <c r="Q110" s="131"/>
      <c r="R110" s="131"/>
      <c r="S110" s="131"/>
      <c r="T110" s="131"/>
      <c r="U110" s="131"/>
      <c r="V110" s="126"/>
      <c r="W110" s="126"/>
      <c r="X110" s="130"/>
      <c r="Y110" s="130"/>
      <c r="Z110" s="130"/>
      <c r="AA110" s="130"/>
      <c r="AB110" s="130"/>
      <c r="AC110" s="130"/>
      <c r="AD110" s="130"/>
      <c r="AE110" s="130"/>
      <c r="AF110" s="130"/>
      <c r="AG110" s="130"/>
      <c r="AH110" s="131"/>
      <c r="AI110" s="131"/>
      <c r="AJ110" s="131"/>
      <c r="AK110" s="131"/>
      <c r="AL110" s="131"/>
      <c r="AM110" s="131"/>
      <c r="AN110" s="131"/>
      <c r="AO110" s="131"/>
      <c r="AP110" s="133"/>
      <c r="AQ110" s="134"/>
    </row>
    <row r="111" spans="1:43" ht="126" x14ac:dyDescent="0.25">
      <c r="A111" s="124" t="s">
        <v>1030</v>
      </c>
      <c r="B111" s="139"/>
      <c r="C111" s="129" t="s">
        <v>569</v>
      </c>
      <c r="D111" s="130">
        <v>0</v>
      </c>
      <c r="E111" s="130">
        <v>0</v>
      </c>
      <c r="F111" s="130">
        <v>0</v>
      </c>
      <c r="G111" s="130">
        <v>0</v>
      </c>
      <c r="H111" s="130">
        <v>0</v>
      </c>
      <c r="I111" s="130">
        <v>0</v>
      </c>
      <c r="J111" s="130">
        <v>0</v>
      </c>
      <c r="K111" s="130">
        <v>0.5</v>
      </c>
      <c r="L111" s="126">
        <f t="shared" si="33"/>
        <v>0</v>
      </c>
      <c r="M111" s="126">
        <f t="shared" si="33"/>
        <v>0.5</v>
      </c>
      <c r="N111" s="131"/>
      <c r="O111" s="131"/>
      <c r="P111" s="131"/>
      <c r="Q111" s="131"/>
      <c r="R111" s="131"/>
      <c r="S111" s="131"/>
      <c r="T111" s="131"/>
      <c r="U111" s="131"/>
      <c r="V111" s="126"/>
      <c r="W111" s="126"/>
      <c r="X111" s="130"/>
      <c r="Y111" s="130"/>
      <c r="Z111" s="130"/>
      <c r="AA111" s="130"/>
      <c r="AB111" s="130"/>
      <c r="AC111" s="130"/>
      <c r="AD111" s="130"/>
      <c r="AE111" s="130"/>
      <c r="AF111" s="130"/>
      <c r="AG111" s="130"/>
      <c r="AH111" s="131"/>
      <c r="AI111" s="131"/>
      <c r="AJ111" s="131"/>
      <c r="AK111" s="131"/>
      <c r="AL111" s="131"/>
      <c r="AM111" s="131"/>
      <c r="AN111" s="131"/>
      <c r="AO111" s="131"/>
      <c r="AP111" s="133"/>
      <c r="AQ111" s="134"/>
    </row>
    <row r="112" spans="1:43" ht="126" x14ac:dyDescent="0.25">
      <c r="A112" s="124" t="s">
        <v>1030</v>
      </c>
      <c r="B112" s="139"/>
      <c r="C112" s="129" t="s">
        <v>570</v>
      </c>
      <c r="D112" s="130">
        <v>0</v>
      </c>
      <c r="E112" s="130">
        <v>0</v>
      </c>
      <c r="F112" s="130">
        <v>0</v>
      </c>
      <c r="G112" s="130">
        <v>0</v>
      </c>
      <c r="H112" s="130">
        <v>0</v>
      </c>
      <c r="I112" s="130">
        <v>0</v>
      </c>
      <c r="J112" s="130">
        <v>2.38</v>
      </c>
      <c r="K112" s="130">
        <v>1.89</v>
      </c>
      <c r="L112" s="126">
        <f t="shared" si="33"/>
        <v>2.38</v>
      </c>
      <c r="M112" s="126">
        <f t="shared" si="33"/>
        <v>1.89</v>
      </c>
      <c r="N112" s="131"/>
      <c r="O112" s="131"/>
      <c r="P112" s="131"/>
      <c r="Q112" s="131"/>
      <c r="R112" s="131"/>
      <c r="S112" s="131"/>
      <c r="T112" s="131"/>
      <c r="U112" s="131"/>
      <c r="V112" s="126"/>
      <c r="W112" s="126"/>
      <c r="X112" s="130"/>
      <c r="Y112" s="130"/>
      <c r="Z112" s="130"/>
      <c r="AA112" s="130"/>
      <c r="AB112" s="130"/>
      <c r="AC112" s="130"/>
      <c r="AD112" s="130"/>
      <c r="AE112" s="130"/>
      <c r="AF112" s="130"/>
      <c r="AG112" s="130"/>
      <c r="AH112" s="131"/>
      <c r="AI112" s="131"/>
      <c r="AJ112" s="131"/>
      <c r="AK112" s="131"/>
      <c r="AL112" s="131"/>
      <c r="AM112" s="131"/>
      <c r="AN112" s="131"/>
      <c r="AO112" s="131"/>
      <c r="AP112" s="133"/>
      <c r="AQ112" s="134"/>
    </row>
    <row r="113" spans="1:43" ht="141.75" x14ac:dyDescent="0.25">
      <c r="A113" s="124" t="s">
        <v>1030</v>
      </c>
      <c r="B113" s="139"/>
      <c r="C113" s="129" t="s">
        <v>571</v>
      </c>
      <c r="D113" s="130">
        <v>0</v>
      </c>
      <c r="E113" s="130">
        <v>0</v>
      </c>
      <c r="F113" s="130">
        <v>0</v>
      </c>
      <c r="G113" s="130">
        <v>0</v>
      </c>
      <c r="H113" s="130">
        <v>0</v>
      </c>
      <c r="I113" s="130">
        <v>0</v>
      </c>
      <c r="J113" s="130">
        <v>0.36099999999999999</v>
      </c>
      <c r="K113" s="130">
        <v>1.26</v>
      </c>
      <c r="L113" s="126">
        <f t="shared" si="33"/>
        <v>0.36099999999999999</v>
      </c>
      <c r="M113" s="126">
        <f t="shared" si="33"/>
        <v>1.26</v>
      </c>
      <c r="N113" s="131"/>
      <c r="O113" s="131"/>
      <c r="P113" s="131"/>
      <c r="Q113" s="131"/>
      <c r="R113" s="131"/>
      <c r="S113" s="131"/>
      <c r="T113" s="131"/>
      <c r="U113" s="131"/>
      <c r="V113" s="126"/>
      <c r="W113" s="126"/>
      <c r="X113" s="130"/>
      <c r="Y113" s="130"/>
      <c r="Z113" s="130"/>
      <c r="AA113" s="130"/>
      <c r="AB113" s="130"/>
      <c r="AC113" s="130"/>
      <c r="AD113" s="130"/>
      <c r="AE113" s="130"/>
      <c r="AF113" s="130"/>
      <c r="AG113" s="130"/>
      <c r="AH113" s="131"/>
      <c r="AI113" s="131"/>
      <c r="AJ113" s="131"/>
      <c r="AK113" s="131"/>
      <c r="AL113" s="131"/>
      <c r="AM113" s="131"/>
      <c r="AN113" s="131"/>
      <c r="AO113" s="131"/>
      <c r="AP113" s="133"/>
      <c r="AQ113" s="134"/>
    </row>
    <row r="114" spans="1:43" ht="126" x14ac:dyDescent="0.25">
      <c r="A114" s="124" t="s">
        <v>1030</v>
      </c>
      <c r="B114" s="139"/>
      <c r="C114" s="129" t="s">
        <v>572</v>
      </c>
      <c r="D114" s="130">
        <v>0</v>
      </c>
      <c r="E114" s="130">
        <v>0</v>
      </c>
      <c r="F114" s="130">
        <v>0</v>
      </c>
      <c r="G114" s="130">
        <v>0</v>
      </c>
      <c r="H114" s="130">
        <v>0</v>
      </c>
      <c r="I114" s="130">
        <v>0</v>
      </c>
      <c r="J114" s="130">
        <v>0.42299999999999999</v>
      </c>
      <c r="K114" s="130">
        <v>1.26</v>
      </c>
      <c r="L114" s="126">
        <f t="shared" si="33"/>
        <v>0.42299999999999999</v>
      </c>
      <c r="M114" s="126">
        <f t="shared" si="33"/>
        <v>1.26</v>
      </c>
      <c r="N114" s="131"/>
      <c r="O114" s="131"/>
      <c r="P114" s="131"/>
      <c r="Q114" s="131"/>
      <c r="R114" s="131"/>
      <c r="S114" s="131"/>
      <c r="T114" s="131"/>
      <c r="U114" s="131"/>
      <c r="V114" s="126"/>
      <c r="W114" s="126"/>
      <c r="X114" s="130"/>
      <c r="Y114" s="130"/>
      <c r="Z114" s="130"/>
      <c r="AA114" s="130"/>
      <c r="AB114" s="130"/>
      <c r="AC114" s="130"/>
      <c r="AD114" s="130"/>
      <c r="AE114" s="130"/>
      <c r="AF114" s="130"/>
      <c r="AG114" s="130"/>
      <c r="AH114" s="131"/>
      <c r="AI114" s="131"/>
      <c r="AJ114" s="131"/>
      <c r="AK114" s="131"/>
      <c r="AL114" s="131"/>
      <c r="AM114" s="131"/>
      <c r="AN114" s="131"/>
      <c r="AO114" s="131"/>
      <c r="AP114" s="133"/>
      <c r="AQ114" s="134"/>
    </row>
    <row r="115" spans="1:43" ht="126" x14ac:dyDescent="0.25">
      <c r="A115" s="124" t="s">
        <v>1030</v>
      </c>
      <c r="B115" s="139"/>
      <c r="C115" s="129" t="s">
        <v>573</v>
      </c>
      <c r="D115" s="130">
        <v>0</v>
      </c>
      <c r="E115" s="130">
        <v>0</v>
      </c>
      <c r="F115" s="130">
        <v>0</v>
      </c>
      <c r="G115" s="130">
        <v>0</v>
      </c>
      <c r="H115" s="130">
        <v>0</v>
      </c>
      <c r="I115" s="130">
        <v>0</v>
      </c>
      <c r="J115" s="130">
        <v>1.31</v>
      </c>
      <c r="K115" s="130">
        <v>0.8</v>
      </c>
      <c r="L115" s="126">
        <f t="shared" si="33"/>
        <v>1.31</v>
      </c>
      <c r="M115" s="126">
        <f t="shared" si="33"/>
        <v>0.8</v>
      </c>
      <c r="N115" s="131"/>
      <c r="O115" s="131"/>
      <c r="P115" s="131"/>
      <c r="Q115" s="131"/>
      <c r="R115" s="131"/>
      <c r="S115" s="131"/>
      <c r="T115" s="131"/>
      <c r="U115" s="131"/>
      <c r="V115" s="126"/>
      <c r="W115" s="126"/>
      <c r="X115" s="130"/>
      <c r="Y115" s="130"/>
      <c r="Z115" s="130"/>
      <c r="AA115" s="130"/>
      <c r="AB115" s="130"/>
      <c r="AC115" s="130"/>
      <c r="AD115" s="130"/>
      <c r="AE115" s="130"/>
      <c r="AF115" s="130"/>
      <c r="AG115" s="130"/>
      <c r="AH115" s="131"/>
      <c r="AI115" s="131"/>
      <c r="AJ115" s="131"/>
      <c r="AK115" s="131"/>
      <c r="AL115" s="131"/>
      <c r="AM115" s="131"/>
      <c r="AN115" s="131"/>
      <c r="AO115" s="131"/>
      <c r="AP115" s="133"/>
      <c r="AQ115" s="134"/>
    </row>
    <row r="116" spans="1:43" ht="141.75" x14ac:dyDescent="0.25">
      <c r="A116" s="124" t="s">
        <v>1030</v>
      </c>
      <c r="B116" s="139"/>
      <c r="C116" s="129" t="s">
        <v>574</v>
      </c>
      <c r="D116" s="130">
        <v>0</v>
      </c>
      <c r="E116" s="130">
        <v>0</v>
      </c>
      <c r="F116" s="130">
        <v>0</v>
      </c>
      <c r="G116" s="130">
        <v>0</v>
      </c>
      <c r="H116" s="130">
        <v>0</v>
      </c>
      <c r="I116" s="130">
        <v>0</v>
      </c>
      <c r="J116" s="130">
        <v>0.9</v>
      </c>
      <c r="K116" s="130">
        <v>0.8</v>
      </c>
      <c r="L116" s="126">
        <f t="shared" si="33"/>
        <v>0.9</v>
      </c>
      <c r="M116" s="126">
        <f t="shared" si="33"/>
        <v>0.8</v>
      </c>
      <c r="N116" s="131"/>
      <c r="O116" s="131"/>
      <c r="P116" s="131"/>
      <c r="Q116" s="131"/>
      <c r="R116" s="131"/>
      <c r="S116" s="131"/>
      <c r="T116" s="131"/>
      <c r="U116" s="131"/>
      <c r="V116" s="126"/>
      <c r="W116" s="126"/>
      <c r="X116" s="130"/>
      <c r="Y116" s="130"/>
      <c r="Z116" s="130"/>
      <c r="AA116" s="130"/>
      <c r="AB116" s="130"/>
      <c r="AC116" s="130"/>
      <c r="AD116" s="130"/>
      <c r="AE116" s="130"/>
      <c r="AF116" s="130"/>
      <c r="AG116" s="130"/>
      <c r="AH116" s="131"/>
      <c r="AI116" s="131"/>
      <c r="AJ116" s="131"/>
      <c r="AK116" s="131"/>
      <c r="AL116" s="131"/>
      <c r="AM116" s="131"/>
      <c r="AN116" s="131"/>
      <c r="AO116" s="131"/>
      <c r="AP116" s="133"/>
      <c r="AQ116" s="134"/>
    </row>
    <row r="117" spans="1:43" ht="126" x14ac:dyDescent="0.25">
      <c r="A117" s="124" t="s">
        <v>1030</v>
      </c>
      <c r="B117" s="139"/>
      <c r="C117" s="129" t="s">
        <v>575</v>
      </c>
      <c r="D117" s="130">
        <v>0</v>
      </c>
      <c r="E117" s="130">
        <v>0</v>
      </c>
      <c r="F117" s="130">
        <v>0</v>
      </c>
      <c r="G117" s="130">
        <v>0</v>
      </c>
      <c r="H117" s="130">
        <v>0</v>
      </c>
      <c r="I117" s="130">
        <v>0</v>
      </c>
      <c r="J117" s="130">
        <v>0.83499999999999996</v>
      </c>
      <c r="K117" s="130">
        <v>0.8</v>
      </c>
      <c r="L117" s="126">
        <f t="shared" si="33"/>
        <v>0.83499999999999996</v>
      </c>
      <c r="M117" s="126">
        <f t="shared" si="33"/>
        <v>0.8</v>
      </c>
      <c r="N117" s="131"/>
      <c r="O117" s="131"/>
      <c r="P117" s="131"/>
      <c r="Q117" s="131"/>
      <c r="R117" s="131"/>
      <c r="S117" s="131"/>
      <c r="T117" s="131"/>
      <c r="U117" s="131"/>
      <c r="V117" s="126"/>
      <c r="W117" s="126"/>
      <c r="X117" s="130"/>
      <c r="Y117" s="130"/>
      <c r="Z117" s="130"/>
      <c r="AA117" s="130"/>
      <c r="AB117" s="130"/>
      <c r="AC117" s="130"/>
      <c r="AD117" s="130"/>
      <c r="AE117" s="130"/>
      <c r="AF117" s="130"/>
      <c r="AG117" s="130"/>
      <c r="AH117" s="131"/>
      <c r="AI117" s="131"/>
      <c r="AJ117" s="131"/>
      <c r="AK117" s="131"/>
      <c r="AL117" s="131"/>
      <c r="AM117" s="131"/>
      <c r="AN117" s="131"/>
      <c r="AO117" s="131"/>
      <c r="AP117" s="133"/>
      <c r="AQ117" s="134"/>
    </row>
    <row r="118" spans="1:43" ht="126" x14ac:dyDescent="0.25">
      <c r="A118" s="124" t="s">
        <v>1030</v>
      </c>
      <c r="B118" s="139"/>
      <c r="C118" s="129" t="s">
        <v>576</v>
      </c>
      <c r="D118" s="130">
        <v>0</v>
      </c>
      <c r="E118" s="130">
        <v>0</v>
      </c>
      <c r="F118" s="130">
        <v>0</v>
      </c>
      <c r="G118" s="130">
        <v>0</v>
      </c>
      <c r="H118" s="130">
        <v>0</v>
      </c>
      <c r="I118" s="130">
        <v>0</v>
      </c>
      <c r="J118" s="130">
        <v>0.04</v>
      </c>
      <c r="K118" s="130">
        <v>1.26</v>
      </c>
      <c r="L118" s="126">
        <f t="shared" si="33"/>
        <v>0.04</v>
      </c>
      <c r="M118" s="126">
        <f t="shared" si="33"/>
        <v>1.26</v>
      </c>
      <c r="N118" s="131"/>
      <c r="O118" s="131"/>
      <c r="P118" s="131"/>
      <c r="Q118" s="131"/>
      <c r="R118" s="131"/>
      <c r="S118" s="131"/>
      <c r="T118" s="131"/>
      <c r="U118" s="131"/>
      <c r="V118" s="126"/>
      <c r="W118" s="126"/>
      <c r="X118" s="130"/>
      <c r="Y118" s="130"/>
      <c r="Z118" s="130"/>
      <c r="AA118" s="130"/>
      <c r="AB118" s="130"/>
      <c r="AC118" s="130"/>
      <c r="AD118" s="130"/>
      <c r="AE118" s="130"/>
      <c r="AF118" s="130"/>
      <c r="AG118" s="130"/>
      <c r="AH118" s="131"/>
      <c r="AI118" s="131"/>
      <c r="AJ118" s="131"/>
      <c r="AK118" s="131"/>
      <c r="AL118" s="131"/>
      <c r="AM118" s="131"/>
      <c r="AN118" s="131"/>
      <c r="AO118" s="131"/>
      <c r="AP118" s="133"/>
      <c r="AQ118" s="134"/>
    </row>
    <row r="119" spans="1:43" ht="126" x14ac:dyDescent="0.25">
      <c r="A119" s="124" t="s">
        <v>1030</v>
      </c>
      <c r="B119" s="139"/>
      <c r="C119" s="129" t="s">
        <v>577</v>
      </c>
      <c r="D119" s="130">
        <v>0</v>
      </c>
      <c r="E119" s="130">
        <v>0</v>
      </c>
      <c r="F119" s="130">
        <v>0</v>
      </c>
      <c r="G119" s="130">
        <v>0</v>
      </c>
      <c r="H119" s="130">
        <v>0</v>
      </c>
      <c r="I119" s="130">
        <v>0</v>
      </c>
      <c r="J119" s="130">
        <v>0.60799999999999998</v>
      </c>
      <c r="K119" s="130">
        <v>0.5</v>
      </c>
      <c r="L119" s="126">
        <f t="shared" si="33"/>
        <v>0.60799999999999998</v>
      </c>
      <c r="M119" s="126">
        <f t="shared" si="33"/>
        <v>0.5</v>
      </c>
      <c r="N119" s="131"/>
      <c r="O119" s="131"/>
      <c r="P119" s="131"/>
      <c r="Q119" s="131"/>
      <c r="R119" s="131"/>
      <c r="S119" s="131"/>
      <c r="T119" s="131"/>
      <c r="U119" s="131"/>
      <c r="V119" s="126"/>
      <c r="W119" s="126"/>
      <c r="X119" s="130"/>
      <c r="Y119" s="130"/>
      <c r="Z119" s="130"/>
      <c r="AA119" s="130"/>
      <c r="AB119" s="130"/>
      <c r="AC119" s="130"/>
      <c r="AD119" s="130"/>
      <c r="AE119" s="130"/>
      <c r="AF119" s="130"/>
      <c r="AG119" s="130"/>
      <c r="AH119" s="131"/>
      <c r="AI119" s="131"/>
      <c r="AJ119" s="131"/>
      <c r="AK119" s="131"/>
      <c r="AL119" s="131"/>
      <c r="AM119" s="131"/>
      <c r="AN119" s="131"/>
      <c r="AO119" s="131"/>
      <c r="AP119" s="133"/>
      <c r="AQ119" s="134"/>
    </row>
    <row r="120" spans="1:43" ht="126" x14ac:dyDescent="0.25">
      <c r="A120" s="124" t="s">
        <v>1030</v>
      </c>
      <c r="B120" s="139"/>
      <c r="C120" s="129" t="s">
        <v>578</v>
      </c>
      <c r="D120" s="130">
        <v>0</v>
      </c>
      <c r="E120" s="130">
        <v>0</v>
      </c>
      <c r="F120" s="130">
        <v>0</v>
      </c>
      <c r="G120" s="130">
        <v>0</v>
      </c>
      <c r="H120" s="130">
        <v>0</v>
      </c>
      <c r="I120" s="130">
        <v>0</v>
      </c>
      <c r="J120" s="130">
        <v>0.45</v>
      </c>
      <c r="K120" s="130">
        <v>0.8</v>
      </c>
      <c r="L120" s="126">
        <f t="shared" si="33"/>
        <v>0.45</v>
      </c>
      <c r="M120" s="126">
        <f t="shared" si="33"/>
        <v>0.8</v>
      </c>
      <c r="N120" s="131"/>
      <c r="O120" s="131"/>
      <c r="P120" s="131"/>
      <c r="Q120" s="131"/>
      <c r="R120" s="131"/>
      <c r="S120" s="131"/>
      <c r="T120" s="131"/>
      <c r="U120" s="131"/>
      <c r="V120" s="126"/>
      <c r="W120" s="126"/>
      <c r="X120" s="130"/>
      <c r="Y120" s="130"/>
      <c r="Z120" s="130"/>
      <c r="AA120" s="130"/>
      <c r="AB120" s="130"/>
      <c r="AC120" s="130"/>
      <c r="AD120" s="130"/>
      <c r="AE120" s="130"/>
      <c r="AF120" s="130"/>
      <c r="AG120" s="130"/>
      <c r="AH120" s="131"/>
      <c r="AI120" s="131"/>
      <c r="AJ120" s="131"/>
      <c r="AK120" s="131"/>
      <c r="AL120" s="131"/>
      <c r="AM120" s="131"/>
      <c r="AN120" s="131"/>
      <c r="AO120" s="131"/>
      <c r="AP120" s="133"/>
      <c r="AQ120" s="134"/>
    </row>
    <row r="121" spans="1:43" ht="126" x14ac:dyDescent="0.25">
      <c r="A121" s="124" t="s">
        <v>1030</v>
      </c>
      <c r="B121" s="139"/>
      <c r="C121" s="129" t="s">
        <v>579</v>
      </c>
      <c r="D121" s="130">
        <v>0</v>
      </c>
      <c r="E121" s="130">
        <v>0</v>
      </c>
      <c r="F121" s="130">
        <v>0</v>
      </c>
      <c r="G121" s="130">
        <v>0</v>
      </c>
      <c r="H121" s="130">
        <v>0</v>
      </c>
      <c r="I121" s="130">
        <v>0</v>
      </c>
      <c r="J121" s="130">
        <v>0</v>
      </c>
      <c r="K121" s="130">
        <v>1.89</v>
      </c>
      <c r="L121" s="126">
        <f t="shared" si="33"/>
        <v>0</v>
      </c>
      <c r="M121" s="126">
        <f t="shared" si="33"/>
        <v>1.89</v>
      </c>
      <c r="N121" s="131"/>
      <c r="O121" s="131"/>
      <c r="P121" s="131"/>
      <c r="Q121" s="131"/>
      <c r="R121" s="131"/>
      <c r="S121" s="131"/>
      <c r="T121" s="131"/>
      <c r="U121" s="131"/>
      <c r="V121" s="126"/>
      <c r="W121" s="126"/>
      <c r="X121" s="130"/>
      <c r="Y121" s="130"/>
      <c r="Z121" s="130"/>
      <c r="AA121" s="130"/>
      <c r="AB121" s="130"/>
      <c r="AC121" s="130"/>
      <c r="AD121" s="130"/>
      <c r="AE121" s="130"/>
      <c r="AF121" s="130"/>
      <c r="AG121" s="130"/>
      <c r="AH121" s="131"/>
      <c r="AI121" s="131"/>
      <c r="AJ121" s="131"/>
      <c r="AK121" s="131"/>
      <c r="AL121" s="131"/>
      <c r="AM121" s="131"/>
      <c r="AN121" s="131"/>
      <c r="AO121" s="131"/>
      <c r="AP121" s="133"/>
      <c r="AQ121" s="134"/>
    </row>
    <row r="122" spans="1:43" ht="126" x14ac:dyDescent="0.25">
      <c r="A122" s="124" t="s">
        <v>1030</v>
      </c>
      <c r="B122" s="139"/>
      <c r="C122" s="129" t="s">
        <v>580</v>
      </c>
      <c r="D122" s="130">
        <v>0</v>
      </c>
      <c r="E122" s="130">
        <v>0</v>
      </c>
      <c r="F122" s="130">
        <v>0</v>
      </c>
      <c r="G122" s="130">
        <v>0</v>
      </c>
      <c r="H122" s="130">
        <v>0</v>
      </c>
      <c r="I122" s="130">
        <v>0</v>
      </c>
      <c r="J122" s="130">
        <v>1.373</v>
      </c>
      <c r="K122" s="130">
        <v>2.52</v>
      </c>
      <c r="L122" s="126">
        <f t="shared" si="33"/>
        <v>1.373</v>
      </c>
      <c r="M122" s="126">
        <f t="shared" si="33"/>
        <v>2.52</v>
      </c>
      <c r="N122" s="131"/>
      <c r="O122" s="131"/>
      <c r="P122" s="131"/>
      <c r="Q122" s="131"/>
      <c r="R122" s="131"/>
      <c r="S122" s="131"/>
      <c r="T122" s="131"/>
      <c r="U122" s="131"/>
      <c r="V122" s="126"/>
      <c r="W122" s="126"/>
      <c r="X122" s="130"/>
      <c r="Y122" s="130"/>
      <c r="Z122" s="130"/>
      <c r="AA122" s="130"/>
      <c r="AB122" s="130"/>
      <c r="AC122" s="130"/>
      <c r="AD122" s="130"/>
      <c r="AE122" s="130"/>
      <c r="AF122" s="130"/>
      <c r="AG122" s="130"/>
      <c r="AH122" s="131"/>
      <c r="AI122" s="131"/>
      <c r="AJ122" s="131"/>
      <c r="AK122" s="131"/>
      <c r="AL122" s="131"/>
      <c r="AM122" s="131"/>
      <c r="AN122" s="131"/>
      <c r="AO122" s="131"/>
      <c r="AP122" s="133"/>
      <c r="AQ122" s="134"/>
    </row>
    <row r="123" spans="1:43" ht="141.75" x14ac:dyDescent="0.25">
      <c r="A123" s="124" t="s">
        <v>1030</v>
      </c>
      <c r="B123" s="139"/>
      <c r="C123" s="129" t="s">
        <v>581</v>
      </c>
      <c r="D123" s="130">
        <v>0</v>
      </c>
      <c r="E123" s="130">
        <v>0</v>
      </c>
      <c r="F123" s="130">
        <v>0</v>
      </c>
      <c r="G123" s="130">
        <v>0</v>
      </c>
      <c r="H123" s="130">
        <v>0</v>
      </c>
      <c r="I123" s="130">
        <v>0</v>
      </c>
      <c r="J123" s="130">
        <v>3.9809999999999999</v>
      </c>
      <c r="K123" s="130">
        <v>4.92</v>
      </c>
      <c r="L123" s="126">
        <f t="shared" si="33"/>
        <v>3.9809999999999999</v>
      </c>
      <c r="M123" s="126">
        <f t="shared" si="33"/>
        <v>4.92</v>
      </c>
      <c r="N123" s="131"/>
      <c r="O123" s="131"/>
      <c r="P123" s="131"/>
      <c r="Q123" s="131"/>
      <c r="R123" s="131"/>
      <c r="S123" s="131"/>
      <c r="T123" s="131"/>
      <c r="U123" s="131"/>
      <c r="V123" s="126"/>
      <c r="W123" s="126"/>
      <c r="X123" s="130"/>
      <c r="Y123" s="130"/>
      <c r="Z123" s="130"/>
      <c r="AA123" s="130"/>
      <c r="AB123" s="130"/>
      <c r="AC123" s="130"/>
      <c r="AD123" s="130"/>
      <c r="AE123" s="130"/>
      <c r="AF123" s="130"/>
      <c r="AG123" s="130"/>
      <c r="AH123" s="131"/>
      <c r="AI123" s="131"/>
      <c r="AJ123" s="131"/>
      <c r="AK123" s="131"/>
      <c r="AL123" s="131"/>
      <c r="AM123" s="131"/>
      <c r="AN123" s="131"/>
      <c r="AO123" s="131"/>
      <c r="AP123" s="133"/>
      <c r="AQ123" s="134"/>
    </row>
    <row r="124" spans="1:43" ht="126" x14ac:dyDescent="0.25">
      <c r="A124" s="124" t="s">
        <v>1030</v>
      </c>
      <c r="B124" s="139"/>
      <c r="C124" s="129" t="s">
        <v>582</v>
      </c>
      <c r="D124" s="130">
        <v>0</v>
      </c>
      <c r="E124" s="130">
        <v>0</v>
      </c>
      <c r="F124" s="130">
        <v>0</v>
      </c>
      <c r="G124" s="130">
        <v>0</v>
      </c>
      <c r="H124" s="130">
        <v>0</v>
      </c>
      <c r="I124" s="130">
        <v>0</v>
      </c>
      <c r="J124" s="130">
        <v>0.54400000000000004</v>
      </c>
      <c r="K124" s="130">
        <v>2.4</v>
      </c>
      <c r="L124" s="126">
        <f t="shared" si="33"/>
        <v>0.54400000000000004</v>
      </c>
      <c r="M124" s="126">
        <f t="shared" si="33"/>
        <v>2.4</v>
      </c>
      <c r="N124" s="131"/>
      <c r="O124" s="131"/>
      <c r="P124" s="131"/>
      <c r="Q124" s="131"/>
      <c r="R124" s="131"/>
      <c r="S124" s="131"/>
      <c r="T124" s="131"/>
      <c r="U124" s="131"/>
      <c r="V124" s="126"/>
      <c r="W124" s="126"/>
      <c r="X124" s="130"/>
      <c r="Y124" s="130"/>
      <c r="Z124" s="130"/>
      <c r="AA124" s="130"/>
      <c r="AB124" s="130"/>
      <c r="AC124" s="130"/>
      <c r="AD124" s="130"/>
      <c r="AE124" s="130"/>
      <c r="AF124" s="130"/>
      <c r="AG124" s="130"/>
      <c r="AH124" s="131"/>
      <c r="AI124" s="131"/>
      <c r="AJ124" s="131"/>
      <c r="AK124" s="131"/>
      <c r="AL124" s="131"/>
      <c r="AM124" s="131"/>
      <c r="AN124" s="131"/>
      <c r="AO124" s="131"/>
      <c r="AP124" s="133"/>
      <c r="AQ124" s="134"/>
    </row>
    <row r="125" spans="1:43" ht="141.75" x14ac:dyDescent="0.25">
      <c r="A125" s="124" t="s">
        <v>1030</v>
      </c>
      <c r="B125" s="139"/>
      <c r="C125" s="129" t="s">
        <v>583</v>
      </c>
      <c r="D125" s="130">
        <v>0</v>
      </c>
      <c r="E125" s="130">
        <v>0</v>
      </c>
      <c r="F125" s="130">
        <v>0</v>
      </c>
      <c r="G125" s="130">
        <v>0</v>
      </c>
      <c r="H125" s="130">
        <v>0</v>
      </c>
      <c r="I125" s="130">
        <v>0</v>
      </c>
      <c r="J125" s="130">
        <v>7.0000000000000007E-2</v>
      </c>
      <c r="K125" s="130">
        <v>1.89</v>
      </c>
      <c r="L125" s="126">
        <f t="shared" si="33"/>
        <v>7.0000000000000007E-2</v>
      </c>
      <c r="M125" s="126">
        <f t="shared" si="33"/>
        <v>1.89</v>
      </c>
      <c r="N125" s="131"/>
      <c r="O125" s="131"/>
      <c r="P125" s="131"/>
      <c r="Q125" s="131"/>
      <c r="R125" s="131"/>
      <c r="S125" s="131"/>
      <c r="T125" s="131"/>
      <c r="U125" s="131"/>
      <c r="V125" s="126"/>
      <c r="W125" s="126"/>
      <c r="X125" s="130"/>
      <c r="Y125" s="130"/>
      <c r="Z125" s="130"/>
      <c r="AA125" s="130"/>
      <c r="AB125" s="130"/>
      <c r="AC125" s="130"/>
      <c r="AD125" s="130"/>
      <c r="AE125" s="130"/>
      <c r="AF125" s="130"/>
      <c r="AG125" s="130"/>
      <c r="AH125" s="131"/>
      <c r="AI125" s="131"/>
      <c r="AJ125" s="131"/>
      <c r="AK125" s="131"/>
      <c r="AL125" s="131"/>
      <c r="AM125" s="131"/>
      <c r="AN125" s="131"/>
      <c r="AO125" s="131"/>
      <c r="AP125" s="133"/>
      <c r="AQ125" s="134"/>
    </row>
    <row r="126" spans="1:43" ht="141.75" x14ac:dyDescent="0.25">
      <c r="A126" s="124" t="s">
        <v>1030</v>
      </c>
      <c r="B126" s="139"/>
      <c r="C126" s="129" t="s">
        <v>584</v>
      </c>
      <c r="D126" s="130">
        <v>0</v>
      </c>
      <c r="E126" s="130">
        <v>0</v>
      </c>
      <c r="F126" s="130">
        <v>0</v>
      </c>
      <c r="G126" s="130">
        <v>0</v>
      </c>
      <c r="H126" s="130">
        <v>0</v>
      </c>
      <c r="I126" s="130">
        <v>0</v>
      </c>
      <c r="J126" s="130">
        <v>2.34</v>
      </c>
      <c r="K126" s="130">
        <v>4.0599999999999996</v>
      </c>
      <c r="L126" s="126">
        <f t="shared" si="33"/>
        <v>2.34</v>
      </c>
      <c r="M126" s="126">
        <f t="shared" si="33"/>
        <v>4.0599999999999996</v>
      </c>
      <c r="N126" s="131"/>
      <c r="O126" s="131"/>
      <c r="P126" s="131"/>
      <c r="Q126" s="131"/>
      <c r="R126" s="131"/>
      <c r="S126" s="131"/>
      <c r="T126" s="131"/>
      <c r="U126" s="131"/>
      <c r="V126" s="126"/>
      <c r="W126" s="126"/>
      <c r="X126" s="130"/>
      <c r="Y126" s="130"/>
      <c r="Z126" s="130"/>
      <c r="AA126" s="130"/>
      <c r="AB126" s="130"/>
      <c r="AC126" s="130"/>
      <c r="AD126" s="130"/>
      <c r="AE126" s="130"/>
      <c r="AF126" s="130"/>
      <c r="AG126" s="130"/>
      <c r="AH126" s="131"/>
      <c r="AI126" s="131"/>
      <c r="AJ126" s="131"/>
      <c r="AK126" s="131"/>
      <c r="AL126" s="131"/>
      <c r="AM126" s="131"/>
      <c r="AN126" s="131"/>
      <c r="AO126" s="131"/>
      <c r="AP126" s="133"/>
      <c r="AQ126" s="134"/>
    </row>
    <row r="127" spans="1:43" ht="141.75" x14ac:dyDescent="0.25">
      <c r="A127" s="124" t="s">
        <v>1030</v>
      </c>
      <c r="B127" s="139"/>
      <c r="C127" s="129" t="s">
        <v>585</v>
      </c>
      <c r="D127" s="130">
        <v>0</v>
      </c>
      <c r="E127" s="130">
        <v>0</v>
      </c>
      <c r="F127" s="130">
        <v>0</v>
      </c>
      <c r="G127" s="130">
        <v>0</v>
      </c>
      <c r="H127" s="130">
        <v>0</v>
      </c>
      <c r="I127" s="130">
        <v>0</v>
      </c>
      <c r="J127" s="130">
        <v>1.4930000000000001</v>
      </c>
      <c r="K127" s="130">
        <v>1.26</v>
      </c>
      <c r="L127" s="126">
        <f t="shared" si="33"/>
        <v>1.4930000000000001</v>
      </c>
      <c r="M127" s="126">
        <f t="shared" si="33"/>
        <v>1.26</v>
      </c>
      <c r="N127" s="131"/>
      <c r="O127" s="131"/>
      <c r="P127" s="131"/>
      <c r="Q127" s="131"/>
      <c r="R127" s="131"/>
      <c r="S127" s="131"/>
      <c r="T127" s="131"/>
      <c r="U127" s="131"/>
      <c r="V127" s="126"/>
      <c r="W127" s="126"/>
      <c r="X127" s="130"/>
      <c r="Y127" s="130"/>
      <c r="Z127" s="130"/>
      <c r="AA127" s="130"/>
      <c r="AB127" s="130"/>
      <c r="AC127" s="130"/>
      <c r="AD127" s="130"/>
      <c r="AE127" s="130"/>
      <c r="AF127" s="130"/>
      <c r="AG127" s="130"/>
      <c r="AH127" s="131"/>
      <c r="AI127" s="131"/>
      <c r="AJ127" s="131"/>
      <c r="AK127" s="131"/>
      <c r="AL127" s="131"/>
      <c r="AM127" s="131"/>
      <c r="AN127" s="131"/>
      <c r="AO127" s="131"/>
      <c r="AP127" s="133"/>
      <c r="AQ127" s="134"/>
    </row>
    <row r="128" spans="1:43" ht="141.75" x14ac:dyDescent="0.25">
      <c r="A128" s="124" t="s">
        <v>1030</v>
      </c>
      <c r="B128" s="139"/>
      <c r="C128" s="129" t="s">
        <v>586</v>
      </c>
      <c r="D128" s="130">
        <v>0</v>
      </c>
      <c r="E128" s="130">
        <v>0</v>
      </c>
      <c r="F128" s="130">
        <v>0</v>
      </c>
      <c r="G128" s="130">
        <v>0</v>
      </c>
      <c r="H128" s="130">
        <v>0</v>
      </c>
      <c r="I128" s="130">
        <v>0</v>
      </c>
      <c r="J128" s="130">
        <v>0.34</v>
      </c>
      <c r="K128" s="130">
        <v>2</v>
      </c>
      <c r="L128" s="126">
        <f t="shared" si="33"/>
        <v>0.34</v>
      </c>
      <c r="M128" s="126">
        <f t="shared" si="33"/>
        <v>2</v>
      </c>
      <c r="N128" s="131"/>
      <c r="O128" s="131"/>
      <c r="P128" s="131"/>
      <c r="Q128" s="131"/>
      <c r="R128" s="131"/>
      <c r="S128" s="131"/>
      <c r="T128" s="131"/>
      <c r="U128" s="131"/>
      <c r="V128" s="126"/>
      <c r="W128" s="126"/>
      <c r="X128" s="130"/>
      <c r="Y128" s="130"/>
      <c r="Z128" s="130"/>
      <c r="AA128" s="130"/>
      <c r="AB128" s="130"/>
      <c r="AC128" s="130"/>
      <c r="AD128" s="130"/>
      <c r="AE128" s="130"/>
      <c r="AF128" s="130"/>
      <c r="AG128" s="130"/>
      <c r="AH128" s="131"/>
      <c r="AI128" s="131"/>
      <c r="AJ128" s="131"/>
      <c r="AK128" s="131"/>
      <c r="AL128" s="131"/>
      <c r="AM128" s="131"/>
      <c r="AN128" s="131"/>
      <c r="AO128" s="131"/>
      <c r="AP128" s="133"/>
      <c r="AQ128" s="134"/>
    </row>
    <row r="129" spans="1:43" ht="141.75" x14ac:dyDescent="0.25">
      <c r="A129" s="124" t="s">
        <v>1030</v>
      </c>
      <c r="B129" s="139"/>
      <c r="C129" s="129" t="s">
        <v>587</v>
      </c>
      <c r="D129" s="130">
        <v>0</v>
      </c>
      <c r="E129" s="130">
        <v>0</v>
      </c>
      <c r="F129" s="130">
        <v>0</v>
      </c>
      <c r="G129" s="130">
        <v>0</v>
      </c>
      <c r="H129" s="130">
        <v>0</v>
      </c>
      <c r="I129" s="130">
        <v>0</v>
      </c>
      <c r="J129" s="130">
        <v>0.99099999999999999</v>
      </c>
      <c r="K129" s="130">
        <v>1.66</v>
      </c>
      <c r="L129" s="126">
        <f t="shared" si="33"/>
        <v>0.99099999999999999</v>
      </c>
      <c r="M129" s="126">
        <f t="shared" si="33"/>
        <v>1.66</v>
      </c>
      <c r="N129" s="131"/>
      <c r="O129" s="131"/>
      <c r="P129" s="131"/>
      <c r="Q129" s="131"/>
      <c r="R129" s="131"/>
      <c r="S129" s="131"/>
      <c r="T129" s="131"/>
      <c r="U129" s="131"/>
      <c r="V129" s="126"/>
      <c r="W129" s="126"/>
      <c r="X129" s="130"/>
      <c r="Y129" s="130"/>
      <c r="Z129" s="130"/>
      <c r="AA129" s="130"/>
      <c r="AB129" s="130"/>
      <c r="AC129" s="130"/>
      <c r="AD129" s="130"/>
      <c r="AE129" s="130"/>
      <c r="AF129" s="130"/>
      <c r="AG129" s="130"/>
      <c r="AH129" s="131"/>
      <c r="AI129" s="131"/>
      <c r="AJ129" s="131"/>
      <c r="AK129" s="131"/>
      <c r="AL129" s="131"/>
      <c r="AM129" s="131"/>
      <c r="AN129" s="131"/>
      <c r="AO129" s="131"/>
      <c r="AP129" s="133"/>
      <c r="AQ129" s="134"/>
    </row>
    <row r="130" spans="1:43" ht="126" x14ac:dyDescent="0.25">
      <c r="A130" s="124" t="s">
        <v>1030</v>
      </c>
      <c r="B130" s="139"/>
      <c r="C130" s="129" t="s">
        <v>588</v>
      </c>
      <c r="D130" s="130">
        <v>0</v>
      </c>
      <c r="E130" s="130">
        <v>0</v>
      </c>
      <c r="F130" s="130">
        <v>0</v>
      </c>
      <c r="G130" s="130">
        <v>0</v>
      </c>
      <c r="H130" s="130">
        <v>0</v>
      </c>
      <c r="I130" s="130">
        <v>0</v>
      </c>
      <c r="J130" s="130">
        <v>0.77</v>
      </c>
      <c r="K130" s="130">
        <v>2.06</v>
      </c>
      <c r="L130" s="126">
        <f t="shared" si="33"/>
        <v>0.77</v>
      </c>
      <c r="M130" s="126">
        <f t="shared" si="33"/>
        <v>2.06</v>
      </c>
      <c r="N130" s="131"/>
      <c r="O130" s="131"/>
      <c r="P130" s="131"/>
      <c r="Q130" s="131"/>
      <c r="R130" s="131"/>
      <c r="S130" s="131"/>
      <c r="T130" s="131"/>
      <c r="U130" s="131"/>
      <c r="V130" s="126"/>
      <c r="W130" s="126"/>
      <c r="X130" s="130"/>
      <c r="Y130" s="130"/>
      <c r="Z130" s="130"/>
      <c r="AA130" s="130"/>
      <c r="AB130" s="130"/>
      <c r="AC130" s="130"/>
      <c r="AD130" s="130"/>
      <c r="AE130" s="130"/>
      <c r="AF130" s="130"/>
      <c r="AG130" s="130"/>
      <c r="AH130" s="131"/>
      <c r="AI130" s="131"/>
      <c r="AJ130" s="131"/>
      <c r="AK130" s="131"/>
      <c r="AL130" s="131"/>
      <c r="AM130" s="131"/>
      <c r="AN130" s="131"/>
      <c r="AO130" s="131"/>
      <c r="AP130" s="133"/>
      <c r="AQ130" s="134"/>
    </row>
    <row r="131" spans="1:43" ht="126" x14ac:dyDescent="0.25">
      <c r="A131" s="124" t="s">
        <v>1030</v>
      </c>
      <c r="B131" s="139"/>
      <c r="C131" s="129" t="s">
        <v>589</v>
      </c>
      <c r="D131" s="130">
        <v>0</v>
      </c>
      <c r="E131" s="130">
        <v>0</v>
      </c>
      <c r="F131" s="130">
        <v>0</v>
      </c>
      <c r="G131" s="130">
        <v>0</v>
      </c>
      <c r="H131" s="130">
        <v>0</v>
      </c>
      <c r="I131" s="130">
        <v>0</v>
      </c>
      <c r="J131" s="130">
        <v>0.56699999999999995</v>
      </c>
      <c r="K131" s="130">
        <v>1.66</v>
      </c>
      <c r="L131" s="126">
        <f t="shared" si="33"/>
        <v>0.56699999999999995</v>
      </c>
      <c r="M131" s="126">
        <f t="shared" si="33"/>
        <v>1.66</v>
      </c>
      <c r="N131" s="131"/>
      <c r="O131" s="131"/>
      <c r="P131" s="131"/>
      <c r="Q131" s="131"/>
      <c r="R131" s="131"/>
      <c r="S131" s="131"/>
      <c r="T131" s="131"/>
      <c r="U131" s="131"/>
      <c r="V131" s="126"/>
      <c r="W131" s="126"/>
      <c r="X131" s="130"/>
      <c r="Y131" s="130"/>
      <c r="Z131" s="130"/>
      <c r="AA131" s="130"/>
      <c r="AB131" s="130"/>
      <c r="AC131" s="130"/>
      <c r="AD131" s="130"/>
      <c r="AE131" s="130"/>
      <c r="AF131" s="130"/>
      <c r="AG131" s="130"/>
      <c r="AH131" s="131"/>
      <c r="AI131" s="131"/>
      <c r="AJ131" s="131"/>
      <c r="AK131" s="131"/>
      <c r="AL131" s="131"/>
      <c r="AM131" s="131"/>
      <c r="AN131" s="131"/>
      <c r="AO131" s="131"/>
      <c r="AP131" s="133"/>
      <c r="AQ131" s="134"/>
    </row>
    <row r="132" spans="1:43" ht="141.75" x14ac:dyDescent="0.25">
      <c r="A132" s="124" t="s">
        <v>1030</v>
      </c>
      <c r="B132" s="139"/>
      <c r="C132" s="129" t="s">
        <v>590</v>
      </c>
      <c r="D132" s="130">
        <v>0</v>
      </c>
      <c r="E132" s="130">
        <v>0</v>
      </c>
      <c r="F132" s="130">
        <v>0</v>
      </c>
      <c r="G132" s="130">
        <v>0</v>
      </c>
      <c r="H132" s="130">
        <v>0</v>
      </c>
      <c r="I132" s="130">
        <v>0</v>
      </c>
      <c r="J132" s="130">
        <v>0.81599999999999995</v>
      </c>
      <c r="K132" s="130">
        <v>1.66</v>
      </c>
      <c r="L132" s="126">
        <f t="shared" si="33"/>
        <v>0.81599999999999995</v>
      </c>
      <c r="M132" s="126">
        <f t="shared" si="33"/>
        <v>1.66</v>
      </c>
      <c r="N132" s="131"/>
      <c r="O132" s="131"/>
      <c r="P132" s="131"/>
      <c r="Q132" s="131"/>
      <c r="R132" s="131"/>
      <c r="S132" s="131"/>
      <c r="T132" s="131"/>
      <c r="U132" s="131"/>
      <c r="V132" s="126"/>
      <c r="W132" s="126"/>
      <c r="X132" s="130"/>
      <c r="Y132" s="130"/>
      <c r="Z132" s="130"/>
      <c r="AA132" s="130"/>
      <c r="AB132" s="130"/>
      <c r="AC132" s="130"/>
      <c r="AD132" s="130"/>
      <c r="AE132" s="130"/>
      <c r="AF132" s="130"/>
      <c r="AG132" s="130"/>
      <c r="AH132" s="131"/>
      <c r="AI132" s="131"/>
      <c r="AJ132" s="131"/>
      <c r="AK132" s="131"/>
      <c r="AL132" s="131"/>
      <c r="AM132" s="131"/>
      <c r="AN132" s="131"/>
      <c r="AO132" s="131"/>
      <c r="AP132" s="133"/>
      <c r="AQ132" s="134"/>
    </row>
    <row r="133" spans="1:43" ht="126" x14ac:dyDescent="0.25">
      <c r="A133" s="124" t="s">
        <v>1030</v>
      </c>
      <c r="B133" s="139"/>
      <c r="C133" s="129" t="s">
        <v>591</v>
      </c>
      <c r="D133" s="130">
        <v>0</v>
      </c>
      <c r="E133" s="130">
        <v>0</v>
      </c>
      <c r="F133" s="130">
        <v>0</v>
      </c>
      <c r="G133" s="130">
        <v>0</v>
      </c>
      <c r="H133" s="130">
        <v>0</v>
      </c>
      <c r="I133" s="130">
        <v>0</v>
      </c>
      <c r="J133" s="130">
        <v>0.60799999999999998</v>
      </c>
      <c r="K133" s="130">
        <v>1.26</v>
      </c>
      <c r="L133" s="126">
        <f t="shared" si="33"/>
        <v>0.60799999999999998</v>
      </c>
      <c r="M133" s="126">
        <f t="shared" si="33"/>
        <v>1.26</v>
      </c>
      <c r="N133" s="131"/>
      <c r="O133" s="131"/>
      <c r="P133" s="131"/>
      <c r="Q133" s="131"/>
      <c r="R133" s="131"/>
      <c r="S133" s="131"/>
      <c r="T133" s="131"/>
      <c r="U133" s="131"/>
      <c r="V133" s="126"/>
      <c r="W133" s="126"/>
      <c r="X133" s="130"/>
      <c r="Y133" s="130"/>
      <c r="Z133" s="130"/>
      <c r="AA133" s="130"/>
      <c r="AB133" s="130"/>
      <c r="AC133" s="130"/>
      <c r="AD133" s="130"/>
      <c r="AE133" s="130"/>
      <c r="AF133" s="130"/>
      <c r="AG133" s="130"/>
      <c r="AH133" s="131"/>
      <c r="AI133" s="131"/>
      <c r="AJ133" s="131"/>
      <c r="AK133" s="131"/>
      <c r="AL133" s="131"/>
      <c r="AM133" s="131"/>
      <c r="AN133" s="131"/>
      <c r="AO133" s="131"/>
      <c r="AP133" s="133"/>
      <c r="AQ133" s="134"/>
    </row>
    <row r="134" spans="1:43" ht="141.75" x14ac:dyDescent="0.25">
      <c r="A134" s="124" t="s">
        <v>1030</v>
      </c>
      <c r="B134" s="139"/>
      <c r="C134" s="129" t="s">
        <v>592</v>
      </c>
      <c r="D134" s="130">
        <v>0</v>
      </c>
      <c r="E134" s="130">
        <v>0</v>
      </c>
      <c r="F134" s="130">
        <v>0</v>
      </c>
      <c r="G134" s="130">
        <v>0</v>
      </c>
      <c r="H134" s="130">
        <v>0</v>
      </c>
      <c r="I134" s="130">
        <v>0</v>
      </c>
      <c r="J134" s="130">
        <v>1.29</v>
      </c>
      <c r="K134" s="130">
        <v>1.26</v>
      </c>
      <c r="L134" s="126">
        <f t="shared" si="33"/>
        <v>1.29</v>
      </c>
      <c r="M134" s="126">
        <f t="shared" si="33"/>
        <v>1.26</v>
      </c>
      <c r="N134" s="131"/>
      <c r="O134" s="131"/>
      <c r="P134" s="131"/>
      <c r="Q134" s="131"/>
      <c r="R134" s="131"/>
      <c r="S134" s="131"/>
      <c r="T134" s="131"/>
      <c r="U134" s="131"/>
      <c r="V134" s="126"/>
      <c r="W134" s="126"/>
      <c r="X134" s="130"/>
      <c r="Y134" s="130"/>
      <c r="Z134" s="130"/>
      <c r="AA134" s="130"/>
      <c r="AB134" s="130"/>
      <c r="AC134" s="130"/>
      <c r="AD134" s="130"/>
      <c r="AE134" s="130"/>
      <c r="AF134" s="130"/>
      <c r="AG134" s="130"/>
      <c r="AH134" s="131"/>
      <c r="AI134" s="131"/>
      <c r="AJ134" s="131"/>
      <c r="AK134" s="131"/>
      <c r="AL134" s="131"/>
      <c r="AM134" s="131"/>
      <c r="AN134" s="131"/>
      <c r="AO134" s="131"/>
      <c r="AP134" s="133"/>
      <c r="AQ134" s="134"/>
    </row>
    <row r="135" spans="1:43" ht="126" x14ac:dyDescent="0.25">
      <c r="A135" s="124" t="s">
        <v>1030</v>
      </c>
      <c r="B135" s="139"/>
      <c r="C135" s="129" t="s">
        <v>593</v>
      </c>
      <c r="D135" s="130">
        <v>0</v>
      </c>
      <c r="E135" s="130">
        <v>0</v>
      </c>
      <c r="F135" s="130">
        <v>0</v>
      </c>
      <c r="G135" s="130">
        <v>0</v>
      </c>
      <c r="H135" s="130">
        <v>0</v>
      </c>
      <c r="I135" s="130">
        <v>0</v>
      </c>
      <c r="J135" s="130">
        <v>0</v>
      </c>
      <c r="K135" s="130">
        <v>1.26</v>
      </c>
      <c r="L135" s="126">
        <f t="shared" si="33"/>
        <v>0</v>
      </c>
      <c r="M135" s="126">
        <f t="shared" si="33"/>
        <v>1.26</v>
      </c>
      <c r="N135" s="131"/>
      <c r="O135" s="131"/>
      <c r="P135" s="131"/>
      <c r="Q135" s="131"/>
      <c r="R135" s="131"/>
      <c r="S135" s="131"/>
      <c r="T135" s="131"/>
      <c r="U135" s="131"/>
      <c r="V135" s="126"/>
      <c r="W135" s="126"/>
      <c r="X135" s="130"/>
      <c r="Y135" s="130"/>
      <c r="Z135" s="130"/>
      <c r="AA135" s="130"/>
      <c r="AB135" s="130"/>
      <c r="AC135" s="130"/>
      <c r="AD135" s="130"/>
      <c r="AE135" s="130"/>
      <c r="AF135" s="130"/>
      <c r="AG135" s="130"/>
      <c r="AH135" s="131"/>
      <c r="AI135" s="131"/>
      <c r="AJ135" s="131"/>
      <c r="AK135" s="131"/>
      <c r="AL135" s="131"/>
      <c r="AM135" s="131"/>
      <c r="AN135" s="131"/>
      <c r="AO135" s="131"/>
      <c r="AP135" s="133"/>
      <c r="AQ135" s="134"/>
    </row>
    <row r="136" spans="1:43" ht="126" x14ac:dyDescent="0.25">
      <c r="A136" s="124" t="s">
        <v>1030</v>
      </c>
      <c r="B136" s="139"/>
      <c r="C136" s="129" t="s">
        <v>594</v>
      </c>
      <c r="D136" s="130">
        <v>0</v>
      </c>
      <c r="E136" s="130">
        <v>0</v>
      </c>
      <c r="F136" s="130">
        <v>0</v>
      </c>
      <c r="G136" s="130">
        <v>0</v>
      </c>
      <c r="H136" s="130">
        <v>0</v>
      </c>
      <c r="I136" s="130">
        <v>0</v>
      </c>
      <c r="J136" s="130">
        <v>0.1</v>
      </c>
      <c r="K136" s="130">
        <v>2</v>
      </c>
      <c r="L136" s="126">
        <f t="shared" si="33"/>
        <v>0.1</v>
      </c>
      <c r="M136" s="126">
        <f t="shared" si="33"/>
        <v>2</v>
      </c>
      <c r="N136" s="131"/>
      <c r="O136" s="131"/>
      <c r="P136" s="131"/>
      <c r="Q136" s="131"/>
      <c r="R136" s="131"/>
      <c r="S136" s="131"/>
      <c r="T136" s="131"/>
      <c r="U136" s="131"/>
      <c r="V136" s="126"/>
      <c r="W136" s="126"/>
      <c r="X136" s="130"/>
      <c r="Y136" s="130"/>
      <c r="Z136" s="130"/>
      <c r="AA136" s="130"/>
      <c r="AB136" s="130"/>
      <c r="AC136" s="130"/>
      <c r="AD136" s="130"/>
      <c r="AE136" s="130"/>
      <c r="AF136" s="130"/>
      <c r="AG136" s="130"/>
      <c r="AH136" s="131"/>
      <c r="AI136" s="131"/>
      <c r="AJ136" s="131"/>
      <c r="AK136" s="131"/>
      <c r="AL136" s="131"/>
      <c r="AM136" s="131"/>
      <c r="AN136" s="131"/>
      <c r="AO136" s="131"/>
      <c r="AP136" s="133"/>
      <c r="AQ136" s="134"/>
    </row>
    <row r="137" spans="1:43" ht="126" x14ac:dyDescent="0.25">
      <c r="A137" s="124" t="s">
        <v>1030</v>
      </c>
      <c r="B137" s="139"/>
      <c r="C137" s="129" t="s">
        <v>595</v>
      </c>
      <c r="D137" s="130">
        <v>0</v>
      </c>
      <c r="E137" s="130">
        <v>0</v>
      </c>
      <c r="F137" s="130">
        <v>0</v>
      </c>
      <c r="G137" s="130">
        <v>0</v>
      </c>
      <c r="H137" s="130">
        <v>0</v>
      </c>
      <c r="I137" s="130">
        <v>0</v>
      </c>
      <c r="J137" s="130">
        <v>0.72</v>
      </c>
      <c r="K137" s="130">
        <v>1.26</v>
      </c>
      <c r="L137" s="126">
        <f t="shared" si="33"/>
        <v>0.72</v>
      </c>
      <c r="M137" s="126">
        <f t="shared" si="33"/>
        <v>1.26</v>
      </c>
      <c r="N137" s="131"/>
      <c r="O137" s="131"/>
      <c r="P137" s="131"/>
      <c r="Q137" s="131"/>
      <c r="R137" s="131"/>
      <c r="S137" s="131"/>
      <c r="T137" s="131"/>
      <c r="U137" s="131"/>
      <c r="V137" s="126"/>
      <c r="W137" s="126"/>
      <c r="X137" s="130"/>
      <c r="Y137" s="130"/>
      <c r="Z137" s="130"/>
      <c r="AA137" s="130"/>
      <c r="AB137" s="130"/>
      <c r="AC137" s="130"/>
      <c r="AD137" s="130"/>
      <c r="AE137" s="130"/>
      <c r="AF137" s="130"/>
      <c r="AG137" s="130"/>
      <c r="AH137" s="131"/>
      <c r="AI137" s="131"/>
      <c r="AJ137" s="131"/>
      <c r="AK137" s="131"/>
      <c r="AL137" s="131"/>
      <c r="AM137" s="131"/>
      <c r="AN137" s="131"/>
      <c r="AO137" s="131"/>
      <c r="AP137" s="133"/>
      <c r="AQ137" s="134"/>
    </row>
    <row r="138" spans="1:43" ht="126" x14ac:dyDescent="0.25">
      <c r="A138" s="124" t="s">
        <v>1030</v>
      </c>
      <c r="B138" s="139"/>
      <c r="C138" s="129" t="s">
        <v>596</v>
      </c>
      <c r="D138" s="130">
        <v>0</v>
      </c>
      <c r="E138" s="130">
        <v>0</v>
      </c>
      <c r="F138" s="130">
        <v>0</v>
      </c>
      <c r="G138" s="130">
        <v>0</v>
      </c>
      <c r="H138" s="130">
        <v>0</v>
      </c>
      <c r="I138" s="130">
        <v>0</v>
      </c>
      <c r="J138" s="130">
        <v>2.2000000000000002</v>
      </c>
      <c r="K138" s="130">
        <v>2.63</v>
      </c>
      <c r="L138" s="126">
        <f t="shared" si="33"/>
        <v>2.2000000000000002</v>
      </c>
      <c r="M138" s="126">
        <f t="shared" si="33"/>
        <v>2.63</v>
      </c>
      <c r="N138" s="131"/>
      <c r="O138" s="131"/>
      <c r="P138" s="131"/>
      <c r="Q138" s="131"/>
      <c r="R138" s="131"/>
      <c r="S138" s="131"/>
      <c r="T138" s="131"/>
      <c r="U138" s="131"/>
      <c r="V138" s="126"/>
      <c r="W138" s="126"/>
      <c r="X138" s="130"/>
      <c r="Y138" s="130"/>
      <c r="Z138" s="130"/>
      <c r="AA138" s="130"/>
      <c r="AB138" s="130"/>
      <c r="AC138" s="130"/>
      <c r="AD138" s="130"/>
      <c r="AE138" s="130"/>
      <c r="AF138" s="130"/>
      <c r="AG138" s="130"/>
      <c r="AH138" s="131"/>
      <c r="AI138" s="131"/>
      <c r="AJ138" s="131"/>
      <c r="AK138" s="131"/>
      <c r="AL138" s="131"/>
      <c r="AM138" s="131"/>
      <c r="AN138" s="131"/>
      <c r="AO138" s="131"/>
      <c r="AP138" s="133"/>
      <c r="AQ138" s="134"/>
    </row>
    <row r="139" spans="1:43" ht="126" x14ac:dyDescent="0.25">
      <c r="A139" s="124" t="s">
        <v>1030</v>
      </c>
      <c r="B139" s="139"/>
      <c r="C139" s="129" t="s">
        <v>597</v>
      </c>
      <c r="D139" s="130">
        <v>0</v>
      </c>
      <c r="E139" s="130">
        <v>0</v>
      </c>
      <c r="F139" s="130">
        <v>0</v>
      </c>
      <c r="G139" s="130">
        <v>0</v>
      </c>
      <c r="H139" s="130">
        <v>0</v>
      </c>
      <c r="I139" s="130">
        <v>0</v>
      </c>
      <c r="J139" s="130">
        <v>1.073</v>
      </c>
      <c r="K139" s="130">
        <v>1.66</v>
      </c>
      <c r="L139" s="126">
        <f t="shared" si="33"/>
        <v>1.073</v>
      </c>
      <c r="M139" s="126">
        <f t="shared" si="33"/>
        <v>1.66</v>
      </c>
      <c r="N139" s="131"/>
      <c r="O139" s="131"/>
      <c r="P139" s="131"/>
      <c r="Q139" s="131"/>
      <c r="R139" s="131"/>
      <c r="S139" s="131"/>
      <c r="T139" s="131"/>
      <c r="U139" s="131"/>
      <c r="V139" s="126"/>
      <c r="W139" s="126"/>
      <c r="X139" s="130"/>
      <c r="Y139" s="130"/>
      <c r="Z139" s="130"/>
      <c r="AA139" s="130"/>
      <c r="AB139" s="130"/>
      <c r="AC139" s="130"/>
      <c r="AD139" s="130"/>
      <c r="AE139" s="130"/>
      <c r="AF139" s="130"/>
      <c r="AG139" s="130"/>
      <c r="AH139" s="131"/>
      <c r="AI139" s="131"/>
      <c r="AJ139" s="131"/>
      <c r="AK139" s="131"/>
      <c r="AL139" s="131"/>
      <c r="AM139" s="131"/>
      <c r="AN139" s="131"/>
      <c r="AO139" s="131"/>
      <c r="AP139" s="133"/>
      <c r="AQ139" s="134"/>
    </row>
    <row r="140" spans="1:43" ht="126" x14ac:dyDescent="0.25">
      <c r="A140" s="124" t="s">
        <v>1030</v>
      </c>
      <c r="B140" s="139"/>
      <c r="C140" s="129" t="s">
        <v>598</v>
      </c>
      <c r="D140" s="130">
        <v>0</v>
      </c>
      <c r="E140" s="130">
        <v>0</v>
      </c>
      <c r="F140" s="130">
        <v>0</v>
      </c>
      <c r="G140" s="130">
        <v>0</v>
      </c>
      <c r="H140" s="130">
        <v>0</v>
      </c>
      <c r="I140" s="130">
        <v>0</v>
      </c>
      <c r="J140" s="130">
        <v>1.8420000000000001</v>
      </c>
      <c r="K140" s="130">
        <v>0</v>
      </c>
      <c r="L140" s="126">
        <f t="shared" si="33"/>
        <v>1.8420000000000001</v>
      </c>
      <c r="M140" s="126">
        <f t="shared" si="33"/>
        <v>0</v>
      </c>
      <c r="N140" s="131"/>
      <c r="O140" s="131"/>
      <c r="P140" s="131"/>
      <c r="Q140" s="131"/>
      <c r="R140" s="131"/>
      <c r="S140" s="131"/>
      <c r="T140" s="131"/>
      <c r="U140" s="131"/>
      <c r="V140" s="126"/>
      <c r="W140" s="126"/>
      <c r="X140" s="130"/>
      <c r="Y140" s="130"/>
      <c r="Z140" s="130"/>
      <c r="AA140" s="130"/>
      <c r="AB140" s="130"/>
      <c r="AC140" s="130"/>
      <c r="AD140" s="130"/>
      <c r="AE140" s="130"/>
      <c r="AF140" s="130"/>
      <c r="AG140" s="130"/>
      <c r="AH140" s="131"/>
      <c r="AI140" s="131"/>
      <c r="AJ140" s="131"/>
      <c r="AK140" s="131"/>
      <c r="AL140" s="131"/>
      <c r="AM140" s="131"/>
      <c r="AN140" s="131"/>
      <c r="AO140" s="131"/>
      <c r="AP140" s="133"/>
      <c r="AQ140" s="134"/>
    </row>
    <row r="141" spans="1:43" ht="126" x14ac:dyDescent="0.25">
      <c r="A141" s="124" t="s">
        <v>1030</v>
      </c>
      <c r="B141" s="139"/>
      <c r="C141" s="129" t="s">
        <v>599</v>
      </c>
      <c r="D141" s="130">
        <v>0</v>
      </c>
      <c r="E141" s="130">
        <v>0</v>
      </c>
      <c r="F141" s="130">
        <v>0</v>
      </c>
      <c r="G141" s="130">
        <v>0</v>
      </c>
      <c r="H141" s="130">
        <v>0</v>
      </c>
      <c r="I141" s="130">
        <v>0</v>
      </c>
      <c r="J141" s="130">
        <v>1.7809999999999999</v>
      </c>
      <c r="K141" s="130">
        <v>1.66</v>
      </c>
      <c r="L141" s="126">
        <f t="shared" si="33"/>
        <v>1.7809999999999999</v>
      </c>
      <c r="M141" s="126">
        <f t="shared" si="33"/>
        <v>1.66</v>
      </c>
      <c r="N141" s="131"/>
      <c r="O141" s="131"/>
      <c r="P141" s="131"/>
      <c r="Q141" s="131"/>
      <c r="R141" s="131"/>
      <c r="S141" s="131"/>
      <c r="T141" s="131"/>
      <c r="U141" s="131"/>
      <c r="V141" s="126"/>
      <c r="W141" s="126"/>
      <c r="X141" s="130"/>
      <c r="Y141" s="130"/>
      <c r="Z141" s="130"/>
      <c r="AA141" s="130"/>
      <c r="AB141" s="130"/>
      <c r="AC141" s="130"/>
      <c r="AD141" s="130"/>
      <c r="AE141" s="130"/>
      <c r="AF141" s="130"/>
      <c r="AG141" s="130"/>
      <c r="AH141" s="131"/>
      <c r="AI141" s="131"/>
      <c r="AJ141" s="131"/>
      <c r="AK141" s="131"/>
      <c r="AL141" s="131"/>
      <c r="AM141" s="131"/>
      <c r="AN141" s="131"/>
      <c r="AO141" s="131"/>
      <c r="AP141" s="133"/>
      <c r="AQ141" s="134"/>
    </row>
    <row r="142" spans="1:43" ht="126" x14ac:dyDescent="0.25">
      <c r="A142" s="124" t="s">
        <v>1030</v>
      </c>
      <c r="B142" s="139"/>
      <c r="C142" s="129" t="s">
        <v>600</v>
      </c>
      <c r="D142" s="130">
        <v>0</v>
      </c>
      <c r="E142" s="130">
        <v>0</v>
      </c>
      <c r="F142" s="130">
        <v>0</v>
      </c>
      <c r="G142" s="130">
        <v>0</v>
      </c>
      <c r="H142" s="130">
        <v>0</v>
      </c>
      <c r="I142" s="130">
        <v>0</v>
      </c>
      <c r="J142" s="130">
        <v>0.17</v>
      </c>
      <c r="K142" s="130">
        <v>1.66</v>
      </c>
      <c r="L142" s="126">
        <f t="shared" si="33"/>
        <v>0.17</v>
      </c>
      <c r="M142" s="126">
        <f t="shared" si="33"/>
        <v>1.66</v>
      </c>
      <c r="N142" s="131"/>
      <c r="O142" s="131"/>
      <c r="P142" s="131"/>
      <c r="Q142" s="131"/>
      <c r="R142" s="131"/>
      <c r="S142" s="131"/>
      <c r="T142" s="131"/>
      <c r="U142" s="131"/>
      <c r="V142" s="126"/>
      <c r="W142" s="126"/>
      <c r="X142" s="130"/>
      <c r="Y142" s="130"/>
      <c r="Z142" s="130"/>
      <c r="AA142" s="130"/>
      <c r="AB142" s="130"/>
      <c r="AC142" s="130"/>
      <c r="AD142" s="130"/>
      <c r="AE142" s="130"/>
      <c r="AF142" s="130"/>
      <c r="AG142" s="130"/>
      <c r="AH142" s="131"/>
      <c r="AI142" s="131"/>
      <c r="AJ142" s="131"/>
      <c r="AK142" s="131"/>
      <c r="AL142" s="131"/>
      <c r="AM142" s="131"/>
      <c r="AN142" s="131"/>
      <c r="AO142" s="131"/>
      <c r="AP142" s="133"/>
      <c r="AQ142" s="134"/>
    </row>
    <row r="143" spans="1:43" ht="126" x14ac:dyDescent="0.25">
      <c r="A143" s="124" t="s">
        <v>1030</v>
      </c>
      <c r="B143" s="139"/>
      <c r="C143" s="129" t="s">
        <v>601</v>
      </c>
      <c r="D143" s="130">
        <v>0</v>
      </c>
      <c r="E143" s="130">
        <v>0</v>
      </c>
      <c r="F143" s="130">
        <v>0</v>
      </c>
      <c r="G143" s="130">
        <v>0</v>
      </c>
      <c r="H143" s="130">
        <v>0</v>
      </c>
      <c r="I143" s="130">
        <v>0</v>
      </c>
      <c r="J143" s="130">
        <v>0.53400000000000003</v>
      </c>
      <c r="K143" s="130">
        <v>0</v>
      </c>
      <c r="L143" s="126">
        <f t="shared" ref="L143:M144" si="34">J143+H143+F143+D143</f>
        <v>0.53400000000000003</v>
      </c>
      <c r="M143" s="126">
        <f t="shared" si="34"/>
        <v>0</v>
      </c>
      <c r="N143" s="131"/>
      <c r="O143" s="131"/>
      <c r="P143" s="131"/>
      <c r="Q143" s="131"/>
      <c r="R143" s="131"/>
      <c r="S143" s="131"/>
      <c r="T143" s="131"/>
      <c r="U143" s="131"/>
      <c r="V143" s="126"/>
      <c r="W143" s="126"/>
      <c r="X143" s="130"/>
      <c r="Y143" s="130"/>
      <c r="Z143" s="130"/>
      <c r="AA143" s="130"/>
      <c r="AB143" s="130"/>
      <c r="AC143" s="130"/>
      <c r="AD143" s="130"/>
      <c r="AE143" s="130"/>
      <c r="AF143" s="130"/>
      <c r="AG143" s="130"/>
      <c r="AH143" s="131"/>
      <c r="AI143" s="131"/>
      <c r="AJ143" s="131"/>
      <c r="AK143" s="131"/>
      <c r="AL143" s="131"/>
      <c r="AM143" s="131"/>
      <c r="AN143" s="131"/>
      <c r="AO143" s="131"/>
      <c r="AP143" s="133"/>
      <c r="AQ143" s="134"/>
    </row>
    <row r="144" spans="1:43" ht="126" x14ac:dyDescent="0.25">
      <c r="A144" s="124" t="s">
        <v>1030</v>
      </c>
      <c r="B144" s="139"/>
      <c r="C144" s="129" t="s">
        <v>602</v>
      </c>
      <c r="D144" s="130">
        <v>0</v>
      </c>
      <c r="E144" s="130">
        <v>0</v>
      </c>
      <c r="F144" s="130">
        <v>0</v>
      </c>
      <c r="G144" s="130">
        <v>0</v>
      </c>
      <c r="H144" s="130">
        <v>0</v>
      </c>
      <c r="I144" s="130">
        <v>0</v>
      </c>
      <c r="J144" s="130">
        <v>0.33800000000000002</v>
      </c>
      <c r="K144" s="130">
        <v>1.26</v>
      </c>
      <c r="L144" s="126">
        <f t="shared" si="34"/>
        <v>0.33800000000000002</v>
      </c>
      <c r="M144" s="126">
        <f t="shared" si="34"/>
        <v>1.26</v>
      </c>
      <c r="N144" s="131"/>
      <c r="O144" s="131"/>
      <c r="P144" s="131"/>
      <c r="Q144" s="131"/>
      <c r="R144" s="131"/>
      <c r="S144" s="131"/>
      <c r="T144" s="131"/>
      <c r="U144" s="131"/>
      <c r="V144" s="126"/>
      <c r="W144" s="126"/>
      <c r="X144" s="130"/>
      <c r="Y144" s="130"/>
      <c r="Z144" s="130"/>
      <c r="AA144" s="130"/>
      <c r="AB144" s="130"/>
      <c r="AC144" s="130"/>
      <c r="AD144" s="130"/>
      <c r="AE144" s="130"/>
      <c r="AF144" s="130"/>
      <c r="AG144" s="130"/>
      <c r="AH144" s="131"/>
      <c r="AI144" s="131"/>
      <c r="AJ144" s="131"/>
      <c r="AK144" s="131"/>
      <c r="AL144" s="131"/>
      <c r="AM144" s="131"/>
      <c r="AN144" s="131"/>
      <c r="AO144" s="131"/>
      <c r="AP144" s="133"/>
      <c r="AQ144" s="134"/>
    </row>
    <row r="145" spans="1:43" ht="94.5" x14ac:dyDescent="0.25">
      <c r="A145" s="124" t="s">
        <v>1030</v>
      </c>
      <c r="B145" s="128" t="s">
        <v>215</v>
      </c>
      <c r="C145" s="135" t="s">
        <v>603</v>
      </c>
      <c r="D145" s="126">
        <v>0</v>
      </c>
      <c r="E145" s="126">
        <v>0</v>
      </c>
      <c r="F145" s="126">
        <v>0</v>
      </c>
      <c r="G145" s="126">
        <v>0</v>
      </c>
      <c r="H145" s="126">
        <v>0</v>
      </c>
      <c r="I145" s="126">
        <v>0</v>
      </c>
      <c r="J145" s="126">
        <v>127.33</v>
      </c>
      <c r="K145" s="126">
        <v>57.569999999999993</v>
      </c>
      <c r="L145" s="126">
        <v>127.33</v>
      </c>
      <c r="M145" s="126">
        <v>57.569999999999993</v>
      </c>
      <c r="N145" s="136"/>
      <c r="O145" s="136"/>
      <c r="P145" s="136"/>
      <c r="Q145" s="136"/>
      <c r="R145" s="136"/>
      <c r="S145" s="136"/>
      <c r="T145" s="136"/>
      <c r="U145" s="136"/>
      <c r="V145" s="126">
        <f>T145+R145+P145+N145</f>
        <v>0</v>
      </c>
      <c r="W145" s="126">
        <f>U145+S145+Q145+O145</f>
        <v>0</v>
      </c>
      <c r="X145" s="126">
        <v>0</v>
      </c>
      <c r="Y145" s="126">
        <v>0</v>
      </c>
      <c r="Z145" s="126">
        <v>0</v>
      </c>
      <c r="AA145" s="126">
        <v>0</v>
      </c>
      <c r="AB145" s="126">
        <v>0</v>
      </c>
      <c r="AC145" s="126">
        <v>0</v>
      </c>
      <c r="AD145" s="126">
        <v>0</v>
      </c>
      <c r="AE145" s="126">
        <v>0</v>
      </c>
      <c r="AF145" s="126">
        <v>0</v>
      </c>
      <c r="AG145" s="126">
        <v>0</v>
      </c>
      <c r="AH145" s="136"/>
      <c r="AI145" s="136"/>
      <c r="AJ145" s="136"/>
      <c r="AK145" s="136"/>
      <c r="AL145" s="136"/>
      <c r="AM145" s="136"/>
      <c r="AN145" s="136"/>
      <c r="AO145" s="136"/>
      <c r="AP145" s="142">
        <f>AH145+AJ145+AL145+AN145</f>
        <v>0</v>
      </c>
      <c r="AQ145" s="143">
        <f>AI145+AK145+AM145+AO145</f>
        <v>0</v>
      </c>
    </row>
    <row r="146" spans="1:43" x14ac:dyDescent="0.25">
      <c r="A146" s="124"/>
      <c r="B146" s="128" t="s">
        <v>218</v>
      </c>
      <c r="C146" s="135" t="s">
        <v>1056</v>
      </c>
      <c r="D146" s="126">
        <f>D147+D150</f>
        <v>0</v>
      </c>
      <c r="E146" s="126">
        <f t="shared" ref="E146:AQ146" si="35">E147+E150</f>
        <v>0</v>
      </c>
      <c r="F146" s="126">
        <f t="shared" si="35"/>
        <v>0</v>
      </c>
      <c r="G146" s="126">
        <f t="shared" si="35"/>
        <v>0</v>
      </c>
      <c r="H146" s="126">
        <f t="shared" si="35"/>
        <v>0</v>
      </c>
      <c r="I146" s="126">
        <f t="shared" si="35"/>
        <v>0</v>
      </c>
      <c r="J146" s="126">
        <f t="shared" si="35"/>
        <v>22.777000000000001</v>
      </c>
      <c r="K146" s="126">
        <f t="shared" si="35"/>
        <v>0</v>
      </c>
      <c r="L146" s="126">
        <f t="shared" si="35"/>
        <v>22.777000000000001</v>
      </c>
      <c r="M146" s="126">
        <f t="shared" si="35"/>
        <v>0</v>
      </c>
      <c r="N146" s="126">
        <f t="shared" si="35"/>
        <v>0</v>
      </c>
      <c r="O146" s="126">
        <f t="shared" si="35"/>
        <v>0</v>
      </c>
      <c r="P146" s="126">
        <f t="shared" si="35"/>
        <v>0</v>
      </c>
      <c r="Q146" s="126">
        <f t="shared" si="35"/>
        <v>0</v>
      </c>
      <c r="R146" s="126">
        <f t="shared" si="35"/>
        <v>0</v>
      </c>
      <c r="S146" s="126">
        <f t="shared" si="35"/>
        <v>0</v>
      </c>
      <c r="T146" s="126">
        <f t="shared" si="35"/>
        <v>0</v>
      </c>
      <c r="U146" s="126">
        <f t="shared" si="35"/>
        <v>0</v>
      </c>
      <c r="V146" s="126">
        <f t="shared" si="35"/>
        <v>0</v>
      </c>
      <c r="W146" s="126">
        <f t="shared" si="35"/>
        <v>0</v>
      </c>
      <c r="X146" s="126">
        <f t="shared" si="35"/>
        <v>0</v>
      </c>
      <c r="Y146" s="126">
        <f t="shared" si="35"/>
        <v>0</v>
      </c>
      <c r="Z146" s="126">
        <f t="shared" si="35"/>
        <v>0</v>
      </c>
      <c r="AA146" s="126">
        <f t="shared" si="35"/>
        <v>0</v>
      </c>
      <c r="AB146" s="126">
        <f t="shared" si="35"/>
        <v>0</v>
      </c>
      <c r="AC146" s="126">
        <f t="shared" si="35"/>
        <v>0</v>
      </c>
      <c r="AD146" s="126">
        <f t="shared" si="35"/>
        <v>0</v>
      </c>
      <c r="AE146" s="126">
        <f t="shared" si="35"/>
        <v>0</v>
      </c>
      <c r="AF146" s="126">
        <f t="shared" si="35"/>
        <v>0</v>
      </c>
      <c r="AG146" s="126">
        <f t="shared" si="35"/>
        <v>0</v>
      </c>
      <c r="AH146" s="126">
        <f t="shared" si="35"/>
        <v>0</v>
      </c>
      <c r="AI146" s="126">
        <f t="shared" si="35"/>
        <v>0</v>
      </c>
      <c r="AJ146" s="126">
        <f t="shared" si="35"/>
        <v>0</v>
      </c>
      <c r="AK146" s="126">
        <f t="shared" si="35"/>
        <v>0</v>
      </c>
      <c r="AL146" s="126">
        <f t="shared" si="35"/>
        <v>0</v>
      </c>
      <c r="AM146" s="126">
        <f t="shared" si="35"/>
        <v>0</v>
      </c>
      <c r="AN146" s="126">
        <f t="shared" si="35"/>
        <v>0</v>
      </c>
      <c r="AO146" s="126">
        <f t="shared" si="35"/>
        <v>0</v>
      </c>
      <c r="AP146" s="126">
        <f t="shared" si="35"/>
        <v>0</v>
      </c>
      <c r="AQ146" s="126">
        <f t="shared" si="35"/>
        <v>0</v>
      </c>
    </row>
    <row r="147" spans="1:43" x14ac:dyDescent="0.25">
      <c r="A147" s="124"/>
      <c r="B147" s="128" t="s">
        <v>1037</v>
      </c>
      <c r="C147" s="135" t="s">
        <v>1039</v>
      </c>
      <c r="D147" s="126">
        <f>+D150</f>
        <v>0</v>
      </c>
      <c r="E147" s="126">
        <f t="shared" ref="E147:AQ147" si="36">E148+E149</f>
        <v>0</v>
      </c>
      <c r="F147" s="126">
        <f t="shared" si="36"/>
        <v>0</v>
      </c>
      <c r="G147" s="126">
        <f t="shared" si="36"/>
        <v>0</v>
      </c>
      <c r="H147" s="126">
        <f t="shared" si="36"/>
        <v>0</v>
      </c>
      <c r="I147" s="126">
        <f t="shared" si="36"/>
        <v>0</v>
      </c>
      <c r="J147" s="126">
        <f t="shared" si="36"/>
        <v>21.977</v>
      </c>
      <c r="K147" s="126">
        <f t="shared" si="36"/>
        <v>0</v>
      </c>
      <c r="L147" s="126">
        <f t="shared" si="36"/>
        <v>21.977</v>
      </c>
      <c r="M147" s="126">
        <f t="shared" si="36"/>
        <v>0</v>
      </c>
      <c r="N147" s="126">
        <f t="shared" si="36"/>
        <v>0</v>
      </c>
      <c r="O147" s="126">
        <f t="shared" si="36"/>
        <v>0</v>
      </c>
      <c r="P147" s="126">
        <f t="shared" si="36"/>
        <v>0</v>
      </c>
      <c r="Q147" s="126">
        <f t="shared" si="36"/>
        <v>0</v>
      </c>
      <c r="R147" s="126">
        <f t="shared" si="36"/>
        <v>0</v>
      </c>
      <c r="S147" s="126">
        <f t="shared" si="36"/>
        <v>0</v>
      </c>
      <c r="T147" s="126">
        <f t="shared" si="36"/>
        <v>0</v>
      </c>
      <c r="U147" s="126">
        <f t="shared" si="36"/>
        <v>0</v>
      </c>
      <c r="V147" s="126">
        <f t="shared" si="36"/>
        <v>0</v>
      </c>
      <c r="W147" s="126">
        <f t="shared" si="36"/>
        <v>0</v>
      </c>
      <c r="X147" s="126">
        <f t="shared" si="36"/>
        <v>0</v>
      </c>
      <c r="Y147" s="126">
        <f t="shared" si="36"/>
        <v>0</v>
      </c>
      <c r="Z147" s="126">
        <f t="shared" si="36"/>
        <v>0</v>
      </c>
      <c r="AA147" s="126">
        <f t="shared" si="36"/>
        <v>0</v>
      </c>
      <c r="AB147" s="126">
        <f t="shared" si="36"/>
        <v>0</v>
      </c>
      <c r="AC147" s="126">
        <f t="shared" si="36"/>
        <v>0</v>
      </c>
      <c r="AD147" s="126">
        <f t="shared" si="36"/>
        <v>0</v>
      </c>
      <c r="AE147" s="126">
        <f t="shared" si="36"/>
        <v>0</v>
      </c>
      <c r="AF147" s="126">
        <f t="shared" si="36"/>
        <v>0</v>
      </c>
      <c r="AG147" s="126">
        <f t="shared" si="36"/>
        <v>0</v>
      </c>
      <c r="AH147" s="126">
        <f t="shared" si="36"/>
        <v>0</v>
      </c>
      <c r="AI147" s="126">
        <f t="shared" si="36"/>
        <v>0</v>
      </c>
      <c r="AJ147" s="126">
        <f t="shared" si="36"/>
        <v>0</v>
      </c>
      <c r="AK147" s="126">
        <f t="shared" si="36"/>
        <v>0</v>
      </c>
      <c r="AL147" s="126">
        <f t="shared" si="36"/>
        <v>0</v>
      </c>
      <c r="AM147" s="126">
        <f t="shared" si="36"/>
        <v>0</v>
      </c>
      <c r="AN147" s="126">
        <f t="shared" si="36"/>
        <v>0</v>
      </c>
      <c r="AO147" s="126">
        <f t="shared" si="36"/>
        <v>0</v>
      </c>
      <c r="AP147" s="126">
        <f t="shared" si="36"/>
        <v>0</v>
      </c>
      <c r="AQ147" s="126">
        <f t="shared" si="36"/>
        <v>0</v>
      </c>
    </row>
    <row r="148" spans="1:43" ht="47.25" x14ac:dyDescent="0.25">
      <c r="A148" s="124" t="s">
        <v>1030</v>
      </c>
      <c r="B148" s="139"/>
      <c r="C148" s="129" t="s">
        <v>683</v>
      </c>
      <c r="D148" s="130">
        <v>0</v>
      </c>
      <c r="E148" s="130">
        <v>0</v>
      </c>
      <c r="F148" s="130">
        <v>0</v>
      </c>
      <c r="G148" s="130">
        <v>0</v>
      </c>
      <c r="H148" s="130">
        <v>0</v>
      </c>
      <c r="I148" s="130">
        <v>0</v>
      </c>
      <c r="J148" s="130">
        <v>4.6070000000000002</v>
      </c>
      <c r="K148" s="130">
        <v>0</v>
      </c>
      <c r="L148" s="126">
        <f>J148+H148+F148+D148</f>
        <v>4.6070000000000002</v>
      </c>
      <c r="M148" s="126">
        <f>K148+I148+G148+E148</f>
        <v>0</v>
      </c>
      <c r="N148" s="131"/>
      <c r="O148" s="131"/>
      <c r="P148" s="131"/>
      <c r="Q148" s="131"/>
      <c r="R148" s="131"/>
      <c r="S148" s="131"/>
      <c r="T148" s="131"/>
      <c r="U148" s="131"/>
      <c r="V148" s="130"/>
      <c r="W148" s="130"/>
      <c r="X148" s="130"/>
      <c r="Y148" s="130"/>
      <c r="Z148" s="130"/>
      <c r="AA148" s="130"/>
      <c r="AB148" s="130"/>
      <c r="AC148" s="130"/>
      <c r="AD148" s="130"/>
      <c r="AE148" s="130"/>
      <c r="AF148" s="130"/>
      <c r="AG148" s="130"/>
      <c r="AH148" s="131"/>
      <c r="AI148" s="131"/>
      <c r="AJ148" s="131"/>
      <c r="AK148" s="131"/>
      <c r="AL148" s="131"/>
      <c r="AM148" s="131"/>
      <c r="AN148" s="131"/>
      <c r="AO148" s="131"/>
      <c r="AP148" s="133"/>
      <c r="AQ148" s="134"/>
    </row>
    <row r="149" spans="1:43" ht="47.25" x14ac:dyDescent="0.25">
      <c r="A149" s="124" t="s">
        <v>1030</v>
      </c>
      <c r="B149" s="139"/>
      <c r="C149" s="129" t="s">
        <v>684</v>
      </c>
      <c r="D149" s="130">
        <v>0</v>
      </c>
      <c r="E149" s="130">
        <v>0</v>
      </c>
      <c r="F149" s="130">
        <v>0</v>
      </c>
      <c r="G149" s="130">
        <v>0</v>
      </c>
      <c r="H149" s="130">
        <v>0</v>
      </c>
      <c r="I149" s="130">
        <v>0</v>
      </c>
      <c r="J149" s="130">
        <v>17.37</v>
      </c>
      <c r="K149" s="130">
        <v>0</v>
      </c>
      <c r="L149" s="126">
        <f>J149+H149+F149+D149</f>
        <v>17.37</v>
      </c>
      <c r="M149" s="126">
        <f>K149+I149+G149+E149</f>
        <v>0</v>
      </c>
      <c r="N149" s="131"/>
      <c r="O149" s="131"/>
      <c r="P149" s="131"/>
      <c r="Q149" s="131"/>
      <c r="R149" s="131"/>
      <c r="S149" s="131"/>
      <c r="T149" s="131"/>
      <c r="U149" s="131"/>
      <c r="V149" s="130"/>
      <c r="W149" s="130"/>
      <c r="X149" s="130"/>
      <c r="Y149" s="130"/>
      <c r="Z149" s="130"/>
      <c r="AA149" s="130"/>
      <c r="AB149" s="130"/>
      <c r="AC149" s="130"/>
      <c r="AD149" s="130"/>
      <c r="AE149" s="130"/>
      <c r="AF149" s="130"/>
      <c r="AG149" s="130"/>
      <c r="AH149" s="131"/>
      <c r="AI149" s="131"/>
      <c r="AJ149" s="131"/>
      <c r="AK149" s="131"/>
      <c r="AL149" s="131"/>
      <c r="AM149" s="131"/>
      <c r="AN149" s="131"/>
      <c r="AO149" s="131"/>
      <c r="AP149" s="133"/>
      <c r="AQ149" s="134"/>
    </row>
    <row r="150" spans="1:43" x14ac:dyDescent="0.25">
      <c r="A150" s="124"/>
      <c r="B150" s="128" t="s">
        <v>215</v>
      </c>
      <c r="C150" s="135" t="s">
        <v>1029</v>
      </c>
      <c r="D150" s="126">
        <f>D151</f>
        <v>0</v>
      </c>
      <c r="E150" s="126">
        <f t="shared" ref="E150:AQ150" si="37">E151</f>
        <v>0</v>
      </c>
      <c r="F150" s="126">
        <f t="shared" si="37"/>
        <v>0</v>
      </c>
      <c r="G150" s="126">
        <f t="shared" si="37"/>
        <v>0</v>
      </c>
      <c r="H150" s="126">
        <f t="shared" si="37"/>
        <v>0</v>
      </c>
      <c r="I150" s="126">
        <f t="shared" si="37"/>
        <v>0</v>
      </c>
      <c r="J150" s="126">
        <f t="shared" si="37"/>
        <v>0.8</v>
      </c>
      <c r="K150" s="126">
        <f t="shared" si="37"/>
        <v>0</v>
      </c>
      <c r="L150" s="126">
        <f t="shared" si="37"/>
        <v>0.8</v>
      </c>
      <c r="M150" s="126">
        <f t="shared" si="37"/>
        <v>0</v>
      </c>
      <c r="N150" s="126">
        <f t="shared" si="37"/>
        <v>0</v>
      </c>
      <c r="O150" s="126">
        <f t="shared" si="37"/>
        <v>0</v>
      </c>
      <c r="P150" s="126">
        <f t="shared" si="37"/>
        <v>0</v>
      </c>
      <c r="Q150" s="126">
        <f t="shared" si="37"/>
        <v>0</v>
      </c>
      <c r="R150" s="126">
        <f t="shared" si="37"/>
        <v>0</v>
      </c>
      <c r="S150" s="126">
        <f t="shared" si="37"/>
        <v>0</v>
      </c>
      <c r="T150" s="126">
        <f t="shared" si="37"/>
        <v>0</v>
      </c>
      <c r="U150" s="126">
        <f t="shared" si="37"/>
        <v>0</v>
      </c>
      <c r="V150" s="126">
        <f t="shared" si="37"/>
        <v>0</v>
      </c>
      <c r="W150" s="126">
        <f t="shared" si="37"/>
        <v>0</v>
      </c>
      <c r="X150" s="126">
        <f t="shared" si="37"/>
        <v>0</v>
      </c>
      <c r="Y150" s="126">
        <f t="shared" si="37"/>
        <v>0</v>
      </c>
      <c r="Z150" s="126">
        <f t="shared" si="37"/>
        <v>0</v>
      </c>
      <c r="AA150" s="126">
        <f t="shared" si="37"/>
        <v>0</v>
      </c>
      <c r="AB150" s="126">
        <f t="shared" si="37"/>
        <v>0</v>
      </c>
      <c r="AC150" s="126">
        <f t="shared" si="37"/>
        <v>0</v>
      </c>
      <c r="AD150" s="126">
        <f t="shared" si="37"/>
        <v>0</v>
      </c>
      <c r="AE150" s="126">
        <f t="shared" si="37"/>
        <v>0</v>
      </c>
      <c r="AF150" s="126">
        <f t="shared" si="37"/>
        <v>0</v>
      </c>
      <c r="AG150" s="126">
        <f t="shared" si="37"/>
        <v>0</v>
      </c>
      <c r="AH150" s="126">
        <f t="shared" si="37"/>
        <v>0</v>
      </c>
      <c r="AI150" s="126">
        <f t="shared" si="37"/>
        <v>0</v>
      </c>
      <c r="AJ150" s="126">
        <f t="shared" si="37"/>
        <v>0</v>
      </c>
      <c r="AK150" s="126">
        <f t="shared" si="37"/>
        <v>0</v>
      </c>
      <c r="AL150" s="126">
        <f t="shared" si="37"/>
        <v>0</v>
      </c>
      <c r="AM150" s="126">
        <f t="shared" si="37"/>
        <v>0</v>
      </c>
      <c r="AN150" s="126">
        <f t="shared" si="37"/>
        <v>0</v>
      </c>
      <c r="AO150" s="126">
        <f t="shared" si="37"/>
        <v>0</v>
      </c>
      <c r="AP150" s="126">
        <f t="shared" si="37"/>
        <v>0</v>
      </c>
      <c r="AQ150" s="126">
        <f t="shared" si="37"/>
        <v>0</v>
      </c>
    </row>
    <row r="151" spans="1:43" ht="31.5" x14ac:dyDescent="0.25">
      <c r="A151" s="124"/>
      <c r="B151" s="139"/>
      <c r="C151" s="129" t="s">
        <v>685</v>
      </c>
      <c r="D151" s="130">
        <v>0</v>
      </c>
      <c r="E151" s="130">
        <v>0</v>
      </c>
      <c r="F151" s="130">
        <v>0</v>
      </c>
      <c r="G151" s="130">
        <v>0</v>
      </c>
      <c r="H151" s="130">
        <v>0</v>
      </c>
      <c r="I151" s="130">
        <v>0</v>
      </c>
      <c r="J151" s="130">
        <v>0.8</v>
      </c>
      <c r="K151" s="130">
        <v>0</v>
      </c>
      <c r="L151" s="126">
        <f>J151+H151+F151+D151</f>
        <v>0.8</v>
      </c>
      <c r="M151" s="126">
        <f>K151+I151+G151+E151</f>
        <v>0</v>
      </c>
      <c r="N151" s="131"/>
      <c r="O151" s="131"/>
      <c r="P151" s="131"/>
      <c r="Q151" s="131"/>
      <c r="R151" s="131"/>
      <c r="S151" s="131"/>
      <c r="T151" s="131"/>
      <c r="U151" s="131"/>
      <c r="V151" s="130"/>
      <c r="W151" s="130"/>
      <c r="X151" s="130"/>
      <c r="Y151" s="130"/>
      <c r="Z151" s="130"/>
      <c r="AA151" s="130"/>
      <c r="AB151" s="130"/>
      <c r="AC151" s="130"/>
      <c r="AD151" s="130"/>
      <c r="AE151" s="130"/>
      <c r="AF151" s="130"/>
      <c r="AG151" s="130"/>
      <c r="AH151" s="131"/>
      <c r="AI151" s="131"/>
      <c r="AJ151" s="131"/>
      <c r="AK151" s="131"/>
      <c r="AL151" s="131"/>
      <c r="AM151" s="131"/>
      <c r="AN151" s="131"/>
      <c r="AO151" s="131"/>
      <c r="AP151" s="133"/>
      <c r="AQ151" s="134"/>
    </row>
    <row r="152" spans="1:43" x14ac:dyDescent="0.25">
      <c r="A152" s="124"/>
      <c r="B152" s="715">
        <v>3</v>
      </c>
      <c r="C152" s="125" t="s">
        <v>1057</v>
      </c>
      <c r="D152" s="126">
        <f t="shared" ref="D152:AQ152" si="38">D153+D156</f>
        <v>0</v>
      </c>
      <c r="E152" s="126">
        <f t="shared" si="38"/>
        <v>0</v>
      </c>
      <c r="F152" s="126">
        <f t="shared" si="38"/>
        <v>1.1000000000000001</v>
      </c>
      <c r="G152" s="126">
        <f t="shared" si="38"/>
        <v>0</v>
      </c>
      <c r="H152" s="126">
        <f t="shared" si="38"/>
        <v>0</v>
      </c>
      <c r="I152" s="126">
        <f t="shared" si="38"/>
        <v>0</v>
      </c>
      <c r="J152" s="126">
        <f t="shared" si="38"/>
        <v>0</v>
      </c>
      <c r="K152" s="126">
        <f t="shared" si="38"/>
        <v>22.3</v>
      </c>
      <c r="L152" s="126">
        <f t="shared" si="38"/>
        <v>1.1000000000000001</v>
      </c>
      <c r="M152" s="126">
        <f t="shared" si="38"/>
        <v>22.3</v>
      </c>
      <c r="N152" s="126">
        <f t="shared" si="38"/>
        <v>0</v>
      </c>
      <c r="O152" s="126">
        <f t="shared" si="38"/>
        <v>0</v>
      </c>
      <c r="P152" s="126">
        <f t="shared" si="38"/>
        <v>0.58199999999999996</v>
      </c>
      <c r="Q152" s="126">
        <f t="shared" si="38"/>
        <v>0</v>
      </c>
      <c r="R152" s="126">
        <f t="shared" si="38"/>
        <v>0.96</v>
      </c>
      <c r="S152" s="126">
        <f t="shared" si="38"/>
        <v>22.3</v>
      </c>
      <c r="T152" s="126">
        <f t="shared" si="38"/>
        <v>0</v>
      </c>
      <c r="U152" s="126">
        <f t="shared" si="38"/>
        <v>157.5</v>
      </c>
      <c r="V152" s="126">
        <f t="shared" si="38"/>
        <v>1.5419999999999998</v>
      </c>
      <c r="W152" s="126">
        <f t="shared" si="38"/>
        <v>179.8</v>
      </c>
      <c r="X152" s="126">
        <f t="shared" si="38"/>
        <v>0</v>
      </c>
      <c r="Y152" s="126">
        <f t="shared" si="38"/>
        <v>0</v>
      </c>
      <c r="Z152" s="126">
        <f t="shared" si="38"/>
        <v>0</v>
      </c>
      <c r="AA152" s="126">
        <f t="shared" si="38"/>
        <v>0</v>
      </c>
      <c r="AB152" s="126">
        <f t="shared" si="38"/>
        <v>0</v>
      </c>
      <c r="AC152" s="126">
        <f t="shared" si="38"/>
        <v>0</v>
      </c>
      <c r="AD152" s="126">
        <f t="shared" si="38"/>
        <v>0</v>
      </c>
      <c r="AE152" s="126">
        <f t="shared" si="38"/>
        <v>14</v>
      </c>
      <c r="AF152" s="126">
        <f t="shared" si="38"/>
        <v>0</v>
      </c>
      <c r="AG152" s="126">
        <f t="shared" si="38"/>
        <v>14</v>
      </c>
      <c r="AH152" s="126">
        <f t="shared" si="38"/>
        <v>0</v>
      </c>
      <c r="AI152" s="126">
        <f t="shared" si="38"/>
        <v>0</v>
      </c>
      <c r="AJ152" s="126">
        <f t="shared" si="38"/>
        <v>3.2229999999999999</v>
      </c>
      <c r="AK152" s="126">
        <f t="shared" si="38"/>
        <v>0</v>
      </c>
      <c r="AL152" s="126">
        <f t="shared" si="38"/>
        <v>0.109</v>
      </c>
      <c r="AM152" s="126">
        <f t="shared" si="38"/>
        <v>10</v>
      </c>
      <c r="AN152" s="126">
        <f t="shared" si="38"/>
        <v>0</v>
      </c>
      <c r="AO152" s="126">
        <f t="shared" si="38"/>
        <v>0</v>
      </c>
      <c r="AP152" s="126">
        <f t="shared" si="38"/>
        <v>3.3319999999999999</v>
      </c>
      <c r="AQ152" s="126">
        <f t="shared" si="38"/>
        <v>10</v>
      </c>
    </row>
    <row r="153" spans="1:43" x14ac:dyDescent="0.25">
      <c r="A153" s="124"/>
      <c r="B153" s="128" t="s">
        <v>1044</v>
      </c>
      <c r="C153" s="125" t="s">
        <v>1058</v>
      </c>
      <c r="D153" s="126">
        <f>D154</f>
        <v>0</v>
      </c>
      <c r="E153" s="126">
        <f t="shared" ref="E153:AQ154" si="39">E154</f>
        <v>0</v>
      </c>
      <c r="F153" s="126">
        <f t="shared" si="39"/>
        <v>0</v>
      </c>
      <c r="G153" s="126">
        <f t="shared" si="39"/>
        <v>0</v>
      </c>
      <c r="H153" s="126">
        <f t="shared" si="39"/>
        <v>0</v>
      </c>
      <c r="I153" s="126">
        <f t="shared" si="39"/>
        <v>0</v>
      </c>
      <c r="J153" s="126">
        <f t="shared" si="39"/>
        <v>0</v>
      </c>
      <c r="K153" s="126">
        <f t="shared" si="39"/>
        <v>0</v>
      </c>
      <c r="L153" s="126">
        <f t="shared" si="39"/>
        <v>0</v>
      </c>
      <c r="M153" s="126">
        <f t="shared" si="39"/>
        <v>0</v>
      </c>
      <c r="N153" s="126">
        <f t="shared" si="39"/>
        <v>0</v>
      </c>
      <c r="O153" s="126">
        <f t="shared" si="39"/>
        <v>0</v>
      </c>
      <c r="P153" s="126">
        <f t="shared" si="39"/>
        <v>0</v>
      </c>
      <c r="Q153" s="126">
        <f t="shared" si="39"/>
        <v>0</v>
      </c>
      <c r="R153" s="126">
        <f t="shared" si="39"/>
        <v>0.96</v>
      </c>
      <c r="S153" s="126">
        <f t="shared" si="39"/>
        <v>0</v>
      </c>
      <c r="T153" s="126">
        <f t="shared" si="39"/>
        <v>0</v>
      </c>
      <c r="U153" s="126">
        <f t="shared" si="39"/>
        <v>80</v>
      </c>
      <c r="V153" s="126">
        <f t="shared" si="39"/>
        <v>0.96</v>
      </c>
      <c r="W153" s="126">
        <f t="shared" si="39"/>
        <v>80</v>
      </c>
      <c r="X153" s="126">
        <f t="shared" si="39"/>
        <v>0</v>
      </c>
      <c r="Y153" s="126">
        <f t="shared" si="39"/>
        <v>0</v>
      </c>
      <c r="Z153" s="126">
        <f t="shared" si="39"/>
        <v>0</v>
      </c>
      <c r="AA153" s="126">
        <f t="shared" si="39"/>
        <v>0</v>
      </c>
      <c r="AB153" s="126">
        <f t="shared" si="39"/>
        <v>0</v>
      </c>
      <c r="AC153" s="126">
        <f t="shared" si="39"/>
        <v>0</v>
      </c>
      <c r="AD153" s="126">
        <f t="shared" si="39"/>
        <v>0</v>
      </c>
      <c r="AE153" s="126">
        <f t="shared" si="39"/>
        <v>0</v>
      </c>
      <c r="AF153" s="126">
        <f t="shared" si="39"/>
        <v>0</v>
      </c>
      <c r="AG153" s="126">
        <f t="shared" si="39"/>
        <v>0</v>
      </c>
      <c r="AH153" s="126">
        <f t="shared" si="39"/>
        <v>0</v>
      </c>
      <c r="AI153" s="126">
        <f t="shared" si="39"/>
        <v>0</v>
      </c>
      <c r="AJ153" s="126">
        <f t="shared" si="39"/>
        <v>0</v>
      </c>
      <c r="AK153" s="126">
        <f t="shared" si="39"/>
        <v>0</v>
      </c>
      <c r="AL153" s="126">
        <f t="shared" si="39"/>
        <v>0</v>
      </c>
      <c r="AM153" s="126">
        <f t="shared" si="39"/>
        <v>0</v>
      </c>
      <c r="AN153" s="126">
        <f t="shared" si="39"/>
        <v>0</v>
      </c>
      <c r="AO153" s="126">
        <f t="shared" si="39"/>
        <v>0</v>
      </c>
      <c r="AP153" s="126">
        <f t="shared" si="39"/>
        <v>0</v>
      </c>
      <c r="AQ153" s="126">
        <f t="shared" si="39"/>
        <v>0</v>
      </c>
    </row>
    <row r="154" spans="1:43" x14ac:dyDescent="0.25">
      <c r="A154" s="124"/>
      <c r="B154" s="715">
        <v>1</v>
      </c>
      <c r="C154" s="144" t="s">
        <v>1059</v>
      </c>
      <c r="D154" s="126">
        <v>0</v>
      </c>
      <c r="E154" s="126">
        <v>0</v>
      </c>
      <c r="F154" s="126">
        <v>0</v>
      </c>
      <c r="G154" s="126">
        <v>0</v>
      </c>
      <c r="H154" s="126">
        <v>0</v>
      </c>
      <c r="I154" s="126">
        <v>0</v>
      </c>
      <c r="J154" s="126">
        <v>0</v>
      </c>
      <c r="K154" s="126">
        <v>0</v>
      </c>
      <c r="L154" s="126">
        <v>0</v>
      </c>
      <c r="M154" s="126">
        <v>0</v>
      </c>
      <c r="N154" s="126">
        <v>0</v>
      </c>
      <c r="O154" s="126">
        <v>0</v>
      </c>
      <c r="P154" s="126">
        <v>0</v>
      </c>
      <c r="Q154" s="126">
        <v>0</v>
      </c>
      <c r="R154" s="126">
        <f>R155</f>
        <v>0.96</v>
      </c>
      <c r="S154" s="126">
        <f t="shared" si="39"/>
        <v>0</v>
      </c>
      <c r="T154" s="126">
        <f t="shared" si="39"/>
        <v>0</v>
      </c>
      <c r="U154" s="126">
        <f t="shared" si="39"/>
        <v>80</v>
      </c>
      <c r="V154" s="126">
        <f t="shared" si="39"/>
        <v>0.96</v>
      </c>
      <c r="W154" s="126">
        <f t="shared" si="39"/>
        <v>80</v>
      </c>
      <c r="X154" s="126">
        <f t="shared" si="39"/>
        <v>0</v>
      </c>
      <c r="Y154" s="126">
        <f t="shared" si="39"/>
        <v>0</v>
      </c>
      <c r="Z154" s="126">
        <f t="shared" si="39"/>
        <v>0</v>
      </c>
      <c r="AA154" s="126">
        <f t="shared" si="39"/>
        <v>0</v>
      </c>
      <c r="AB154" s="126">
        <f t="shared" si="39"/>
        <v>0</v>
      </c>
      <c r="AC154" s="126">
        <f t="shared" si="39"/>
        <v>0</v>
      </c>
      <c r="AD154" s="126">
        <f t="shared" si="39"/>
        <v>0</v>
      </c>
      <c r="AE154" s="126">
        <f t="shared" si="39"/>
        <v>0</v>
      </c>
      <c r="AF154" s="126">
        <f t="shared" si="39"/>
        <v>0</v>
      </c>
      <c r="AG154" s="126">
        <f t="shared" si="39"/>
        <v>0</v>
      </c>
      <c r="AH154" s="126">
        <f t="shared" si="39"/>
        <v>0</v>
      </c>
      <c r="AI154" s="126">
        <f t="shared" si="39"/>
        <v>0</v>
      </c>
      <c r="AJ154" s="126">
        <f t="shared" si="39"/>
        <v>0</v>
      </c>
      <c r="AK154" s="126">
        <f t="shared" si="39"/>
        <v>0</v>
      </c>
      <c r="AL154" s="126">
        <f t="shared" si="39"/>
        <v>0</v>
      </c>
      <c r="AM154" s="126">
        <f t="shared" si="39"/>
        <v>0</v>
      </c>
      <c r="AN154" s="126">
        <f t="shared" si="39"/>
        <v>0</v>
      </c>
      <c r="AO154" s="126">
        <f t="shared" si="39"/>
        <v>0</v>
      </c>
      <c r="AP154" s="126">
        <f t="shared" si="39"/>
        <v>0</v>
      </c>
      <c r="AQ154" s="126">
        <f t="shared" si="39"/>
        <v>0</v>
      </c>
    </row>
    <row r="155" spans="1:43" ht="72" customHeight="1" x14ac:dyDescent="0.25">
      <c r="A155" s="124" t="s">
        <v>1030</v>
      </c>
      <c r="B155" s="715"/>
      <c r="C155" s="106" t="s">
        <v>1060</v>
      </c>
      <c r="D155" s="130">
        <v>0</v>
      </c>
      <c r="E155" s="130">
        <v>0</v>
      </c>
      <c r="F155" s="130">
        <v>0</v>
      </c>
      <c r="G155" s="130">
        <v>0</v>
      </c>
      <c r="H155" s="130">
        <v>0</v>
      </c>
      <c r="I155" s="130">
        <v>0</v>
      </c>
      <c r="J155" s="130">
        <v>0</v>
      </c>
      <c r="K155" s="130">
        <v>0</v>
      </c>
      <c r="L155" s="126">
        <f>J155+H155+F155+D155</f>
        <v>0</v>
      </c>
      <c r="M155" s="126">
        <f>K155+I155+G155+E155</f>
        <v>0</v>
      </c>
      <c r="N155" s="126"/>
      <c r="O155" s="126"/>
      <c r="P155" s="126"/>
      <c r="Q155" s="126"/>
      <c r="R155" s="130">
        <v>0.96</v>
      </c>
      <c r="S155" s="130"/>
      <c r="T155" s="126"/>
      <c r="U155" s="130">
        <v>80</v>
      </c>
      <c r="V155" s="126">
        <f>T155+R155+P155+N155</f>
        <v>0.96</v>
      </c>
      <c r="W155" s="126">
        <f>U155+S155+Q155+O155</f>
        <v>80</v>
      </c>
      <c r="X155" s="126"/>
      <c r="Y155" s="126"/>
      <c r="Z155" s="126"/>
      <c r="AA155" s="126"/>
      <c r="AB155" s="126"/>
      <c r="AC155" s="126"/>
      <c r="AD155" s="126"/>
      <c r="AE155" s="126"/>
      <c r="AF155" s="126"/>
      <c r="AG155" s="126"/>
      <c r="AH155" s="126"/>
      <c r="AI155" s="126"/>
      <c r="AJ155" s="126"/>
      <c r="AK155" s="126"/>
      <c r="AL155" s="126"/>
      <c r="AM155" s="126"/>
      <c r="AN155" s="126"/>
      <c r="AO155" s="126"/>
      <c r="AP155" s="126"/>
      <c r="AQ155" s="126"/>
    </row>
    <row r="156" spans="1:43" x14ac:dyDescent="0.25">
      <c r="A156" s="124"/>
      <c r="B156" s="128" t="s">
        <v>1046</v>
      </c>
      <c r="C156" s="144" t="s">
        <v>1022</v>
      </c>
      <c r="D156" s="126">
        <f>D157+D160+D167</f>
        <v>0</v>
      </c>
      <c r="E156" s="126">
        <f t="shared" ref="E156:S156" si="40">E157+E160+E167</f>
        <v>0</v>
      </c>
      <c r="F156" s="126">
        <f t="shared" si="40"/>
        <v>1.1000000000000001</v>
      </c>
      <c r="G156" s="126">
        <f t="shared" si="40"/>
        <v>0</v>
      </c>
      <c r="H156" s="126">
        <f t="shared" si="40"/>
        <v>0</v>
      </c>
      <c r="I156" s="126">
        <f t="shared" si="40"/>
        <v>0</v>
      </c>
      <c r="J156" s="126">
        <f t="shared" si="40"/>
        <v>0</v>
      </c>
      <c r="K156" s="126">
        <f t="shared" si="40"/>
        <v>22.3</v>
      </c>
      <c r="L156" s="126">
        <f t="shared" si="40"/>
        <v>1.1000000000000001</v>
      </c>
      <c r="M156" s="126">
        <f t="shared" si="40"/>
        <v>22.3</v>
      </c>
      <c r="N156" s="126">
        <f t="shared" si="40"/>
        <v>0</v>
      </c>
      <c r="O156" s="126">
        <f t="shared" si="40"/>
        <v>0</v>
      </c>
      <c r="P156" s="126">
        <f t="shared" si="40"/>
        <v>0.58199999999999996</v>
      </c>
      <c r="Q156" s="126">
        <f t="shared" si="40"/>
        <v>0</v>
      </c>
      <c r="R156" s="126">
        <f t="shared" si="40"/>
        <v>0</v>
      </c>
      <c r="S156" s="126">
        <f t="shared" si="40"/>
        <v>22.3</v>
      </c>
      <c r="T156" s="126">
        <f t="shared" ref="T156:AQ156" si="41">T157+T160+T167+T162</f>
        <v>0</v>
      </c>
      <c r="U156" s="126">
        <f t="shared" si="41"/>
        <v>77.5</v>
      </c>
      <c r="V156" s="126">
        <f t="shared" si="41"/>
        <v>0.58199999999999996</v>
      </c>
      <c r="W156" s="126">
        <f t="shared" si="41"/>
        <v>99.8</v>
      </c>
      <c r="X156" s="126">
        <f t="shared" si="41"/>
        <v>0</v>
      </c>
      <c r="Y156" s="126">
        <f t="shared" si="41"/>
        <v>0</v>
      </c>
      <c r="Z156" s="126">
        <f t="shared" si="41"/>
        <v>0</v>
      </c>
      <c r="AA156" s="126">
        <f t="shared" si="41"/>
        <v>0</v>
      </c>
      <c r="AB156" s="126">
        <f t="shared" si="41"/>
        <v>0</v>
      </c>
      <c r="AC156" s="126">
        <f t="shared" si="41"/>
        <v>0</v>
      </c>
      <c r="AD156" s="126">
        <f t="shared" si="41"/>
        <v>0</v>
      </c>
      <c r="AE156" s="126">
        <f t="shared" si="41"/>
        <v>14</v>
      </c>
      <c r="AF156" s="126">
        <f t="shared" si="41"/>
        <v>0</v>
      </c>
      <c r="AG156" s="126">
        <f t="shared" si="41"/>
        <v>14</v>
      </c>
      <c r="AH156" s="126">
        <f t="shared" si="41"/>
        <v>0</v>
      </c>
      <c r="AI156" s="126">
        <f t="shared" si="41"/>
        <v>0</v>
      </c>
      <c r="AJ156" s="126">
        <f t="shared" si="41"/>
        <v>3.2229999999999999</v>
      </c>
      <c r="AK156" s="126">
        <f t="shared" si="41"/>
        <v>0</v>
      </c>
      <c r="AL156" s="126">
        <f t="shared" si="41"/>
        <v>0.109</v>
      </c>
      <c r="AM156" s="126">
        <f t="shared" si="41"/>
        <v>10</v>
      </c>
      <c r="AN156" s="126">
        <f t="shared" si="41"/>
        <v>0</v>
      </c>
      <c r="AO156" s="126">
        <f t="shared" si="41"/>
        <v>0</v>
      </c>
      <c r="AP156" s="126">
        <f t="shared" si="41"/>
        <v>3.3319999999999999</v>
      </c>
      <c r="AQ156" s="126">
        <f t="shared" si="41"/>
        <v>10</v>
      </c>
    </row>
    <row r="157" spans="1:43" x14ac:dyDescent="0.25">
      <c r="A157" s="124"/>
      <c r="B157" s="715">
        <v>1</v>
      </c>
      <c r="C157" s="144" t="s">
        <v>1061</v>
      </c>
      <c r="D157" s="126">
        <f>D158+D159</f>
        <v>0</v>
      </c>
      <c r="E157" s="126">
        <f t="shared" ref="E157:AQ157" si="42">E158+E159</f>
        <v>0</v>
      </c>
      <c r="F157" s="126">
        <f t="shared" si="42"/>
        <v>1.1000000000000001</v>
      </c>
      <c r="G157" s="126">
        <f t="shared" si="42"/>
        <v>0</v>
      </c>
      <c r="H157" s="126">
        <f t="shared" si="42"/>
        <v>0</v>
      </c>
      <c r="I157" s="126">
        <f t="shared" si="42"/>
        <v>0</v>
      </c>
      <c r="J157" s="126">
        <f t="shared" si="42"/>
        <v>0</v>
      </c>
      <c r="K157" s="126">
        <f t="shared" si="42"/>
        <v>0</v>
      </c>
      <c r="L157" s="126">
        <f t="shared" si="42"/>
        <v>1.1000000000000001</v>
      </c>
      <c r="M157" s="126">
        <f t="shared" si="42"/>
        <v>0</v>
      </c>
      <c r="N157" s="126">
        <f t="shared" si="42"/>
        <v>0</v>
      </c>
      <c r="O157" s="126">
        <f t="shared" si="42"/>
        <v>0</v>
      </c>
      <c r="P157" s="126">
        <f t="shared" si="42"/>
        <v>0.58199999999999996</v>
      </c>
      <c r="Q157" s="126">
        <f t="shared" si="42"/>
        <v>0</v>
      </c>
      <c r="R157" s="126">
        <f t="shared" si="42"/>
        <v>0</v>
      </c>
      <c r="S157" s="126">
        <f t="shared" si="42"/>
        <v>0</v>
      </c>
      <c r="T157" s="126">
        <f t="shared" si="42"/>
        <v>0</v>
      </c>
      <c r="U157" s="126">
        <f t="shared" si="42"/>
        <v>0</v>
      </c>
      <c r="V157" s="126">
        <f t="shared" si="42"/>
        <v>0.58199999999999996</v>
      </c>
      <c r="W157" s="126">
        <f t="shared" si="42"/>
        <v>0</v>
      </c>
      <c r="X157" s="126">
        <f t="shared" si="42"/>
        <v>0</v>
      </c>
      <c r="Y157" s="126">
        <f t="shared" si="42"/>
        <v>0</v>
      </c>
      <c r="Z157" s="126">
        <f t="shared" si="42"/>
        <v>0</v>
      </c>
      <c r="AA157" s="126">
        <f t="shared" si="42"/>
        <v>0</v>
      </c>
      <c r="AB157" s="126">
        <f t="shared" si="42"/>
        <v>0</v>
      </c>
      <c r="AC157" s="126">
        <f t="shared" si="42"/>
        <v>0</v>
      </c>
      <c r="AD157" s="126">
        <f t="shared" si="42"/>
        <v>0</v>
      </c>
      <c r="AE157" s="126">
        <f t="shared" si="42"/>
        <v>0</v>
      </c>
      <c r="AF157" s="126">
        <f t="shared" si="42"/>
        <v>0</v>
      </c>
      <c r="AG157" s="126">
        <f t="shared" si="42"/>
        <v>0</v>
      </c>
      <c r="AH157" s="126">
        <f t="shared" si="42"/>
        <v>0</v>
      </c>
      <c r="AI157" s="126">
        <f t="shared" si="42"/>
        <v>0</v>
      </c>
      <c r="AJ157" s="126">
        <f t="shared" si="42"/>
        <v>3.2229999999999999</v>
      </c>
      <c r="AK157" s="126">
        <f t="shared" si="42"/>
        <v>0</v>
      </c>
      <c r="AL157" s="126">
        <f t="shared" si="42"/>
        <v>0</v>
      </c>
      <c r="AM157" s="126">
        <f t="shared" si="42"/>
        <v>0</v>
      </c>
      <c r="AN157" s="126">
        <f t="shared" si="42"/>
        <v>0</v>
      </c>
      <c r="AO157" s="126">
        <f t="shared" si="42"/>
        <v>0</v>
      </c>
      <c r="AP157" s="126">
        <f t="shared" si="42"/>
        <v>3.2229999999999999</v>
      </c>
      <c r="AQ157" s="126">
        <f t="shared" si="42"/>
        <v>0</v>
      </c>
    </row>
    <row r="158" spans="1:43" x14ac:dyDescent="0.25">
      <c r="A158" s="124" t="s">
        <v>695</v>
      </c>
      <c r="B158" s="105"/>
      <c r="C158" s="129" t="s">
        <v>1062</v>
      </c>
      <c r="D158" s="130">
        <v>0</v>
      </c>
      <c r="E158" s="130">
        <v>0</v>
      </c>
      <c r="F158" s="130">
        <v>0</v>
      </c>
      <c r="G158" s="130">
        <v>0</v>
      </c>
      <c r="H158" s="130">
        <v>0</v>
      </c>
      <c r="I158" s="130">
        <v>0</v>
      </c>
      <c r="J158" s="130">
        <v>0</v>
      </c>
      <c r="K158" s="130">
        <v>0</v>
      </c>
      <c r="L158" s="126">
        <f t="shared" ref="L158:M159" si="43">J158+H158+F158+D158</f>
        <v>0</v>
      </c>
      <c r="M158" s="126">
        <f t="shared" si="43"/>
        <v>0</v>
      </c>
      <c r="N158" s="131"/>
      <c r="O158" s="131"/>
      <c r="P158" s="131"/>
      <c r="Q158" s="131"/>
      <c r="R158" s="131"/>
      <c r="S158" s="131"/>
      <c r="T158" s="131"/>
      <c r="U158" s="131"/>
      <c r="V158" s="126">
        <f>T158+R158+P158+N158</f>
        <v>0</v>
      </c>
      <c r="W158" s="126">
        <f>U158+S158+Q158+O158</f>
        <v>0</v>
      </c>
      <c r="X158" s="130"/>
      <c r="Y158" s="130"/>
      <c r="Z158" s="130"/>
      <c r="AA158" s="130"/>
      <c r="AB158" s="130"/>
      <c r="AC158" s="130"/>
      <c r="AD158" s="130"/>
      <c r="AE158" s="130"/>
      <c r="AF158" s="130"/>
      <c r="AG158" s="130"/>
      <c r="AH158" s="131"/>
      <c r="AI158" s="131"/>
      <c r="AJ158" s="131">
        <v>2.669</v>
      </c>
      <c r="AK158" s="131"/>
      <c r="AL158" s="131"/>
      <c r="AM158" s="131"/>
      <c r="AN158" s="131"/>
      <c r="AO158" s="131"/>
      <c r="AP158" s="133">
        <f>AH158+AJ158+AL158+AN158</f>
        <v>2.669</v>
      </c>
      <c r="AQ158" s="134">
        <f>AI158+AK158+AM158+AO158</f>
        <v>0</v>
      </c>
    </row>
    <row r="159" spans="1:43" x14ac:dyDescent="0.25">
      <c r="A159" s="124" t="s">
        <v>1030</v>
      </c>
      <c r="B159" s="105"/>
      <c r="C159" s="129" t="s">
        <v>1063</v>
      </c>
      <c r="D159" s="130">
        <v>0</v>
      </c>
      <c r="E159" s="130">
        <v>0</v>
      </c>
      <c r="F159" s="130">
        <v>1.1000000000000001</v>
      </c>
      <c r="G159" s="130">
        <v>0</v>
      </c>
      <c r="H159" s="130">
        <v>0</v>
      </c>
      <c r="I159" s="130">
        <v>0</v>
      </c>
      <c r="J159" s="130">
        <v>0</v>
      </c>
      <c r="K159" s="130">
        <v>0</v>
      </c>
      <c r="L159" s="126">
        <f t="shared" si="43"/>
        <v>1.1000000000000001</v>
      </c>
      <c r="M159" s="126">
        <f t="shared" si="43"/>
        <v>0</v>
      </c>
      <c r="N159" s="131"/>
      <c r="O159" s="131"/>
      <c r="P159" s="131">
        <v>0.58199999999999996</v>
      </c>
      <c r="Q159" s="131"/>
      <c r="R159" s="131"/>
      <c r="S159" s="131"/>
      <c r="T159" s="131"/>
      <c r="U159" s="131"/>
      <c r="V159" s="126">
        <f>T159+R159+P159+N159</f>
        <v>0.58199999999999996</v>
      </c>
      <c r="W159" s="126">
        <f>U159+S159+Q159+O159</f>
        <v>0</v>
      </c>
      <c r="X159" s="130"/>
      <c r="Y159" s="130"/>
      <c r="Z159" s="130"/>
      <c r="AA159" s="130"/>
      <c r="AB159" s="130"/>
      <c r="AC159" s="130"/>
      <c r="AD159" s="130"/>
      <c r="AE159" s="130"/>
      <c r="AF159" s="130"/>
      <c r="AG159" s="130"/>
      <c r="AH159" s="131"/>
      <c r="AI159" s="131"/>
      <c r="AJ159" s="131">
        <v>0.55400000000000005</v>
      </c>
      <c r="AK159" s="131"/>
      <c r="AL159" s="131"/>
      <c r="AM159" s="131"/>
      <c r="AN159" s="131"/>
      <c r="AO159" s="131"/>
      <c r="AP159" s="133">
        <f>AH159+AJ159+AL159+AN159</f>
        <v>0.55400000000000005</v>
      </c>
      <c r="AQ159" s="134">
        <f>AI159+AK159+AM159+AO159</f>
        <v>0</v>
      </c>
    </row>
    <row r="160" spans="1:43" x14ac:dyDescent="0.25">
      <c r="A160" s="124"/>
      <c r="B160" s="715">
        <v>2</v>
      </c>
      <c r="C160" s="144" t="s">
        <v>1064</v>
      </c>
      <c r="D160" s="126">
        <f>D161</f>
        <v>0</v>
      </c>
      <c r="E160" s="126">
        <f t="shared" ref="E160:AQ160" si="44">E161</f>
        <v>0</v>
      </c>
      <c r="F160" s="126">
        <f t="shared" si="44"/>
        <v>0</v>
      </c>
      <c r="G160" s="126">
        <f t="shared" si="44"/>
        <v>0</v>
      </c>
      <c r="H160" s="126">
        <f t="shared" si="44"/>
        <v>0</v>
      </c>
      <c r="I160" s="126">
        <f t="shared" si="44"/>
        <v>0</v>
      </c>
      <c r="J160" s="126">
        <f t="shared" si="44"/>
        <v>0</v>
      </c>
      <c r="K160" s="126">
        <f t="shared" si="44"/>
        <v>0</v>
      </c>
      <c r="L160" s="126">
        <f t="shared" si="44"/>
        <v>0</v>
      </c>
      <c r="M160" s="126">
        <f t="shared" si="44"/>
        <v>0</v>
      </c>
      <c r="N160" s="126">
        <f t="shared" si="44"/>
        <v>0</v>
      </c>
      <c r="O160" s="126">
        <f t="shared" si="44"/>
        <v>0</v>
      </c>
      <c r="P160" s="126">
        <f t="shared" si="44"/>
        <v>0</v>
      </c>
      <c r="Q160" s="126">
        <f t="shared" si="44"/>
        <v>0</v>
      </c>
      <c r="R160" s="126">
        <f t="shared" si="44"/>
        <v>0</v>
      </c>
      <c r="S160" s="126">
        <f t="shared" si="44"/>
        <v>0</v>
      </c>
      <c r="T160" s="126">
        <f t="shared" si="44"/>
        <v>0</v>
      </c>
      <c r="U160" s="126">
        <f t="shared" si="44"/>
        <v>0</v>
      </c>
      <c r="V160" s="126">
        <f t="shared" si="44"/>
        <v>0</v>
      </c>
      <c r="W160" s="126">
        <f t="shared" si="44"/>
        <v>0</v>
      </c>
      <c r="X160" s="126">
        <f t="shared" si="44"/>
        <v>0</v>
      </c>
      <c r="Y160" s="126">
        <f t="shared" si="44"/>
        <v>0</v>
      </c>
      <c r="Z160" s="126">
        <f t="shared" si="44"/>
        <v>0</v>
      </c>
      <c r="AA160" s="126">
        <f t="shared" si="44"/>
        <v>0</v>
      </c>
      <c r="AB160" s="126">
        <f t="shared" si="44"/>
        <v>0</v>
      </c>
      <c r="AC160" s="126">
        <f t="shared" si="44"/>
        <v>0</v>
      </c>
      <c r="AD160" s="126">
        <f t="shared" si="44"/>
        <v>0</v>
      </c>
      <c r="AE160" s="126">
        <f t="shared" si="44"/>
        <v>0</v>
      </c>
      <c r="AF160" s="126">
        <f t="shared" si="44"/>
        <v>0</v>
      </c>
      <c r="AG160" s="126">
        <f t="shared" si="44"/>
        <v>0</v>
      </c>
      <c r="AH160" s="126">
        <f t="shared" si="44"/>
        <v>0</v>
      </c>
      <c r="AI160" s="126">
        <f t="shared" si="44"/>
        <v>0</v>
      </c>
      <c r="AJ160" s="126">
        <f t="shared" si="44"/>
        <v>0</v>
      </c>
      <c r="AK160" s="126">
        <f t="shared" si="44"/>
        <v>0</v>
      </c>
      <c r="AL160" s="126">
        <f t="shared" si="44"/>
        <v>0.109</v>
      </c>
      <c r="AM160" s="126">
        <f t="shared" si="44"/>
        <v>0</v>
      </c>
      <c r="AN160" s="126">
        <f t="shared" si="44"/>
        <v>0</v>
      </c>
      <c r="AO160" s="126">
        <f t="shared" si="44"/>
        <v>0</v>
      </c>
      <c r="AP160" s="126">
        <f t="shared" si="44"/>
        <v>0.109</v>
      </c>
      <c r="AQ160" s="126">
        <f t="shared" si="44"/>
        <v>0</v>
      </c>
    </row>
    <row r="161" spans="1:43" x14ac:dyDescent="0.25">
      <c r="A161" s="124" t="s">
        <v>1065</v>
      </c>
      <c r="B161" s="105" t="s">
        <v>815</v>
      </c>
      <c r="C161" s="106" t="s">
        <v>1066</v>
      </c>
      <c r="D161" s="126"/>
      <c r="E161" s="126"/>
      <c r="F161" s="126"/>
      <c r="G161" s="126"/>
      <c r="H161" s="126"/>
      <c r="I161" s="126"/>
      <c r="J161" s="126"/>
      <c r="K161" s="126"/>
      <c r="L161" s="126"/>
      <c r="M161" s="126"/>
      <c r="N161" s="126"/>
      <c r="O161" s="126"/>
      <c r="P161" s="126"/>
      <c r="Q161" s="126"/>
      <c r="R161" s="126"/>
      <c r="S161" s="126"/>
      <c r="T161" s="126"/>
      <c r="U161" s="126"/>
      <c r="V161" s="126">
        <f>T161+R161+P161+N161</f>
        <v>0</v>
      </c>
      <c r="W161" s="126">
        <f>U161+S161+Q161+O161</f>
        <v>0</v>
      </c>
      <c r="X161" s="126"/>
      <c r="Y161" s="126"/>
      <c r="Z161" s="126"/>
      <c r="AA161" s="126"/>
      <c r="AB161" s="126"/>
      <c r="AC161" s="126"/>
      <c r="AD161" s="126"/>
      <c r="AE161" s="126"/>
      <c r="AF161" s="126"/>
      <c r="AG161" s="126"/>
      <c r="AH161" s="126"/>
      <c r="AI161" s="126"/>
      <c r="AJ161" s="126"/>
      <c r="AK161" s="126"/>
      <c r="AL161" s="130">
        <v>0.109</v>
      </c>
      <c r="AM161" s="126"/>
      <c r="AN161" s="126"/>
      <c r="AO161" s="126"/>
      <c r="AP161" s="130">
        <f>AH161+AJ161+AL161+AN161</f>
        <v>0.109</v>
      </c>
      <c r="AQ161" s="130">
        <f>AI161+AK161+AM161+AO161</f>
        <v>0</v>
      </c>
    </row>
    <row r="162" spans="1:43" x14ac:dyDescent="0.25">
      <c r="A162" s="124"/>
      <c r="B162" s="715">
        <v>3</v>
      </c>
      <c r="C162" s="144" t="s">
        <v>1059</v>
      </c>
      <c r="D162" s="126">
        <f>D163</f>
        <v>0</v>
      </c>
      <c r="E162" s="126">
        <f t="shared" ref="E162:S162" si="45">E163</f>
        <v>0</v>
      </c>
      <c r="F162" s="126">
        <f t="shared" si="45"/>
        <v>0</v>
      </c>
      <c r="G162" s="126">
        <f t="shared" si="45"/>
        <v>0</v>
      </c>
      <c r="H162" s="126">
        <f t="shared" si="45"/>
        <v>0</v>
      </c>
      <c r="I162" s="126">
        <f t="shared" si="45"/>
        <v>0</v>
      </c>
      <c r="J162" s="126">
        <f t="shared" si="45"/>
        <v>0</v>
      </c>
      <c r="K162" s="126">
        <f t="shared" si="45"/>
        <v>0</v>
      </c>
      <c r="L162" s="126">
        <f t="shared" si="45"/>
        <v>0</v>
      </c>
      <c r="M162" s="126">
        <f t="shared" si="45"/>
        <v>0</v>
      </c>
      <c r="N162" s="126">
        <f t="shared" si="45"/>
        <v>0</v>
      </c>
      <c r="O162" s="126">
        <f t="shared" si="45"/>
        <v>0</v>
      </c>
      <c r="P162" s="126">
        <f t="shared" si="45"/>
        <v>0</v>
      </c>
      <c r="Q162" s="126">
        <f t="shared" si="45"/>
        <v>0</v>
      </c>
      <c r="R162" s="126">
        <f t="shared" si="45"/>
        <v>0</v>
      </c>
      <c r="S162" s="126">
        <f t="shared" si="45"/>
        <v>0</v>
      </c>
      <c r="T162" s="126">
        <f>SUM(T163:T166)</f>
        <v>0</v>
      </c>
      <c r="U162" s="126">
        <f t="shared" ref="U162:AQ162" si="46">SUM(U163:U166)</f>
        <v>75</v>
      </c>
      <c r="V162" s="126">
        <f t="shared" si="46"/>
        <v>0</v>
      </c>
      <c r="W162" s="126">
        <f t="shared" si="46"/>
        <v>75</v>
      </c>
      <c r="X162" s="126">
        <f t="shared" si="46"/>
        <v>0</v>
      </c>
      <c r="Y162" s="126">
        <f t="shared" si="46"/>
        <v>0</v>
      </c>
      <c r="Z162" s="126">
        <f t="shared" si="46"/>
        <v>0</v>
      </c>
      <c r="AA162" s="126">
        <f t="shared" si="46"/>
        <v>0</v>
      </c>
      <c r="AB162" s="126">
        <f t="shared" si="46"/>
        <v>0</v>
      </c>
      <c r="AC162" s="126">
        <f t="shared" si="46"/>
        <v>0</v>
      </c>
      <c r="AD162" s="126">
        <f t="shared" si="46"/>
        <v>0</v>
      </c>
      <c r="AE162" s="126">
        <f t="shared" si="46"/>
        <v>0</v>
      </c>
      <c r="AF162" s="126">
        <f t="shared" si="46"/>
        <v>0</v>
      </c>
      <c r="AG162" s="126">
        <f t="shared" si="46"/>
        <v>0</v>
      </c>
      <c r="AH162" s="126">
        <f t="shared" si="46"/>
        <v>0</v>
      </c>
      <c r="AI162" s="126">
        <f t="shared" si="46"/>
        <v>0</v>
      </c>
      <c r="AJ162" s="126">
        <f t="shared" si="46"/>
        <v>0</v>
      </c>
      <c r="AK162" s="126">
        <f t="shared" si="46"/>
        <v>0</v>
      </c>
      <c r="AL162" s="126">
        <f t="shared" si="46"/>
        <v>0</v>
      </c>
      <c r="AM162" s="126">
        <f t="shared" si="46"/>
        <v>0</v>
      </c>
      <c r="AN162" s="126">
        <f t="shared" si="46"/>
        <v>0</v>
      </c>
      <c r="AO162" s="126">
        <f t="shared" si="46"/>
        <v>0</v>
      </c>
      <c r="AP162" s="126">
        <f t="shared" si="46"/>
        <v>0</v>
      </c>
      <c r="AQ162" s="126">
        <f t="shared" si="46"/>
        <v>0</v>
      </c>
    </row>
    <row r="163" spans="1:43" x14ac:dyDescent="0.25">
      <c r="A163" s="124" t="s">
        <v>750</v>
      </c>
      <c r="B163" s="105" t="s">
        <v>1044</v>
      </c>
      <c r="C163" s="106" t="s">
        <v>1067</v>
      </c>
      <c r="D163" s="126"/>
      <c r="E163" s="126"/>
      <c r="F163" s="126"/>
      <c r="G163" s="126"/>
      <c r="H163" s="126"/>
      <c r="I163" s="126"/>
      <c r="J163" s="126"/>
      <c r="K163" s="126"/>
      <c r="L163" s="126"/>
      <c r="M163" s="126"/>
      <c r="N163" s="126"/>
      <c r="O163" s="126"/>
      <c r="P163" s="126"/>
      <c r="Q163" s="126"/>
      <c r="R163" s="126"/>
      <c r="S163" s="126"/>
      <c r="T163" s="130">
        <v>0</v>
      </c>
      <c r="U163" s="130">
        <v>25</v>
      </c>
      <c r="V163" s="126">
        <f t="shared" ref="V163:W166" si="47">T163+R163+P163+N163</f>
        <v>0</v>
      </c>
      <c r="W163" s="126">
        <f t="shared" si="47"/>
        <v>25</v>
      </c>
      <c r="X163" s="126"/>
      <c r="Y163" s="126"/>
      <c r="Z163" s="126"/>
      <c r="AA163" s="126"/>
      <c r="AB163" s="126"/>
      <c r="AC163" s="126"/>
      <c r="AD163" s="126"/>
      <c r="AE163" s="126"/>
      <c r="AF163" s="126"/>
      <c r="AG163" s="126"/>
      <c r="AH163" s="126"/>
      <c r="AI163" s="126"/>
      <c r="AJ163" s="126"/>
      <c r="AK163" s="126"/>
      <c r="AL163" s="130"/>
      <c r="AM163" s="126"/>
      <c r="AN163" s="126"/>
      <c r="AO163" s="126"/>
      <c r="AP163" s="130"/>
      <c r="AQ163" s="130"/>
    </row>
    <row r="164" spans="1:43" ht="47.25" x14ac:dyDescent="0.25">
      <c r="A164" s="124" t="s">
        <v>1030</v>
      </c>
      <c r="B164" s="105">
        <v>3</v>
      </c>
      <c r="C164" s="106" t="s">
        <v>622</v>
      </c>
      <c r="D164" s="126"/>
      <c r="E164" s="126"/>
      <c r="F164" s="126"/>
      <c r="G164" s="126"/>
      <c r="H164" s="126"/>
      <c r="I164" s="126"/>
      <c r="J164" s="126"/>
      <c r="K164" s="126"/>
      <c r="L164" s="126"/>
      <c r="M164" s="126"/>
      <c r="N164" s="126"/>
      <c r="O164" s="126"/>
      <c r="P164" s="126"/>
      <c r="Q164" s="126"/>
      <c r="R164" s="126"/>
      <c r="S164" s="126"/>
      <c r="T164" s="130"/>
      <c r="U164" s="130"/>
      <c r="V164" s="126">
        <f t="shared" si="47"/>
        <v>0</v>
      </c>
      <c r="W164" s="126">
        <f t="shared" si="47"/>
        <v>0</v>
      </c>
      <c r="X164" s="126"/>
      <c r="Y164" s="126"/>
      <c r="Z164" s="126"/>
      <c r="AA164" s="126"/>
      <c r="AB164" s="126"/>
      <c r="AC164" s="126"/>
      <c r="AD164" s="126"/>
      <c r="AE164" s="126"/>
      <c r="AF164" s="126"/>
      <c r="AG164" s="126"/>
      <c r="AH164" s="126"/>
      <c r="AI164" s="126"/>
      <c r="AJ164" s="126"/>
      <c r="AK164" s="126"/>
      <c r="AL164" s="130"/>
      <c r="AM164" s="126"/>
      <c r="AN164" s="126"/>
      <c r="AO164" s="126"/>
      <c r="AP164" s="130"/>
      <c r="AQ164" s="130"/>
    </row>
    <row r="165" spans="1:43" ht="47.25" x14ac:dyDescent="0.25">
      <c r="A165" s="124" t="s">
        <v>695</v>
      </c>
      <c r="B165" s="105" t="s">
        <v>1046</v>
      </c>
      <c r="C165" s="106" t="s">
        <v>1068</v>
      </c>
      <c r="D165" s="126"/>
      <c r="E165" s="126"/>
      <c r="F165" s="126"/>
      <c r="G165" s="126"/>
      <c r="H165" s="126"/>
      <c r="I165" s="126"/>
      <c r="J165" s="126"/>
      <c r="K165" s="126"/>
      <c r="L165" s="126"/>
      <c r="M165" s="126"/>
      <c r="N165" s="126"/>
      <c r="O165" s="126"/>
      <c r="P165" s="126"/>
      <c r="Q165" s="126"/>
      <c r="R165" s="126"/>
      <c r="S165" s="126"/>
      <c r="T165" s="130"/>
      <c r="U165" s="130">
        <v>25</v>
      </c>
      <c r="V165" s="126">
        <f t="shared" si="47"/>
        <v>0</v>
      </c>
      <c r="W165" s="126">
        <f t="shared" si="47"/>
        <v>25</v>
      </c>
      <c r="X165" s="126"/>
      <c r="Y165" s="126"/>
      <c r="Z165" s="126"/>
      <c r="AA165" s="126"/>
      <c r="AB165" s="126"/>
      <c r="AC165" s="126"/>
      <c r="AD165" s="126"/>
      <c r="AE165" s="126"/>
      <c r="AF165" s="126"/>
      <c r="AG165" s="126"/>
      <c r="AH165" s="126"/>
      <c r="AI165" s="126"/>
      <c r="AJ165" s="126"/>
      <c r="AK165" s="126"/>
      <c r="AL165" s="130"/>
      <c r="AM165" s="126"/>
      <c r="AN165" s="126"/>
      <c r="AO165" s="126"/>
      <c r="AP165" s="130"/>
      <c r="AQ165" s="130"/>
    </row>
    <row r="166" spans="1:43" ht="47.25" x14ac:dyDescent="0.25">
      <c r="A166" s="124" t="s">
        <v>695</v>
      </c>
      <c r="B166" s="105" t="s">
        <v>1049</v>
      </c>
      <c r="C166" s="106" t="s">
        <v>1069</v>
      </c>
      <c r="D166" s="126"/>
      <c r="E166" s="126"/>
      <c r="F166" s="126"/>
      <c r="G166" s="126"/>
      <c r="H166" s="126"/>
      <c r="I166" s="126"/>
      <c r="J166" s="126"/>
      <c r="K166" s="126"/>
      <c r="L166" s="126"/>
      <c r="M166" s="126"/>
      <c r="N166" s="126"/>
      <c r="O166" s="126"/>
      <c r="P166" s="126"/>
      <c r="Q166" s="126"/>
      <c r="R166" s="126"/>
      <c r="S166" s="126"/>
      <c r="T166" s="130"/>
      <c r="U166" s="130">
        <v>25</v>
      </c>
      <c r="V166" s="126">
        <f t="shared" si="47"/>
        <v>0</v>
      </c>
      <c r="W166" s="126">
        <f t="shared" si="47"/>
        <v>25</v>
      </c>
      <c r="X166" s="126"/>
      <c r="Y166" s="126"/>
      <c r="Z166" s="126"/>
      <c r="AA166" s="126"/>
      <c r="AB166" s="126"/>
      <c r="AC166" s="126"/>
      <c r="AD166" s="126"/>
      <c r="AE166" s="126"/>
      <c r="AF166" s="126"/>
      <c r="AG166" s="126"/>
      <c r="AH166" s="126"/>
      <c r="AI166" s="126"/>
      <c r="AJ166" s="126"/>
      <c r="AK166" s="126"/>
      <c r="AL166" s="130"/>
      <c r="AM166" s="126"/>
      <c r="AN166" s="126"/>
      <c r="AO166" s="126"/>
      <c r="AP166" s="130"/>
      <c r="AQ166" s="130"/>
    </row>
    <row r="167" spans="1:43" x14ac:dyDescent="0.25">
      <c r="A167" s="124"/>
      <c r="B167" s="715">
        <v>4</v>
      </c>
      <c r="C167" s="144" t="s">
        <v>1070</v>
      </c>
      <c r="D167" s="126">
        <f>SUM(D168:D171)</f>
        <v>0</v>
      </c>
      <c r="E167" s="126">
        <f t="shared" ref="E167:AQ167" si="48">SUM(E168:E171)</f>
        <v>0</v>
      </c>
      <c r="F167" s="126">
        <f t="shared" si="48"/>
        <v>0</v>
      </c>
      <c r="G167" s="126">
        <f t="shared" si="48"/>
        <v>0</v>
      </c>
      <c r="H167" s="126">
        <f t="shared" si="48"/>
        <v>0</v>
      </c>
      <c r="I167" s="126">
        <f t="shared" si="48"/>
        <v>0</v>
      </c>
      <c r="J167" s="126">
        <f t="shared" si="48"/>
        <v>0</v>
      </c>
      <c r="K167" s="126">
        <f t="shared" si="48"/>
        <v>22.3</v>
      </c>
      <c r="L167" s="126">
        <f t="shared" si="48"/>
        <v>0</v>
      </c>
      <c r="M167" s="126">
        <f t="shared" si="48"/>
        <v>22.3</v>
      </c>
      <c r="N167" s="126">
        <f t="shared" si="48"/>
        <v>0</v>
      </c>
      <c r="O167" s="126">
        <f t="shared" si="48"/>
        <v>0</v>
      </c>
      <c r="P167" s="126">
        <f t="shared" si="48"/>
        <v>0</v>
      </c>
      <c r="Q167" s="126">
        <f t="shared" si="48"/>
        <v>0</v>
      </c>
      <c r="R167" s="126">
        <f t="shared" si="48"/>
        <v>0</v>
      </c>
      <c r="S167" s="126">
        <f>S168+S171</f>
        <v>22.3</v>
      </c>
      <c r="T167" s="126">
        <f t="shared" si="48"/>
        <v>0</v>
      </c>
      <c r="U167" s="126">
        <f t="shared" si="48"/>
        <v>2.5</v>
      </c>
      <c r="V167" s="126">
        <f t="shared" si="48"/>
        <v>0</v>
      </c>
      <c r="W167" s="126">
        <f t="shared" si="48"/>
        <v>24.8</v>
      </c>
      <c r="X167" s="126">
        <f t="shared" si="48"/>
        <v>0</v>
      </c>
      <c r="Y167" s="126">
        <f t="shared" si="48"/>
        <v>0</v>
      </c>
      <c r="Z167" s="126">
        <f t="shared" si="48"/>
        <v>0</v>
      </c>
      <c r="AA167" s="126">
        <f t="shared" si="48"/>
        <v>0</v>
      </c>
      <c r="AB167" s="126">
        <f t="shared" si="48"/>
        <v>0</v>
      </c>
      <c r="AC167" s="126">
        <f t="shared" si="48"/>
        <v>0</v>
      </c>
      <c r="AD167" s="126">
        <f t="shared" si="48"/>
        <v>0</v>
      </c>
      <c r="AE167" s="126">
        <f t="shared" si="48"/>
        <v>14</v>
      </c>
      <c r="AF167" s="126">
        <f t="shared" si="48"/>
        <v>0</v>
      </c>
      <c r="AG167" s="126">
        <f t="shared" si="48"/>
        <v>14</v>
      </c>
      <c r="AH167" s="126">
        <f t="shared" si="48"/>
        <v>0</v>
      </c>
      <c r="AI167" s="126">
        <f t="shared" si="48"/>
        <v>0</v>
      </c>
      <c r="AJ167" s="126">
        <f t="shared" si="48"/>
        <v>0</v>
      </c>
      <c r="AK167" s="126">
        <f t="shared" si="48"/>
        <v>0</v>
      </c>
      <c r="AL167" s="126">
        <f t="shared" si="48"/>
        <v>0</v>
      </c>
      <c r="AM167" s="126">
        <f t="shared" si="48"/>
        <v>10</v>
      </c>
      <c r="AN167" s="126">
        <f t="shared" si="48"/>
        <v>0</v>
      </c>
      <c r="AO167" s="126">
        <f t="shared" si="48"/>
        <v>0</v>
      </c>
      <c r="AP167" s="126">
        <f t="shared" si="48"/>
        <v>0</v>
      </c>
      <c r="AQ167" s="126">
        <f t="shared" si="48"/>
        <v>10</v>
      </c>
    </row>
    <row r="168" spans="1:43" ht="31.5" x14ac:dyDescent="0.25">
      <c r="A168" s="124" t="s">
        <v>695</v>
      </c>
      <c r="B168" s="715"/>
      <c r="C168" s="129" t="str">
        <f>'[8]Приложение 1.1 новое'!B150</f>
        <v>ПИР. Замена трансформатора 35/10 кВ Т-1 (10 МВА) ПС 35/10 кВ "Пионерская" на трансформатор 110/35/10 кВ 16 МВА</v>
      </c>
      <c r="D168" s="130">
        <v>0</v>
      </c>
      <c r="E168" s="130">
        <v>0</v>
      </c>
      <c r="F168" s="130">
        <v>0</v>
      </c>
      <c r="G168" s="130">
        <v>0</v>
      </c>
      <c r="H168" s="130">
        <v>0</v>
      </c>
      <c r="I168" s="130">
        <v>0</v>
      </c>
      <c r="J168" s="130">
        <v>0</v>
      </c>
      <c r="K168" s="130">
        <v>16</v>
      </c>
      <c r="L168" s="126">
        <v>0</v>
      </c>
      <c r="M168" s="126">
        <v>16</v>
      </c>
      <c r="N168" s="131"/>
      <c r="O168" s="131"/>
      <c r="P168" s="131"/>
      <c r="Q168" s="131"/>
      <c r="R168" s="131"/>
      <c r="S168" s="132">
        <v>16</v>
      </c>
      <c r="T168" s="131"/>
      <c r="U168" s="131"/>
      <c r="V168" s="126">
        <f>T168+R168+P168+N168</f>
        <v>0</v>
      </c>
      <c r="W168" s="126">
        <f>U168+S168+Q168+O168</f>
        <v>16</v>
      </c>
      <c r="X168" s="130">
        <v>0</v>
      </c>
      <c r="Y168" s="130">
        <v>0</v>
      </c>
      <c r="Z168" s="130">
        <v>0</v>
      </c>
      <c r="AA168" s="130">
        <v>0</v>
      </c>
      <c r="AB168" s="130">
        <v>0</v>
      </c>
      <c r="AC168" s="130">
        <v>0</v>
      </c>
      <c r="AD168" s="130">
        <v>0</v>
      </c>
      <c r="AE168" s="130">
        <v>10</v>
      </c>
      <c r="AF168" s="130">
        <v>0</v>
      </c>
      <c r="AG168" s="130">
        <v>10</v>
      </c>
      <c r="AH168" s="131"/>
      <c r="AI168" s="131"/>
      <c r="AJ168" s="131"/>
      <c r="AK168" s="131"/>
      <c r="AL168" s="131"/>
      <c r="AM168" s="131">
        <v>10</v>
      </c>
      <c r="AN168" s="131"/>
      <c r="AO168" s="131"/>
      <c r="AP168" s="133">
        <f>AH168+AJ168+AL168+AN168</f>
        <v>0</v>
      </c>
      <c r="AQ168" s="134">
        <f>AI168+AK168+AM168+AO168</f>
        <v>10</v>
      </c>
    </row>
    <row r="169" spans="1:43" x14ac:dyDescent="0.25">
      <c r="A169" s="124"/>
      <c r="B169" s="715"/>
      <c r="C169" s="129"/>
      <c r="D169" s="130"/>
      <c r="E169" s="130"/>
      <c r="F169" s="130"/>
      <c r="G169" s="130"/>
      <c r="H169" s="130"/>
      <c r="I169" s="130"/>
      <c r="J169" s="130"/>
      <c r="K169" s="130"/>
      <c r="L169" s="126"/>
      <c r="M169" s="126"/>
      <c r="N169" s="131"/>
      <c r="O169" s="131"/>
      <c r="P169" s="131"/>
      <c r="Q169" s="131"/>
      <c r="R169" s="131"/>
      <c r="S169" s="132"/>
      <c r="T169" s="131"/>
      <c r="U169" s="131"/>
      <c r="V169" s="126"/>
      <c r="W169" s="126"/>
      <c r="X169" s="130"/>
      <c r="Y169" s="130"/>
      <c r="Z169" s="130"/>
      <c r="AA169" s="130"/>
      <c r="AB169" s="130"/>
      <c r="AC169" s="130"/>
      <c r="AD169" s="130"/>
      <c r="AE169" s="130"/>
      <c r="AF169" s="130"/>
      <c r="AG169" s="130"/>
      <c r="AH169" s="131"/>
      <c r="AI169" s="131"/>
      <c r="AJ169" s="131"/>
      <c r="AK169" s="131"/>
      <c r="AL169" s="131"/>
      <c r="AM169" s="131"/>
      <c r="AN169" s="131"/>
      <c r="AO169" s="131"/>
      <c r="AP169" s="133"/>
      <c r="AQ169" s="134"/>
    </row>
    <row r="170" spans="1:43" ht="63" x14ac:dyDescent="0.25">
      <c r="A170" s="124" t="s">
        <v>701</v>
      </c>
      <c r="B170" s="715"/>
      <c r="C170" s="129" t="s">
        <v>1071</v>
      </c>
      <c r="D170" s="130"/>
      <c r="E170" s="130"/>
      <c r="F170" s="130"/>
      <c r="G170" s="130"/>
      <c r="H170" s="130"/>
      <c r="I170" s="130"/>
      <c r="J170" s="130"/>
      <c r="K170" s="130"/>
      <c r="L170" s="126"/>
      <c r="M170" s="126"/>
      <c r="N170" s="131"/>
      <c r="O170" s="131"/>
      <c r="P170" s="131"/>
      <c r="Q170" s="131"/>
      <c r="R170" s="131"/>
      <c r="S170" s="132"/>
      <c r="T170" s="131"/>
      <c r="U170" s="131">
        <v>2.5</v>
      </c>
      <c r="V170" s="126">
        <f>T170+R170+P170+N170</f>
        <v>0</v>
      </c>
      <c r="W170" s="126">
        <f>U170+S170+Q170+O170</f>
        <v>2.5</v>
      </c>
      <c r="X170" s="130"/>
      <c r="Y170" s="130"/>
      <c r="Z170" s="130"/>
      <c r="AA170" s="130"/>
      <c r="AB170" s="130"/>
      <c r="AC170" s="130"/>
      <c r="AD170" s="130"/>
      <c r="AE170" s="130"/>
      <c r="AF170" s="130"/>
      <c r="AG170" s="130"/>
      <c r="AH170" s="131"/>
      <c r="AI170" s="131"/>
      <c r="AJ170" s="131"/>
      <c r="AK170" s="131"/>
      <c r="AL170" s="131"/>
      <c r="AM170" s="131"/>
      <c r="AN170" s="131"/>
      <c r="AO170" s="131"/>
      <c r="AP170" s="133"/>
      <c r="AQ170" s="134"/>
    </row>
    <row r="171" spans="1:43" ht="31.5" x14ac:dyDescent="0.25">
      <c r="A171" s="124" t="s">
        <v>695</v>
      </c>
      <c r="B171" s="715"/>
      <c r="C171" s="129" t="str">
        <f>'[8]Приложение 1.1 новое'!B152</f>
        <v>ПИР. Реконструкция ПС 35 кВ Аэропорт с заменой трансформаторов Т-1 4,0 МВА и Т-2 4,0 МВА на 2х6,3 МВА</v>
      </c>
      <c r="D171" s="130">
        <v>0</v>
      </c>
      <c r="E171" s="130">
        <v>0</v>
      </c>
      <c r="F171" s="130">
        <v>0</v>
      </c>
      <c r="G171" s="130">
        <v>0</v>
      </c>
      <c r="H171" s="130">
        <v>0</v>
      </c>
      <c r="I171" s="130">
        <v>0</v>
      </c>
      <c r="J171" s="130">
        <v>0</v>
      </c>
      <c r="K171" s="130">
        <v>6.3</v>
      </c>
      <c r="L171" s="126">
        <v>0</v>
      </c>
      <c r="M171" s="126">
        <v>6.3</v>
      </c>
      <c r="N171" s="131"/>
      <c r="O171" s="131"/>
      <c r="P171" s="131"/>
      <c r="Q171" s="131"/>
      <c r="R171" s="131"/>
      <c r="S171" s="132">
        <v>6.3</v>
      </c>
      <c r="T171" s="131"/>
      <c r="U171" s="131"/>
      <c r="V171" s="126">
        <f>T171+R171+P171+N171</f>
        <v>0</v>
      </c>
      <c r="W171" s="126">
        <f>U171+S171+Q171+O171</f>
        <v>6.3</v>
      </c>
      <c r="X171" s="130">
        <v>0</v>
      </c>
      <c r="Y171" s="130">
        <v>0</v>
      </c>
      <c r="Z171" s="130">
        <v>0</v>
      </c>
      <c r="AA171" s="130">
        <v>0</v>
      </c>
      <c r="AB171" s="130">
        <v>0</v>
      </c>
      <c r="AC171" s="130">
        <v>0</v>
      </c>
      <c r="AD171" s="130">
        <v>0</v>
      </c>
      <c r="AE171" s="130">
        <v>4</v>
      </c>
      <c r="AF171" s="130">
        <v>0</v>
      </c>
      <c r="AG171" s="130">
        <v>4</v>
      </c>
      <c r="AH171" s="131"/>
      <c r="AI171" s="131"/>
      <c r="AJ171" s="131"/>
      <c r="AK171" s="131"/>
      <c r="AL171" s="131"/>
      <c r="AM171" s="131"/>
      <c r="AN171" s="131"/>
      <c r="AO171" s="131"/>
      <c r="AP171" s="133">
        <f>AH171+AJ171+AL171+AN171</f>
        <v>0</v>
      </c>
      <c r="AQ171" s="134">
        <f>AI171+AK171+AM171+AO171</f>
        <v>0</v>
      </c>
    </row>
    <row r="172" spans="1:43" x14ac:dyDescent="0.25">
      <c r="A172" s="124"/>
      <c r="B172" s="128">
        <v>4</v>
      </c>
      <c r="C172" s="144" t="s">
        <v>1072</v>
      </c>
      <c r="D172" s="126">
        <f t="shared" ref="D172:AQ172" si="49">D173+D178+D185+D205</f>
        <v>21.308</v>
      </c>
      <c r="E172" s="126">
        <f t="shared" si="49"/>
        <v>6.2910000000000004</v>
      </c>
      <c r="F172" s="126">
        <f t="shared" si="49"/>
        <v>27.088000000000001</v>
      </c>
      <c r="G172" s="126">
        <f t="shared" si="49"/>
        <v>4.5380000000000003</v>
      </c>
      <c r="H172" s="126">
        <f t="shared" si="49"/>
        <v>22.4</v>
      </c>
      <c r="I172" s="126">
        <f t="shared" si="49"/>
        <v>4.78</v>
      </c>
      <c r="J172" s="126">
        <f t="shared" si="49"/>
        <v>21.09</v>
      </c>
      <c r="K172" s="126">
        <f t="shared" si="49"/>
        <v>3.246</v>
      </c>
      <c r="L172" s="126">
        <f t="shared" si="49"/>
        <v>91.88600000000001</v>
      </c>
      <c r="M172" s="126">
        <f t="shared" si="49"/>
        <v>18.854999999999997</v>
      </c>
      <c r="N172" s="126">
        <f t="shared" si="49"/>
        <v>25.1586</v>
      </c>
      <c r="O172" s="126">
        <f t="shared" si="49"/>
        <v>6.2910000000000004</v>
      </c>
      <c r="P172" s="126">
        <f t="shared" si="49"/>
        <v>27.088000000000001</v>
      </c>
      <c r="Q172" s="126">
        <f t="shared" si="49"/>
        <v>4.5380000000000003</v>
      </c>
      <c r="R172" s="126">
        <f t="shared" si="49"/>
        <v>59.638999999999996</v>
      </c>
      <c r="S172" s="126">
        <f t="shared" si="49"/>
        <v>6.2260000000000009</v>
      </c>
      <c r="T172" s="126">
        <f t="shared" si="49"/>
        <v>83.188000000000045</v>
      </c>
      <c r="U172" s="126">
        <f t="shared" si="49"/>
        <v>9.5490000000000048</v>
      </c>
      <c r="V172" s="126">
        <f t="shared" si="49"/>
        <v>195.07360000000014</v>
      </c>
      <c r="W172" s="126">
        <f t="shared" si="49"/>
        <v>26.603999999999989</v>
      </c>
      <c r="X172" s="126">
        <f t="shared" si="49"/>
        <v>0</v>
      </c>
      <c r="Y172" s="126">
        <f t="shared" si="49"/>
        <v>0</v>
      </c>
      <c r="Z172" s="126">
        <f t="shared" si="49"/>
        <v>0</v>
      </c>
      <c r="AA172" s="126">
        <f t="shared" si="49"/>
        <v>0</v>
      </c>
      <c r="AB172" s="126">
        <f t="shared" si="49"/>
        <v>0</v>
      </c>
      <c r="AC172" s="126">
        <f t="shared" si="49"/>
        <v>0</v>
      </c>
      <c r="AD172" s="126">
        <f t="shared" si="49"/>
        <v>0</v>
      </c>
      <c r="AE172" s="126">
        <f t="shared" si="49"/>
        <v>0</v>
      </c>
      <c r="AF172" s="126">
        <f t="shared" si="49"/>
        <v>0</v>
      </c>
      <c r="AG172" s="126">
        <f t="shared" si="49"/>
        <v>0</v>
      </c>
      <c r="AH172" s="126">
        <f t="shared" si="49"/>
        <v>4.6040000000000001</v>
      </c>
      <c r="AI172" s="126">
        <f t="shared" si="49"/>
        <v>1.8940000000000001</v>
      </c>
      <c r="AJ172" s="126">
        <f t="shared" si="49"/>
        <v>6.391</v>
      </c>
      <c r="AK172" s="126">
        <f t="shared" si="49"/>
        <v>0.53600000000000003</v>
      </c>
      <c r="AL172" s="126">
        <f t="shared" si="49"/>
        <v>14.080000000000002</v>
      </c>
      <c r="AM172" s="126">
        <f t="shared" si="49"/>
        <v>2.3550000000000004</v>
      </c>
      <c r="AN172" s="126">
        <f t="shared" si="49"/>
        <v>9.0829999999999984</v>
      </c>
      <c r="AO172" s="126">
        <f t="shared" si="49"/>
        <v>0</v>
      </c>
      <c r="AP172" s="126">
        <f t="shared" si="49"/>
        <v>33.957999999999998</v>
      </c>
      <c r="AQ172" s="126">
        <f t="shared" si="49"/>
        <v>4.7850000000000001</v>
      </c>
    </row>
    <row r="173" spans="1:43" ht="31.5" x14ac:dyDescent="0.25">
      <c r="A173" s="124"/>
      <c r="B173" s="715" t="s">
        <v>1073</v>
      </c>
      <c r="C173" s="144" t="s">
        <v>714</v>
      </c>
      <c r="D173" s="126">
        <v>0</v>
      </c>
      <c r="E173" s="126">
        <v>0</v>
      </c>
      <c r="F173" s="126">
        <v>0</v>
      </c>
      <c r="G173" s="126">
        <v>0</v>
      </c>
      <c r="H173" s="126">
        <v>0</v>
      </c>
      <c r="I173" s="126">
        <v>0</v>
      </c>
      <c r="J173" s="126">
        <v>0</v>
      </c>
      <c r="K173" s="126">
        <v>0</v>
      </c>
      <c r="L173" s="126">
        <v>0</v>
      </c>
      <c r="M173" s="126">
        <v>0</v>
      </c>
      <c r="N173" s="126">
        <v>0</v>
      </c>
      <c r="O173" s="126">
        <v>0</v>
      </c>
      <c r="P173" s="126">
        <v>0</v>
      </c>
      <c r="Q173" s="126">
        <v>0</v>
      </c>
      <c r="R173" s="126">
        <v>0</v>
      </c>
      <c r="S173" s="126">
        <v>0</v>
      </c>
      <c r="T173" s="126">
        <f>SUM(T174:T177)</f>
        <v>12.836</v>
      </c>
      <c r="U173" s="126">
        <f t="shared" ref="U173:AQ173" si="50">SUM(U174:U177)</f>
        <v>0</v>
      </c>
      <c r="V173" s="126">
        <f t="shared" si="50"/>
        <v>12.836</v>
      </c>
      <c r="W173" s="126">
        <f t="shared" si="50"/>
        <v>0</v>
      </c>
      <c r="X173" s="126">
        <f t="shared" si="50"/>
        <v>0</v>
      </c>
      <c r="Y173" s="126">
        <f t="shared" si="50"/>
        <v>0</v>
      </c>
      <c r="Z173" s="126">
        <f t="shared" si="50"/>
        <v>0</v>
      </c>
      <c r="AA173" s="126">
        <f t="shared" si="50"/>
        <v>0</v>
      </c>
      <c r="AB173" s="126">
        <f t="shared" si="50"/>
        <v>0</v>
      </c>
      <c r="AC173" s="126">
        <f t="shared" si="50"/>
        <v>0</v>
      </c>
      <c r="AD173" s="126">
        <f t="shared" si="50"/>
        <v>0</v>
      </c>
      <c r="AE173" s="126">
        <f t="shared" si="50"/>
        <v>0</v>
      </c>
      <c r="AF173" s="126">
        <f t="shared" si="50"/>
        <v>0</v>
      </c>
      <c r="AG173" s="126">
        <f t="shared" si="50"/>
        <v>0</v>
      </c>
      <c r="AH173" s="126">
        <f t="shared" si="50"/>
        <v>0</v>
      </c>
      <c r="AI173" s="126">
        <f t="shared" si="50"/>
        <v>0</v>
      </c>
      <c r="AJ173" s="126">
        <f t="shared" si="50"/>
        <v>0</v>
      </c>
      <c r="AK173" s="126">
        <f t="shared" si="50"/>
        <v>0</v>
      </c>
      <c r="AL173" s="126">
        <f t="shared" si="50"/>
        <v>0</v>
      </c>
      <c r="AM173" s="126">
        <f t="shared" si="50"/>
        <v>0</v>
      </c>
      <c r="AN173" s="126">
        <f t="shared" si="50"/>
        <v>0</v>
      </c>
      <c r="AO173" s="126">
        <f t="shared" si="50"/>
        <v>0</v>
      </c>
      <c r="AP173" s="126">
        <f t="shared" si="50"/>
        <v>0</v>
      </c>
      <c r="AQ173" s="126">
        <f t="shared" si="50"/>
        <v>0</v>
      </c>
    </row>
    <row r="174" spans="1:43" ht="31.5" x14ac:dyDescent="0.25">
      <c r="A174" s="124" t="s">
        <v>1074</v>
      </c>
      <c r="B174" s="105"/>
      <c r="C174" s="106" t="s">
        <v>1075</v>
      </c>
      <c r="D174" s="130"/>
      <c r="E174" s="130"/>
      <c r="F174" s="130"/>
      <c r="G174" s="130"/>
      <c r="H174" s="130"/>
      <c r="I174" s="130"/>
      <c r="J174" s="130"/>
      <c r="K174" s="130"/>
      <c r="L174" s="130"/>
      <c r="M174" s="130"/>
      <c r="N174" s="130"/>
      <c r="O174" s="130"/>
      <c r="P174" s="130"/>
      <c r="Q174" s="130"/>
      <c r="R174" s="130"/>
      <c r="S174" s="130"/>
      <c r="T174" s="130">
        <v>7.0000000000000007E-2</v>
      </c>
      <c r="U174" s="130"/>
      <c r="V174" s="126">
        <f t="shared" ref="V174:W177" si="51">T174+R174+P174+N174</f>
        <v>7.0000000000000007E-2</v>
      </c>
      <c r="W174" s="126">
        <f t="shared" si="51"/>
        <v>0</v>
      </c>
      <c r="X174" s="130"/>
      <c r="Y174" s="130"/>
      <c r="Z174" s="130"/>
      <c r="AA174" s="130"/>
      <c r="AB174" s="130"/>
      <c r="AC174" s="130"/>
      <c r="AD174" s="130"/>
      <c r="AE174" s="130"/>
      <c r="AF174" s="130"/>
      <c r="AG174" s="130"/>
      <c r="AH174" s="130"/>
      <c r="AI174" s="130"/>
      <c r="AJ174" s="130"/>
      <c r="AK174" s="130"/>
      <c r="AL174" s="130"/>
      <c r="AM174" s="130"/>
      <c r="AN174" s="130"/>
      <c r="AO174" s="130"/>
      <c r="AP174" s="130"/>
      <c r="AQ174" s="130"/>
    </row>
    <row r="175" spans="1:43" ht="78.75" x14ac:dyDescent="0.25">
      <c r="A175" s="124" t="s">
        <v>695</v>
      </c>
      <c r="B175" s="105"/>
      <c r="C175" s="106" t="s">
        <v>1076</v>
      </c>
      <c r="D175" s="130"/>
      <c r="E175" s="130"/>
      <c r="F175" s="130"/>
      <c r="G175" s="130"/>
      <c r="H175" s="130"/>
      <c r="I175" s="130"/>
      <c r="J175" s="130"/>
      <c r="K175" s="130"/>
      <c r="L175" s="130"/>
      <c r="M175" s="130"/>
      <c r="N175" s="130"/>
      <c r="O175" s="130"/>
      <c r="P175" s="130"/>
      <c r="Q175" s="130"/>
      <c r="R175" s="130"/>
      <c r="S175" s="130"/>
      <c r="T175" s="130">
        <v>11.115</v>
      </c>
      <c r="U175" s="130"/>
      <c r="V175" s="126">
        <f t="shared" si="51"/>
        <v>11.115</v>
      </c>
      <c r="W175" s="126">
        <f t="shared" si="51"/>
        <v>0</v>
      </c>
      <c r="X175" s="130"/>
      <c r="Y175" s="130"/>
      <c r="Z175" s="130"/>
      <c r="AA175" s="130"/>
      <c r="AB175" s="130"/>
      <c r="AC175" s="130"/>
      <c r="AD175" s="130"/>
      <c r="AE175" s="130"/>
      <c r="AF175" s="130"/>
      <c r="AG175" s="130"/>
      <c r="AH175" s="130"/>
      <c r="AI175" s="130"/>
      <c r="AJ175" s="130"/>
      <c r="AK175" s="130"/>
      <c r="AL175" s="130"/>
      <c r="AM175" s="130"/>
      <c r="AN175" s="130"/>
      <c r="AO175" s="130"/>
      <c r="AP175" s="130"/>
      <c r="AQ175" s="130"/>
    </row>
    <row r="176" spans="1:43" ht="47.25" x14ac:dyDescent="0.25">
      <c r="A176" s="124" t="s">
        <v>1030</v>
      </c>
      <c r="B176" s="105"/>
      <c r="C176" s="106" t="s">
        <v>688</v>
      </c>
      <c r="D176" s="130"/>
      <c r="E176" s="130"/>
      <c r="F176" s="130"/>
      <c r="G176" s="130"/>
      <c r="H176" s="130"/>
      <c r="I176" s="130"/>
      <c r="J176" s="130"/>
      <c r="K176" s="130"/>
      <c r="L176" s="130"/>
      <c r="M176" s="130"/>
      <c r="N176" s="130"/>
      <c r="O176" s="130"/>
      <c r="P176" s="130"/>
      <c r="Q176" s="130"/>
      <c r="R176" s="130"/>
      <c r="S176" s="130"/>
      <c r="T176" s="130">
        <v>5.0999999999999997E-2</v>
      </c>
      <c r="U176" s="130"/>
      <c r="V176" s="126">
        <f t="shared" si="51"/>
        <v>5.0999999999999997E-2</v>
      </c>
      <c r="W176" s="126">
        <f t="shared" si="51"/>
        <v>0</v>
      </c>
      <c r="X176" s="130"/>
      <c r="Y176" s="130"/>
      <c r="Z176" s="130"/>
      <c r="AA176" s="130"/>
      <c r="AB176" s="130"/>
      <c r="AC176" s="130"/>
      <c r="AD176" s="130"/>
      <c r="AE176" s="130"/>
      <c r="AF176" s="130"/>
      <c r="AG176" s="130"/>
      <c r="AH176" s="130"/>
      <c r="AI176" s="130"/>
      <c r="AJ176" s="130"/>
      <c r="AK176" s="130"/>
      <c r="AL176" s="130"/>
      <c r="AM176" s="130"/>
      <c r="AN176" s="130"/>
      <c r="AO176" s="130"/>
      <c r="AP176" s="130"/>
      <c r="AQ176" s="130"/>
    </row>
    <row r="177" spans="1:43" ht="94.5" x14ac:dyDescent="0.25">
      <c r="A177" s="124" t="s">
        <v>701</v>
      </c>
      <c r="B177" s="105"/>
      <c r="C177" s="106" t="s">
        <v>1077</v>
      </c>
      <c r="D177" s="130"/>
      <c r="E177" s="130"/>
      <c r="F177" s="130"/>
      <c r="G177" s="130"/>
      <c r="H177" s="130"/>
      <c r="I177" s="130"/>
      <c r="J177" s="130"/>
      <c r="K177" s="130"/>
      <c r="L177" s="130"/>
      <c r="M177" s="130"/>
      <c r="N177" s="130"/>
      <c r="O177" s="130"/>
      <c r="P177" s="130"/>
      <c r="Q177" s="130"/>
      <c r="R177" s="130"/>
      <c r="S177" s="130"/>
      <c r="T177" s="130">
        <v>1.6</v>
      </c>
      <c r="U177" s="130">
        <v>0</v>
      </c>
      <c r="V177" s="126">
        <f t="shared" si="51"/>
        <v>1.6</v>
      </c>
      <c r="W177" s="126">
        <f t="shared" si="51"/>
        <v>0</v>
      </c>
      <c r="X177" s="130"/>
      <c r="Y177" s="130"/>
      <c r="Z177" s="130"/>
      <c r="AA177" s="130"/>
      <c r="AB177" s="130"/>
      <c r="AC177" s="130"/>
      <c r="AD177" s="130"/>
      <c r="AE177" s="130"/>
      <c r="AF177" s="130"/>
      <c r="AG177" s="130"/>
      <c r="AH177" s="130"/>
      <c r="AI177" s="130"/>
      <c r="AJ177" s="130"/>
      <c r="AK177" s="130"/>
      <c r="AL177" s="130"/>
      <c r="AM177" s="130"/>
      <c r="AN177" s="130"/>
      <c r="AO177" s="130"/>
      <c r="AP177" s="130"/>
      <c r="AQ177" s="130"/>
    </row>
    <row r="178" spans="1:43" ht="31.5" x14ac:dyDescent="0.25">
      <c r="A178" s="124"/>
      <c r="B178" s="715" t="s">
        <v>1078</v>
      </c>
      <c r="C178" s="144" t="s">
        <v>715</v>
      </c>
      <c r="D178" s="126">
        <f t="shared" ref="D178:S178" si="52">SUM(D179:D179)</f>
        <v>0</v>
      </c>
      <c r="E178" s="126">
        <f t="shared" si="52"/>
        <v>0</v>
      </c>
      <c r="F178" s="126">
        <f t="shared" si="52"/>
        <v>0</v>
      </c>
      <c r="G178" s="126">
        <f t="shared" si="52"/>
        <v>0</v>
      </c>
      <c r="H178" s="126">
        <f t="shared" si="52"/>
        <v>0</v>
      </c>
      <c r="I178" s="126">
        <f t="shared" si="52"/>
        <v>0</v>
      </c>
      <c r="J178" s="126">
        <f t="shared" si="52"/>
        <v>0</v>
      </c>
      <c r="K178" s="126">
        <f t="shared" si="52"/>
        <v>0</v>
      </c>
      <c r="L178" s="126">
        <f t="shared" si="52"/>
        <v>0</v>
      </c>
      <c r="M178" s="126">
        <f t="shared" si="52"/>
        <v>0</v>
      </c>
      <c r="N178" s="126">
        <f t="shared" si="52"/>
        <v>0.13900000000000001</v>
      </c>
      <c r="O178" s="126">
        <f t="shared" si="52"/>
        <v>0</v>
      </c>
      <c r="P178" s="126">
        <f t="shared" si="52"/>
        <v>0</v>
      </c>
      <c r="Q178" s="126">
        <f t="shared" si="52"/>
        <v>0</v>
      </c>
      <c r="R178" s="126">
        <f t="shared" si="52"/>
        <v>0</v>
      </c>
      <c r="S178" s="126">
        <f t="shared" si="52"/>
        <v>0</v>
      </c>
      <c r="T178" s="126">
        <f>SUM(T179:T184)</f>
        <v>11.344999999999999</v>
      </c>
      <c r="U178" s="126">
        <f t="shared" ref="U178:AQ178" si="53">SUM(U179:U184)</f>
        <v>0</v>
      </c>
      <c r="V178" s="126">
        <f t="shared" si="53"/>
        <v>11.483999999999998</v>
      </c>
      <c r="W178" s="126">
        <f t="shared" si="53"/>
        <v>0</v>
      </c>
      <c r="X178" s="126">
        <f t="shared" si="53"/>
        <v>0</v>
      </c>
      <c r="Y178" s="126">
        <f t="shared" si="53"/>
        <v>0</v>
      </c>
      <c r="Z178" s="126">
        <f t="shared" si="53"/>
        <v>0</v>
      </c>
      <c r="AA178" s="126">
        <f t="shared" si="53"/>
        <v>0</v>
      </c>
      <c r="AB178" s="126">
        <f t="shared" si="53"/>
        <v>0</v>
      </c>
      <c r="AC178" s="126">
        <f t="shared" si="53"/>
        <v>0</v>
      </c>
      <c r="AD178" s="126">
        <f t="shared" si="53"/>
        <v>0</v>
      </c>
      <c r="AE178" s="126">
        <f t="shared" si="53"/>
        <v>0</v>
      </c>
      <c r="AF178" s="126">
        <f t="shared" si="53"/>
        <v>0</v>
      </c>
      <c r="AG178" s="126">
        <f t="shared" si="53"/>
        <v>0</v>
      </c>
      <c r="AH178" s="126">
        <f t="shared" si="53"/>
        <v>0</v>
      </c>
      <c r="AI178" s="126">
        <f t="shared" si="53"/>
        <v>0</v>
      </c>
      <c r="AJ178" s="126">
        <f t="shared" si="53"/>
        <v>0</v>
      </c>
      <c r="AK178" s="126">
        <f t="shared" si="53"/>
        <v>0</v>
      </c>
      <c r="AL178" s="126">
        <f t="shared" si="53"/>
        <v>0</v>
      </c>
      <c r="AM178" s="126">
        <f t="shared" si="53"/>
        <v>0</v>
      </c>
      <c r="AN178" s="126">
        <f t="shared" si="53"/>
        <v>0</v>
      </c>
      <c r="AO178" s="126">
        <f t="shared" si="53"/>
        <v>0</v>
      </c>
      <c r="AP178" s="126">
        <f t="shared" si="53"/>
        <v>0</v>
      </c>
      <c r="AQ178" s="126">
        <f t="shared" si="53"/>
        <v>0</v>
      </c>
    </row>
    <row r="179" spans="1:43" ht="70.5" customHeight="1" x14ac:dyDescent="0.25">
      <c r="A179" s="124" t="s">
        <v>1079</v>
      </c>
      <c r="B179" s="715"/>
      <c r="C179" s="106" t="s">
        <v>1080</v>
      </c>
      <c r="D179" s="126"/>
      <c r="E179" s="126"/>
      <c r="F179" s="126"/>
      <c r="G179" s="126"/>
      <c r="H179" s="126"/>
      <c r="I179" s="126"/>
      <c r="J179" s="126"/>
      <c r="K179" s="126"/>
      <c r="L179" s="126"/>
      <c r="M179" s="126"/>
      <c r="N179" s="130">
        <v>0.13900000000000001</v>
      </c>
      <c r="O179" s="130">
        <v>0</v>
      </c>
      <c r="P179" s="130"/>
      <c r="Q179" s="130"/>
      <c r="R179" s="130"/>
      <c r="S179" s="130"/>
      <c r="T179" s="130"/>
      <c r="U179" s="130"/>
      <c r="V179" s="126">
        <f t="shared" ref="V179:W184" si="54">T179+R179+P179+N179</f>
        <v>0.13900000000000001</v>
      </c>
      <c r="W179" s="126">
        <f t="shared" si="54"/>
        <v>0</v>
      </c>
      <c r="X179" s="126"/>
      <c r="Y179" s="126"/>
      <c r="Z179" s="126"/>
      <c r="AA179" s="126"/>
      <c r="AB179" s="126"/>
      <c r="AC179" s="126"/>
      <c r="AD179" s="126"/>
      <c r="AE179" s="126"/>
      <c r="AF179" s="126"/>
      <c r="AG179" s="126"/>
      <c r="AH179" s="126"/>
      <c r="AI179" s="126"/>
      <c r="AJ179" s="126"/>
      <c r="AK179" s="126"/>
      <c r="AL179" s="126"/>
      <c r="AM179" s="126"/>
      <c r="AN179" s="126"/>
      <c r="AO179" s="126"/>
      <c r="AP179" s="130">
        <f>AH179+AJ179+AL179+AN179</f>
        <v>0</v>
      </c>
      <c r="AQ179" s="134">
        <f>AI179+AK179+AM179+AO179</f>
        <v>0</v>
      </c>
    </row>
    <row r="180" spans="1:43" ht="70.5" customHeight="1" x14ac:dyDescent="0.25">
      <c r="A180" s="124" t="s">
        <v>701</v>
      </c>
      <c r="B180" s="715"/>
      <c r="C180" s="106" t="s">
        <v>1081</v>
      </c>
      <c r="D180" s="126"/>
      <c r="E180" s="126"/>
      <c r="F180" s="126"/>
      <c r="G180" s="126"/>
      <c r="H180" s="126"/>
      <c r="I180" s="126"/>
      <c r="J180" s="126"/>
      <c r="K180" s="126"/>
      <c r="L180" s="126"/>
      <c r="M180" s="126"/>
      <c r="N180" s="130"/>
      <c r="O180" s="130"/>
      <c r="P180" s="130"/>
      <c r="Q180" s="130"/>
      <c r="R180" s="130"/>
      <c r="S180" s="130"/>
      <c r="T180" s="130">
        <v>8.85</v>
      </c>
      <c r="U180" s="130">
        <v>0</v>
      </c>
      <c r="V180" s="126">
        <f t="shared" si="54"/>
        <v>8.85</v>
      </c>
      <c r="W180" s="126">
        <f t="shared" si="54"/>
        <v>0</v>
      </c>
      <c r="X180" s="126"/>
      <c r="Y180" s="126"/>
      <c r="Z180" s="126"/>
      <c r="AA180" s="126"/>
      <c r="AB180" s="126"/>
      <c r="AC180" s="126"/>
      <c r="AD180" s="126"/>
      <c r="AE180" s="126"/>
      <c r="AF180" s="126"/>
      <c r="AG180" s="126"/>
      <c r="AH180" s="126"/>
      <c r="AI180" s="126"/>
      <c r="AJ180" s="126"/>
      <c r="AK180" s="126"/>
      <c r="AL180" s="126"/>
      <c r="AM180" s="126"/>
      <c r="AN180" s="126"/>
      <c r="AO180" s="126"/>
      <c r="AP180" s="130"/>
      <c r="AQ180" s="134"/>
    </row>
    <row r="181" spans="1:43" ht="70.5" customHeight="1" x14ac:dyDescent="0.25">
      <c r="A181" s="124" t="s">
        <v>701</v>
      </c>
      <c r="B181" s="715"/>
      <c r="C181" s="106" t="s">
        <v>1082</v>
      </c>
      <c r="D181" s="126"/>
      <c r="E181" s="126"/>
      <c r="F181" s="126"/>
      <c r="G181" s="126"/>
      <c r="H181" s="126"/>
      <c r="I181" s="126"/>
      <c r="J181" s="126"/>
      <c r="K181" s="126"/>
      <c r="L181" s="126"/>
      <c r="M181" s="126"/>
      <c r="N181" s="130"/>
      <c r="O181" s="130"/>
      <c r="P181" s="130"/>
      <c r="Q181" s="130"/>
      <c r="R181" s="130"/>
      <c r="S181" s="130"/>
      <c r="T181" s="130">
        <v>2</v>
      </c>
      <c r="U181" s="130">
        <v>0</v>
      </c>
      <c r="V181" s="126">
        <f t="shared" si="54"/>
        <v>2</v>
      </c>
      <c r="W181" s="126">
        <f t="shared" si="54"/>
        <v>0</v>
      </c>
      <c r="X181" s="126"/>
      <c r="Y181" s="126"/>
      <c r="Z181" s="126"/>
      <c r="AA181" s="126"/>
      <c r="AB181" s="126"/>
      <c r="AC181" s="126"/>
      <c r="AD181" s="126"/>
      <c r="AE181" s="126"/>
      <c r="AF181" s="126"/>
      <c r="AG181" s="126"/>
      <c r="AH181" s="126"/>
      <c r="AI181" s="126"/>
      <c r="AJ181" s="126"/>
      <c r="AK181" s="126"/>
      <c r="AL181" s="126"/>
      <c r="AM181" s="126"/>
      <c r="AN181" s="126"/>
      <c r="AO181" s="126"/>
      <c r="AP181" s="130"/>
      <c r="AQ181" s="134"/>
    </row>
    <row r="182" spans="1:43" ht="70.5" customHeight="1" x14ac:dyDescent="0.25">
      <c r="A182" s="124" t="s">
        <v>695</v>
      </c>
      <c r="B182" s="715"/>
      <c r="C182" s="106" t="s">
        <v>1083</v>
      </c>
      <c r="D182" s="126"/>
      <c r="E182" s="126"/>
      <c r="F182" s="126"/>
      <c r="G182" s="126"/>
      <c r="H182" s="126"/>
      <c r="I182" s="126"/>
      <c r="J182" s="126"/>
      <c r="K182" s="126"/>
      <c r="L182" s="126"/>
      <c r="M182" s="126"/>
      <c r="N182" s="130"/>
      <c r="O182" s="130"/>
      <c r="P182" s="130"/>
      <c r="Q182" s="130"/>
      <c r="R182" s="130"/>
      <c r="S182" s="130"/>
      <c r="T182" s="130">
        <v>5.5E-2</v>
      </c>
      <c r="U182" s="130"/>
      <c r="V182" s="126">
        <f t="shared" si="54"/>
        <v>5.5E-2</v>
      </c>
      <c r="W182" s="126">
        <f t="shared" si="54"/>
        <v>0</v>
      </c>
      <c r="X182" s="126"/>
      <c r="Y182" s="126"/>
      <c r="Z182" s="126"/>
      <c r="AA182" s="126"/>
      <c r="AB182" s="126"/>
      <c r="AC182" s="126"/>
      <c r="AD182" s="126"/>
      <c r="AE182" s="126"/>
      <c r="AF182" s="126"/>
      <c r="AG182" s="126"/>
      <c r="AH182" s="126"/>
      <c r="AI182" s="126"/>
      <c r="AJ182" s="126"/>
      <c r="AK182" s="126"/>
      <c r="AL182" s="126"/>
      <c r="AM182" s="126"/>
      <c r="AN182" s="126"/>
      <c r="AO182" s="126"/>
      <c r="AP182" s="130"/>
      <c r="AQ182" s="134"/>
    </row>
    <row r="183" spans="1:43" ht="70.5" customHeight="1" x14ac:dyDescent="0.25">
      <c r="A183" s="124" t="s">
        <v>695</v>
      </c>
      <c r="B183" s="715"/>
      <c r="C183" s="106" t="s">
        <v>1084</v>
      </c>
      <c r="D183" s="126"/>
      <c r="E183" s="126"/>
      <c r="F183" s="126"/>
      <c r="G183" s="126"/>
      <c r="H183" s="126"/>
      <c r="I183" s="126"/>
      <c r="J183" s="126"/>
      <c r="K183" s="126"/>
      <c r="L183" s="126"/>
      <c r="M183" s="126"/>
      <c r="N183" s="130"/>
      <c r="O183" s="130"/>
      <c r="P183" s="130"/>
      <c r="Q183" s="130"/>
      <c r="R183" s="130"/>
      <c r="S183" s="130"/>
      <c r="T183" s="130">
        <v>0.44</v>
      </c>
      <c r="U183" s="130"/>
      <c r="V183" s="126">
        <f t="shared" si="54"/>
        <v>0.44</v>
      </c>
      <c r="W183" s="126">
        <f t="shared" si="54"/>
        <v>0</v>
      </c>
      <c r="X183" s="126"/>
      <c r="Y183" s="126"/>
      <c r="Z183" s="126"/>
      <c r="AA183" s="126"/>
      <c r="AB183" s="126"/>
      <c r="AC183" s="126"/>
      <c r="AD183" s="126"/>
      <c r="AE183" s="126"/>
      <c r="AF183" s="126"/>
      <c r="AG183" s="126"/>
      <c r="AH183" s="126"/>
      <c r="AI183" s="126"/>
      <c r="AJ183" s="126"/>
      <c r="AK183" s="126"/>
      <c r="AL183" s="126"/>
      <c r="AM183" s="126"/>
      <c r="AN183" s="126"/>
      <c r="AO183" s="126"/>
      <c r="AP183" s="130"/>
      <c r="AQ183" s="134"/>
    </row>
    <row r="184" spans="1:43" ht="70.5" customHeight="1" x14ac:dyDescent="0.3">
      <c r="A184" s="718" t="s">
        <v>1085</v>
      </c>
      <c r="B184" s="145"/>
      <c r="C184" s="146" t="s">
        <v>1086</v>
      </c>
      <c r="D184" s="126"/>
      <c r="E184" s="126"/>
      <c r="F184" s="126"/>
      <c r="G184" s="126"/>
      <c r="H184" s="126"/>
      <c r="I184" s="126"/>
      <c r="J184" s="126"/>
      <c r="K184" s="126"/>
      <c r="L184" s="126"/>
      <c r="M184" s="126"/>
      <c r="N184" s="130"/>
      <c r="O184" s="130"/>
      <c r="P184" s="130"/>
      <c r="Q184" s="130"/>
      <c r="R184" s="130"/>
      <c r="S184" s="130"/>
      <c r="T184" s="130"/>
      <c r="U184" s="130"/>
      <c r="V184" s="126">
        <f t="shared" si="54"/>
        <v>0</v>
      </c>
      <c r="W184" s="126">
        <f t="shared" si="54"/>
        <v>0</v>
      </c>
      <c r="X184" s="126"/>
      <c r="Y184" s="126"/>
      <c r="Z184" s="126"/>
      <c r="AA184" s="126"/>
      <c r="AB184" s="126"/>
      <c r="AC184" s="126"/>
      <c r="AD184" s="126"/>
      <c r="AE184" s="126"/>
      <c r="AF184" s="126"/>
      <c r="AG184" s="126"/>
      <c r="AH184" s="126"/>
      <c r="AI184" s="126"/>
      <c r="AJ184" s="126"/>
      <c r="AK184" s="126"/>
      <c r="AL184" s="126"/>
      <c r="AM184" s="126"/>
      <c r="AN184" s="126"/>
      <c r="AO184" s="126"/>
      <c r="AP184" s="130"/>
      <c r="AQ184" s="134"/>
    </row>
    <row r="185" spans="1:43" ht="31.5" x14ac:dyDescent="0.25">
      <c r="A185" s="124"/>
      <c r="B185" s="715" t="s">
        <v>1087</v>
      </c>
      <c r="C185" s="144" t="s">
        <v>1088</v>
      </c>
      <c r="D185" s="126">
        <v>1.3080000000000001</v>
      </c>
      <c r="E185" s="126">
        <v>0.56000000000000005</v>
      </c>
      <c r="F185" s="126">
        <f t="shared" ref="F185:AQ185" si="55">SUM(F186:F204)</f>
        <v>0</v>
      </c>
      <c r="G185" s="126">
        <f t="shared" si="55"/>
        <v>0</v>
      </c>
      <c r="H185" s="126">
        <f t="shared" si="55"/>
        <v>0</v>
      </c>
      <c r="I185" s="126">
        <f t="shared" si="55"/>
        <v>0</v>
      </c>
      <c r="J185" s="126">
        <f t="shared" si="55"/>
        <v>0</v>
      </c>
      <c r="K185" s="126">
        <v>0.34</v>
      </c>
      <c r="L185" s="126">
        <f>D185+F185+H185+J185</f>
        <v>1.3080000000000001</v>
      </c>
      <c r="M185" s="126">
        <f>E185+G185+I185+K185</f>
        <v>0.90000000000000013</v>
      </c>
      <c r="N185" s="126">
        <f t="shared" si="55"/>
        <v>1.38</v>
      </c>
      <c r="O185" s="126">
        <f t="shared" si="55"/>
        <v>0.56000000000000005</v>
      </c>
      <c r="P185" s="126">
        <f t="shared" si="55"/>
        <v>0</v>
      </c>
      <c r="Q185" s="126">
        <f t="shared" si="55"/>
        <v>0</v>
      </c>
      <c r="R185" s="126">
        <f t="shared" si="55"/>
        <v>0.68399999999999994</v>
      </c>
      <c r="S185" s="126">
        <f t="shared" si="55"/>
        <v>0.86299999999999999</v>
      </c>
      <c r="T185" s="126">
        <f t="shared" si="55"/>
        <v>0.68800000000000017</v>
      </c>
      <c r="U185" s="126">
        <f t="shared" si="55"/>
        <v>0.75500000000000012</v>
      </c>
      <c r="V185" s="126">
        <f t="shared" si="55"/>
        <v>2.7520000000000007</v>
      </c>
      <c r="W185" s="126">
        <f t="shared" si="55"/>
        <v>2.1780000000000004</v>
      </c>
      <c r="X185" s="126">
        <f t="shared" si="55"/>
        <v>0</v>
      </c>
      <c r="Y185" s="126">
        <f t="shared" si="55"/>
        <v>0</v>
      </c>
      <c r="Z185" s="126">
        <f t="shared" si="55"/>
        <v>0</v>
      </c>
      <c r="AA185" s="126">
        <f t="shared" si="55"/>
        <v>0</v>
      </c>
      <c r="AB185" s="126">
        <f t="shared" si="55"/>
        <v>0</v>
      </c>
      <c r="AC185" s="126">
        <f t="shared" si="55"/>
        <v>0</v>
      </c>
      <c r="AD185" s="126">
        <f t="shared" si="55"/>
        <v>0</v>
      </c>
      <c r="AE185" s="126">
        <f t="shared" si="55"/>
        <v>0</v>
      </c>
      <c r="AF185" s="126">
        <f t="shared" si="55"/>
        <v>0</v>
      </c>
      <c r="AG185" s="126">
        <f t="shared" si="55"/>
        <v>0</v>
      </c>
      <c r="AH185" s="126">
        <f t="shared" si="55"/>
        <v>0</v>
      </c>
      <c r="AI185" s="126">
        <f t="shared" si="55"/>
        <v>0</v>
      </c>
      <c r="AJ185" s="126">
        <f t="shared" si="55"/>
        <v>0</v>
      </c>
      <c r="AK185" s="126">
        <f t="shared" si="55"/>
        <v>0</v>
      </c>
      <c r="AL185" s="126">
        <f t="shared" si="55"/>
        <v>0</v>
      </c>
      <c r="AM185" s="126">
        <f t="shared" si="55"/>
        <v>0</v>
      </c>
      <c r="AN185" s="126">
        <f t="shared" si="55"/>
        <v>0</v>
      </c>
      <c r="AO185" s="126">
        <f t="shared" si="55"/>
        <v>0</v>
      </c>
      <c r="AP185" s="126">
        <f t="shared" si="55"/>
        <v>0</v>
      </c>
      <c r="AQ185" s="126">
        <f t="shared" si="55"/>
        <v>0</v>
      </c>
    </row>
    <row r="186" spans="1:43" ht="47.25" x14ac:dyDescent="0.25">
      <c r="A186" s="124" t="s">
        <v>701</v>
      </c>
      <c r="B186" s="715"/>
      <c r="C186" s="106" t="s">
        <v>1089</v>
      </c>
      <c r="D186" s="126"/>
      <c r="E186" s="126"/>
      <c r="F186" s="126"/>
      <c r="G186" s="126"/>
      <c r="H186" s="126"/>
      <c r="I186" s="126"/>
      <c r="J186" s="126"/>
      <c r="K186" s="126"/>
      <c r="L186" s="126"/>
      <c r="M186" s="126"/>
      <c r="N186" s="130">
        <v>9.7000000000000003E-2</v>
      </c>
      <c r="O186" s="130">
        <v>0</v>
      </c>
      <c r="P186" s="130"/>
      <c r="Q186" s="130"/>
      <c r="R186" s="130"/>
      <c r="S186" s="130"/>
      <c r="T186" s="130"/>
      <c r="U186" s="130"/>
      <c r="V186" s="126">
        <f t="shared" ref="V186:W204" si="56">T186+R186+P186+N186</f>
        <v>9.7000000000000003E-2</v>
      </c>
      <c r="W186" s="126">
        <f t="shared" si="56"/>
        <v>0</v>
      </c>
      <c r="X186" s="126"/>
      <c r="Y186" s="126"/>
      <c r="Z186" s="126"/>
      <c r="AA186" s="126"/>
      <c r="AB186" s="126"/>
      <c r="AC186" s="126"/>
      <c r="AD186" s="126"/>
      <c r="AE186" s="126"/>
      <c r="AF186" s="126"/>
      <c r="AG186" s="126"/>
      <c r="AH186" s="126"/>
      <c r="AI186" s="126"/>
      <c r="AJ186" s="126"/>
      <c r="AK186" s="126"/>
      <c r="AL186" s="126"/>
      <c r="AM186" s="126"/>
      <c r="AN186" s="126"/>
      <c r="AO186" s="126"/>
      <c r="AP186" s="130">
        <f>AH186+AJ186+AL186+AN186</f>
        <v>0</v>
      </c>
      <c r="AQ186" s="134">
        <f>AI186+AK186+AM186+AO186</f>
        <v>0</v>
      </c>
    </row>
    <row r="187" spans="1:43" ht="47.25" x14ac:dyDescent="0.25">
      <c r="A187" s="124" t="s">
        <v>701</v>
      </c>
      <c r="B187" s="715"/>
      <c r="C187" s="147" t="s">
        <v>1090</v>
      </c>
      <c r="D187" s="126"/>
      <c r="E187" s="126"/>
      <c r="F187" s="126"/>
      <c r="G187" s="126"/>
      <c r="H187" s="126"/>
      <c r="I187" s="126"/>
      <c r="J187" s="126"/>
      <c r="K187" s="126"/>
      <c r="L187" s="126"/>
      <c r="M187" s="126"/>
      <c r="N187" s="130"/>
      <c r="O187" s="130"/>
      <c r="P187" s="130"/>
      <c r="Q187" s="130"/>
      <c r="R187" s="130">
        <v>1.4E-2</v>
      </c>
      <c r="S187" s="130">
        <v>6.3E-2</v>
      </c>
      <c r="T187" s="130"/>
      <c r="U187" s="130"/>
      <c r="V187" s="126">
        <f t="shared" si="56"/>
        <v>1.4E-2</v>
      </c>
      <c r="W187" s="126">
        <f t="shared" si="56"/>
        <v>6.3E-2</v>
      </c>
      <c r="X187" s="126"/>
      <c r="Y187" s="126"/>
      <c r="Z187" s="126"/>
      <c r="AA187" s="126"/>
      <c r="AB187" s="126"/>
      <c r="AC187" s="126"/>
      <c r="AD187" s="126"/>
      <c r="AE187" s="126"/>
      <c r="AF187" s="126"/>
      <c r="AG187" s="126"/>
      <c r="AH187" s="126"/>
      <c r="AI187" s="126"/>
      <c r="AJ187" s="126"/>
      <c r="AK187" s="126"/>
      <c r="AL187" s="126"/>
      <c r="AM187" s="126"/>
      <c r="AN187" s="126"/>
      <c r="AO187" s="126"/>
      <c r="AP187" s="130"/>
      <c r="AQ187" s="134"/>
    </row>
    <row r="188" spans="1:43" ht="47.25" x14ac:dyDescent="0.25">
      <c r="A188" s="124" t="s">
        <v>701</v>
      </c>
      <c r="B188" s="715"/>
      <c r="C188" s="147" t="s">
        <v>1091</v>
      </c>
      <c r="D188" s="126"/>
      <c r="E188" s="126"/>
      <c r="F188" s="126"/>
      <c r="G188" s="126"/>
      <c r="H188" s="126"/>
      <c r="I188" s="126"/>
      <c r="J188" s="126"/>
      <c r="K188" s="126"/>
      <c r="L188" s="126"/>
      <c r="M188" s="126"/>
      <c r="N188" s="130"/>
      <c r="O188" s="130"/>
      <c r="P188" s="130"/>
      <c r="Q188" s="130"/>
      <c r="R188" s="130">
        <v>7.1999999999999995E-2</v>
      </c>
      <c r="S188" s="130">
        <v>0</v>
      </c>
      <c r="T188" s="130"/>
      <c r="U188" s="130"/>
      <c r="V188" s="126">
        <f t="shared" si="56"/>
        <v>7.1999999999999995E-2</v>
      </c>
      <c r="W188" s="126">
        <f t="shared" si="56"/>
        <v>0</v>
      </c>
      <c r="X188" s="126"/>
      <c r="Y188" s="126"/>
      <c r="Z188" s="126"/>
      <c r="AA188" s="126"/>
      <c r="AB188" s="126"/>
      <c r="AC188" s="126"/>
      <c r="AD188" s="126"/>
      <c r="AE188" s="126"/>
      <c r="AF188" s="126"/>
      <c r="AG188" s="126"/>
      <c r="AH188" s="126"/>
      <c r="AI188" s="126"/>
      <c r="AJ188" s="126"/>
      <c r="AK188" s="126"/>
      <c r="AL188" s="126"/>
      <c r="AM188" s="126"/>
      <c r="AN188" s="126"/>
      <c r="AO188" s="126"/>
      <c r="AP188" s="130"/>
      <c r="AQ188" s="134"/>
    </row>
    <row r="189" spans="1:43" ht="94.5" x14ac:dyDescent="0.25">
      <c r="A189" s="124" t="s">
        <v>701</v>
      </c>
      <c r="B189" s="715"/>
      <c r="C189" s="147" t="s">
        <v>1092</v>
      </c>
      <c r="D189" s="126"/>
      <c r="E189" s="126"/>
      <c r="F189" s="126"/>
      <c r="G189" s="126"/>
      <c r="H189" s="126"/>
      <c r="I189" s="126"/>
      <c r="J189" s="126"/>
      <c r="K189" s="126"/>
      <c r="L189" s="126"/>
      <c r="M189" s="126"/>
      <c r="N189" s="130"/>
      <c r="O189" s="130"/>
      <c r="P189" s="130"/>
      <c r="Q189" s="130"/>
      <c r="R189" s="130"/>
      <c r="S189" s="130"/>
      <c r="T189" s="130">
        <v>0.26</v>
      </c>
      <c r="U189" s="130">
        <v>0</v>
      </c>
      <c r="V189" s="126">
        <f t="shared" si="56"/>
        <v>0.26</v>
      </c>
      <c r="W189" s="126">
        <f t="shared" si="56"/>
        <v>0</v>
      </c>
      <c r="X189" s="126"/>
      <c r="Y189" s="126"/>
      <c r="Z189" s="126"/>
      <c r="AA189" s="126"/>
      <c r="AB189" s="126"/>
      <c r="AC189" s="126"/>
      <c r="AD189" s="126"/>
      <c r="AE189" s="126"/>
      <c r="AF189" s="126"/>
      <c r="AG189" s="126"/>
      <c r="AH189" s="126"/>
      <c r="AI189" s="126"/>
      <c r="AJ189" s="126"/>
      <c r="AK189" s="126"/>
      <c r="AL189" s="126"/>
      <c r="AM189" s="126"/>
      <c r="AN189" s="126"/>
      <c r="AO189" s="126"/>
      <c r="AP189" s="130"/>
      <c r="AQ189" s="134"/>
    </row>
    <row r="190" spans="1:43" ht="78.75" x14ac:dyDescent="0.25">
      <c r="A190" s="124" t="s">
        <v>700</v>
      </c>
      <c r="B190" s="715"/>
      <c r="C190" s="106" t="s">
        <v>1093</v>
      </c>
      <c r="D190" s="126"/>
      <c r="E190" s="126"/>
      <c r="F190" s="126"/>
      <c r="G190" s="126"/>
      <c r="H190" s="126"/>
      <c r="I190" s="126"/>
      <c r="J190" s="126"/>
      <c r="K190" s="126"/>
      <c r="L190" s="126"/>
      <c r="M190" s="126"/>
      <c r="N190" s="130">
        <v>0.16500000000000001</v>
      </c>
      <c r="O190" s="130">
        <v>0</v>
      </c>
      <c r="P190" s="130"/>
      <c r="Q190" s="130"/>
      <c r="R190" s="130"/>
      <c r="S190" s="130"/>
      <c r="T190" s="130"/>
      <c r="U190" s="130"/>
      <c r="V190" s="126">
        <f t="shared" si="56"/>
        <v>0.16500000000000001</v>
      </c>
      <c r="W190" s="126">
        <f t="shared" si="56"/>
        <v>0</v>
      </c>
      <c r="X190" s="126"/>
      <c r="Y190" s="126"/>
      <c r="Z190" s="126"/>
      <c r="AA190" s="126"/>
      <c r="AB190" s="126"/>
      <c r="AC190" s="126"/>
      <c r="AD190" s="126"/>
      <c r="AE190" s="126"/>
      <c r="AF190" s="126"/>
      <c r="AG190" s="126"/>
      <c r="AH190" s="126"/>
      <c r="AI190" s="126"/>
      <c r="AJ190" s="126"/>
      <c r="AK190" s="126"/>
      <c r="AL190" s="126"/>
      <c r="AM190" s="126"/>
      <c r="AN190" s="126"/>
      <c r="AO190" s="126"/>
      <c r="AP190" s="130">
        <f t="shared" ref="AP190:AQ192" si="57">AH190+AJ190+AL190+AN190</f>
        <v>0</v>
      </c>
      <c r="AQ190" s="134">
        <f t="shared" si="57"/>
        <v>0</v>
      </c>
    </row>
    <row r="191" spans="1:43" ht="78.75" x14ac:dyDescent="0.25">
      <c r="A191" s="124" t="s">
        <v>700</v>
      </c>
      <c r="B191" s="715"/>
      <c r="C191" s="106" t="s">
        <v>1094</v>
      </c>
      <c r="D191" s="126"/>
      <c r="E191" s="126"/>
      <c r="F191" s="126"/>
      <c r="G191" s="126"/>
      <c r="H191" s="126"/>
      <c r="I191" s="126"/>
      <c r="J191" s="126"/>
      <c r="K191" s="126"/>
      <c r="L191" s="126"/>
      <c r="M191" s="126"/>
      <c r="N191" s="130">
        <v>0.11799999999999999</v>
      </c>
      <c r="O191" s="130">
        <v>0</v>
      </c>
      <c r="P191" s="130"/>
      <c r="Q191" s="130"/>
      <c r="R191" s="130"/>
      <c r="S191" s="130"/>
      <c r="T191" s="130"/>
      <c r="U191" s="130"/>
      <c r="V191" s="126">
        <f t="shared" si="56"/>
        <v>0.11799999999999999</v>
      </c>
      <c r="W191" s="126">
        <f t="shared" si="56"/>
        <v>0</v>
      </c>
      <c r="X191" s="126"/>
      <c r="Y191" s="126"/>
      <c r="Z191" s="126"/>
      <c r="AA191" s="126"/>
      <c r="AB191" s="126"/>
      <c r="AC191" s="126"/>
      <c r="AD191" s="126"/>
      <c r="AE191" s="126"/>
      <c r="AF191" s="126"/>
      <c r="AG191" s="126"/>
      <c r="AH191" s="126"/>
      <c r="AI191" s="126"/>
      <c r="AJ191" s="126"/>
      <c r="AK191" s="126"/>
      <c r="AL191" s="126"/>
      <c r="AM191" s="126"/>
      <c r="AN191" s="126"/>
      <c r="AO191" s="126"/>
      <c r="AP191" s="130">
        <f t="shared" si="57"/>
        <v>0</v>
      </c>
      <c r="AQ191" s="134">
        <f t="shared" si="57"/>
        <v>0</v>
      </c>
    </row>
    <row r="192" spans="1:43" ht="78.75" x14ac:dyDescent="0.25">
      <c r="A192" s="124" t="s">
        <v>700</v>
      </c>
      <c r="B192" s="715"/>
      <c r="C192" s="106" t="s">
        <v>1095</v>
      </c>
      <c r="D192" s="126"/>
      <c r="E192" s="126"/>
      <c r="F192" s="126"/>
      <c r="G192" s="126"/>
      <c r="H192" s="126"/>
      <c r="I192" s="126"/>
      <c r="J192" s="126"/>
      <c r="K192" s="126"/>
      <c r="L192" s="126"/>
      <c r="M192" s="126"/>
      <c r="N192" s="130">
        <v>0</v>
      </c>
      <c r="O192" s="130">
        <v>0.4</v>
      </c>
      <c r="P192" s="130"/>
      <c r="Q192" s="130"/>
      <c r="R192" s="130"/>
      <c r="S192" s="130"/>
      <c r="T192" s="130"/>
      <c r="U192" s="130"/>
      <c r="V192" s="126">
        <f t="shared" si="56"/>
        <v>0</v>
      </c>
      <c r="W192" s="126">
        <f t="shared" si="56"/>
        <v>0.4</v>
      </c>
      <c r="X192" s="126"/>
      <c r="Y192" s="126"/>
      <c r="Z192" s="126"/>
      <c r="AA192" s="126"/>
      <c r="AB192" s="126"/>
      <c r="AC192" s="126"/>
      <c r="AD192" s="126"/>
      <c r="AE192" s="126"/>
      <c r="AF192" s="126"/>
      <c r="AG192" s="126"/>
      <c r="AH192" s="126"/>
      <c r="AI192" s="126"/>
      <c r="AJ192" s="126"/>
      <c r="AK192" s="126"/>
      <c r="AL192" s="126"/>
      <c r="AM192" s="126"/>
      <c r="AN192" s="126"/>
      <c r="AO192" s="126"/>
      <c r="AP192" s="130">
        <f t="shared" si="57"/>
        <v>0</v>
      </c>
      <c r="AQ192" s="134">
        <f t="shared" si="57"/>
        <v>0</v>
      </c>
    </row>
    <row r="193" spans="1:43" ht="126" x14ac:dyDescent="0.25">
      <c r="A193" s="124" t="s">
        <v>700</v>
      </c>
      <c r="B193" s="715"/>
      <c r="C193" s="106" t="s">
        <v>1096</v>
      </c>
      <c r="D193" s="126"/>
      <c r="E193" s="126"/>
      <c r="F193" s="126"/>
      <c r="G193" s="126"/>
      <c r="H193" s="126"/>
      <c r="I193" s="126"/>
      <c r="J193" s="126"/>
      <c r="K193" s="126"/>
      <c r="L193" s="126"/>
      <c r="M193" s="126"/>
      <c r="N193" s="130"/>
      <c r="O193" s="130"/>
      <c r="P193" s="130"/>
      <c r="Q193" s="130"/>
      <c r="R193" s="130"/>
      <c r="S193" s="130"/>
      <c r="T193" s="130">
        <v>0.151</v>
      </c>
      <c r="U193" s="130">
        <v>0.25</v>
      </c>
      <c r="V193" s="126">
        <f t="shared" si="56"/>
        <v>0.151</v>
      </c>
      <c r="W193" s="126">
        <f t="shared" si="56"/>
        <v>0.25</v>
      </c>
      <c r="X193" s="126"/>
      <c r="Y193" s="126"/>
      <c r="Z193" s="126"/>
      <c r="AA193" s="126"/>
      <c r="AB193" s="126"/>
      <c r="AC193" s="126"/>
      <c r="AD193" s="126"/>
      <c r="AE193" s="126"/>
      <c r="AF193" s="126"/>
      <c r="AG193" s="126"/>
      <c r="AH193" s="126"/>
      <c r="AI193" s="126"/>
      <c r="AJ193" s="126"/>
      <c r="AK193" s="126"/>
      <c r="AL193" s="126"/>
      <c r="AM193" s="126"/>
      <c r="AN193" s="126"/>
      <c r="AO193" s="126"/>
      <c r="AP193" s="130"/>
      <c r="AQ193" s="134"/>
    </row>
    <row r="194" spans="1:43" ht="110.25" x14ac:dyDescent="0.25">
      <c r="A194" s="124" t="s">
        <v>700</v>
      </c>
      <c r="B194" s="715"/>
      <c r="C194" s="106" t="s">
        <v>1097</v>
      </c>
      <c r="D194" s="126"/>
      <c r="E194" s="126"/>
      <c r="F194" s="126"/>
      <c r="G194" s="126"/>
      <c r="H194" s="126"/>
      <c r="I194" s="126"/>
      <c r="J194" s="126"/>
      <c r="K194" s="126"/>
      <c r="L194" s="126"/>
      <c r="M194" s="126"/>
      <c r="N194" s="130"/>
      <c r="O194" s="130"/>
      <c r="P194" s="130"/>
      <c r="Q194" s="130"/>
      <c r="R194" s="130"/>
      <c r="S194" s="130"/>
      <c r="T194" s="130">
        <v>6.0000000000000001E-3</v>
      </c>
      <c r="U194" s="130">
        <v>0.16</v>
      </c>
      <c r="V194" s="126">
        <f t="shared" si="56"/>
        <v>6.0000000000000001E-3</v>
      </c>
      <c r="W194" s="126">
        <f t="shared" si="56"/>
        <v>0.16</v>
      </c>
      <c r="X194" s="126"/>
      <c r="Y194" s="126"/>
      <c r="Z194" s="126"/>
      <c r="AA194" s="126"/>
      <c r="AB194" s="126"/>
      <c r="AC194" s="126"/>
      <c r="AD194" s="126"/>
      <c r="AE194" s="126"/>
      <c r="AF194" s="126"/>
      <c r="AG194" s="126"/>
      <c r="AH194" s="126"/>
      <c r="AI194" s="126"/>
      <c r="AJ194" s="126"/>
      <c r="AK194" s="126"/>
      <c r="AL194" s="126"/>
      <c r="AM194" s="126"/>
      <c r="AN194" s="126"/>
      <c r="AO194" s="126"/>
      <c r="AP194" s="130"/>
      <c r="AQ194" s="134"/>
    </row>
    <row r="195" spans="1:43" ht="94.5" x14ac:dyDescent="0.25">
      <c r="A195" s="124" t="s">
        <v>700</v>
      </c>
      <c r="B195" s="715"/>
      <c r="C195" s="106" t="s">
        <v>1098</v>
      </c>
      <c r="D195" s="126"/>
      <c r="E195" s="126"/>
      <c r="F195" s="126"/>
      <c r="G195" s="126"/>
      <c r="H195" s="126"/>
      <c r="I195" s="126"/>
      <c r="J195" s="126"/>
      <c r="K195" s="126"/>
      <c r="L195" s="126"/>
      <c r="M195" s="126"/>
      <c r="N195" s="130"/>
      <c r="O195" s="130"/>
      <c r="P195" s="130"/>
      <c r="Q195" s="130"/>
      <c r="R195" s="130"/>
      <c r="S195" s="130"/>
      <c r="T195" s="130">
        <v>0.105</v>
      </c>
      <c r="U195" s="130">
        <v>0.16</v>
      </c>
      <c r="V195" s="126">
        <f t="shared" si="56"/>
        <v>0.105</v>
      </c>
      <c r="W195" s="126">
        <f t="shared" si="56"/>
        <v>0.16</v>
      </c>
      <c r="X195" s="126"/>
      <c r="Y195" s="126"/>
      <c r="Z195" s="126"/>
      <c r="AA195" s="126"/>
      <c r="AB195" s="126"/>
      <c r="AC195" s="126"/>
      <c r="AD195" s="126"/>
      <c r="AE195" s="126"/>
      <c r="AF195" s="126"/>
      <c r="AG195" s="126"/>
      <c r="AH195" s="126"/>
      <c r="AI195" s="126"/>
      <c r="AJ195" s="126"/>
      <c r="AK195" s="126"/>
      <c r="AL195" s="126"/>
      <c r="AM195" s="126"/>
      <c r="AN195" s="126"/>
      <c r="AO195" s="126"/>
      <c r="AP195" s="130"/>
      <c r="AQ195" s="134"/>
    </row>
    <row r="196" spans="1:43" ht="31.5" x14ac:dyDescent="0.25">
      <c r="A196" s="124" t="s">
        <v>1030</v>
      </c>
      <c r="B196" s="715"/>
      <c r="C196" s="106" t="s">
        <v>1099</v>
      </c>
      <c r="D196" s="126"/>
      <c r="E196" s="126"/>
      <c r="F196" s="126"/>
      <c r="G196" s="126"/>
      <c r="H196" s="126"/>
      <c r="I196" s="126"/>
      <c r="J196" s="126"/>
      <c r="K196" s="126"/>
      <c r="L196" s="126"/>
      <c r="M196" s="126"/>
      <c r="N196" s="130"/>
      <c r="O196" s="130"/>
      <c r="P196" s="130"/>
      <c r="Q196" s="130"/>
      <c r="R196" s="130">
        <v>0.35</v>
      </c>
      <c r="S196" s="130">
        <v>0.4</v>
      </c>
      <c r="T196" s="130"/>
      <c r="U196" s="130"/>
      <c r="V196" s="126">
        <f t="shared" si="56"/>
        <v>0.35</v>
      </c>
      <c r="W196" s="126">
        <f t="shared" si="56"/>
        <v>0.4</v>
      </c>
      <c r="X196" s="126"/>
      <c r="Y196" s="126"/>
      <c r="Z196" s="126"/>
      <c r="AA196" s="126"/>
      <c r="AB196" s="126"/>
      <c r="AC196" s="126"/>
      <c r="AD196" s="126"/>
      <c r="AE196" s="126"/>
      <c r="AF196" s="126"/>
      <c r="AG196" s="126"/>
      <c r="AH196" s="126"/>
      <c r="AI196" s="126"/>
      <c r="AJ196" s="126"/>
      <c r="AK196" s="126"/>
      <c r="AL196" s="126"/>
      <c r="AM196" s="126"/>
      <c r="AN196" s="126"/>
      <c r="AO196" s="126"/>
      <c r="AP196" s="130"/>
      <c r="AQ196" s="134"/>
    </row>
    <row r="197" spans="1:43" ht="63" x14ac:dyDescent="0.25">
      <c r="A197" s="124" t="s">
        <v>1079</v>
      </c>
      <c r="B197" s="715"/>
      <c r="C197" s="106" t="s">
        <v>1100</v>
      </c>
      <c r="D197" s="126"/>
      <c r="E197" s="126"/>
      <c r="F197" s="126"/>
      <c r="G197" s="126"/>
      <c r="H197" s="126"/>
      <c r="I197" s="126"/>
      <c r="J197" s="126"/>
      <c r="K197" s="126"/>
      <c r="L197" s="126"/>
      <c r="M197" s="126"/>
      <c r="N197" s="130"/>
      <c r="O197" s="130"/>
      <c r="P197" s="130"/>
      <c r="Q197" s="130"/>
      <c r="R197" s="130">
        <v>0.13200000000000001</v>
      </c>
      <c r="S197" s="130">
        <v>0</v>
      </c>
      <c r="T197" s="130"/>
      <c r="U197" s="130"/>
      <c r="V197" s="126">
        <f t="shared" si="56"/>
        <v>0.13200000000000001</v>
      </c>
      <c r="W197" s="126">
        <f t="shared" si="56"/>
        <v>0</v>
      </c>
      <c r="X197" s="126"/>
      <c r="Y197" s="126"/>
      <c r="Z197" s="126"/>
      <c r="AA197" s="126"/>
      <c r="AB197" s="126"/>
      <c r="AC197" s="126"/>
      <c r="AD197" s="126"/>
      <c r="AE197" s="126"/>
      <c r="AF197" s="126"/>
      <c r="AG197" s="126"/>
      <c r="AH197" s="126"/>
      <c r="AI197" s="126"/>
      <c r="AJ197" s="126"/>
      <c r="AK197" s="126"/>
      <c r="AL197" s="126"/>
      <c r="AM197" s="126"/>
      <c r="AN197" s="126"/>
      <c r="AO197" s="126"/>
      <c r="AP197" s="130"/>
      <c r="AQ197" s="134"/>
    </row>
    <row r="198" spans="1:43" ht="47.25" x14ac:dyDescent="0.25">
      <c r="A198" s="124" t="s">
        <v>695</v>
      </c>
      <c r="B198" s="715"/>
      <c r="C198" s="106" t="s">
        <v>1101</v>
      </c>
      <c r="D198" s="126"/>
      <c r="E198" s="126"/>
      <c r="F198" s="126"/>
      <c r="G198" s="126"/>
      <c r="H198" s="126"/>
      <c r="I198" s="126"/>
      <c r="J198" s="126"/>
      <c r="K198" s="126"/>
      <c r="L198" s="126"/>
      <c r="M198" s="126"/>
      <c r="N198" s="130">
        <v>0.56999999999999995</v>
      </c>
      <c r="O198" s="130">
        <v>0.16</v>
      </c>
      <c r="P198" s="130"/>
      <c r="Q198" s="130"/>
      <c r="R198" s="130"/>
      <c r="S198" s="130"/>
      <c r="T198" s="130"/>
      <c r="U198" s="130"/>
      <c r="V198" s="126">
        <f t="shared" si="56"/>
        <v>0.56999999999999995</v>
      </c>
      <c r="W198" s="126">
        <f t="shared" si="56"/>
        <v>0.16</v>
      </c>
      <c r="X198" s="126"/>
      <c r="Y198" s="126"/>
      <c r="Z198" s="126"/>
      <c r="AA198" s="126"/>
      <c r="AB198" s="126"/>
      <c r="AC198" s="126"/>
      <c r="AD198" s="126"/>
      <c r="AE198" s="126"/>
      <c r="AF198" s="126"/>
      <c r="AG198" s="126"/>
      <c r="AH198" s="126"/>
      <c r="AI198" s="126"/>
      <c r="AJ198" s="126"/>
      <c r="AK198" s="126"/>
      <c r="AL198" s="126"/>
      <c r="AM198" s="126"/>
      <c r="AN198" s="126"/>
      <c r="AO198" s="126"/>
      <c r="AP198" s="130">
        <f>AH198+AJ198+AL198+AN198</f>
        <v>0</v>
      </c>
      <c r="AQ198" s="134">
        <f>AI198+AK198+AM198+AO198</f>
        <v>0</v>
      </c>
    </row>
    <row r="199" spans="1:43" ht="94.5" x14ac:dyDescent="0.25">
      <c r="A199" s="124" t="s">
        <v>695</v>
      </c>
      <c r="B199" s="715"/>
      <c r="C199" s="106" t="s">
        <v>1102</v>
      </c>
      <c r="D199" s="126"/>
      <c r="E199" s="126"/>
      <c r="F199" s="126"/>
      <c r="G199" s="126"/>
      <c r="H199" s="126"/>
      <c r="I199" s="126"/>
      <c r="J199" s="126"/>
      <c r="K199" s="126"/>
      <c r="L199" s="126"/>
      <c r="M199" s="126"/>
      <c r="N199" s="130"/>
      <c r="O199" s="130"/>
      <c r="P199" s="130"/>
      <c r="Q199" s="130"/>
      <c r="R199" s="130">
        <v>0.11600000000000001</v>
      </c>
      <c r="S199" s="130">
        <v>0.4</v>
      </c>
      <c r="T199" s="130"/>
      <c r="U199" s="130"/>
      <c r="V199" s="126">
        <f t="shared" si="56"/>
        <v>0.11600000000000001</v>
      </c>
      <c r="W199" s="126">
        <f t="shared" si="56"/>
        <v>0.4</v>
      </c>
      <c r="X199" s="126"/>
      <c r="Y199" s="126"/>
      <c r="Z199" s="126"/>
      <c r="AA199" s="126"/>
      <c r="AB199" s="126"/>
      <c r="AC199" s="126"/>
      <c r="AD199" s="126"/>
      <c r="AE199" s="126"/>
      <c r="AF199" s="126"/>
      <c r="AG199" s="126"/>
      <c r="AH199" s="126"/>
      <c r="AI199" s="126"/>
      <c r="AJ199" s="126"/>
      <c r="AK199" s="126"/>
      <c r="AL199" s="126"/>
      <c r="AM199" s="126"/>
      <c r="AN199" s="126"/>
      <c r="AO199" s="126"/>
      <c r="AP199" s="130"/>
      <c r="AQ199" s="134"/>
    </row>
    <row r="200" spans="1:43" ht="47.25" x14ac:dyDescent="0.25">
      <c r="A200" s="124" t="s">
        <v>695</v>
      </c>
      <c r="B200" s="715"/>
      <c r="C200" s="106" t="s">
        <v>1103</v>
      </c>
      <c r="D200" s="126"/>
      <c r="E200" s="126"/>
      <c r="F200" s="126"/>
      <c r="G200" s="126"/>
      <c r="H200" s="126"/>
      <c r="I200" s="126"/>
      <c r="J200" s="126"/>
      <c r="K200" s="126"/>
      <c r="L200" s="126"/>
      <c r="M200" s="126"/>
      <c r="N200" s="130"/>
      <c r="O200" s="130"/>
      <c r="P200" s="130"/>
      <c r="Q200" s="130"/>
      <c r="R200" s="130"/>
      <c r="S200" s="130"/>
      <c r="T200" s="130">
        <v>0.04</v>
      </c>
      <c r="U200" s="130"/>
      <c r="V200" s="126">
        <f t="shared" si="56"/>
        <v>0.04</v>
      </c>
      <c r="W200" s="126">
        <f t="shared" si="56"/>
        <v>0</v>
      </c>
      <c r="X200" s="126"/>
      <c r="Y200" s="126"/>
      <c r="Z200" s="126"/>
      <c r="AA200" s="126"/>
      <c r="AB200" s="126"/>
      <c r="AC200" s="126"/>
      <c r="AD200" s="126"/>
      <c r="AE200" s="126"/>
      <c r="AF200" s="126"/>
      <c r="AG200" s="126"/>
      <c r="AH200" s="126"/>
      <c r="AI200" s="126"/>
      <c r="AJ200" s="126"/>
      <c r="AK200" s="126"/>
      <c r="AL200" s="126"/>
      <c r="AM200" s="126"/>
      <c r="AN200" s="126"/>
      <c r="AO200" s="126"/>
      <c r="AP200" s="130"/>
      <c r="AQ200" s="134"/>
    </row>
    <row r="201" spans="1:43" ht="47.25" x14ac:dyDescent="0.25">
      <c r="A201" s="124" t="s">
        <v>750</v>
      </c>
      <c r="B201" s="715"/>
      <c r="C201" s="106" t="s">
        <v>1104</v>
      </c>
      <c r="D201" s="126"/>
      <c r="E201" s="126"/>
      <c r="F201" s="126"/>
      <c r="G201" s="126"/>
      <c r="H201" s="126"/>
      <c r="I201" s="126"/>
      <c r="J201" s="126"/>
      <c r="K201" s="126"/>
      <c r="L201" s="126"/>
      <c r="M201" s="126"/>
      <c r="N201" s="130"/>
      <c r="O201" s="130"/>
      <c r="P201" s="130"/>
      <c r="Q201" s="130"/>
      <c r="R201" s="130"/>
      <c r="S201" s="130"/>
      <c r="T201" s="130">
        <v>6.4000000000000001E-2</v>
      </c>
      <c r="U201" s="130">
        <v>0</v>
      </c>
      <c r="V201" s="126">
        <f t="shared" si="56"/>
        <v>6.4000000000000001E-2</v>
      </c>
      <c r="W201" s="126">
        <f t="shared" si="56"/>
        <v>0</v>
      </c>
      <c r="X201" s="126"/>
      <c r="Y201" s="126"/>
      <c r="Z201" s="126"/>
      <c r="AA201" s="126"/>
      <c r="AB201" s="126"/>
      <c r="AC201" s="126"/>
      <c r="AD201" s="126"/>
      <c r="AE201" s="126"/>
      <c r="AF201" s="126"/>
      <c r="AG201" s="126"/>
      <c r="AH201" s="126"/>
      <c r="AI201" s="126"/>
      <c r="AJ201" s="126"/>
      <c r="AK201" s="126"/>
      <c r="AL201" s="126"/>
      <c r="AM201" s="126"/>
      <c r="AN201" s="126"/>
      <c r="AO201" s="126"/>
      <c r="AP201" s="130"/>
      <c r="AQ201" s="134"/>
    </row>
    <row r="202" spans="1:43" ht="31.5" x14ac:dyDescent="0.25">
      <c r="A202" s="124" t="s">
        <v>1074</v>
      </c>
      <c r="B202" s="715"/>
      <c r="C202" s="106" t="s">
        <v>1105</v>
      </c>
      <c r="D202" s="126"/>
      <c r="E202" s="126"/>
      <c r="F202" s="126"/>
      <c r="G202" s="126"/>
      <c r="H202" s="126"/>
      <c r="I202" s="126"/>
      <c r="J202" s="126"/>
      <c r="K202" s="126"/>
      <c r="L202" s="126"/>
      <c r="M202" s="126"/>
      <c r="N202" s="130"/>
      <c r="O202" s="130"/>
      <c r="P202" s="130"/>
      <c r="Q202" s="130"/>
      <c r="R202" s="130"/>
      <c r="S202" s="130"/>
      <c r="T202" s="130">
        <v>2.3E-2</v>
      </c>
      <c r="U202" s="130">
        <v>0.16</v>
      </c>
      <c r="V202" s="126">
        <f t="shared" si="56"/>
        <v>2.3E-2</v>
      </c>
      <c r="W202" s="126">
        <f t="shared" si="56"/>
        <v>0.16</v>
      </c>
      <c r="X202" s="126"/>
      <c r="Y202" s="126"/>
      <c r="Z202" s="126"/>
      <c r="AA202" s="126"/>
      <c r="AB202" s="126"/>
      <c r="AC202" s="126"/>
      <c r="AD202" s="126"/>
      <c r="AE202" s="126"/>
      <c r="AF202" s="126"/>
      <c r="AG202" s="126"/>
      <c r="AH202" s="126"/>
      <c r="AI202" s="126"/>
      <c r="AJ202" s="126"/>
      <c r="AK202" s="126"/>
      <c r="AL202" s="126"/>
      <c r="AM202" s="126"/>
      <c r="AN202" s="126"/>
      <c r="AO202" s="126"/>
      <c r="AP202" s="130"/>
      <c r="AQ202" s="134"/>
    </row>
    <row r="203" spans="1:43" ht="47.25" x14ac:dyDescent="0.25">
      <c r="A203" s="124" t="s">
        <v>1074</v>
      </c>
      <c r="B203" s="715"/>
      <c r="C203" s="106" t="s">
        <v>1106</v>
      </c>
      <c r="D203" s="126"/>
      <c r="E203" s="126"/>
      <c r="F203" s="126"/>
      <c r="G203" s="126"/>
      <c r="H203" s="126"/>
      <c r="I203" s="126"/>
      <c r="J203" s="126"/>
      <c r="K203" s="126"/>
      <c r="L203" s="126"/>
      <c r="M203" s="126"/>
      <c r="N203" s="130"/>
      <c r="O203" s="130"/>
      <c r="P203" s="130"/>
      <c r="Q203" s="130"/>
      <c r="R203" s="130"/>
      <c r="S203" s="130"/>
      <c r="T203" s="130">
        <v>3.9E-2</v>
      </c>
      <c r="U203" s="130">
        <v>2.5000000000000001E-2</v>
      </c>
      <c r="V203" s="126">
        <f t="shared" si="56"/>
        <v>3.9E-2</v>
      </c>
      <c r="W203" s="126">
        <f t="shared" si="56"/>
        <v>2.5000000000000001E-2</v>
      </c>
      <c r="X203" s="126"/>
      <c r="Y203" s="126"/>
      <c r="Z203" s="126"/>
      <c r="AA203" s="126"/>
      <c r="AB203" s="126"/>
      <c r="AC203" s="126"/>
      <c r="AD203" s="126"/>
      <c r="AE203" s="126"/>
      <c r="AF203" s="126"/>
      <c r="AG203" s="126"/>
      <c r="AH203" s="126"/>
      <c r="AI203" s="126"/>
      <c r="AJ203" s="126"/>
      <c r="AK203" s="126"/>
      <c r="AL203" s="126"/>
      <c r="AM203" s="126"/>
      <c r="AN203" s="126"/>
      <c r="AO203" s="126"/>
      <c r="AP203" s="130"/>
      <c r="AQ203" s="134"/>
    </row>
    <row r="204" spans="1:43" ht="47.25" x14ac:dyDescent="0.25">
      <c r="A204" s="124" t="s">
        <v>1085</v>
      </c>
      <c r="B204" s="715"/>
      <c r="C204" s="106" t="s">
        <v>1107</v>
      </c>
      <c r="D204" s="126"/>
      <c r="E204" s="126"/>
      <c r="F204" s="126"/>
      <c r="G204" s="126"/>
      <c r="H204" s="126"/>
      <c r="I204" s="126"/>
      <c r="J204" s="126"/>
      <c r="K204" s="126"/>
      <c r="L204" s="126"/>
      <c r="M204" s="126"/>
      <c r="N204" s="130">
        <v>0.43</v>
      </c>
      <c r="O204" s="130">
        <v>0</v>
      </c>
      <c r="P204" s="130"/>
      <c r="Q204" s="130"/>
      <c r="R204" s="130"/>
      <c r="S204" s="130"/>
      <c r="T204" s="130"/>
      <c r="U204" s="130"/>
      <c r="V204" s="126">
        <f t="shared" si="56"/>
        <v>0.43</v>
      </c>
      <c r="W204" s="126">
        <f t="shared" si="56"/>
        <v>0</v>
      </c>
      <c r="X204" s="126"/>
      <c r="Y204" s="126"/>
      <c r="Z204" s="126"/>
      <c r="AA204" s="126"/>
      <c r="AB204" s="126"/>
      <c r="AC204" s="126"/>
      <c r="AD204" s="126"/>
      <c r="AE204" s="126"/>
      <c r="AF204" s="126"/>
      <c r="AG204" s="126"/>
      <c r="AH204" s="126"/>
      <c r="AI204" s="126"/>
      <c r="AJ204" s="126"/>
      <c r="AK204" s="126"/>
      <c r="AL204" s="126"/>
      <c r="AM204" s="126"/>
      <c r="AN204" s="126"/>
      <c r="AO204" s="126"/>
      <c r="AP204" s="130">
        <f>AH204+AJ204+AL204+AN204</f>
        <v>0</v>
      </c>
      <c r="AQ204" s="134">
        <f>AI204+AK204+AM204+AO204</f>
        <v>0</v>
      </c>
    </row>
    <row r="205" spans="1:43" ht="31.5" x14ac:dyDescent="0.25">
      <c r="A205" s="124"/>
      <c r="B205" s="715" t="s">
        <v>1108</v>
      </c>
      <c r="C205" s="144" t="s">
        <v>690</v>
      </c>
      <c r="D205" s="126">
        <v>20</v>
      </c>
      <c r="E205" s="126">
        <v>5.7309999999999999</v>
      </c>
      <c r="F205" s="126">
        <v>27.088000000000001</v>
      </c>
      <c r="G205" s="126">
        <v>4.5380000000000003</v>
      </c>
      <c r="H205" s="126">
        <v>22.4</v>
      </c>
      <c r="I205" s="126">
        <v>4.78</v>
      </c>
      <c r="J205" s="126">
        <v>21.09</v>
      </c>
      <c r="K205" s="126">
        <v>2.9060000000000001</v>
      </c>
      <c r="L205" s="126">
        <f>D205+F205+H205+J205</f>
        <v>90.578000000000003</v>
      </c>
      <c r="M205" s="126">
        <f>E205+G205+I205+K205</f>
        <v>17.954999999999998</v>
      </c>
      <c r="N205" s="126">
        <f>SUM(N206:N761)</f>
        <v>23.639600000000002</v>
      </c>
      <c r="O205" s="126">
        <f t="shared" ref="O205:AQ205" si="58">SUM(O206:O761)</f>
        <v>5.7310000000000008</v>
      </c>
      <c r="P205" s="126">
        <f t="shared" si="58"/>
        <v>27.088000000000001</v>
      </c>
      <c r="Q205" s="126">
        <f t="shared" si="58"/>
        <v>4.5380000000000003</v>
      </c>
      <c r="R205" s="126">
        <f t="shared" si="58"/>
        <v>58.954999999999998</v>
      </c>
      <c r="S205" s="126">
        <f t="shared" si="58"/>
        <v>5.3630000000000004</v>
      </c>
      <c r="T205" s="126">
        <f t="shared" si="58"/>
        <v>58.319000000000045</v>
      </c>
      <c r="U205" s="126">
        <f t="shared" si="58"/>
        <v>8.794000000000004</v>
      </c>
      <c r="V205" s="126">
        <f t="shared" si="58"/>
        <v>168.00160000000014</v>
      </c>
      <c r="W205" s="126">
        <f t="shared" si="58"/>
        <v>24.425999999999988</v>
      </c>
      <c r="X205" s="126">
        <f t="shared" si="58"/>
        <v>0</v>
      </c>
      <c r="Y205" s="126">
        <f t="shared" si="58"/>
        <v>0</v>
      </c>
      <c r="Z205" s="126">
        <f t="shared" si="58"/>
        <v>0</v>
      </c>
      <c r="AA205" s="126">
        <f t="shared" si="58"/>
        <v>0</v>
      </c>
      <c r="AB205" s="126">
        <f t="shared" si="58"/>
        <v>0</v>
      </c>
      <c r="AC205" s="126">
        <f t="shared" si="58"/>
        <v>0</v>
      </c>
      <c r="AD205" s="126">
        <f t="shared" si="58"/>
        <v>0</v>
      </c>
      <c r="AE205" s="126">
        <f t="shared" si="58"/>
        <v>0</v>
      </c>
      <c r="AF205" s="126">
        <f t="shared" si="58"/>
        <v>0</v>
      </c>
      <c r="AG205" s="126">
        <f t="shared" si="58"/>
        <v>0</v>
      </c>
      <c r="AH205" s="126">
        <f t="shared" si="58"/>
        <v>4.6040000000000001</v>
      </c>
      <c r="AI205" s="126">
        <f t="shared" si="58"/>
        <v>1.8940000000000001</v>
      </c>
      <c r="AJ205" s="126">
        <f t="shared" si="58"/>
        <v>6.391</v>
      </c>
      <c r="AK205" s="126">
        <f t="shared" si="58"/>
        <v>0.53600000000000003</v>
      </c>
      <c r="AL205" s="126">
        <f t="shared" si="58"/>
        <v>14.080000000000002</v>
      </c>
      <c r="AM205" s="126">
        <f t="shared" si="58"/>
        <v>2.3550000000000004</v>
      </c>
      <c r="AN205" s="126">
        <f t="shared" si="58"/>
        <v>9.0829999999999984</v>
      </c>
      <c r="AO205" s="126">
        <f t="shared" si="58"/>
        <v>0</v>
      </c>
      <c r="AP205" s="126">
        <f t="shared" si="58"/>
        <v>33.957999999999998</v>
      </c>
      <c r="AQ205" s="126">
        <f t="shared" si="58"/>
        <v>4.7850000000000001</v>
      </c>
    </row>
    <row r="206" spans="1:43" ht="63" x14ac:dyDescent="0.25">
      <c r="A206" s="124" t="s">
        <v>750</v>
      </c>
      <c r="B206" s="715"/>
      <c r="C206" s="148" t="s">
        <v>1109</v>
      </c>
      <c r="D206" s="126"/>
      <c r="E206" s="126"/>
      <c r="F206" s="126"/>
      <c r="G206" s="126"/>
      <c r="H206" s="126"/>
      <c r="I206" s="126"/>
      <c r="J206" s="126"/>
      <c r="K206" s="126"/>
      <c r="L206" s="126"/>
      <c r="M206" s="126"/>
      <c r="N206" s="130">
        <v>0.29299999999999998</v>
      </c>
      <c r="O206" s="130">
        <v>0</v>
      </c>
      <c r="P206" s="130"/>
      <c r="Q206" s="130"/>
      <c r="R206" s="130"/>
      <c r="S206" s="130"/>
      <c r="T206" s="130"/>
      <c r="U206" s="130"/>
      <c r="V206" s="126">
        <f t="shared" ref="V206:W237" si="59">T206+R206+P206+N206</f>
        <v>0.29299999999999998</v>
      </c>
      <c r="W206" s="126">
        <f t="shared" si="59"/>
        <v>0</v>
      </c>
      <c r="X206" s="126"/>
      <c r="Y206" s="126"/>
      <c r="Z206" s="126"/>
      <c r="AA206" s="126"/>
      <c r="AB206" s="126"/>
      <c r="AC206" s="126"/>
      <c r="AD206" s="126"/>
      <c r="AE206" s="126"/>
      <c r="AF206" s="126"/>
      <c r="AG206" s="126"/>
      <c r="AH206" s="130">
        <v>0</v>
      </c>
      <c r="AI206" s="126"/>
      <c r="AJ206" s="126"/>
      <c r="AK206" s="126"/>
      <c r="AL206" s="126"/>
      <c r="AM206" s="126"/>
      <c r="AN206" s="126"/>
      <c r="AO206" s="126"/>
      <c r="AP206" s="130">
        <f t="shared" ref="AP206:AQ237" si="60">AH206+AJ206+AL206+AN206</f>
        <v>0</v>
      </c>
      <c r="AQ206" s="130">
        <f t="shared" si="60"/>
        <v>0</v>
      </c>
    </row>
    <row r="207" spans="1:43" ht="63" x14ac:dyDescent="0.25">
      <c r="A207" s="124" t="s">
        <v>750</v>
      </c>
      <c r="B207" s="715"/>
      <c r="C207" s="148" t="s">
        <v>1110</v>
      </c>
      <c r="D207" s="126"/>
      <c r="E207" s="126"/>
      <c r="F207" s="126"/>
      <c r="G207" s="126"/>
      <c r="H207" s="126"/>
      <c r="I207" s="126"/>
      <c r="J207" s="126"/>
      <c r="K207" s="126"/>
      <c r="L207" s="126"/>
      <c r="M207" s="126"/>
      <c r="N207" s="130">
        <v>0.75</v>
      </c>
      <c r="O207" s="130">
        <v>0</v>
      </c>
      <c r="P207" s="130"/>
      <c r="Q207" s="130"/>
      <c r="R207" s="130"/>
      <c r="S207" s="130"/>
      <c r="T207" s="130"/>
      <c r="U207" s="130"/>
      <c r="V207" s="126">
        <f t="shared" si="59"/>
        <v>0.75</v>
      </c>
      <c r="W207" s="126">
        <f t="shared" si="59"/>
        <v>0</v>
      </c>
      <c r="X207" s="126"/>
      <c r="Y207" s="126"/>
      <c r="Z207" s="126"/>
      <c r="AA207" s="126"/>
      <c r="AB207" s="126"/>
      <c r="AC207" s="126"/>
      <c r="AD207" s="126"/>
      <c r="AE207" s="126"/>
      <c r="AF207" s="126"/>
      <c r="AG207" s="126"/>
      <c r="AH207" s="130">
        <v>0.19400000000000001</v>
      </c>
      <c r="AI207" s="126"/>
      <c r="AJ207" s="126"/>
      <c r="AK207" s="126"/>
      <c r="AL207" s="126"/>
      <c r="AM207" s="126"/>
      <c r="AN207" s="126"/>
      <c r="AO207" s="126"/>
      <c r="AP207" s="130">
        <f t="shared" si="60"/>
        <v>0.19400000000000001</v>
      </c>
      <c r="AQ207" s="130">
        <f t="shared" si="60"/>
        <v>0</v>
      </c>
    </row>
    <row r="208" spans="1:43" ht="47.25" x14ac:dyDescent="0.25">
      <c r="A208" s="124" t="s">
        <v>750</v>
      </c>
      <c r="B208" s="715"/>
      <c r="C208" s="148" t="s">
        <v>1111</v>
      </c>
      <c r="D208" s="126"/>
      <c r="E208" s="126"/>
      <c r="F208" s="126"/>
      <c r="G208" s="126"/>
      <c r="H208" s="126"/>
      <c r="I208" s="126"/>
      <c r="J208" s="126"/>
      <c r="K208" s="126"/>
      <c r="L208" s="126"/>
      <c r="M208" s="126"/>
      <c r="N208" s="130">
        <v>5.1999999999999998E-2</v>
      </c>
      <c r="O208" s="130">
        <v>0</v>
      </c>
      <c r="P208" s="130"/>
      <c r="Q208" s="130"/>
      <c r="R208" s="130"/>
      <c r="S208" s="130"/>
      <c r="T208" s="130"/>
      <c r="U208" s="130"/>
      <c r="V208" s="126">
        <f t="shared" si="59"/>
        <v>5.1999999999999998E-2</v>
      </c>
      <c r="W208" s="126">
        <f t="shared" si="59"/>
        <v>0</v>
      </c>
      <c r="X208" s="126"/>
      <c r="Y208" s="126"/>
      <c r="Z208" s="126"/>
      <c r="AA208" s="126"/>
      <c r="AB208" s="126"/>
      <c r="AC208" s="126"/>
      <c r="AD208" s="126"/>
      <c r="AE208" s="126"/>
      <c r="AF208" s="126"/>
      <c r="AG208" s="126"/>
      <c r="AH208" s="130">
        <v>0</v>
      </c>
      <c r="AI208" s="126"/>
      <c r="AJ208" s="126"/>
      <c r="AK208" s="126"/>
      <c r="AL208" s="126"/>
      <c r="AM208" s="126"/>
      <c r="AN208" s="126"/>
      <c r="AO208" s="126"/>
      <c r="AP208" s="130">
        <f t="shared" si="60"/>
        <v>0</v>
      </c>
      <c r="AQ208" s="130">
        <f t="shared" si="60"/>
        <v>0</v>
      </c>
    </row>
    <row r="209" spans="1:43" ht="47.25" x14ac:dyDescent="0.25">
      <c r="A209" s="124" t="s">
        <v>750</v>
      </c>
      <c r="B209" s="715"/>
      <c r="C209" s="148" t="s">
        <v>1112</v>
      </c>
      <c r="D209" s="126"/>
      <c r="E209" s="126"/>
      <c r="F209" s="126"/>
      <c r="G209" s="126"/>
      <c r="H209" s="126"/>
      <c r="I209" s="126"/>
      <c r="J209" s="126"/>
      <c r="K209" s="126"/>
      <c r="L209" s="126"/>
      <c r="M209" s="126"/>
      <c r="N209" s="130">
        <v>0.33</v>
      </c>
      <c r="O209" s="130">
        <v>0</v>
      </c>
      <c r="P209" s="130"/>
      <c r="Q209" s="130"/>
      <c r="R209" s="130"/>
      <c r="S209" s="130"/>
      <c r="T209" s="130"/>
      <c r="U209" s="130"/>
      <c r="V209" s="126">
        <f t="shared" si="59"/>
        <v>0.33</v>
      </c>
      <c r="W209" s="126">
        <f t="shared" si="59"/>
        <v>0</v>
      </c>
      <c r="X209" s="126"/>
      <c r="Y209" s="126"/>
      <c r="Z209" s="126"/>
      <c r="AA209" s="126"/>
      <c r="AB209" s="126"/>
      <c r="AC209" s="126"/>
      <c r="AD209" s="126"/>
      <c r="AE209" s="126"/>
      <c r="AF209" s="126"/>
      <c r="AG209" s="126"/>
      <c r="AH209" s="130">
        <v>0</v>
      </c>
      <c r="AI209" s="126"/>
      <c r="AJ209" s="126"/>
      <c r="AK209" s="126"/>
      <c r="AL209" s="126"/>
      <c r="AM209" s="126"/>
      <c r="AN209" s="126"/>
      <c r="AO209" s="126"/>
      <c r="AP209" s="130">
        <f t="shared" si="60"/>
        <v>0</v>
      </c>
      <c r="AQ209" s="130">
        <f t="shared" si="60"/>
        <v>0</v>
      </c>
    </row>
    <row r="210" spans="1:43" ht="47.25" x14ac:dyDescent="0.25">
      <c r="A210" s="124" t="s">
        <v>750</v>
      </c>
      <c r="B210" s="715"/>
      <c r="C210" s="148" t="s">
        <v>1113</v>
      </c>
      <c r="D210" s="126"/>
      <c r="E210" s="126"/>
      <c r="F210" s="126"/>
      <c r="G210" s="126"/>
      <c r="H210" s="126"/>
      <c r="I210" s="126"/>
      <c r="J210" s="126"/>
      <c r="K210" s="126"/>
      <c r="L210" s="126"/>
      <c r="M210" s="126"/>
      <c r="N210" s="130">
        <v>0.19500000000000001</v>
      </c>
      <c r="O210" s="130">
        <v>0.1</v>
      </c>
      <c r="P210" s="130"/>
      <c r="Q210" s="130"/>
      <c r="R210" s="130"/>
      <c r="S210" s="130"/>
      <c r="T210" s="130"/>
      <c r="U210" s="130"/>
      <c r="V210" s="126">
        <f t="shared" si="59"/>
        <v>0.19500000000000001</v>
      </c>
      <c r="W210" s="126">
        <f t="shared" si="59"/>
        <v>0.1</v>
      </c>
      <c r="X210" s="126"/>
      <c r="Y210" s="126"/>
      <c r="Z210" s="126"/>
      <c r="AA210" s="126"/>
      <c r="AB210" s="126"/>
      <c r="AC210" s="126"/>
      <c r="AD210" s="126"/>
      <c r="AE210" s="126"/>
      <c r="AF210" s="126"/>
      <c r="AG210" s="126"/>
      <c r="AH210" s="130">
        <v>0</v>
      </c>
      <c r="AI210" s="126"/>
      <c r="AJ210" s="126"/>
      <c r="AK210" s="126"/>
      <c r="AL210" s="126"/>
      <c r="AM210" s="126"/>
      <c r="AN210" s="126"/>
      <c r="AO210" s="126"/>
      <c r="AP210" s="130">
        <f t="shared" si="60"/>
        <v>0</v>
      </c>
      <c r="AQ210" s="130">
        <f t="shared" si="60"/>
        <v>0</v>
      </c>
    </row>
    <row r="211" spans="1:43" ht="47.25" x14ac:dyDescent="0.25">
      <c r="A211" s="124" t="s">
        <v>750</v>
      </c>
      <c r="B211" s="715"/>
      <c r="C211" s="148" t="s">
        <v>1114</v>
      </c>
      <c r="D211" s="126"/>
      <c r="E211" s="126"/>
      <c r="F211" s="126"/>
      <c r="G211" s="126"/>
      <c r="H211" s="126"/>
      <c r="I211" s="126"/>
      <c r="J211" s="126"/>
      <c r="K211" s="126"/>
      <c r="L211" s="126"/>
      <c r="M211" s="126"/>
      <c r="N211" s="130">
        <v>0.125</v>
      </c>
      <c r="O211" s="130">
        <v>2.5000000000000001E-2</v>
      </c>
      <c r="P211" s="130"/>
      <c r="Q211" s="130"/>
      <c r="R211" s="130"/>
      <c r="S211" s="130"/>
      <c r="T211" s="130"/>
      <c r="U211" s="130"/>
      <c r="V211" s="126">
        <f t="shared" si="59"/>
        <v>0.125</v>
      </c>
      <c r="W211" s="126">
        <f t="shared" si="59"/>
        <v>2.5000000000000001E-2</v>
      </c>
      <c r="X211" s="126"/>
      <c r="Y211" s="126"/>
      <c r="Z211" s="126"/>
      <c r="AA211" s="126"/>
      <c r="AB211" s="126"/>
      <c r="AC211" s="126"/>
      <c r="AD211" s="126"/>
      <c r="AE211" s="126"/>
      <c r="AF211" s="126"/>
      <c r="AG211" s="126"/>
      <c r="AH211" s="130">
        <v>0</v>
      </c>
      <c r="AI211" s="126"/>
      <c r="AJ211" s="126"/>
      <c r="AK211" s="126"/>
      <c r="AL211" s="126"/>
      <c r="AM211" s="126"/>
      <c r="AN211" s="126"/>
      <c r="AO211" s="126"/>
      <c r="AP211" s="130">
        <f t="shared" si="60"/>
        <v>0</v>
      </c>
      <c r="AQ211" s="130">
        <f t="shared" si="60"/>
        <v>0</v>
      </c>
    </row>
    <row r="212" spans="1:43" ht="63" x14ac:dyDescent="0.25">
      <c r="A212" s="124" t="s">
        <v>750</v>
      </c>
      <c r="B212" s="715"/>
      <c r="C212" s="148" t="s">
        <v>1115</v>
      </c>
      <c r="D212" s="126"/>
      <c r="E212" s="126"/>
      <c r="F212" s="126"/>
      <c r="G212" s="126"/>
      <c r="H212" s="126"/>
      <c r="I212" s="126"/>
      <c r="J212" s="126"/>
      <c r="K212" s="126"/>
      <c r="L212" s="126"/>
      <c r="M212" s="126"/>
      <c r="N212" s="130">
        <v>0.86499999999999999</v>
      </c>
      <c r="O212" s="130"/>
      <c r="P212" s="130"/>
      <c r="Q212" s="130"/>
      <c r="R212" s="130"/>
      <c r="S212" s="130"/>
      <c r="T212" s="130"/>
      <c r="U212" s="130"/>
      <c r="V212" s="126">
        <f t="shared" si="59"/>
        <v>0.86499999999999999</v>
      </c>
      <c r="W212" s="126">
        <f t="shared" si="59"/>
        <v>0</v>
      </c>
      <c r="X212" s="126"/>
      <c r="Y212" s="126"/>
      <c r="Z212" s="126"/>
      <c r="AA212" s="126"/>
      <c r="AB212" s="126"/>
      <c r="AC212" s="126"/>
      <c r="AD212" s="126"/>
      <c r="AE212" s="126"/>
      <c r="AF212" s="126"/>
      <c r="AG212" s="126"/>
      <c r="AH212" s="130">
        <v>0.86</v>
      </c>
      <c r="AI212" s="126"/>
      <c r="AJ212" s="126"/>
      <c r="AK212" s="126"/>
      <c r="AL212" s="126"/>
      <c r="AM212" s="126"/>
      <c r="AN212" s="126"/>
      <c r="AO212" s="126"/>
      <c r="AP212" s="130">
        <f t="shared" si="60"/>
        <v>0.86</v>
      </c>
      <c r="AQ212" s="130">
        <f t="shared" si="60"/>
        <v>0</v>
      </c>
    </row>
    <row r="213" spans="1:43" ht="63" x14ac:dyDescent="0.25">
      <c r="A213" s="124" t="s">
        <v>750</v>
      </c>
      <c r="B213" s="715"/>
      <c r="C213" s="149" t="s">
        <v>1116</v>
      </c>
      <c r="D213" s="126"/>
      <c r="E213" s="126"/>
      <c r="F213" s="126"/>
      <c r="G213" s="126"/>
      <c r="H213" s="126"/>
      <c r="I213" s="126"/>
      <c r="J213" s="126"/>
      <c r="K213" s="126"/>
      <c r="L213" s="126"/>
      <c r="M213" s="126"/>
      <c r="N213" s="130"/>
      <c r="O213" s="130"/>
      <c r="P213" s="130">
        <v>0.69599999999999995</v>
      </c>
      <c r="Q213" s="130">
        <v>0.04</v>
      </c>
      <c r="R213" s="130"/>
      <c r="S213" s="130"/>
      <c r="T213" s="130"/>
      <c r="U213" s="130"/>
      <c r="V213" s="126">
        <f t="shared" si="59"/>
        <v>0.69599999999999995</v>
      </c>
      <c r="W213" s="126">
        <f t="shared" si="59"/>
        <v>0.04</v>
      </c>
      <c r="X213" s="126"/>
      <c r="Y213" s="126"/>
      <c r="Z213" s="126"/>
      <c r="AA213" s="126"/>
      <c r="AB213" s="126"/>
      <c r="AC213" s="126"/>
      <c r="AD213" s="126"/>
      <c r="AE213" s="126"/>
      <c r="AF213" s="126"/>
      <c r="AG213" s="126"/>
      <c r="AH213" s="130"/>
      <c r="AI213" s="126"/>
      <c r="AJ213" s="126"/>
      <c r="AK213" s="126"/>
      <c r="AL213" s="126"/>
      <c r="AM213" s="126"/>
      <c r="AN213" s="126"/>
      <c r="AO213" s="126"/>
      <c r="AP213" s="130">
        <f t="shared" si="60"/>
        <v>0</v>
      </c>
      <c r="AQ213" s="130">
        <f t="shared" si="60"/>
        <v>0</v>
      </c>
    </row>
    <row r="214" spans="1:43" ht="47.25" x14ac:dyDescent="0.25">
      <c r="A214" s="124" t="s">
        <v>750</v>
      </c>
      <c r="B214" s="715"/>
      <c r="C214" s="149" t="s">
        <v>1117</v>
      </c>
      <c r="D214" s="126"/>
      <c r="E214" s="126"/>
      <c r="F214" s="126"/>
      <c r="G214" s="126"/>
      <c r="H214" s="126"/>
      <c r="I214" s="126"/>
      <c r="J214" s="126"/>
      <c r="K214" s="126"/>
      <c r="L214" s="126"/>
      <c r="M214" s="126"/>
      <c r="N214" s="130"/>
      <c r="O214" s="130"/>
      <c r="P214" s="130">
        <v>0.47499999999999998</v>
      </c>
      <c r="Q214" s="130">
        <v>2.5000000000000001E-2</v>
      </c>
      <c r="R214" s="130"/>
      <c r="S214" s="130"/>
      <c r="T214" s="130"/>
      <c r="U214" s="130"/>
      <c r="V214" s="126">
        <f t="shared" si="59"/>
        <v>0.47499999999999998</v>
      </c>
      <c r="W214" s="126">
        <f t="shared" si="59"/>
        <v>2.5000000000000001E-2</v>
      </c>
      <c r="X214" s="126"/>
      <c r="Y214" s="126"/>
      <c r="Z214" s="126"/>
      <c r="AA214" s="126"/>
      <c r="AB214" s="126"/>
      <c r="AC214" s="126"/>
      <c r="AD214" s="126"/>
      <c r="AE214" s="126"/>
      <c r="AF214" s="126"/>
      <c r="AG214" s="126"/>
      <c r="AH214" s="130"/>
      <c r="AI214" s="126"/>
      <c r="AJ214" s="126"/>
      <c r="AK214" s="126"/>
      <c r="AL214" s="126"/>
      <c r="AM214" s="126"/>
      <c r="AN214" s="126"/>
      <c r="AO214" s="126"/>
      <c r="AP214" s="130">
        <f t="shared" si="60"/>
        <v>0</v>
      </c>
      <c r="AQ214" s="130">
        <f t="shared" si="60"/>
        <v>0</v>
      </c>
    </row>
    <row r="215" spans="1:43" ht="63" x14ac:dyDescent="0.25">
      <c r="A215" s="124" t="s">
        <v>750</v>
      </c>
      <c r="B215" s="715"/>
      <c r="C215" s="149" t="s">
        <v>1118</v>
      </c>
      <c r="D215" s="126"/>
      <c r="E215" s="126"/>
      <c r="F215" s="126"/>
      <c r="G215" s="126"/>
      <c r="H215" s="126"/>
      <c r="I215" s="126"/>
      <c r="J215" s="126"/>
      <c r="K215" s="126"/>
      <c r="L215" s="126"/>
      <c r="M215" s="126"/>
      <c r="N215" s="130"/>
      <c r="O215" s="130"/>
      <c r="P215" s="130">
        <v>0.94700000000000006</v>
      </c>
      <c r="Q215" s="130">
        <v>2.5000000000000001E-2</v>
      </c>
      <c r="R215" s="130"/>
      <c r="S215" s="130"/>
      <c r="T215" s="130"/>
      <c r="U215" s="130"/>
      <c r="V215" s="126">
        <f t="shared" si="59"/>
        <v>0.94700000000000006</v>
      </c>
      <c r="W215" s="126">
        <f t="shared" si="59"/>
        <v>2.5000000000000001E-2</v>
      </c>
      <c r="X215" s="126"/>
      <c r="Y215" s="126"/>
      <c r="Z215" s="126"/>
      <c r="AA215" s="126"/>
      <c r="AB215" s="126"/>
      <c r="AC215" s="126"/>
      <c r="AD215" s="126"/>
      <c r="AE215" s="126"/>
      <c r="AF215" s="126"/>
      <c r="AG215" s="126"/>
      <c r="AH215" s="130"/>
      <c r="AI215" s="126"/>
      <c r="AJ215" s="126"/>
      <c r="AK215" s="126"/>
      <c r="AL215" s="126"/>
      <c r="AM215" s="126"/>
      <c r="AN215" s="126"/>
      <c r="AO215" s="126"/>
      <c r="AP215" s="130">
        <f t="shared" si="60"/>
        <v>0</v>
      </c>
      <c r="AQ215" s="130">
        <f t="shared" si="60"/>
        <v>0</v>
      </c>
    </row>
    <row r="216" spans="1:43" ht="47.25" x14ac:dyDescent="0.25">
      <c r="A216" s="124" t="s">
        <v>750</v>
      </c>
      <c r="B216" s="715"/>
      <c r="C216" s="149" t="s">
        <v>1119</v>
      </c>
      <c r="D216" s="126"/>
      <c r="E216" s="126"/>
      <c r="F216" s="126"/>
      <c r="G216" s="126"/>
      <c r="H216" s="126"/>
      <c r="I216" s="126"/>
      <c r="J216" s="126"/>
      <c r="K216" s="126"/>
      <c r="L216" s="126"/>
      <c r="M216" s="126"/>
      <c r="N216" s="130"/>
      <c r="O216" s="130"/>
      <c r="P216" s="130">
        <v>0.188</v>
      </c>
      <c r="Q216" s="130">
        <v>2.5000000000000001E-2</v>
      </c>
      <c r="R216" s="130"/>
      <c r="S216" s="130"/>
      <c r="T216" s="130"/>
      <c r="U216" s="130"/>
      <c r="V216" s="126">
        <f t="shared" si="59"/>
        <v>0.188</v>
      </c>
      <c r="W216" s="126">
        <f t="shared" si="59"/>
        <v>2.5000000000000001E-2</v>
      </c>
      <c r="X216" s="126"/>
      <c r="Y216" s="126"/>
      <c r="Z216" s="126"/>
      <c r="AA216" s="126"/>
      <c r="AB216" s="126"/>
      <c r="AC216" s="126"/>
      <c r="AD216" s="126"/>
      <c r="AE216" s="126"/>
      <c r="AF216" s="126"/>
      <c r="AG216" s="126"/>
      <c r="AH216" s="130"/>
      <c r="AI216" s="126"/>
      <c r="AJ216" s="126"/>
      <c r="AK216" s="126"/>
      <c r="AL216" s="126"/>
      <c r="AM216" s="126"/>
      <c r="AN216" s="126"/>
      <c r="AO216" s="126"/>
      <c r="AP216" s="130">
        <f t="shared" si="60"/>
        <v>0</v>
      </c>
      <c r="AQ216" s="130">
        <f t="shared" si="60"/>
        <v>0</v>
      </c>
    </row>
    <row r="217" spans="1:43" ht="47.25" x14ac:dyDescent="0.25">
      <c r="A217" s="124" t="s">
        <v>750</v>
      </c>
      <c r="B217" s="715"/>
      <c r="C217" s="149" t="s">
        <v>1120</v>
      </c>
      <c r="D217" s="126"/>
      <c r="E217" s="126"/>
      <c r="F217" s="126"/>
      <c r="G217" s="126"/>
      <c r="H217" s="126"/>
      <c r="I217" s="126"/>
      <c r="J217" s="126"/>
      <c r="K217" s="126"/>
      <c r="L217" s="126"/>
      <c r="M217" s="126"/>
      <c r="N217" s="130"/>
      <c r="O217" s="130"/>
      <c r="P217" s="130">
        <v>7.4999999999999997E-2</v>
      </c>
      <c r="Q217" s="130">
        <v>0</v>
      </c>
      <c r="R217" s="130"/>
      <c r="S217" s="130"/>
      <c r="T217" s="130"/>
      <c r="U217" s="130"/>
      <c r="V217" s="126">
        <f t="shared" si="59"/>
        <v>7.4999999999999997E-2</v>
      </c>
      <c r="W217" s="126">
        <f t="shared" si="59"/>
        <v>0</v>
      </c>
      <c r="X217" s="126"/>
      <c r="Y217" s="126"/>
      <c r="Z217" s="126"/>
      <c r="AA217" s="126"/>
      <c r="AB217" s="126"/>
      <c r="AC217" s="126"/>
      <c r="AD217" s="126"/>
      <c r="AE217" s="126"/>
      <c r="AF217" s="126"/>
      <c r="AG217" s="126"/>
      <c r="AH217" s="130"/>
      <c r="AI217" s="126"/>
      <c r="AJ217" s="126"/>
      <c r="AK217" s="126"/>
      <c r="AL217" s="126"/>
      <c r="AM217" s="126"/>
      <c r="AN217" s="126"/>
      <c r="AO217" s="126"/>
      <c r="AP217" s="130">
        <f t="shared" si="60"/>
        <v>0</v>
      </c>
      <c r="AQ217" s="130">
        <f t="shared" si="60"/>
        <v>0</v>
      </c>
    </row>
    <row r="218" spans="1:43" ht="47.25" x14ac:dyDescent="0.25">
      <c r="A218" s="124" t="s">
        <v>750</v>
      </c>
      <c r="B218" s="715"/>
      <c r="C218" s="149" t="s">
        <v>1121</v>
      </c>
      <c r="D218" s="126"/>
      <c r="E218" s="126"/>
      <c r="F218" s="126"/>
      <c r="G218" s="126"/>
      <c r="H218" s="126"/>
      <c r="I218" s="126"/>
      <c r="J218" s="126"/>
      <c r="K218" s="126"/>
      <c r="L218" s="126"/>
      <c r="M218" s="126"/>
      <c r="N218" s="130"/>
      <c r="O218" s="130"/>
      <c r="P218" s="130">
        <v>0.373</v>
      </c>
      <c r="Q218" s="130">
        <v>0</v>
      </c>
      <c r="R218" s="130"/>
      <c r="S218" s="130"/>
      <c r="T218" s="130"/>
      <c r="U218" s="130"/>
      <c r="V218" s="126">
        <f t="shared" si="59"/>
        <v>0.373</v>
      </c>
      <c r="W218" s="126">
        <f t="shared" si="59"/>
        <v>0</v>
      </c>
      <c r="X218" s="126"/>
      <c r="Y218" s="126"/>
      <c r="Z218" s="126"/>
      <c r="AA218" s="126"/>
      <c r="AB218" s="126"/>
      <c r="AC218" s="126"/>
      <c r="AD218" s="126"/>
      <c r="AE218" s="126"/>
      <c r="AF218" s="126"/>
      <c r="AG218" s="126"/>
      <c r="AH218" s="130"/>
      <c r="AI218" s="126"/>
      <c r="AJ218" s="126"/>
      <c r="AK218" s="126"/>
      <c r="AL218" s="126"/>
      <c r="AM218" s="126"/>
      <c r="AN218" s="126"/>
      <c r="AO218" s="126"/>
      <c r="AP218" s="130">
        <f t="shared" si="60"/>
        <v>0</v>
      </c>
      <c r="AQ218" s="130">
        <f t="shared" si="60"/>
        <v>0</v>
      </c>
    </row>
    <row r="219" spans="1:43" ht="63" x14ac:dyDescent="0.25">
      <c r="A219" s="124" t="s">
        <v>750</v>
      </c>
      <c r="B219" s="715"/>
      <c r="C219" s="149" t="s">
        <v>1122</v>
      </c>
      <c r="D219" s="126"/>
      <c r="E219" s="126"/>
      <c r="F219" s="126"/>
      <c r="G219" s="126"/>
      <c r="H219" s="126"/>
      <c r="I219" s="126"/>
      <c r="J219" s="126"/>
      <c r="K219" s="126"/>
      <c r="L219" s="126"/>
      <c r="M219" s="126"/>
      <c r="N219" s="130"/>
      <c r="O219" s="130"/>
      <c r="P219" s="130">
        <v>1.0579999999999998</v>
      </c>
      <c r="Q219" s="130">
        <v>2.5000000000000001E-2</v>
      </c>
      <c r="R219" s="130"/>
      <c r="S219" s="130"/>
      <c r="T219" s="130"/>
      <c r="U219" s="130"/>
      <c r="V219" s="126">
        <f t="shared" si="59"/>
        <v>1.0579999999999998</v>
      </c>
      <c r="W219" s="126">
        <f t="shared" si="59"/>
        <v>2.5000000000000001E-2</v>
      </c>
      <c r="X219" s="126"/>
      <c r="Y219" s="126"/>
      <c r="Z219" s="126"/>
      <c r="AA219" s="126"/>
      <c r="AB219" s="126"/>
      <c r="AC219" s="126"/>
      <c r="AD219" s="126"/>
      <c r="AE219" s="126"/>
      <c r="AF219" s="126"/>
      <c r="AG219" s="126"/>
      <c r="AH219" s="130"/>
      <c r="AI219" s="126"/>
      <c r="AJ219" s="126"/>
      <c r="AK219" s="126"/>
      <c r="AL219" s="126"/>
      <c r="AM219" s="126"/>
      <c r="AN219" s="126"/>
      <c r="AO219" s="126"/>
      <c r="AP219" s="130">
        <f t="shared" si="60"/>
        <v>0</v>
      </c>
      <c r="AQ219" s="130">
        <f t="shared" si="60"/>
        <v>0</v>
      </c>
    </row>
    <row r="220" spans="1:43" ht="47.25" x14ac:dyDescent="0.25">
      <c r="A220" s="124" t="s">
        <v>750</v>
      </c>
      <c r="B220" s="715"/>
      <c r="C220" s="149" t="s">
        <v>1123</v>
      </c>
      <c r="D220" s="126"/>
      <c r="E220" s="126"/>
      <c r="F220" s="126"/>
      <c r="G220" s="126"/>
      <c r="H220" s="126"/>
      <c r="I220" s="126"/>
      <c r="J220" s="126"/>
      <c r="K220" s="126"/>
      <c r="L220" s="126"/>
      <c r="M220" s="126"/>
      <c r="N220" s="130"/>
      <c r="O220" s="130"/>
      <c r="P220" s="130">
        <v>0.32800000000000001</v>
      </c>
      <c r="Q220" s="130"/>
      <c r="R220" s="130"/>
      <c r="S220" s="130"/>
      <c r="T220" s="130"/>
      <c r="U220" s="130"/>
      <c r="V220" s="126">
        <f t="shared" si="59"/>
        <v>0.32800000000000001</v>
      </c>
      <c r="W220" s="126">
        <f t="shared" si="59"/>
        <v>0</v>
      </c>
      <c r="X220" s="126"/>
      <c r="Y220" s="126"/>
      <c r="Z220" s="126"/>
      <c r="AA220" s="126"/>
      <c r="AB220" s="126"/>
      <c r="AC220" s="126"/>
      <c r="AD220" s="126"/>
      <c r="AE220" s="126"/>
      <c r="AF220" s="126"/>
      <c r="AG220" s="126"/>
      <c r="AH220" s="130"/>
      <c r="AI220" s="126"/>
      <c r="AJ220" s="126"/>
      <c r="AK220" s="126"/>
      <c r="AL220" s="126"/>
      <c r="AM220" s="126"/>
      <c r="AN220" s="126"/>
      <c r="AO220" s="126"/>
      <c r="AP220" s="130">
        <f t="shared" si="60"/>
        <v>0</v>
      </c>
      <c r="AQ220" s="130">
        <f t="shared" si="60"/>
        <v>0</v>
      </c>
    </row>
    <row r="221" spans="1:43" ht="78.75" x14ac:dyDescent="0.25">
      <c r="A221" s="150" t="s">
        <v>750</v>
      </c>
      <c r="B221" s="715"/>
      <c r="C221" s="81" t="s">
        <v>1124</v>
      </c>
      <c r="D221" s="126"/>
      <c r="E221" s="126"/>
      <c r="F221" s="126"/>
      <c r="G221" s="126"/>
      <c r="H221" s="126"/>
      <c r="I221" s="126"/>
      <c r="J221" s="126"/>
      <c r="K221" s="126"/>
      <c r="L221" s="126"/>
      <c r="M221" s="126"/>
      <c r="N221" s="130"/>
      <c r="O221" s="130"/>
      <c r="P221" s="130"/>
      <c r="Q221" s="130"/>
      <c r="R221" s="130">
        <v>2.819</v>
      </c>
      <c r="S221" s="130">
        <v>0.25</v>
      </c>
      <c r="T221" s="130"/>
      <c r="U221" s="130"/>
      <c r="V221" s="126">
        <f t="shared" si="59"/>
        <v>2.819</v>
      </c>
      <c r="W221" s="126">
        <f t="shared" si="59"/>
        <v>0.25</v>
      </c>
      <c r="X221" s="126"/>
      <c r="Y221" s="126"/>
      <c r="Z221" s="126"/>
      <c r="AA221" s="126"/>
      <c r="AB221" s="126"/>
      <c r="AC221" s="126"/>
      <c r="AD221" s="126"/>
      <c r="AE221" s="126"/>
      <c r="AF221" s="126"/>
      <c r="AG221" s="126"/>
      <c r="AH221" s="130"/>
      <c r="AI221" s="126"/>
      <c r="AJ221" s="126"/>
      <c r="AK221" s="126"/>
      <c r="AL221" s="130">
        <v>0</v>
      </c>
      <c r="AM221" s="126"/>
      <c r="AN221" s="126"/>
      <c r="AO221" s="126"/>
      <c r="AP221" s="130">
        <f t="shared" si="60"/>
        <v>0</v>
      </c>
      <c r="AQ221" s="130">
        <f t="shared" si="60"/>
        <v>0</v>
      </c>
    </row>
    <row r="222" spans="1:43" ht="63" x14ac:dyDescent="0.25">
      <c r="A222" s="150" t="s">
        <v>750</v>
      </c>
      <c r="B222" s="715"/>
      <c r="C222" s="81" t="s">
        <v>1125</v>
      </c>
      <c r="D222" s="126"/>
      <c r="E222" s="126"/>
      <c r="F222" s="126"/>
      <c r="G222" s="126"/>
      <c r="H222" s="126"/>
      <c r="I222" s="126"/>
      <c r="J222" s="126"/>
      <c r="K222" s="126"/>
      <c r="L222" s="126"/>
      <c r="M222" s="126"/>
      <c r="N222" s="130"/>
      <c r="O222" s="130"/>
      <c r="P222" s="130"/>
      <c r="Q222" s="130"/>
      <c r="R222" s="130">
        <v>0.15</v>
      </c>
      <c r="S222" s="130">
        <v>0</v>
      </c>
      <c r="T222" s="130"/>
      <c r="U222" s="130"/>
      <c r="V222" s="126">
        <f t="shared" si="59"/>
        <v>0.15</v>
      </c>
      <c r="W222" s="126">
        <f t="shared" si="59"/>
        <v>0</v>
      </c>
      <c r="X222" s="126"/>
      <c r="Y222" s="126"/>
      <c r="Z222" s="126"/>
      <c r="AA222" s="126"/>
      <c r="AB222" s="126"/>
      <c r="AC222" s="126"/>
      <c r="AD222" s="126"/>
      <c r="AE222" s="126"/>
      <c r="AF222" s="126"/>
      <c r="AG222" s="126"/>
      <c r="AH222" s="130"/>
      <c r="AI222" s="126"/>
      <c r="AJ222" s="126"/>
      <c r="AK222" s="126"/>
      <c r="AL222" s="130">
        <v>0</v>
      </c>
      <c r="AM222" s="126"/>
      <c r="AN222" s="126"/>
      <c r="AO222" s="126"/>
      <c r="AP222" s="130">
        <f t="shared" si="60"/>
        <v>0</v>
      </c>
      <c r="AQ222" s="130">
        <f t="shared" si="60"/>
        <v>0</v>
      </c>
    </row>
    <row r="223" spans="1:43" ht="47.25" x14ac:dyDescent="0.25">
      <c r="A223" s="150" t="s">
        <v>750</v>
      </c>
      <c r="B223" s="715"/>
      <c r="C223" s="81" t="s">
        <v>1126</v>
      </c>
      <c r="D223" s="126"/>
      <c r="E223" s="126"/>
      <c r="F223" s="126"/>
      <c r="G223" s="126"/>
      <c r="H223" s="126"/>
      <c r="I223" s="126"/>
      <c r="J223" s="126"/>
      <c r="K223" s="126"/>
      <c r="L223" s="126"/>
      <c r="M223" s="126"/>
      <c r="N223" s="130"/>
      <c r="O223" s="130"/>
      <c r="P223" s="130"/>
      <c r="Q223" s="130"/>
      <c r="R223" s="130">
        <v>0.22</v>
      </c>
      <c r="S223" s="130">
        <v>0</v>
      </c>
      <c r="T223" s="130"/>
      <c r="U223" s="130"/>
      <c r="V223" s="126">
        <f t="shared" si="59"/>
        <v>0.22</v>
      </c>
      <c r="W223" s="126">
        <f t="shared" si="59"/>
        <v>0</v>
      </c>
      <c r="X223" s="126"/>
      <c r="Y223" s="126"/>
      <c r="Z223" s="126"/>
      <c r="AA223" s="126"/>
      <c r="AB223" s="126"/>
      <c r="AC223" s="126"/>
      <c r="AD223" s="126"/>
      <c r="AE223" s="126"/>
      <c r="AF223" s="126"/>
      <c r="AG223" s="126"/>
      <c r="AH223" s="130"/>
      <c r="AI223" s="126"/>
      <c r="AJ223" s="126"/>
      <c r="AK223" s="126"/>
      <c r="AL223" s="130">
        <v>0.27200000000000002</v>
      </c>
      <c r="AM223" s="126"/>
      <c r="AN223" s="126"/>
      <c r="AO223" s="126"/>
      <c r="AP223" s="130">
        <f t="shared" si="60"/>
        <v>0.27200000000000002</v>
      </c>
      <c r="AQ223" s="130">
        <f t="shared" si="60"/>
        <v>0</v>
      </c>
    </row>
    <row r="224" spans="1:43" ht="31.5" x14ac:dyDescent="0.25">
      <c r="A224" s="150" t="s">
        <v>750</v>
      </c>
      <c r="B224" s="715"/>
      <c r="C224" s="81" t="s">
        <v>1127</v>
      </c>
      <c r="D224" s="126"/>
      <c r="E224" s="126"/>
      <c r="F224" s="126"/>
      <c r="G224" s="126"/>
      <c r="H224" s="126"/>
      <c r="I224" s="126"/>
      <c r="J224" s="126"/>
      <c r="K224" s="126"/>
      <c r="L224" s="126"/>
      <c r="M224" s="126"/>
      <c r="N224" s="130"/>
      <c r="O224" s="130"/>
      <c r="P224" s="130"/>
      <c r="Q224" s="130"/>
      <c r="R224" s="130">
        <v>1.2070000000000001</v>
      </c>
      <c r="S224" s="130">
        <v>0.16</v>
      </c>
      <c r="T224" s="130"/>
      <c r="U224" s="130"/>
      <c r="V224" s="126">
        <f t="shared" si="59"/>
        <v>1.2070000000000001</v>
      </c>
      <c r="W224" s="126">
        <f t="shared" si="59"/>
        <v>0.16</v>
      </c>
      <c r="X224" s="126"/>
      <c r="Y224" s="126"/>
      <c r="Z224" s="126"/>
      <c r="AA224" s="126"/>
      <c r="AB224" s="126"/>
      <c r="AC224" s="126"/>
      <c r="AD224" s="126"/>
      <c r="AE224" s="126"/>
      <c r="AF224" s="126"/>
      <c r="AG224" s="126"/>
      <c r="AH224" s="130"/>
      <c r="AI224" s="126"/>
      <c r="AJ224" s="126"/>
      <c r="AK224" s="126"/>
      <c r="AL224" s="130">
        <v>1.1499999999999999</v>
      </c>
      <c r="AM224" s="126"/>
      <c r="AN224" s="126"/>
      <c r="AO224" s="126"/>
      <c r="AP224" s="130">
        <f t="shared" si="60"/>
        <v>1.1499999999999999</v>
      </c>
      <c r="AQ224" s="130">
        <f t="shared" si="60"/>
        <v>0</v>
      </c>
    </row>
    <row r="225" spans="1:58" ht="47.25" x14ac:dyDescent="0.25">
      <c r="A225" s="150" t="s">
        <v>750</v>
      </c>
      <c r="B225" s="715"/>
      <c r="C225" s="81" t="s">
        <v>1128</v>
      </c>
      <c r="D225" s="126"/>
      <c r="E225" s="126"/>
      <c r="F225" s="126"/>
      <c r="G225" s="126"/>
      <c r="H225" s="126"/>
      <c r="I225" s="126"/>
      <c r="J225" s="126"/>
      <c r="K225" s="126"/>
      <c r="L225" s="126"/>
      <c r="M225" s="126"/>
      <c r="N225" s="130"/>
      <c r="O225" s="130"/>
      <c r="P225" s="130"/>
      <c r="Q225" s="130"/>
      <c r="R225" s="130">
        <v>0.42199999999999999</v>
      </c>
      <c r="S225" s="130">
        <v>0.1</v>
      </c>
      <c r="T225" s="130"/>
      <c r="U225" s="130"/>
      <c r="V225" s="126">
        <f t="shared" si="59"/>
        <v>0.42199999999999999</v>
      </c>
      <c r="W225" s="126">
        <f t="shared" si="59"/>
        <v>0.1</v>
      </c>
      <c r="X225" s="126"/>
      <c r="Y225" s="126"/>
      <c r="Z225" s="126"/>
      <c r="AA225" s="126"/>
      <c r="AB225" s="126"/>
      <c r="AC225" s="126"/>
      <c r="AD225" s="126"/>
      <c r="AE225" s="126"/>
      <c r="AF225" s="126"/>
      <c r="AG225" s="126"/>
      <c r="AH225" s="130"/>
      <c r="AI225" s="126"/>
      <c r="AJ225" s="126"/>
      <c r="AK225" s="126"/>
      <c r="AL225" s="130">
        <v>0.36899999999999999</v>
      </c>
      <c r="AM225" s="126"/>
      <c r="AN225" s="126"/>
      <c r="AO225" s="126"/>
      <c r="AP225" s="130">
        <f t="shared" si="60"/>
        <v>0.36899999999999999</v>
      </c>
      <c r="AQ225" s="130">
        <f t="shared" si="60"/>
        <v>0</v>
      </c>
    </row>
    <row r="226" spans="1:58" ht="63" x14ac:dyDescent="0.25">
      <c r="A226" s="150" t="s">
        <v>750</v>
      </c>
      <c r="B226" s="715"/>
      <c r="C226" s="81" t="s">
        <v>1129</v>
      </c>
      <c r="D226" s="126"/>
      <c r="E226" s="126"/>
      <c r="F226" s="126"/>
      <c r="G226" s="126"/>
      <c r="H226" s="126"/>
      <c r="I226" s="126"/>
      <c r="J226" s="126"/>
      <c r="K226" s="126"/>
      <c r="L226" s="126"/>
      <c r="M226" s="126"/>
      <c r="N226" s="130"/>
      <c r="O226" s="130"/>
      <c r="P226" s="130"/>
      <c r="Q226" s="130"/>
      <c r="R226" s="130">
        <v>0.254</v>
      </c>
      <c r="S226" s="130">
        <v>0</v>
      </c>
      <c r="T226" s="130"/>
      <c r="U226" s="130"/>
      <c r="V226" s="126">
        <f t="shared" si="59"/>
        <v>0.254</v>
      </c>
      <c r="W226" s="126">
        <f t="shared" si="59"/>
        <v>0</v>
      </c>
      <c r="X226" s="126"/>
      <c r="Y226" s="126"/>
      <c r="Z226" s="126"/>
      <c r="AA226" s="126"/>
      <c r="AB226" s="126"/>
      <c r="AC226" s="126"/>
      <c r="AD226" s="126"/>
      <c r="AE226" s="126"/>
      <c r="AF226" s="126"/>
      <c r="AG226" s="126"/>
      <c r="AH226" s="130"/>
      <c r="AI226" s="126"/>
      <c r="AJ226" s="126"/>
      <c r="AK226" s="126"/>
      <c r="AL226" s="130">
        <v>0</v>
      </c>
      <c r="AM226" s="126"/>
      <c r="AN226" s="126"/>
      <c r="AO226" s="126"/>
      <c r="AP226" s="130">
        <f t="shared" si="60"/>
        <v>0</v>
      </c>
      <c r="AQ226" s="130">
        <f t="shared" si="60"/>
        <v>0</v>
      </c>
    </row>
    <row r="227" spans="1:58" ht="63" x14ac:dyDescent="0.25">
      <c r="A227" s="150" t="s">
        <v>750</v>
      </c>
      <c r="B227" s="715"/>
      <c r="C227" s="81" t="s">
        <v>1130</v>
      </c>
      <c r="D227" s="126"/>
      <c r="E227" s="126"/>
      <c r="F227" s="126"/>
      <c r="G227" s="126"/>
      <c r="H227" s="126"/>
      <c r="I227" s="126"/>
      <c r="J227" s="126"/>
      <c r="K227" s="126"/>
      <c r="L227" s="126"/>
      <c r="M227" s="126"/>
      <c r="N227" s="130"/>
      <c r="O227" s="130"/>
      <c r="P227" s="130"/>
      <c r="Q227" s="130"/>
      <c r="R227" s="130">
        <v>0.13600000000000001</v>
      </c>
      <c r="S227" s="130">
        <v>0</v>
      </c>
      <c r="T227" s="130"/>
      <c r="U227" s="130"/>
      <c r="V227" s="126">
        <f t="shared" si="59"/>
        <v>0.13600000000000001</v>
      </c>
      <c r="W227" s="126">
        <f t="shared" si="59"/>
        <v>0</v>
      </c>
      <c r="X227" s="126"/>
      <c r="Y227" s="126"/>
      <c r="Z227" s="126"/>
      <c r="AA227" s="126"/>
      <c r="AB227" s="126"/>
      <c r="AC227" s="126"/>
      <c r="AD227" s="126"/>
      <c r="AE227" s="126"/>
      <c r="AF227" s="126"/>
      <c r="AG227" s="126"/>
      <c r="AH227" s="130"/>
      <c r="AI227" s="126"/>
      <c r="AJ227" s="126"/>
      <c r="AK227" s="126"/>
      <c r="AL227" s="130">
        <v>0</v>
      </c>
      <c r="AM227" s="126"/>
      <c r="AN227" s="126"/>
      <c r="AO227" s="126"/>
      <c r="AP227" s="130">
        <f t="shared" si="60"/>
        <v>0</v>
      </c>
      <c r="AQ227" s="130">
        <f t="shared" si="60"/>
        <v>0</v>
      </c>
    </row>
    <row r="228" spans="1:58" ht="78.75" x14ac:dyDescent="0.25">
      <c r="A228" s="150" t="s">
        <v>750</v>
      </c>
      <c r="B228" s="715"/>
      <c r="C228" s="81" t="s">
        <v>1131</v>
      </c>
      <c r="D228" s="126"/>
      <c r="E228" s="126"/>
      <c r="F228" s="126"/>
      <c r="G228" s="126"/>
      <c r="H228" s="126"/>
      <c r="I228" s="126"/>
      <c r="J228" s="126"/>
      <c r="K228" s="126"/>
      <c r="L228" s="126"/>
      <c r="M228" s="126"/>
      <c r="N228" s="130"/>
      <c r="O228" s="130"/>
      <c r="P228" s="130"/>
      <c r="Q228" s="130"/>
      <c r="R228" s="130">
        <v>0.152</v>
      </c>
      <c r="S228" s="130">
        <v>0</v>
      </c>
      <c r="T228" s="130"/>
      <c r="U228" s="130"/>
      <c r="V228" s="126">
        <f t="shared" si="59"/>
        <v>0.152</v>
      </c>
      <c r="W228" s="126">
        <f t="shared" si="59"/>
        <v>0</v>
      </c>
      <c r="X228" s="126"/>
      <c r="Y228" s="126"/>
      <c r="Z228" s="126"/>
      <c r="AA228" s="126"/>
      <c r="AB228" s="126"/>
      <c r="AC228" s="126"/>
      <c r="AD228" s="126"/>
      <c r="AE228" s="126"/>
      <c r="AF228" s="126"/>
      <c r="AG228" s="126"/>
      <c r="AH228" s="130"/>
      <c r="AI228" s="126"/>
      <c r="AJ228" s="126"/>
      <c r="AK228" s="126"/>
      <c r="AL228" s="130">
        <v>0</v>
      </c>
      <c r="AM228" s="126"/>
      <c r="AN228" s="126"/>
      <c r="AO228" s="126"/>
      <c r="AP228" s="130">
        <f t="shared" si="60"/>
        <v>0</v>
      </c>
      <c r="AQ228" s="130">
        <f t="shared" si="60"/>
        <v>0</v>
      </c>
    </row>
    <row r="229" spans="1:58" ht="63" x14ac:dyDescent="0.25">
      <c r="A229" s="150" t="s">
        <v>750</v>
      </c>
      <c r="B229" s="715"/>
      <c r="C229" s="81" t="s">
        <v>1132</v>
      </c>
      <c r="D229" s="126"/>
      <c r="E229" s="126"/>
      <c r="F229" s="126"/>
      <c r="G229" s="126"/>
      <c r="H229" s="126"/>
      <c r="I229" s="126"/>
      <c r="J229" s="126"/>
      <c r="K229" s="126"/>
      <c r="L229" s="126"/>
      <c r="M229" s="126"/>
      <c r="N229" s="130"/>
      <c r="O229" s="130"/>
      <c r="P229" s="130"/>
      <c r="Q229" s="130"/>
      <c r="R229" s="130">
        <v>0.32</v>
      </c>
      <c r="S229" s="130">
        <v>0</v>
      </c>
      <c r="T229" s="130"/>
      <c r="U229" s="130"/>
      <c r="V229" s="126">
        <f t="shared" si="59"/>
        <v>0.32</v>
      </c>
      <c r="W229" s="126">
        <f t="shared" si="59"/>
        <v>0</v>
      </c>
      <c r="X229" s="126"/>
      <c r="Y229" s="126"/>
      <c r="Z229" s="126"/>
      <c r="AA229" s="126"/>
      <c r="AB229" s="126"/>
      <c r="AC229" s="126"/>
      <c r="AD229" s="126"/>
      <c r="AE229" s="126"/>
      <c r="AF229" s="126"/>
      <c r="AG229" s="126"/>
      <c r="AH229" s="130"/>
      <c r="AI229" s="126"/>
      <c r="AJ229" s="126"/>
      <c r="AK229" s="126"/>
      <c r="AL229" s="130">
        <v>0</v>
      </c>
      <c r="AM229" s="126"/>
      <c r="AN229" s="126"/>
      <c r="AO229" s="126"/>
      <c r="AP229" s="130">
        <f t="shared" si="60"/>
        <v>0</v>
      </c>
      <c r="AQ229" s="130">
        <f t="shared" si="60"/>
        <v>0</v>
      </c>
    </row>
    <row r="230" spans="1:58" ht="47.25" x14ac:dyDescent="0.25">
      <c r="A230" s="150" t="s">
        <v>750</v>
      </c>
      <c r="B230" s="715"/>
      <c r="C230" s="81" t="s">
        <v>1133</v>
      </c>
      <c r="D230" s="126"/>
      <c r="E230" s="126"/>
      <c r="F230" s="126"/>
      <c r="G230" s="126"/>
      <c r="H230" s="126"/>
      <c r="I230" s="126"/>
      <c r="J230" s="126"/>
      <c r="K230" s="126"/>
      <c r="L230" s="126"/>
      <c r="M230" s="126"/>
      <c r="N230" s="130"/>
      <c r="O230" s="130"/>
      <c r="P230" s="130"/>
      <c r="Q230" s="130"/>
      <c r="R230" s="130">
        <v>0.13</v>
      </c>
      <c r="S230" s="130">
        <v>0</v>
      </c>
      <c r="T230" s="130"/>
      <c r="U230" s="130"/>
      <c r="V230" s="126">
        <f t="shared" si="59"/>
        <v>0.13</v>
      </c>
      <c r="W230" s="126">
        <f t="shared" si="59"/>
        <v>0</v>
      </c>
      <c r="X230" s="126"/>
      <c r="Y230" s="126"/>
      <c r="Z230" s="126"/>
      <c r="AA230" s="126"/>
      <c r="AB230" s="126"/>
      <c r="AC230" s="126"/>
      <c r="AD230" s="126"/>
      <c r="AE230" s="126"/>
      <c r="AF230" s="126"/>
      <c r="AG230" s="126"/>
      <c r="AH230" s="130"/>
      <c r="AI230" s="126"/>
      <c r="AJ230" s="126"/>
      <c r="AK230" s="126"/>
      <c r="AL230" s="130">
        <v>0.13</v>
      </c>
      <c r="AM230" s="126"/>
      <c r="AN230" s="126"/>
      <c r="AO230" s="126"/>
      <c r="AP230" s="130">
        <f t="shared" si="60"/>
        <v>0.13</v>
      </c>
      <c r="AQ230" s="130">
        <f t="shared" si="60"/>
        <v>0</v>
      </c>
    </row>
    <row r="231" spans="1:58" ht="47.25" x14ac:dyDescent="0.25">
      <c r="A231" s="150" t="s">
        <v>750</v>
      </c>
      <c r="B231" s="715"/>
      <c r="C231" s="81" t="s">
        <v>1134</v>
      </c>
      <c r="D231" s="126"/>
      <c r="E231" s="126"/>
      <c r="F231" s="126"/>
      <c r="G231" s="126"/>
      <c r="H231" s="126"/>
      <c r="I231" s="126"/>
      <c r="J231" s="126"/>
      <c r="K231" s="126"/>
      <c r="L231" s="126"/>
      <c r="M231" s="126"/>
      <c r="N231" s="130"/>
      <c r="O231" s="130"/>
      <c r="P231" s="130"/>
      <c r="Q231" s="130"/>
      <c r="R231" s="130">
        <v>0.372</v>
      </c>
      <c r="S231" s="130">
        <v>0</v>
      </c>
      <c r="T231" s="130"/>
      <c r="U231" s="130"/>
      <c r="V231" s="126">
        <f t="shared" si="59"/>
        <v>0.372</v>
      </c>
      <c r="W231" s="126">
        <f t="shared" si="59"/>
        <v>0</v>
      </c>
      <c r="X231" s="126"/>
      <c r="Y231" s="126"/>
      <c r="Z231" s="126"/>
      <c r="AA231" s="126"/>
      <c r="AB231" s="126"/>
      <c r="AC231" s="126"/>
      <c r="AD231" s="126"/>
      <c r="AE231" s="126"/>
      <c r="AF231" s="126"/>
      <c r="AG231" s="126"/>
      <c r="AH231" s="130"/>
      <c r="AI231" s="126"/>
      <c r="AJ231" s="126"/>
      <c r="AK231" s="126"/>
      <c r="AL231" s="130">
        <v>0.372</v>
      </c>
      <c r="AM231" s="126"/>
      <c r="AN231" s="126"/>
      <c r="AO231" s="126"/>
      <c r="AP231" s="130">
        <f t="shared" si="60"/>
        <v>0.372</v>
      </c>
      <c r="AQ231" s="130">
        <f t="shared" si="60"/>
        <v>0</v>
      </c>
      <c r="BF231" s="81"/>
    </row>
    <row r="232" spans="1:58" ht="63" x14ac:dyDescent="0.25">
      <c r="A232" s="150" t="s">
        <v>750</v>
      </c>
      <c r="B232" s="715"/>
      <c r="C232" s="81" t="s">
        <v>1135</v>
      </c>
      <c r="D232" s="126"/>
      <c r="E232" s="126"/>
      <c r="F232" s="126"/>
      <c r="G232" s="126"/>
      <c r="H232" s="126"/>
      <c r="I232" s="126"/>
      <c r="J232" s="126"/>
      <c r="K232" s="126"/>
      <c r="L232" s="126"/>
      <c r="M232" s="126"/>
      <c r="N232" s="130"/>
      <c r="O232" s="130"/>
      <c r="P232" s="130"/>
      <c r="Q232" s="130"/>
      <c r="R232" s="130">
        <v>0.65600000000000003</v>
      </c>
      <c r="S232" s="130">
        <v>0</v>
      </c>
      <c r="T232" s="130"/>
      <c r="U232" s="130"/>
      <c r="V232" s="126">
        <f t="shared" si="59"/>
        <v>0.65600000000000003</v>
      </c>
      <c r="W232" s="126">
        <f t="shared" si="59"/>
        <v>0</v>
      </c>
      <c r="X232" s="126"/>
      <c r="Y232" s="126"/>
      <c r="Z232" s="126"/>
      <c r="AA232" s="126"/>
      <c r="AB232" s="126"/>
      <c r="AC232" s="126"/>
      <c r="AD232" s="126"/>
      <c r="AE232" s="126"/>
      <c r="AF232" s="126"/>
      <c r="AG232" s="126"/>
      <c r="AH232" s="130"/>
      <c r="AI232" s="126"/>
      <c r="AJ232" s="126"/>
      <c r="AK232" s="126"/>
      <c r="AL232" s="130">
        <v>0.59699999999999998</v>
      </c>
      <c r="AM232" s="126"/>
      <c r="AN232" s="126"/>
      <c r="AO232" s="126"/>
      <c r="AP232" s="130">
        <f t="shared" si="60"/>
        <v>0.59699999999999998</v>
      </c>
      <c r="AQ232" s="130">
        <f t="shared" si="60"/>
        <v>0</v>
      </c>
    </row>
    <row r="233" spans="1:58" ht="47.25" x14ac:dyDescent="0.25">
      <c r="A233" s="150" t="s">
        <v>750</v>
      </c>
      <c r="B233" s="715"/>
      <c r="C233" s="81" t="s">
        <v>1136</v>
      </c>
      <c r="D233" s="126"/>
      <c r="E233" s="126"/>
      <c r="F233" s="126"/>
      <c r="G233" s="126"/>
      <c r="H233" s="126"/>
      <c r="I233" s="126"/>
      <c r="J233" s="126"/>
      <c r="K233" s="126"/>
      <c r="L233" s="126"/>
      <c r="M233" s="126"/>
      <c r="N233" s="130"/>
      <c r="O233" s="130"/>
      <c r="P233" s="130"/>
      <c r="Q233" s="130"/>
      <c r="R233" s="130">
        <v>0.52</v>
      </c>
      <c r="S233" s="130">
        <v>0</v>
      </c>
      <c r="T233" s="130"/>
      <c r="U233" s="130"/>
      <c r="V233" s="126">
        <f t="shared" si="59"/>
        <v>0.52</v>
      </c>
      <c r="W233" s="126">
        <f t="shared" si="59"/>
        <v>0</v>
      </c>
      <c r="X233" s="126"/>
      <c r="Y233" s="126"/>
      <c r="Z233" s="126"/>
      <c r="AA233" s="126"/>
      <c r="AB233" s="126"/>
      <c r="AC233" s="126"/>
      <c r="AD233" s="126"/>
      <c r="AE233" s="126"/>
      <c r="AF233" s="126"/>
      <c r="AG233" s="126"/>
      <c r="AH233" s="130"/>
      <c r="AI233" s="126"/>
      <c r="AJ233" s="126"/>
      <c r="AK233" s="126"/>
      <c r="AL233" s="130">
        <v>0.52</v>
      </c>
      <c r="AM233" s="126"/>
      <c r="AN233" s="126"/>
      <c r="AO233" s="126"/>
      <c r="AP233" s="130">
        <f t="shared" si="60"/>
        <v>0.52</v>
      </c>
      <c r="AQ233" s="130">
        <f t="shared" si="60"/>
        <v>0</v>
      </c>
    </row>
    <row r="234" spans="1:58" ht="47.25" x14ac:dyDescent="0.25">
      <c r="A234" s="150" t="s">
        <v>750</v>
      </c>
      <c r="B234" s="715"/>
      <c r="C234" s="81" t="s">
        <v>1137</v>
      </c>
      <c r="D234" s="126"/>
      <c r="E234" s="126"/>
      <c r="F234" s="126"/>
      <c r="G234" s="126"/>
      <c r="H234" s="126"/>
      <c r="I234" s="126"/>
      <c r="J234" s="126"/>
      <c r="K234" s="126"/>
      <c r="L234" s="126"/>
      <c r="M234" s="126"/>
      <c r="N234" s="130"/>
      <c r="O234" s="130"/>
      <c r="P234" s="130"/>
      <c r="Q234" s="130"/>
      <c r="R234" s="130">
        <v>0.55000000000000004</v>
      </c>
      <c r="S234" s="130">
        <v>0</v>
      </c>
      <c r="T234" s="130"/>
      <c r="U234" s="130"/>
      <c r="V234" s="126">
        <f t="shared" si="59"/>
        <v>0.55000000000000004</v>
      </c>
      <c r="W234" s="126">
        <f t="shared" si="59"/>
        <v>0</v>
      </c>
      <c r="X234" s="126"/>
      <c r="Y234" s="126"/>
      <c r="Z234" s="126"/>
      <c r="AA234" s="126"/>
      <c r="AB234" s="126"/>
      <c r="AC234" s="126"/>
      <c r="AD234" s="126"/>
      <c r="AE234" s="126"/>
      <c r="AF234" s="126"/>
      <c r="AG234" s="126"/>
      <c r="AH234" s="130"/>
      <c r="AI234" s="126"/>
      <c r="AJ234" s="126"/>
      <c r="AK234" s="126"/>
      <c r="AL234" s="130">
        <v>0</v>
      </c>
      <c r="AM234" s="126"/>
      <c r="AN234" s="126"/>
      <c r="AO234" s="126"/>
      <c r="AP234" s="130">
        <f t="shared" si="60"/>
        <v>0</v>
      </c>
      <c r="AQ234" s="130">
        <f t="shared" si="60"/>
        <v>0</v>
      </c>
    </row>
    <row r="235" spans="1:58" ht="63" x14ac:dyDescent="0.25">
      <c r="A235" s="150" t="s">
        <v>750</v>
      </c>
      <c r="B235" s="715"/>
      <c r="C235" s="81" t="s">
        <v>1138</v>
      </c>
      <c r="D235" s="126"/>
      <c r="E235" s="126"/>
      <c r="F235" s="126"/>
      <c r="G235" s="126"/>
      <c r="H235" s="126"/>
      <c r="I235" s="126"/>
      <c r="J235" s="126"/>
      <c r="K235" s="126"/>
      <c r="L235" s="126"/>
      <c r="M235" s="126"/>
      <c r="N235" s="130"/>
      <c r="O235" s="130"/>
      <c r="P235" s="130"/>
      <c r="Q235" s="130"/>
      <c r="R235" s="130"/>
      <c r="S235" s="130"/>
      <c r="T235" s="130">
        <v>0.21</v>
      </c>
      <c r="U235" s="130">
        <v>0</v>
      </c>
      <c r="V235" s="126">
        <f t="shared" si="59"/>
        <v>0.21</v>
      </c>
      <c r="W235" s="126">
        <f t="shared" si="59"/>
        <v>0</v>
      </c>
      <c r="X235" s="126"/>
      <c r="Y235" s="126"/>
      <c r="Z235" s="126"/>
      <c r="AA235" s="126"/>
      <c r="AB235" s="126"/>
      <c r="AC235" s="126"/>
      <c r="AD235" s="126"/>
      <c r="AE235" s="126"/>
      <c r="AF235" s="126"/>
      <c r="AG235" s="126"/>
      <c r="AH235" s="130"/>
      <c r="AI235" s="126"/>
      <c r="AJ235" s="126"/>
      <c r="AK235" s="126"/>
      <c r="AL235" s="130"/>
      <c r="AM235" s="126"/>
      <c r="AN235" s="126"/>
      <c r="AO235" s="126"/>
      <c r="AP235" s="130">
        <f t="shared" si="60"/>
        <v>0</v>
      </c>
      <c r="AQ235" s="130">
        <f t="shared" si="60"/>
        <v>0</v>
      </c>
    </row>
    <row r="236" spans="1:58" ht="47.25" x14ac:dyDescent="0.25">
      <c r="A236" s="150" t="s">
        <v>750</v>
      </c>
      <c r="B236" s="715"/>
      <c r="C236" s="81" t="s">
        <v>1139</v>
      </c>
      <c r="D236" s="126"/>
      <c r="E236" s="126"/>
      <c r="F236" s="126"/>
      <c r="G236" s="126"/>
      <c r="H236" s="126"/>
      <c r="I236" s="126"/>
      <c r="J236" s="126"/>
      <c r="K236" s="126"/>
      <c r="L236" s="126"/>
      <c r="M236" s="126"/>
      <c r="N236" s="130"/>
      <c r="O236" s="130"/>
      <c r="P236" s="130"/>
      <c r="Q236" s="130"/>
      <c r="R236" s="130"/>
      <c r="S236" s="130"/>
      <c r="T236" s="130">
        <v>0.55800000000000005</v>
      </c>
      <c r="U236" s="130">
        <v>0.16</v>
      </c>
      <c r="V236" s="126">
        <f t="shared" si="59"/>
        <v>0.55800000000000005</v>
      </c>
      <c r="W236" s="126">
        <f t="shared" si="59"/>
        <v>0.16</v>
      </c>
      <c r="X236" s="126"/>
      <c r="Y236" s="126"/>
      <c r="Z236" s="126"/>
      <c r="AA236" s="126"/>
      <c r="AB236" s="126"/>
      <c r="AC236" s="126"/>
      <c r="AD236" s="126"/>
      <c r="AE236" s="126"/>
      <c r="AF236" s="126"/>
      <c r="AG236" s="126"/>
      <c r="AH236" s="130"/>
      <c r="AI236" s="126"/>
      <c r="AJ236" s="126"/>
      <c r="AK236" s="126"/>
      <c r="AL236" s="130"/>
      <c r="AM236" s="126"/>
      <c r="AN236" s="126"/>
      <c r="AO236" s="126"/>
      <c r="AP236" s="130">
        <f t="shared" si="60"/>
        <v>0</v>
      </c>
      <c r="AQ236" s="130">
        <f t="shared" si="60"/>
        <v>0</v>
      </c>
    </row>
    <row r="237" spans="1:58" ht="47.25" x14ac:dyDescent="0.25">
      <c r="A237" s="150" t="s">
        <v>750</v>
      </c>
      <c r="B237" s="715"/>
      <c r="C237" s="81" t="s">
        <v>1140</v>
      </c>
      <c r="D237" s="126"/>
      <c r="E237" s="126"/>
      <c r="F237" s="126"/>
      <c r="G237" s="126"/>
      <c r="H237" s="126"/>
      <c r="I237" s="126"/>
      <c r="J237" s="126"/>
      <c r="K237" s="126"/>
      <c r="L237" s="126"/>
      <c r="M237" s="126"/>
      <c r="N237" s="130"/>
      <c r="O237" s="130"/>
      <c r="P237" s="130"/>
      <c r="Q237" s="130"/>
      <c r="R237" s="130"/>
      <c r="S237" s="130"/>
      <c r="T237" s="130">
        <v>0.255</v>
      </c>
      <c r="U237" s="130">
        <v>0.1</v>
      </c>
      <c r="V237" s="126">
        <f t="shared" si="59"/>
        <v>0.255</v>
      </c>
      <c r="W237" s="126">
        <f t="shared" si="59"/>
        <v>0.1</v>
      </c>
      <c r="X237" s="126"/>
      <c r="Y237" s="126"/>
      <c r="Z237" s="126"/>
      <c r="AA237" s="126"/>
      <c r="AB237" s="126"/>
      <c r="AC237" s="126"/>
      <c r="AD237" s="126"/>
      <c r="AE237" s="126"/>
      <c r="AF237" s="126"/>
      <c r="AG237" s="126"/>
      <c r="AH237" s="130"/>
      <c r="AI237" s="126"/>
      <c r="AJ237" s="126"/>
      <c r="AK237" s="126"/>
      <c r="AL237" s="130"/>
      <c r="AM237" s="126"/>
      <c r="AN237" s="126"/>
      <c r="AO237" s="126"/>
      <c r="AP237" s="130">
        <f t="shared" si="60"/>
        <v>0</v>
      </c>
      <c r="AQ237" s="130">
        <f t="shared" si="60"/>
        <v>0</v>
      </c>
    </row>
    <row r="238" spans="1:58" ht="47.25" x14ac:dyDescent="0.25">
      <c r="A238" s="150" t="s">
        <v>750</v>
      </c>
      <c r="B238" s="715"/>
      <c r="C238" s="81" t="s">
        <v>1141</v>
      </c>
      <c r="D238" s="126"/>
      <c r="E238" s="126"/>
      <c r="F238" s="126"/>
      <c r="G238" s="126"/>
      <c r="H238" s="126"/>
      <c r="I238" s="126"/>
      <c r="J238" s="126"/>
      <c r="K238" s="126"/>
      <c r="L238" s="126"/>
      <c r="M238" s="126"/>
      <c r="N238" s="130"/>
      <c r="O238" s="130"/>
      <c r="P238" s="130"/>
      <c r="Q238" s="130"/>
      <c r="R238" s="130"/>
      <c r="S238" s="130"/>
      <c r="T238" s="130">
        <v>0.48899999999999999</v>
      </c>
      <c r="U238" s="130">
        <v>6.3E-2</v>
      </c>
      <c r="V238" s="126">
        <f t="shared" ref="V238:W269" si="61">T238+R238+P238+N238</f>
        <v>0.48899999999999999</v>
      </c>
      <c r="W238" s="126">
        <f t="shared" si="61"/>
        <v>6.3E-2</v>
      </c>
      <c r="X238" s="126"/>
      <c r="Y238" s="126"/>
      <c r="Z238" s="126"/>
      <c r="AA238" s="126"/>
      <c r="AB238" s="126"/>
      <c r="AC238" s="126"/>
      <c r="AD238" s="126"/>
      <c r="AE238" s="126"/>
      <c r="AF238" s="126"/>
      <c r="AG238" s="126"/>
      <c r="AH238" s="130"/>
      <c r="AI238" s="126"/>
      <c r="AJ238" s="126"/>
      <c r="AK238" s="126"/>
      <c r="AL238" s="130"/>
      <c r="AM238" s="126"/>
      <c r="AN238" s="126"/>
      <c r="AO238" s="126"/>
      <c r="AP238" s="130">
        <f t="shared" ref="AP238:AQ269" si="62">AH238+AJ238+AL238+AN238</f>
        <v>0</v>
      </c>
      <c r="AQ238" s="130">
        <f t="shared" si="62"/>
        <v>0</v>
      </c>
    </row>
    <row r="239" spans="1:58" ht="47.25" x14ac:dyDescent="0.25">
      <c r="A239" s="150" t="s">
        <v>750</v>
      </c>
      <c r="B239" s="715"/>
      <c r="C239" s="81" t="s">
        <v>1142</v>
      </c>
      <c r="D239" s="126"/>
      <c r="E239" s="126"/>
      <c r="F239" s="126"/>
      <c r="G239" s="126"/>
      <c r="H239" s="126"/>
      <c r="I239" s="126"/>
      <c r="J239" s="126"/>
      <c r="K239" s="126"/>
      <c r="L239" s="126"/>
      <c r="M239" s="126"/>
      <c r="N239" s="130"/>
      <c r="O239" s="130"/>
      <c r="P239" s="130"/>
      <c r="Q239" s="130"/>
      <c r="R239" s="130"/>
      <c r="S239" s="130"/>
      <c r="T239" s="130">
        <v>0.81299999999999994</v>
      </c>
      <c r="U239" s="130">
        <v>0</v>
      </c>
      <c r="V239" s="126">
        <f t="shared" si="61"/>
        <v>0.81299999999999994</v>
      </c>
      <c r="W239" s="126">
        <f t="shared" si="61"/>
        <v>0</v>
      </c>
      <c r="X239" s="126"/>
      <c r="Y239" s="126"/>
      <c r="Z239" s="126"/>
      <c r="AA239" s="126"/>
      <c r="AB239" s="126"/>
      <c r="AC239" s="126"/>
      <c r="AD239" s="126"/>
      <c r="AE239" s="126"/>
      <c r="AF239" s="126"/>
      <c r="AG239" s="126"/>
      <c r="AH239" s="130"/>
      <c r="AI239" s="126"/>
      <c r="AJ239" s="126"/>
      <c r="AK239" s="126"/>
      <c r="AL239" s="130"/>
      <c r="AM239" s="126"/>
      <c r="AN239" s="126"/>
      <c r="AO239" s="126"/>
      <c r="AP239" s="130">
        <f t="shared" si="62"/>
        <v>0</v>
      </c>
      <c r="AQ239" s="130">
        <f t="shared" si="62"/>
        <v>0</v>
      </c>
    </row>
    <row r="240" spans="1:58" ht="47.25" x14ac:dyDescent="0.25">
      <c r="A240" s="150" t="s">
        <v>750</v>
      </c>
      <c r="B240" s="715"/>
      <c r="C240" s="81" t="s">
        <v>1143</v>
      </c>
      <c r="D240" s="126"/>
      <c r="E240" s="126"/>
      <c r="F240" s="126"/>
      <c r="G240" s="126"/>
      <c r="H240" s="126"/>
      <c r="I240" s="126"/>
      <c r="J240" s="126"/>
      <c r="K240" s="126"/>
      <c r="L240" s="126"/>
      <c r="M240" s="126"/>
      <c r="N240" s="130"/>
      <c r="O240" s="130"/>
      <c r="P240" s="130"/>
      <c r="Q240" s="130"/>
      <c r="R240" s="130"/>
      <c r="S240" s="130"/>
      <c r="T240" s="130">
        <v>0.48099999999999998</v>
      </c>
      <c r="U240" s="130">
        <v>6.3E-2</v>
      </c>
      <c r="V240" s="126">
        <f t="shared" si="61"/>
        <v>0.48099999999999998</v>
      </c>
      <c r="W240" s="126">
        <f t="shared" si="61"/>
        <v>6.3E-2</v>
      </c>
      <c r="X240" s="126"/>
      <c r="Y240" s="126"/>
      <c r="Z240" s="126"/>
      <c r="AA240" s="126"/>
      <c r="AB240" s="126"/>
      <c r="AC240" s="126"/>
      <c r="AD240" s="126"/>
      <c r="AE240" s="126"/>
      <c r="AF240" s="126"/>
      <c r="AG240" s="126"/>
      <c r="AH240" s="130"/>
      <c r="AI240" s="126"/>
      <c r="AJ240" s="126"/>
      <c r="AK240" s="126"/>
      <c r="AL240" s="130"/>
      <c r="AM240" s="126"/>
      <c r="AN240" s="126"/>
      <c r="AO240" s="126"/>
      <c r="AP240" s="130">
        <f t="shared" si="62"/>
        <v>0</v>
      </c>
      <c r="AQ240" s="130">
        <f t="shared" si="62"/>
        <v>0</v>
      </c>
    </row>
    <row r="241" spans="1:43" ht="47.25" x14ac:dyDescent="0.25">
      <c r="A241" s="150" t="s">
        <v>750</v>
      </c>
      <c r="B241" s="715"/>
      <c r="C241" s="81" t="s">
        <v>1144</v>
      </c>
      <c r="D241" s="126"/>
      <c r="E241" s="126"/>
      <c r="F241" s="126"/>
      <c r="G241" s="126"/>
      <c r="H241" s="126"/>
      <c r="I241" s="126"/>
      <c r="J241" s="126"/>
      <c r="K241" s="126"/>
      <c r="L241" s="126"/>
      <c r="M241" s="126"/>
      <c r="N241" s="130"/>
      <c r="O241" s="130"/>
      <c r="P241" s="130"/>
      <c r="Q241" s="130"/>
      <c r="R241" s="130"/>
      <c r="S241" s="130"/>
      <c r="T241" s="130">
        <v>5.0999999999999997E-2</v>
      </c>
      <c r="U241" s="130">
        <v>0</v>
      </c>
      <c r="V241" s="126">
        <f t="shared" si="61"/>
        <v>5.0999999999999997E-2</v>
      </c>
      <c r="W241" s="126">
        <f t="shared" si="61"/>
        <v>0</v>
      </c>
      <c r="X241" s="126"/>
      <c r="Y241" s="126"/>
      <c r="Z241" s="126"/>
      <c r="AA241" s="126"/>
      <c r="AB241" s="126"/>
      <c r="AC241" s="126"/>
      <c r="AD241" s="126"/>
      <c r="AE241" s="126"/>
      <c r="AF241" s="126"/>
      <c r="AG241" s="126"/>
      <c r="AH241" s="130"/>
      <c r="AI241" s="126"/>
      <c r="AJ241" s="126"/>
      <c r="AK241" s="126"/>
      <c r="AL241" s="130"/>
      <c r="AM241" s="126"/>
      <c r="AN241" s="126"/>
      <c r="AO241" s="126"/>
      <c r="AP241" s="130">
        <f t="shared" si="62"/>
        <v>0</v>
      </c>
      <c r="AQ241" s="130">
        <f t="shared" si="62"/>
        <v>0</v>
      </c>
    </row>
    <row r="242" spans="1:43" ht="31.5" x14ac:dyDescent="0.25">
      <c r="A242" s="150" t="s">
        <v>750</v>
      </c>
      <c r="B242" s="715"/>
      <c r="C242" s="81" t="s">
        <v>1145</v>
      </c>
      <c r="D242" s="126"/>
      <c r="E242" s="126"/>
      <c r="F242" s="126"/>
      <c r="G242" s="126"/>
      <c r="H242" s="126"/>
      <c r="I242" s="126"/>
      <c r="J242" s="126"/>
      <c r="K242" s="126"/>
      <c r="L242" s="126"/>
      <c r="M242" s="126"/>
      <c r="N242" s="130"/>
      <c r="O242" s="130"/>
      <c r="P242" s="130"/>
      <c r="Q242" s="130"/>
      <c r="R242" s="130"/>
      <c r="S242" s="130"/>
      <c r="T242" s="130">
        <v>0.14000000000000001</v>
      </c>
      <c r="U242" s="130">
        <v>0</v>
      </c>
      <c r="V242" s="126">
        <f t="shared" si="61"/>
        <v>0.14000000000000001</v>
      </c>
      <c r="W242" s="126">
        <f t="shared" si="61"/>
        <v>0</v>
      </c>
      <c r="X242" s="126"/>
      <c r="Y242" s="126"/>
      <c r="Z242" s="126"/>
      <c r="AA242" s="126"/>
      <c r="AB242" s="126"/>
      <c r="AC242" s="126"/>
      <c r="AD242" s="126"/>
      <c r="AE242" s="126"/>
      <c r="AF242" s="126"/>
      <c r="AG242" s="126"/>
      <c r="AH242" s="130"/>
      <c r="AI242" s="126"/>
      <c r="AJ242" s="126"/>
      <c r="AK242" s="126"/>
      <c r="AL242" s="130"/>
      <c r="AM242" s="126"/>
      <c r="AN242" s="126"/>
      <c r="AO242" s="126"/>
      <c r="AP242" s="130">
        <f t="shared" si="62"/>
        <v>0</v>
      </c>
      <c r="AQ242" s="130">
        <f t="shared" si="62"/>
        <v>0</v>
      </c>
    </row>
    <row r="243" spans="1:43" ht="47.25" x14ac:dyDescent="0.25">
      <c r="A243" s="150" t="s">
        <v>750</v>
      </c>
      <c r="B243" s="715"/>
      <c r="C243" s="81" t="s">
        <v>1146</v>
      </c>
      <c r="D243" s="126"/>
      <c r="E243" s="126"/>
      <c r="F243" s="126"/>
      <c r="G243" s="126"/>
      <c r="H243" s="126"/>
      <c r="I243" s="126"/>
      <c r="J243" s="126"/>
      <c r="K243" s="126"/>
      <c r="L243" s="126"/>
      <c r="M243" s="126"/>
      <c r="N243" s="130"/>
      <c r="O243" s="130"/>
      <c r="P243" s="130"/>
      <c r="Q243" s="130"/>
      <c r="R243" s="130"/>
      <c r="S243" s="130"/>
      <c r="T243" s="130">
        <v>0.23</v>
      </c>
      <c r="U243" s="130">
        <v>0</v>
      </c>
      <c r="V243" s="126">
        <f t="shared" si="61"/>
        <v>0.23</v>
      </c>
      <c r="W243" s="126">
        <f t="shared" si="61"/>
        <v>0</v>
      </c>
      <c r="X243" s="126"/>
      <c r="Y243" s="126"/>
      <c r="Z243" s="126"/>
      <c r="AA243" s="126"/>
      <c r="AB243" s="126"/>
      <c r="AC243" s="126"/>
      <c r="AD243" s="126"/>
      <c r="AE243" s="126"/>
      <c r="AF243" s="126"/>
      <c r="AG243" s="126"/>
      <c r="AH243" s="130"/>
      <c r="AI243" s="126"/>
      <c r="AJ243" s="126"/>
      <c r="AK243" s="126"/>
      <c r="AL243" s="130"/>
      <c r="AM243" s="126"/>
      <c r="AN243" s="126"/>
      <c r="AO243" s="126"/>
      <c r="AP243" s="130">
        <f t="shared" si="62"/>
        <v>0</v>
      </c>
      <c r="AQ243" s="130">
        <f t="shared" si="62"/>
        <v>0</v>
      </c>
    </row>
    <row r="244" spans="1:43" ht="47.25" x14ac:dyDescent="0.25">
      <c r="A244" s="150" t="s">
        <v>750</v>
      </c>
      <c r="B244" s="715"/>
      <c r="C244" s="81" t="s">
        <v>1147</v>
      </c>
      <c r="D244" s="126"/>
      <c r="E244" s="126"/>
      <c r="F244" s="126"/>
      <c r="G244" s="126"/>
      <c r="H244" s="126"/>
      <c r="I244" s="126"/>
      <c r="J244" s="126"/>
      <c r="K244" s="126"/>
      <c r="L244" s="126"/>
      <c r="M244" s="126"/>
      <c r="N244" s="130"/>
      <c r="O244" s="130"/>
      <c r="P244" s="130"/>
      <c r="Q244" s="130"/>
      <c r="R244" s="130"/>
      <c r="S244" s="130"/>
      <c r="T244" s="130">
        <v>0.63</v>
      </c>
      <c r="U244" s="130">
        <v>0.16</v>
      </c>
      <c r="V244" s="126">
        <f t="shared" si="61"/>
        <v>0.63</v>
      </c>
      <c r="W244" s="126">
        <f t="shared" si="61"/>
        <v>0.16</v>
      </c>
      <c r="X244" s="126"/>
      <c r="Y244" s="126"/>
      <c r="Z244" s="126"/>
      <c r="AA244" s="126"/>
      <c r="AB244" s="126"/>
      <c r="AC244" s="126"/>
      <c r="AD244" s="126"/>
      <c r="AE244" s="126"/>
      <c r="AF244" s="126"/>
      <c r="AG244" s="126"/>
      <c r="AH244" s="130"/>
      <c r="AI244" s="126"/>
      <c r="AJ244" s="126"/>
      <c r="AK244" s="126"/>
      <c r="AL244" s="130"/>
      <c r="AM244" s="126"/>
      <c r="AN244" s="126"/>
      <c r="AO244" s="126"/>
      <c r="AP244" s="130">
        <f t="shared" si="62"/>
        <v>0</v>
      </c>
      <c r="AQ244" s="130">
        <f t="shared" si="62"/>
        <v>0</v>
      </c>
    </row>
    <row r="245" spans="1:43" ht="63" x14ac:dyDescent="0.25">
      <c r="A245" s="150" t="s">
        <v>750</v>
      </c>
      <c r="B245" s="715"/>
      <c r="C245" s="81" t="s">
        <v>1148</v>
      </c>
      <c r="D245" s="126"/>
      <c r="E245" s="126"/>
      <c r="F245" s="126"/>
      <c r="G245" s="126"/>
      <c r="H245" s="126"/>
      <c r="I245" s="126"/>
      <c r="J245" s="126"/>
      <c r="K245" s="126"/>
      <c r="L245" s="126"/>
      <c r="M245" s="126"/>
      <c r="N245" s="130"/>
      <c r="O245" s="130"/>
      <c r="P245" s="130"/>
      <c r="Q245" s="130"/>
      <c r="R245" s="130"/>
      <c r="S245" s="130"/>
      <c r="T245" s="130">
        <v>0.443</v>
      </c>
      <c r="U245" s="130">
        <v>0.04</v>
      </c>
      <c r="V245" s="126">
        <f t="shared" si="61"/>
        <v>0.443</v>
      </c>
      <c r="W245" s="126">
        <f t="shared" si="61"/>
        <v>0.04</v>
      </c>
      <c r="X245" s="126"/>
      <c r="Y245" s="126"/>
      <c r="Z245" s="126"/>
      <c r="AA245" s="126"/>
      <c r="AB245" s="126"/>
      <c r="AC245" s="126"/>
      <c r="AD245" s="126"/>
      <c r="AE245" s="126"/>
      <c r="AF245" s="126"/>
      <c r="AG245" s="126"/>
      <c r="AH245" s="130"/>
      <c r="AI245" s="126"/>
      <c r="AJ245" s="126"/>
      <c r="AK245" s="126"/>
      <c r="AL245" s="130"/>
      <c r="AM245" s="126"/>
      <c r="AN245" s="126"/>
      <c r="AO245" s="126"/>
      <c r="AP245" s="130">
        <f t="shared" si="62"/>
        <v>0</v>
      </c>
      <c r="AQ245" s="130">
        <f t="shared" si="62"/>
        <v>0</v>
      </c>
    </row>
    <row r="246" spans="1:43" ht="47.25" x14ac:dyDescent="0.25">
      <c r="A246" s="150" t="s">
        <v>750</v>
      </c>
      <c r="B246" s="715"/>
      <c r="C246" s="81" t="s">
        <v>1149</v>
      </c>
      <c r="D246" s="126"/>
      <c r="E246" s="126"/>
      <c r="F246" s="126"/>
      <c r="G246" s="126"/>
      <c r="H246" s="126"/>
      <c r="I246" s="126"/>
      <c r="J246" s="126"/>
      <c r="K246" s="126"/>
      <c r="L246" s="126"/>
      <c r="M246" s="126"/>
      <c r="N246" s="130"/>
      <c r="O246" s="130"/>
      <c r="P246" s="130"/>
      <c r="Q246" s="130"/>
      <c r="R246" s="130"/>
      <c r="S246" s="130"/>
      <c r="T246" s="130">
        <v>0.57999999999999996</v>
      </c>
      <c r="U246" s="130">
        <v>0</v>
      </c>
      <c r="V246" s="126">
        <f t="shared" si="61"/>
        <v>0.57999999999999996</v>
      </c>
      <c r="W246" s="126">
        <f t="shared" si="61"/>
        <v>0</v>
      </c>
      <c r="X246" s="126"/>
      <c r="Y246" s="126"/>
      <c r="Z246" s="126"/>
      <c r="AA246" s="126"/>
      <c r="AB246" s="126"/>
      <c r="AC246" s="126"/>
      <c r="AD246" s="126"/>
      <c r="AE246" s="126"/>
      <c r="AF246" s="126"/>
      <c r="AG246" s="126"/>
      <c r="AH246" s="130"/>
      <c r="AI246" s="126"/>
      <c r="AJ246" s="126"/>
      <c r="AK246" s="126"/>
      <c r="AL246" s="130"/>
      <c r="AM246" s="126"/>
      <c r="AN246" s="126">
        <v>0.55100000000000005</v>
      </c>
      <c r="AO246" s="126"/>
      <c r="AP246" s="130">
        <f t="shared" si="62"/>
        <v>0.55100000000000005</v>
      </c>
      <c r="AQ246" s="130">
        <f t="shared" si="62"/>
        <v>0</v>
      </c>
    </row>
    <row r="247" spans="1:43" ht="47.25" x14ac:dyDescent="0.25">
      <c r="A247" s="150" t="s">
        <v>750</v>
      </c>
      <c r="B247" s="715"/>
      <c r="C247" s="81" t="s">
        <v>1150</v>
      </c>
      <c r="D247" s="126"/>
      <c r="E247" s="126"/>
      <c r="F247" s="126"/>
      <c r="G247" s="126"/>
      <c r="H247" s="126"/>
      <c r="I247" s="126"/>
      <c r="J247" s="126"/>
      <c r="K247" s="126"/>
      <c r="L247" s="126"/>
      <c r="M247" s="126"/>
      <c r="N247" s="130"/>
      <c r="O247" s="130"/>
      <c r="P247" s="130"/>
      <c r="Q247" s="130"/>
      <c r="R247" s="130"/>
      <c r="S247" s="130"/>
      <c r="T247" s="130">
        <v>0.82</v>
      </c>
      <c r="U247" s="130">
        <v>0</v>
      </c>
      <c r="V247" s="126">
        <f t="shared" si="61"/>
        <v>0.82</v>
      </c>
      <c r="W247" s="126">
        <f t="shared" si="61"/>
        <v>0</v>
      </c>
      <c r="X247" s="126"/>
      <c r="Y247" s="126"/>
      <c r="Z247" s="126"/>
      <c r="AA247" s="126"/>
      <c r="AB247" s="126"/>
      <c r="AC247" s="126"/>
      <c r="AD247" s="126"/>
      <c r="AE247" s="126"/>
      <c r="AF247" s="126"/>
      <c r="AG247" s="126"/>
      <c r="AH247" s="130"/>
      <c r="AI247" s="126"/>
      <c r="AJ247" s="126"/>
      <c r="AK247" s="126"/>
      <c r="AL247" s="130"/>
      <c r="AM247" s="126"/>
      <c r="AN247" s="126">
        <v>0.86199999999999999</v>
      </c>
      <c r="AO247" s="126"/>
      <c r="AP247" s="130">
        <f t="shared" si="62"/>
        <v>0.86199999999999999</v>
      </c>
      <c r="AQ247" s="130">
        <f t="shared" si="62"/>
        <v>0</v>
      </c>
    </row>
    <row r="248" spans="1:43" ht="47.25" x14ac:dyDescent="0.25">
      <c r="A248" s="150" t="s">
        <v>750</v>
      </c>
      <c r="B248" s="715"/>
      <c r="C248" s="81" t="s">
        <v>1151</v>
      </c>
      <c r="D248" s="126"/>
      <c r="E248" s="126"/>
      <c r="F248" s="126"/>
      <c r="G248" s="126"/>
      <c r="H248" s="126"/>
      <c r="I248" s="126"/>
      <c r="J248" s="126"/>
      <c r="K248" s="126"/>
      <c r="L248" s="126"/>
      <c r="M248" s="126"/>
      <c r="N248" s="130"/>
      <c r="O248" s="130"/>
      <c r="P248" s="130"/>
      <c r="Q248" s="130"/>
      <c r="R248" s="130"/>
      <c r="S248" s="130"/>
      <c r="T248" s="130">
        <v>0.54</v>
      </c>
      <c r="U248" s="130">
        <v>0</v>
      </c>
      <c r="V248" s="126">
        <f t="shared" si="61"/>
        <v>0.54</v>
      </c>
      <c r="W248" s="126">
        <f t="shared" si="61"/>
        <v>0</v>
      </c>
      <c r="X248" s="126"/>
      <c r="Y248" s="126"/>
      <c r="Z248" s="126"/>
      <c r="AA248" s="126"/>
      <c r="AB248" s="126"/>
      <c r="AC248" s="126"/>
      <c r="AD248" s="126"/>
      <c r="AE248" s="126"/>
      <c r="AF248" s="126"/>
      <c r="AG248" s="126"/>
      <c r="AH248" s="130"/>
      <c r="AI248" s="126"/>
      <c r="AJ248" s="126"/>
      <c r="AK248" s="126"/>
      <c r="AL248" s="130"/>
      <c r="AM248" s="126"/>
      <c r="AN248" s="126">
        <v>0.53400000000000003</v>
      </c>
      <c r="AO248" s="126"/>
      <c r="AP248" s="130">
        <f t="shared" si="62"/>
        <v>0.53400000000000003</v>
      </c>
      <c r="AQ248" s="130">
        <f t="shared" si="62"/>
        <v>0</v>
      </c>
    </row>
    <row r="249" spans="1:43" ht="31.5" x14ac:dyDescent="0.25">
      <c r="A249" s="150" t="s">
        <v>1074</v>
      </c>
      <c r="B249" s="715"/>
      <c r="C249" s="81" t="s">
        <v>1152</v>
      </c>
      <c r="D249" s="126"/>
      <c r="E249" s="126"/>
      <c r="F249" s="126"/>
      <c r="G249" s="126"/>
      <c r="H249" s="126"/>
      <c r="I249" s="126"/>
      <c r="J249" s="126"/>
      <c r="K249" s="126"/>
      <c r="L249" s="126"/>
      <c r="M249" s="126"/>
      <c r="N249" s="130"/>
      <c r="O249" s="130"/>
      <c r="P249" s="130"/>
      <c r="Q249" s="130"/>
      <c r="R249" s="130"/>
      <c r="S249" s="130"/>
      <c r="T249" s="130">
        <v>0.19700000000000001</v>
      </c>
      <c r="U249" s="130"/>
      <c r="V249" s="126">
        <f t="shared" si="61"/>
        <v>0.19700000000000001</v>
      </c>
      <c r="W249" s="126">
        <f t="shared" si="61"/>
        <v>0</v>
      </c>
      <c r="X249" s="126"/>
      <c r="Y249" s="126"/>
      <c r="Z249" s="126"/>
      <c r="AA249" s="126"/>
      <c r="AB249" s="126"/>
      <c r="AC249" s="126"/>
      <c r="AD249" s="126"/>
      <c r="AE249" s="126"/>
      <c r="AF249" s="126"/>
      <c r="AG249" s="126"/>
      <c r="AH249" s="130"/>
      <c r="AI249" s="126"/>
      <c r="AJ249" s="126"/>
      <c r="AK249" s="126"/>
      <c r="AL249" s="130"/>
      <c r="AM249" s="126"/>
      <c r="AN249" s="130">
        <v>0.19700000000000001</v>
      </c>
      <c r="AO249" s="130"/>
      <c r="AP249" s="130">
        <f t="shared" si="62"/>
        <v>0.19700000000000001</v>
      </c>
      <c r="AQ249" s="130">
        <f t="shared" si="62"/>
        <v>0</v>
      </c>
    </row>
    <row r="250" spans="1:43" ht="31.5" x14ac:dyDescent="0.25">
      <c r="A250" s="150" t="s">
        <v>1074</v>
      </c>
      <c r="B250" s="715"/>
      <c r="C250" s="81" t="s">
        <v>1153</v>
      </c>
      <c r="D250" s="126"/>
      <c r="E250" s="126"/>
      <c r="F250" s="126"/>
      <c r="G250" s="126"/>
      <c r="H250" s="126"/>
      <c r="I250" s="126"/>
      <c r="J250" s="126"/>
      <c r="K250" s="126"/>
      <c r="L250" s="126"/>
      <c r="M250" s="126"/>
      <c r="N250" s="130"/>
      <c r="O250" s="130"/>
      <c r="P250" s="130"/>
      <c r="Q250" s="130"/>
      <c r="R250" s="130"/>
      <c r="S250" s="130"/>
      <c r="T250" s="130">
        <v>0.51400000000000001</v>
      </c>
      <c r="U250" s="130"/>
      <c r="V250" s="126">
        <f t="shared" si="61"/>
        <v>0.51400000000000001</v>
      </c>
      <c r="W250" s="126">
        <f t="shared" si="61"/>
        <v>0</v>
      </c>
      <c r="X250" s="126"/>
      <c r="Y250" s="126"/>
      <c r="Z250" s="126"/>
      <c r="AA250" s="126"/>
      <c r="AB250" s="126"/>
      <c r="AC250" s="126"/>
      <c r="AD250" s="126"/>
      <c r="AE250" s="126"/>
      <c r="AF250" s="126"/>
      <c r="AG250" s="126"/>
      <c r="AH250" s="130"/>
      <c r="AI250" s="126"/>
      <c r="AJ250" s="126"/>
      <c r="AK250" s="126"/>
      <c r="AL250" s="130"/>
      <c r="AM250" s="126"/>
      <c r="AN250" s="130">
        <v>0.51400000000000001</v>
      </c>
      <c r="AO250" s="130"/>
      <c r="AP250" s="130">
        <f t="shared" si="62"/>
        <v>0.51400000000000001</v>
      </c>
      <c r="AQ250" s="130">
        <f t="shared" si="62"/>
        <v>0</v>
      </c>
    </row>
    <row r="251" spans="1:43" ht="31.5" x14ac:dyDescent="0.25">
      <c r="A251" s="150" t="s">
        <v>1074</v>
      </c>
      <c r="B251" s="715"/>
      <c r="C251" s="81" t="s">
        <v>1154</v>
      </c>
      <c r="D251" s="126"/>
      <c r="E251" s="126"/>
      <c r="F251" s="126"/>
      <c r="G251" s="126"/>
      <c r="H251" s="126"/>
      <c r="I251" s="126"/>
      <c r="J251" s="126"/>
      <c r="K251" s="126"/>
      <c r="L251" s="126"/>
      <c r="M251" s="126"/>
      <c r="N251" s="130"/>
      <c r="O251" s="130"/>
      <c r="P251" s="130"/>
      <c r="Q251" s="130"/>
      <c r="R251" s="130"/>
      <c r="S251" s="130"/>
      <c r="T251" s="130">
        <v>0.17</v>
      </c>
      <c r="U251" s="130"/>
      <c r="V251" s="126">
        <f t="shared" si="61"/>
        <v>0.17</v>
      </c>
      <c r="W251" s="126">
        <f t="shared" si="61"/>
        <v>0</v>
      </c>
      <c r="X251" s="126"/>
      <c r="Y251" s="126"/>
      <c r="Z251" s="126"/>
      <c r="AA251" s="126"/>
      <c r="AB251" s="126"/>
      <c r="AC251" s="126"/>
      <c r="AD251" s="126"/>
      <c r="AE251" s="126"/>
      <c r="AF251" s="126"/>
      <c r="AG251" s="126"/>
      <c r="AH251" s="130"/>
      <c r="AI251" s="126"/>
      <c r="AJ251" s="126"/>
      <c r="AK251" s="126"/>
      <c r="AL251" s="130"/>
      <c r="AM251" s="126"/>
      <c r="AN251" s="130">
        <v>0.17</v>
      </c>
      <c r="AO251" s="130"/>
      <c r="AP251" s="130">
        <f t="shared" si="62"/>
        <v>0.17</v>
      </c>
      <c r="AQ251" s="130">
        <f t="shared" si="62"/>
        <v>0</v>
      </c>
    </row>
    <row r="252" spans="1:43" ht="31.5" x14ac:dyDescent="0.25">
      <c r="A252" s="150" t="s">
        <v>1074</v>
      </c>
      <c r="B252" s="715"/>
      <c r="C252" s="81" t="s">
        <v>1155</v>
      </c>
      <c r="D252" s="126"/>
      <c r="E252" s="126"/>
      <c r="F252" s="126"/>
      <c r="G252" s="126"/>
      <c r="H252" s="126"/>
      <c r="I252" s="126"/>
      <c r="J252" s="126"/>
      <c r="K252" s="126"/>
      <c r="L252" s="126"/>
      <c r="M252" s="126"/>
      <c r="N252" s="130"/>
      <c r="O252" s="130"/>
      <c r="P252" s="130"/>
      <c r="Q252" s="130"/>
      <c r="R252" s="130"/>
      <c r="S252" s="130"/>
      <c r="T252" s="130">
        <v>0.60299999999999998</v>
      </c>
      <c r="U252" s="130"/>
      <c r="V252" s="126">
        <f t="shared" si="61"/>
        <v>0.60299999999999998</v>
      </c>
      <c r="W252" s="126">
        <f t="shared" si="61"/>
        <v>0</v>
      </c>
      <c r="X252" s="126"/>
      <c r="Y252" s="126"/>
      <c r="Z252" s="126"/>
      <c r="AA252" s="126"/>
      <c r="AB252" s="126"/>
      <c r="AC252" s="126"/>
      <c r="AD252" s="126"/>
      <c r="AE252" s="126"/>
      <c r="AF252" s="126"/>
      <c r="AG252" s="126"/>
      <c r="AH252" s="130"/>
      <c r="AI252" s="126"/>
      <c r="AJ252" s="126"/>
      <c r="AK252" s="126"/>
      <c r="AL252" s="130"/>
      <c r="AM252" s="126"/>
      <c r="AN252" s="130">
        <v>0.60299999999999998</v>
      </c>
      <c r="AO252" s="130"/>
      <c r="AP252" s="130">
        <f t="shared" si="62"/>
        <v>0.60299999999999998</v>
      </c>
      <c r="AQ252" s="130">
        <f t="shared" si="62"/>
        <v>0</v>
      </c>
    </row>
    <row r="253" spans="1:43" ht="31.5" x14ac:dyDescent="0.25">
      <c r="A253" s="150" t="s">
        <v>1074</v>
      </c>
      <c r="B253" s="715"/>
      <c r="C253" s="81" t="s">
        <v>1156</v>
      </c>
      <c r="D253" s="126"/>
      <c r="E253" s="126"/>
      <c r="F253" s="126"/>
      <c r="G253" s="126"/>
      <c r="H253" s="126"/>
      <c r="I253" s="126"/>
      <c r="J253" s="126"/>
      <c r="K253" s="126"/>
      <c r="L253" s="126"/>
      <c r="M253" s="126"/>
      <c r="N253" s="130"/>
      <c r="O253" s="130"/>
      <c r="P253" s="130"/>
      <c r="Q253" s="130"/>
      <c r="R253" s="130"/>
      <c r="S253" s="130"/>
      <c r="T253" s="130">
        <v>0.34499999999999997</v>
      </c>
      <c r="U253" s="130"/>
      <c r="V253" s="126">
        <f t="shared" si="61"/>
        <v>0.34499999999999997</v>
      </c>
      <c r="W253" s="126">
        <f t="shared" si="61"/>
        <v>0</v>
      </c>
      <c r="X253" s="126"/>
      <c r="Y253" s="126"/>
      <c r="Z253" s="126"/>
      <c r="AA253" s="126"/>
      <c r="AB253" s="126"/>
      <c r="AC253" s="126"/>
      <c r="AD253" s="126"/>
      <c r="AE253" s="126"/>
      <c r="AF253" s="126"/>
      <c r="AG253" s="126"/>
      <c r="AH253" s="130"/>
      <c r="AI253" s="126"/>
      <c r="AJ253" s="126"/>
      <c r="AK253" s="126"/>
      <c r="AL253" s="130"/>
      <c r="AM253" s="126"/>
      <c r="AN253" s="130">
        <v>0.34499999999999997</v>
      </c>
      <c r="AO253" s="130"/>
      <c r="AP253" s="130">
        <f t="shared" si="62"/>
        <v>0.34499999999999997</v>
      </c>
      <c r="AQ253" s="130">
        <f t="shared" si="62"/>
        <v>0</v>
      </c>
    </row>
    <row r="254" spans="1:43" ht="31.5" x14ac:dyDescent="0.25">
      <c r="A254" s="150" t="s">
        <v>1074</v>
      </c>
      <c r="B254" s="715"/>
      <c r="C254" s="81" t="s">
        <v>1157</v>
      </c>
      <c r="D254" s="126"/>
      <c r="E254" s="126"/>
      <c r="F254" s="126"/>
      <c r="G254" s="126"/>
      <c r="H254" s="126"/>
      <c r="I254" s="126"/>
      <c r="J254" s="126"/>
      <c r="K254" s="126"/>
      <c r="L254" s="126"/>
      <c r="M254" s="126"/>
      <c r="N254" s="130"/>
      <c r="O254" s="130"/>
      <c r="P254" s="130"/>
      <c r="Q254" s="130"/>
      <c r="R254" s="130"/>
      <c r="S254" s="130"/>
      <c r="T254" s="130">
        <v>0.39</v>
      </c>
      <c r="U254" s="130"/>
      <c r="V254" s="126">
        <f t="shared" si="61"/>
        <v>0.39</v>
      </c>
      <c r="W254" s="126">
        <f t="shared" si="61"/>
        <v>0</v>
      </c>
      <c r="X254" s="126"/>
      <c r="Y254" s="126"/>
      <c r="Z254" s="126"/>
      <c r="AA254" s="126"/>
      <c r="AB254" s="126"/>
      <c r="AC254" s="126"/>
      <c r="AD254" s="126"/>
      <c r="AE254" s="126"/>
      <c r="AF254" s="126"/>
      <c r="AG254" s="126"/>
      <c r="AH254" s="130"/>
      <c r="AI254" s="126"/>
      <c r="AJ254" s="126"/>
      <c r="AK254" s="126"/>
      <c r="AL254" s="130"/>
      <c r="AM254" s="126"/>
      <c r="AN254" s="130">
        <v>0.39</v>
      </c>
      <c r="AO254" s="130"/>
      <c r="AP254" s="130">
        <f t="shared" si="62"/>
        <v>0.39</v>
      </c>
      <c r="AQ254" s="130">
        <f t="shared" si="62"/>
        <v>0</v>
      </c>
    </row>
    <row r="255" spans="1:43" ht="31.5" x14ac:dyDescent="0.25">
      <c r="A255" s="150" t="s">
        <v>1074</v>
      </c>
      <c r="B255" s="715"/>
      <c r="C255" s="81" t="s">
        <v>1158</v>
      </c>
      <c r="D255" s="126"/>
      <c r="E255" s="126"/>
      <c r="F255" s="126"/>
      <c r="G255" s="126"/>
      <c r="H255" s="126"/>
      <c r="I255" s="126"/>
      <c r="J255" s="126"/>
      <c r="K255" s="126"/>
      <c r="L255" s="126"/>
      <c r="M255" s="126"/>
      <c r="N255" s="130"/>
      <c r="O255" s="130"/>
      <c r="P255" s="130"/>
      <c r="Q255" s="130"/>
      <c r="R255" s="130"/>
      <c r="S255" s="130"/>
      <c r="T255" s="130">
        <v>0.20499999999999999</v>
      </c>
      <c r="U255" s="130"/>
      <c r="V255" s="126">
        <f t="shared" si="61"/>
        <v>0.20499999999999999</v>
      </c>
      <c r="W255" s="126">
        <f t="shared" si="61"/>
        <v>0</v>
      </c>
      <c r="X255" s="126"/>
      <c r="Y255" s="126"/>
      <c r="Z255" s="126"/>
      <c r="AA255" s="126"/>
      <c r="AB255" s="126"/>
      <c r="AC255" s="126"/>
      <c r="AD255" s="126"/>
      <c r="AE255" s="126"/>
      <c r="AF255" s="126"/>
      <c r="AG255" s="126"/>
      <c r="AH255" s="130"/>
      <c r="AI255" s="126"/>
      <c r="AJ255" s="126"/>
      <c r="AK255" s="126"/>
      <c r="AL255" s="130"/>
      <c r="AM255" s="126"/>
      <c r="AN255" s="130">
        <v>0.20499999999999999</v>
      </c>
      <c r="AO255" s="130"/>
      <c r="AP255" s="130">
        <f t="shared" si="62"/>
        <v>0.20499999999999999</v>
      </c>
      <c r="AQ255" s="130">
        <f t="shared" si="62"/>
        <v>0</v>
      </c>
    </row>
    <row r="256" spans="1:43" ht="47.25" x14ac:dyDescent="0.25">
      <c r="A256" s="150" t="s">
        <v>1074</v>
      </c>
      <c r="B256" s="715"/>
      <c r="C256" s="81" t="s">
        <v>1159</v>
      </c>
      <c r="D256" s="126"/>
      <c r="E256" s="126"/>
      <c r="F256" s="126"/>
      <c r="G256" s="126"/>
      <c r="H256" s="126"/>
      <c r="I256" s="126"/>
      <c r="J256" s="126"/>
      <c r="K256" s="126"/>
      <c r="L256" s="126"/>
      <c r="M256" s="126"/>
      <c r="N256" s="130"/>
      <c r="O256" s="130"/>
      <c r="P256" s="130"/>
      <c r="Q256" s="130"/>
      <c r="R256" s="130"/>
      <c r="S256" s="130"/>
      <c r="T256" s="130">
        <v>0.39</v>
      </c>
      <c r="U256" s="130"/>
      <c r="V256" s="126">
        <f t="shared" si="61"/>
        <v>0.39</v>
      </c>
      <c r="W256" s="126">
        <f t="shared" si="61"/>
        <v>0</v>
      </c>
      <c r="X256" s="126"/>
      <c r="Y256" s="126"/>
      <c r="Z256" s="126"/>
      <c r="AA256" s="126"/>
      <c r="AB256" s="126"/>
      <c r="AC256" s="126"/>
      <c r="AD256" s="126"/>
      <c r="AE256" s="126"/>
      <c r="AF256" s="126"/>
      <c r="AG256" s="126"/>
      <c r="AH256" s="130"/>
      <c r="AI256" s="126"/>
      <c r="AJ256" s="126"/>
      <c r="AK256" s="126"/>
      <c r="AL256" s="130"/>
      <c r="AM256" s="126"/>
      <c r="AN256" s="130">
        <v>0.39</v>
      </c>
      <c r="AO256" s="130"/>
      <c r="AP256" s="130">
        <f t="shared" si="62"/>
        <v>0.39</v>
      </c>
      <c r="AQ256" s="130">
        <f t="shared" si="62"/>
        <v>0</v>
      </c>
    </row>
    <row r="257" spans="1:43" ht="31.5" x14ac:dyDescent="0.25">
      <c r="A257" s="150" t="s">
        <v>1074</v>
      </c>
      <c r="B257" s="715"/>
      <c r="C257" s="81" t="s">
        <v>1160</v>
      </c>
      <c r="D257" s="126"/>
      <c r="E257" s="126"/>
      <c r="F257" s="126"/>
      <c r="G257" s="126"/>
      <c r="H257" s="126"/>
      <c r="I257" s="126"/>
      <c r="J257" s="126"/>
      <c r="K257" s="126"/>
      <c r="L257" s="126"/>
      <c r="M257" s="126"/>
      <c r="N257" s="130"/>
      <c r="O257" s="130"/>
      <c r="P257" s="130"/>
      <c r="Q257" s="130"/>
      <c r="R257" s="130"/>
      <c r="S257" s="130"/>
      <c r="T257" s="130">
        <v>0.34399999999999997</v>
      </c>
      <c r="U257" s="130"/>
      <c r="V257" s="126">
        <f t="shared" si="61"/>
        <v>0.34399999999999997</v>
      </c>
      <c r="W257" s="126">
        <f t="shared" si="61"/>
        <v>0</v>
      </c>
      <c r="X257" s="126"/>
      <c r="Y257" s="126"/>
      <c r="Z257" s="126"/>
      <c r="AA257" s="126"/>
      <c r="AB257" s="126"/>
      <c r="AC257" s="126"/>
      <c r="AD257" s="126"/>
      <c r="AE257" s="126"/>
      <c r="AF257" s="126"/>
      <c r="AG257" s="126"/>
      <c r="AH257" s="130"/>
      <c r="AI257" s="126"/>
      <c r="AJ257" s="126"/>
      <c r="AK257" s="126"/>
      <c r="AL257" s="130"/>
      <c r="AM257" s="126"/>
      <c r="AN257" s="130">
        <v>0.34399999999999997</v>
      </c>
      <c r="AO257" s="130"/>
      <c r="AP257" s="130">
        <f t="shared" si="62"/>
        <v>0.34399999999999997</v>
      </c>
      <c r="AQ257" s="130">
        <f t="shared" si="62"/>
        <v>0</v>
      </c>
    </row>
    <row r="258" spans="1:43" ht="31.5" x14ac:dyDescent="0.25">
      <c r="A258" s="150" t="s">
        <v>1074</v>
      </c>
      <c r="B258" s="715"/>
      <c r="C258" s="81" t="s">
        <v>1161</v>
      </c>
      <c r="D258" s="126"/>
      <c r="E258" s="126"/>
      <c r="F258" s="126"/>
      <c r="G258" s="126"/>
      <c r="H258" s="126"/>
      <c r="I258" s="126"/>
      <c r="J258" s="126"/>
      <c r="K258" s="126"/>
      <c r="L258" s="126"/>
      <c r="M258" s="126"/>
      <c r="N258" s="130"/>
      <c r="O258" s="130"/>
      <c r="P258" s="130"/>
      <c r="Q258" s="130"/>
      <c r="R258" s="130"/>
      <c r="S258" s="130"/>
      <c r="T258" s="130">
        <v>0.22500000000000001</v>
      </c>
      <c r="U258" s="130"/>
      <c r="V258" s="126">
        <f t="shared" si="61"/>
        <v>0.22500000000000001</v>
      </c>
      <c r="W258" s="126">
        <f t="shared" si="61"/>
        <v>0</v>
      </c>
      <c r="X258" s="126"/>
      <c r="Y258" s="126"/>
      <c r="Z258" s="126"/>
      <c r="AA258" s="126"/>
      <c r="AB258" s="126"/>
      <c r="AC258" s="126"/>
      <c r="AD258" s="126"/>
      <c r="AE258" s="126"/>
      <c r="AF258" s="126"/>
      <c r="AG258" s="126"/>
      <c r="AH258" s="130"/>
      <c r="AI258" s="126"/>
      <c r="AJ258" s="126"/>
      <c r="AK258" s="126"/>
      <c r="AL258" s="130"/>
      <c r="AM258" s="126"/>
      <c r="AN258" s="130">
        <v>0.22500000000000001</v>
      </c>
      <c r="AO258" s="130"/>
      <c r="AP258" s="130">
        <f t="shared" si="62"/>
        <v>0.22500000000000001</v>
      </c>
      <c r="AQ258" s="130">
        <f t="shared" si="62"/>
        <v>0</v>
      </c>
    </row>
    <row r="259" spans="1:43" ht="31.5" x14ac:dyDescent="0.25">
      <c r="A259" s="150" t="s">
        <v>1074</v>
      </c>
      <c r="B259" s="715"/>
      <c r="C259" s="81" t="s">
        <v>1162</v>
      </c>
      <c r="D259" s="126"/>
      <c r="E259" s="126"/>
      <c r="F259" s="126"/>
      <c r="G259" s="126"/>
      <c r="H259" s="126"/>
      <c r="I259" s="126"/>
      <c r="J259" s="126"/>
      <c r="K259" s="126"/>
      <c r="L259" s="126"/>
      <c r="M259" s="126"/>
      <c r="N259" s="130"/>
      <c r="O259" s="130"/>
      <c r="P259" s="130"/>
      <c r="Q259" s="130"/>
      <c r="R259" s="130"/>
      <c r="S259" s="130"/>
      <c r="T259" s="130">
        <v>0.26400000000000001</v>
      </c>
      <c r="U259" s="130"/>
      <c r="V259" s="126">
        <f t="shared" si="61"/>
        <v>0.26400000000000001</v>
      </c>
      <c r="W259" s="126">
        <f t="shared" si="61"/>
        <v>0</v>
      </c>
      <c r="X259" s="126"/>
      <c r="Y259" s="126"/>
      <c r="Z259" s="126"/>
      <c r="AA259" s="126"/>
      <c r="AB259" s="126"/>
      <c r="AC259" s="126"/>
      <c r="AD259" s="126"/>
      <c r="AE259" s="126"/>
      <c r="AF259" s="126"/>
      <c r="AG259" s="126"/>
      <c r="AH259" s="130"/>
      <c r="AI259" s="126"/>
      <c r="AJ259" s="126"/>
      <c r="AK259" s="126"/>
      <c r="AL259" s="130"/>
      <c r="AM259" s="126"/>
      <c r="AN259" s="130">
        <v>0.26400000000000001</v>
      </c>
      <c r="AO259" s="130"/>
      <c r="AP259" s="130">
        <f t="shared" si="62"/>
        <v>0.26400000000000001</v>
      </c>
      <c r="AQ259" s="130">
        <f t="shared" si="62"/>
        <v>0</v>
      </c>
    </row>
    <row r="260" spans="1:43" ht="31.5" x14ac:dyDescent="0.25">
      <c r="A260" s="150" t="s">
        <v>1074</v>
      </c>
      <c r="B260" s="715"/>
      <c r="C260" s="81" t="s">
        <v>1163</v>
      </c>
      <c r="D260" s="126"/>
      <c r="E260" s="126"/>
      <c r="F260" s="126"/>
      <c r="G260" s="126"/>
      <c r="H260" s="126"/>
      <c r="I260" s="126"/>
      <c r="J260" s="126"/>
      <c r="K260" s="126"/>
      <c r="L260" s="126"/>
      <c r="M260" s="126"/>
      <c r="N260" s="130"/>
      <c r="O260" s="130"/>
      <c r="P260" s="130"/>
      <c r="Q260" s="130"/>
      <c r="R260" s="130"/>
      <c r="S260" s="130"/>
      <c r="T260" s="130">
        <v>0.28999999999999998</v>
      </c>
      <c r="U260" s="130"/>
      <c r="V260" s="126">
        <f t="shared" si="61"/>
        <v>0.28999999999999998</v>
      </c>
      <c r="W260" s="126">
        <f t="shared" si="61"/>
        <v>0</v>
      </c>
      <c r="X260" s="126"/>
      <c r="Y260" s="126"/>
      <c r="Z260" s="126"/>
      <c r="AA260" s="126"/>
      <c r="AB260" s="126"/>
      <c r="AC260" s="126"/>
      <c r="AD260" s="126"/>
      <c r="AE260" s="126"/>
      <c r="AF260" s="126"/>
      <c r="AG260" s="126"/>
      <c r="AH260" s="130"/>
      <c r="AI260" s="126"/>
      <c r="AJ260" s="126"/>
      <c r="AK260" s="126"/>
      <c r="AL260" s="130"/>
      <c r="AM260" s="126"/>
      <c r="AN260" s="130">
        <v>0.28999999999999998</v>
      </c>
      <c r="AO260" s="130"/>
      <c r="AP260" s="130">
        <f t="shared" si="62"/>
        <v>0.28999999999999998</v>
      </c>
      <c r="AQ260" s="130">
        <f t="shared" si="62"/>
        <v>0</v>
      </c>
    </row>
    <row r="261" spans="1:43" ht="31.5" x14ac:dyDescent="0.25">
      <c r="A261" s="150" t="s">
        <v>1074</v>
      </c>
      <c r="B261" s="715"/>
      <c r="C261" s="81" t="s">
        <v>1164</v>
      </c>
      <c r="D261" s="126"/>
      <c r="E261" s="126"/>
      <c r="F261" s="126"/>
      <c r="G261" s="126"/>
      <c r="H261" s="126"/>
      <c r="I261" s="126"/>
      <c r="J261" s="126"/>
      <c r="K261" s="126"/>
      <c r="L261" s="126"/>
      <c r="M261" s="126"/>
      <c r="N261" s="130"/>
      <c r="O261" s="130"/>
      <c r="P261" s="130"/>
      <c r="Q261" s="130"/>
      <c r="R261" s="130"/>
      <c r="S261" s="130"/>
      <c r="T261" s="130">
        <v>0.43</v>
      </c>
      <c r="U261" s="130"/>
      <c r="V261" s="126">
        <f t="shared" si="61"/>
        <v>0.43</v>
      </c>
      <c r="W261" s="126">
        <f t="shared" si="61"/>
        <v>0</v>
      </c>
      <c r="X261" s="126"/>
      <c r="Y261" s="126"/>
      <c r="Z261" s="126"/>
      <c r="AA261" s="126"/>
      <c r="AB261" s="126"/>
      <c r="AC261" s="126"/>
      <c r="AD261" s="126"/>
      <c r="AE261" s="126"/>
      <c r="AF261" s="126"/>
      <c r="AG261" s="126"/>
      <c r="AH261" s="130"/>
      <c r="AI261" s="126"/>
      <c r="AJ261" s="126"/>
      <c r="AK261" s="126"/>
      <c r="AL261" s="130"/>
      <c r="AM261" s="126"/>
      <c r="AN261" s="130">
        <v>0.43</v>
      </c>
      <c r="AO261" s="130"/>
      <c r="AP261" s="130">
        <f t="shared" si="62"/>
        <v>0.43</v>
      </c>
      <c r="AQ261" s="130">
        <f t="shared" si="62"/>
        <v>0</v>
      </c>
    </row>
    <row r="262" spans="1:43" ht="31.5" x14ac:dyDescent="0.25">
      <c r="A262" s="150" t="s">
        <v>1074</v>
      </c>
      <c r="B262" s="715"/>
      <c r="C262" s="81" t="s">
        <v>1165</v>
      </c>
      <c r="D262" s="126"/>
      <c r="E262" s="126"/>
      <c r="F262" s="126"/>
      <c r="G262" s="126"/>
      <c r="H262" s="126"/>
      <c r="I262" s="126"/>
      <c r="J262" s="126"/>
      <c r="K262" s="126"/>
      <c r="L262" s="126"/>
      <c r="M262" s="126"/>
      <c r="N262" s="130"/>
      <c r="O262" s="130"/>
      <c r="P262" s="130"/>
      <c r="Q262" s="130"/>
      <c r="R262" s="130"/>
      <c r="S262" s="130"/>
      <c r="T262" s="130">
        <v>0.22</v>
      </c>
      <c r="U262" s="130"/>
      <c r="V262" s="126">
        <f t="shared" si="61"/>
        <v>0.22</v>
      </c>
      <c r="W262" s="126">
        <f t="shared" si="61"/>
        <v>0</v>
      </c>
      <c r="X262" s="126"/>
      <c r="Y262" s="126"/>
      <c r="Z262" s="126"/>
      <c r="AA262" s="126"/>
      <c r="AB262" s="126"/>
      <c r="AC262" s="126"/>
      <c r="AD262" s="126"/>
      <c r="AE262" s="126"/>
      <c r="AF262" s="126"/>
      <c r="AG262" s="126"/>
      <c r="AH262" s="130"/>
      <c r="AI262" s="126"/>
      <c r="AJ262" s="126"/>
      <c r="AK262" s="126"/>
      <c r="AL262" s="130"/>
      <c r="AM262" s="126"/>
      <c r="AN262" s="130">
        <v>0.22</v>
      </c>
      <c r="AO262" s="130"/>
      <c r="AP262" s="130">
        <f t="shared" si="62"/>
        <v>0.22</v>
      </c>
      <c r="AQ262" s="130">
        <f t="shared" si="62"/>
        <v>0</v>
      </c>
    </row>
    <row r="263" spans="1:43" ht="31.5" x14ac:dyDescent="0.25">
      <c r="A263" s="150" t="s">
        <v>1074</v>
      </c>
      <c r="B263" s="715"/>
      <c r="C263" s="81" t="s">
        <v>1166</v>
      </c>
      <c r="D263" s="126"/>
      <c r="E263" s="126"/>
      <c r="F263" s="126"/>
      <c r="G263" s="126"/>
      <c r="H263" s="126"/>
      <c r="I263" s="126"/>
      <c r="J263" s="126"/>
      <c r="K263" s="126"/>
      <c r="L263" s="126"/>
      <c r="M263" s="126"/>
      <c r="N263" s="130"/>
      <c r="O263" s="130"/>
      <c r="P263" s="130"/>
      <c r="Q263" s="130"/>
      <c r="R263" s="130"/>
      <c r="S263" s="130"/>
      <c r="T263" s="130">
        <v>0.115</v>
      </c>
      <c r="U263" s="130"/>
      <c r="V263" s="126">
        <f t="shared" si="61"/>
        <v>0.115</v>
      </c>
      <c r="W263" s="126">
        <f t="shared" si="61"/>
        <v>0</v>
      </c>
      <c r="X263" s="126"/>
      <c r="Y263" s="126"/>
      <c r="Z263" s="126"/>
      <c r="AA263" s="126"/>
      <c r="AB263" s="126"/>
      <c r="AC263" s="126"/>
      <c r="AD263" s="126"/>
      <c r="AE263" s="126"/>
      <c r="AF263" s="126"/>
      <c r="AG263" s="126"/>
      <c r="AH263" s="130"/>
      <c r="AI263" s="126"/>
      <c r="AJ263" s="126"/>
      <c r="AK263" s="126"/>
      <c r="AL263" s="130"/>
      <c r="AM263" s="126"/>
      <c r="AN263" s="130"/>
      <c r="AO263" s="130"/>
      <c r="AP263" s="130">
        <f t="shared" si="62"/>
        <v>0</v>
      </c>
      <c r="AQ263" s="130">
        <f t="shared" si="62"/>
        <v>0</v>
      </c>
    </row>
    <row r="264" spans="1:43" ht="31.5" x14ac:dyDescent="0.25">
      <c r="A264" s="150" t="s">
        <v>1074</v>
      </c>
      <c r="B264" s="715"/>
      <c r="C264" s="81" t="s">
        <v>1167</v>
      </c>
      <c r="D264" s="126"/>
      <c r="E264" s="126"/>
      <c r="F264" s="126"/>
      <c r="G264" s="126"/>
      <c r="H264" s="126"/>
      <c r="I264" s="126"/>
      <c r="J264" s="126"/>
      <c r="K264" s="126"/>
      <c r="L264" s="126"/>
      <c r="M264" s="126"/>
      <c r="N264" s="130"/>
      <c r="O264" s="130"/>
      <c r="P264" s="130"/>
      <c r="Q264" s="130"/>
      <c r="R264" s="130"/>
      <c r="S264" s="130"/>
      <c r="T264" s="130">
        <v>0.16300000000000001</v>
      </c>
      <c r="U264" s="130"/>
      <c r="V264" s="126">
        <f t="shared" si="61"/>
        <v>0.16300000000000001</v>
      </c>
      <c r="W264" s="126">
        <f t="shared" si="61"/>
        <v>0</v>
      </c>
      <c r="X264" s="126"/>
      <c r="Y264" s="126"/>
      <c r="Z264" s="126"/>
      <c r="AA264" s="126"/>
      <c r="AB264" s="126"/>
      <c r="AC264" s="126"/>
      <c r="AD264" s="126"/>
      <c r="AE264" s="126"/>
      <c r="AF264" s="126"/>
      <c r="AG264" s="126"/>
      <c r="AH264" s="130"/>
      <c r="AI264" s="126"/>
      <c r="AJ264" s="126"/>
      <c r="AK264" s="126"/>
      <c r="AL264" s="130"/>
      <c r="AM264" s="126"/>
      <c r="AN264" s="130"/>
      <c r="AO264" s="130"/>
      <c r="AP264" s="130">
        <f t="shared" si="62"/>
        <v>0</v>
      </c>
      <c r="AQ264" s="130">
        <f t="shared" si="62"/>
        <v>0</v>
      </c>
    </row>
    <row r="265" spans="1:43" ht="47.25" x14ac:dyDescent="0.25">
      <c r="A265" s="150" t="s">
        <v>1074</v>
      </c>
      <c r="B265" s="715"/>
      <c r="C265" s="81" t="s">
        <v>1168</v>
      </c>
      <c r="D265" s="126"/>
      <c r="E265" s="126"/>
      <c r="F265" s="126"/>
      <c r="G265" s="126"/>
      <c r="H265" s="126"/>
      <c r="I265" s="126"/>
      <c r="J265" s="126"/>
      <c r="K265" s="126"/>
      <c r="L265" s="126"/>
      <c r="M265" s="126"/>
      <c r="N265" s="130"/>
      <c r="O265" s="130"/>
      <c r="P265" s="130"/>
      <c r="Q265" s="130"/>
      <c r="R265" s="130"/>
      <c r="S265" s="130"/>
      <c r="T265" s="130">
        <v>0.75</v>
      </c>
      <c r="U265" s="130">
        <v>0.1</v>
      </c>
      <c r="V265" s="126">
        <f t="shared" si="61"/>
        <v>0.75</v>
      </c>
      <c r="W265" s="126">
        <f t="shared" si="61"/>
        <v>0.1</v>
      </c>
      <c r="X265" s="126"/>
      <c r="Y265" s="126"/>
      <c r="Z265" s="126"/>
      <c r="AA265" s="126"/>
      <c r="AB265" s="126"/>
      <c r="AC265" s="126"/>
      <c r="AD265" s="126"/>
      <c r="AE265" s="126"/>
      <c r="AF265" s="126"/>
      <c r="AG265" s="126"/>
      <c r="AH265" s="130"/>
      <c r="AI265" s="126"/>
      <c r="AJ265" s="126"/>
      <c r="AK265" s="126"/>
      <c r="AL265" s="130"/>
      <c r="AM265" s="126"/>
      <c r="AN265" s="130"/>
      <c r="AO265" s="130"/>
      <c r="AP265" s="130">
        <f t="shared" si="62"/>
        <v>0</v>
      </c>
      <c r="AQ265" s="130">
        <f t="shared" si="62"/>
        <v>0</v>
      </c>
    </row>
    <row r="266" spans="1:43" ht="31.5" x14ac:dyDescent="0.25">
      <c r="A266" s="150" t="s">
        <v>1074</v>
      </c>
      <c r="B266" s="715"/>
      <c r="C266" s="81" t="s">
        <v>1169</v>
      </c>
      <c r="D266" s="126"/>
      <c r="E266" s="126"/>
      <c r="F266" s="126"/>
      <c r="G266" s="126"/>
      <c r="H266" s="126"/>
      <c r="I266" s="126"/>
      <c r="J266" s="126"/>
      <c r="K266" s="126"/>
      <c r="L266" s="126"/>
      <c r="M266" s="126"/>
      <c r="N266" s="130"/>
      <c r="O266" s="130"/>
      <c r="P266" s="130"/>
      <c r="Q266" s="130"/>
      <c r="R266" s="130"/>
      <c r="S266" s="130"/>
      <c r="T266" s="130">
        <v>7.6999999999999999E-2</v>
      </c>
      <c r="U266" s="130"/>
      <c r="V266" s="126">
        <f t="shared" si="61"/>
        <v>7.6999999999999999E-2</v>
      </c>
      <c r="W266" s="126">
        <f t="shared" si="61"/>
        <v>0</v>
      </c>
      <c r="X266" s="126"/>
      <c r="Y266" s="126"/>
      <c r="Z266" s="126"/>
      <c r="AA266" s="126"/>
      <c r="AB266" s="126"/>
      <c r="AC266" s="126"/>
      <c r="AD266" s="126"/>
      <c r="AE266" s="126"/>
      <c r="AF266" s="126"/>
      <c r="AG266" s="126"/>
      <c r="AH266" s="130"/>
      <c r="AI266" s="126"/>
      <c r="AJ266" s="126"/>
      <c r="AK266" s="126"/>
      <c r="AL266" s="130"/>
      <c r="AM266" s="126"/>
      <c r="AN266" s="130"/>
      <c r="AO266" s="130"/>
      <c r="AP266" s="130">
        <f t="shared" si="62"/>
        <v>0</v>
      </c>
      <c r="AQ266" s="130">
        <f t="shared" si="62"/>
        <v>0</v>
      </c>
    </row>
    <row r="267" spans="1:43" ht="31.5" x14ac:dyDescent="0.25">
      <c r="A267" s="150" t="s">
        <v>1074</v>
      </c>
      <c r="B267" s="715"/>
      <c r="C267" s="81" t="s">
        <v>1170</v>
      </c>
      <c r="D267" s="126"/>
      <c r="E267" s="126"/>
      <c r="F267" s="126"/>
      <c r="G267" s="126"/>
      <c r="H267" s="126"/>
      <c r="I267" s="126"/>
      <c r="J267" s="126"/>
      <c r="K267" s="126"/>
      <c r="L267" s="126"/>
      <c r="M267" s="126"/>
      <c r="N267" s="130"/>
      <c r="O267" s="130"/>
      <c r="P267" s="130"/>
      <c r="Q267" s="130"/>
      <c r="R267" s="130"/>
      <c r="S267" s="130"/>
      <c r="T267" s="130">
        <v>0.19</v>
      </c>
      <c r="U267" s="130"/>
      <c r="V267" s="126">
        <f t="shared" si="61"/>
        <v>0.19</v>
      </c>
      <c r="W267" s="126">
        <f t="shared" si="61"/>
        <v>0</v>
      </c>
      <c r="X267" s="126"/>
      <c r="Y267" s="126"/>
      <c r="Z267" s="126"/>
      <c r="AA267" s="126"/>
      <c r="AB267" s="126"/>
      <c r="AC267" s="126"/>
      <c r="AD267" s="126"/>
      <c r="AE267" s="126"/>
      <c r="AF267" s="126"/>
      <c r="AG267" s="126"/>
      <c r="AH267" s="130"/>
      <c r="AI267" s="126"/>
      <c r="AJ267" s="126"/>
      <c r="AK267" s="126"/>
      <c r="AL267" s="130"/>
      <c r="AM267" s="126"/>
      <c r="AN267" s="130"/>
      <c r="AO267" s="130"/>
      <c r="AP267" s="130">
        <f t="shared" si="62"/>
        <v>0</v>
      </c>
      <c r="AQ267" s="130">
        <f t="shared" si="62"/>
        <v>0</v>
      </c>
    </row>
    <row r="268" spans="1:43" ht="31.5" x14ac:dyDescent="0.25">
      <c r="A268" s="150" t="s">
        <v>1074</v>
      </c>
      <c r="B268" s="715"/>
      <c r="C268" s="81" t="s">
        <v>1171</v>
      </c>
      <c r="D268" s="126"/>
      <c r="E268" s="126"/>
      <c r="F268" s="126"/>
      <c r="G268" s="126"/>
      <c r="H268" s="126"/>
      <c r="I268" s="126"/>
      <c r="J268" s="126"/>
      <c r="K268" s="126"/>
      <c r="L268" s="126"/>
      <c r="M268" s="126"/>
      <c r="N268" s="130"/>
      <c r="O268" s="130"/>
      <c r="P268" s="130"/>
      <c r="Q268" s="130"/>
      <c r="R268" s="130"/>
      <c r="S268" s="130"/>
      <c r="T268" s="130">
        <v>0.312</v>
      </c>
      <c r="U268" s="130"/>
      <c r="V268" s="126">
        <f t="shared" si="61"/>
        <v>0.312</v>
      </c>
      <c r="W268" s="126">
        <f t="shared" si="61"/>
        <v>0</v>
      </c>
      <c r="X268" s="126"/>
      <c r="Y268" s="126"/>
      <c r="Z268" s="126"/>
      <c r="AA268" s="126"/>
      <c r="AB268" s="126"/>
      <c r="AC268" s="126"/>
      <c r="AD268" s="126"/>
      <c r="AE268" s="126"/>
      <c r="AF268" s="126"/>
      <c r="AG268" s="126"/>
      <c r="AH268" s="130"/>
      <c r="AI268" s="126"/>
      <c r="AJ268" s="126"/>
      <c r="AK268" s="126"/>
      <c r="AL268" s="130"/>
      <c r="AM268" s="126"/>
      <c r="AN268" s="130"/>
      <c r="AO268" s="130"/>
      <c r="AP268" s="130">
        <f t="shared" si="62"/>
        <v>0</v>
      </c>
      <c r="AQ268" s="130">
        <f t="shared" si="62"/>
        <v>0</v>
      </c>
    </row>
    <row r="269" spans="1:43" ht="31.5" x14ac:dyDescent="0.25">
      <c r="A269" s="150" t="s">
        <v>1074</v>
      </c>
      <c r="B269" s="715"/>
      <c r="C269" s="81" t="s">
        <v>1172</v>
      </c>
      <c r="D269" s="126"/>
      <c r="E269" s="126"/>
      <c r="F269" s="126"/>
      <c r="G269" s="126"/>
      <c r="H269" s="126"/>
      <c r="I269" s="126"/>
      <c r="J269" s="126"/>
      <c r="K269" s="126"/>
      <c r="L269" s="126"/>
      <c r="M269" s="126"/>
      <c r="N269" s="130"/>
      <c r="O269" s="130"/>
      <c r="P269" s="130"/>
      <c r="Q269" s="130"/>
      <c r="R269" s="130"/>
      <c r="S269" s="130"/>
      <c r="T269" s="130">
        <v>0.11600000000000001</v>
      </c>
      <c r="U269" s="130"/>
      <c r="V269" s="126">
        <f t="shared" si="61"/>
        <v>0.11600000000000001</v>
      </c>
      <c r="W269" s="126">
        <f t="shared" si="61"/>
        <v>0</v>
      </c>
      <c r="X269" s="126"/>
      <c r="Y269" s="126"/>
      <c r="Z269" s="126"/>
      <c r="AA269" s="126"/>
      <c r="AB269" s="126"/>
      <c r="AC269" s="126"/>
      <c r="AD269" s="126"/>
      <c r="AE269" s="126"/>
      <c r="AF269" s="126"/>
      <c r="AG269" s="126"/>
      <c r="AH269" s="130"/>
      <c r="AI269" s="126"/>
      <c r="AJ269" s="126"/>
      <c r="AK269" s="126"/>
      <c r="AL269" s="130"/>
      <c r="AM269" s="126"/>
      <c r="AN269" s="130"/>
      <c r="AO269" s="130"/>
      <c r="AP269" s="130">
        <f t="shared" si="62"/>
        <v>0</v>
      </c>
      <c r="AQ269" s="130">
        <f t="shared" si="62"/>
        <v>0</v>
      </c>
    </row>
    <row r="270" spans="1:43" ht="31.5" x14ac:dyDescent="0.25">
      <c r="A270" s="150" t="s">
        <v>1074</v>
      </c>
      <c r="B270" s="715"/>
      <c r="C270" s="81" t="s">
        <v>1173</v>
      </c>
      <c r="D270" s="126"/>
      <c r="E270" s="126"/>
      <c r="F270" s="126"/>
      <c r="G270" s="126"/>
      <c r="H270" s="126"/>
      <c r="I270" s="126"/>
      <c r="J270" s="126"/>
      <c r="K270" s="126"/>
      <c r="L270" s="126"/>
      <c r="M270" s="126"/>
      <c r="N270" s="130"/>
      <c r="O270" s="130"/>
      <c r="P270" s="130"/>
      <c r="Q270" s="130"/>
      <c r="R270" s="130"/>
      <c r="S270" s="130"/>
      <c r="T270" s="130">
        <v>9.5000000000000001E-2</v>
      </c>
      <c r="U270" s="130"/>
      <c r="V270" s="126">
        <f t="shared" ref="V270:W301" si="63">T270+R270+P270+N270</f>
        <v>9.5000000000000001E-2</v>
      </c>
      <c r="W270" s="126">
        <f t="shared" si="63"/>
        <v>0</v>
      </c>
      <c r="X270" s="126"/>
      <c r="Y270" s="126"/>
      <c r="Z270" s="126"/>
      <c r="AA270" s="126"/>
      <c r="AB270" s="126"/>
      <c r="AC270" s="126"/>
      <c r="AD270" s="126"/>
      <c r="AE270" s="126"/>
      <c r="AF270" s="126"/>
      <c r="AG270" s="126"/>
      <c r="AH270" s="130"/>
      <c r="AI270" s="126"/>
      <c r="AJ270" s="126"/>
      <c r="AK270" s="126"/>
      <c r="AL270" s="130"/>
      <c r="AM270" s="126"/>
      <c r="AN270" s="130"/>
      <c r="AO270" s="130"/>
      <c r="AP270" s="130">
        <f t="shared" ref="AP270:AQ301" si="64">AH270+AJ270+AL270+AN270</f>
        <v>0</v>
      </c>
      <c r="AQ270" s="130">
        <f t="shared" si="64"/>
        <v>0</v>
      </c>
    </row>
    <row r="271" spans="1:43" ht="31.5" x14ac:dyDescent="0.25">
      <c r="A271" s="124" t="s">
        <v>1074</v>
      </c>
      <c r="B271" s="715"/>
      <c r="C271" s="106" t="s">
        <v>1174</v>
      </c>
      <c r="D271" s="126"/>
      <c r="E271" s="126"/>
      <c r="F271" s="126"/>
      <c r="G271" s="126"/>
      <c r="H271" s="126"/>
      <c r="I271" s="126"/>
      <c r="J271" s="126"/>
      <c r="K271" s="126"/>
      <c r="L271" s="126"/>
      <c r="M271" s="126"/>
      <c r="N271" s="130">
        <v>0.36399999999999999</v>
      </c>
      <c r="O271" s="130">
        <v>0.16</v>
      </c>
      <c r="P271" s="130"/>
      <c r="Q271" s="130"/>
      <c r="R271" s="130"/>
      <c r="S271" s="130"/>
      <c r="T271" s="130"/>
      <c r="U271" s="130"/>
      <c r="V271" s="126">
        <f t="shared" si="63"/>
        <v>0.36399999999999999</v>
      </c>
      <c r="W271" s="126">
        <f t="shared" si="63"/>
        <v>0.16</v>
      </c>
      <c r="X271" s="126"/>
      <c r="Y271" s="126"/>
      <c r="Z271" s="126"/>
      <c r="AA271" s="126"/>
      <c r="AB271" s="126"/>
      <c r="AC271" s="126"/>
      <c r="AD271" s="126"/>
      <c r="AE271" s="126"/>
      <c r="AF271" s="126"/>
      <c r="AG271" s="126"/>
      <c r="AH271" s="130">
        <v>0.36399999999999999</v>
      </c>
      <c r="AI271" s="126"/>
      <c r="AJ271" s="126"/>
      <c r="AK271" s="126"/>
      <c r="AL271" s="126"/>
      <c r="AM271" s="126"/>
      <c r="AN271" s="126"/>
      <c r="AO271" s="126"/>
      <c r="AP271" s="130">
        <f t="shared" si="64"/>
        <v>0.36399999999999999</v>
      </c>
      <c r="AQ271" s="130">
        <f t="shared" si="64"/>
        <v>0</v>
      </c>
    </row>
    <row r="272" spans="1:43" ht="31.5" x14ac:dyDescent="0.25">
      <c r="A272" s="124" t="s">
        <v>1074</v>
      </c>
      <c r="B272" s="715"/>
      <c r="C272" s="106" t="s">
        <v>1175</v>
      </c>
      <c r="D272" s="126"/>
      <c r="E272" s="126"/>
      <c r="F272" s="126"/>
      <c r="G272" s="126"/>
      <c r="H272" s="126"/>
      <c r="I272" s="126"/>
      <c r="J272" s="126"/>
      <c r="K272" s="126"/>
      <c r="L272" s="126"/>
      <c r="M272" s="126"/>
      <c r="N272" s="130">
        <v>0.20300000000000001</v>
      </c>
      <c r="O272" s="130">
        <v>0</v>
      </c>
      <c r="P272" s="130"/>
      <c r="Q272" s="130"/>
      <c r="R272" s="130"/>
      <c r="S272" s="130"/>
      <c r="T272" s="130"/>
      <c r="U272" s="130"/>
      <c r="V272" s="126">
        <f t="shared" si="63"/>
        <v>0.20300000000000001</v>
      </c>
      <c r="W272" s="126">
        <f t="shared" si="63"/>
        <v>0</v>
      </c>
      <c r="X272" s="126"/>
      <c r="Y272" s="126"/>
      <c r="Z272" s="126"/>
      <c r="AA272" s="126"/>
      <c r="AB272" s="126"/>
      <c r="AC272" s="126"/>
      <c r="AD272" s="126"/>
      <c r="AE272" s="126"/>
      <c r="AF272" s="126"/>
      <c r="AG272" s="126"/>
      <c r="AH272" s="130">
        <v>0.14099999999999999</v>
      </c>
      <c r="AI272" s="126"/>
      <c r="AJ272" s="126"/>
      <c r="AK272" s="126"/>
      <c r="AL272" s="126"/>
      <c r="AM272" s="126"/>
      <c r="AN272" s="126"/>
      <c r="AO272" s="126"/>
      <c r="AP272" s="130">
        <f t="shared" si="64"/>
        <v>0.14099999999999999</v>
      </c>
      <c r="AQ272" s="130">
        <f t="shared" si="64"/>
        <v>0</v>
      </c>
    </row>
    <row r="273" spans="1:43" ht="31.5" x14ac:dyDescent="0.25">
      <c r="A273" s="124" t="s">
        <v>1074</v>
      </c>
      <c r="B273" s="715"/>
      <c r="C273" s="106" t="s">
        <v>1176</v>
      </c>
      <c r="D273" s="126"/>
      <c r="E273" s="126"/>
      <c r="F273" s="126"/>
      <c r="G273" s="126"/>
      <c r="H273" s="126"/>
      <c r="I273" s="126"/>
      <c r="J273" s="126"/>
      <c r="K273" s="126"/>
      <c r="L273" s="126"/>
      <c r="M273" s="126"/>
      <c r="N273" s="130">
        <v>0.38</v>
      </c>
      <c r="O273" s="130">
        <v>0</v>
      </c>
      <c r="P273" s="130"/>
      <c r="Q273" s="130"/>
      <c r="R273" s="130"/>
      <c r="S273" s="130"/>
      <c r="T273" s="130"/>
      <c r="U273" s="130"/>
      <c r="V273" s="126">
        <f t="shared" si="63"/>
        <v>0.38</v>
      </c>
      <c r="W273" s="126">
        <f t="shared" si="63"/>
        <v>0</v>
      </c>
      <c r="X273" s="126"/>
      <c r="Y273" s="126"/>
      <c r="Z273" s="126"/>
      <c r="AA273" s="126"/>
      <c r="AB273" s="126"/>
      <c r="AC273" s="126"/>
      <c r="AD273" s="126"/>
      <c r="AE273" s="126"/>
      <c r="AF273" s="126"/>
      <c r="AG273" s="126"/>
      <c r="AH273" s="130">
        <v>0.38</v>
      </c>
      <c r="AI273" s="126"/>
      <c r="AJ273" s="126"/>
      <c r="AK273" s="126"/>
      <c r="AL273" s="126"/>
      <c r="AM273" s="126"/>
      <c r="AN273" s="126"/>
      <c r="AO273" s="126"/>
      <c r="AP273" s="130">
        <f t="shared" si="64"/>
        <v>0.38</v>
      </c>
      <c r="AQ273" s="130">
        <f t="shared" si="64"/>
        <v>0</v>
      </c>
    </row>
    <row r="274" spans="1:43" ht="47.25" x14ac:dyDescent="0.25">
      <c r="A274" s="124" t="s">
        <v>1074</v>
      </c>
      <c r="B274" s="715"/>
      <c r="C274" s="106" t="s">
        <v>1177</v>
      </c>
      <c r="D274" s="126"/>
      <c r="E274" s="126"/>
      <c r="F274" s="126"/>
      <c r="G274" s="126"/>
      <c r="H274" s="126"/>
      <c r="I274" s="126"/>
      <c r="J274" s="126"/>
      <c r="K274" s="126"/>
      <c r="L274" s="126"/>
      <c r="M274" s="126"/>
      <c r="N274" s="130">
        <v>0.93899999999999995</v>
      </c>
      <c r="O274" s="130">
        <v>0.1</v>
      </c>
      <c r="P274" s="130"/>
      <c r="Q274" s="130"/>
      <c r="R274" s="130"/>
      <c r="S274" s="130"/>
      <c r="T274" s="130"/>
      <c r="U274" s="130"/>
      <c r="V274" s="126">
        <f t="shared" si="63"/>
        <v>0.93899999999999995</v>
      </c>
      <c r="W274" s="126">
        <f t="shared" si="63"/>
        <v>0.1</v>
      </c>
      <c r="X274" s="126"/>
      <c r="Y274" s="126"/>
      <c r="Z274" s="126"/>
      <c r="AA274" s="126"/>
      <c r="AB274" s="126"/>
      <c r="AC274" s="126"/>
      <c r="AD274" s="126"/>
      <c r="AE274" s="126"/>
      <c r="AF274" s="126"/>
      <c r="AG274" s="126"/>
      <c r="AH274" s="130">
        <v>0.3</v>
      </c>
      <c r="AI274" s="126"/>
      <c r="AJ274" s="126"/>
      <c r="AK274" s="126"/>
      <c r="AL274" s="126"/>
      <c r="AM274" s="126"/>
      <c r="AN274" s="126"/>
      <c r="AO274" s="126"/>
      <c r="AP274" s="130">
        <f t="shared" si="64"/>
        <v>0.3</v>
      </c>
      <c r="AQ274" s="130">
        <f t="shared" si="64"/>
        <v>0</v>
      </c>
    </row>
    <row r="275" spans="1:43" ht="31.5" x14ac:dyDescent="0.25">
      <c r="A275" s="124" t="s">
        <v>1074</v>
      </c>
      <c r="B275" s="715"/>
      <c r="C275" s="106" t="s">
        <v>1178</v>
      </c>
      <c r="D275" s="126"/>
      <c r="E275" s="126"/>
      <c r="F275" s="126"/>
      <c r="G275" s="126"/>
      <c r="H275" s="126"/>
      <c r="I275" s="126"/>
      <c r="J275" s="126"/>
      <c r="K275" s="126"/>
      <c r="L275" s="126"/>
      <c r="M275" s="126"/>
      <c r="N275" s="130">
        <v>6.5000000000000002E-2</v>
      </c>
      <c r="O275" s="130">
        <v>0</v>
      </c>
      <c r="P275" s="130"/>
      <c r="Q275" s="130"/>
      <c r="R275" s="130"/>
      <c r="S275" s="130"/>
      <c r="T275" s="130"/>
      <c r="U275" s="130"/>
      <c r="V275" s="126">
        <f t="shared" si="63"/>
        <v>6.5000000000000002E-2</v>
      </c>
      <c r="W275" s="126">
        <f t="shared" si="63"/>
        <v>0</v>
      </c>
      <c r="X275" s="126"/>
      <c r="Y275" s="126"/>
      <c r="Z275" s="126"/>
      <c r="AA275" s="126"/>
      <c r="AB275" s="126"/>
      <c r="AC275" s="126"/>
      <c r="AD275" s="126"/>
      <c r="AE275" s="126"/>
      <c r="AF275" s="126"/>
      <c r="AG275" s="126"/>
      <c r="AH275" s="130"/>
      <c r="AI275" s="126"/>
      <c r="AJ275" s="126"/>
      <c r="AK275" s="126"/>
      <c r="AL275" s="126"/>
      <c r="AM275" s="126"/>
      <c r="AN275" s="126"/>
      <c r="AO275" s="126"/>
      <c r="AP275" s="130">
        <f t="shared" si="64"/>
        <v>0</v>
      </c>
      <c r="AQ275" s="130">
        <f t="shared" si="64"/>
        <v>0</v>
      </c>
    </row>
    <row r="276" spans="1:43" ht="31.5" x14ac:dyDescent="0.25">
      <c r="A276" s="124" t="s">
        <v>1074</v>
      </c>
      <c r="B276" s="715"/>
      <c r="C276" s="106" t="s">
        <v>1179</v>
      </c>
      <c r="D276" s="126"/>
      <c r="E276" s="126"/>
      <c r="F276" s="126"/>
      <c r="G276" s="126"/>
      <c r="H276" s="126"/>
      <c r="I276" s="126"/>
      <c r="J276" s="126"/>
      <c r="K276" s="126"/>
      <c r="L276" s="126"/>
      <c r="M276" s="126"/>
      <c r="N276" s="130">
        <v>6.2E-2</v>
      </c>
      <c r="O276" s="130">
        <v>0</v>
      </c>
      <c r="P276" s="130"/>
      <c r="Q276" s="130"/>
      <c r="R276" s="130"/>
      <c r="S276" s="130"/>
      <c r="T276" s="130"/>
      <c r="U276" s="130"/>
      <c r="V276" s="126">
        <f t="shared" si="63"/>
        <v>6.2E-2</v>
      </c>
      <c r="W276" s="126">
        <f t="shared" si="63"/>
        <v>0</v>
      </c>
      <c r="X276" s="126"/>
      <c r="Y276" s="126"/>
      <c r="Z276" s="126"/>
      <c r="AA276" s="126"/>
      <c r="AB276" s="126"/>
      <c r="AC276" s="126"/>
      <c r="AD276" s="126"/>
      <c r="AE276" s="126"/>
      <c r="AF276" s="126"/>
      <c r="AG276" s="126"/>
      <c r="AH276" s="130"/>
      <c r="AI276" s="126"/>
      <c r="AJ276" s="126"/>
      <c r="AK276" s="126"/>
      <c r="AL276" s="126"/>
      <c r="AM276" s="126"/>
      <c r="AN276" s="126"/>
      <c r="AO276" s="126"/>
      <c r="AP276" s="130">
        <f t="shared" si="64"/>
        <v>0</v>
      </c>
      <c r="AQ276" s="130">
        <f t="shared" si="64"/>
        <v>0</v>
      </c>
    </row>
    <row r="277" spans="1:43" ht="31.5" x14ac:dyDescent="0.25">
      <c r="A277" s="124" t="s">
        <v>1074</v>
      </c>
      <c r="B277" s="715"/>
      <c r="C277" s="106" t="s">
        <v>1180</v>
      </c>
      <c r="D277" s="126"/>
      <c r="E277" s="126"/>
      <c r="F277" s="126"/>
      <c r="G277" s="126"/>
      <c r="H277" s="126"/>
      <c r="I277" s="126"/>
      <c r="J277" s="126"/>
      <c r="K277" s="126"/>
      <c r="L277" s="126"/>
      <c r="M277" s="126"/>
      <c r="N277" s="130"/>
      <c r="O277" s="130"/>
      <c r="P277" s="130">
        <v>6.5000000000000002E-2</v>
      </c>
      <c r="Q277" s="130"/>
      <c r="R277" s="130"/>
      <c r="S277" s="130"/>
      <c r="T277" s="130"/>
      <c r="U277" s="130"/>
      <c r="V277" s="126">
        <f t="shared" si="63"/>
        <v>6.5000000000000002E-2</v>
      </c>
      <c r="W277" s="126">
        <f t="shared" si="63"/>
        <v>0</v>
      </c>
      <c r="X277" s="126"/>
      <c r="Y277" s="126"/>
      <c r="Z277" s="126"/>
      <c r="AA277" s="126"/>
      <c r="AB277" s="126"/>
      <c r="AC277" s="126"/>
      <c r="AD277" s="126"/>
      <c r="AE277" s="126"/>
      <c r="AF277" s="126"/>
      <c r="AG277" s="126"/>
      <c r="AH277" s="130"/>
      <c r="AI277" s="126"/>
      <c r="AJ277" s="130"/>
      <c r="AK277" s="130"/>
      <c r="AL277" s="126"/>
      <c r="AM277" s="126"/>
      <c r="AN277" s="126"/>
      <c r="AO277" s="126"/>
      <c r="AP277" s="130">
        <f t="shared" si="64"/>
        <v>0</v>
      </c>
      <c r="AQ277" s="130">
        <f t="shared" si="64"/>
        <v>0</v>
      </c>
    </row>
    <row r="278" spans="1:43" ht="31.5" x14ac:dyDescent="0.25">
      <c r="A278" s="124" t="s">
        <v>1074</v>
      </c>
      <c r="B278" s="715"/>
      <c r="C278" s="106" t="s">
        <v>1181</v>
      </c>
      <c r="D278" s="126"/>
      <c r="E278" s="126"/>
      <c r="F278" s="126"/>
      <c r="G278" s="126"/>
      <c r="H278" s="126"/>
      <c r="I278" s="126"/>
      <c r="J278" s="126"/>
      <c r="K278" s="126"/>
      <c r="L278" s="126"/>
      <c r="M278" s="126"/>
      <c r="N278" s="130"/>
      <c r="O278" s="130"/>
      <c r="P278" s="130">
        <v>0.57499999999999996</v>
      </c>
      <c r="Q278" s="130">
        <v>0.25</v>
      </c>
      <c r="R278" s="130"/>
      <c r="S278" s="130"/>
      <c r="T278" s="130"/>
      <c r="U278" s="130"/>
      <c r="V278" s="126">
        <f t="shared" si="63"/>
        <v>0.57499999999999996</v>
      </c>
      <c r="W278" s="126">
        <f t="shared" si="63"/>
        <v>0.25</v>
      </c>
      <c r="X278" s="126"/>
      <c r="Y278" s="126"/>
      <c r="Z278" s="126"/>
      <c r="AA278" s="126"/>
      <c r="AB278" s="126"/>
      <c r="AC278" s="126"/>
      <c r="AD278" s="126"/>
      <c r="AE278" s="126"/>
      <c r="AF278" s="126"/>
      <c r="AG278" s="126"/>
      <c r="AH278" s="130"/>
      <c r="AI278" s="126"/>
      <c r="AJ278" s="130">
        <v>0.57499999999999996</v>
      </c>
      <c r="AK278" s="130"/>
      <c r="AL278" s="126"/>
      <c r="AM278" s="126"/>
      <c r="AN278" s="126"/>
      <c r="AO278" s="126"/>
      <c r="AP278" s="130">
        <f t="shared" si="64"/>
        <v>0.57499999999999996</v>
      </c>
      <c r="AQ278" s="130">
        <f t="shared" si="64"/>
        <v>0</v>
      </c>
    </row>
    <row r="279" spans="1:43" ht="31.5" x14ac:dyDescent="0.25">
      <c r="A279" s="124" t="s">
        <v>1074</v>
      </c>
      <c r="B279" s="715"/>
      <c r="C279" s="106" t="s">
        <v>1182</v>
      </c>
      <c r="D279" s="126"/>
      <c r="E279" s="126"/>
      <c r="F279" s="126"/>
      <c r="G279" s="126"/>
      <c r="H279" s="126"/>
      <c r="I279" s="126"/>
      <c r="J279" s="126"/>
      <c r="K279" s="126"/>
      <c r="L279" s="126"/>
      <c r="M279" s="126"/>
      <c r="N279" s="130"/>
      <c r="O279" s="130"/>
      <c r="P279" s="130">
        <v>0.49399999999999999</v>
      </c>
      <c r="Q279" s="130"/>
      <c r="R279" s="130"/>
      <c r="S279" s="130"/>
      <c r="T279" s="130"/>
      <c r="U279" s="130"/>
      <c r="V279" s="126">
        <f t="shared" si="63"/>
        <v>0.49399999999999999</v>
      </c>
      <c r="W279" s="126">
        <f t="shared" si="63"/>
        <v>0</v>
      </c>
      <c r="X279" s="126"/>
      <c r="Y279" s="126"/>
      <c r="Z279" s="126"/>
      <c r="AA279" s="126"/>
      <c r="AB279" s="126"/>
      <c r="AC279" s="126"/>
      <c r="AD279" s="126"/>
      <c r="AE279" s="126"/>
      <c r="AF279" s="126"/>
      <c r="AG279" s="126"/>
      <c r="AH279" s="130"/>
      <c r="AI279" s="126"/>
      <c r="AJ279" s="130">
        <v>0.49399999999999999</v>
      </c>
      <c r="AK279" s="130"/>
      <c r="AL279" s="126"/>
      <c r="AM279" s="126"/>
      <c r="AN279" s="126"/>
      <c r="AO279" s="126"/>
      <c r="AP279" s="130">
        <f t="shared" si="64"/>
        <v>0.49399999999999999</v>
      </c>
      <c r="AQ279" s="130">
        <f t="shared" si="64"/>
        <v>0</v>
      </c>
    </row>
    <row r="280" spans="1:43" ht="31.5" x14ac:dyDescent="0.25">
      <c r="A280" s="124" t="s">
        <v>1074</v>
      </c>
      <c r="B280" s="715"/>
      <c r="C280" s="106" t="s">
        <v>1183</v>
      </c>
      <c r="D280" s="126"/>
      <c r="E280" s="126"/>
      <c r="F280" s="126"/>
      <c r="G280" s="126"/>
      <c r="H280" s="126"/>
      <c r="I280" s="126"/>
      <c r="J280" s="126"/>
      <c r="K280" s="126"/>
      <c r="L280" s="126"/>
      <c r="M280" s="126"/>
      <c r="N280" s="130"/>
      <c r="O280" s="130"/>
      <c r="P280" s="130">
        <v>0.498</v>
      </c>
      <c r="Q280" s="130"/>
      <c r="R280" s="130"/>
      <c r="S280" s="130"/>
      <c r="T280" s="130"/>
      <c r="U280" s="130"/>
      <c r="V280" s="126">
        <f t="shared" si="63"/>
        <v>0.498</v>
      </c>
      <c r="W280" s="126">
        <f t="shared" si="63"/>
        <v>0</v>
      </c>
      <c r="X280" s="126"/>
      <c r="Y280" s="126"/>
      <c r="Z280" s="126"/>
      <c r="AA280" s="126"/>
      <c r="AB280" s="126"/>
      <c r="AC280" s="126"/>
      <c r="AD280" s="126"/>
      <c r="AE280" s="126"/>
      <c r="AF280" s="126"/>
      <c r="AG280" s="126"/>
      <c r="AH280" s="130"/>
      <c r="AI280" s="126"/>
      <c r="AJ280" s="130">
        <v>0.498</v>
      </c>
      <c r="AK280" s="130"/>
      <c r="AL280" s="126"/>
      <c r="AM280" s="126"/>
      <c r="AN280" s="126"/>
      <c r="AO280" s="126"/>
      <c r="AP280" s="130">
        <f t="shared" si="64"/>
        <v>0.498</v>
      </c>
      <c r="AQ280" s="130">
        <f t="shared" si="64"/>
        <v>0</v>
      </c>
    </row>
    <row r="281" spans="1:43" ht="31.5" x14ac:dyDescent="0.25">
      <c r="A281" s="124" t="s">
        <v>1074</v>
      </c>
      <c r="B281" s="715"/>
      <c r="C281" s="106" t="s">
        <v>1184</v>
      </c>
      <c r="D281" s="126"/>
      <c r="E281" s="126"/>
      <c r="F281" s="126"/>
      <c r="G281" s="126"/>
      <c r="H281" s="126"/>
      <c r="I281" s="126"/>
      <c r="J281" s="126"/>
      <c r="K281" s="126"/>
      <c r="L281" s="126"/>
      <c r="M281" s="126"/>
      <c r="N281" s="130"/>
      <c r="O281" s="130"/>
      <c r="P281" s="130">
        <v>0.10299999999999999</v>
      </c>
      <c r="Q281" s="130"/>
      <c r="R281" s="130"/>
      <c r="S281" s="130"/>
      <c r="T281" s="130"/>
      <c r="U281" s="130"/>
      <c r="V281" s="126">
        <f t="shared" si="63"/>
        <v>0.10299999999999999</v>
      </c>
      <c r="W281" s="126">
        <f t="shared" si="63"/>
        <v>0</v>
      </c>
      <c r="X281" s="126"/>
      <c r="Y281" s="126"/>
      <c r="Z281" s="126"/>
      <c r="AA281" s="126"/>
      <c r="AB281" s="126"/>
      <c r="AC281" s="126"/>
      <c r="AD281" s="126"/>
      <c r="AE281" s="126"/>
      <c r="AF281" s="126"/>
      <c r="AG281" s="126"/>
      <c r="AH281" s="130"/>
      <c r="AI281" s="126"/>
      <c r="AJ281" s="130">
        <v>0.10299999999999999</v>
      </c>
      <c r="AK281" s="130"/>
      <c r="AL281" s="126"/>
      <c r="AM281" s="126"/>
      <c r="AN281" s="126"/>
      <c r="AO281" s="126"/>
      <c r="AP281" s="130">
        <f t="shared" si="64"/>
        <v>0.10299999999999999</v>
      </c>
      <c r="AQ281" s="130">
        <f t="shared" si="64"/>
        <v>0</v>
      </c>
    </row>
    <row r="282" spans="1:43" ht="31.5" x14ac:dyDescent="0.25">
      <c r="A282" s="124" t="s">
        <v>1074</v>
      </c>
      <c r="B282" s="715"/>
      <c r="C282" s="106" t="s">
        <v>1185</v>
      </c>
      <c r="D282" s="126"/>
      <c r="E282" s="126"/>
      <c r="F282" s="126"/>
      <c r="G282" s="126"/>
      <c r="H282" s="126"/>
      <c r="I282" s="126"/>
      <c r="J282" s="126"/>
      <c r="K282" s="126"/>
      <c r="L282" s="126"/>
      <c r="M282" s="126"/>
      <c r="N282" s="130"/>
      <c r="O282" s="130"/>
      <c r="P282" s="130"/>
      <c r="Q282" s="130">
        <v>0.25</v>
      </c>
      <c r="R282" s="130"/>
      <c r="S282" s="130"/>
      <c r="T282" s="130"/>
      <c r="U282" s="130"/>
      <c r="V282" s="126">
        <f t="shared" si="63"/>
        <v>0</v>
      </c>
      <c r="W282" s="126">
        <f t="shared" si="63"/>
        <v>0.25</v>
      </c>
      <c r="X282" s="126"/>
      <c r="Y282" s="126"/>
      <c r="Z282" s="126"/>
      <c r="AA282" s="126"/>
      <c r="AB282" s="126"/>
      <c r="AC282" s="126"/>
      <c r="AD282" s="126"/>
      <c r="AE282" s="126"/>
      <c r="AF282" s="126"/>
      <c r="AG282" s="126"/>
      <c r="AH282" s="130"/>
      <c r="AI282" s="126"/>
      <c r="AJ282" s="130"/>
      <c r="AK282" s="130">
        <v>0.16</v>
      </c>
      <c r="AL282" s="126"/>
      <c r="AM282" s="126"/>
      <c r="AN282" s="126"/>
      <c r="AO282" s="126"/>
      <c r="AP282" s="130">
        <f t="shared" si="64"/>
        <v>0</v>
      </c>
      <c r="AQ282" s="130">
        <f t="shared" si="64"/>
        <v>0.16</v>
      </c>
    </row>
    <row r="283" spans="1:43" ht="31.5" x14ac:dyDescent="0.25">
      <c r="A283" s="124" t="s">
        <v>1074</v>
      </c>
      <c r="B283" s="715"/>
      <c r="C283" s="106" t="s">
        <v>1186</v>
      </c>
      <c r="D283" s="126"/>
      <c r="E283" s="126"/>
      <c r="F283" s="126"/>
      <c r="G283" s="126"/>
      <c r="H283" s="126"/>
      <c r="I283" s="126"/>
      <c r="J283" s="126"/>
      <c r="K283" s="126"/>
      <c r="L283" s="126"/>
      <c r="M283" s="126"/>
      <c r="N283" s="130"/>
      <c r="O283" s="130"/>
      <c r="P283" s="130"/>
      <c r="Q283" s="130">
        <v>0.1</v>
      </c>
      <c r="R283" s="130"/>
      <c r="S283" s="130"/>
      <c r="T283" s="130"/>
      <c r="U283" s="130"/>
      <c r="V283" s="126">
        <f t="shared" si="63"/>
        <v>0</v>
      </c>
      <c r="W283" s="126">
        <f t="shared" si="63"/>
        <v>0.1</v>
      </c>
      <c r="X283" s="126"/>
      <c r="Y283" s="126"/>
      <c r="Z283" s="126"/>
      <c r="AA283" s="126"/>
      <c r="AB283" s="126"/>
      <c r="AC283" s="126"/>
      <c r="AD283" s="126"/>
      <c r="AE283" s="126"/>
      <c r="AF283" s="126"/>
      <c r="AG283" s="126"/>
      <c r="AH283" s="130"/>
      <c r="AI283" s="126"/>
      <c r="AJ283" s="130"/>
      <c r="AK283" s="130">
        <v>6.3E-2</v>
      </c>
      <c r="AL283" s="126"/>
      <c r="AM283" s="126"/>
      <c r="AN283" s="126"/>
      <c r="AO283" s="126"/>
      <c r="AP283" s="130">
        <f t="shared" si="64"/>
        <v>0</v>
      </c>
      <c r="AQ283" s="130">
        <f t="shared" si="64"/>
        <v>6.3E-2</v>
      </c>
    </row>
    <row r="284" spans="1:43" ht="31.5" x14ac:dyDescent="0.25">
      <c r="A284" s="124" t="s">
        <v>1074</v>
      </c>
      <c r="B284" s="715"/>
      <c r="C284" s="106" t="s">
        <v>1187</v>
      </c>
      <c r="D284" s="126"/>
      <c r="E284" s="126"/>
      <c r="F284" s="126"/>
      <c r="G284" s="126"/>
      <c r="H284" s="126"/>
      <c r="I284" s="126"/>
      <c r="J284" s="126"/>
      <c r="K284" s="126"/>
      <c r="L284" s="126"/>
      <c r="M284" s="126"/>
      <c r="N284" s="130"/>
      <c r="O284" s="130"/>
      <c r="P284" s="130"/>
      <c r="Q284" s="130">
        <v>0.1</v>
      </c>
      <c r="R284" s="130"/>
      <c r="S284" s="130"/>
      <c r="T284" s="130"/>
      <c r="U284" s="130"/>
      <c r="V284" s="126">
        <f t="shared" si="63"/>
        <v>0</v>
      </c>
      <c r="W284" s="126">
        <f t="shared" si="63"/>
        <v>0.1</v>
      </c>
      <c r="X284" s="126"/>
      <c r="Y284" s="126"/>
      <c r="Z284" s="126"/>
      <c r="AA284" s="126"/>
      <c r="AB284" s="126"/>
      <c r="AC284" s="126"/>
      <c r="AD284" s="126"/>
      <c r="AE284" s="126"/>
      <c r="AF284" s="126"/>
      <c r="AG284" s="126"/>
      <c r="AH284" s="130"/>
      <c r="AI284" s="126"/>
      <c r="AJ284" s="130"/>
      <c r="AK284" s="130">
        <v>6.3E-2</v>
      </c>
      <c r="AL284" s="126"/>
      <c r="AM284" s="126"/>
      <c r="AN284" s="126"/>
      <c r="AO284" s="126"/>
      <c r="AP284" s="130">
        <f t="shared" si="64"/>
        <v>0</v>
      </c>
      <c r="AQ284" s="130">
        <f t="shared" si="64"/>
        <v>6.3E-2</v>
      </c>
    </row>
    <row r="285" spans="1:43" ht="63" x14ac:dyDescent="0.25">
      <c r="A285" s="124" t="s">
        <v>1074</v>
      </c>
      <c r="B285" s="715"/>
      <c r="C285" s="106" t="s">
        <v>1188</v>
      </c>
      <c r="D285" s="126"/>
      <c r="E285" s="126"/>
      <c r="F285" s="126"/>
      <c r="G285" s="126"/>
      <c r="H285" s="126"/>
      <c r="I285" s="126"/>
      <c r="J285" s="126"/>
      <c r="K285" s="126"/>
      <c r="L285" s="126"/>
      <c r="M285" s="126"/>
      <c r="N285" s="130"/>
      <c r="O285" s="130"/>
      <c r="P285" s="130">
        <v>1.3959999999999999</v>
      </c>
      <c r="Q285" s="130"/>
      <c r="R285" s="130"/>
      <c r="S285" s="130"/>
      <c r="T285" s="130"/>
      <c r="U285" s="130"/>
      <c r="V285" s="126">
        <f t="shared" si="63"/>
        <v>1.3959999999999999</v>
      </c>
      <c r="W285" s="126">
        <f t="shared" si="63"/>
        <v>0</v>
      </c>
      <c r="X285" s="126"/>
      <c r="Y285" s="126"/>
      <c r="Z285" s="126"/>
      <c r="AA285" s="126"/>
      <c r="AB285" s="126"/>
      <c r="AC285" s="126"/>
      <c r="AD285" s="126"/>
      <c r="AE285" s="126"/>
      <c r="AF285" s="126"/>
      <c r="AG285" s="126"/>
      <c r="AH285" s="130"/>
      <c r="AI285" s="126"/>
      <c r="AJ285" s="130"/>
      <c r="AK285" s="130"/>
      <c r="AL285" s="126"/>
      <c r="AM285" s="126"/>
      <c r="AN285" s="126"/>
      <c r="AO285" s="126"/>
      <c r="AP285" s="130">
        <f t="shared" si="64"/>
        <v>0</v>
      </c>
      <c r="AQ285" s="130">
        <f t="shared" si="64"/>
        <v>0</v>
      </c>
    </row>
    <row r="286" spans="1:43" ht="31.5" x14ac:dyDescent="0.25">
      <c r="A286" s="124" t="s">
        <v>1074</v>
      </c>
      <c r="B286" s="715"/>
      <c r="C286" s="106" t="s">
        <v>1189</v>
      </c>
      <c r="D286" s="126"/>
      <c r="E286" s="126"/>
      <c r="F286" s="126"/>
      <c r="G286" s="126"/>
      <c r="H286" s="126"/>
      <c r="I286" s="126"/>
      <c r="J286" s="126"/>
      <c r="K286" s="126"/>
      <c r="L286" s="126"/>
      <c r="M286" s="126"/>
      <c r="N286" s="130"/>
      <c r="O286" s="130"/>
      <c r="P286" s="130">
        <v>0.55500000000000005</v>
      </c>
      <c r="Q286" s="130"/>
      <c r="R286" s="130"/>
      <c r="S286" s="130"/>
      <c r="T286" s="130"/>
      <c r="U286" s="130"/>
      <c r="V286" s="126">
        <f t="shared" si="63"/>
        <v>0.55500000000000005</v>
      </c>
      <c r="W286" s="126">
        <f t="shared" si="63"/>
        <v>0</v>
      </c>
      <c r="X286" s="126"/>
      <c r="Y286" s="126"/>
      <c r="Z286" s="126"/>
      <c r="AA286" s="126"/>
      <c r="AB286" s="126"/>
      <c r="AC286" s="126"/>
      <c r="AD286" s="126"/>
      <c r="AE286" s="126"/>
      <c r="AF286" s="126"/>
      <c r="AG286" s="126"/>
      <c r="AH286" s="130"/>
      <c r="AI286" s="126"/>
      <c r="AJ286" s="130">
        <v>0.30499999999999999</v>
      </c>
      <c r="AK286" s="130"/>
      <c r="AL286" s="126"/>
      <c r="AM286" s="126"/>
      <c r="AN286" s="126"/>
      <c r="AO286" s="126"/>
      <c r="AP286" s="130">
        <f t="shared" si="64"/>
        <v>0.30499999999999999</v>
      </c>
      <c r="AQ286" s="130">
        <f t="shared" si="64"/>
        <v>0</v>
      </c>
    </row>
    <row r="287" spans="1:43" ht="31.5" x14ac:dyDescent="0.25">
      <c r="A287" s="124" t="s">
        <v>1074</v>
      </c>
      <c r="B287" s="715"/>
      <c r="C287" s="106" t="s">
        <v>1190</v>
      </c>
      <c r="D287" s="126"/>
      <c r="E287" s="126"/>
      <c r="F287" s="126"/>
      <c r="G287" s="126"/>
      <c r="H287" s="126"/>
      <c r="I287" s="126"/>
      <c r="J287" s="126"/>
      <c r="K287" s="126"/>
      <c r="L287" s="126"/>
      <c r="M287" s="126"/>
      <c r="N287" s="130"/>
      <c r="O287" s="130"/>
      <c r="P287" s="130"/>
      <c r="Q287" s="130"/>
      <c r="R287" s="130">
        <v>0.18</v>
      </c>
      <c r="S287" s="130"/>
      <c r="T287" s="130"/>
      <c r="U287" s="130"/>
      <c r="V287" s="126">
        <f t="shared" si="63"/>
        <v>0.18</v>
      </c>
      <c r="W287" s="126">
        <f t="shared" si="63"/>
        <v>0</v>
      </c>
      <c r="X287" s="126"/>
      <c r="Y287" s="126"/>
      <c r="Z287" s="126"/>
      <c r="AA287" s="126"/>
      <c r="AB287" s="126"/>
      <c r="AC287" s="126"/>
      <c r="AD287" s="126"/>
      <c r="AE287" s="126"/>
      <c r="AF287" s="126"/>
      <c r="AG287" s="126"/>
      <c r="AH287" s="130"/>
      <c r="AI287" s="126"/>
      <c r="AJ287" s="130"/>
      <c r="AK287" s="130"/>
      <c r="AL287" s="130">
        <v>0.18</v>
      </c>
      <c r="AM287" s="130"/>
      <c r="AN287" s="126"/>
      <c r="AO287" s="126"/>
      <c r="AP287" s="130">
        <f t="shared" si="64"/>
        <v>0.18</v>
      </c>
      <c r="AQ287" s="130">
        <f t="shared" si="64"/>
        <v>0</v>
      </c>
    </row>
    <row r="288" spans="1:43" ht="31.5" x14ac:dyDescent="0.25">
      <c r="A288" s="124" t="s">
        <v>1074</v>
      </c>
      <c r="B288" s="715"/>
      <c r="C288" s="106" t="s">
        <v>1191</v>
      </c>
      <c r="D288" s="126"/>
      <c r="E288" s="126"/>
      <c r="F288" s="126"/>
      <c r="G288" s="126"/>
      <c r="H288" s="126"/>
      <c r="I288" s="126"/>
      <c r="J288" s="126"/>
      <c r="K288" s="126"/>
      <c r="L288" s="126"/>
      <c r="M288" s="126"/>
      <c r="N288" s="130"/>
      <c r="O288" s="130"/>
      <c r="P288" s="130"/>
      <c r="Q288" s="130"/>
      <c r="R288" s="130">
        <v>0.20100000000000001</v>
      </c>
      <c r="S288" s="130"/>
      <c r="T288" s="130"/>
      <c r="U288" s="130"/>
      <c r="V288" s="126">
        <f t="shared" si="63"/>
        <v>0.20100000000000001</v>
      </c>
      <c r="W288" s="126">
        <f t="shared" si="63"/>
        <v>0</v>
      </c>
      <c r="X288" s="126"/>
      <c r="Y288" s="126"/>
      <c r="Z288" s="126"/>
      <c r="AA288" s="126"/>
      <c r="AB288" s="126"/>
      <c r="AC288" s="126"/>
      <c r="AD288" s="126"/>
      <c r="AE288" s="126"/>
      <c r="AF288" s="126"/>
      <c r="AG288" s="126"/>
      <c r="AH288" s="130"/>
      <c r="AI288" s="126"/>
      <c r="AJ288" s="130"/>
      <c r="AK288" s="130"/>
      <c r="AL288" s="130">
        <v>0.20100000000000001</v>
      </c>
      <c r="AM288" s="130"/>
      <c r="AN288" s="126"/>
      <c r="AO288" s="126"/>
      <c r="AP288" s="130">
        <f t="shared" si="64"/>
        <v>0.20100000000000001</v>
      </c>
      <c r="AQ288" s="130">
        <f t="shared" si="64"/>
        <v>0</v>
      </c>
    </row>
    <row r="289" spans="1:43" ht="31.5" x14ac:dyDescent="0.25">
      <c r="A289" s="124" t="s">
        <v>1074</v>
      </c>
      <c r="B289" s="715"/>
      <c r="C289" s="106" t="s">
        <v>1192</v>
      </c>
      <c r="D289" s="126"/>
      <c r="E289" s="126"/>
      <c r="F289" s="126"/>
      <c r="G289" s="126"/>
      <c r="H289" s="126"/>
      <c r="I289" s="126"/>
      <c r="J289" s="126"/>
      <c r="K289" s="126"/>
      <c r="L289" s="126"/>
      <c r="M289" s="126"/>
      <c r="N289" s="130"/>
      <c r="O289" s="130"/>
      <c r="P289" s="130"/>
      <c r="Q289" s="130"/>
      <c r="R289" s="130">
        <v>0.39</v>
      </c>
      <c r="S289" s="130"/>
      <c r="T289" s="130"/>
      <c r="U289" s="130"/>
      <c r="V289" s="126">
        <f t="shared" si="63"/>
        <v>0.39</v>
      </c>
      <c r="W289" s="126">
        <f t="shared" si="63"/>
        <v>0</v>
      </c>
      <c r="X289" s="126"/>
      <c r="Y289" s="126"/>
      <c r="Z289" s="126"/>
      <c r="AA289" s="126"/>
      <c r="AB289" s="126"/>
      <c r="AC289" s="126"/>
      <c r="AD289" s="126"/>
      <c r="AE289" s="126"/>
      <c r="AF289" s="126"/>
      <c r="AG289" s="126"/>
      <c r="AH289" s="130"/>
      <c r="AI289" s="126"/>
      <c r="AJ289" s="130"/>
      <c r="AK289" s="130"/>
      <c r="AL289" s="130">
        <v>0.39</v>
      </c>
      <c r="AM289" s="130"/>
      <c r="AN289" s="126"/>
      <c r="AO289" s="126"/>
      <c r="AP289" s="130">
        <f t="shared" si="64"/>
        <v>0.39</v>
      </c>
      <c r="AQ289" s="130">
        <f t="shared" si="64"/>
        <v>0</v>
      </c>
    </row>
    <row r="290" spans="1:43" ht="31.5" x14ac:dyDescent="0.25">
      <c r="A290" s="124" t="s">
        <v>1074</v>
      </c>
      <c r="B290" s="715"/>
      <c r="C290" s="106" t="s">
        <v>1193</v>
      </c>
      <c r="D290" s="126"/>
      <c r="E290" s="126"/>
      <c r="F290" s="126"/>
      <c r="G290" s="126"/>
      <c r="H290" s="126"/>
      <c r="I290" s="126"/>
      <c r="J290" s="126"/>
      <c r="K290" s="126"/>
      <c r="L290" s="126"/>
      <c r="M290" s="126"/>
      <c r="N290" s="130"/>
      <c r="O290" s="130"/>
      <c r="P290" s="130"/>
      <c r="Q290" s="130"/>
      <c r="R290" s="130">
        <v>0.28999999999999998</v>
      </c>
      <c r="S290" s="130"/>
      <c r="T290" s="130"/>
      <c r="U290" s="130"/>
      <c r="V290" s="126">
        <f t="shared" si="63"/>
        <v>0.28999999999999998</v>
      </c>
      <c r="W290" s="126">
        <f t="shared" si="63"/>
        <v>0</v>
      </c>
      <c r="X290" s="126"/>
      <c r="Y290" s="126"/>
      <c r="Z290" s="126"/>
      <c r="AA290" s="126"/>
      <c r="AB290" s="126"/>
      <c r="AC290" s="126"/>
      <c r="AD290" s="126"/>
      <c r="AE290" s="126"/>
      <c r="AF290" s="126"/>
      <c r="AG290" s="126"/>
      <c r="AH290" s="130"/>
      <c r="AI290" s="126"/>
      <c r="AJ290" s="130"/>
      <c r="AK290" s="130"/>
      <c r="AL290" s="130">
        <v>0.28999999999999998</v>
      </c>
      <c r="AM290" s="130"/>
      <c r="AN290" s="126"/>
      <c r="AO290" s="126"/>
      <c r="AP290" s="130">
        <f t="shared" si="64"/>
        <v>0.28999999999999998</v>
      </c>
      <c r="AQ290" s="130">
        <f t="shared" si="64"/>
        <v>0</v>
      </c>
    </row>
    <row r="291" spans="1:43" ht="31.5" x14ac:dyDescent="0.25">
      <c r="A291" s="124" t="s">
        <v>1074</v>
      </c>
      <c r="B291" s="715"/>
      <c r="C291" s="106" t="s">
        <v>1194</v>
      </c>
      <c r="D291" s="126"/>
      <c r="E291" s="126"/>
      <c r="F291" s="126"/>
      <c r="G291" s="126"/>
      <c r="H291" s="126"/>
      <c r="I291" s="126"/>
      <c r="J291" s="126"/>
      <c r="K291" s="126"/>
      <c r="L291" s="126"/>
      <c r="M291" s="126"/>
      <c r="N291" s="130"/>
      <c r="O291" s="130"/>
      <c r="P291" s="130"/>
      <c r="Q291" s="130"/>
      <c r="R291" s="130">
        <v>0.34499999999999997</v>
      </c>
      <c r="S291" s="130"/>
      <c r="T291" s="130"/>
      <c r="U291" s="130"/>
      <c r="V291" s="126">
        <f t="shared" si="63"/>
        <v>0.34499999999999997</v>
      </c>
      <c r="W291" s="126">
        <f t="shared" si="63"/>
        <v>0</v>
      </c>
      <c r="X291" s="126"/>
      <c r="Y291" s="126"/>
      <c r="Z291" s="126"/>
      <c r="AA291" s="126"/>
      <c r="AB291" s="126"/>
      <c r="AC291" s="126"/>
      <c r="AD291" s="126"/>
      <c r="AE291" s="126"/>
      <c r="AF291" s="126"/>
      <c r="AG291" s="126"/>
      <c r="AH291" s="130"/>
      <c r="AI291" s="126"/>
      <c r="AJ291" s="130"/>
      <c r="AK291" s="130"/>
      <c r="AL291" s="130">
        <v>0</v>
      </c>
      <c r="AM291" s="130"/>
      <c r="AN291" s="126"/>
      <c r="AO291" s="126"/>
      <c r="AP291" s="130">
        <f t="shared" si="64"/>
        <v>0</v>
      </c>
      <c r="AQ291" s="130">
        <f t="shared" si="64"/>
        <v>0</v>
      </c>
    </row>
    <row r="292" spans="1:43" ht="31.5" x14ac:dyDescent="0.25">
      <c r="A292" s="124" t="s">
        <v>1074</v>
      </c>
      <c r="B292" s="715"/>
      <c r="C292" s="106" t="s">
        <v>1195</v>
      </c>
      <c r="D292" s="126"/>
      <c r="E292" s="126"/>
      <c r="F292" s="126"/>
      <c r="G292" s="126"/>
      <c r="H292" s="126"/>
      <c r="I292" s="126"/>
      <c r="J292" s="126"/>
      <c r="K292" s="126"/>
      <c r="L292" s="126"/>
      <c r="M292" s="126"/>
      <c r="N292" s="130"/>
      <c r="O292" s="130"/>
      <c r="P292" s="130"/>
      <c r="Q292" s="130"/>
      <c r="R292" s="130">
        <v>0.17100000000000001</v>
      </c>
      <c r="S292" s="130"/>
      <c r="T292" s="130"/>
      <c r="U292" s="130"/>
      <c r="V292" s="126">
        <f t="shared" si="63"/>
        <v>0.17100000000000001</v>
      </c>
      <c r="W292" s="126">
        <f t="shared" si="63"/>
        <v>0</v>
      </c>
      <c r="X292" s="126"/>
      <c r="Y292" s="126"/>
      <c r="Z292" s="126"/>
      <c r="AA292" s="126"/>
      <c r="AB292" s="126"/>
      <c r="AC292" s="126"/>
      <c r="AD292" s="126"/>
      <c r="AE292" s="126"/>
      <c r="AF292" s="126"/>
      <c r="AG292" s="126"/>
      <c r="AH292" s="130"/>
      <c r="AI292" s="126"/>
      <c r="AJ292" s="130"/>
      <c r="AK292" s="130"/>
      <c r="AL292" s="130">
        <v>0.17100000000000001</v>
      </c>
      <c r="AM292" s="130"/>
      <c r="AN292" s="126"/>
      <c r="AO292" s="126"/>
      <c r="AP292" s="130">
        <f t="shared" si="64"/>
        <v>0.17100000000000001</v>
      </c>
      <c r="AQ292" s="130">
        <f t="shared" si="64"/>
        <v>0</v>
      </c>
    </row>
    <row r="293" spans="1:43" ht="31.5" x14ac:dyDescent="0.25">
      <c r="A293" s="124" t="s">
        <v>1074</v>
      </c>
      <c r="B293" s="715"/>
      <c r="C293" s="106" t="s">
        <v>1196</v>
      </c>
      <c r="D293" s="126"/>
      <c r="E293" s="126"/>
      <c r="F293" s="126"/>
      <c r="G293" s="126"/>
      <c r="H293" s="126"/>
      <c r="I293" s="126"/>
      <c r="J293" s="126"/>
      <c r="K293" s="126"/>
      <c r="L293" s="126"/>
      <c r="M293" s="126"/>
      <c r="N293" s="130"/>
      <c r="O293" s="130"/>
      <c r="P293" s="130"/>
      <c r="Q293" s="130"/>
      <c r="R293" s="130">
        <v>4.7E-2</v>
      </c>
      <c r="S293" s="130">
        <v>0.16</v>
      </c>
      <c r="T293" s="130"/>
      <c r="U293" s="130"/>
      <c r="V293" s="126">
        <f t="shared" si="63"/>
        <v>4.7E-2</v>
      </c>
      <c r="W293" s="126">
        <f t="shared" si="63"/>
        <v>0.16</v>
      </c>
      <c r="X293" s="126"/>
      <c r="Y293" s="126"/>
      <c r="Z293" s="126"/>
      <c r="AA293" s="126"/>
      <c r="AB293" s="126"/>
      <c r="AC293" s="126"/>
      <c r="AD293" s="126"/>
      <c r="AE293" s="126"/>
      <c r="AF293" s="126"/>
      <c r="AG293" s="126"/>
      <c r="AH293" s="130"/>
      <c r="AI293" s="126"/>
      <c r="AJ293" s="130"/>
      <c r="AK293" s="130"/>
      <c r="AL293" s="130">
        <v>4.7E-2</v>
      </c>
      <c r="AM293" s="130">
        <v>0.1</v>
      </c>
      <c r="AN293" s="126"/>
      <c r="AO293" s="126"/>
      <c r="AP293" s="130">
        <f t="shared" si="64"/>
        <v>4.7E-2</v>
      </c>
      <c r="AQ293" s="130">
        <f t="shared" si="64"/>
        <v>0.1</v>
      </c>
    </row>
    <row r="294" spans="1:43" ht="31.5" x14ac:dyDescent="0.25">
      <c r="A294" s="124" t="s">
        <v>1074</v>
      </c>
      <c r="B294" s="715"/>
      <c r="C294" s="106" t="s">
        <v>1197</v>
      </c>
      <c r="D294" s="126"/>
      <c r="E294" s="126"/>
      <c r="F294" s="126"/>
      <c r="G294" s="126"/>
      <c r="H294" s="126"/>
      <c r="I294" s="126"/>
      <c r="J294" s="126"/>
      <c r="K294" s="126"/>
      <c r="L294" s="126"/>
      <c r="M294" s="126"/>
      <c r="N294" s="130"/>
      <c r="O294" s="130"/>
      <c r="P294" s="130"/>
      <c r="Q294" s="130"/>
      <c r="R294" s="130">
        <v>4.3999999999999997E-2</v>
      </c>
      <c r="S294" s="130">
        <v>0.16</v>
      </c>
      <c r="T294" s="130"/>
      <c r="U294" s="130"/>
      <c r="V294" s="126">
        <f t="shared" si="63"/>
        <v>4.3999999999999997E-2</v>
      </c>
      <c r="W294" s="126">
        <f t="shared" si="63"/>
        <v>0.16</v>
      </c>
      <c r="X294" s="126"/>
      <c r="Y294" s="126"/>
      <c r="Z294" s="126"/>
      <c r="AA294" s="126"/>
      <c r="AB294" s="126"/>
      <c r="AC294" s="126"/>
      <c r="AD294" s="126"/>
      <c r="AE294" s="126"/>
      <c r="AF294" s="126"/>
      <c r="AG294" s="126"/>
      <c r="AH294" s="130"/>
      <c r="AI294" s="126"/>
      <c r="AJ294" s="130"/>
      <c r="AK294" s="130"/>
      <c r="AL294" s="130">
        <v>4.3999999999999997E-2</v>
      </c>
      <c r="AM294" s="130">
        <v>0.1</v>
      </c>
      <c r="AN294" s="126"/>
      <c r="AO294" s="126"/>
      <c r="AP294" s="130">
        <f t="shared" si="64"/>
        <v>4.3999999999999997E-2</v>
      </c>
      <c r="AQ294" s="130">
        <f t="shared" si="64"/>
        <v>0.1</v>
      </c>
    </row>
    <row r="295" spans="1:43" ht="31.5" x14ac:dyDescent="0.25">
      <c r="A295" s="124" t="s">
        <v>1074</v>
      </c>
      <c r="B295" s="715"/>
      <c r="C295" s="106" t="s">
        <v>1198</v>
      </c>
      <c r="D295" s="126"/>
      <c r="E295" s="126"/>
      <c r="F295" s="126"/>
      <c r="G295" s="126"/>
      <c r="H295" s="126"/>
      <c r="I295" s="126"/>
      <c r="J295" s="126"/>
      <c r="K295" s="126"/>
      <c r="L295" s="126"/>
      <c r="M295" s="126"/>
      <c r="N295" s="130"/>
      <c r="O295" s="130"/>
      <c r="P295" s="130"/>
      <c r="Q295" s="130"/>
      <c r="R295" s="130">
        <v>0.128</v>
      </c>
      <c r="S295" s="130">
        <v>0.16</v>
      </c>
      <c r="T295" s="130"/>
      <c r="U295" s="130"/>
      <c r="V295" s="126">
        <f t="shared" si="63"/>
        <v>0.128</v>
      </c>
      <c r="W295" s="126">
        <f t="shared" si="63"/>
        <v>0.16</v>
      </c>
      <c r="X295" s="126"/>
      <c r="Y295" s="126"/>
      <c r="Z295" s="126"/>
      <c r="AA295" s="126"/>
      <c r="AB295" s="126"/>
      <c r="AC295" s="126"/>
      <c r="AD295" s="126"/>
      <c r="AE295" s="126"/>
      <c r="AF295" s="126"/>
      <c r="AG295" s="126"/>
      <c r="AH295" s="130"/>
      <c r="AI295" s="126"/>
      <c r="AJ295" s="130"/>
      <c r="AK295" s="130"/>
      <c r="AL295" s="130">
        <v>0.128</v>
      </c>
      <c r="AM295" s="130">
        <v>0.1</v>
      </c>
      <c r="AN295" s="126"/>
      <c r="AO295" s="126"/>
      <c r="AP295" s="130">
        <f t="shared" si="64"/>
        <v>0.128</v>
      </c>
      <c r="AQ295" s="130">
        <f t="shared" si="64"/>
        <v>0.1</v>
      </c>
    </row>
    <row r="296" spans="1:43" ht="47.25" x14ac:dyDescent="0.25">
      <c r="A296" s="124" t="s">
        <v>1074</v>
      </c>
      <c r="B296" s="715"/>
      <c r="C296" s="106" t="s">
        <v>1199</v>
      </c>
      <c r="D296" s="126"/>
      <c r="E296" s="126"/>
      <c r="F296" s="126"/>
      <c r="G296" s="126"/>
      <c r="H296" s="126"/>
      <c r="I296" s="126"/>
      <c r="J296" s="126"/>
      <c r="K296" s="126"/>
      <c r="L296" s="126"/>
      <c r="M296" s="126"/>
      <c r="N296" s="130"/>
      <c r="O296" s="130"/>
      <c r="P296" s="130"/>
      <c r="Q296" s="130"/>
      <c r="R296" s="130">
        <v>0.82099999999999995</v>
      </c>
      <c r="S296" s="130">
        <v>0.1</v>
      </c>
      <c r="T296" s="130"/>
      <c r="U296" s="130"/>
      <c r="V296" s="126">
        <f t="shared" si="63"/>
        <v>0.82099999999999995</v>
      </c>
      <c r="W296" s="126">
        <f t="shared" si="63"/>
        <v>0.1</v>
      </c>
      <c r="X296" s="126"/>
      <c r="Y296" s="126"/>
      <c r="Z296" s="126"/>
      <c r="AA296" s="126"/>
      <c r="AB296" s="126"/>
      <c r="AC296" s="126"/>
      <c r="AD296" s="126"/>
      <c r="AE296" s="126"/>
      <c r="AF296" s="126"/>
      <c r="AG296" s="126"/>
      <c r="AH296" s="130"/>
      <c r="AI296" s="126"/>
      <c r="AJ296" s="130"/>
      <c r="AK296" s="130"/>
      <c r="AL296" s="130"/>
      <c r="AM296" s="130"/>
      <c r="AN296" s="126"/>
      <c r="AO296" s="126"/>
      <c r="AP296" s="130">
        <f t="shared" si="64"/>
        <v>0</v>
      </c>
      <c r="AQ296" s="130">
        <f t="shared" si="64"/>
        <v>0</v>
      </c>
    </row>
    <row r="297" spans="1:43" ht="31.5" x14ac:dyDescent="0.25">
      <c r="A297" s="124" t="s">
        <v>1074</v>
      </c>
      <c r="B297" s="715"/>
      <c r="C297" s="106" t="s">
        <v>1200</v>
      </c>
      <c r="D297" s="126"/>
      <c r="E297" s="126"/>
      <c r="F297" s="126"/>
      <c r="G297" s="126"/>
      <c r="H297" s="126"/>
      <c r="I297" s="126"/>
      <c r="J297" s="126"/>
      <c r="K297" s="126"/>
      <c r="L297" s="126"/>
      <c r="M297" s="126"/>
      <c r="N297" s="130"/>
      <c r="O297" s="130"/>
      <c r="P297" s="130"/>
      <c r="Q297" s="130"/>
      <c r="R297" s="130">
        <v>0.36299999999999999</v>
      </c>
      <c r="S297" s="130"/>
      <c r="T297" s="130"/>
      <c r="U297" s="130"/>
      <c r="V297" s="126">
        <f t="shared" si="63"/>
        <v>0.36299999999999999</v>
      </c>
      <c r="W297" s="126">
        <f t="shared" si="63"/>
        <v>0</v>
      </c>
      <c r="X297" s="126"/>
      <c r="Y297" s="126"/>
      <c r="Z297" s="126"/>
      <c r="AA297" s="126"/>
      <c r="AB297" s="126"/>
      <c r="AC297" s="126"/>
      <c r="AD297" s="126"/>
      <c r="AE297" s="126"/>
      <c r="AF297" s="126"/>
      <c r="AG297" s="126"/>
      <c r="AH297" s="130"/>
      <c r="AI297" s="126"/>
      <c r="AJ297" s="130"/>
      <c r="AK297" s="130"/>
      <c r="AL297" s="130"/>
      <c r="AM297" s="130"/>
      <c r="AN297" s="126"/>
      <c r="AO297" s="126"/>
      <c r="AP297" s="130">
        <f t="shared" si="64"/>
        <v>0</v>
      </c>
      <c r="AQ297" s="130">
        <f t="shared" si="64"/>
        <v>0</v>
      </c>
    </row>
    <row r="298" spans="1:43" ht="31.5" x14ac:dyDescent="0.25">
      <c r="A298" s="124" t="s">
        <v>1074</v>
      </c>
      <c r="B298" s="715"/>
      <c r="C298" s="106" t="s">
        <v>1201</v>
      </c>
      <c r="D298" s="126"/>
      <c r="E298" s="126"/>
      <c r="F298" s="126"/>
      <c r="G298" s="126"/>
      <c r="H298" s="126"/>
      <c r="I298" s="126"/>
      <c r="J298" s="126"/>
      <c r="K298" s="126"/>
      <c r="L298" s="126"/>
      <c r="M298" s="126"/>
      <c r="N298" s="130"/>
      <c r="O298" s="130"/>
      <c r="P298" s="130"/>
      <c r="Q298" s="130"/>
      <c r="R298" s="130">
        <v>7.0000000000000007E-2</v>
      </c>
      <c r="S298" s="130"/>
      <c r="T298" s="130"/>
      <c r="U298" s="130"/>
      <c r="V298" s="126">
        <f t="shared" si="63"/>
        <v>7.0000000000000007E-2</v>
      </c>
      <c r="W298" s="126">
        <f t="shared" si="63"/>
        <v>0</v>
      </c>
      <c r="X298" s="126"/>
      <c r="Y298" s="126"/>
      <c r="Z298" s="126"/>
      <c r="AA298" s="126"/>
      <c r="AB298" s="126"/>
      <c r="AC298" s="126"/>
      <c r="AD298" s="126"/>
      <c r="AE298" s="126"/>
      <c r="AF298" s="126"/>
      <c r="AG298" s="126"/>
      <c r="AH298" s="130"/>
      <c r="AI298" s="126"/>
      <c r="AJ298" s="130"/>
      <c r="AK298" s="130"/>
      <c r="AL298" s="130"/>
      <c r="AM298" s="130"/>
      <c r="AN298" s="126"/>
      <c r="AO298" s="126"/>
      <c r="AP298" s="130">
        <f t="shared" si="64"/>
        <v>0</v>
      </c>
      <c r="AQ298" s="130">
        <f t="shared" si="64"/>
        <v>0</v>
      </c>
    </row>
    <row r="299" spans="1:43" ht="31.5" x14ac:dyDescent="0.25">
      <c r="A299" s="124" t="s">
        <v>1074</v>
      </c>
      <c r="B299" s="715"/>
      <c r="C299" s="106" t="s">
        <v>1202</v>
      </c>
      <c r="D299" s="126"/>
      <c r="E299" s="126"/>
      <c r="F299" s="126"/>
      <c r="G299" s="126"/>
      <c r="H299" s="126"/>
      <c r="I299" s="126"/>
      <c r="J299" s="126"/>
      <c r="K299" s="126"/>
      <c r="L299" s="126"/>
      <c r="M299" s="126"/>
      <c r="N299" s="130"/>
      <c r="O299" s="130"/>
      <c r="P299" s="130"/>
      <c r="Q299" s="130"/>
      <c r="R299" s="130">
        <v>9.5000000000000001E-2</v>
      </c>
      <c r="S299" s="130"/>
      <c r="T299" s="130"/>
      <c r="U299" s="130"/>
      <c r="V299" s="126">
        <f t="shared" si="63"/>
        <v>9.5000000000000001E-2</v>
      </c>
      <c r="W299" s="126">
        <f t="shared" si="63"/>
        <v>0</v>
      </c>
      <c r="X299" s="126"/>
      <c r="Y299" s="126"/>
      <c r="Z299" s="126"/>
      <c r="AA299" s="126"/>
      <c r="AB299" s="126"/>
      <c r="AC299" s="126"/>
      <c r="AD299" s="126"/>
      <c r="AE299" s="126"/>
      <c r="AF299" s="126"/>
      <c r="AG299" s="126"/>
      <c r="AH299" s="130"/>
      <c r="AI299" s="126"/>
      <c r="AJ299" s="130"/>
      <c r="AK299" s="130"/>
      <c r="AL299" s="130"/>
      <c r="AM299" s="130"/>
      <c r="AN299" s="126"/>
      <c r="AO299" s="126"/>
      <c r="AP299" s="130">
        <f t="shared" si="64"/>
        <v>0</v>
      </c>
      <c r="AQ299" s="130">
        <f t="shared" si="64"/>
        <v>0</v>
      </c>
    </row>
    <row r="300" spans="1:43" ht="47.25" x14ac:dyDescent="0.25">
      <c r="A300" s="124" t="s">
        <v>701</v>
      </c>
      <c r="B300" s="715"/>
      <c r="C300" s="106" t="s">
        <v>1203</v>
      </c>
      <c r="D300" s="126"/>
      <c r="E300" s="126"/>
      <c r="F300" s="126"/>
      <c r="G300" s="126"/>
      <c r="H300" s="126"/>
      <c r="I300" s="126"/>
      <c r="J300" s="126"/>
      <c r="K300" s="126"/>
      <c r="L300" s="126"/>
      <c r="M300" s="126"/>
      <c r="N300" s="130">
        <v>0</v>
      </c>
      <c r="O300" s="130">
        <v>0.4</v>
      </c>
      <c r="P300" s="130"/>
      <c r="Q300" s="130"/>
      <c r="R300" s="130"/>
      <c r="S300" s="130"/>
      <c r="T300" s="130"/>
      <c r="U300" s="130"/>
      <c r="V300" s="126">
        <f t="shared" si="63"/>
        <v>0</v>
      </c>
      <c r="W300" s="126">
        <f t="shared" si="63"/>
        <v>0.4</v>
      </c>
      <c r="X300" s="126"/>
      <c r="Y300" s="126"/>
      <c r="Z300" s="126"/>
      <c r="AA300" s="126"/>
      <c r="AB300" s="126"/>
      <c r="AC300" s="126"/>
      <c r="AD300" s="126"/>
      <c r="AE300" s="126"/>
      <c r="AF300" s="126"/>
      <c r="AG300" s="126"/>
      <c r="AH300" s="130">
        <v>0</v>
      </c>
      <c r="AI300" s="130">
        <v>0</v>
      </c>
      <c r="AJ300" s="126"/>
      <c r="AK300" s="126"/>
      <c r="AL300" s="126"/>
      <c r="AM300" s="126"/>
      <c r="AN300" s="126"/>
      <c r="AO300" s="126"/>
      <c r="AP300" s="130">
        <f t="shared" si="64"/>
        <v>0</v>
      </c>
      <c r="AQ300" s="130">
        <f t="shared" si="64"/>
        <v>0</v>
      </c>
    </row>
    <row r="301" spans="1:43" ht="47.25" x14ac:dyDescent="0.25">
      <c r="A301" s="124" t="s">
        <v>701</v>
      </c>
      <c r="B301" s="715"/>
      <c r="C301" s="106" t="s">
        <v>1204</v>
      </c>
      <c r="D301" s="126"/>
      <c r="E301" s="126"/>
      <c r="F301" s="126"/>
      <c r="G301" s="126"/>
      <c r="H301" s="126"/>
      <c r="I301" s="126"/>
      <c r="J301" s="126"/>
      <c r="K301" s="126"/>
      <c r="L301" s="126"/>
      <c r="M301" s="126"/>
      <c r="N301" s="130">
        <v>0</v>
      </c>
      <c r="O301" s="130">
        <v>0.25</v>
      </c>
      <c r="P301" s="130"/>
      <c r="Q301" s="130"/>
      <c r="R301" s="130"/>
      <c r="S301" s="130"/>
      <c r="T301" s="130"/>
      <c r="U301" s="130"/>
      <c r="V301" s="126">
        <f t="shared" si="63"/>
        <v>0</v>
      </c>
      <c r="W301" s="126">
        <f t="shared" si="63"/>
        <v>0.25</v>
      </c>
      <c r="X301" s="126"/>
      <c r="Y301" s="126"/>
      <c r="Z301" s="126"/>
      <c r="AA301" s="126"/>
      <c r="AB301" s="126"/>
      <c r="AC301" s="126"/>
      <c r="AD301" s="126"/>
      <c r="AE301" s="126"/>
      <c r="AF301" s="126"/>
      <c r="AG301" s="126"/>
      <c r="AH301" s="130">
        <v>0.16</v>
      </c>
      <c r="AI301" s="130">
        <v>0</v>
      </c>
      <c r="AJ301" s="126"/>
      <c r="AK301" s="126"/>
      <c r="AL301" s="126"/>
      <c r="AM301" s="126"/>
      <c r="AN301" s="126"/>
      <c r="AO301" s="126"/>
      <c r="AP301" s="130">
        <f t="shared" si="64"/>
        <v>0.16</v>
      </c>
      <c r="AQ301" s="130">
        <f t="shared" si="64"/>
        <v>0</v>
      </c>
    </row>
    <row r="302" spans="1:43" ht="47.25" x14ac:dyDescent="0.25">
      <c r="A302" s="124" t="s">
        <v>701</v>
      </c>
      <c r="B302" s="715"/>
      <c r="C302" s="106" t="s">
        <v>1205</v>
      </c>
      <c r="D302" s="126"/>
      <c r="E302" s="126"/>
      <c r="F302" s="126"/>
      <c r="G302" s="126"/>
      <c r="H302" s="126"/>
      <c r="I302" s="126"/>
      <c r="J302" s="126"/>
      <c r="K302" s="126"/>
      <c r="L302" s="126"/>
      <c r="M302" s="126"/>
      <c r="N302" s="130">
        <v>0.31</v>
      </c>
      <c r="O302" s="130">
        <v>0</v>
      </c>
      <c r="P302" s="130"/>
      <c r="Q302" s="130"/>
      <c r="R302" s="130"/>
      <c r="S302" s="130"/>
      <c r="T302" s="130"/>
      <c r="U302" s="130"/>
      <c r="V302" s="126">
        <f t="shared" ref="V302:W333" si="65">T302+R302+P302+N302</f>
        <v>0.31</v>
      </c>
      <c r="W302" s="126">
        <f t="shared" si="65"/>
        <v>0</v>
      </c>
      <c r="X302" s="126"/>
      <c r="Y302" s="126"/>
      <c r="Z302" s="126"/>
      <c r="AA302" s="126"/>
      <c r="AB302" s="126"/>
      <c r="AC302" s="126"/>
      <c r="AD302" s="126"/>
      <c r="AE302" s="126"/>
      <c r="AF302" s="126"/>
      <c r="AG302" s="126"/>
      <c r="AH302" s="130">
        <v>0</v>
      </c>
      <c r="AI302" s="130">
        <v>0.31</v>
      </c>
      <c r="AJ302" s="126"/>
      <c r="AK302" s="126"/>
      <c r="AL302" s="126"/>
      <c r="AM302" s="126"/>
      <c r="AN302" s="126"/>
      <c r="AO302" s="126"/>
      <c r="AP302" s="130">
        <f t="shared" ref="AP302:AQ330" si="66">AH302+AJ302+AL302+AN302</f>
        <v>0</v>
      </c>
      <c r="AQ302" s="130">
        <f t="shared" si="66"/>
        <v>0.31</v>
      </c>
    </row>
    <row r="303" spans="1:43" ht="47.25" x14ac:dyDescent="0.25">
      <c r="A303" s="124" t="s">
        <v>701</v>
      </c>
      <c r="B303" s="715"/>
      <c r="C303" s="106" t="s">
        <v>1206</v>
      </c>
      <c r="D303" s="126"/>
      <c r="E303" s="126"/>
      <c r="F303" s="126"/>
      <c r="G303" s="126"/>
      <c r="H303" s="126"/>
      <c r="I303" s="126"/>
      <c r="J303" s="126"/>
      <c r="K303" s="126"/>
      <c r="L303" s="126"/>
      <c r="M303" s="126"/>
      <c r="N303" s="130">
        <v>0.24199999999999999</v>
      </c>
      <c r="O303" s="130">
        <v>0</v>
      </c>
      <c r="P303" s="130"/>
      <c r="Q303" s="130"/>
      <c r="R303" s="130"/>
      <c r="S303" s="130"/>
      <c r="T303" s="130"/>
      <c r="U303" s="130"/>
      <c r="V303" s="126">
        <f t="shared" si="65"/>
        <v>0.24199999999999999</v>
      </c>
      <c r="W303" s="126">
        <f t="shared" si="65"/>
        <v>0</v>
      </c>
      <c r="X303" s="126"/>
      <c r="Y303" s="126"/>
      <c r="Z303" s="126"/>
      <c r="AA303" s="126"/>
      <c r="AB303" s="126"/>
      <c r="AC303" s="126"/>
      <c r="AD303" s="126"/>
      <c r="AE303" s="126"/>
      <c r="AF303" s="126"/>
      <c r="AG303" s="126"/>
      <c r="AH303" s="130">
        <v>0</v>
      </c>
      <c r="AI303" s="130">
        <v>0.218</v>
      </c>
      <c r="AJ303" s="126"/>
      <c r="AK303" s="126"/>
      <c r="AL303" s="126"/>
      <c r="AM303" s="126"/>
      <c r="AN303" s="126"/>
      <c r="AO303" s="126"/>
      <c r="AP303" s="130">
        <f t="shared" si="66"/>
        <v>0</v>
      </c>
      <c r="AQ303" s="130">
        <f t="shared" si="66"/>
        <v>0.218</v>
      </c>
    </row>
    <row r="304" spans="1:43" ht="47.25" x14ac:dyDescent="0.25">
      <c r="A304" s="124" t="s">
        <v>701</v>
      </c>
      <c r="B304" s="715"/>
      <c r="C304" s="106" t="s">
        <v>1207</v>
      </c>
      <c r="D304" s="126"/>
      <c r="E304" s="126"/>
      <c r="F304" s="126"/>
      <c r="G304" s="126"/>
      <c r="H304" s="126"/>
      <c r="I304" s="126"/>
      <c r="J304" s="126"/>
      <c r="K304" s="126"/>
      <c r="L304" s="126"/>
      <c r="M304" s="126"/>
      <c r="N304" s="130">
        <v>0.23100000000000001</v>
      </c>
      <c r="O304" s="130">
        <v>0.25</v>
      </c>
      <c r="P304" s="130"/>
      <c r="Q304" s="130"/>
      <c r="R304" s="130"/>
      <c r="S304" s="130"/>
      <c r="T304" s="130"/>
      <c r="U304" s="130"/>
      <c r="V304" s="126">
        <f t="shared" si="65"/>
        <v>0.23100000000000001</v>
      </c>
      <c r="W304" s="126">
        <f t="shared" si="65"/>
        <v>0.25</v>
      </c>
      <c r="X304" s="126"/>
      <c r="Y304" s="126"/>
      <c r="Z304" s="126"/>
      <c r="AA304" s="126"/>
      <c r="AB304" s="126"/>
      <c r="AC304" s="126"/>
      <c r="AD304" s="126"/>
      <c r="AE304" s="126"/>
      <c r="AF304" s="126"/>
      <c r="AG304" s="126"/>
      <c r="AH304" s="130">
        <v>0</v>
      </c>
      <c r="AI304" s="130">
        <v>0.23100000000000001</v>
      </c>
      <c r="AJ304" s="126"/>
      <c r="AK304" s="126"/>
      <c r="AL304" s="126"/>
      <c r="AM304" s="126"/>
      <c r="AN304" s="126"/>
      <c r="AO304" s="126"/>
      <c r="AP304" s="130">
        <f t="shared" si="66"/>
        <v>0</v>
      </c>
      <c r="AQ304" s="130">
        <f t="shared" si="66"/>
        <v>0.23100000000000001</v>
      </c>
    </row>
    <row r="305" spans="1:43" ht="47.25" x14ac:dyDescent="0.25">
      <c r="A305" s="124" t="s">
        <v>701</v>
      </c>
      <c r="B305" s="715"/>
      <c r="C305" s="106" t="s">
        <v>1208</v>
      </c>
      <c r="D305" s="126"/>
      <c r="E305" s="126"/>
      <c r="F305" s="126"/>
      <c r="G305" s="126"/>
      <c r="H305" s="126"/>
      <c r="I305" s="126"/>
      <c r="J305" s="126"/>
      <c r="K305" s="126"/>
      <c r="L305" s="126"/>
      <c r="M305" s="126"/>
      <c r="N305" s="130">
        <v>0.125</v>
      </c>
      <c r="O305" s="130">
        <v>0.4</v>
      </c>
      <c r="P305" s="130"/>
      <c r="Q305" s="130"/>
      <c r="R305" s="130"/>
      <c r="S305" s="130"/>
      <c r="T305" s="130"/>
      <c r="U305" s="130"/>
      <c r="V305" s="126">
        <f t="shared" si="65"/>
        <v>0.125</v>
      </c>
      <c r="W305" s="126">
        <f t="shared" si="65"/>
        <v>0.4</v>
      </c>
      <c r="X305" s="126"/>
      <c r="Y305" s="126"/>
      <c r="Z305" s="126"/>
      <c r="AA305" s="126"/>
      <c r="AB305" s="126"/>
      <c r="AC305" s="126"/>
      <c r="AD305" s="126"/>
      <c r="AE305" s="126"/>
      <c r="AF305" s="126"/>
      <c r="AG305" s="126"/>
      <c r="AH305" s="130">
        <v>0.25</v>
      </c>
      <c r="AI305" s="130">
        <v>0.125</v>
      </c>
      <c r="AJ305" s="126"/>
      <c r="AK305" s="126"/>
      <c r="AL305" s="126"/>
      <c r="AM305" s="126"/>
      <c r="AN305" s="126"/>
      <c r="AO305" s="126"/>
      <c r="AP305" s="130">
        <f t="shared" si="66"/>
        <v>0.25</v>
      </c>
      <c r="AQ305" s="130">
        <f t="shared" si="66"/>
        <v>0.125</v>
      </c>
    </row>
    <row r="306" spans="1:43" ht="47.25" x14ac:dyDescent="0.25">
      <c r="A306" s="124" t="s">
        <v>701</v>
      </c>
      <c r="B306" s="715"/>
      <c r="C306" s="106" t="s">
        <v>1209</v>
      </c>
      <c r="D306" s="126"/>
      <c r="E306" s="126"/>
      <c r="F306" s="126"/>
      <c r="G306" s="126"/>
      <c r="H306" s="126"/>
      <c r="I306" s="126"/>
      <c r="J306" s="126"/>
      <c r="K306" s="126"/>
      <c r="L306" s="126"/>
      <c r="M306" s="126"/>
      <c r="N306" s="130">
        <v>0.49</v>
      </c>
      <c r="O306" s="130">
        <v>0.25</v>
      </c>
      <c r="P306" s="130"/>
      <c r="Q306" s="130"/>
      <c r="R306" s="130"/>
      <c r="S306" s="130"/>
      <c r="T306" s="130"/>
      <c r="U306" s="130"/>
      <c r="V306" s="126">
        <f t="shared" si="65"/>
        <v>0.49</v>
      </c>
      <c r="W306" s="126">
        <f t="shared" si="65"/>
        <v>0.25</v>
      </c>
      <c r="X306" s="126"/>
      <c r="Y306" s="126"/>
      <c r="Z306" s="126"/>
      <c r="AA306" s="126"/>
      <c r="AB306" s="126"/>
      <c r="AC306" s="126"/>
      <c r="AD306" s="126"/>
      <c r="AE306" s="126"/>
      <c r="AF306" s="126"/>
      <c r="AG306" s="126"/>
      <c r="AH306" s="130">
        <v>0.16</v>
      </c>
      <c r="AI306" s="130">
        <v>0.49</v>
      </c>
      <c r="AJ306" s="126"/>
      <c r="AK306" s="126"/>
      <c r="AL306" s="126"/>
      <c r="AM306" s="126"/>
      <c r="AN306" s="126"/>
      <c r="AO306" s="126"/>
      <c r="AP306" s="130">
        <f t="shared" si="66"/>
        <v>0.16</v>
      </c>
      <c r="AQ306" s="130">
        <f t="shared" si="66"/>
        <v>0.49</v>
      </c>
    </row>
    <row r="307" spans="1:43" ht="47.25" x14ac:dyDescent="0.25">
      <c r="A307" s="124" t="s">
        <v>701</v>
      </c>
      <c r="B307" s="715"/>
      <c r="C307" s="106" t="s">
        <v>1210</v>
      </c>
      <c r="D307" s="126"/>
      <c r="E307" s="126"/>
      <c r="F307" s="126"/>
      <c r="G307" s="126"/>
      <c r="H307" s="126"/>
      <c r="I307" s="126"/>
      <c r="J307" s="126"/>
      <c r="K307" s="126"/>
      <c r="L307" s="126"/>
      <c r="M307" s="126"/>
      <c r="N307" s="130">
        <v>0.52</v>
      </c>
      <c r="O307" s="130">
        <v>0.16</v>
      </c>
      <c r="P307" s="130"/>
      <c r="Q307" s="130"/>
      <c r="R307" s="130"/>
      <c r="S307" s="130"/>
      <c r="T307" s="130"/>
      <c r="U307" s="130"/>
      <c r="V307" s="126">
        <f t="shared" si="65"/>
        <v>0.52</v>
      </c>
      <c r="W307" s="126">
        <f t="shared" si="65"/>
        <v>0.16</v>
      </c>
      <c r="X307" s="126"/>
      <c r="Y307" s="126"/>
      <c r="Z307" s="126"/>
      <c r="AA307" s="126"/>
      <c r="AB307" s="126"/>
      <c r="AC307" s="126"/>
      <c r="AD307" s="126"/>
      <c r="AE307" s="126"/>
      <c r="AF307" s="126"/>
      <c r="AG307" s="126"/>
      <c r="AH307" s="130">
        <v>0</v>
      </c>
      <c r="AI307" s="130">
        <v>0.52</v>
      </c>
      <c r="AJ307" s="126"/>
      <c r="AK307" s="126"/>
      <c r="AL307" s="126"/>
      <c r="AM307" s="126"/>
      <c r="AN307" s="126"/>
      <c r="AO307" s="126"/>
      <c r="AP307" s="130">
        <f t="shared" si="66"/>
        <v>0</v>
      </c>
      <c r="AQ307" s="130">
        <f t="shared" si="66"/>
        <v>0.52</v>
      </c>
    </row>
    <row r="308" spans="1:43" ht="47.25" x14ac:dyDescent="0.25">
      <c r="A308" s="124" t="s">
        <v>701</v>
      </c>
      <c r="B308" s="715"/>
      <c r="C308" s="106" t="s">
        <v>1211</v>
      </c>
      <c r="D308" s="126"/>
      <c r="E308" s="126"/>
      <c r="F308" s="126"/>
      <c r="G308" s="126"/>
      <c r="H308" s="126"/>
      <c r="I308" s="126"/>
      <c r="J308" s="126"/>
      <c r="K308" s="126"/>
      <c r="L308" s="126"/>
      <c r="M308" s="126"/>
      <c r="N308" s="130">
        <v>0</v>
      </c>
      <c r="O308" s="130">
        <v>0.25</v>
      </c>
      <c r="P308" s="130"/>
      <c r="Q308" s="130"/>
      <c r="R308" s="130"/>
      <c r="S308" s="130"/>
      <c r="T308" s="130"/>
      <c r="U308" s="130"/>
      <c r="V308" s="126">
        <f t="shared" si="65"/>
        <v>0</v>
      </c>
      <c r="W308" s="126">
        <f t="shared" si="65"/>
        <v>0.25</v>
      </c>
      <c r="X308" s="126"/>
      <c r="Y308" s="126"/>
      <c r="Z308" s="126"/>
      <c r="AA308" s="126"/>
      <c r="AB308" s="126"/>
      <c r="AC308" s="126"/>
      <c r="AD308" s="126"/>
      <c r="AE308" s="126"/>
      <c r="AF308" s="126"/>
      <c r="AG308" s="126"/>
      <c r="AH308" s="130">
        <v>0</v>
      </c>
      <c r="AI308" s="130">
        <v>0</v>
      </c>
      <c r="AJ308" s="130"/>
      <c r="AK308" s="130"/>
      <c r="AL308" s="126"/>
      <c r="AM308" s="126"/>
      <c r="AN308" s="126"/>
      <c r="AO308" s="126"/>
      <c r="AP308" s="130">
        <f t="shared" si="66"/>
        <v>0</v>
      </c>
      <c r="AQ308" s="130">
        <f t="shared" si="66"/>
        <v>0</v>
      </c>
    </row>
    <row r="309" spans="1:43" ht="47.25" x14ac:dyDescent="0.25">
      <c r="A309" s="124" t="s">
        <v>701</v>
      </c>
      <c r="B309" s="715"/>
      <c r="C309" s="106" t="s">
        <v>1212</v>
      </c>
      <c r="D309" s="126"/>
      <c r="E309" s="126"/>
      <c r="F309" s="126"/>
      <c r="G309" s="126"/>
      <c r="H309" s="126"/>
      <c r="I309" s="126"/>
      <c r="J309" s="126"/>
      <c r="K309" s="126"/>
      <c r="L309" s="126"/>
      <c r="M309" s="126"/>
      <c r="N309" s="130">
        <v>0</v>
      </c>
      <c r="O309" s="130">
        <v>0.16</v>
      </c>
      <c r="P309" s="130"/>
      <c r="Q309" s="130"/>
      <c r="R309" s="130"/>
      <c r="S309" s="130"/>
      <c r="T309" s="130"/>
      <c r="U309" s="130"/>
      <c r="V309" s="126">
        <f t="shared" si="65"/>
        <v>0</v>
      </c>
      <c r="W309" s="126">
        <f t="shared" si="65"/>
        <v>0.16</v>
      </c>
      <c r="X309" s="126"/>
      <c r="Y309" s="126"/>
      <c r="Z309" s="126"/>
      <c r="AA309" s="126"/>
      <c r="AB309" s="126"/>
      <c r="AC309" s="126"/>
      <c r="AD309" s="126"/>
      <c r="AE309" s="126"/>
      <c r="AF309" s="126"/>
      <c r="AG309" s="126"/>
      <c r="AH309" s="130">
        <v>0</v>
      </c>
      <c r="AI309" s="130">
        <v>0</v>
      </c>
      <c r="AJ309" s="130"/>
      <c r="AK309" s="130"/>
      <c r="AL309" s="126"/>
      <c r="AM309" s="126"/>
      <c r="AN309" s="126"/>
      <c r="AO309" s="126"/>
      <c r="AP309" s="130">
        <f t="shared" si="66"/>
        <v>0</v>
      </c>
      <c r="AQ309" s="130">
        <f t="shared" si="66"/>
        <v>0</v>
      </c>
    </row>
    <row r="310" spans="1:43" ht="47.25" x14ac:dyDescent="0.25">
      <c r="A310" s="124" t="s">
        <v>701</v>
      </c>
      <c r="B310" s="715"/>
      <c r="C310" s="106" t="s">
        <v>1213</v>
      </c>
      <c r="D310" s="126"/>
      <c r="E310" s="126"/>
      <c r="F310" s="126"/>
      <c r="G310" s="126"/>
      <c r="H310" s="126"/>
      <c r="I310" s="126"/>
      <c r="J310" s="126"/>
      <c r="K310" s="126"/>
      <c r="L310" s="126"/>
      <c r="M310" s="126"/>
      <c r="N310" s="130"/>
      <c r="O310" s="130"/>
      <c r="P310" s="130"/>
      <c r="Q310" s="130">
        <v>0.16</v>
      </c>
      <c r="R310" s="130"/>
      <c r="S310" s="130"/>
      <c r="T310" s="130"/>
      <c r="U310" s="130"/>
      <c r="V310" s="126">
        <f t="shared" si="65"/>
        <v>0</v>
      </c>
      <c r="W310" s="126">
        <f t="shared" si="65"/>
        <v>0.16</v>
      </c>
      <c r="X310" s="126"/>
      <c r="Y310" s="126"/>
      <c r="Z310" s="126"/>
      <c r="AA310" s="126"/>
      <c r="AB310" s="126"/>
      <c r="AC310" s="126"/>
      <c r="AD310" s="126"/>
      <c r="AE310" s="126"/>
      <c r="AF310" s="126"/>
      <c r="AG310" s="126"/>
      <c r="AH310" s="130"/>
      <c r="AI310" s="130"/>
      <c r="AJ310" s="130"/>
      <c r="AK310" s="130"/>
      <c r="AL310" s="126"/>
      <c r="AM310" s="126"/>
      <c r="AN310" s="126"/>
      <c r="AO310" s="126"/>
      <c r="AP310" s="130">
        <f t="shared" si="66"/>
        <v>0</v>
      </c>
      <c r="AQ310" s="130">
        <f t="shared" si="66"/>
        <v>0</v>
      </c>
    </row>
    <row r="311" spans="1:43" ht="47.25" x14ac:dyDescent="0.25">
      <c r="A311" s="124" t="s">
        <v>701</v>
      </c>
      <c r="B311" s="715"/>
      <c r="C311" s="106" t="s">
        <v>1214</v>
      </c>
      <c r="D311" s="126"/>
      <c r="E311" s="126"/>
      <c r="F311" s="126"/>
      <c r="G311" s="126"/>
      <c r="H311" s="126"/>
      <c r="I311" s="126"/>
      <c r="J311" s="126"/>
      <c r="K311" s="126"/>
      <c r="L311" s="126"/>
      <c r="M311" s="126"/>
      <c r="N311" s="130"/>
      <c r="O311" s="130"/>
      <c r="P311" s="130"/>
      <c r="Q311" s="130">
        <v>0.1</v>
      </c>
      <c r="R311" s="130"/>
      <c r="S311" s="130"/>
      <c r="T311" s="130"/>
      <c r="U311" s="130"/>
      <c r="V311" s="126">
        <f t="shared" si="65"/>
        <v>0</v>
      </c>
      <c r="W311" s="126">
        <f t="shared" si="65"/>
        <v>0.1</v>
      </c>
      <c r="X311" s="126"/>
      <c r="Y311" s="126"/>
      <c r="Z311" s="126"/>
      <c r="AA311" s="126"/>
      <c r="AB311" s="126"/>
      <c r="AC311" s="126"/>
      <c r="AD311" s="126"/>
      <c r="AE311" s="126"/>
      <c r="AF311" s="126"/>
      <c r="AG311" s="126"/>
      <c r="AH311" s="130"/>
      <c r="AI311" s="130"/>
      <c r="AJ311" s="130"/>
      <c r="AK311" s="130"/>
      <c r="AL311" s="126"/>
      <c r="AM311" s="126"/>
      <c r="AN311" s="126"/>
      <c r="AO311" s="126"/>
      <c r="AP311" s="130">
        <f t="shared" si="66"/>
        <v>0</v>
      </c>
      <c r="AQ311" s="130">
        <f t="shared" si="66"/>
        <v>0</v>
      </c>
    </row>
    <row r="312" spans="1:43" ht="78.75" x14ac:dyDescent="0.25">
      <c r="A312" s="124" t="s">
        <v>701</v>
      </c>
      <c r="B312" s="715"/>
      <c r="C312" s="106" t="s">
        <v>1215</v>
      </c>
      <c r="D312" s="126"/>
      <c r="E312" s="126"/>
      <c r="F312" s="126"/>
      <c r="G312" s="126"/>
      <c r="H312" s="126"/>
      <c r="I312" s="126"/>
      <c r="J312" s="126"/>
      <c r="K312" s="126"/>
      <c r="L312" s="126"/>
      <c r="M312" s="126"/>
      <c r="N312" s="130"/>
      <c r="O312" s="130"/>
      <c r="P312" s="130"/>
      <c r="Q312" s="130">
        <v>0.16</v>
      </c>
      <c r="R312" s="130"/>
      <c r="S312" s="130"/>
      <c r="T312" s="130"/>
      <c r="U312" s="130"/>
      <c r="V312" s="126">
        <f t="shared" si="65"/>
        <v>0</v>
      </c>
      <c r="W312" s="126">
        <f t="shared" si="65"/>
        <v>0.16</v>
      </c>
      <c r="X312" s="126"/>
      <c r="Y312" s="126"/>
      <c r="Z312" s="126"/>
      <c r="AA312" s="126"/>
      <c r="AB312" s="126"/>
      <c r="AC312" s="126"/>
      <c r="AD312" s="126"/>
      <c r="AE312" s="126"/>
      <c r="AF312" s="126"/>
      <c r="AG312" s="126"/>
      <c r="AH312" s="130"/>
      <c r="AI312" s="130"/>
      <c r="AJ312" s="130"/>
      <c r="AK312" s="130"/>
      <c r="AL312" s="126"/>
      <c r="AM312" s="126"/>
      <c r="AN312" s="126"/>
      <c r="AO312" s="126"/>
      <c r="AP312" s="130">
        <f t="shared" si="66"/>
        <v>0</v>
      </c>
      <c r="AQ312" s="130">
        <f t="shared" si="66"/>
        <v>0</v>
      </c>
    </row>
    <row r="313" spans="1:43" ht="78.75" x14ac:dyDescent="0.25">
      <c r="A313" s="124" t="s">
        <v>701</v>
      </c>
      <c r="B313" s="715"/>
      <c r="C313" s="106" t="s">
        <v>1216</v>
      </c>
      <c r="D313" s="126"/>
      <c r="E313" s="126"/>
      <c r="F313" s="126"/>
      <c r="G313" s="126"/>
      <c r="H313" s="126"/>
      <c r="I313" s="126"/>
      <c r="J313" s="126"/>
      <c r="K313" s="126"/>
      <c r="L313" s="126"/>
      <c r="M313" s="126"/>
      <c r="N313" s="130"/>
      <c r="O313" s="130"/>
      <c r="P313" s="130"/>
      <c r="Q313" s="130">
        <v>0.16</v>
      </c>
      <c r="R313" s="130"/>
      <c r="S313" s="130"/>
      <c r="T313" s="130"/>
      <c r="U313" s="130"/>
      <c r="V313" s="126">
        <f t="shared" si="65"/>
        <v>0</v>
      </c>
      <c r="W313" s="126">
        <f t="shared" si="65"/>
        <v>0.16</v>
      </c>
      <c r="X313" s="126"/>
      <c r="Y313" s="126"/>
      <c r="Z313" s="126"/>
      <c r="AA313" s="126"/>
      <c r="AB313" s="126"/>
      <c r="AC313" s="126"/>
      <c r="AD313" s="126"/>
      <c r="AE313" s="126"/>
      <c r="AF313" s="126"/>
      <c r="AG313" s="126"/>
      <c r="AH313" s="130"/>
      <c r="AI313" s="130"/>
      <c r="AJ313" s="130"/>
      <c r="AK313" s="130"/>
      <c r="AL313" s="126"/>
      <c r="AM313" s="126"/>
      <c r="AN313" s="126"/>
      <c r="AO313" s="126"/>
      <c r="AP313" s="130">
        <f t="shared" si="66"/>
        <v>0</v>
      </c>
      <c r="AQ313" s="130">
        <f t="shared" si="66"/>
        <v>0</v>
      </c>
    </row>
    <row r="314" spans="1:43" ht="94.5" x14ac:dyDescent="0.25">
      <c r="A314" s="124" t="s">
        <v>701</v>
      </c>
      <c r="B314" s="715"/>
      <c r="C314" s="106" t="s">
        <v>1217</v>
      </c>
      <c r="D314" s="126"/>
      <c r="E314" s="126"/>
      <c r="F314" s="126"/>
      <c r="G314" s="126"/>
      <c r="H314" s="126"/>
      <c r="I314" s="126"/>
      <c r="J314" s="126"/>
      <c r="K314" s="126"/>
      <c r="L314" s="126"/>
      <c r="M314" s="126"/>
      <c r="N314" s="130"/>
      <c r="O314" s="130"/>
      <c r="P314" s="130">
        <v>0.106</v>
      </c>
      <c r="Q314" s="130"/>
      <c r="R314" s="130"/>
      <c r="S314" s="130"/>
      <c r="T314" s="130"/>
      <c r="U314" s="130"/>
      <c r="V314" s="126">
        <f t="shared" si="65"/>
        <v>0.106</v>
      </c>
      <c r="W314" s="126">
        <f t="shared" si="65"/>
        <v>0</v>
      </c>
      <c r="X314" s="126"/>
      <c r="Y314" s="126"/>
      <c r="Z314" s="126"/>
      <c r="AA314" s="126"/>
      <c r="AB314" s="126"/>
      <c r="AC314" s="126"/>
      <c r="AD314" s="126"/>
      <c r="AE314" s="126"/>
      <c r="AF314" s="126"/>
      <c r="AG314" s="126"/>
      <c r="AH314" s="130"/>
      <c r="AI314" s="130"/>
      <c r="AJ314" s="130">
        <v>0.106</v>
      </c>
      <c r="AK314" s="130"/>
      <c r="AL314" s="126"/>
      <c r="AM314" s="126"/>
      <c r="AN314" s="126"/>
      <c r="AO314" s="126"/>
      <c r="AP314" s="130">
        <f t="shared" si="66"/>
        <v>0.106</v>
      </c>
      <c r="AQ314" s="130">
        <f t="shared" si="66"/>
        <v>0</v>
      </c>
    </row>
    <row r="315" spans="1:43" ht="78.75" x14ac:dyDescent="0.25">
      <c r="A315" s="124" t="s">
        <v>701</v>
      </c>
      <c r="B315" s="715"/>
      <c r="C315" s="106" t="s">
        <v>1218</v>
      </c>
      <c r="D315" s="126"/>
      <c r="E315" s="126"/>
      <c r="F315" s="126"/>
      <c r="G315" s="126"/>
      <c r="H315" s="126"/>
      <c r="I315" s="126"/>
      <c r="J315" s="126"/>
      <c r="K315" s="126"/>
      <c r="L315" s="126"/>
      <c r="M315" s="126"/>
      <c r="N315" s="130"/>
      <c r="O315" s="130"/>
      <c r="P315" s="130"/>
      <c r="Q315" s="130">
        <v>0.16</v>
      </c>
      <c r="R315" s="130"/>
      <c r="S315" s="130"/>
      <c r="T315" s="130"/>
      <c r="U315" s="130"/>
      <c r="V315" s="126">
        <f t="shared" si="65"/>
        <v>0</v>
      </c>
      <c r="W315" s="126">
        <f t="shared" si="65"/>
        <v>0.16</v>
      </c>
      <c r="X315" s="126"/>
      <c r="Y315" s="126"/>
      <c r="Z315" s="126"/>
      <c r="AA315" s="126"/>
      <c r="AB315" s="126"/>
      <c r="AC315" s="126"/>
      <c r="AD315" s="126"/>
      <c r="AE315" s="126"/>
      <c r="AF315" s="126"/>
      <c r="AG315" s="126"/>
      <c r="AH315" s="130"/>
      <c r="AI315" s="130"/>
      <c r="AJ315" s="130"/>
      <c r="AK315" s="130"/>
      <c r="AL315" s="126"/>
      <c r="AM315" s="126"/>
      <c r="AN315" s="126"/>
      <c r="AO315" s="126"/>
      <c r="AP315" s="130">
        <f t="shared" si="66"/>
        <v>0</v>
      </c>
      <c r="AQ315" s="130">
        <f t="shared" si="66"/>
        <v>0</v>
      </c>
    </row>
    <row r="316" spans="1:43" ht="78.75" x14ac:dyDescent="0.25">
      <c r="A316" s="124" t="s">
        <v>701</v>
      </c>
      <c r="B316" s="715"/>
      <c r="C316" s="106" t="s">
        <v>1219</v>
      </c>
      <c r="D316" s="126"/>
      <c r="E316" s="126"/>
      <c r="F316" s="126"/>
      <c r="G316" s="126"/>
      <c r="H316" s="126"/>
      <c r="I316" s="126"/>
      <c r="J316" s="126"/>
      <c r="K316" s="126"/>
      <c r="L316" s="126"/>
      <c r="M316" s="126"/>
      <c r="N316" s="130"/>
      <c r="O316" s="130"/>
      <c r="P316" s="130"/>
      <c r="Q316" s="130">
        <v>0.25</v>
      </c>
      <c r="R316" s="130"/>
      <c r="S316" s="130"/>
      <c r="T316" s="130"/>
      <c r="U316" s="130"/>
      <c r="V316" s="126">
        <f t="shared" si="65"/>
        <v>0</v>
      </c>
      <c r="W316" s="126">
        <f t="shared" si="65"/>
        <v>0.25</v>
      </c>
      <c r="X316" s="126"/>
      <c r="Y316" s="126"/>
      <c r="Z316" s="126"/>
      <c r="AA316" s="126"/>
      <c r="AB316" s="126"/>
      <c r="AC316" s="126"/>
      <c r="AD316" s="126"/>
      <c r="AE316" s="126"/>
      <c r="AF316" s="126"/>
      <c r="AG316" s="126"/>
      <c r="AH316" s="130"/>
      <c r="AI316" s="130"/>
      <c r="AJ316" s="130"/>
      <c r="AK316" s="130"/>
      <c r="AL316" s="126"/>
      <c r="AM316" s="126"/>
      <c r="AN316" s="126"/>
      <c r="AO316" s="126"/>
      <c r="AP316" s="130">
        <f t="shared" si="66"/>
        <v>0</v>
      </c>
      <c r="AQ316" s="130">
        <f t="shared" si="66"/>
        <v>0</v>
      </c>
    </row>
    <row r="317" spans="1:43" ht="78.75" x14ac:dyDescent="0.25">
      <c r="A317" s="124" t="s">
        <v>701</v>
      </c>
      <c r="B317" s="715"/>
      <c r="C317" s="106" t="s">
        <v>1220</v>
      </c>
      <c r="D317" s="126"/>
      <c r="E317" s="126"/>
      <c r="F317" s="126"/>
      <c r="G317" s="126"/>
      <c r="H317" s="126"/>
      <c r="I317" s="126"/>
      <c r="J317" s="126"/>
      <c r="K317" s="126"/>
      <c r="L317" s="126"/>
      <c r="M317" s="126"/>
      <c r="N317" s="130"/>
      <c r="O317" s="130"/>
      <c r="P317" s="130"/>
      <c r="Q317" s="130">
        <v>0.06</v>
      </c>
      <c r="R317" s="130"/>
      <c r="S317" s="130"/>
      <c r="T317" s="130"/>
      <c r="U317" s="130"/>
      <c r="V317" s="126">
        <f t="shared" si="65"/>
        <v>0</v>
      </c>
      <c r="W317" s="126">
        <f t="shared" si="65"/>
        <v>0.06</v>
      </c>
      <c r="X317" s="126"/>
      <c r="Y317" s="126"/>
      <c r="Z317" s="126"/>
      <c r="AA317" s="126"/>
      <c r="AB317" s="126"/>
      <c r="AC317" s="126"/>
      <c r="AD317" s="126"/>
      <c r="AE317" s="126"/>
      <c r="AF317" s="126"/>
      <c r="AG317" s="126"/>
      <c r="AH317" s="130"/>
      <c r="AI317" s="130"/>
      <c r="AJ317" s="130"/>
      <c r="AK317" s="130"/>
      <c r="AL317" s="126"/>
      <c r="AM317" s="126"/>
      <c r="AN317" s="126"/>
      <c r="AO317" s="126"/>
      <c r="AP317" s="130">
        <f t="shared" si="66"/>
        <v>0</v>
      </c>
      <c r="AQ317" s="130">
        <f t="shared" si="66"/>
        <v>0</v>
      </c>
    </row>
    <row r="318" spans="1:43" ht="78.75" x14ac:dyDescent="0.25">
      <c r="A318" s="124" t="s">
        <v>701</v>
      </c>
      <c r="B318" s="715"/>
      <c r="C318" s="106" t="s">
        <v>1221</v>
      </c>
      <c r="D318" s="126"/>
      <c r="E318" s="126"/>
      <c r="F318" s="126"/>
      <c r="G318" s="126"/>
      <c r="H318" s="126"/>
      <c r="I318" s="126"/>
      <c r="J318" s="126"/>
      <c r="K318" s="126"/>
      <c r="L318" s="126"/>
      <c r="M318" s="126"/>
      <c r="N318" s="130"/>
      <c r="O318" s="130"/>
      <c r="P318" s="130"/>
      <c r="Q318" s="130">
        <v>0.25</v>
      </c>
      <c r="R318" s="130"/>
      <c r="S318" s="130"/>
      <c r="T318" s="130"/>
      <c r="U318" s="130"/>
      <c r="V318" s="126">
        <f t="shared" si="65"/>
        <v>0</v>
      </c>
      <c r="W318" s="126">
        <f t="shared" si="65"/>
        <v>0.25</v>
      </c>
      <c r="X318" s="126"/>
      <c r="Y318" s="126"/>
      <c r="Z318" s="126"/>
      <c r="AA318" s="126"/>
      <c r="AB318" s="126"/>
      <c r="AC318" s="126"/>
      <c r="AD318" s="126"/>
      <c r="AE318" s="126"/>
      <c r="AF318" s="126"/>
      <c r="AG318" s="126"/>
      <c r="AH318" s="130"/>
      <c r="AI318" s="130"/>
      <c r="AJ318" s="130"/>
      <c r="AK318" s="130"/>
      <c r="AL318" s="126"/>
      <c r="AM318" s="126"/>
      <c r="AN318" s="126"/>
      <c r="AO318" s="126"/>
      <c r="AP318" s="130">
        <f t="shared" si="66"/>
        <v>0</v>
      </c>
      <c r="AQ318" s="130">
        <f t="shared" si="66"/>
        <v>0</v>
      </c>
    </row>
    <row r="319" spans="1:43" ht="78.75" x14ac:dyDescent="0.25">
      <c r="A319" s="124" t="s">
        <v>701</v>
      </c>
      <c r="B319" s="715"/>
      <c r="C319" s="106" t="s">
        <v>1222</v>
      </c>
      <c r="D319" s="126"/>
      <c r="E319" s="126"/>
      <c r="F319" s="126"/>
      <c r="G319" s="126"/>
      <c r="H319" s="126"/>
      <c r="I319" s="126"/>
      <c r="J319" s="126"/>
      <c r="K319" s="126"/>
      <c r="L319" s="126"/>
      <c r="M319" s="126"/>
      <c r="N319" s="130"/>
      <c r="O319" s="130"/>
      <c r="P319" s="130"/>
      <c r="Q319" s="130">
        <v>0.16</v>
      </c>
      <c r="R319" s="130"/>
      <c r="S319" s="130"/>
      <c r="T319" s="130"/>
      <c r="U319" s="130"/>
      <c r="V319" s="126">
        <f t="shared" si="65"/>
        <v>0</v>
      </c>
      <c r="W319" s="126">
        <f t="shared" si="65"/>
        <v>0.16</v>
      </c>
      <c r="X319" s="126"/>
      <c r="Y319" s="126"/>
      <c r="Z319" s="126"/>
      <c r="AA319" s="126"/>
      <c r="AB319" s="126"/>
      <c r="AC319" s="126"/>
      <c r="AD319" s="126"/>
      <c r="AE319" s="126"/>
      <c r="AF319" s="126"/>
      <c r="AG319" s="126"/>
      <c r="AH319" s="130"/>
      <c r="AI319" s="130"/>
      <c r="AJ319" s="130"/>
      <c r="AK319" s="130"/>
      <c r="AL319" s="126"/>
      <c r="AM319" s="126"/>
      <c r="AN319" s="126"/>
      <c r="AO319" s="126"/>
      <c r="AP319" s="130">
        <f t="shared" si="66"/>
        <v>0</v>
      </c>
      <c r="AQ319" s="130">
        <f t="shared" si="66"/>
        <v>0</v>
      </c>
    </row>
    <row r="320" spans="1:43" ht="47.25" x14ac:dyDescent="0.25">
      <c r="A320" s="124" t="s">
        <v>701</v>
      </c>
      <c r="B320" s="715"/>
      <c r="C320" s="106" t="s">
        <v>1223</v>
      </c>
      <c r="D320" s="126"/>
      <c r="E320" s="126"/>
      <c r="F320" s="126"/>
      <c r="G320" s="126"/>
      <c r="H320" s="126"/>
      <c r="I320" s="126"/>
      <c r="J320" s="126"/>
      <c r="K320" s="126"/>
      <c r="L320" s="126"/>
      <c r="M320" s="126"/>
      <c r="N320" s="130"/>
      <c r="O320" s="130"/>
      <c r="P320" s="130">
        <v>0.42</v>
      </c>
      <c r="Q320" s="130"/>
      <c r="R320" s="130"/>
      <c r="S320" s="130"/>
      <c r="T320" s="130"/>
      <c r="U320" s="130"/>
      <c r="V320" s="126">
        <f t="shared" si="65"/>
        <v>0.42</v>
      </c>
      <c r="W320" s="126">
        <f t="shared" si="65"/>
        <v>0</v>
      </c>
      <c r="X320" s="126"/>
      <c r="Y320" s="126"/>
      <c r="Z320" s="126"/>
      <c r="AA320" s="126"/>
      <c r="AB320" s="126"/>
      <c r="AC320" s="126"/>
      <c r="AD320" s="126"/>
      <c r="AE320" s="126"/>
      <c r="AF320" s="126"/>
      <c r="AG320" s="126"/>
      <c r="AH320" s="130"/>
      <c r="AI320" s="130"/>
      <c r="AJ320" s="130">
        <v>0.42</v>
      </c>
      <c r="AK320" s="130"/>
      <c r="AL320" s="126"/>
      <c r="AM320" s="126"/>
      <c r="AN320" s="126"/>
      <c r="AO320" s="126"/>
      <c r="AP320" s="130">
        <f t="shared" si="66"/>
        <v>0.42</v>
      </c>
      <c r="AQ320" s="130">
        <f t="shared" si="66"/>
        <v>0</v>
      </c>
    </row>
    <row r="321" spans="1:43" ht="47.25" x14ac:dyDescent="0.25">
      <c r="A321" s="124" t="s">
        <v>701</v>
      </c>
      <c r="B321" s="715"/>
      <c r="C321" s="106" t="s">
        <v>1224</v>
      </c>
      <c r="D321" s="126"/>
      <c r="E321" s="126"/>
      <c r="F321" s="126"/>
      <c r="G321" s="126"/>
      <c r="H321" s="126"/>
      <c r="I321" s="126"/>
      <c r="J321" s="126"/>
      <c r="K321" s="126"/>
      <c r="L321" s="126"/>
      <c r="M321" s="126"/>
      <c r="N321" s="130"/>
      <c r="O321" s="130"/>
      <c r="P321" s="130">
        <v>0.70699999999999996</v>
      </c>
      <c r="Q321" s="130"/>
      <c r="R321" s="130"/>
      <c r="S321" s="130"/>
      <c r="T321" s="130"/>
      <c r="U321" s="130"/>
      <c r="V321" s="126">
        <f t="shared" si="65"/>
        <v>0.70699999999999996</v>
      </c>
      <c r="W321" s="126">
        <f t="shared" si="65"/>
        <v>0</v>
      </c>
      <c r="X321" s="126"/>
      <c r="Y321" s="126"/>
      <c r="Z321" s="126"/>
      <c r="AA321" s="126"/>
      <c r="AB321" s="126"/>
      <c r="AC321" s="126"/>
      <c r="AD321" s="126"/>
      <c r="AE321" s="126"/>
      <c r="AF321" s="126"/>
      <c r="AG321" s="126"/>
      <c r="AH321" s="130"/>
      <c r="AI321" s="130"/>
      <c r="AJ321" s="130">
        <v>0.70699999999999996</v>
      </c>
      <c r="AK321" s="130"/>
      <c r="AL321" s="126"/>
      <c r="AM321" s="126"/>
      <c r="AN321" s="126"/>
      <c r="AO321" s="126"/>
      <c r="AP321" s="130">
        <f t="shared" si="66"/>
        <v>0.70699999999999996</v>
      </c>
      <c r="AQ321" s="130">
        <f t="shared" si="66"/>
        <v>0</v>
      </c>
    </row>
    <row r="322" spans="1:43" ht="47.25" x14ac:dyDescent="0.25">
      <c r="A322" s="124" t="s">
        <v>701</v>
      </c>
      <c r="B322" s="715"/>
      <c r="C322" s="106" t="s">
        <v>1225</v>
      </c>
      <c r="D322" s="126"/>
      <c r="E322" s="126"/>
      <c r="F322" s="126"/>
      <c r="G322" s="126"/>
      <c r="H322" s="126"/>
      <c r="I322" s="126"/>
      <c r="J322" s="126"/>
      <c r="K322" s="126"/>
      <c r="L322" s="126"/>
      <c r="M322" s="126"/>
      <c r="N322" s="130"/>
      <c r="O322" s="130"/>
      <c r="P322" s="130">
        <v>0.34</v>
      </c>
      <c r="Q322" s="130"/>
      <c r="R322" s="130"/>
      <c r="S322" s="130"/>
      <c r="T322" s="130"/>
      <c r="U322" s="130"/>
      <c r="V322" s="126">
        <f t="shared" si="65"/>
        <v>0.34</v>
      </c>
      <c r="W322" s="126">
        <f t="shared" si="65"/>
        <v>0</v>
      </c>
      <c r="X322" s="126"/>
      <c r="Y322" s="126"/>
      <c r="Z322" s="126"/>
      <c r="AA322" s="126"/>
      <c r="AB322" s="126"/>
      <c r="AC322" s="126"/>
      <c r="AD322" s="126"/>
      <c r="AE322" s="126"/>
      <c r="AF322" s="126"/>
      <c r="AG322" s="126"/>
      <c r="AH322" s="130"/>
      <c r="AI322" s="130"/>
      <c r="AJ322" s="130">
        <v>0.34</v>
      </c>
      <c r="AK322" s="130"/>
      <c r="AL322" s="126"/>
      <c r="AM322" s="126"/>
      <c r="AN322" s="126"/>
      <c r="AO322" s="126"/>
      <c r="AP322" s="130">
        <f t="shared" si="66"/>
        <v>0.34</v>
      </c>
      <c r="AQ322" s="130">
        <f t="shared" si="66"/>
        <v>0</v>
      </c>
    </row>
    <row r="323" spans="1:43" ht="47.25" x14ac:dyDescent="0.25">
      <c r="A323" s="124" t="s">
        <v>701</v>
      </c>
      <c r="B323" s="715"/>
      <c r="C323" s="106" t="s">
        <v>1226</v>
      </c>
      <c r="D323" s="126"/>
      <c r="E323" s="126"/>
      <c r="F323" s="126"/>
      <c r="G323" s="126"/>
      <c r="H323" s="126"/>
      <c r="I323" s="126"/>
      <c r="J323" s="126"/>
      <c r="K323" s="126"/>
      <c r="L323" s="126"/>
      <c r="M323" s="126"/>
      <c r="N323" s="130"/>
      <c r="O323" s="130"/>
      <c r="P323" s="130">
        <v>0.6</v>
      </c>
      <c r="Q323" s="130"/>
      <c r="R323" s="130"/>
      <c r="S323" s="130"/>
      <c r="T323" s="130"/>
      <c r="U323" s="130"/>
      <c r="V323" s="126">
        <f t="shared" si="65"/>
        <v>0.6</v>
      </c>
      <c r="W323" s="126">
        <f t="shared" si="65"/>
        <v>0</v>
      </c>
      <c r="X323" s="126"/>
      <c r="Y323" s="126"/>
      <c r="Z323" s="126"/>
      <c r="AA323" s="126"/>
      <c r="AB323" s="126"/>
      <c r="AC323" s="126"/>
      <c r="AD323" s="126"/>
      <c r="AE323" s="126"/>
      <c r="AF323" s="126"/>
      <c r="AG323" s="126"/>
      <c r="AH323" s="130"/>
      <c r="AI323" s="130"/>
      <c r="AJ323" s="130">
        <v>0.6</v>
      </c>
      <c r="AK323" s="130"/>
      <c r="AL323" s="126"/>
      <c r="AM323" s="126"/>
      <c r="AN323" s="126"/>
      <c r="AO323" s="126"/>
      <c r="AP323" s="130">
        <f t="shared" si="66"/>
        <v>0.6</v>
      </c>
      <c r="AQ323" s="130">
        <f t="shared" si="66"/>
        <v>0</v>
      </c>
    </row>
    <row r="324" spans="1:43" ht="47.25" x14ac:dyDescent="0.25">
      <c r="A324" s="124" t="s">
        <v>701</v>
      </c>
      <c r="B324" s="715"/>
      <c r="C324" s="106" t="s">
        <v>1227</v>
      </c>
      <c r="D324" s="126"/>
      <c r="E324" s="126"/>
      <c r="F324" s="126"/>
      <c r="G324" s="126"/>
      <c r="H324" s="126"/>
      <c r="I324" s="126"/>
      <c r="J324" s="126"/>
      <c r="K324" s="126"/>
      <c r="L324" s="126"/>
      <c r="M324" s="126"/>
      <c r="N324" s="130"/>
      <c r="O324" s="130"/>
      <c r="P324" s="130">
        <v>0.33100000000000002</v>
      </c>
      <c r="Q324" s="130"/>
      <c r="R324" s="130"/>
      <c r="S324" s="130"/>
      <c r="T324" s="130"/>
      <c r="U324" s="130"/>
      <c r="V324" s="126">
        <f t="shared" si="65"/>
        <v>0.33100000000000002</v>
      </c>
      <c r="W324" s="126">
        <f t="shared" si="65"/>
        <v>0</v>
      </c>
      <c r="X324" s="126"/>
      <c r="Y324" s="126"/>
      <c r="Z324" s="126"/>
      <c r="AA324" s="126"/>
      <c r="AB324" s="126"/>
      <c r="AC324" s="126"/>
      <c r="AD324" s="126"/>
      <c r="AE324" s="126"/>
      <c r="AF324" s="126"/>
      <c r="AG324" s="126"/>
      <c r="AH324" s="130"/>
      <c r="AI324" s="130"/>
      <c r="AJ324" s="130">
        <v>0.33100000000000002</v>
      </c>
      <c r="AK324" s="130"/>
      <c r="AL324" s="126"/>
      <c r="AM324" s="126"/>
      <c r="AN324" s="126"/>
      <c r="AO324" s="126"/>
      <c r="AP324" s="130">
        <f t="shared" si="66"/>
        <v>0.33100000000000002</v>
      </c>
      <c r="AQ324" s="130">
        <f t="shared" si="66"/>
        <v>0</v>
      </c>
    </row>
    <row r="325" spans="1:43" ht="47.25" x14ac:dyDescent="0.25">
      <c r="A325" s="124" t="s">
        <v>701</v>
      </c>
      <c r="B325" s="715"/>
      <c r="C325" s="106" t="s">
        <v>1228</v>
      </c>
      <c r="D325" s="126"/>
      <c r="E325" s="126"/>
      <c r="F325" s="126"/>
      <c r="G325" s="126"/>
      <c r="H325" s="126"/>
      <c r="I325" s="126"/>
      <c r="J325" s="126"/>
      <c r="K325" s="126"/>
      <c r="L325" s="126"/>
      <c r="M325" s="126"/>
      <c r="N325" s="130"/>
      <c r="O325" s="130"/>
      <c r="P325" s="130">
        <v>0.24</v>
      </c>
      <c r="Q325" s="130"/>
      <c r="R325" s="130"/>
      <c r="S325" s="130"/>
      <c r="T325" s="130"/>
      <c r="U325" s="130"/>
      <c r="V325" s="126">
        <f t="shared" si="65"/>
        <v>0.24</v>
      </c>
      <c r="W325" s="126">
        <f t="shared" si="65"/>
        <v>0</v>
      </c>
      <c r="X325" s="126"/>
      <c r="Y325" s="126"/>
      <c r="Z325" s="126"/>
      <c r="AA325" s="126"/>
      <c r="AB325" s="126"/>
      <c r="AC325" s="126"/>
      <c r="AD325" s="126"/>
      <c r="AE325" s="126"/>
      <c r="AF325" s="126"/>
      <c r="AG325" s="126"/>
      <c r="AH325" s="130"/>
      <c r="AI325" s="130"/>
      <c r="AJ325" s="130">
        <v>0.24</v>
      </c>
      <c r="AK325" s="130"/>
      <c r="AL325" s="126"/>
      <c r="AM325" s="126"/>
      <c r="AN325" s="126"/>
      <c r="AO325" s="126"/>
      <c r="AP325" s="130">
        <f t="shared" si="66"/>
        <v>0.24</v>
      </c>
      <c r="AQ325" s="130">
        <f t="shared" si="66"/>
        <v>0</v>
      </c>
    </row>
    <row r="326" spans="1:43" ht="47.25" x14ac:dyDescent="0.25">
      <c r="A326" s="124" t="s">
        <v>701</v>
      </c>
      <c r="B326" s="715"/>
      <c r="C326" s="106" t="s">
        <v>1229</v>
      </c>
      <c r="D326" s="126"/>
      <c r="E326" s="126"/>
      <c r="F326" s="126"/>
      <c r="G326" s="126"/>
      <c r="H326" s="126"/>
      <c r="I326" s="126"/>
      <c r="J326" s="126"/>
      <c r="K326" s="126"/>
      <c r="L326" s="126"/>
      <c r="M326" s="126"/>
      <c r="N326" s="130"/>
      <c r="O326" s="130"/>
      <c r="P326" s="130"/>
      <c r="Q326" s="130">
        <v>0.16</v>
      </c>
      <c r="R326" s="130"/>
      <c r="S326" s="130"/>
      <c r="T326" s="130"/>
      <c r="U326" s="130"/>
      <c r="V326" s="126">
        <f t="shared" si="65"/>
        <v>0</v>
      </c>
      <c r="W326" s="126">
        <f t="shared" si="65"/>
        <v>0.16</v>
      </c>
      <c r="X326" s="126"/>
      <c r="Y326" s="126"/>
      <c r="Z326" s="126"/>
      <c r="AA326" s="126"/>
      <c r="AB326" s="126"/>
      <c r="AC326" s="126"/>
      <c r="AD326" s="126"/>
      <c r="AE326" s="126"/>
      <c r="AF326" s="126"/>
      <c r="AG326" s="126"/>
      <c r="AH326" s="130"/>
      <c r="AI326" s="130"/>
      <c r="AJ326" s="130"/>
      <c r="AK326" s="130"/>
      <c r="AL326" s="126"/>
      <c r="AM326" s="126"/>
      <c r="AN326" s="126"/>
      <c r="AO326" s="126"/>
      <c r="AP326" s="130">
        <f t="shared" si="66"/>
        <v>0</v>
      </c>
      <c r="AQ326" s="130">
        <f t="shared" si="66"/>
        <v>0</v>
      </c>
    </row>
    <row r="327" spans="1:43" ht="78.75" x14ac:dyDescent="0.25">
      <c r="A327" s="124" t="s">
        <v>701</v>
      </c>
      <c r="B327" s="715"/>
      <c r="C327" s="106" t="s">
        <v>1230</v>
      </c>
      <c r="D327" s="126"/>
      <c r="E327" s="126"/>
      <c r="F327" s="126"/>
      <c r="G327" s="126"/>
      <c r="H327" s="126"/>
      <c r="I327" s="126"/>
      <c r="J327" s="126"/>
      <c r="K327" s="126"/>
      <c r="L327" s="126"/>
      <c r="M327" s="126"/>
      <c r="N327" s="130"/>
      <c r="O327" s="130"/>
      <c r="P327" s="130"/>
      <c r="Q327" s="130">
        <v>0.16</v>
      </c>
      <c r="R327" s="130"/>
      <c r="S327" s="130"/>
      <c r="T327" s="130"/>
      <c r="U327" s="130"/>
      <c r="V327" s="126">
        <f t="shared" si="65"/>
        <v>0</v>
      </c>
      <c r="W327" s="126">
        <f t="shared" si="65"/>
        <v>0.16</v>
      </c>
      <c r="X327" s="126"/>
      <c r="Y327" s="126"/>
      <c r="Z327" s="126"/>
      <c r="AA327" s="126"/>
      <c r="AB327" s="126"/>
      <c r="AC327" s="126"/>
      <c r="AD327" s="126"/>
      <c r="AE327" s="126"/>
      <c r="AF327" s="126"/>
      <c r="AG327" s="126"/>
      <c r="AH327" s="130"/>
      <c r="AI327" s="130"/>
      <c r="AJ327" s="130"/>
      <c r="AK327" s="130"/>
      <c r="AL327" s="126"/>
      <c r="AM327" s="126"/>
      <c r="AN327" s="126"/>
      <c r="AO327" s="126"/>
      <c r="AP327" s="130">
        <f t="shared" si="66"/>
        <v>0</v>
      </c>
      <c r="AQ327" s="130">
        <f t="shared" si="66"/>
        <v>0</v>
      </c>
    </row>
    <row r="328" spans="1:43" ht="94.5" x14ac:dyDescent="0.25">
      <c r="A328" s="124" t="s">
        <v>701</v>
      </c>
      <c r="B328" s="715"/>
      <c r="C328" s="106" t="s">
        <v>1231</v>
      </c>
      <c r="D328" s="126"/>
      <c r="E328" s="126"/>
      <c r="F328" s="126"/>
      <c r="G328" s="126"/>
      <c r="H328" s="126"/>
      <c r="I328" s="126"/>
      <c r="J328" s="126"/>
      <c r="K328" s="126"/>
      <c r="L328" s="126"/>
      <c r="M328" s="126"/>
      <c r="N328" s="130"/>
      <c r="O328" s="130"/>
      <c r="P328" s="130">
        <v>0.22</v>
      </c>
      <c r="Q328" s="130">
        <v>0.16</v>
      </c>
      <c r="R328" s="130"/>
      <c r="S328" s="130"/>
      <c r="T328" s="130"/>
      <c r="U328" s="130"/>
      <c r="V328" s="126">
        <f t="shared" si="65"/>
        <v>0.22</v>
      </c>
      <c r="W328" s="126">
        <f t="shared" si="65"/>
        <v>0.16</v>
      </c>
      <c r="X328" s="126"/>
      <c r="Y328" s="126"/>
      <c r="Z328" s="126"/>
      <c r="AA328" s="126"/>
      <c r="AB328" s="126"/>
      <c r="AC328" s="126"/>
      <c r="AD328" s="126"/>
      <c r="AE328" s="126"/>
      <c r="AF328" s="126"/>
      <c r="AG328" s="126"/>
      <c r="AH328" s="130"/>
      <c r="AI328" s="130"/>
      <c r="AJ328" s="130">
        <v>0.22</v>
      </c>
      <c r="AK328" s="130"/>
      <c r="AL328" s="126"/>
      <c r="AM328" s="126"/>
      <c r="AN328" s="126"/>
      <c r="AO328" s="126"/>
      <c r="AP328" s="130">
        <f t="shared" si="66"/>
        <v>0.22</v>
      </c>
      <c r="AQ328" s="130">
        <f t="shared" si="66"/>
        <v>0</v>
      </c>
    </row>
    <row r="329" spans="1:43" ht="110.25" x14ac:dyDescent="0.25">
      <c r="A329" s="124" t="s">
        <v>701</v>
      </c>
      <c r="B329" s="715"/>
      <c r="C329" s="106" t="s">
        <v>1232</v>
      </c>
      <c r="D329" s="126"/>
      <c r="E329" s="126"/>
      <c r="F329" s="126"/>
      <c r="G329" s="126"/>
      <c r="H329" s="126"/>
      <c r="I329" s="126"/>
      <c r="J329" s="126"/>
      <c r="K329" s="126"/>
      <c r="L329" s="126"/>
      <c r="M329" s="126"/>
      <c r="N329" s="130"/>
      <c r="O329" s="130"/>
      <c r="P329" s="130">
        <v>0.44600000000000001</v>
      </c>
      <c r="Q329" s="130"/>
      <c r="R329" s="130"/>
      <c r="S329" s="130"/>
      <c r="T329" s="130"/>
      <c r="U329" s="130"/>
      <c r="V329" s="126">
        <f t="shared" si="65"/>
        <v>0.44600000000000001</v>
      </c>
      <c r="W329" s="126">
        <f t="shared" si="65"/>
        <v>0</v>
      </c>
      <c r="X329" s="126"/>
      <c r="Y329" s="126"/>
      <c r="Z329" s="126"/>
      <c r="AA329" s="126"/>
      <c r="AB329" s="126"/>
      <c r="AC329" s="126"/>
      <c r="AD329" s="126"/>
      <c r="AE329" s="126"/>
      <c r="AF329" s="126"/>
      <c r="AG329" s="126"/>
      <c r="AH329" s="130"/>
      <c r="AI329" s="130"/>
      <c r="AJ329" s="130">
        <v>0.44600000000000001</v>
      </c>
      <c r="AK329" s="130"/>
      <c r="AL329" s="126"/>
      <c r="AM329" s="126"/>
      <c r="AN329" s="126"/>
      <c r="AO329" s="126"/>
      <c r="AP329" s="130">
        <f t="shared" si="66"/>
        <v>0.44600000000000001</v>
      </c>
      <c r="AQ329" s="130">
        <f t="shared" si="66"/>
        <v>0</v>
      </c>
    </row>
    <row r="330" spans="1:43" ht="78.75" x14ac:dyDescent="0.25">
      <c r="A330" s="124" t="s">
        <v>701</v>
      </c>
      <c r="B330" s="715"/>
      <c r="C330" s="106" t="s">
        <v>1233</v>
      </c>
      <c r="D330" s="126"/>
      <c r="E330" s="126"/>
      <c r="F330" s="126"/>
      <c r="G330" s="126"/>
      <c r="H330" s="126"/>
      <c r="I330" s="126"/>
      <c r="J330" s="126"/>
      <c r="K330" s="126"/>
      <c r="L330" s="126"/>
      <c r="M330" s="126"/>
      <c r="N330" s="130"/>
      <c r="O330" s="130"/>
      <c r="P330" s="130"/>
      <c r="Q330" s="130">
        <v>0.4</v>
      </c>
      <c r="R330" s="130"/>
      <c r="S330" s="130"/>
      <c r="T330" s="130"/>
      <c r="U330" s="130"/>
      <c r="V330" s="126">
        <f t="shared" si="65"/>
        <v>0</v>
      </c>
      <c r="W330" s="126">
        <f t="shared" si="65"/>
        <v>0.4</v>
      </c>
      <c r="X330" s="126"/>
      <c r="Y330" s="126"/>
      <c r="Z330" s="126"/>
      <c r="AA330" s="126"/>
      <c r="AB330" s="126"/>
      <c r="AC330" s="126"/>
      <c r="AD330" s="126"/>
      <c r="AE330" s="126"/>
      <c r="AF330" s="126"/>
      <c r="AG330" s="126"/>
      <c r="AH330" s="130"/>
      <c r="AI330" s="130"/>
      <c r="AJ330" s="130"/>
      <c r="AK330" s="130"/>
      <c r="AL330" s="126"/>
      <c r="AM330" s="126"/>
      <c r="AN330" s="126"/>
      <c r="AO330" s="126"/>
      <c r="AP330" s="130">
        <f t="shared" si="66"/>
        <v>0</v>
      </c>
      <c r="AQ330" s="130">
        <f t="shared" si="66"/>
        <v>0</v>
      </c>
    </row>
    <row r="331" spans="1:43" ht="47.25" x14ac:dyDescent="0.25">
      <c r="A331" s="124" t="s">
        <v>701</v>
      </c>
      <c r="B331" s="715"/>
      <c r="C331" s="151" t="s">
        <v>1234</v>
      </c>
      <c r="D331" s="126"/>
      <c r="E331" s="126"/>
      <c r="F331" s="126"/>
      <c r="G331" s="126"/>
      <c r="H331" s="126"/>
      <c r="I331" s="126"/>
      <c r="J331" s="126"/>
      <c r="K331" s="126"/>
      <c r="L331" s="126"/>
      <c r="M331" s="126"/>
      <c r="N331" s="130"/>
      <c r="O331" s="130"/>
      <c r="P331" s="130"/>
      <c r="Q331" s="130"/>
      <c r="R331" s="130">
        <v>0.17499999999999999</v>
      </c>
      <c r="S331" s="130">
        <v>2.5000000000000001E-2</v>
      </c>
      <c r="T331" s="130"/>
      <c r="U331" s="130"/>
      <c r="V331" s="126">
        <f t="shared" si="65"/>
        <v>0.17499999999999999</v>
      </c>
      <c r="W331" s="126">
        <f t="shared" si="65"/>
        <v>2.5000000000000001E-2</v>
      </c>
      <c r="X331" s="126"/>
      <c r="Y331" s="126"/>
      <c r="Z331" s="126"/>
      <c r="AA331" s="126"/>
      <c r="AB331" s="126"/>
      <c r="AC331" s="126"/>
      <c r="AD331" s="126"/>
      <c r="AE331" s="126"/>
      <c r="AF331" s="126"/>
      <c r="AG331" s="126"/>
      <c r="AH331" s="130"/>
      <c r="AI331" s="130"/>
      <c r="AJ331" s="130"/>
      <c r="AK331" s="130"/>
      <c r="AL331" s="126"/>
      <c r="AM331" s="126"/>
      <c r="AN331" s="126"/>
      <c r="AO331" s="126"/>
      <c r="AP331" s="130"/>
      <c r="AQ331" s="130"/>
    </row>
    <row r="332" spans="1:43" ht="47.25" x14ac:dyDescent="0.25">
      <c r="A332" s="124" t="s">
        <v>701</v>
      </c>
      <c r="B332" s="715"/>
      <c r="C332" s="147" t="s">
        <v>1235</v>
      </c>
      <c r="D332" s="126"/>
      <c r="E332" s="126"/>
      <c r="F332" s="126"/>
      <c r="G332" s="126"/>
      <c r="H332" s="126"/>
      <c r="I332" s="126"/>
      <c r="J332" s="126"/>
      <c r="K332" s="126"/>
      <c r="L332" s="126"/>
      <c r="M332" s="126"/>
      <c r="N332" s="130"/>
      <c r="O332" s="130"/>
      <c r="P332" s="130"/>
      <c r="Q332" s="130"/>
      <c r="R332" s="130">
        <v>0.19500000000000001</v>
      </c>
      <c r="S332" s="130"/>
      <c r="T332" s="130"/>
      <c r="U332" s="130"/>
      <c r="V332" s="126">
        <f t="shared" si="65"/>
        <v>0.19500000000000001</v>
      </c>
      <c r="W332" s="126">
        <f t="shared" si="65"/>
        <v>0</v>
      </c>
      <c r="X332" s="126"/>
      <c r="Y332" s="126"/>
      <c r="Z332" s="126"/>
      <c r="AA332" s="126"/>
      <c r="AB332" s="126"/>
      <c r="AC332" s="126"/>
      <c r="AD332" s="126"/>
      <c r="AE332" s="126"/>
      <c r="AF332" s="126"/>
      <c r="AG332" s="126"/>
      <c r="AH332" s="130"/>
      <c r="AI332" s="130"/>
      <c r="AJ332" s="130"/>
      <c r="AK332" s="130"/>
      <c r="AL332" s="126"/>
      <c r="AM332" s="126"/>
      <c r="AN332" s="126"/>
      <c r="AO332" s="126"/>
      <c r="AP332" s="130"/>
      <c r="AQ332" s="130"/>
    </row>
    <row r="333" spans="1:43" ht="47.25" x14ac:dyDescent="0.25">
      <c r="A333" s="124" t="s">
        <v>701</v>
      </c>
      <c r="B333" s="715"/>
      <c r="C333" s="147" t="s">
        <v>1236</v>
      </c>
      <c r="D333" s="126"/>
      <c r="E333" s="126"/>
      <c r="F333" s="126"/>
      <c r="G333" s="126"/>
      <c r="H333" s="126"/>
      <c r="I333" s="126"/>
      <c r="J333" s="126"/>
      <c r="K333" s="126"/>
      <c r="L333" s="126"/>
      <c r="M333" s="126"/>
      <c r="N333" s="130"/>
      <c r="O333" s="130"/>
      <c r="P333" s="130"/>
      <c r="Q333" s="130"/>
      <c r="R333" s="130">
        <v>7.4999999999999997E-2</v>
      </c>
      <c r="S333" s="130"/>
      <c r="T333" s="130"/>
      <c r="U333" s="130"/>
      <c r="V333" s="126">
        <f t="shared" si="65"/>
        <v>7.4999999999999997E-2</v>
      </c>
      <c r="W333" s="126">
        <f t="shared" si="65"/>
        <v>0</v>
      </c>
      <c r="X333" s="126"/>
      <c r="Y333" s="126"/>
      <c r="Z333" s="126"/>
      <c r="AA333" s="126"/>
      <c r="AB333" s="126"/>
      <c r="AC333" s="126"/>
      <c r="AD333" s="126"/>
      <c r="AE333" s="126"/>
      <c r="AF333" s="126"/>
      <c r="AG333" s="126"/>
      <c r="AH333" s="130"/>
      <c r="AI333" s="130"/>
      <c r="AJ333" s="130"/>
      <c r="AK333" s="130"/>
      <c r="AL333" s="126"/>
      <c r="AM333" s="126"/>
      <c r="AN333" s="126"/>
      <c r="AO333" s="126"/>
      <c r="AP333" s="130"/>
      <c r="AQ333" s="130"/>
    </row>
    <row r="334" spans="1:43" ht="47.25" x14ac:dyDescent="0.25">
      <c r="A334" s="124" t="s">
        <v>701</v>
      </c>
      <c r="B334" s="715"/>
      <c r="C334" s="147" t="s">
        <v>1237</v>
      </c>
      <c r="D334" s="126"/>
      <c r="E334" s="126"/>
      <c r="F334" s="126"/>
      <c r="G334" s="126"/>
      <c r="H334" s="126"/>
      <c r="I334" s="126"/>
      <c r="J334" s="126"/>
      <c r="K334" s="126"/>
      <c r="L334" s="126"/>
      <c r="M334" s="126"/>
      <c r="N334" s="130"/>
      <c r="O334" s="130"/>
      <c r="P334" s="130"/>
      <c r="Q334" s="130"/>
      <c r="R334" s="130">
        <v>0.21199999999999999</v>
      </c>
      <c r="S334" s="130"/>
      <c r="T334" s="130"/>
      <c r="U334" s="130"/>
      <c r="V334" s="126">
        <f t="shared" ref="V334:W354" si="67">T334+R334+P334+N334</f>
        <v>0.21199999999999999</v>
      </c>
      <c r="W334" s="126">
        <f t="shared" si="67"/>
        <v>0</v>
      </c>
      <c r="X334" s="126"/>
      <c r="Y334" s="126"/>
      <c r="Z334" s="126"/>
      <c r="AA334" s="126"/>
      <c r="AB334" s="126"/>
      <c r="AC334" s="126"/>
      <c r="AD334" s="126"/>
      <c r="AE334" s="126"/>
      <c r="AF334" s="126"/>
      <c r="AG334" s="126"/>
      <c r="AH334" s="130"/>
      <c r="AI334" s="130"/>
      <c r="AJ334" s="130"/>
      <c r="AK334" s="130"/>
      <c r="AL334" s="126"/>
      <c r="AM334" s="126"/>
      <c r="AN334" s="126"/>
      <c r="AO334" s="126"/>
      <c r="AP334" s="130"/>
      <c r="AQ334" s="130"/>
    </row>
    <row r="335" spans="1:43" ht="47.25" x14ac:dyDescent="0.25">
      <c r="A335" s="124" t="s">
        <v>701</v>
      </c>
      <c r="B335" s="715"/>
      <c r="C335" s="106" t="s">
        <v>1238</v>
      </c>
      <c r="D335" s="126"/>
      <c r="E335" s="126"/>
      <c r="F335" s="126"/>
      <c r="G335" s="126"/>
      <c r="H335" s="126"/>
      <c r="I335" s="126"/>
      <c r="J335" s="126"/>
      <c r="K335" s="126"/>
      <c r="L335" s="126"/>
      <c r="M335" s="126"/>
      <c r="N335" s="130"/>
      <c r="O335" s="130"/>
      <c r="P335" s="130"/>
      <c r="Q335" s="130"/>
      <c r="R335" s="130">
        <v>0.17</v>
      </c>
      <c r="S335" s="130"/>
      <c r="T335" s="130"/>
      <c r="U335" s="130"/>
      <c r="V335" s="126">
        <f t="shared" si="67"/>
        <v>0.17</v>
      </c>
      <c r="W335" s="126">
        <f t="shared" si="67"/>
        <v>0</v>
      </c>
      <c r="X335" s="126"/>
      <c r="Y335" s="126"/>
      <c r="Z335" s="126"/>
      <c r="AA335" s="126"/>
      <c r="AB335" s="126"/>
      <c r="AC335" s="126"/>
      <c r="AD335" s="126"/>
      <c r="AE335" s="126"/>
      <c r="AF335" s="126"/>
      <c r="AG335" s="126"/>
      <c r="AH335" s="130"/>
      <c r="AI335" s="130"/>
      <c r="AJ335" s="130"/>
      <c r="AK335" s="130"/>
      <c r="AL335" s="126"/>
      <c r="AM335" s="126"/>
      <c r="AN335" s="126"/>
      <c r="AO335" s="126"/>
      <c r="AP335" s="130"/>
      <c r="AQ335" s="130"/>
    </row>
    <row r="336" spans="1:43" ht="47.25" x14ac:dyDescent="0.25">
      <c r="A336" s="124" t="s">
        <v>1239</v>
      </c>
      <c r="B336" s="715"/>
      <c r="C336" s="106" t="s">
        <v>1240</v>
      </c>
      <c r="D336" s="126"/>
      <c r="E336" s="126"/>
      <c r="F336" s="126"/>
      <c r="G336" s="126"/>
      <c r="H336" s="126"/>
      <c r="I336" s="126"/>
      <c r="J336" s="126"/>
      <c r="K336" s="126"/>
      <c r="L336" s="126"/>
      <c r="M336" s="126"/>
      <c r="N336" s="130">
        <v>0.22700000000000001</v>
      </c>
      <c r="O336" s="130"/>
      <c r="P336" s="130"/>
      <c r="Q336" s="130"/>
      <c r="R336" s="130"/>
      <c r="S336" s="130"/>
      <c r="T336" s="130"/>
      <c r="U336" s="130"/>
      <c r="V336" s="126">
        <f t="shared" si="67"/>
        <v>0.22700000000000001</v>
      </c>
      <c r="W336" s="126">
        <f t="shared" si="67"/>
        <v>0</v>
      </c>
      <c r="X336" s="126"/>
      <c r="Y336" s="126"/>
      <c r="Z336" s="126"/>
      <c r="AA336" s="126"/>
      <c r="AB336" s="126"/>
      <c r="AC336" s="126"/>
      <c r="AD336" s="126"/>
      <c r="AE336" s="126"/>
      <c r="AF336" s="126"/>
      <c r="AG336" s="126"/>
      <c r="AH336" s="126"/>
      <c r="AI336" s="126"/>
      <c r="AJ336" s="130"/>
      <c r="AK336" s="130"/>
      <c r="AL336" s="126"/>
      <c r="AM336" s="126"/>
      <c r="AN336" s="126"/>
      <c r="AO336" s="126"/>
      <c r="AP336" s="130">
        <f t="shared" ref="AP336:AQ338" si="68">AH336+AJ336+AL336+AN336</f>
        <v>0</v>
      </c>
      <c r="AQ336" s="130">
        <f t="shared" si="68"/>
        <v>0</v>
      </c>
    </row>
    <row r="337" spans="1:43" x14ac:dyDescent="0.25">
      <c r="A337" s="124" t="s">
        <v>1239</v>
      </c>
      <c r="B337" s="715"/>
      <c r="C337" s="106" t="s">
        <v>1241</v>
      </c>
      <c r="D337" s="126"/>
      <c r="E337" s="126"/>
      <c r="F337" s="126"/>
      <c r="G337" s="126"/>
      <c r="H337" s="126"/>
      <c r="I337" s="126"/>
      <c r="J337" s="126"/>
      <c r="K337" s="126"/>
      <c r="L337" s="126"/>
      <c r="M337" s="126"/>
      <c r="N337" s="130"/>
      <c r="O337" s="130"/>
      <c r="P337" s="130">
        <v>0.25</v>
      </c>
      <c r="Q337" s="130"/>
      <c r="R337" s="130"/>
      <c r="S337" s="130"/>
      <c r="T337" s="130"/>
      <c r="U337" s="130"/>
      <c r="V337" s="126">
        <f t="shared" si="67"/>
        <v>0.25</v>
      </c>
      <c r="W337" s="126">
        <f t="shared" si="67"/>
        <v>0</v>
      </c>
      <c r="X337" s="126"/>
      <c r="Y337" s="126"/>
      <c r="Z337" s="126"/>
      <c r="AA337" s="126"/>
      <c r="AB337" s="126"/>
      <c r="AC337" s="126"/>
      <c r="AD337" s="126"/>
      <c r="AE337" s="126"/>
      <c r="AF337" s="126"/>
      <c r="AG337" s="126"/>
      <c r="AH337" s="126"/>
      <c r="AI337" s="126"/>
      <c r="AJ337" s="130"/>
      <c r="AK337" s="130"/>
      <c r="AL337" s="126"/>
      <c r="AM337" s="126"/>
      <c r="AN337" s="126"/>
      <c r="AO337" s="126"/>
      <c r="AP337" s="130">
        <f t="shared" si="68"/>
        <v>0</v>
      </c>
      <c r="AQ337" s="130">
        <f t="shared" si="68"/>
        <v>0</v>
      </c>
    </row>
    <row r="338" spans="1:43" ht="31.5" x14ac:dyDescent="0.25">
      <c r="A338" s="124" t="s">
        <v>1239</v>
      </c>
      <c r="B338" s="715"/>
      <c r="C338" s="106" t="s">
        <v>1242</v>
      </c>
      <c r="D338" s="126"/>
      <c r="E338" s="126"/>
      <c r="F338" s="126"/>
      <c r="G338" s="126"/>
      <c r="H338" s="126"/>
      <c r="I338" s="126"/>
      <c r="J338" s="126"/>
      <c r="K338" s="126"/>
      <c r="L338" s="126"/>
      <c r="M338" s="126"/>
      <c r="N338" s="130"/>
      <c r="O338" s="130"/>
      <c r="P338" s="130">
        <v>0.28000000000000003</v>
      </c>
      <c r="Q338" s="130"/>
      <c r="R338" s="130"/>
      <c r="S338" s="130"/>
      <c r="T338" s="130"/>
      <c r="U338" s="130"/>
      <c r="V338" s="126">
        <f t="shared" si="67"/>
        <v>0.28000000000000003</v>
      </c>
      <c r="W338" s="126">
        <f t="shared" si="67"/>
        <v>0</v>
      </c>
      <c r="X338" s="126"/>
      <c r="Y338" s="126"/>
      <c r="Z338" s="126"/>
      <c r="AA338" s="126"/>
      <c r="AB338" s="126"/>
      <c r="AC338" s="126"/>
      <c r="AD338" s="126"/>
      <c r="AE338" s="126"/>
      <c r="AF338" s="126"/>
      <c r="AG338" s="126"/>
      <c r="AH338" s="126"/>
      <c r="AI338" s="126"/>
      <c r="AJ338" s="130"/>
      <c r="AK338" s="130"/>
      <c r="AL338" s="126"/>
      <c r="AM338" s="126"/>
      <c r="AN338" s="126"/>
      <c r="AO338" s="126"/>
      <c r="AP338" s="130">
        <f t="shared" si="68"/>
        <v>0</v>
      </c>
      <c r="AQ338" s="130">
        <f t="shared" si="68"/>
        <v>0</v>
      </c>
    </row>
    <row r="339" spans="1:43" x14ac:dyDescent="0.25">
      <c r="A339" s="124" t="s">
        <v>1239</v>
      </c>
      <c r="B339" s="715"/>
      <c r="C339" s="152" t="s">
        <v>1243</v>
      </c>
      <c r="D339" s="126"/>
      <c r="E339" s="126"/>
      <c r="F339" s="126"/>
      <c r="G339" s="126"/>
      <c r="H339" s="126"/>
      <c r="I339" s="126"/>
      <c r="J339" s="126"/>
      <c r="K339" s="126"/>
      <c r="L339" s="126"/>
      <c r="M339" s="126"/>
      <c r="N339" s="130"/>
      <c r="O339" s="130"/>
      <c r="P339" s="130"/>
      <c r="Q339" s="130"/>
      <c r="R339" s="130">
        <v>0.19800000000000001</v>
      </c>
      <c r="S339" s="130"/>
      <c r="T339" s="130"/>
      <c r="U339" s="130"/>
      <c r="V339" s="126">
        <f t="shared" si="67"/>
        <v>0.19800000000000001</v>
      </c>
      <c r="W339" s="126">
        <f t="shared" si="67"/>
        <v>0</v>
      </c>
      <c r="X339" s="126"/>
      <c r="Y339" s="126"/>
      <c r="Z339" s="126"/>
      <c r="AA339" s="126"/>
      <c r="AB339" s="126"/>
      <c r="AC339" s="126"/>
      <c r="AD339" s="126"/>
      <c r="AE339" s="126"/>
      <c r="AF339" s="126"/>
      <c r="AG339" s="126"/>
      <c r="AH339" s="126"/>
      <c r="AI339" s="126"/>
      <c r="AJ339" s="130"/>
      <c r="AK339" s="130"/>
      <c r="AL339" s="126"/>
      <c r="AM339" s="126"/>
      <c r="AN339" s="126"/>
      <c r="AO339" s="126"/>
      <c r="AP339" s="130"/>
      <c r="AQ339" s="130"/>
    </row>
    <row r="340" spans="1:43" ht="31.5" x14ac:dyDescent="0.25">
      <c r="A340" s="124" t="s">
        <v>1239</v>
      </c>
      <c r="B340" s="715"/>
      <c r="C340" s="152" t="s">
        <v>1244</v>
      </c>
      <c r="D340" s="126"/>
      <c r="E340" s="126"/>
      <c r="F340" s="126"/>
      <c r="G340" s="126"/>
      <c r="H340" s="126"/>
      <c r="I340" s="126"/>
      <c r="J340" s="126"/>
      <c r="K340" s="126"/>
      <c r="L340" s="126"/>
      <c r="M340" s="126"/>
      <c r="N340" s="130"/>
      <c r="O340" s="130"/>
      <c r="P340" s="130"/>
      <c r="Q340" s="130"/>
      <c r="R340" s="130">
        <v>0.11</v>
      </c>
      <c r="S340" s="130"/>
      <c r="T340" s="130"/>
      <c r="U340" s="130"/>
      <c r="V340" s="126">
        <f t="shared" si="67"/>
        <v>0.11</v>
      </c>
      <c r="W340" s="126">
        <f t="shared" si="67"/>
        <v>0</v>
      </c>
      <c r="X340" s="126"/>
      <c r="Y340" s="126"/>
      <c r="Z340" s="126"/>
      <c r="AA340" s="126"/>
      <c r="AB340" s="126"/>
      <c r="AC340" s="126"/>
      <c r="AD340" s="126"/>
      <c r="AE340" s="126"/>
      <c r="AF340" s="126"/>
      <c r="AG340" s="126"/>
      <c r="AH340" s="126"/>
      <c r="AI340" s="126"/>
      <c r="AJ340" s="130"/>
      <c r="AK340" s="130"/>
      <c r="AL340" s="126"/>
      <c r="AM340" s="126"/>
      <c r="AN340" s="126"/>
      <c r="AO340" s="126"/>
      <c r="AP340" s="130"/>
      <c r="AQ340" s="130"/>
    </row>
    <row r="341" spans="1:43" ht="31.5" x14ac:dyDescent="0.25">
      <c r="A341" s="124" t="s">
        <v>1239</v>
      </c>
      <c r="B341" s="715"/>
      <c r="C341" s="153" t="s">
        <v>1245</v>
      </c>
      <c r="D341" s="126"/>
      <c r="E341" s="126"/>
      <c r="F341" s="126"/>
      <c r="G341" s="126"/>
      <c r="H341" s="126"/>
      <c r="I341" s="126"/>
      <c r="J341" s="126"/>
      <c r="K341" s="126"/>
      <c r="L341" s="126"/>
      <c r="M341" s="126"/>
      <c r="N341" s="130"/>
      <c r="O341" s="130"/>
      <c r="P341" s="130"/>
      <c r="Q341" s="130"/>
      <c r="R341" s="130">
        <v>0.16400000000000001</v>
      </c>
      <c r="S341" s="130">
        <v>0.1</v>
      </c>
      <c r="T341" s="130"/>
      <c r="U341" s="130"/>
      <c r="V341" s="126">
        <f t="shared" si="67"/>
        <v>0.16400000000000001</v>
      </c>
      <c r="W341" s="126">
        <f t="shared" si="67"/>
        <v>0.1</v>
      </c>
      <c r="X341" s="126"/>
      <c r="Y341" s="126"/>
      <c r="Z341" s="126"/>
      <c r="AA341" s="126"/>
      <c r="AB341" s="126"/>
      <c r="AC341" s="126"/>
      <c r="AD341" s="126"/>
      <c r="AE341" s="126"/>
      <c r="AF341" s="126"/>
      <c r="AG341" s="126"/>
      <c r="AH341" s="126"/>
      <c r="AI341" s="126"/>
      <c r="AJ341" s="130"/>
      <c r="AK341" s="130"/>
      <c r="AL341" s="126"/>
      <c r="AM341" s="126"/>
      <c r="AN341" s="126"/>
      <c r="AO341" s="126"/>
      <c r="AP341" s="130"/>
      <c r="AQ341" s="130"/>
    </row>
    <row r="342" spans="1:43" ht="31.5" x14ac:dyDescent="0.25">
      <c r="A342" s="124" t="s">
        <v>1239</v>
      </c>
      <c r="B342" s="715"/>
      <c r="C342" s="153" t="s">
        <v>1246</v>
      </c>
      <c r="D342" s="126"/>
      <c r="E342" s="126"/>
      <c r="F342" s="126"/>
      <c r="G342" s="126"/>
      <c r="H342" s="126"/>
      <c r="I342" s="126"/>
      <c r="J342" s="126"/>
      <c r="K342" s="126"/>
      <c r="L342" s="126"/>
      <c r="M342" s="126"/>
      <c r="N342" s="130"/>
      <c r="O342" s="130"/>
      <c r="P342" s="130"/>
      <c r="Q342" s="130"/>
      <c r="R342" s="130">
        <v>0.63800000000000001</v>
      </c>
      <c r="S342" s="130">
        <v>0.1</v>
      </c>
      <c r="T342" s="130"/>
      <c r="U342" s="130"/>
      <c r="V342" s="126">
        <f t="shared" si="67"/>
        <v>0.63800000000000001</v>
      </c>
      <c r="W342" s="126">
        <f t="shared" si="67"/>
        <v>0.1</v>
      </c>
      <c r="X342" s="126"/>
      <c r="Y342" s="126"/>
      <c r="Z342" s="126"/>
      <c r="AA342" s="126"/>
      <c r="AB342" s="126"/>
      <c r="AC342" s="126"/>
      <c r="AD342" s="126"/>
      <c r="AE342" s="126"/>
      <c r="AF342" s="126"/>
      <c r="AG342" s="126"/>
      <c r="AH342" s="126"/>
      <c r="AI342" s="126"/>
      <c r="AJ342" s="130"/>
      <c r="AK342" s="130"/>
      <c r="AL342" s="126"/>
      <c r="AM342" s="126"/>
      <c r="AN342" s="126"/>
      <c r="AO342" s="126"/>
      <c r="AP342" s="130"/>
      <c r="AQ342" s="130"/>
    </row>
    <row r="343" spans="1:43" ht="31.5" x14ac:dyDescent="0.25">
      <c r="A343" s="124" t="s">
        <v>1239</v>
      </c>
      <c r="B343" s="715"/>
      <c r="C343" s="153" t="s">
        <v>1247</v>
      </c>
      <c r="D343" s="126"/>
      <c r="E343" s="126"/>
      <c r="F343" s="126"/>
      <c r="G343" s="126"/>
      <c r="H343" s="126"/>
      <c r="I343" s="126"/>
      <c r="J343" s="126"/>
      <c r="K343" s="126"/>
      <c r="L343" s="126"/>
      <c r="M343" s="126"/>
      <c r="N343" s="130"/>
      <c r="O343" s="130"/>
      <c r="P343" s="130"/>
      <c r="Q343" s="130"/>
      <c r="R343" s="130"/>
      <c r="S343" s="130"/>
      <c r="T343" s="130">
        <v>0.183</v>
      </c>
      <c r="U343" s="130">
        <v>0</v>
      </c>
      <c r="V343" s="126">
        <f t="shared" si="67"/>
        <v>0.183</v>
      </c>
      <c r="W343" s="126">
        <f t="shared" si="67"/>
        <v>0</v>
      </c>
      <c r="X343" s="126"/>
      <c r="Y343" s="126"/>
      <c r="Z343" s="126"/>
      <c r="AA343" s="126"/>
      <c r="AB343" s="126"/>
      <c r="AC343" s="126"/>
      <c r="AD343" s="126"/>
      <c r="AE343" s="126"/>
      <c r="AF343" s="126"/>
      <c r="AG343" s="126"/>
      <c r="AH343" s="126"/>
      <c r="AI343" s="126"/>
      <c r="AJ343" s="130"/>
      <c r="AK343" s="130"/>
      <c r="AL343" s="126"/>
      <c r="AM343" s="126"/>
      <c r="AN343" s="126"/>
      <c r="AO343" s="126"/>
      <c r="AP343" s="130"/>
      <c r="AQ343" s="130"/>
    </row>
    <row r="344" spans="1:43" ht="31.5" x14ac:dyDescent="0.25">
      <c r="A344" s="124" t="s">
        <v>1239</v>
      </c>
      <c r="B344" s="715"/>
      <c r="C344" s="153" t="s">
        <v>1248</v>
      </c>
      <c r="D344" s="126"/>
      <c r="E344" s="126"/>
      <c r="F344" s="126"/>
      <c r="G344" s="126"/>
      <c r="H344" s="126"/>
      <c r="I344" s="126"/>
      <c r="J344" s="126"/>
      <c r="K344" s="126"/>
      <c r="L344" s="126"/>
      <c r="M344" s="126"/>
      <c r="N344" s="130"/>
      <c r="O344" s="130"/>
      <c r="P344" s="130"/>
      <c r="Q344" s="130"/>
      <c r="R344" s="130"/>
      <c r="S344" s="130"/>
      <c r="T344" s="130">
        <v>0.46899999999999997</v>
      </c>
      <c r="U344" s="130">
        <v>2.5000000000000001E-2</v>
      </c>
      <c r="V344" s="126">
        <f t="shared" si="67"/>
        <v>0.46899999999999997</v>
      </c>
      <c r="W344" s="126">
        <f t="shared" si="67"/>
        <v>2.5000000000000001E-2</v>
      </c>
      <c r="X344" s="126"/>
      <c r="Y344" s="126"/>
      <c r="Z344" s="126"/>
      <c r="AA344" s="126"/>
      <c r="AB344" s="126"/>
      <c r="AC344" s="126"/>
      <c r="AD344" s="126"/>
      <c r="AE344" s="126"/>
      <c r="AF344" s="126"/>
      <c r="AG344" s="126"/>
      <c r="AH344" s="126"/>
      <c r="AI344" s="126"/>
      <c r="AJ344" s="130"/>
      <c r="AK344" s="130"/>
      <c r="AL344" s="126"/>
      <c r="AM344" s="126"/>
      <c r="AN344" s="126"/>
      <c r="AO344" s="126"/>
      <c r="AP344" s="130"/>
      <c r="AQ344" s="130"/>
    </row>
    <row r="345" spans="1:43" ht="31.5" x14ac:dyDescent="0.25">
      <c r="A345" s="124" t="s">
        <v>1239</v>
      </c>
      <c r="B345" s="715"/>
      <c r="C345" s="153" t="s">
        <v>1249</v>
      </c>
      <c r="D345" s="126"/>
      <c r="E345" s="126"/>
      <c r="F345" s="126"/>
      <c r="G345" s="126"/>
      <c r="H345" s="126"/>
      <c r="I345" s="126"/>
      <c r="J345" s="126"/>
      <c r="K345" s="126"/>
      <c r="L345" s="126"/>
      <c r="M345" s="126"/>
      <c r="N345" s="130"/>
      <c r="O345" s="130"/>
      <c r="P345" s="130"/>
      <c r="Q345" s="130"/>
      <c r="R345" s="130"/>
      <c r="S345" s="130"/>
      <c r="T345" s="130">
        <v>0.23599999999999999</v>
      </c>
      <c r="U345" s="130">
        <v>0</v>
      </c>
      <c r="V345" s="126">
        <f t="shared" si="67"/>
        <v>0.23599999999999999</v>
      </c>
      <c r="W345" s="126">
        <f t="shared" si="67"/>
        <v>0</v>
      </c>
      <c r="X345" s="126"/>
      <c r="Y345" s="126"/>
      <c r="Z345" s="126"/>
      <c r="AA345" s="126"/>
      <c r="AB345" s="126"/>
      <c r="AC345" s="126"/>
      <c r="AD345" s="126"/>
      <c r="AE345" s="126"/>
      <c r="AF345" s="126"/>
      <c r="AG345" s="126"/>
      <c r="AH345" s="126"/>
      <c r="AI345" s="126"/>
      <c r="AJ345" s="130"/>
      <c r="AK345" s="130"/>
      <c r="AL345" s="126"/>
      <c r="AM345" s="126"/>
      <c r="AN345" s="126"/>
      <c r="AO345" s="126"/>
      <c r="AP345" s="130"/>
      <c r="AQ345" s="130"/>
    </row>
    <row r="346" spans="1:43" ht="47.25" x14ac:dyDescent="0.25">
      <c r="A346" s="124" t="s">
        <v>1239</v>
      </c>
      <c r="B346" s="715"/>
      <c r="C346" s="153" t="s">
        <v>1250</v>
      </c>
      <c r="D346" s="126"/>
      <c r="E346" s="126"/>
      <c r="F346" s="126"/>
      <c r="G346" s="126"/>
      <c r="H346" s="126"/>
      <c r="I346" s="126"/>
      <c r="J346" s="126"/>
      <c r="K346" s="126"/>
      <c r="L346" s="126"/>
      <c r="M346" s="126"/>
      <c r="N346" s="130"/>
      <c r="O346" s="130"/>
      <c r="P346" s="130"/>
      <c r="Q346" s="130"/>
      <c r="R346" s="130"/>
      <c r="S346" s="130"/>
      <c r="T346" s="130">
        <v>0.69799999999999995</v>
      </c>
      <c r="U346" s="130">
        <v>0</v>
      </c>
      <c r="V346" s="126">
        <f t="shared" si="67"/>
        <v>0.69799999999999995</v>
      </c>
      <c r="W346" s="126">
        <f t="shared" si="67"/>
        <v>0</v>
      </c>
      <c r="X346" s="126"/>
      <c r="Y346" s="126"/>
      <c r="Z346" s="126"/>
      <c r="AA346" s="126"/>
      <c r="AB346" s="126"/>
      <c r="AC346" s="126"/>
      <c r="AD346" s="126"/>
      <c r="AE346" s="126"/>
      <c r="AF346" s="126"/>
      <c r="AG346" s="126"/>
      <c r="AH346" s="126"/>
      <c r="AI346" s="126"/>
      <c r="AJ346" s="130"/>
      <c r="AK346" s="130"/>
      <c r="AL346" s="126"/>
      <c r="AM346" s="126"/>
      <c r="AN346" s="126"/>
      <c r="AO346" s="126"/>
      <c r="AP346" s="130"/>
      <c r="AQ346" s="130"/>
    </row>
    <row r="347" spans="1:43" ht="47.25" x14ac:dyDescent="0.25">
      <c r="A347" s="124" t="s">
        <v>1065</v>
      </c>
      <c r="B347" s="715"/>
      <c r="C347" s="148" t="s">
        <v>1251</v>
      </c>
      <c r="D347" s="126"/>
      <c r="E347" s="126"/>
      <c r="F347" s="126"/>
      <c r="G347" s="126"/>
      <c r="H347" s="126"/>
      <c r="I347" s="126"/>
      <c r="J347" s="126"/>
      <c r="K347" s="126"/>
      <c r="L347" s="126"/>
      <c r="M347" s="126"/>
      <c r="N347" s="130"/>
      <c r="O347" s="130"/>
      <c r="P347" s="130">
        <v>0.2</v>
      </c>
      <c r="Q347" s="130"/>
      <c r="R347" s="130"/>
      <c r="S347" s="130"/>
      <c r="T347" s="130"/>
      <c r="U347" s="130"/>
      <c r="V347" s="126">
        <f t="shared" si="67"/>
        <v>0.2</v>
      </c>
      <c r="W347" s="126">
        <f t="shared" si="67"/>
        <v>0</v>
      </c>
      <c r="X347" s="126"/>
      <c r="Y347" s="126"/>
      <c r="Z347" s="126"/>
      <c r="AA347" s="126"/>
      <c r="AB347" s="126"/>
      <c r="AC347" s="126"/>
      <c r="AD347" s="126"/>
      <c r="AE347" s="126"/>
      <c r="AF347" s="126"/>
      <c r="AG347" s="126"/>
      <c r="AH347" s="126"/>
      <c r="AI347" s="126"/>
      <c r="AJ347" s="130"/>
      <c r="AK347" s="130"/>
      <c r="AL347" s="126"/>
      <c r="AM347" s="126"/>
      <c r="AN347" s="126"/>
      <c r="AO347" s="126"/>
      <c r="AP347" s="130">
        <f t="shared" ref="AP347:AQ354" si="69">AH347+AJ347+AL347+AN347</f>
        <v>0</v>
      </c>
      <c r="AQ347" s="130">
        <f t="shared" si="69"/>
        <v>0</v>
      </c>
    </row>
    <row r="348" spans="1:43" ht="31.5" x14ac:dyDescent="0.25">
      <c r="A348" s="124" t="s">
        <v>1065</v>
      </c>
      <c r="B348" s="715"/>
      <c r="C348" s="148" t="s">
        <v>1252</v>
      </c>
      <c r="D348" s="126"/>
      <c r="E348" s="126"/>
      <c r="F348" s="126"/>
      <c r="G348" s="126"/>
      <c r="H348" s="126"/>
      <c r="I348" s="126"/>
      <c r="J348" s="126"/>
      <c r="K348" s="126"/>
      <c r="L348" s="126"/>
      <c r="M348" s="126"/>
      <c r="N348" s="130"/>
      <c r="O348" s="130"/>
      <c r="P348" s="130">
        <v>7.2999999999999995E-2</v>
      </c>
      <c r="Q348" s="130"/>
      <c r="R348" s="130"/>
      <c r="S348" s="130"/>
      <c r="T348" s="130"/>
      <c r="U348" s="130"/>
      <c r="V348" s="126">
        <f t="shared" si="67"/>
        <v>7.2999999999999995E-2</v>
      </c>
      <c r="W348" s="126">
        <f t="shared" si="67"/>
        <v>0</v>
      </c>
      <c r="X348" s="126"/>
      <c r="Y348" s="126"/>
      <c r="Z348" s="126"/>
      <c r="AA348" s="126"/>
      <c r="AB348" s="126"/>
      <c r="AC348" s="126"/>
      <c r="AD348" s="126"/>
      <c r="AE348" s="126"/>
      <c r="AF348" s="126"/>
      <c r="AG348" s="126"/>
      <c r="AH348" s="126"/>
      <c r="AI348" s="126"/>
      <c r="AJ348" s="130"/>
      <c r="AK348" s="130"/>
      <c r="AL348" s="126"/>
      <c r="AM348" s="126"/>
      <c r="AN348" s="126"/>
      <c r="AO348" s="126"/>
      <c r="AP348" s="130">
        <f t="shared" si="69"/>
        <v>0</v>
      </c>
      <c r="AQ348" s="130">
        <f t="shared" si="69"/>
        <v>0</v>
      </c>
    </row>
    <row r="349" spans="1:43" ht="78.75" x14ac:dyDescent="0.25">
      <c r="A349" s="124" t="s">
        <v>1065</v>
      </c>
      <c r="B349" s="715"/>
      <c r="C349" s="148" t="s">
        <v>1253</v>
      </c>
      <c r="D349" s="126"/>
      <c r="E349" s="126"/>
      <c r="F349" s="126"/>
      <c r="G349" s="126"/>
      <c r="H349" s="126"/>
      <c r="I349" s="126"/>
      <c r="J349" s="126"/>
      <c r="K349" s="126"/>
      <c r="L349" s="126"/>
      <c r="M349" s="126"/>
      <c r="N349" s="130"/>
      <c r="O349" s="130"/>
      <c r="P349" s="130">
        <v>0.59499999999999997</v>
      </c>
      <c r="Q349" s="130">
        <v>0.1</v>
      </c>
      <c r="R349" s="130"/>
      <c r="S349" s="130"/>
      <c r="T349" s="130"/>
      <c r="U349" s="130"/>
      <c r="V349" s="126">
        <f t="shared" si="67"/>
        <v>0.59499999999999997</v>
      </c>
      <c r="W349" s="126">
        <f t="shared" si="67"/>
        <v>0.1</v>
      </c>
      <c r="X349" s="126"/>
      <c r="Y349" s="126"/>
      <c r="Z349" s="126"/>
      <c r="AA349" s="126"/>
      <c r="AB349" s="126"/>
      <c r="AC349" s="126"/>
      <c r="AD349" s="126"/>
      <c r="AE349" s="126"/>
      <c r="AF349" s="126"/>
      <c r="AG349" s="126"/>
      <c r="AH349" s="126"/>
      <c r="AI349" s="126"/>
      <c r="AJ349" s="130"/>
      <c r="AK349" s="130"/>
      <c r="AL349" s="126"/>
      <c r="AM349" s="126"/>
      <c r="AN349" s="126"/>
      <c r="AO349" s="126"/>
      <c r="AP349" s="130">
        <f t="shared" si="69"/>
        <v>0</v>
      </c>
      <c r="AQ349" s="130">
        <f t="shared" si="69"/>
        <v>0</v>
      </c>
    </row>
    <row r="350" spans="1:43" ht="94.5" x14ac:dyDescent="0.25">
      <c r="A350" s="124" t="s">
        <v>1065</v>
      </c>
      <c r="B350" s="715"/>
      <c r="C350" s="148" t="s">
        <v>1254</v>
      </c>
      <c r="D350" s="126"/>
      <c r="E350" s="126"/>
      <c r="F350" s="126"/>
      <c r="G350" s="126"/>
      <c r="H350" s="126"/>
      <c r="I350" s="126"/>
      <c r="J350" s="126"/>
      <c r="K350" s="126"/>
      <c r="L350" s="126"/>
      <c r="M350" s="126"/>
      <c r="N350" s="130"/>
      <c r="O350" s="130"/>
      <c r="P350" s="130">
        <v>0.33300000000000002</v>
      </c>
      <c r="Q350" s="130">
        <v>0.1</v>
      </c>
      <c r="R350" s="130"/>
      <c r="S350" s="130"/>
      <c r="T350" s="130"/>
      <c r="U350" s="130"/>
      <c r="V350" s="126">
        <f t="shared" si="67"/>
        <v>0.33300000000000002</v>
      </c>
      <c r="W350" s="126">
        <f t="shared" si="67"/>
        <v>0.1</v>
      </c>
      <c r="X350" s="126"/>
      <c r="Y350" s="126"/>
      <c r="Z350" s="126"/>
      <c r="AA350" s="126"/>
      <c r="AB350" s="126"/>
      <c r="AC350" s="126"/>
      <c r="AD350" s="126"/>
      <c r="AE350" s="126"/>
      <c r="AF350" s="126"/>
      <c r="AG350" s="126"/>
      <c r="AH350" s="126"/>
      <c r="AI350" s="126"/>
      <c r="AJ350" s="130"/>
      <c r="AK350" s="130"/>
      <c r="AL350" s="126"/>
      <c r="AM350" s="126"/>
      <c r="AN350" s="126"/>
      <c r="AO350" s="126"/>
      <c r="AP350" s="130">
        <f t="shared" si="69"/>
        <v>0</v>
      </c>
      <c r="AQ350" s="130">
        <f t="shared" si="69"/>
        <v>0</v>
      </c>
    </row>
    <row r="351" spans="1:43" ht="47.25" x14ac:dyDescent="0.25">
      <c r="A351" s="124" t="s">
        <v>1065</v>
      </c>
      <c r="B351" s="715"/>
      <c r="C351" s="148" t="s">
        <v>1255</v>
      </c>
      <c r="D351" s="126"/>
      <c r="E351" s="126"/>
      <c r="F351" s="126"/>
      <c r="G351" s="126"/>
      <c r="H351" s="126"/>
      <c r="I351" s="126"/>
      <c r="J351" s="126"/>
      <c r="K351" s="126"/>
      <c r="L351" s="126"/>
      <c r="M351" s="126"/>
      <c r="N351" s="130"/>
      <c r="O351" s="130"/>
      <c r="P351" s="130">
        <v>0.35799999999999998</v>
      </c>
      <c r="Q351" s="130"/>
      <c r="R351" s="130"/>
      <c r="S351" s="130"/>
      <c r="T351" s="130"/>
      <c r="U351" s="130"/>
      <c r="V351" s="126">
        <f t="shared" si="67"/>
        <v>0.35799999999999998</v>
      </c>
      <c r="W351" s="126">
        <f t="shared" si="67"/>
        <v>0</v>
      </c>
      <c r="X351" s="126"/>
      <c r="Y351" s="126"/>
      <c r="Z351" s="126"/>
      <c r="AA351" s="126"/>
      <c r="AB351" s="126"/>
      <c r="AC351" s="126"/>
      <c r="AD351" s="126"/>
      <c r="AE351" s="126"/>
      <c r="AF351" s="126"/>
      <c r="AG351" s="126"/>
      <c r="AH351" s="126"/>
      <c r="AI351" s="126"/>
      <c r="AJ351" s="130"/>
      <c r="AK351" s="130"/>
      <c r="AL351" s="126"/>
      <c r="AM351" s="126"/>
      <c r="AN351" s="126"/>
      <c r="AO351" s="126"/>
      <c r="AP351" s="130">
        <f t="shared" si="69"/>
        <v>0</v>
      </c>
      <c r="AQ351" s="130">
        <f t="shared" si="69"/>
        <v>0</v>
      </c>
    </row>
    <row r="352" spans="1:43" ht="78.75" x14ac:dyDescent="0.25">
      <c r="A352" s="124" t="s">
        <v>1065</v>
      </c>
      <c r="B352" s="715"/>
      <c r="C352" s="148" t="s">
        <v>1253</v>
      </c>
      <c r="D352" s="126"/>
      <c r="E352" s="126"/>
      <c r="F352" s="126"/>
      <c r="G352" s="126"/>
      <c r="H352" s="126"/>
      <c r="I352" s="126"/>
      <c r="J352" s="126"/>
      <c r="K352" s="126"/>
      <c r="L352" s="126"/>
      <c r="M352" s="126"/>
      <c r="N352" s="130"/>
      <c r="O352" s="130"/>
      <c r="P352" s="130">
        <v>0.14799999999999999</v>
      </c>
      <c r="Q352" s="130"/>
      <c r="R352" s="130"/>
      <c r="S352" s="130"/>
      <c r="T352" s="130"/>
      <c r="U352" s="130"/>
      <c r="V352" s="126">
        <f t="shared" si="67"/>
        <v>0.14799999999999999</v>
      </c>
      <c r="W352" s="126">
        <f t="shared" si="67"/>
        <v>0</v>
      </c>
      <c r="X352" s="126"/>
      <c r="Y352" s="126"/>
      <c r="Z352" s="126"/>
      <c r="AA352" s="126"/>
      <c r="AB352" s="126"/>
      <c r="AC352" s="126"/>
      <c r="AD352" s="126"/>
      <c r="AE352" s="126"/>
      <c r="AF352" s="126"/>
      <c r="AG352" s="126"/>
      <c r="AH352" s="126"/>
      <c r="AI352" s="126"/>
      <c r="AJ352" s="130"/>
      <c r="AK352" s="130"/>
      <c r="AL352" s="126"/>
      <c r="AM352" s="126"/>
      <c r="AN352" s="126"/>
      <c r="AO352" s="126"/>
      <c r="AP352" s="130">
        <f t="shared" si="69"/>
        <v>0</v>
      </c>
      <c r="AQ352" s="130">
        <f t="shared" si="69"/>
        <v>0</v>
      </c>
    </row>
    <row r="353" spans="1:43" ht="94.5" x14ac:dyDescent="0.25">
      <c r="A353" s="124" t="s">
        <v>1065</v>
      </c>
      <c r="B353" s="715"/>
      <c r="C353" s="148" t="s">
        <v>1254</v>
      </c>
      <c r="D353" s="126"/>
      <c r="E353" s="126"/>
      <c r="F353" s="126"/>
      <c r="G353" s="126"/>
      <c r="H353" s="126"/>
      <c r="I353" s="126"/>
      <c r="J353" s="126"/>
      <c r="K353" s="126"/>
      <c r="L353" s="126"/>
      <c r="M353" s="126"/>
      <c r="N353" s="130"/>
      <c r="O353" s="130"/>
      <c r="P353" s="130">
        <v>0.153</v>
      </c>
      <c r="Q353" s="130"/>
      <c r="R353" s="130"/>
      <c r="S353" s="130"/>
      <c r="T353" s="130"/>
      <c r="U353" s="130"/>
      <c r="V353" s="126">
        <f t="shared" si="67"/>
        <v>0.153</v>
      </c>
      <c r="W353" s="126">
        <f t="shared" si="67"/>
        <v>0</v>
      </c>
      <c r="X353" s="126"/>
      <c r="Y353" s="126"/>
      <c r="Z353" s="126"/>
      <c r="AA353" s="126"/>
      <c r="AB353" s="126"/>
      <c r="AC353" s="126"/>
      <c r="AD353" s="126"/>
      <c r="AE353" s="126"/>
      <c r="AF353" s="126"/>
      <c r="AG353" s="126"/>
      <c r="AH353" s="126"/>
      <c r="AI353" s="126"/>
      <c r="AJ353" s="130"/>
      <c r="AK353" s="130"/>
      <c r="AL353" s="126"/>
      <c r="AM353" s="126"/>
      <c r="AN353" s="126"/>
      <c r="AO353" s="126"/>
      <c r="AP353" s="130">
        <f t="shared" si="69"/>
        <v>0</v>
      </c>
      <c r="AQ353" s="130">
        <f t="shared" si="69"/>
        <v>0</v>
      </c>
    </row>
    <row r="354" spans="1:43" x14ac:dyDescent="0.25">
      <c r="A354" s="124" t="s">
        <v>1065</v>
      </c>
      <c r="B354" s="715"/>
      <c r="C354" s="148" t="s">
        <v>1256</v>
      </c>
      <c r="D354" s="126"/>
      <c r="E354" s="126"/>
      <c r="F354" s="126"/>
      <c r="G354" s="126"/>
      <c r="H354" s="126"/>
      <c r="I354" s="126"/>
      <c r="J354" s="126"/>
      <c r="K354" s="126"/>
      <c r="L354" s="126"/>
      <c r="M354" s="126"/>
      <c r="N354" s="130"/>
      <c r="O354" s="130"/>
      <c r="P354" s="130"/>
      <c r="Q354" s="130"/>
      <c r="R354" s="130"/>
      <c r="S354" s="130"/>
      <c r="T354" s="130"/>
      <c r="U354" s="130"/>
      <c r="V354" s="126">
        <f t="shared" si="67"/>
        <v>0</v>
      </c>
      <c r="W354" s="126">
        <f t="shared" si="67"/>
        <v>0</v>
      </c>
      <c r="X354" s="126"/>
      <c r="Y354" s="126"/>
      <c r="Z354" s="126"/>
      <c r="AA354" s="126"/>
      <c r="AB354" s="126"/>
      <c r="AC354" s="126"/>
      <c r="AD354" s="126"/>
      <c r="AE354" s="126"/>
      <c r="AF354" s="126"/>
      <c r="AG354" s="126"/>
      <c r="AH354" s="126"/>
      <c r="AI354" s="126"/>
      <c r="AJ354" s="130">
        <v>0.52600000000000002</v>
      </c>
      <c r="AK354" s="130"/>
      <c r="AL354" s="130">
        <v>6.57</v>
      </c>
      <c r="AM354" s="130">
        <v>2.0550000000000002</v>
      </c>
      <c r="AN354" s="130">
        <v>2.3490000000000002</v>
      </c>
      <c r="AO354" s="130"/>
      <c r="AP354" s="130">
        <f t="shared" si="69"/>
        <v>9.4450000000000003</v>
      </c>
      <c r="AQ354" s="130">
        <f t="shared" si="69"/>
        <v>2.0550000000000002</v>
      </c>
    </row>
    <row r="355" spans="1:43" x14ac:dyDescent="0.25">
      <c r="A355" s="124" t="s">
        <v>1065</v>
      </c>
      <c r="B355" s="715"/>
      <c r="C355" s="148" t="s">
        <v>1257</v>
      </c>
      <c r="D355" s="126"/>
      <c r="E355" s="126"/>
      <c r="F355" s="126"/>
      <c r="G355" s="126"/>
      <c r="H355" s="126"/>
      <c r="I355" s="126"/>
      <c r="J355" s="126"/>
      <c r="K355" s="126"/>
      <c r="L355" s="126"/>
      <c r="M355" s="126"/>
      <c r="N355" s="130"/>
      <c r="O355" s="130"/>
      <c r="P355" s="130"/>
      <c r="Q355" s="130"/>
      <c r="R355" s="130"/>
      <c r="S355" s="130"/>
      <c r="T355" s="130"/>
      <c r="U355" s="130"/>
      <c r="V355" s="126"/>
      <c r="W355" s="126"/>
      <c r="X355" s="126"/>
      <c r="Y355" s="126"/>
      <c r="Z355" s="126"/>
      <c r="AA355" s="126"/>
      <c r="AB355" s="126"/>
      <c r="AC355" s="126"/>
      <c r="AD355" s="126"/>
      <c r="AE355" s="126"/>
      <c r="AF355" s="126"/>
      <c r="AG355" s="126"/>
      <c r="AH355" s="126"/>
      <c r="AI355" s="126"/>
      <c r="AJ355" s="130"/>
      <c r="AK355" s="130"/>
      <c r="AL355" s="130"/>
      <c r="AM355" s="130"/>
      <c r="AN355" s="130">
        <v>0.2</v>
      </c>
      <c r="AO355" s="130"/>
      <c r="AP355" s="130"/>
      <c r="AQ355" s="130"/>
    </row>
    <row r="356" spans="1:43" ht="47.25" x14ac:dyDescent="0.25">
      <c r="A356" s="124" t="s">
        <v>1065</v>
      </c>
      <c r="B356" s="124"/>
      <c r="C356" s="148" t="s">
        <v>1258</v>
      </c>
      <c r="D356" s="126"/>
      <c r="E356" s="126"/>
      <c r="F356" s="126"/>
      <c r="G356" s="126"/>
      <c r="H356" s="126"/>
      <c r="I356" s="126"/>
      <c r="J356" s="126"/>
      <c r="K356" s="126"/>
      <c r="L356" s="126"/>
      <c r="M356" s="126"/>
      <c r="N356" s="130"/>
      <c r="O356" s="130"/>
      <c r="P356" s="130"/>
      <c r="Q356" s="130"/>
      <c r="R356" s="130">
        <v>0.48099999999999998</v>
      </c>
      <c r="S356" s="130"/>
      <c r="T356" s="130"/>
      <c r="U356" s="130"/>
      <c r="V356" s="126">
        <f t="shared" ref="V356:W419" si="70">T356+R356+P356+N356</f>
        <v>0.48099999999999998</v>
      </c>
      <c r="W356" s="126">
        <f t="shared" si="70"/>
        <v>0</v>
      </c>
      <c r="X356" s="126"/>
      <c r="Y356" s="126"/>
      <c r="Z356" s="126"/>
      <c r="AA356" s="126"/>
      <c r="AB356" s="126"/>
      <c r="AC356" s="126"/>
      <c r="AD356" s="126"/>
      <c r="AE356" s="126"/>
      <c r="AF356" s="126"/>
      <c r="AG356" s="126"/>
      <c r="AH356" s="126"/>
      <c r="AI356" s="126"/>
      <c r="AJ356" s="130"/>
      <c r="AK356" s="130"/>
      <c r="AL356" s="126"/>
      <c r="AM356" s="126"/>
      <c r="AN356" s="126"/>
      <c r="AO356" s="126"/>
      <c r="AP356" s="130"/>
      <c r="AQ356" s="130"/>
    </row>
    <row r="357" spans="1:43" ht="47.25" x14ac:dyDescent="0.25">
      <c r="A357" s="124" t="s">
        <v>1065</v>
      </c>
      <c r="B357" s="124"/>
      <c r="C357" s="148" t="s">
        <v>1259</v>
      </c>
      <c r="D357" s="126"/>
      <c r="E357" s="126"/>
      <c r="F357" s="126"/>
      <c r="G357" s="126"/>
      <c r="H357" s="126"/>
      <c r="I357" s="126"/>
      <c r="J357" s="126"/>
      <c r="K357" s="126"/>
      <c r="L357" s="126"/>
      <c r="M357" s="126"/>
      <c r="N357" s="130"/>
      <c r="O357" s="130"/>
      <c r="P357" s="130"/>
      <c r="Q357" s="130"/>
      <c r="R357" s="130">
        <v>0.38100000000000001</v>
      </c>
      <c r="S357" s="130"/>
      <c r="T357" s="130"/>
      <c r="U357" s="130"/>
      <c r="V357" s="126">
        <f t="shared" si="70"/>
        <v>0.38100000000000001</v>
      </c>
      <c r="W357" s="126">
        <f t="shared" si="70"/>
        <v>0</v>
      </c>
      <c r="X357" s="126"/>
      <c r="Y357" s="126"/>
      <c r="Z357" s="126"/>
      <c r="AA357" s="126"/>
      <c r="AB357" s="126"/>
      <c r="AC357" s="126"/>
      <c r="AD357" s="126"/>
      <c r="AE357" s="126"/>
      <c r="AF357" s="126"/>
      <c r="AG357" s="126"/>
      <c r="AH357" s="126"/>
      <c r="AI357" s="126"/>
      <c r="AJ357" s="130"/>
      <c r="AK357" s="130"/>
      <c r="AL357" s="126"/>
      <c r="AM357" s="126"/>
      <c r="AN357" s="126"/>
      <c r="AO357" s="126"/>
      <c r="AP357" s="130"/>
      <c r="AQ357" s="130"/>
    </row>
    <row r="358" spans="1:43" ht="47.25" x14ac:dyDescent="0.25">
      <c r="A358" s="124" t="s">
        <v>1065</v>
      </c>
      <c r="B358" s="124"/>
      <c r="C358" s="148" t="s">
        <v>1260</v>
      </c>
      <c r="D358" s="126"/>
      <c r="E358" s="126"/>
      <c r="F358" s="126"/>
      <c r="G358" s="126"/>
      <c r="H358" s="126"/>
      <c r="I358" s="126"/>
      <c r="J358" s="126"/>
      <c r="K358" s="126"/>
      <c r="L358" s="126"/>
      <c r="M358" s="126"/>
      <c r="N358" s="130"/>
      <c r="O358" s="130"/>
      <c r="P358" s="130"/>
      <c r="Q358" s="130"/>
      <c r="R358" s="130">
        <v>9.5000000000000001E-2</v>
      </c>
      <c r="S358" s="130"/>
      <c r="T358" s="130"/>
      <c r="U358" s="130"/>
      <c r="V358" s="126">
        <f t="shared" si="70"/>
        <v>9.5000000000000001E-2</v>
      </c>
      <c r="W358" s="126">
        <f t="shared" si="70"/>
        <v>0</v>
      </c>
      <c r="X358" s="126"/>
      <c r="Y358" s="126"/>
      <c r="Z358" s="126"/>
      <c r="AA358" s="126"/>
      <c r="AB358" s="126"/>
      <c r="AC358" s="126"/>
      <c r="AD358" s="126"/>
      <c r="AE358" s="126"/>
      <c r="AF358" s="126"/>
      <c r="AG358" s="126"/>
      <c r="AH358" s="126"/>
      <c r="AI358" s="126"/>
      <c r="AJ358" s="130"/>
      <c r="AK358" s="130"/>
      <c r="AL358" s="126"/>
      <c r="AM358" s="126"/>
      <c r="AN358" s="126"/>
      <c r="AO358" s="126"/>
      <c r="AP358" s="130"/>
      <c r="AQ358" s="130"/>
    </row>
    <row r="359" spans="1:43" ht="47.25" x14ac:dyDescent="0.25">
      <c r="A359" s="124" t="s">
        <v>1065</v>
      </c>
      <c r="B359" s="124"/>
      <c r="C359" s="148" t="s">
        <v>1261</v>
      </c>
      <c r="D359" s="126"/>
      <c r="E359" s="126"/>
      <c r="F359" s="126"/>
      <c r="G359" s="126"/>
      <c r="H359" s="126"/>
      <c r="I359" s="126"/>
      <c r="J359" s="126"/>
      <c r="K359" s="126"/>
      <c r="L359" s="126"/>
      <c r="M359" s="126"/>
      <c r="N359" s="130"/>
      <c r="O359" s="130"/>
      <c r="P359" s="130"/>
      <c r="Q359" s="130"/>
      <c r="R359" s="130">
        <v>0.05</v>
      </c>
      <c r="S359" s="130"/>
      <c r="T359" s="130"/>
      <c r="U359" s="130"/>
      <c r="V359" s="126">
        <f t="shared" si="70"/>
        <v>0.05</v>
      </c>
      <c r="W359" s="126">
        <f t="shared" si="70"/>
        <v>0</v>
      </c>
      <c r="X359" s="126"/>
      <c r="Y359" s="126"/>
      <c r="Z359" s="126"/>
      <c r="AA359" s="126"/>
      <c r="AB359" s="126"/>
      <c r="AC359" s="126"/>
      <c r="AD359" s="126"/>
      <c r="AE359" s="126"/>
      <c r="AF359" s="126"/>
      <c r="AG359" s="126"/>
      <c r="AH359" s="126"/>
      <c r="AI359" s="126"/>
      <c r="AJ359" s="130"/>
      <c r="AK359" s="130"/>
      <c r="AL359" s="126"/>
      <c r="AM359" s="126"/>
      <c r="AN359" s="126"/>
      <c r="AO359" s="126"/>
      <c r="AP359" s="130"/>
      <c r="AQ359" s="130"/>
    </row>
    <row r="360" spans="1:43" ht="47.25" x14ac:dyDescent="0.25">
      <c r="A360" s="124" t="s">
        <v>1065</v>
      </c>
      <c r="B360" s="124"/>
      <c r="C360" s="148" t="s">
        <v>1262</v>
      </c>
      <c r="D360" s="126"/>
      <c r="E360" s="126"/>
      <c r="F360" s="126"/>
      <c r="G360" s="126"/>
      <c r="H360" s="126"/>
      <c r="I360" s="126"/>
      <c r="J360" s="126"/>
      <c r="K360" s="126"/>
      <c r="L360" s="126"/>
      <c r="M360" s="126"/>
      <c r="N360" s="130"/>
      <c r="O360" s="130"/>
      <c r="P360" s="130"/>
      <c r="Q360" s="130"/>
      <c r="R360" s="130">
        <v>0.22700000000000001</v>
      </c>
      <c r="S360" s="130"/>
      <c r="T360" s="130"/>
      <c r="U360" s="130"/>
      <c r="V360" s="126">
        <f t="shared" si="70"/>
        <v>0.22700000000000001</v>
      </c>
      <c r="W360" s="126">
        <f t="shared" si="70"/>
        <v>0</v>
      </c>
      <c r="X360" s="126"/>
      <c r="Y360" s="126"/>
      <c r="Z360" s="126"/>
      <c r="AA360" s="126"/>
      <c r="AB360" s="126"/>
      <c r="AC360" s="126"/>
      <c r="AD360" s="126"/>
      <c r="AE360" s="126"/>
      <c r="AF360" s="126"/>
      <c r="AG360" s="126"/>
      <c r="AH360" s="126"/>
      <c r="AI360" s="126"/>
      <c r="AJ360" s="130"/>
      <c r="AK360" s="130"/>
      <c r="AL360" s="126"/>
      <c r="AM360" s="126"/>
      <c r="AN360" s="126"/>
      <c r="AO360" s="126"/>
      <c r="AP360" s="130"/>
      <c r="AQ360" s="130"/>
    </row>
    <row r="361" spans="1:43" ht="47.25" x14ac:dyDescent="0.25">
      <c r="A361" s="124" t="s">
        <v>1065</v>
      </c>
      <c r="B361" s="124"/>
      <c r="C361" s="148" t="s">
        <v>1263</v>
      </c>
      <c r="D361" s="126"/>
      <c r="E361" s="126"/>
      <c r="F361" s="126"/>
      <c r="G361" s="126"/>
      <c r="H361" s="126"/>
      <c r="I361" s="126"/>
      <c r="J361" s="126"/>
      <c r="K361" s="126"/>
      <c r="L361" s="126"/>
      <c r="M361" s="126"/>
      <c r="N361" s="130"/>
      <c r="O361" s="130"/>
      <c r="P361" s="130"/>
      <c r="Q361" s="130"/>
      <c r="R361" s="130">
        <v>0.56299999999999994</v>
      </c>
      <c r="S361" s="130"/>
      <c r="T361" s="130"/>
      <c r="U361" s="130"/>
      <c r="V361" s="126">
        <f t="shared" si="70"/>
        <v>0.56299999999999994</v>
      </c>
      <c r="W361" s="126">
        <f t="shared" si="70"/>
        <v>0</v>
      </c>
      <c r="X361" s="126"/>
      <c r="Y361" s="126"/>
      <c r="Z361" s="126"/>
      <c r="AA361" s="126"/>
      <c r="AB361" s="126"/>
      <c r="AC361" s="126"/>
      <c r="AD361" s="126"/>
      <c r="AE361" s="126"/>
      <c r="AF361" s="126"/>
      <c r="AG361" s="126"/>
      <c r="AH361" s="126"/>
      <c r="AI361" s="126"/>
      <c r="AJ361" s="130"/>
      <c r="AK361" s="130"/>
      <c r="AL361" s="126"/>
      <c r="AM361" s="126"/>
      <c r="AN361" s="126"/>
      <c r="AO361" s="126"/>
      <c r="AP361" s="130"/>
      <c r="AQ361" s="130"/>
    </row>
    <row r="362" spans="1:43" ht="47.25" x14ac:dyDescent="0.25">
      <c r="A362" s="124" t="s">
        <v>1065</v>
      </c>
      <c r="B362" s="124"/>
      <c r="C362" s="148" t="s">
        <v>1264</v>
      </c>
      <c r="D362" s="126"/>
      <c r="E362" s="126"/>
      <c r="F362" s="126"/>
      <c r="G362" s="126"/>
      <c r="H362" s="126"/>
      <c r="I362" s="126"/>
      <c r="J362" s="126"/>
      <c r="K362" s="126"/>
      <c r="L362" s="126"/>
      <c r="M362" s="126"/>
      <c r="N362" s="130"/>
      <c r="O362" s="130"/>
      <c r="P362" s="130"/>
      <c r="Q362" s="130"/>
      <c r="R362" s="130">
        <v>0.626</v>
      </c>
      <c r="S362" s="130"/>
      <c r="T362" s="130"/>
      <c r="U362" s="130"/>
      <c r="V362" s="126">
        <f t="shared" si="70"/>
        <v>0.626</v>
      </c>
      <c r="W362" s="126">
        <f t="shared" si="70"/>
        <v>0</v>
      </c>
      <c r="X362" s="126"/>
      <c r="Y362" s="126"/>
      <c r="Z362" s="126"/>
      <c r="AA362" s="126"/>
      <c r="AB362" s="126"/>
      <c r="AC362" s="126"/>
      <c r="AD362" s="126"/>
      <c r="AE362" s="126"/>
      <c r="AF362" s="126"/>
      <c r="AG362" s="126"/>
      <c r="AH362" s="126"/>
      <c r="AI362" s="126"/>
      <c r="AJ362" s="130"/>
      <c r="AK362" s="130"/>
      <c r="AL362" s="126"/>
      <c r="AM362" s="126"/>
      <c r="AN362" s="126"/>
      <c r="AO362" s="126"/>
      <c r="AP362" s="130"/>
      <c r="AQ362" s="130"/>
    </row>
    <row r="363" spans="1:43" ht="31.5" x14ac:dyDescent="0.25">
      <c r="A363" s="124" t="s">
        <v>1065</v>
      </c>
      <c r="B363" s="124"/>
      <c r="C363" s="148" t="s">
        <v>1265</v>
      </c>
      <c r="D363" s="126"/>
      <c r="E363" s="126"/>
      <c r="F363" s="126"/>
      <c r="G363" s="126"/>
      <c r="H363" s="126"/>
      <c r="I363" s="126"/>
      <c r="J363" s="126"/>
      <c r="K363" s="126"/>
      <c r="L363" s="126"/>
      <c r="M363" s="126"/>
      <c r="N363" s="130"/>
      <c r="O363" s="130"/>
      <c r="P363" s="130"/>
      <c r="Q363" s="130"/>
      <c r="R363" s="130">
        <v>3.7999999999999999E-2</v>
      </c>
      <c r="S363" s="130"/>
      <c r="T363" s="130"/>
      <c r="U363" s="130"/>
      <c r="V363" s="126">
        <f t="shared" si="70"/>
        <v>3.7999999999999999E-2</v>
      </c>
      <c r="W363" s="126">
        <f t="shared" si="70"/>
        <v>0</v>
      </c>
      <c r="X363" s="126"/>
      <c r="Y363" s="126"/>
      <c r="Z363" s="126"/>
      <c r="AA363" s="126"/>
      <c r="AB363" s="126"/>
      <c r="AC363" s="126"/>
      <c r="AD363" s="126"/>
      <c r="AE363" s="126"/>
      <c r="AF363" s="126"/>
      <c r="AG363" s="126"/>
      <c r="AH363" s="126"/>
      <c r="AI363" s="126"/>
      <c r="AJ363" s="130"/>
      <c r="AK363" s="130"/>
      <c r="AL363" s="126"/>
      <c r="AM363" s="126"/>
      <c r="AN363" s="126"/>
      <c r="AO363" s="126"/>
      <c r="AP363" s="130"/>
      <c r="AQ363" s="130"/>
    </row>
    <row r="364" spans="1:43" ht="31.5" x14ac:dyDescent="0.25">
      <c r="A364" s="124" t="s">
        <v>1065</v>
      </c>
      <c r="B364" s="124"/>
      <c r="C364" s="148" t="s">
        <v>1266</v>
      </c>
      <c r="D364" s="126"/>
      <c r="E364" s="126"/>
      <c r="F364" s="126"/>
      <c r="G364" s="126"/>
      <c r="H364" s="126"/>
      <c r="I364" s="126"/>
      <c r="J364" s="126"/>
      <c r="K364" s="126"/>
      <c r="L364" s="126"/>
      <c r="M364" s="126"/>
      <c r="N364" s="130"/>
      <c r="O364" s="130"/>
      <c r="P364" s="130"/>
      <c r="Q364" s="130"/>
      <c r="R364" s="130">
        <v>0.20599999999999999</v>
      </c>
      <c r="S364" s="130"/>
      <c r="T364" s="130"/>
      <c r="U364" s="130"/>
      <c r="V364" s="126">
        <f t="shared" si="70"/>
        <v>0.20599999999999999</v>
      </c>
      <c r="W364" s="126">
        <f t="shared" si="70"/>
        <v>0</v>
      </c>
      <c r="X364" s="126"/>
      <c r="Y364" s="126"/>
      <c r="Z364" s="126"/>
      <c r="AA364" s="126"/>
      <c r="AB364" s="126"/>
      <c r="AC364" s="126"/>
      <c r="AD364" s="126"/>
      <c r="AE364" s="126"/>
      <c r="AF364" s="126"/>
      <c r="AG364" s="126"/>
      <c r="AH364" s="126"/>
      <c r="AI364" s="126"/>
      <c r="AJ364" s="130"/>
      <c r="AK364" s="130"/>
      <c r="AL364" s="126"/>
      <c r="AM364" s="126"/>
      <c r="AN364" s="126"/>
      <c r="AO364" s="126"/>
      <c r="AP364" s="130"/>
      <c r="AQ364" s="130"/>
    </row>
    <row r="365" spans="1:43" ht="31.5" x14ac:dyDescent="0.25">
      <c r="A365" s="124" t="s">
        <v>1065</v>
      </c>
      <c r="B365" s="124"/>
      <c r="C365" s="148" t="s">
        <v>1267</v>
      </c>
      <c r="D365" s="126"/>
      <c r="E365" s="126"/>
      <c r="F365" s="126"/>
      <c r="G365" s="126"/>
      <c r="H365" s="126"/>
      <c r="I365" s="126"/>
      <c r="J365" s="126"/>
      <c r="K365" s="126"/>
      <c r="L365" s="126"/>
      <c r="M365" s="126"/>
      <c r="N365" s="130"/>
      <c r="O365" s="130"/>
      <c r="P365" s="130"/>
      <c r="Q365" s="130"/>
      <c r="R365" s="130">
        <v>6.8000000000000005E-2</v>
      </c>
      <c r="S365" s="130"/>
      <c r="T365" s="130"/>
      <c r="U365" s="130"/>
      <c r="V365" s="126">
        <f t="shared" si="70"/>
        <v>6.8000000000000005E-2</v>
      </c>
      <c r="W365" s="126">
        <f t="shared" si="70"/>
        <v>0</v>
      </c>
      <c r="X365" s="126"/>
      <c r="Y365" s="126"/>
      <c r="Z365" s="126"/>
      <c r="AA365" s="126"/>
      <c r="AB365" s="126"/>
      <c r="AC365" s="126"/>
      <c r="AD365" s="126"/>
      <c r="AE365" s="126"/>
      <c r="AF365" s="126"/>
      <c r="AG365" s="126"/>
      <c r="AH365" s="126"/>
      <c r="AI365" s="126"/>
      <c r="AJ365" s="130"/>
      <c r="AK365" s="130"/>
      <c r="AL365" s="126"/>
      <c r="AM365" s="126"/>
      <c r="AN365" s="126"/>
      <c r="AO365" s="126"/>
      <c r="AP365" s="130"/>
      <c r="AQ365" s="130"/>
    </row>
    <row r="366" spans="1:43" ht="47.25" x14ac:dyDescent="0.25">
      <c r="A366" s="124" t="s">
        <v>1065</v>
      </c>
      <c r="B366" s="124"/>
      <c r="C366" s="148" t="s">
        <v>1268</v>
      </c>
      <c r="D366" s="126"/>
      <c r="E366" s="126"/>
      <c r="F366" s="126"/>
      <c r="G366" s="126"/>
      <c r="H366" s="126"/>
      <c r="I366" s="126"/>
      <c r="J366" s="126"/>
      <c r="K366" s="126"/>
      <c r="L366" s="126"/>
      <c r="M366" s="126"/>
      <c r="N366" s="130"/>
      <c r="O366" s="130"/>
      <c r="P366" s="130"/>
      <c r="Q366" s="130"/>
      <c r="R366" s="130">
        <v>0.35499999999999998</v>
      </c>
      <c r="S366" s="130"/>
      <c r="T366" s="130"/>
      <c r="U366" s="130"/>
      <c r="V366" s="126">
        <f t="shared" si="70"/>
        <v>0.35499999999999998</v>
      </c>
      <c r="W366" s="126">
        <f t="shared" si="70"/>
        <v>0</v>
      </c>
      <c r="X366" s="126"/>
      <c r="Y366" s="126"/>
      <c r="Z366" s="126"/>
      <c r="AA366" s="126"/>
      <c r="AB366" s="126"/>
      <c r="AC366" s="126"/>
      <c r="AD366" s="126"/>
      <c r="AE366" s="126"/>
      <c r="AF366" s="126"/>
      <c r="AG366" s="126"/>
      <c r="AH366" s="126"/>
      <c r="AI366" s="126"/>
      <c r="AJ366" s="130"/>
      <c r="AK366" s="130"/>
      <c r="AL366" s="126"/>
      <c r="AM366" s="126"/>
      <c r="AN366" s="126"/>
      <c r="AO366" s="126"/>
      <c r="AP366" s="130"/>
      <c r="AQ366" s="130"/>
    </row>
    <row r="367" spans="1:43" ht="63" x14ac:dyDescent="0.25">
      <c r="A367" s="124" t="s">
        <v>1065</v>
      </c>
      <c r="B367" s="124"/>
      <c r="C367" s="148" t="s">
        <v>1269</v>
      </c>
      <c r="D367" s="126"/>
      <c r="E367" s="126"/>
      <c r="F367" s="126"/>
      <c r="G367" s="126"/>
      <c r="H367" s="126"/>
      <c r="I367" s="126"/>
      <c r="J367" s="126"/>
      <c r="K367" s="126"/>
      <c r="L367" s="126"/>
      <c r="M367" s="126"/>
      <c r="N367" s="130"/>
      <c r="O367" s="130"/>
      <c r="P367" s="130"/>
      <c r="Q367" s="130"/>
      <c r="R367" s="130">
        <v>0.67</v>
      </c>
      <c r="S367" s="130"/>
      <c r="T367" s="130"/>
      <c r="U367" s="130"/>
      <c r="V367" s="126">
        <f t="shared" si="70"/>
        <v>0.67</v>
      </c>
      <c r="W367" s="126">
        <f t="shared" si="70"/>
        <v>0</v>
      </c>
      <c r="X367" s="126"/>
      <c r="Y367" s="126"/>
      <c r="Z367" s="126"/>
      <c r="AA367" s="126"/>
      <c r="AB367" s="126"/>
      <c r="AC367" s="126"/>
      <c r="AD367" s="126"/>
      <c r="AE367" s="126"/>
      <c r="AF367" s="126"/>
      <c r="AG367" s="126"/>
      <c r="AH367" s="126"/>
      <c r="AI367" s="126"/>
      <c r="AJ367" s="130"/>
      <c r="AK367" s="130"/>
      <c r="AL367" s="126"/>
      <c r="AM367" s="126"/>
      <c r="AN367" s="126"/>
      <c r="AO367" s="126"/>
      <c r="AP367" s="130"/>
      <c r="AQ367" s="130"/>
    </row>
    <row r="368" spans="1:43" ht="94.5" x14ac:dyDescent="0.25">
      <c r="A368" s="124" t="s">
        <v>1065</v>
      </c>
      <c r="B368" s="124"/>
      <c r="C368" s="80" t="s">
        <v>1270</v>
      </c>
      <c r="D368" s="126"/>
      <c r="E368" s="126"/>
      <c r="F368" s="126"/>
      <c r="G368" s="126"/>
      <c r="H368" s="126"/>
      <c r="I368" s="126"/>
      <c r="J368" s="126"/>
      <c r="K368" s="126"/>
      <c r="L368" s="126"/>
      <c r="M368" s="126"/>
      <c r="N368" s="130"/>
      <c r="O368" s="130"/>
      <c r="P368" s="130"/>
      <c r="Q368" s="130"/>
      <c r="R368" s="130">
        <v>0.34799999999999998</v>
      </c>
      <c r="S368" s="130">
        <v>0.1</v>
      </c>
      <c r="T368" s="130"/>
      <c r="U368" s="130"/>
      <c r="V368" s="126">
        <f t="shared" si="70"/>
        <v>0.34799999999999998</v>
      </c>
      <c r="W368" s="126">
        <f t="shared" si="70"/>
        <v>0.1</v>
      </c>
      <c r="X368" s="126"/>
      <c r="Y368" s="126"/>
      <c r="Z368" s="126"/>
      <c r="AA368" s="126"/>
      <c r="AB368" s="126"/>
      <c r="AC368" s="126"/>
      <c r="AD368" s="126"/>
      <c r="AE368" s="126"/>
      <c r="AF368" s="126"/>
      <c r="AG368" s="126"/>
      <c r="AH368" s="126"/>
      <c r="AI368" s="126"/>
      <c r="AJ368" s="130"/>
      <c r="AK368" s="130"/>
      <c r="AL368" s="126"/>
      <c r="AM368" s="126"/>
      <c r="AN368" s="126"/>
      <c r="AO368" s="126"/>
      <c r="AP368" s="130"/>
      <c r="AQ368" s="130"/>
    </row>
    <row r="369" spans="1:43" ht="47.25" x14ac:dyDescent="0.25">
      <c r="A369" s="124" t="s">
        <v>1065</v>
      </c>
      <c r="B369" s="124"/>
      <c r="C369" s="148" t="s">
        <v>1271</v>
      </c>
      <c r="D369" s="126"/>
      <c r="E369" s="126"/>
      <c r="F369" s="126"/>
      <c r="G369" s="126"/>
      <c r="H369" s="126"/>
      <c r="I369" s="126"/>
      <c r="J369" s="126"/>
      <c r="K369" s="126"/>
      <c r="L369" s="126"/>
      <c r="M369" s="126"/>
      <c r="N369" s="130"/>
      <c r="O369" s="130"/>
      <c r="P369" s="130"/>
      <c r="Q369" s="130"/>
      <c r="R369" s="130">
        <v>0.40699999999999997</v>
      </c>
      <c r="S369" s="130"/>
      <c r="T369" s="130"/>
      <c r="U369" s="130"/>
      <c r="V369" s="126">
        <f t="shared" si="70"/>
        <v>0.40699999999999997</v>
      </c>
      <c r="W369" s="126">
        <f t="shared" si="70"/>
        <v>0</v>
      </c>
      <c r="X369" s="126"/>
      <c r="Y369" s="126"/>
      <c r="Z369" s="126"/>
      <c r="AA369" s="126"/>
      <c r="AB369" s="126"/>
      <c r="AC369" s="126"/>
      <c r="AD369" s="126"/>
      <c r="AE369" s="126"/>
      <c r="AF369" s="126"/>
      <c r="AG369" s="126"/>
      <c r="AH369" s="126"/>
      <c r="AI369" s="126"/>
      <c r="AJ369" s="130"/>
      <c r="AK369" s="130"/>
      <c r="AL369" s="126"/>
      <c r="AM369" s="126"/>
      <c r="AN369" s="126"/>
      <c r="AO369" s="126"/>
      <c r="AP369" s="130"/>
      <c r="AQ369" s="130"/>
    </row>
    <row r="370" spans="1:43" ht="47.25" x14ac:dyDescent="0.25">
      <c r="A370" s="124" t="s">
        <v>1065</v>
      </c>
      <c r="B370" s="124"/>
      <c r="C370" s="148" t="s">
        <v>1272</v>
      </c>
      <c r="D370" s="126"/>
      <c r="E370" s="126"/>
      <c r="F370" s="126"/>
      <c r="G370" s="126"/>
      <c r="H370" s="126"/>
      <c r="I370" s="126"/>
      <c r="J370" s="126"/>
      <c r="K370" s="126"/>
      <c r="L370" s="126"/>
      <c r="M370" s="126"/>
      <c r="N370" s="130"/>
      <c r="O370" s="130"/>
      <c r="P370" s="130"/>
      <c r="Q370" s="130"/>
      <c r="R370" s="130">
        <v>0.26500000000000001</v>
      </c>
      <c r="S370" s="130"/>
      <c r="T370" s="130"/>
      <c r="U370" s="130"/>
      <c r="V370" s="126">
        <f t="shared" si="70"/>
        <v>0.26500000000000001</v>
      </c>
      <c r="W370" s="126">
        <f t="shared" si="70"/>
        <v>0</v>
      </c>
      <c r="X370" s="126"/>
      <c r="Y370" s="126"/>
      <c r="Z370" s="126"/>
      <c r="AA370" s="126"/>
      <c r="AB370" s="126"/>
      <c r="AC370" s="126"/>
      <c r="AD370" s="126"/>
      <c r="AE370" s="126"/>
      <c r="AF370" s="126"/>
      <c r="AG370" s="126"/>
      <c r="AH370" s="126"/>
      <c r="AI370" s="126"/>
      <c r="AJ370" s="130"/>
      <c r="AK370" s="130"/>
      <c r="AL370" s="126"/>
      <c r="AM370" s="126"/>
      <c r="AN370" s="126"/>
      <c r="AO370" s="126"/>
      <c r="AP370" s="130"/>
      <c r="AQ370" s="130"/>
    </row>
    <row r="371" spans="1:43" ht="94.5" x14ac:dyDescent="0.25">
      <c r="A371" s="124" t="s">
        <v>1065</v>
      </c>
      <c r="B371" s="124"/>
      <c r="C371" s="80" t="s">
        <v>1270</v>
      </c>
      <c r="D371" s="126"/>
      <c r="E371" s="126"/>
      <c r="F371" s="126"/>
      <c r="G371" s="126"/>
      <c r="H371" s="126"/>
      <c r="I371" s="126"/>
      <c r="J371" s="126"/>
      <c r="K371" s="126"/>
      <c r="L371" s="126"/>
      <c r="M371" s="126"/>
      <c r="N371" s="130"/>
      <c r="O371" s="130"/>
      <c r="P371" s="130"/>
      <c r="Q371" s="130"/>
      <c r="R371" s="130">
        <v>0.20499999999999999</v>
      </c>
      <c r="S371" s="130"/>
      <c r="T371" s="130"/>
      <c r="U371" s="130"/>
      <c r="V371" s="126">
        <f t="shared" si="70"/>
        <v>0.20499999999999999</v>
      </c>
      <c r="W371" s="126">
        <f t="shared" si="70"/>
        <v>0</v>
      </c>
      <c r="X371" s="126"/>
      <c r="Y371" s="126"/>
      <c r="Z371" s="126"/>
      <c r="AA371" s="126"/>
      <c r="AB371" s="126"/>
      <c r="AC371" s="126"/>
      <c r="AD371" s="126"/>
      <c r="AE371" s="126"/>
      <c r="AF371" s="126"/>
      <c r="AG371" s="126"/>
      <c r="AH371" s="126"/>
      <c r="AI371" s="126"/>
      <c r="AJ371" s="130"/>
      <c r="AK371" s="130"/>
      <c r="AL371" s="126"/>
      <c r="AM371" s="126"/>
      <c r="AN371" s="126"/>
      <c r="AO371" s="126"/>
      <c r="AP371" s="130"/>
      <c r="AQ371" s="130"/>
    </row>
    <row r="372" spans="1:43" ht="47.25" x14ac:dyDescent="0.25">
      <c r="A372" s="124" t="s">
        <v>1065</v>
      </c>
      <c r="B372" s="124"/>
      <c r="C372" s="80" t="s">
        <v>1273</v>
      </c>
      <c r="D372" s="126"/>
      <c r="E372" s="126"/>
      <c r="F372" s="126"/>
      <c r="G372" s="126"/>
      <c r="H372" s="126"/>
      <c r="I372" s="126"/>
      <c r="J372" s="126"/>
      <c r="K372" s="126"/>
      <c r="L372" s="126"/>
      <c r="M372" s="126"/>
      <c r="N372" s="130"/>
      <c r="O372" s="130"/>
      <c r="P372" s="130"/>
      <c r="Q372" s="130"/>
      <c r="R372" s="130"/>
      <c r="S372" s="130"/>
      <c r="T372" s="130">
        <v>0.04</v>
      </c>
      <c r="U372" s="130"/>
      <c r="V372" s="126">
        <f t="shared" si="70"/>
        <v>0.04</v>
      </c>
      <c r="W372" s="126">
        <f t="shared" si="70"/>
        <v>0</v>
      </c>
      <c r="X372" s="126"/>
      <c r="Y372" s="126"/>
      <c r="Z372" s="126"/>
      <c r="AA372" s="126"/>
      <c r="AB372" s="126"/>
      <c r="AC372" s="126"/>
      <c r="AD372" s="126"/>
      <c r="AE372" s="126"/>
      <c r="AF372" s="126"/>
      <c r="AG372" s="126"/>
      <c r="AH372" s="126"/>
      <c r="AI372" s="126"/>
      <c r="AJ372" s="130"/>
      <c r="AK372" s="130"/>
      <c r="AL372" s="126"/>
      <c r="AM372" s="126"/>
      <c r="AN372" s="126"/>
      <c r="AO372" s="126"/>
      <c r="AP372" s="130"/>
      <c r="AQ372" s="130"/>
    </row>
    <row r="373" spans="1:43" ht="94.5" x14ac:dyDescent="0.25">
      <c r="A373" s="124" t="s">
        <v>1065</v>
      </c>
      <c r="B373" s="124"/>
      <c r="C373" s="80" t="s">
        <v>1274</v>
      </c>
      <c r="D373" s="126"/>
      <c r="E373" s="126"/>
      <c r="F373" s="126"/>
      <c r="G373" s="126"/>
      <c r="H373" s="126"/>
      <c r="I373" s="126"/>
      <c r="J373" s="126"/>
      <c r="K373" s="126"/>
      <c r="L373" s="126"/>
      <c r="M373" s="126"/>
      <c r="N373" s="130"/>
      <c r="O373" s="130"/>
      <c r="P373" s="130"/>
      <c r="Q373" s="130"/>
      <c r="R373" s="130"/>
      <c r="S373" s="130"/>
      <c r="T373" s="130">
        <v>0.318</v>
      </c>
      <c r="U373" s="130">
        <v>0.16</v>
      </c>
      <c r="V373" s="126">
        <f t="shared" si="70"/>
        <v>0.318</v>
      </c>
      <c r="W373" s="126">
        <f t="shared" si="70"/>
        <v>0.16</v>
      </c>
      <c r="X373" s="126"/>
      <c r="Y373" s="126"/>
      <c r="Z373" s="126"/>
      <c r="AA373" s="126"/>
      <c r="AB373" s="126"/>
      <c r="AC373" s="126"/>
      <c r="AD373" s="126"/>
      <c r="AE373" s="126"/>
      <c r="AF373" s="126"/>
      <c r="AG373" s="126"/>
      <c r="AH373" s="126"/>
      <c r="AI373" s="126"/>
      <c r="AJ373" s="130"/>
      <c r="AK373" s="130"/>
      <c r="AL373" s="126"/>
      <c r="AM373" s="126"/>
      <c r="AN373" s="126"/>
      <c r="AO373" s="126"/>
      <c r="AP373" s="130"/>
      <c r="AQ373" s="130"/>
    </row>
    <row r="374" spans="1:43" ht="78.75" x14ac:dyDescent="0.25">
      <c r="A374" s="124" t="s">
        <v>1065</v>
      </c>
      <c r="B374" s="124"/>
      <c r="C374" s="80" t="s">
        <v>1275</v>
      </c>
      <c r="D374" s="126"/>
      <c r="E374" s="126"/>
      <c r="F374" s="126"/>
      <c r="G374" s="126"/>
      <c r="H374" s="126"/>
      <c r="I374" s="126"/>
      <c r="J374" s="126"/>
      <c r="K374" s="126"/>
      <c r="L374" s="126"/>
      <c r="M374" s="126"/>
      <c r="N374" s="130"/>
      <c r="O374" s="130"/>
      <c r="P374" s="130"/>
      <c r="Q374" s="130"/>
      <c r="R374" s="130"/>
      <c r="S374" s="130"/>
      <c r="T374" s="130">
        <v>8.6999999999999994E-2</v>
      </c>
      <c r="U374" s="130">
        <v>6.3E-2</v>
      </c>
      <c r="V374" s="126">
        <f t="shared" si="70"/>
        <v>8.6999999999999994E-2</v>
      </c>
      <c r="W374" s="126">
        <f t="shared" si="70"/>
        <v>6.3E-2</v>
      </c>
      <c r="X374" s="126"/>
      <c r="Y374" s="126"/>
      <c r="Z374" s="126"/>
      <c r="AA374" s="126"/>
      <c r="AB374" s="126"/>
      <c r="AC374" s="126"/>
      <c r="AD374" s="126"/>
      <c r="AE374" s="126"/>
      <c r="AF374" s="126"/>
      <c r="AG374" s="126"/>
      <c r="AH374" s="126"/>
      <c r="AI374" s="126"/>
      <c r="AJ374" s="130"/>
      <c r="AK374" s="130"/>
      <c r="AL374" s="126"/>
      <c r="AM374" s="126"/>
      <c r="AN374" s="126"/>
      <c r="AO374" s="126"/>
      <c r="AP374" s="130"/>
      <c r="AQ374" s="130"/>
    </row>
    <row r="375" spans="1:43" ht="63" x14ac:dyDescent="0.25">
      <c r="A375" s="124" t="s">
        <v>1065</v>
      </c>
      <c r="B375" s="124"/>
      <c r="C375" s="80" t="s">
        <v>1276</v>
      </c>
      <c r="D375" s="126"/>
      <c r="E375" s="126"/>
      <c r="F375" s="126"/>
      <c r="G375" s="126"/>
      <c r="H375" s="126"/>
      <c r="I375" s="126"/>
      <c r="J375" s="126"/>
      <c r="K375" s="126"/>
      <c r="L375" s="126"/>
      <c r="M375" s="126"/>
      <c r="N375" s="130"/>
      <c r="O375" s="130"/>
      <c r="P375" s="130"/>
      <c r="Q375" s="130"/>
      <c r="R375" s="130"/>
      <c r="S375" s="130"/>
      <c r="T375" s="130">
        <v>0.109</v>
      </c>
      <c r="U375" s="130"/>
      <c r="V375" s="126">
        <f t="shared" si="70"/>
        <v>0.109</v>
      </c>
      <c r="W375" s="126">
        <f t="shared" si="70"/>
        <v>0</v>
      </c>
      <c r="X375" s="126"/>
      <c r="Y375" s="126"/>
      <c r="Z375" s="126"/>
      <c r="AA375" s="126"/>
      <c r="AB375" s="126"/>
      <c r="AC375" s="126"/>
      <c r="AD375" s="126"/>
      <c r="AE375" s="126"/>
      <c r="AF375" s="126"/>
      <c r="AG375" s="126"/>
      <c r="AH375" s="126"/>
      <c r="AI375" s="126"/>
      <c r="AJ375" s="130"/>
      <c r="AK375" s="130"/>
      <c r="AL375" s="126"/>
      <c r="AM375" s="126"/>
      <c r="AN375" s="126"/>
      <c r="AO375" s="126"/>
      <c r="AP375" s="130"/>
      <c r="AQ375" s="130"/>
    </row>
    <row r="376" spans="1:43" ht="63" x14ac:dyDescent="0.25">
      <c r="A376" s="124" t="s">
        <v>1065</v>
      </c>
      <c r="B376" s="124"/>
      <c r="C376" s="80" t="s">
        <v>1277</v>
      </c>
      <c r="D376" s="126"/>
      <c r="E376" s="126"/>
      <c r="F376" s="126"/>
      <c r="G376" s="126"/>
      <c r="H376" s="126"/>
      <c r="I376" s="126"/>
      <c r="J376" s="126"/>
      <c r="K376" s="126"/>
      <c r="L376" s="126"/>
      <c r="M376" s="126"/>
      <c r="N376" s="130"/>
      <c r="O376" s="130"/>
      <c r="P376" s="130"/>
      <c r="Q376" s="130"/>
      <c r="R376" s="130"/>
      <c r="S376" s="130"/>
      <c r="T376" s="130">
        <v>0.22</v>
      </c>
      <c r="U376" s="130"/>
      <c r="V376" s="126">
        <f t="shared" si="70"/>
        <v>0.22</v>
      </c>
      <c r="W376" s="126">
        <f t="shared" si="70"/>
        <v>0</v>
      </c>
      <c r="X376" s="126"/>
      <c r="Y376" s="126"/>
      <c r="Z376" s="126"/>
      <c r="AA376" s="126"/>
      <c r="AB376" s="126"/>
      <c r="AC376" s="126"/>
      <c r="AD376" s="126"/>
      <c r="AE376" s="126"/>
      <c r="AF376" s="126"/>
      <c r="AG376" s="126"/>
      <c r="AH376" s="126"/>
      <c r="AI376" s="126"/>
      <c r="AJ376" s="130"/>
      <c r="AK376" s="130"/>
      <c r="AL376" s="126"/>
      <c r="AM376" s="126"/>
      <c r="AN376" s="126"/>
      <c r="AO376" s="126"/>
      <c r="AP376" s="130"/>
      <c r="AQ376" s="130"/>
    </row>
    <row r="377" spans="1:43" ht="94.5" x14ac:dyDescent="0.25">
      <c r="A377" s="124" t="s">
        <v>1065</v>
      </c>
      <c r="B377" s="124"/>
      <c r="C377" s="80" t="s">
        <v>1278</v>
      </c>
      <c r="D377" s="126"/>
      <c r="E377" s="126"/>
      <c r="F377" s="126"/>
      <c r="G377" s="126"/>
      <c r="H377" s="126"/>
      <c r="I377" s="126"/>
      <c r="J377" s="126"/>
      <c r="K377" s="126"/>
      <c r="L377" s="126"/>
      <c r="M377" s="126"/>
      <c r="N377" s="130"/>
      <c r="O377" s="130"/>
      <c r="P377" s="130"/>
      <c r="Q377" s="130"/>
      <c r="R377" s="130"/>
      <c r="S377" s="130"/>
      <c r="T377" s="130">
        <v>0.30199999999999999</v>
      </c>
      <c r="U377" s="130">
        <v>0.4</v>
      </c>
      <c r="V377" s="126">
        <f t="shared" si="70"/>
        <v>0.30199999999999999</v>
      </c>
      <c r="W377" s="126">
        <f t="shared" si="70"/>
        <v>0.4</v>
      </c>
      <c r="X377" s="126"/>
      <c r="Y377" s="126"/>
      <c r="Z377" s="126"/>
      <c r="AA377" s="126"/>
      <c r="AB377" s="126"/>
      <c r="AC377" s="126"/>
      <c r="AD377" s="126"/>
      <c r="AE377" s="126"/>
      <c r="AF377" s="126"/>
      <c r="AG377" s="126"/>
      <c r="AH377" s="126"/>
      <c r="AI377" s="126"/>
      <c r="AJ377" s="130"/>
      <c r="AK377" s="130"/>
      <c r="AL377" s="126"/>
      <c r="AM377" s="126"/>
      <c r="AN377" s="126"/>
      <c r="AO377" s="126"/>
      <c r="AP377" s="130"/>
      <c r="AQ377" s="130"/>
    </row>
    <row r="378" spans="1:43" ht="63" x14ac:dyDescent="0.25">
      <c r="A378" s="124" t="s">
        <v>1065</v>
      </c>
      <c r="B378" s="124"/>
      <c r="C378" s="80" t="s">
        <v>1279</v>
      </c>
      <c r="D378" s="126"/>
      <c r="E378" s="126"/>
      <c r="F378" s="126"/>
      <c r="G378" s="126"/>
      <c r="H378" s="126"/>
      <c r="I378" s="126"/>
      <c r="J378" s="126"/>
      <c r="K378" s="126"/>
      <c r="L378" s="126"/>
      <c r="M378" s="126"/>
      <c r="N378" s="130"/>
      <c r="O378" s="130"/>
      <c r="P378" s="130"/>
      <c r="Q378" s="130"/>
      <c r="R378" s="130"/>
      <c r="S378" s="130"/>
      <c r="T378" s="130">
        <v>0.67700000000000005</v>
      </c>
      <c r="U378" s="130"/>
      <c r="V378" s="126">
        <f t="shared" si="70"/>
        <v>0.67700000000000005</v>
      </c>
      <c r="W378" s="126">
        <f t="shared" si="70"/>
        <v>0</v>
      </c>
      <c r="X378" s="126"/>
      <c r="Y378" s="126"/>
      <c r="Z378" s="126"/>
      <c r="AA378" s="126"/>
      <c r="AB378" s="126"/>
      <c r="AC378" s="126"/>
      <c r="AD378" s="126"/>
      <c r="AE378" s="126"/>
      <c r="AF378" s="126"/>
      <c r="AG378" s="126"/>
      <c r="AH378" s="126"/>
      <c r="AI378" s="126"/>
      <c r="AJ378" s="130"/>
      <c r="AK378" s="130"/>
      <c r="AL378" s="126"/>
      <c r="AM378" s="126"/>
      <c r="AN378" s="126"/>
      <c r="AO378" s="126"/>
      <c r="AP378" s="130"/>
      <c r="AQ378" s="130"/>
    </row>
    <row r="379" spans="1:43" ht="47.25" x14ac:dyDescent="0.25">
      <c r="A379" s="124" t="s">
        <v>1065</v>
      </c>
      <c r="B379" s="124"/>
      <c r="C379" s="80" t="s">
        <v>1280</v>
      </c>
      <c r="D379" s="126"/>
      <c r="E379" s="126"/>
      <c r="F379" s="126"/>
      <c r="G379" s="126"/>
      <c r="H379" s="126"/>
      <c r="I379" s="126"/>
      <c r="J379" s="126"/>
      <c r="K379" s="126"/>
      <c r="L379" s="126"/>
      <c r="M379" s="126"/>
      <c r="N379" s="130"/>
      <c r="O379" s="130"/>
      <c r="P379" s="130"/>
      <c r="Q379" s="130"/>
      <c r="R379" s="130"/>
      <c r="S379" s="130"/>
      <c r="T379" s="130">
        <v>0.111</v>
      </c>
      <c r="U379" s="130"/>
      <c r="V379" s="126">
        <f t="shared" si="70"/>
        <v>0.111</v>
      </c>
      <c r="W379" s="126">
        <f t="shared" si="70"/>
        <v>0</v>
      </c>
      <c r="X379" s="126"/>
      <c r="Y379" s="126"/>
      <c r="Z379" s="126"/>
      <c r="AA379" s="126"/>
      <c r="AB379" s="126"/>
      <c r="AC379" s="126"/>
      <c r="AD379" s="126"/>
      <c r="AE379" s="126"/>
      <c r="AF379" s="126"/>
      <c r="AG379" s="126"/>
      <c r="AH379" s="126"/>
      <c r="AI379" s="126"/>
      <c r="AJ379" s="130"/>
      <c r="AK379" s="130"/>
      <c r="AL379" s="126"/>
      <c r="AM379" s="126"/>
      <c r="AN379" s="126"/>
      <c r="AO379" s="126"/>
      <c r="AP379" s="130"/>
      <c r="AQ379" s="130"/>
    </row>
    <row r="380" spans="1:43" ht="47.25" x14ac:dyDescent="0.25">
      <c r="A380" s="124" t="s">
        <v>1065</v>
      </c>
      <c r="B380" s="124"/>
      <c r="C380" s="80" t="s">
        <v>1281</v>
      </c>
      <c r="D380" s="126"/>
      <c r="E380" s="126"/>
      <c r="F380" s="126"/>
      <c r="G380" s="126"/>
      <c r="H380" s="126"/>
      <c r="I380" s="126"/>
      <c r="J380" s="126"/>
      <c r="K380" s="126"/>
      <c r="L380" s="126"/>
      <c r="M380" s="126"/>
      <c r="N380" s="130"/>
      <c r="O380" s="130"/>
      <c r="P380" s="130"/>
      <c r="Q380" s="130"/>
      <c r="R380" s="130"/>
      <c r="S380" s="130"/>
      <c r="T380" s="130">
        <v>0.33</v>
      </c>
      <c r="U380" s="130"/>
      <c r="V380" s="126">
        <f t="shared" si="70"/>
        <v>0.33</v>
      </c>
      <c r="W380" s="126">
        <f t="shared" si="70"/>
        <v>0</v>
      </c>
      <c r="X380" s="126"/>
      <c r="Y380" s="126"/>
      <c r="Z380" s="126"/>
      <c r="AA380" s="126"/>
      <c r="AB380" s="126"/>
      <c r="AC380" s="126"/>
      <c r="AD380" s="126"/>
      <c r="AE380" s="126"/>
      <c r="AF380" s="126"/>
      <c r="AG380" s="126"/>
      <c r="AH380" s="126"/>
      <c r="AI380" s="126"/>
      <c r="AJ380" s="130"/>
      <c r="AK380" s="130"/>
      <c r="AL380" s="126"/>
      <c r="AM380" s="126"/>
      <c r="AN380" s="126"/>
      <c r="AO380" s="126"/>
      <c r="AP380" s="130"/>
      <c r="AQ380" s="130"/>
    </row>
    <row r="381" spans="1:43" ht="78.75" x14ac:dyDescent="0.25">
      <c r="A381" s="124" t="s">
        <v>1065</v>
      </c>
      <c r="B381" s="124"/>
      <c r="C381" s="80" t="s">
        <v>1282</v>
      </c>
      <c r="D381" s="126"/>
      <c r="E381" s="126"/>
      <c r="F381" s="126"/>
      <c r="G381" s="126"/>
      <c r="H381" s="126"/>
      <c r="I381" s="126"/>
      <c r="J381" s="126"/>
      <c r="K381" s="126"/>
      <c r="L381" s="126"/>
      <c r="M381" s="126"/>
      <c r="N381" s="130"/>
      <c r="O381" s="130"/>
      <c r="P381" s="130"/>
      <c r="Q381" s="130"/>
      <c r="R381" s="130"/>
      <c r="S381" s="130"/>
      <c r="T381" s="130">
        <v>0.72499999999999998</v>
      </c>
      <c r="U381" s="130">
        <v>0.25</v>
      </c>
      <c r="V381" s="126">
        <f t="shared" si="70"/>
        <v>0.72499999999999998</v>
      </c>
      <c r="W381" s="126">
        <f t="shared" si="70"/>
        <v>0.25</v>
      </c>
      <c r="X381" s="126"/>
      <c r="Y381" s="126"/>
      <c r="Z381" s="126"/>
      <c r="AA381" s="126"/>
      <c r="AB381" s="126"/>
      <c r="AC381" s="126"/>
      <c r="AD381" s="126"/>
      <c r="AE381" s="126"/>
      <c r="AF381" s="126"/>
      <c r="AG381" s="126"/>
      <c r="AH381" s="126"/>
      <c r="AI381" s="126"/>
      <c r="AJ381" s="130"/>
      <c r="AK381" s="130"/>
      <c r="AL381" s="126"/>
      <c r="AM381" s="126"/>
      <c r="AN381" s="126"/>
      <c r="AO381" s="126"/>
      <c r="AP381" s="130"/>
      <c r="AQ381" s="130"/>
    </row>
    <row r="382" spans="1:43" ht="47.25" x14ac:dyDescent="0.25">
      <c r="A382" s="124" t="s">
        <v>1065</v>
      </c>
      <c r="B382" s="124"/>
      <c r="C382" s="80" t="s">
        <v>1283</v>
      </c>
      <c r="D382" s="126"/>
      <c r="E382" s="126"/>
      <c r="F382" s="126"/>
      <c r="G382" s="126"/>
      <c r="H382" s="126"/>
      <c r="I382" s="126"/>
      <c r="J382" s="126"/>
      <c r="K382" s="126"/>
      <c r="L382" s="126"/>
      <c r="M382" s="126"/>
      <c r="N382" s="130"/>
      <c r="O382" s="130"/>
      <c r="P382" s="130"/>
      <c r="Q382" s="130"/>
      <c r="R382" s="130"/>
      <c r="S382" s="130"/>
      <c r="T382" s="130">
        <v>0.223</v>
      </c>
      <c r="U382" s="130"/>
      <c r="V382" s="126">
        <f t="shared" si="70"/>
        <v>0.223</v>
      </c>
      <c r="W382" s="126">
        <f t="shared" si="70"/>
        <v>0</v>
      </c>
      <c r="X382" s="126"/>
      <c r="Y382" s="126"/>
      <c r="Z382" s="126"/>
      <c r="AA382" s="126"/>
      <c r="AB382" s="126"/>
      <c r="AC382" s="126"/>
      <c r="AD382" s="126"/>
      <c r="AE382" s="126"/>
      <c r="AF382" s="126"/>
      <c r="AG382" s="126"/>
      <c r="AH382" s="126"/>
      <c r="AI382" s="126"/>
      <c r="AJ382" s="130"/>
      <c r="AK382" s="130"/>
      <c r="AL382" s="126"/>
      <c r="AM382" s="126"/>
      <c r="AN382" s="126"/>
      <c r="AO382" s="126"/>
      <c r="AP382" s="130"/>
      <c r="AQ382" s="130"/>
    </row>
    <row r="383" spans="1:43" ht="47.25" x14ac:dyDescent="0.25">
      <c r="A383" s="124" t="s">
        <v>1065</v>
      </c>
      <c r="B383" s="124"/>
      <c r="C383" s="80" t="s">
        <v>1284</v>
      </c>
      <c r="D383" s="126"/>
      <c r="E383" s="126"/>
      <c r="F383" s="126"/>
      <c r="G383" s="126"/>
      <c r="H383" s="126"/>
      <c r="I383" s="126"/>
      <c r="J383" s="126"/>
      <c r="K383" s="126"/>
      <c r="L383" s="126"/>
      <c r="M383" s="126"/>
      <c r="N383" s="130"/>
      <c r="O383" s="130"/>
      <c r="P383" s="130"/>
      <c r="Q383" s="130"/>
      <c r="R383" s="130"/>
      <c r="S383" s="130"/>
      <c r="T383" s="130">
        <v>0.16400000000000001</v>
      </c>
      <c r="U383" s="130"/>
      <c r="V383" s="126">
        <f t="shared" si="70"/>
        <v>0.16400000000000001</v>
      </c>
      <c r="W383" s="126">
        <f t="shared" si="70"/>
        <v>0</v>
      </c>
      <c r="X383" s="126"/>
      <c r="Y383" s="126"/>
      <c r="Z383" s="126"/>
      <c r="AA383" s="126"/>
      <c r="AB383" s="126"/>
      <c r="AC383" s="126"/>
      <c r="AD383" s="126"/>
      <c r="AE383" s="126"/>
      <c r="AF383" s="126"/>
      <c r="AG383" s="126"/>
      <c r="AH383" s="126"/>
      <c r="AI383" s="126"/>
      <c r="AJ383" s="130"/>
      <c r="AK383" s="130"/>
      <c r="AL383" s="126"/>
      <c r="AM383" s="126"/>
      <c r="AN383" s="126"/>
      <c r="AO383" s="126"/>
      <c r="AP383" s="130"/>
      <c r="AQ383" s="130"/>
    </row>
    <row r="384" spans="1:43" ht="47.25" x14ac:dyDescent="0.25">
      <c r="A384" s="124" t="s">
        <v>1065</v>
      </c>
      <c r="B384" s="124"/>
      <c r="C384" s="80" t="s">
        <v>1285</v>
      </c>
      <c r="D384" s="126"/>
      <c r="E384" s="126"/>
      <c r="F384" s="126"/>
      <c r="G384" s="126"/>
      <c r="H384" s="126"/>
      <c r="I384" s="126"/>
      <c r="J384" s="126"/>
      <c r="K384" s="126"/>
      <c r="L384" s="126"/>
      <c r="M384" s="126"/>
      <c r="N384" s="130"/>
      <c r="O384" s="130"/>
      <c r="P384" s="130"/>
      <c r="Q384" s="130"/>
      <c r="R384" s="130"/>
      <c r="S384" s="130"/>
      <c r="T384" s="130">
        <v>0.19700000000000001</v>
      </c>
      <c r="U384" s="130"/>
      <c r="V384" s="126">
        <f t="shared" si="70"/>
        <v>0.19700000000000001</v>
      </c>
      <c r="W384" s="126">
        <f t="shared" si="70"/>
        <v>0</v>
      </c>
      <c r="X384" s="126"/>
      <c r="Y384" s="126"/>
      <c r="Z384" s="126"/>
      <c r="AA384" s="126"/>
      <c r="AB384" s="126"/>
      <c r="AC384" s="126"/>
      <c r="AD384" s="126"/>
      <c r="AE384" s="126"/>
      <c r="AF384" s="126"/>
      <c r="AG384" s="126"/>
      <c r="AH384" s="126"/>
      <c r="AI384" s="126"/>
      <c r="AJ384" s="130"/>
      <c r="AK384" s="130"/>
      <c r="AL384" s="126"/>
      <c r="AM384" s="126"/>
      <c r="AN384" s="126"/>
      <c r="AO384" s="126"/>
      <c r="AP384" s="130"/>
      <c r="AQ384" s="130"/>
    </row>
    <row r="385" spans="1:43" ht="47.25" x14ac:dyDescent="0.25">
      <c r="A385" s="124" t="s">
        <v>1065</v>
      </c>
      <c r="B385" s="124"/>
      <c r="C385" s="80" t="s">
        <v>1286</v>
      </c>
      <c r="D385" s="126"/>
      <c r="E385" s="126"/>
      <c r="F385" s="126"/>
      <c r="G385" s="126"/>
      <c r="H385" s="126"/>
      <c r="I385" s="126"/>
      <c r="J385" s="126"/>
      <c r="K385" s="126"/>
      <c r="L385" s="126"/>
      <c r="M385" s="126"/>
      <c r="N385" s="130"/>
      <c r="O385" s="130"/>
      <c r="P385" s="130"/>
      <c r="Q385" s="130"/>
      <c r="R385" s="130"/>
      <c r="S385" s="130"/>
      <c r="T385" s="130"/>
      <c r="U385" s="130">
        <v>0.4</v>
      </c>
      <c r="V385" s="126">
        <f t="shared" si="70"/>
        <v>0</v>
      </c>
      <c r="W385" s="126">
        <f t="shared" si="70"/>
        <v>0.4</v>
      </c>
      <c r="X385" s="126"/>
      <c r="Y385" s="126"/>
      <c r="Z385" s="126"/>
      <c r="AA385" s="126"/>
      <c r="AB385" s="126"/>
      <c r="AC385" s="126"/>
      <c r="AD385" s="126"/>
      <c r="AE385" s="126"/>
      <c r="AF385" s="126"/>
      <c r="AG385" s="126"/>
      <c r="AH385" s="126"/>
      <c r="AI385" s="126"/>
      <c r="AJ385" s="130"/>
      <c r="AK385" s="130"/>
      <c r="AL385" s="126"/>
      <c r="AM385" s="126"/>
      <c r="AN385" s="126"/>
      <c r="AO385" s="126"/>
      <c r="AP385" s="130"/>
      <c r="AQ385" s="130"/>
    </row>
    <row r="386" spans="1:43" ht="94.5" x14ac:dyDescent="0.25">
      <c r="A386" s="124" t="s">
        <v>1065</v>
      </c>
      <c r="B386" s="124"/>
      <c r="C386" s="80" t="s">
        <v>1278</v>
      </c>
      <c r="D386" s="126"/>
      <c r="E386" s="126"/>
      <c r="F386" s="126"/>
      <c r="G386" s="126"/>
      <c r="H386" s="126"/>
      <c r="I386" s="126"/>
      <c r="J386" s="126"/>
      <c r="K386" s="126"/>
      <c r="L386" s="126"/>
      <c r="M386" s="126"/>
      <c r="N386" s="130"/>
      <c r="O386" s="130"/>
      <c r="P386" s="130"/>
      <c r="Q386" s="130"/>
      <c r="R386" s="130"/>
      <c r="S386" s="130"/>
      <c r="T386" s="130">
        <v>0.109</v>
      </c>
      <c r="U386" s="130"/>
      <c r="V386" s="126">
        <f t="shared" si="70"/>
        <v>0.109</v>
      </c>
      <c r="W386" s="126">
        <f t="shared" si="70"/>
        <v>0</v>
      </c>
      <c r="X386" s="126"/>
      <c r="Y386" s="126"/>
      <c r="Z386" s="126"/>
      <c r="AA386" s="126"/>
      <c r="AB386" s="126"/>
      <c r="AC386" s="126"/>
      <c r="AD386" s="126"/>
      <c r="AE386" s="126"/>
      <c r="AF386" s="126"/>
      <c r="AG386" s="126"/>
      <c r="AH386" s="126"/>
      <c r="AI386" s="126"/>
      <c r="AJ386" s="130"/>
      <c r="AK386" s="130"/>
      <c r="AL386" s="126"/>
      <c r="AM386" s="126"/>
      <c r="AN386" s="126"/>
      <c r="AO386" s="126"/>
      <c r="AP386" s="130"/>
      <c r="AQ386" s="130"/>
    </row>
    <row r="387" spans="1:43" ht="78.75" x14ac:dyDescent="0.25">
      <c r="A387" s="124" t="s">
        <v>1065</v>
      </c>
      <c r="B387" s="124"/>
      <c r="C387" s="80" t="s">
        <v>1282</v>
      </c>
      <c r="D387" s="126"/>
      <c r="E387" s="126"/>
      <c r="F387" s="126"/>
      <c r="G387" s="126"/>
      <c r="H387" s="126"/>
      <c r="I387" s="126"/>
      <c r="J387" s="126"/>
      <c r="K387" s="126"/>
      <c r="L387" s="126"/>
      <c r="M387" s="126"/>
      <c r="N387" s="130"/>
      <c r="O387" s="130"/>
      <c r="P387" s="130"/>
      <c r="Q387" s="130"/>
      <c r="R387" s="130"/>
      <c r="S387" s="130"/>
      <c r="T387" s="130">
        <v>0.61</v>
      </c>
      <c r="U387" s="130"/>
      <c r="V387" s="126">
        <f t="shared" si="70"/>
        <v>0.61</v>
      </c>
      <c r="W387" s="126">
        <f t="shared" si="70"/>
        <v>0</v>
      </c>
      <c r="X387" s="126"/>
      <c r="Y387" s="126"/>
      <c r="Z387" s="126"/>
      <c r="AA387" s="126"/>
      <c r="AB387" s="126"/>
      <c r="AC387" s="126"/>
      <c r="AD387" s="126"/>
      <c r="AE387" s="126"/>
      <c r="AF387" s="126"/>
      <c r="AG387" s="126"/>
      <c r="AH387" s="126"/>
      <c r="AI387" s="126"/>
      <c r="AJ387" s="130"/>
      <c r="AK387" s="130"/>
      <c r="AL387" s="126"/>
      <c r="AM387" s="126"/>
      <c r="AN387" s="126"/>
      <c r="AO387" s="126"/>
      <c r="AP387" s="130"/>
      <c r="AQ387" s="130"/>
    </row>
    <row r="388" spans="1:43" ht="94.5" x14ac:dyDescent="0.25">
      <c r="A388" s="124" t="s">
        <v>700</v>
      </c>
      <c r="B388" s="715"/>
      <c r="C388" s="106" t="s">
        <v>1287</v>
      </c>
      <c r="D388" s="126"/>
      <c r="E388" s="126"/>
      <c r="F388" s="126"/>
      <c r="G388" s="126"/>
      <c r="H388" s="126"/>
      <c r="I388" s="126"/>
      <c r="J388" s="126"/>
      <c r="K388" s="126"/>
      <c r="L388" s="126"/>
      <c r="M388" s="126"/>
      <c r="N388" s="130">
        <v>0.12</v>
      </c>
      <c r="O388" s="130">
        <v>0</v>
      </c>
      <c r="P388" s="130"/>
      <c r="Q388" s="130"/>
      <c r="R388" s="130"/>
      <c r="S388" s="130"/>
      <c r="T388" s="130"/>
      <c r="U388" s="130"/>
      <c r="V388" s="126">
        <f t="shared" si="70"/>
        <v>0.12</v>
      </c>
      <c r="W388" s="126">
        <f t="shared" si="70"/>
        <v>0</v>
      </c>
      <c r="X388" s="126"/>
      <c r="Y388" s="126"/>
      <c r="Z388" s="126"/>
      <c r="AA388" s="126"/>
      <c r="AB388" s="126"/>
      <c r="AC388" s="126"/>
      <c r="AD388" s="126"/>
      <c r="AE388" s="126"/>
      <c r="AF388" s="126"/>
      <c r="AG388" s="126"/>
      <c r="AH388" s="126"/>
      <c r="AI388" s="126"/>
      <c r="AJ388" s="130"/>
      <c r="AK388" s="130"/>
      <c r="AL388" s="126"/>
      <c r="AM388" s="126"/>
      <c r="AN388" s="126"/>
      <c r="AO388" s="126"/>
      <c r="AP388" s="130">
        <f t="shared" ref="AP388:AQ413" si="71">AH388+AJ388+AL388+AN388</f>
        <v>0</v>
      </c>
      <c r="AQ388" s="130">
        <f t="shared" si="71"/>
        <v>0</v>
      </c>
    </row>
    <row r="389" spans="1:43" ht="126" x14ac:dyDescent="0.25">
      <c r="A389" s="124" t="s">
        <v>700</v>
      </c>
      <c r="B389" s="715"/>
      <c r="C389" s="106" t="s">
        <v>1288</v>
      </c>
      <c r="D389" s="126"/>
      <c r="E389" s="126"/>
      <c r="F389" s="126"/>
      <c r="G389" s="126"/>
      <c r="H389" s="126"/>
      <c r="I389" s="126"/>
      <c r="J389" s="126"/>
      <c r="K389" s="126"/>
      <c r="L389" s="126"/>
      <c r="M389" s="126"/>
      <c r="N389" s="130">
        <v>3.4000000000000002E-2</v>
      </c>
      <c r="O389" s="130">
        <v>0</v>
      </c>
      <c r="P389" s="130"/>
      <c r="Q389" s="130"/>
      <c r="R389" s="130"/>
      <c r="S389" s="130"/>
      <c r="T389" s="130"/>
      <c r="U389" s="130"/>
      <c r="V389" s="126">
        <f t="shared" si="70"/>
        <v>3.4000000000000002E-2</v>
      </c>
      <c r="W389" s="126">
        <f t="shared" si="70"/>
        <v>0</v>
      </c>
      <c r="X389" s="126"/>
      <c r="Y389" s="126"/>
      <c r="Z389" s="126"/>
      <c r="AA389" s="126"/>
      <c r="AB389" s="126"/>
      <c r="AC389" s="126"/>
      <c r="AD389" s="126"/>
      <c r="AE389" s="126"/>
      <c r="AF389" s="126"/>
      <c r="AG389" s="126"/>
      <c r="AH389" s="126"/>
      <c r="AI389" s="126"/>
      <c r="AJ389" s="130"/>
      <c r="AK389" s="130"/>
      <c r="AL389" s="126"/>
      <c r="AM389" s="126"/>
      <c r="AN389" s="126"/>
      <c r="AO389" s="126"/>
      <c r="AP389" s="130">
        <f t="shared" si="71"/>
        <v>0</v>
      </c>
      <c r="AQ389" s="130">
        <f t="shared" si="71"/>
        <v>0</v>
      </c>
    </row>
    <row r="390" spans="1:43" ht="94.5" x14ac:dyDescent="0.25">
      <c r="A390" s="124" t="s">
        <v>700</v>
      </c>
      <c r="B390" s="715"/>
      <c r="C390" s="106" t="s">
        <v>1289</v>
      </c>
      <c r="D390" s="126"/>
      <c r="E390" s="126"/>
      <c r="F390" s="126"/>
      <c r="G390" s="126"/>
      <c r="H390" s="126"/>
      <c r="I390" s="126"/>
      <c r="J390" s="126"/>
      <c r="K390" s="126"/>
      <c r="L390" s="126"/>
      <c r="M390" s="126"/>
      <c r="N390" s="130">
        <v>0.20499999999999999</v>
      </c>
      <c r="O390" s="130">
        <v>0</v>
      </c>
      <c r="P390" s="130"/>
      <c r="Q390" s="130"/>
      <c r="R390" s="130"/>
      <c r="S390" s="130"/>
      <c r="T390" s="130"/>
      <c r="U390" s="130"/>
      <c r="V390" s="126">
        <f t="shared" si="70"/>
        <v>0.20499999999999999</v>
      </c>
      <c r="W390" s="126">
        <f t="shared" si="70"/>
        <v>0</v>
      </c>
      <c r="X390" s="126"/>
      <c r="Y390" s="126"/>
      <c r="Z390" s="126"/>
      <c r="AA390" s="126"/>
      <c r="AB390" s="126"/>
      <c r="AC390" s="126"/>
      <c r="AD390" s="126"/>
      <c r="AE390" s="126"/>
      <c r="AF390" s="126"/>
      <c r="AG390" s="126"/>
      <c r="AH390" s="126"/>
      <c r="AI390" s="126"/>
      <c r="AJ390" s="130"/>
      <c r="AK390" s="130"/>
      <c r="AL390" s="126"/>
      <c r="AM390" s="126"/>
      <c r="AN390" s="126"/>
      <c r="AO390" s="126"/>
      <c r="AP390" s="130">
        <f t="shared" si="71"/>
        <v>0</v>
      </c>
      <c r="AQ390" s="130">
        <f t="shared" si="71"/>
        <v>0</v>
      </c>
    </row>
    <row r="391" spans="1:43" ht="94.5" x14ac:dyDescent="0.25">
      <c r="A391" s="124" t="s">
        <v>700</v>
      </c>
      <c r="B391" s="715"/>
      <c r="C391" s="106" t="s">
        <v>1290</v>
      </c>
      <c r="D391" s="126"/>
      <c r="E391" s="126"/>
      <c r="F391" s="126"/>
      <c r="G391" s="126"/>
      <c r="H391" s="126"/>
      <c r="I391" s="126"/>
      <c r="J391" s="126"/>
      <c r="K391" s="126"/>
      <c r="L391" s="126"/>
      <c r="M391" s="126"/>
      <c r="N391" s="130">
        <v>0</v>
      </c>
      <c r="O391" s="130">
        <v>0.25</v>
      </c>
      <c r="P391" s="130"/>
      <c r="Q391" s="130"/>
      <c r="R391" s="130"/>
      <c r="S391" s="130"/>
      <c r="T391" s="130"/>
      <c r="U391" s="130"/>
      <c r="V391" s="126">
        <f t="shared" si="70"/>
        <v>0</v>
      </c>
      <c r="W391" s="126">
        <f t="shared" si="70"/>
        <v>0.25</v>
      </c>
      <c r="X391" s="126"/>
      <c r="Y391" s="126"/>
      <c r="Z391" s="126"/>
      <c r="AA391" s="126"/>
      <c r="AB391" s="126"/>
      <c r="AC391" s="126"/>
      <c r="AD391" s="126"/>
      <c r="AE391" s="126"/>
      <c r="AF391" s="126"/>
      <c r="AG391" s="126"/>
      <c r="AH391" s="126"/>
      <c r="AI391" s="126"/>
      <c r="AJ391" s="130"/>
      <c r="AK391" s="130"/>
      <c r="AL391" s="126"/>
      <c r="AM391" s="126"/>
      <c r="AN391" s="126"/>
      <c r="AO391" s="126"/>
      <c r="AP391" s="130">
        <f t="shared" si="71"/>
        <v>0</v>
      </c>
      <c r="AQ391" s="130">
        <f t="shared" si="71"/>
        <v>0</v>
      </c>
    </row>
    <row r="392" spans="1:43" ht="78.75" x14ac:dyDescent="0.25">
      <c r="A392" s="124" t="s">
        <v>700</v>
      </c>
      <c r="B392" s="715"/>
      <c r="C392" s="106" t="s">
        <v>1291</v>
      </c>
      <c r="D392" s="126"/>
      <c r="E392" s="126"/>
      <c r="F392" s="126"/>
      <c r="G392" s="126"/>
      <c r="H392" s="126"/>
      <c r="I392" s="126"/>
      <c r="J392" s="126"/>
      <c r="K392" s="126"/>
      <c r="L392" s="126"/>
      <c r="M392" s="126"/>
      <c r="N392" s="130">
        <v>0</v>
      </c>
      <c r="O392" s="130">
        <v>0.25</v>
      </c>
      <c r="P392" s="130"/>
      <c r="Q392" s="130"/>
      <c r="R392" s="130"/>
      <c r="S392" s="130"/>
      <c r="T392" s="130"/>
      <c r="U392" s="130"/>
      <c r="V392" s="126">
        <f t="shared" si="70"/>
        <v>0</v>
      </c>
      <c r="W392" s="126">
        <f t="shared" si="70"/>
        <v>0.25</v>
      </c>
      <c r="X392" s="126"/>
      <c r="Y392" s="126"/>
      <c r="Z392" s="126"/>
      <c r="AA392" s="126"/>
      <c r="AB392" s="126"/>
      <c r="AC392" s="126"/>
      <c r="AD392" s="126"/>
      <c r="AE392" s="126"/>
      <c r="AF392" s="126"/>
      <c r="AG392" s="126"/>
      <c r="AH392" s="126"/>
      <c r="AI392" s="126"/>
      <c r="AJ392" s="130"/>
      <c r="AK392" s="130"/>
      <c r="AL392" s="126"/>
      <c r="AM392" s="126"/>
      <c r="AN392" s="126"/>
      <c r="AO392" s="126"/>
      <c r="AP392" s="130">
        <f t="shared" si="71"/>
        <v>0</v>
      </c>
      <c r="AQ392" s="130">
        <f t="shared" si="71"/>
        <v>0</v>
      </c>
    </row>
    <row r="393" spans="1:43" ht="110.25" x14ac:dyDescent="0.25">
      <c r="A393" s="124" t="s">
        <v>700</v>
      </c>
      <c r="B393" s="715"/>
      <c r="C393" s="106" t="s">
        <v>1292</v>
      </c>
      <c r="D393" s="126"/>
      <c r="E393" s="126"/>
      <c r="F393" s="126"/>
      <c r="G393" s="126"/>
      <c r="H393" s="126"/>
      <c r="I393" s="126"/>
      <c r="J393" s="126"/>
      <c r="K393" s="126"/>
      <c r="L393" s="126"/>
      <c r="M393" s="126"/>
      <c r="N393" s="130">
        <v>0.16500000000000001</v>
      </c>
      <c r="O393" s="130">
        <v>0</v>
      </c>
      <c r="P393" s="130"/>
      <c r="Q393" s="130"/>
      <c r="R393" s="130"/>
      <c r="S393" s="130"/>
      <c r="T393" s="130"/>
      <c r="U393" s="130"/>
      <c r="V393" s="126">
        <f t="shared" si="70"/>
        <v>0.16500000000000001</v>
      </c>
      <c r="W393" s="126">
        <f t="shared" si="70"/>
        <v>0</v>
      </c>
      <c r="X393" s="126"/>
      <c r="Y393" s="126"/>
      <c r="Z393" s="126"/>
      <c r="AA393" s="126"/>
      <c r="AB393" s="126"/>
      <c r="AC393" s="126"/>
      <c r="AD393" s="126"/>
      <c r="AE393" s="126"/>
      <c r="AF393" s="126"/>
      <c r="AG393" s="126"/>
      <c r="AH393" s="126"/>
      <c r="AI393" s="126"/>
      <c r="AJ393" s="130"/>
      <c r="AK393" s="130"/>
      <c r="AL393" s="126"/>
      <c r="AM393" s="126"/>
      <c r="AN393" s="126"/>
      <c r="AO393" s="126"/>
      <c r="AP393" s="130">
        <f t="shared" si="71"/>
        <v>0</v>
      </c>
      <c r="AQ393" s="130">
        <f t="shared" si="71"/>
        <v>0</v>
      </c>
    </row>
    <row r="394" spans="1:43" ht="94.5" x14ac:dyDescent="0.25">
      <c r="A394" s="124" t="s">
        <v>700</v>
      </c>
      <c r="B394" s="715"/>
      <c r="C394" s="106" t="s">
        <v>1293</v>
      </c>
      <c r="D394" s="126"/>
      <c r="E394" s="126"/>
      <c r="F394" s="126"/>
      <c r="G394" s="126"/>
      <c r="H394" s="126"/>
      <c r="I394" s="126"/>
      <c r="J394" s="126"/>
      <c r="K394" s="126"/>
      <c r="L394" s="126"/>
      <c r="M394" s="126"/>
      <c r="N394" s="130">
        <v>0</v>
      </c>
      <c r="O394" s="130">
        <v>0.16</v>
      </c>
      <c r="P394" s="130"/>
      <c r="Q394" s="130"/>
      <c r="R394" s="130"/>
      <c r="S394" s="130"/>
      <c r="T394" s="130"/>
      <c r="U394" s="130"/>
      <c r="V394" s="126">
        <f t="shared" si="70"/>
        <v>0</v>
      </c>
      <c r="W394" s="126">
        <f t="shared" si="70"/>
        <v>0.16</v>
      </c>
      <c r="X394" s="126"/>
      <c r="Y394" s="126"/>
      <c r="Z394" s="126"/>
      <c r="AA394" s="126"/>
      <c r="AB394" s="126"/>
      <c r="AC394" s="126"/>
      <c r="AD394" s="126"/>
      <c r="AE394" s="126"/>
      <c r="AF394" s="126"/>
      <c r="AG394" s="126"/>
      <c r="AH394" s="126"/>
      <c r="AI394" s="126"/>
      <c r="AJ394" s="130"/>
      <c r="AK394" s="130"/>
      <c r="AL394" s="126"/>
      <c r="AM394" s="126"/>
      <c r="AN394" s="126"/>
      <c r="AO394" s="126"/>
      <c r="AP394" s="130">
        <f t="shared" si="71"/>
        <v>0</v>
      </c>
      <c r="AQ394" s="130">
        <f t="shared" si="71"/>
        <v>0</v>
      </c>
    </row>
    <row r="395" spans="1:43" ht="173.25" x14ac:dyDescent="0.25">
      <c r="A395" s="124" t="s">
        <v>700</v>
      </c>
      <c r="B395" s="715"/>
      <c r="C395" s="106" t="s">
        <v>1294</v>
      </c>
      <c r="D395" s="126"/>
      <c r="E395" s="126"/>
      <c r="F395" s="126"/>
      <c r="G395" s="126"/>
      <c r="H395" s="126"/>
      <c r="I395" s="126"/>
      <c r="J395" s="126"/>
      <c r="K395" s="126"/>
      <c r="L395" s="126"/>
      <c r="M395" s="126"/>
      <c r="N395" s="130">
        <v>0.14799999999999999</v>
      </c>
      <c r="O395" s="130">
        <v>0.1</v>
      </c>
      <c r="P395" s="130"/>
      <c r="Q395" s="130"/>
      <c r="R395" s="130"/>
      <c r="S395" s="130"/>
      <c r="T395" s="130"/>
      <c r="U395" s="130"/>
      <c r="V395" s="126">
        <f t="shared" si="70"/>
        <v>0.14799999999999999</v>
      </c>
      <c r="W395" s="126">
        <f t="shared" si="70"/>
        <v>0.1</v>
      </c>
      <c r="X395" s="126"/>
      <c r="Y395" s="126"/>
      <c r="Z395" s="126"/>
      <c r="AA395" s="126"/>
      <c r="AB395" s="126"/>
      <c r="AC395" s="126"/>
      <c r="AD395" s="126"/>
      <c r="AE395" s="126"/>
      <c r="AF395" s="126"/>
      <c r="AG395" s="126"/>
      <c r="AH395" s="126"/>
      <c r="AI395" s="126"/>
      <c r="AJ395" s="130"/>
      <c r="AK395" s="130"/>
      <c r="AL395" s="126"/>
      <c r="AM395" s="126"/>
      <c r="AN395" s="126"/>
      <c r="AO395" s="126"/>
      <c r="AP395" s="130">
        <f t="shared" si="71"/>
        <v>0</v>
      </c>
      <c r="AQ395" s="130">
        <f t="shared" si="71"/>
        <v>0</v>
      </c>
    </row>
    <row r="396" spans="1:43" ht="94.5" x14ac:dyDescent="0.25">
      <c r="A396" s="124" t="s">
        <v>700</v>
      </c>
      <c r="B396" s="715"/>
      <c r="C396" s="106" t="s">
        <v>1295</v>
      </c>
      <c r="D396" s="126"/>
      <c r="E396" s="126"/>
      <c r="F396" s="126"/>
      <c r="G396" s="126"/>
      <c r="H396" s="126"/>
      <c r="I396" s="126"/>
      <c r="J396" s="126"/>
      <c r="K396" s="126"/>
      <c r="L396" s="126"/>
      <c r="M396" s="126"/>
      <c r="N396" s="130">
        <v>0.22600000000000001</v>
      </c>
      <c r="O396" s="130">
        <v>0</v>
      </c>
      <c r="P396" s="130"/>
      <c r="Q396" s="130"/>
      <c r="R396" s="130"/>
      <c r="S396" s="130"/>
      <c r="T396" s="130"/>
      <c r="U396" s="130"/>
      <c r="V396" s="126">
        <f t="shared" si="70"/>
        <v>0.22600000000000001</v>
      </c>
      <c r="W396" s="126">
        <f t="shared" si="70"/>
        <v>0</v>
      </c>
      <c r="X396" s="126"/>
      <c r="Y396" s="126"/>
      <c r="Z396" s="126"/>
      <c r="AA396" s="126"/>
      <c r="AB396" s="126"/>
      <c r="AC396" s="126"/>
      <c r="AD396" s="126"/>
      <c r="AE396" s="126"/>
      <c r="AF396" s="126"/>
      <c r="AG396" s="126"/>
      <c r="AH396" s="126"/>
      <c r="AI396" s="126"/>
      <c r="AJ396" s="130"/>
      <c r="AK396" s="130"/>
      <c r="AL396" s="126"/>
      <c r="AM396" s="126"/>
      <c r="AN396" s="126"/>
      <c r="AO396" s="126"/>
      <c r="AP396" s="130">
        <f t="shared" si="71"/>
        <v>0</v>
      </c>
      <c r="AQ396" s="130">
        <f t="shared" si="71"/>
        <v>0</v>
      </c>
    </row>
    <row r="397" spans="1:43" ht="110.25" x14ac:dyDescent="0.25">
      <c r="A397" s="124" t="s">
        <v>700</v>
      </c>
      <c r="B397" s="715"/>
      <c r="C397" s="106" t="s">
        <v>1296</v>
      </c>
      <c r="D397" s="126"/>
      <c r="E397" s="126"/>
      <c r="F397" s="126"/>
      <c r="G397" s="126"/>
      <c r="H397" s="126"/>
      <c r="I397" s="126"/>
      <c r="J397" s="126"/>
      <c r="K397" s="126"/>
      <c r="L397" s="126"/>
      <c r="M397" s="126"/>
      <c r="N397" s="130">
        <v>0.159</v>
      </c>
      <c r="O397" s="130">
        <v>0.25</v>
      </c>
      <c r="P397" s="130"/>
      <c r="Q397" s="130"/>
      <c r="R397" s="130"/>
      <c r="S397" s="130"/>
      <c r="T397" s="130"/>
      <c r="U397" s="130"/>
      <c r="V397" s="126">
        <f t="shared" si="70"/>
        <v>0.159</v>
      </c>
      <c r="W397" s="126">
        <f t="shared" si="70"/>
        <v>0.25</v>
      </c>
      <c r="X397" s="126"/>
      <c r="Y397" s="126"/>
      <c r="Z397" s="126"/>
      <c r="AA397" s="126"/>
      <c r="AB397" s="126"/>
      <c r="AC397" s="126"/>
      <c r="AD397" s="126"/>
      <c r="AE397" s="126"/>
      <c r="AF397" s="126"/>
      <c r="AG397" s="126"/>
      <c r="AH397" s="126"/>
      <c r="AI397" s="126"/>
      <c r="AJ397" s="130"/>
      <c r="AK397" s="130"/>
      <c r="AL397" s="126"/>
      <c r="AM397" s="126"/>
      <c r="AN397" s="126"/>
      <c r="AO397" s="126"/>
      <c r="AP397" s="130">
        <f t="shared" si="71"/>
        <v>0</v>
      </c>
      <c r="AQ397" s="130">
        <f t="shared" si="71"/>
        <v>0</v>
      </c>
    </row>
    <row r="398" spans="1:43" ht="110.25" x14ac:dyDescent="0.25">
      <c r="A398" s="124" t="s">
        <v>700</v>
      </c>
      <c r="B398" s="715"/>
      <c r="C398" s="106" t="s">
        <v>1297</v>
      </c>
      <c r="D398" s="126"/>
      <c r="E398" s="126"/>
      <c r="F398" s="126"/>
      <c r="G398" s="126"/>
      <c r="H398" s="126"/>
      <c r="I398" s="126"/>
      <c r="J398" s="126"/>
      <c r="K398" s="126"/>
      <c r="L398" s="126"/>
      <c r="M398" s="126"/>
      <c r="N398" s="130">
        <v>0.22800000000000001</v>
      </c>
      <c r="O398" s="130">
        <v>0</v>
      </c>
      <c r="P398" s="130"/>
      <c r="Q398" s="130"/>
      <c r="R398" s="130"/>
      <c r="S398" s="130"/>
      <c r="T398" s="130"/>
      <c r="U398" s="130"/>
      <c r="V398" s="126">
        <f t="shared" si="70"/>
        <v>0.22800000000000001</v>
      </c>
      <c r="W398" s="126">
        <f t="shared" si="70"/>
        <v>0</v>
      </c>
      <c r="X398" s="126"/>
      <c r="Y398" s="126"/>
      <c r="Z398" s="126"/>
      <c r="AA398" s="126"/>
      <c r="AB398" s="126"/>
      <c r="AC398" s="126"/>
      <c r="AD398" s="126"/>
      <c r="AE398" s="126"/>
      <c r="AF398" s="126"/>
      <c r="AG398" s="126"/>
      <c r="AH398" s="126"/>
      <c r="AI398" s="126"/>
      <c r="AJ398" s="130"/>
      <c r="AK398" s="130"/>
      <c r="AL398" s="126"/>
      <c r="AM398" s="126"/>
      <c r="AN398" s="126"/>
      <c r="AO398" s="126"/>
      <c r="AP398" s="130">
        <f t="shared" si="71"/>
        <v>0</v>
      </c>
      <c r="AQ398" s="130">
        <f t="shared" si="71"/>
        <v>0</v>
      </c>
    </row>
    <row r="399" spans="1:43" ht="94.5" x14ac:dyDescent="0.25">
      <c r="A399" s="124" t="s">
        <v>700</v>
      </c>
      <c r="B399" s="715"/>
      <c r="C399" s="106" t="s">
        <v>1298</v>
      </c>
      <c r="D399" s="126"/>
      <c r="E399" s="126"/>
      <c r="F399" s="126"/>
      <c r="G399" s="126"/>
      <c r="H399" s="126"/>
      <c r="I399" s="126"/>
      <c r="J399" s="126"/>
      <c r="K399" s="126"/>
      <c r="L399" s="126"/>
      <c r="M399" s="126"/>
      <c r="N399" s="130">
        <v>8.4000000000000005E-2</v>
      </c>
      <c r="O399" s="130">
        <v>0</v>
      </c>
      <c r="P399" s="130"/>
      <c r="Q399" s="130"/>
      <c r="R399" s="130"/>
      <c r="S399" s="130"/>
      <c r="T399" s="130"/>
      <c r="U399" s="130"/>
      <c r="V399" s="126">
        <f t="shared" si="70"/>
        <v>8.4000000000000005E-2</v>
      </c>
      <c r="W399" s="126">
        <f t="shared" si="70"/>
        <v>0</v>
      </c>
      <c r="X399" s="126"/>
      <c r="Y399" s="126"/>
      <c r="Z399" s="126"/>
      <c r="AA399" s="126"/>
      <c r="AB399" s="126"/>
      <c r="AC399" s="126"/>
      <c r="AD399" s="126"/>
      <c r="AE399" s="126"/>
      <c r="AF399" s="126"/>
      <c r="AG399" s="126"/>
      <c r="AH399" s="126"/>
      <c r="AI399" s="126"/>
      <c r="AJ399" s="130"/>
      <c r="AK399" s="130"/>
      <c r="AL399" s="126"/>
      <c r="AM399" s="126"/>
      <c r="AN399" s="126"/>
      <c r="AO399" s="126"/>
      <c r="AP399" s="130">
        <f t="shared" si="71"/>
        <v>0</v>
      </c>
      <c r="AQ399" s="130">
        <f t="shared" si="71"/>
        <v>0</v>
      </c>
    </row>
    <row r="400" spans="1:43" ht="94.5" x14ac:dyDescent="0.25">
      <c r="A400" s="124" t="s">
        <v>700</v>
      </c>
      <c r="B400" s="715"/>
      <c r="C400" s="106" t="s">
        <v>1299</v>
      </c>
      <c r="D400" s="126"/>
      <c r="E400" s="126"/>
      <c r="F400" s="126"/>
      <c r="G400" s="126"/>
      <c r="H400" s="126"/>
      <c r="I400" s="126"/>
      <c r="J400" s="126"/>
      <c r="K400" s="126"/>
      <c r="L400" s="126"/>
      <c r="M400" s="126"/>
      <c r="N400" s="130">
        <v>6.5000000000000002E-2</v>
      </c>
      <c r="O400" s="130">
        <v>0</v>
      </c>
      <c r="P400" s="130"/>
      <c r="Q400" s="130"/>
      <c r="R400" s="130"/>
      <c r="S400" s="130"/>
      <c r="T400" s="130"/>
      <c r="U400" s="130"/>
      <c r="V400" s="126">
        <f t="shared" si="70"/>
        <v>6.5000000000000002E-2</v>
      </c>
      <c r="W400" s="126">
        <f t="shared" si="70"/>
        <v>0</v>
      </c>
      <c r="X400" s="126"/>
      <c r="Y400" s="126"/>
      <c r="Z400" s="126"/>
      <c r="AA400" s="126"/>
      <c r="AB400" s="126"/>
      <c r="AC400" s="126"/>
      <c r="AD400" s="126"/>
      <c r="AE400" s="126"/>
      <c r="AF400" s="126"/>
      <c r="AG400" s="126"/>
      <c r="AH400" s="126"/>
      <c r="AI400" s="126"/>
      <c r="AJ400" s="130"/>
      <c r="AK400" s="130"/>
      <c r="AL400" s="126"/>
      <c r="AM400" s="126"/>
      <c r="AN400" s="126"/>
      <c r="AO400" s="126"/>
      <c r="AP400" s="130">
        <f t="shared" si="71"/>
        <v>0</v>
      </c>
      <c r="AQ400" s="130">
        <f t="shared" si="71"/>
        <v>0</v>
      </c>
    </row>
    <row r="401" spans="1:43" ht="110.25" x14ac:dyDescent="0.25">
      <c r="A401" s="124" t="s">
        <v>700</v>
      </c>
      <c r="B401" s="715"/>
      <c r="C401" s="106" t="s">
        <v>1300</v>
      </c>
      <c r="D401" s="126"/>
      <c r="E401" s="126"/>
      <c r="F401" s="126"/>
      <c r="G401" s="126"/>
      <c r="H401" s="126"/>
      <c r="I401" s="126"/>
      <c r="J401" s="126"/>
      <c r="K401" s="126"/>
      <c r="L401" s="126"/>
      <c r="M401" s="126"/>
      <c r="N401" s="130">
        <v>0</v>
      </c>
      <c r="O401" s="130">
        <v>0.25</v>
      </c>
      <c r="P401" s="130"/>
      <c r="Q401" s="130"/>
      <c r="R401" s="130"/>
      <c r="S401" s="130"/>
      <c r="T401" s="130"/>
      <c r="U401" s="130"/>
      <c r="V401" s="126">
        <f t="shared" si="70"/>
        <v>0</v>
      </c>
      <c r="W401" s="126">
        <f t="shared" si="70"/>
        <v>0.25</v>
      </c>
      <c r="X401" s="126"/>
      <c r="Y401" s="126"/>
      <c r="Z401" s="126"/>
      <c r="AA401" s="126"/>
      <c r="AB401" s="126"/>
      <c r="AC401" s="126"/>
      <c r="AD401" s="126"/>
      <c r="AE401" s="126"/>
      <c r="AF401" s="126"/>
      <c r="AG401" s="126"/>
      <c r="AH401" s="126"/>
      <c r="AI401" s="126"/>
      <c r="AJ401" s="130"/>
      <c r="AK401" s="130"/>
      <c r="AL401" s="126"/>
      <c r="AM401" s="126"/>
      <c r="AN401" s="126"/>
      <c r="AO401" s="126"/>
      <c r="AP401" s="130">
        <f t="shared" si="71"/>
        <v>0</v>
      </c>
      <c r="AQ401" s="130">
        <f t="shared" si="71"/>
        <v>0</v>
      </c>
    </row>
    <row r="402" spans="1:43" ht="126" x14ac:dyDescent="0.25">
      <c r="A402" s="124" t="s">
        <v>700</v>
      </c>
      <c r="B402" s="715"/>
      <c r="C402" s="106" t="s">
        <v>1301</v>
      </c>
      <c r="D402" s="126"/>
      <c r="E402" s="126"/>
      <c r="F402" s="126"/>
      <c r="G402" s="126"/>
      <c r="H402" s="126"/>
      <c r="I402" s="126"/>
      <c r="J402" s="126"/>
      <c r="K402" s="126"/>
      <c r="L402" s="126"/>
      <c r="M402" s="126"/>
      <c r="N402" s="130">
        <v>6.2199999999999998E-2</v>
      </c>
      <c r="O402" s="130">
        <v>0</v>
      </c>
      <c r="P402" s="130"/>
      <c r="Q402" s="130"/>
      <c r="R402" s="130"/>
      <c r="S402" s="130"/>
      <c r="T402" s="130"/>
      <c r="U402" s="130"/>
      <c r="V402" s="126">
        <f t="shared" si="70"/>
        <v>6.2199999999999998E-2</v>
      </c>
      <c r="W402" s="126">
        <f t="shared" si="70"/>
        <v>0</v>
      </c>
      <c r="X402" s="126"/>
      <c r="Y402" s="126"/>
      <c r="Z402" s="126"/>
      <c r="AA402" s="126"/>
      <c r="AB402" s="126"/>
      <c r="AC402" s="126"/>
      <c r="AD402" s="126"/>
      <c r="AE402" s="126"/>
      <c r="AF402" s="126"/>
      <c r="AG402" s="126"/>
      <c r="AH402" s="126"/>
      <c r="AI402" s="126"/>
      <c r="AJ402" s="130"/>
      <c r="AK402" s="130"/>
      <c r="AL402" s="126"/>
      <c r="AM402" s="126"/>
      <c r="AN402" s="126"/>
      <c r="AO402" s="126"/>
      <c r="AP402" s="130">
        <f t="shared" si="71"/>
        <v>0</v>
      </c>
      <c r="AQ402" s="130">
        <f t="shared" si="71"/>
        <v>0</v>
      </c>
    </row>
    <row r="403" spans="1:43" ht="110.25" x14ac:dyDescent="0.25">
      <c r="A403" s="124" t="s">
        <v>700</v>
      </c>
      <c r="B403" s="715"/>
      <c r="C403" s="106" t="s">
        <v>1302</v>
      </c>
      <c r="D403" s="126"/>
      <c r="E403" s="126"/>
      <c r="F403" s="126"/>
      <c r="G403" s="126"/>
      <c r="H403" s="126"/>
      <c r="I403" s="126"/>
      <c r="J403" s="126"/>
      <c r="K403" s="126"/>
      <c r="L403" s="126"/>
      <c r="M403" s="126"/>
      <c r="N403" s="130">
        <v>0.185</v>
      </c>
      <c r="O403" s="130">
        <v>0.04</v>
      </c>
      <c r="P403" s="130"/>
      <c r="Q403" s="130"/>
      <c r="R403" s="130"/>
      <c r="S403" s="130"/>
      <c r="T403" s="130"/>
      <c r="U403" s="130"/>
      <c r="V403" s="126">
        <f t="shared" si="70"/>
        <v>0.185</v>
      </c>
      <c r="W403" s="126">
        <f t="shared" si="70"/>
        <v>0.04</v>
      </c>
      <c r="X403" s="126"/>
      <c r="Y403" s="126"/>
      <c r="Z403" s="126"/>
      <c r="AA403" s="126"/>
      <c r="AB403" s="126"/>
      <c r="AC403" s="126"/>
      <c r="AD403" s="126"/>
      <c r="AE403" s="126"/>
      <c r="AF403" s="126"/>
      <c r="AG403" s="126"/>
      <c r="AH403" s="126"/>
      <c r="AI403" s="126"/>
      <c r="AJ403" s="130"/>
      <c r="AK403" s="130"/>
      <c r="AL403" s="126"/>
      <c r="AM403" s="126"/>
      <c r="AN403" s="126"/>
      <c r="AO403" s="126"/>
      <c r="AP403" s="130">
        <f t="shared" si="71"/>
        <v>0</v>
      </c>
      <c r="AQ403" s="130">
        <f t="shared" si="71"/>
        <v>0</v>
      </c>
    </row>
    <row r="404" spans="1:43" ht="94.5" x14ac:dyDescent="0.25">
      <c r="A404" s="124" t="s">
        <v>700</v>
      </c>
      <c r="B404" s="715"/>
      <c r="C404" s="106" t="s">
        <v>1303</v>
      </c>
      <c r="D404" s="126"/>
      <c r="E404" s="126"/>
      <c r="F404" s="126"/>
      <c r="G404" s="126"/>
      <c r="H404" s="126"/>
      <c r="I404" s="126"/>
      <c r="J404" s="126"/>
      <c r="K404" s="126"/>
      <c r="L404" s="126"/>
      <c r="M404" s="126"/>
      <c r="N404" s="130">
        <v>0.09</v>
      </c>
      <c r="O404" s="130">
        <v>0</v>
      </c>
      <c r="P404" s="130"/>
      <c r="Q404" s="130"/>
      <c r="R404" s="130"/>
      <c r="S404" s="130"/>
      <c r="T404" s="130"/>
      <c r="U404" s="130"/>
      <c r="V404" s="126">
        <f t="shared" si="70"/>
        <v>0.09</v>
      </c>
      <c r="W404" s="126">
        <f t="shared" si="70"/>
        <v>0</v>
      </c>
      <c r="X404" s="126"/>
      <c r="Y404" s="126"/>
      <c r="Z404" s="126"/>
      <c r="AA404" s="126"/>
      <c r="AB404" s="126"/>
      <c r="AC404" s="126"/>
      <c r="AD404" s="126"/>
      <c r="AE404" s="126"/>
      <c r="AF404" s="126"/>
      <c r="AG404" s="126"/>
      <c r="AH404" s="126"/>
      <c r="AI404" s="126"/>
      <c r="AJ404" s="130"/>
      <c r="AK404" s="130"/>
      <c r="AL404" s="126"/>
      <c r="AM404" s="126"/>
      <c r="AN404" s="126"/>
      <c r="AO404" s="126"/>
      <c r="AP404" s="130">
        <f t="shared" si="71"/>
        <v>0</v>
      </c>
      <c r="AQ404" s="130">
        <f t="shared" si="71"/>
        <v>0</v>
      </c>
    </row>
    <row r="405" spans="1:43" ht="78.75" x14ac:dyDescent="0.25">
      <c r="A405" s="124" t="s">
        <v>700</v>
      </c>
      <c r="B405" s="715"/>
      <c r="C405" s="106" t="s">
        <v>1304</v>
      </c>
      <c r="D405" s="126"/>
      <c r="E405" s="126"/>
      <c r="F405" s="126"/>
      <c r="G405" s="126"/>
      <c r="H405" s="126"/>
      <c r="I405" s="126"/>
      <c r="J405" s="126"/>
      <c r="K405" s="126"/>
      <c r="L405" s="126"/>
      <c r="M405" s="126"/>
      <c r="N405" s="130">
        <v>0.04</v>
      </c>
      <c r="O405" s="130">
        <v>0</v>
      </c>
      <c r="P405" s="130"/>
      <c r="Q405" s="130"/>
      <c r="R405" s="130"/>
      <c r="S405" s="130"/>
      <c r="T405" s="130"/>
      <c r="U405" s="130"/>
      <c r="V405" s="126">
        <f t="shared" si="70"/>
        <v>0.04</v>
      </c>
      <c r="W405" s="126">
        <f t="shared" si="70"/>
        <v>0</v>
      </c>
      <c r="X405" s="126"/>
      <c r="Y405" s="126"/>
      <c r="Z405" s="126"/>
      <c r="AA405" s="126"/>
      <c r="AB405" s="126"/>
      <c r="AC405" s="126"/>
      <c r="AD405" s="126"/>
      <c r="AE405" s="126"/>
      <c r="AF405" s="126"/>
      <c r="AG405" s="126"/>
      <c r="AH405" s="126"/>
      <c r="AI405" s="126"/>
      <c r="AJ405" s="130"/>
      <c r="AK405" s="130"/>
      <c r="AL405" s="126"/>
      <c r="AM405" s="126"/>
      <c r="AN405" s="126"/>
      <c r="AO405" s="126"/>
      <c r="AP405" s="130">
        <f t="shared" si="71"/>
        <v>0</v>
      </c>
      <c r="AQ405" s="130">
        <f t="shared" si="71"/>
        <v>0</v>
      </c>
    </row>
    <row r="406" spans="1:43" ht="110.25" x14ac:dyDescent="0.25">
      <c r="A406" s="124" t="s">
        <v>700</v>
      </c>
      <c r="B406" s="715"/>
      <c r="C406" s="106" t="s">
        <v>1305</v>
      </c>
      <c r="D406" s="126"/>
      <c r="E406" s="126"/>
      <c r="F406" s="126"/>
      <c r="G406" s="126"/>
      <c r="H406" s="126"/>
      <c r="I406" s="126"/>
      <c r="J406" s="126"/>
      <c r="K406" s="126"/>
      <c r="L406" s="126"/>
      <c r="M406" s="126"/>
      <c r="N406" s="130">
        <v>0.06</v>
      </c>
      <c r="O406" s="130">
        <v>0</v>
      </c>
      <c r="P406" s="130"/>
      <c r="Q406" s="130"/>
      <c r="R406" s="130"/>
      <c r="S406" s="130"/>
      <c r="T406" s="130"/>
      <c r="U406" s="130"/>
      <c r="V406" s="126">
        <f t="shared" si="70"/>
        <v>0.06</v>
      </c>
      <c r="W406" s="126">
        <f t="shared" si="70"/>
        <v>0</v>
      </c>
      <c r="X406" s="126"/>
      <c r="Y406" s="126"/>
      <c r="Z406" s="126"/>
      <c r="AA406" s="126"/>
      <c r="AB406" s="126"/>
      <c r="AC406" s="126"/>
      <c r="AD406" s="126"/>
      <c r="AE406" s="126"/>
      <c r="AF406" s="126"/>
      <c r="AG406" s="126"/>
      <c r="AH406" s="126"/>
      <c r="AI406" s="126"/>
      <c r="AJ406" s="130"/>
      <c r="AK406" s="130"/>
      <c r="AL406" s="126"/>
      <c r="AM406" s="126"/>
      <c r="AN406" s="126"/>
      <c r="AO406" s="126"/>
      <c r="AP406" s="130">
        <f t="shared" si="71"/>
        <v>0</v>
      </c>
      <c r="AQ406" s="130">
        <f t="shared" si="71"/>
        <v>0</v>
      </c>
    </row>
    <row r="407" spans="1:43" ht="110.25" x14ac:dyDescent="0.25">
      <c r="A407" s="124" t="s">
        <v>700</v>
      </c>
      <c r="B407" s="715"/>
      <c r="C407" s="106" t="s">
        <v>1306</v>
      </c>
      <c r="D407" s="126"/>
      <c r="E407" s="126"/>
      <c r="F407" s="126"/>
      <c r="G407" s="126"/>
      <c r="H407" s="126"/>
      <c r="I407" s="126"/>
      <c r="J407" s="126"/>
      <c r="K407" s="126"/>
      <c r="L407" s="126"/>
      <c r="M407" s="126"/>
      <c r="N407" s="130">
        <v>0.33200000000000002</v>
      </c>
      <c r="O407" s="130">
        <v>0.04</v>
      </c>
      <c r="P407" s="130"/>
      <c r="Q407" s="130"/>
      <c r="R407" s="130"/>
      <c r="S407" s="130"/>
      <c r="T407" s="130"/>
      <c r="U407" s="130"/>
      <c r="V407" s="126">
        <f t="shared" si="70"/>
        <v>0.33200000000000002</v>
      </c>
      <c r="W407" s="126">
        <f t="shared" si="70"/>
        <v>0.04</v>
      </c>
      <c r="X407" s="126"/>
      <c r="Y407" s="126"/>
      <c r="Z407" s="126"/>
      <c r="AA407" s="126"/>
      <c r="AB407" s="126"/>
      <c r="AC407" s="126"/>
      <c r="AD407" s="126"/>
      <c r="AE407" s="126"/>
      <c r="AF407" s="126"/>
      <c r="AG407" s="126"/>
      <c r="AH407" s="126"/>
      <c r="AI407" s="126"/>
      <c r="AJ407" s="130"/>
      <c r="AK407" s="130"/>
      <c r="AL407" s="126"/>
      <c r="AM407" s="126"/>
      <c r="AN407" s="126"/>
      <c r="AO407" s="126"/>
      <c r="AP407" s="130">
        <f t="shared" si="71"/>
        <v>0</v>
      </c>
      <c r="AQ407" s="130">
        <f t="shared" si="71"/>
        <v>0</v>
      </c>
    </row>
    <row r="408" spans="1:43" ht="110.25" x14ac:dyDescent="0.25">
      <c r="A408" s="124" t="s">
        <v>700</v>
      </c>
      <c r="B408" s="715"/>
      <c r="C408" s="106" t="s">
        <v>1307</v>
      </c>
      <c r="D408" s="126"/>
      <c r="E408" s="126"/>
      <c r="F408" s="126"/>
      <c r="G408" s="126"/>
      <c r="H408" s="126"/>
      <c r="I408" s="126"/>
      <c r="J408" s="126"/>
      <c r="K408" s="126"/>
      <c r="L408" s="126"/>
      <c r="M408" s="126"/>
      <c r="N408" s="130">
        <v>0.1</v>
      </c>
      <c r="O408" s="130">
        <v>0</v>
      </c>
      <c r="P408" s="130"/>
      <c r="Q408" s="130"/>
      <c r="R408" s="130"/>
      <c r="S408" s="130"/>
      <c r="T408" s="130"/>
      <c r="U408" s="130"/>
      <c r="V408" s="126">
        <f t="shared" si="70"/>
        <v>0.1</v>
      </c>
      <c r="W408" s="126">
        <f t="shared" si="70"/>
        <v>0</v>
      </c>
      <c r="X408" s="126"/>
      <c r="Y408" s="126"/>
      <c r="Z408" s="126"/>
      <c r="AA408" s="126"/>
      <c r="AB408" s="126"/>
      <c r="AC408" s="126"/>
      <c r="AD408" s="126"/>
      <c r="AE408" s="126"/>
      <c r="AF408" s="126"/>
      <c r="AG408" s="126"/>
      <c r="AH408" s="126"/>
      <c r="AI408" s="126"/>
      <c r="AJ408" s="130"/>
      <c r="AK408" s="130"/>
      <c r="AL408" s="126"/>
      <c r="AM408" s="126"/>
      <c r="AN408" s="126"/>
      <c r="AO408" s="126"/>
      <c r="AP408" s="130">
        <f t="shared" si="71"/>
        <v>0</v>
      </c>
      <c r="AQ408" s="130">
        <f t="shared" si="71"/>
        <v>0</v>
      </c>
    </row>
    <row r="409" spans="1:43" ht="110.25" x14ac:dyDescent="0.25">
      <c r="A409" s="124" t="s">
        <v>700</v>
      </c>
      <c r="B409" s="715"/>
      <c r="C409" s="106" t="s">
        <v>1308</v>
      </c>
      <c r="D409" s="126"/>
      <c r="E409" s="126"/>
      <c r="F409" s="126"/>
      <c r="G409" s="126"/>
      <c r="H409" s="126"/>
      <c r="I409" s="126"/>
      <c r="J409" s="126"/>
      <c r="K409" s="126"/>
      <c r="L409" s="126"/>
      <c r="M409" s="126"/>
      <c r="N409" s="130">
        <v>0</v>
      </c>
      <c r="O409" s="130">
        <v>0.16</v>
      </c>
      <c r="P409" s="130"/>
      <c r="Q409" s="130"/>
      <c r="R409" s="130"/>
      <c r="S409" s="130"/>
      <c r="T409" s="130"/>
      <c r="U409" s="130"/>
      <c r="V409" s="126">
        <f t="shared" si="70"/>
        <v>0</v>
      </c>
      <c r="W409" s="126">
        <f t="shared" si="70"/>
        <v>0.16</v>
      </c>
      <c r="X409" s="126"/>
      <c r="Y409" s="126"/>
      <c r="Z409" s="126"/>
      <c r="AA409" s="126"/>
      <c r="AB409" s="126"/>
      <c r="AC409" s="126"/>
      <c r="AD409" s="126"/>
      <c r="AE409" s="126"/>
      <c r="AF409" s="126"/>
      <c r="AG409" s="126"/>
      <c r="AH409" s="126"/>
      <c r="AI409" s="126"/>
      <c r="AJ409" s="130"/>
      <c r="AK409" s="130"/>
      <c r="AL409" s="126"/>
      <c r="AM409" s="126"/>
      <c r="AN409" s="126"/>
      <c r="AO409" s="126"/>
      <c r="AP409" s="130">
        <f t="shared" si="71"/>
        <v>0</v>
      </c>
      <c r="AQ409" s="130">
        <f t="shared" si="71"/>
        <v>0</v>
      </c>
    </row>
    <row r="410" spans="1:43" ht="110.25" x14ac:dyDescent="0.25">
      <c r="A410" s="124" t="s">
        <v>700</v>
      </c>
      <c r="B410" s="715"/>
      <c r="C410" s="106" t="s">
        <v>1309</v>
      </c>
      <c r="D410" s="126"/>
      <c r="E410" s="126"/>
      <c r="F410" s="126"/>
      <c r="G410" s="126"/>
      <c r="H410" s="126"/>
      <c r="I410" s="126"/>
      <c r="J410" s="126"/>
      <c r="K410" s="126"/>
      <c r="L410" s="126"/>
      <c r="M410" s="126"/>
      <c r="N410" s="130">
        <v>0.42</v>
      </c>
      <c r="O410" s="130">
        <v>0.4</v>
      </c>
      <c r="P410" s="130"/>
      <c r="Q410" s="130"/>
      <c r="R410" s="130"/>
      <c r="S410" s="130"/>
      <c r="T410" s="130"/>
      <c r="U410" s="130"/>
      <c r="V410" s="126">
        <f t="shared" si="70"/>
        <v>0.42</v>
      </c>
      <c r="W410" s="126">
        <f t="shared" si="70"/>
        <v>0.4</v>
      </c>
      <c r="X410" s="126"/>
      <c r="Y410" s="126"/>
      <c r="Z410" s="126"/>
      <c r="AA410" s="126"/>
      <c r="AB410" s="126"/>
      <c r="AC410" s="126"/>
      <c r="AD410" s="126"/>
      <c r="AE410" s="126"/>
      <c r="AF410" s="126"/>
      <c r="AG410" s="126"/>
      <c r="AH410" s="126"/>
      <c r="AI410" s="126"/>
      <c r="AJ410" s="130"/>
      <c r="AK410" s="130"/>
      <c r="AL410" s="126"/>
      <c r="AM410" s="126"/>
      <c r="AN410" s="126"/>
      <c r="AO410" s="126"/>
      <c r="AP410" s="130">
        <f t="shared" si="71"/>
        <v>0</v>
      </c>
      <c r="AQ410" s="130">
        <f t="shared" si="71"/>
        <v>0</v>
      </c>
    </row>
    <row r="411" spans="1:43" ht="378" x14ac:dyDescent="0.25">
      <c r="A411" s="124" t="s">
        <v>700</v>
      </c>
      <c r="B411" s="715"/>
      <c r="C411" s="106" t="s">
        <v>1310</v>
      </c>
      <c r="D411" s="126"/>
      <c r="E411" s="126"/>
      <c r="F411" s="126"/>
      <c r="G411" s="126"/>
      <c r="H411" s="126"/>
      <c r="I411" s="126"/>
      <c r="J411" s="126"/>
      <c r="K411" s="126"/>
      <c r="L411" s="126"/>
      <c r="M411" s="126"/>
      <c r="N411" s="130">
        <v>0.127</v>
      </c>
      <c r="O411" s="130">
        <v>6.3E-2</v>
      </c>
      <c r="P411" s="130"/>
      <c r="Q411" s="130"/>
      <c r="R411" s="130"/>
      <c r="S411" s="130"/>
      <c r="T411" s="130"/>
      <c r="U411" s="130"/>
      <c r="V411" s="126">
        <f t="shared" si="70"/>
        <v>0.127</v>
      </c>
      <c r="W411" s="126">
        <f t="shared" si="70"/>
        <v>6.3E-2</v>
      </c>
      <c r="X411" s="126"/>
      <c r="Y411" s="126"/>
      <c r="Z411" s="126"/>
      <c r="AA411" s="126"/>
      <c r="AB411" s="126"/>
      <c r="AC411" s="126"/>
      <c r="AD411" s="126"/>
      <c r="AE411" s="126"/>
      <c r="AF411" s="126"/>
      <c r="AG411" s="126"/>
      <c r="AH411" s="126"/>
      <c r="AI411" s="126"/>
      <c r="AJ411" s="130"/>
      <c r="AK411" s="130"/>
      <c r="AL411" s="126"/>
      <c r="AM411" s="126"/>
      <c r="AN411" s="126"/>
      <c r="AO411" s="126"/>
      <c r="AP411" s="130">
        <f t="shared" si="71"/>
        <v>0</v>
      </c>
      <c r="AQ411" s="130">
        <f t="shared" si="71"/>
        <v>0</v>
      </c>
    </row>
    <row r="412" spans="1:43" ht="94.5" x14ac:dyDescent="0.25">
      <c r="A412" s="124" t="s">
        <v>700</v>
      </c>
      <c r="B412" s="715"/>
      <c r="C412" s="106" t="s">
        <v>1311</v>
      </c>
      <c r="D412" s="126"/>
      <c r="E412" s="126"/>
      <c r="F412" s="126"/>
      <c r="G412" s="126"/>
      <c r="H412" s="126"/>
      <c r="I412" s="126"/>
      <c r="J412" s="126"/>
      <c r="K412" s="126"/>
      <c r="L412" s="126"/>
      <c r="M412" s="126"/>
      <c r="N412" s="130">
        <v>0</v>
      </c>
      <c r="O412" s="130">
        <v>0.25</v>
      </c>
      <c r="P412" s="130"/>
      <c r="Q412" s="130"/>
      <c r="R412" s="130"/>
      <c r="S412" s="130"/>
      <c r="T412" s="130"/>
      <c r="U412" s="130"/>
      <c r="V412" s="126">
        <f t="shared" si="70"/>
        <v>0</v>
      </c>
      <c r="W412" s="126">
        <f t="shared" si="70"/>
        <v>0.25</v>
      </c>
      <c r="X412" s="126"/>
      <c r="Y412" s="126"/>
      <c r="Z412" s="126"/>
      <c r="AA412" s="126"/>
      <c r="AB412" s="126"/>
      <c r="AC412" s="126"/>
      <c r="AD412" s="126"/>
      <c r="AE412" s="126"/>
      <c r="AF412" s="126"/>
      <c r="AG412" s="126"/>
      <c r="AH412" s="126"/>
      <c r="AI412" s="126"/>
      <c r="AJ412" s="130"/>
      <c r="AK412" s="130"/>
      <c r="AL412" s="126"/>
      <c r="AM412" s="126"/>
      <c r="AN412" s="126"/>
      <c r="AO412" s="126"/>
      <c r="AP412" s="130">
        <f t="shared" si="71"/>
        <v>0</v>
      </c>
      <c r="AQ412" s="130">
        <f t="shared" si="71"/>
        <v>0</v>
      </c>
    </row>
    <row r="413" spans="1:43" ht="110.25" x14ac:dyDescent="0.25">
      <c r="A413" s="124" t="s">
        <v>700</v>
      </c>
      <c r="B413" s="715"/>
      <c r="C413" s="106" t="s">
        <v>1312</v>
      </c>
      <c r="D413" s="126"/>
      <c r="E413" s="126"/>
      <c r="F413" s="126"/>
      <c r="G413" s="126"/>
      <c r="H413" s="126"/>
      <c r="I413" s="126"/>
      <c r="J413" s="126"/>
      <c r="K413" s="126"/>
      <c r="L413" s="126"/>
      <c r="M413" s="126"/>
      <c r="N413" s="130">
        <v>0.52</v>
      </c>
      <c r="O413" s="130">
        <v>0.4</v>
      </c>
      <c r="P413" s="130"/>
      <c r="Q413" s="130"/>
      <c r="R413" s="130"/>
      <c r="S413" s="130"/>
      <c r="T413" s="130"/>
      <c r="U413" s="130"/>
      <c r="V413" s="126">
        <f t="shared" si="70"/>
        <v>0.52</v>
      </c>
      <c r="W413" s="126">
        <f t="shared" si="70"/>
        <v>0.4</v>
      </c>
      <c r="X413" s="126"/>
      <c r="Y413" s="126"/>
      <c r="Z413" s="126"/>
      <c r="AA413" s="126"/>
      <c r="AB413" s="126"/>
      <c r="AC413" s="126"/>
      <c r="AD413" s="126"/>
      <c r="AE413" s="126"/>
      <c r="AF413" s="126"/>
      <c r="AG413" s="126"/>
      <c r="AH413" s="126"/>
      <c r="AI413" s="126"/>
      <c r="AJ413" s="130"/>
      <c r="AK413" s="130"/>
      <c r="AL413" s="126"/>
      <c r="AM413" s="126"/>
      <c r="AN413" s="126"/>
      <c r="AO413" s="126"/>
      <c r="AP413" s="130">
        <f t="shared" si="71"/>
        <v>0</v>
      </c>
      <c r="AQ413" s="130">
        <f t="shared" si="71"/>
        <v>0</v>
      </c>
    </row>
    <row r="414" spans="1:43" ht="94.5" x14ac:dyDescent="0.25">
      <c r="A414" s="124" t="s">
        <v>700</v>
      </c>
      <c r="B414" s="715"/>
      <c r="C414" s="106" t="s">
        <v>1313</v>
      </c>
      <c r="D414" s="126"/>
      <c r="E414" s="126"/>
      <c r="F414" s="126"/>
      <c r="G414" s="126"/>
      <c r="H414" s="126"/>
      <c r="I414" s="126"/>
      <c r="J414" s="126"/>
      <c r="K414" s="126"/>
      <c r="L414" s="126"/>
      <c r="M414" s="126"/>
      <c r="N414" s="130"/>
      <c r="O414" s="130"/>
      <c r="P414" s="130"/>
      <c r="Q414" s="130"/>
      <c r="R414" s="130">
        <v>3.4000000000000002E-2</v>
      </c>
      <c r="S414" s="130"/>
      <c r="T414" s="130"/>
      <c r="U414" s="130"/>
      <c r="V414" s="126">
        <f t="shared" si="70"/>
        <v>3.4000000000000002E-2</v>
      </c>
      <c r="W414" s="126">
        <f t="shared" si="70"/>
        <v>0</v>
      </c>
      <c r="X414" s="126"/>
      <c r="Y414" s="126"/>
      <c r="Z414" s="126"/>
      <c r="AA414" s="126"/>
      <c r="AB414" s="126"/>
      <c r="AC414" s="126"/>
      <c r="AD414" s="126"/>
      <c r="AE414" s="126"/>
      <c r="AF414" s="126"/>
      <c r="AG414" s="126"/>
      <c r="AH414" s="126"/>
      <c r="AI414" s="126"/>
      <c r="AJ414" s="130"/>
      <c r="AK414" s="130"/>
      <c r="AL414" s="126"/>
      <c r="AM414" s="126"/>
      <c r="AN414" s="126"/>
      <c r="AO414" s="126"/>
      <c r="AP414" s="130"/>
      <c r="AQ414" s="130"/>
    </row>
    <row r="415" spans="1:43" ht="110.25" x14ac:dyDescent="0.25">
      <c r="A415" s="124" t="s">
        <v>700</v>
      </c>
      <c r="B415" s="715"/>
      <c r="C415" s="106" t="s">
        <v>1314</v>
      </c>
      <c r="D415" s="126"/>
      <c r="E415" s="126"/>
      <c r="F415" s="126"/>
      <c r="G415" s="126"/>
      <c r="H415" s="126"/>
      <c r="I415" s="126"/>
      <c r="J415" s="126"/>
      <c r="K415" s="126"/>
      <c r="L415" s="126"/>
      <c r="M415" s="126"/>
      <c r="N415" s="130"/>
      <c r="O415" s="130"/>
      <c r="P415" s="130"/>
      <c r="Q415" s="130"/>
      <c r="R415" s="130">
        <v>4.7E-2</v>
      </c>
      <c r="S415" s="130"/>
      <c r="T415" s="130"/>
      <c r="U415" s="130"/>
      <c r="V415" s="126">
        <f t="shared" si="70"/>
        <v>4.7E-2</v>
      </c>
      <c r="W415" s="126">
        <f t="shared" si="70"/>
        <v>0</v>
      </c>
      <c r="X415" s="126"/>
      <c r="Y415" s="126"/>
      <c r="Z415" s="126"/>
      <c r="AA415" s="126"/>
      <c r="AB415" s="126"/>
      <c r="AC415" s="126"/>
      <c r="AD415" s="126"/>
      <c r="AE415" s="126"/>
      <c r="AF415" s="126"/>
      <c r="AG415" s="126"/>
      <c r="AH415" s="126"/>
      <c r="AI415" s="126"/>
      <c r="AJ415" s="130"/>
      <c r="AK415" s="130"/>
      <c r="AL415" s="126"/>
      <c r="AM415" s="126"/>
      <c r="AN415" s="126"/>
      <c r="AO415" s="126"/>
      <c r="AP415" s="130"/>
      <c r="AQ415" s="130"/>
    </row>
    <row r="416" spans="1:43" ht="110.25" x14ac:dyDescent="0.25">
      <c r="A416" s="124" t="s">
        <v>700</v>
      </c>
      <c r="B416" s="715"/>
      <c r="C416" s="106" t="s">
        <v>1315</v>
      </c>
      <c r="D416" s="126"/>
      <c r="E416" s="126"/>
      <c r="F416" s="126"/>
      <c r="G416" s="126"/>
      <c r="H416" s="126"/>
      <c r="I416" s="126"/>
      <c r="J416" s="126"/>
      <c r="K416" s="126"/>
      <c r="L416" s="126"/>
      <c r="M416" s="126"/>
      <c r="N416" s="130"/>
      <c r="O416" s="130"/>
      <c r="P416" s="130"/>
      <c r="Q416" s="130"/>
      <c r="R416" s="130">
        <v>0.13100000000000001</v>
      </c>
      <c r="S416" s="130"/>
      <c r="T416" s="130"/>
      <c r="U416" s="130"/>
      <c r="V416" s="126">
        <f t="shared" si="70"/>
        <v>0.13100000000000001</v>
      </c>
      <c r="W416" s="126">
        <f t="shared" si="70"/>
        <v>0</v>
      </c>
      <c r="X416" s="126"/>
      <c r="Y416" s="126"/>
      <c r="Z416" s="126"/>
      <c r="AA416" s="126"/>
      <c r="AB416" s="126"/>
      <c r="AC416" s="126"/>
      <c r="AD416" s="126"/>
      <c r="AE416" s="126"/>
      <c r="AF416" s="126"/>
      <c r="AG416" s="126"/>
      <c r="AH416" s="126"/>
      <c r="AI416" s="126"/>
      <c r="AJ416" s="130"/>
      <c r="AK416" s="130"/>
      <c r="AL416" s="126"/>
      <c r="AM416" s="126"/>
      <c r="AN416" s="126"/>
      <c r="AO416" s="126"/>
      <c r="AP416" s="130"/>
      <c r="AQ416" s="130"/>
    </row>
    <row r="417" spans="1:43" ht="110.25" x14ac:dyDescent="0.25">
      <c r="A417" s="124" t="s">
        <v>700</v>
      </c>
      <c r="B417" s="715"/>
      <c r="C417" s="106" t="s">
        <v>1316</v>
      </c>
      <c r="D417" s="126"/>
      <c r="E417" s="126"/>
      <c r="F417" s="126"/>
      <c r="G417" s="126"/>
      <c r="H417" s="126"/>
      <c r="I417" s="126"/>
      <c r="J417" s="126"/>
      <c r="K417" s="126"/>
      <c r="L417" s="126"/>
      <c r="M417" s="126"/>
      <c r="N417" s="130"/>
      <c r="O417" s="130"/>
      <c r="P417" s="130"/>
      <c r="Q417" s="130"/>
      <c r="R417" s="130">
        <v>0.06</v>
      </c>
      <c r="S417" s="130"/>
      <c r="T417" s="130"/>
      <c r="U417" s="130"/>
      <c r="V417" s="126">
        <f t="shared" si="70"/>
        <v>0.06</v>
      </c>
      <c r="W417" s="126">
        <f t="shared" si="70"/>
        <v>0</v>
      </c>
      <c r="X417" s="126"/>
      <c r="Y417" s="126"/>
      <c r="Z417" s="126"/>
      <c r="AA417" s="126"/>
      <c r="AB417" s="126"/>
      <c r="AC417" s="126"/>
      <c r="AD417" s="126"/>
      <c r="AE417" s="126"/>
      <c r="AF417" s="126"/>
      <c r="AG417" s="126"/>
      <c r="AH417" s="126"/>
      <c r="AI417" s="126"/>
      <c r="AJ417" s="130"/>
      <c r="AK417" s="130"/>
      <c r="AL417" s="126"/>
      <c r="AM417" s="126"/>
      <c r="AN417" s="126"/>
      <c r="AO417" s="126"/>
      <c r="AP417" s="130"/>
      <c r="AQ417" s="130"/>
    </row>
    <row r="418" spans="1:43" ht="94.5" x14ac:dyDescent="0.25">
      <c r="A418" s="124" t="s">
        <v>700</v>
      </c>
      <c r="B418" s="715"/>
      <c r="C418" s="106" t="s">
        <v>1317</v>
      </c>
      <c r="D418" s="126"/>
      <c r="E418" s="126"/>
      <c r="F418" s="126"/>
      <c r="G418" s="126"/>
      <c r="H418" s="126"/>
      <c r="I418" s="126"/>
      <c r="J418" s="126"/>
      <c r="K418" s="126"/>
      <c r="L418" s="126"/>
      <c r="M418" s="126"/>
      <c r="N418" s="130"/>
      <c r="O418" s="130"/>
      <c r="P418" s="130"/>
      <c r="Q418" s="130"/>
      <c r="R418" s="130">
        <v>0.25600000000000001</v>
      </c>
      <c r="S418" s="130"/>
      <c r="T418" s="130"/>
      <c r="U418" s="130"/>
      <c r="V418" s="126">
        <f t="shared" si="70"/>
        <v>0.25600000000000001</v>
      </c>
      <c r="W418" s="126">
        <f t="shared" si="70"/>
        <v>0</v>
      </c>
      <c r="X418" s="126"/>
      <c r="Y418" s="126"/>
      <c r="Z418" s="126"/>
      <c r="AA418" s="126"/>
      <c r="AB418" s="126"/>
      <c r="AC418" s="126"/>
      <c r="AD418" s="126"/>
      <c r="AE418" s="126"/>
      <c r="AF418" s="126"/>
      <c r="AG418" s="126"/>
      <c r="AH418" s="126"/>
      <c r="AI418" s="126"/>
      <c r="AJ418" s="130"/>
      <c r="AK418" s="130"/>
      <c r="AL418" s="126"/>
      <c r="AM418" s="126"/>
      <c r="AN418" s="126"/>
      <c r="AO418" s="126"/>
      <c r="AP418" s="130"/>
      <c r="AQ418" s="130"/>
    </row>
    <row r="419" spans="1:43" ht="110.25" x14ac:dyDescent="0.25">
      <c r="A419" s="124" t="s">
        <v>700</v>
      </c>
      <c r="B419" s="715"/>
      <c r="C419" s="106" t="s">
        <v>1318</v>
      </c>
      <c r="D419" s="126"/>
      <c r="E419" s="126"/>
      <c r="F419" s="126"/>
      <c r="G419" s="126"/>
      <c r="H419" s="126"/>
      <c r="I419" s="126"/>
      <c r="J419" s="126"/>
      <c r="K419" s="126"/>
      <c r="L419" s="126"/>
      <c r="M419" s="126"/>
      <c r="N419" s="130"/>
      <c r="O419" s="130"/>
      <c r="P419" s="130"/>
      <c r="Q419" s="130"/>
      <c r="R419" s="130">
        <v>0.03</v>
      </c>
      <c r="S419" s="130">
        <v>0.16</v>
      </c>
      <c r="T419" s="130"/>
      <c r="U419" s="130"/>
      <c r="V419" s="126">
        <f t="shared" si="70"/>
        <v>0.03</v>
      </c>
      <c r="W419" s="126">
        <f t="shared" si="70"/>
        <v>0.16</v>
      </c>
      <c r="X419" s="126"/>
      <c r="Y419" s="126"/>
      <c r="Z419" s="126"/>
      <c r="AA419" s="126"/>
      <c r="AB419" s="126"/>
      <c r="AC419" s="126"/>
      <c r="AD419" s="126"/>
      <c r="AE419" s="126"/>
      <c r="AF419" s="126"/>
      <c r="AG419" s="126"/>
      <c r="AH419" s="126"/>
      <c r="AI419" s="126"/>
      <c r="AJ419" s="130"/>
      <c r="AK419" s="130"/>
      <c r="AL419" s="126"/>
      <c r="AM419" s="126"/>
      <c r="AN419" s="126"/>
      <c r="AO419" s="126"/>
      <c r="AP419" s="130"/>
      <c r="AQ419" s="130"/>
    </row>
    <row r="420" spans="1:43" ht="126" x14ac:dyDescent="0.25">
      <c r="A420" s="124" t="s">
        <v>700</v>
      </c>
      <c r="B420" s="715"/>
      <c r="C420" s="106" t="s">
        <v>1319</v>
      </c>
      <c r="D420" s="126"/>
      <c r="E420" s="126"/>
      <c r="F420" s="126"/>
      <c r="G420" s="126"/>
      <c r="H420" s="126"/>
      <c r="I420" s="126"/>
      <c r="J420" s="126"/>
      <c r="K420" s="126"/>
      <c r="L420" s="126"/>
      <c r="M420" s="126"/>
      <c r="N420" s="130"/>
      <c r="O420" s="130"/>
      <c r="P420" s="130"/>
      <c r="Q420" s="130"/>
      <c r="R420" s="130">
        <v>0.12</v>
      </c>
      <c r="S420" s="130"/>
      <c r="T420" s="130"/>
      <c r="U420" s="130"/>
      <c r="V420" s="126">
        <f t="shared" ref="V420:W483" si="72">T420+R420+P420+N420</f>
        <v>0.12</v>
      </c>
      <c r="W420" s="126">
        <f t="shared" si="72"/>
        <v>0</v>
      </c>
      <c r="X420" s="126"/>
      <c r="Y420" s="126"/>
      <c r="Z420" s="126"/>
      <c r="AA420" s="126"/>
      <c r="AB420" s="126"/>
      <c r="AC420" s="126"/>
      <c r="AD420" s="126"/>
      <c r="AE420" s="126"/>
      <c r="AF420" s="126"/>
      <c r="AG420" s="126"/>
      <c r="AH420" s="126"/>
      <c r="AI420" s="126"/>
      <c r="AJ420" s="130"/>
      <c r="AK420" s="130"/>
      <c r="AL420" s="126"/>
      <c r="AM420" s="126"/>
      <c r="AN420" s="126"/>
      <c r="AO420" s="126"/>
      <c r="AP420" s="130"/>
      <c r="AQ420" s="130"/>
    </row>
    <row r="421" spans="1:43" ht="110.25" x14ac:dyDescent="0.25">
      <c r="A421" s="124" t="s">
        <v>700</v>
      </c>
      <c r="B421" s="715"/>
      <c r="C421" s="106" t="s">
        <v>1320</v>
      </c>
      <c r="D421" s="126"/>
      <c r="E421" s="126"/>
      <c r="F421" s="126"/>
      <c r="G421" s="126"/>
      <c r="H421" s="126"/>
      <c r="I421" s="126"/>
      <c r="J421" s="126"/>
      <c r="K421" s="126"/>
      <c r="L421" s="126"/>
      <c r="M421" s="126"/>
      <c r="N421" s="130"/>
      <c r="O421" s="130"/>
      <c r="P421" s="130"/>
      <c r="Q421" s="130"/>
      <c r="R421" s="130">
        <v>0.06</v>
      </c>
      <c r="S421" s="130"/>
      <c r="T421" s="130"/>
      <c r="U421" s="130"/>
      <c r="V421" s="126">
        <f t="shared" si="72"/>
        <v>0.06</v>
      </c>
      <c r="W421" s="126">
        <f t="shared" si="72"/>
        <v>0</v>
      </c>
      <c r="X421" s="126"/>
      <c r="Y421" s="126"/>
      <c r="Z421" s="126"/>
      <c r="AA421" s="126"/>
      <c r="AB421" s="126"/>
      <c r="AC421" s="126"/>
      <c r="AD421" s="126"/>
      <c r="AE421" s="126"/>
      <c r="AF421" s="126"/>
      <c r="AG421" s="126"/>
      <c r="AH421" s="126"/>
      <c r="AI421" s="126"/>
      <c r="AJ421" s="130"/>
      <c r="AK421" s="130"/>
      <c r="AL421" s="126"/>
      <c r="AM421" s="126"/>
      <c r="AN421" s="126"/>
      <c r="AO421" s="126"/>
      <c r="AP421" s="130"/>
      <c r="AQ421" s="130"/>
    </row>
    <row r="422" spans="1:43" ht="267.75" x14ac:dyDescent="0.25">
      <c r="A422" s="124" t="s">
        <v>700</v>
      </c>
      <c r="B422" s="715"/>
      <c r="C422" s="106" t="s">
        <v>1321</v>
      </c>
      <c r="D422" s="126"/>
      <c r="E422" s="126"/>
      <c r="F422" s="126"/>
      <c r="G422" s="126"/>
      <c r="H422" s="126"/>
      <c r="I422" s="126"/>
      <c r="J422" s="126"/>
      <c r="K422" s="126"/>
      <c r="L422" s="126"/>
      <c r="M422" s="126"/>
      <c r="N422" s="130"/>
      <c r="O422" s="130"/>
      <c r="P422" s="130"/>
      <c r="Q422" s="130"/>
      <c r="R422" s="130">
        <v>1.125</v>
      </c>
      <c r="S422" s="130">
        <v>6.3E-2</v>
      </c>
      <c r="T422" s="130"/>
      <c r="U422" s="130"/>
      <c r="V422" s="126">
        <f t="shared" si="72"/>
        <v>1.125</v>
      </c>
      <c r="W422" s="126">
        <f t="shared" si="72"/>
        <v>6.3E-2</v>
      </c>
      <c r="X422" s="126"/>
      <c r="Y422" s="126"/>
      <c r="Z422" s="126"/>
      <c r="AA422" s="126"/>
      <c r="AB422" s="126"/>
      <c r="AC422" s="126"/>
      <c r="AD422" s="126"/>
      <c r="AE422" s="126"/>
      <c r="AF422" s="126"/>
      <c r="AG422" s="126"/>
      <c r="AH422" s="126"/>
      <c r="AI422" s="126"/>
      <c r="AJ422" s="130"/>
      <c r="AK422" s="130"/>
      <c r="AL422" s="126"/>
      <c r="AM422" s="126"/>
      <c r="AN422" s="126"/>
      <c r="AO422" s="126"/>
      <c r="AP422" s="130"/>
      <c r="AQ422" s="130"/>
    </row>
    <row r="423" spans="1:43" ht="252" x14ac:dyDescent="0.25">
      <c r="A423" s="124" t="s">
        <v>700</v>
      </c>
      <c r="B423" s="715"/>
      <c r="C423" s="106" t="s">
        <v>1322</v>
      </c>
      <c r="D423" s="126"/>
      <c r="E423" s="126"/>
      <c r="F423" s="126"/>
      <c r="G423" s="126"/>
      <c r="H423" s="126"/>
      <c r="I423" s="126"/>
      <c r="J423" s="126"/>
      <c r="K423" s="126"/>
      <c r="L423" s="126"/>
      <c r="M423" s="126"/>
      <c r="N423" s="130"/>
      <c r="O423" s="130"/>
      <c r="P423" s="130"/>
      <c r="Q423" s="130"/>
      <c r="R423" s="130">
        <v>1.05</v>
      </c>
      <c r="S423" s="130">
        <v>0.1</v>
      </c>
      <c r="T423" s="130"/>
      <c r="U423" s="130"/>
      <c r="V423" s="126">
        <f t="shared" si="72"/>
        <v>1.05</v>
      </c>
      <c r="W423" s="126">
        <f t="shared" si="72"/>
        <v>0.1</v>
      </c>
      <c r="X423" s="126"/>
      <c r="Y423" s="126"/>
      <c r="Z423" s="126"/>
      <c r="AA423" s="126"/>
      <c r="AB423" s="126"/>
      <c r="AC423" s="126"/>
      <c r="AD423" s="126"/>
      <c r="AE423" s="126"/>
      <c r="AF423" s="126"/>
      <c r="AG423" s="126"/>
      <c r="AH423" s="126"/>
      <c r="AI423" s="126"/>
      <c r="AJ423" s="130"/>
      <c r="AK423" s="130"/>
      <c r="AL423" s="126"/>
      <c r="AM423" s="126"/>
      <c r="AN423" s="126"/>
      <c r="AO423" s="126"/>
      <c r="AP423" s="130"/>
      <c r="AQ423" s="130"/>
    </row>
    <row r="424" spans="1:43" ht="110.25" x14ac:dyDescent="0.25">
      <c r="A424" s="124" t="s">
        <v>700</v>
      </c>
      <c r="B424" s="715"/>
      <c r="C424" s="106" t="s">
        <v>1323</v>
      </c>
      <c r="D424" s="126"/>
      <c r="E424" s="126"/>
      <c r="F424" s="126"/>
      <c r="G424" s="126"/>
      <c r="H424" s="126"/>
      <c r="I424" s="126"/>
      <c r="J424" s="126"/>
      <c r="K424" s="126"/>
      <c r="L424" s="126"/>
      <c r="M424" s="126"/>
      <c r="N424" s="130"/>
      <c r="O424" s="130"/>
      <c r="P424" s="130"/>
      <c r="Q424" s="130"/>
      <c r="R424" s="130">
        <v>0.08</v>
      </c>
      <c r="S424" s="130"/>
      <c r="T424" s="130"/>
      <c r="U424" s="130"/>
      <c r="V424" s="126">
        <f t="shared" si="72"/>
        <v>0.08</v>
      </c>
      <c r="W424" s="126">
        <f t="shared" si="72"/>
        <v>0</v>
      </c>
      <c r="X424" s="126"/>
      <c r="Y424" s="126"/>
      <c r="Z424" s="126"/>
      <c r="AA424" s="126"/>
      <c r="AB424" s="126"/>
      <c r="AC424" s="126"/>
      <c r="AD424" s="126"/>
      <c r="AE424" s="126"/>
      <c r="AF424" s="126"/>
      <c r="AG424" s="126"/>
      <c r="AH424" s="126"/>
      <c r="AI424" s="126"/>
      <c r="AJ424" s="130"/>
      <c r="AK424" s="130"/>
      <c r="AL424" s="126"/>
      <c r="AM424" s="126"/>
      <c r="AN424" s="126"/>
      <c r="AO424" s="126"/>
      <c r="AP424" s="130"/>
      <c r="AQ424" s="130"/>
    </row>
    <row r="425" spans="1:43" ht="126" x14ac:dyDescent="0.25">
      <c r="A425" s="124" t="s">
        <v>700</v>
      </c>
      <c r="B425" s="715"/>
      <c r="C425" s="106" t="s">
        <v>1324</v>
      </c>
      <c r="D425" s="126"/>
      <c r="E425" s="126"/>
      <c r="F425" s="126"/>
      <c r="G425" s="126"/>
      <c r="H425" s="126"/>
      <c r="I425" s="126"/>
      <c r="J425" s="126"/>
      <c r="K425" s="126"/>
      <c r="L425" s="126"/>
      <c r="M425" s="126"/>
      <c r="N425" s="130"/>
      <c r="O425" s="130"/>
      <c r="P425" s="130"/>
      <c r="Q425" s="130"/>
      <c r="R425" s="130">
        <v>0</v>
      </c>
      <c r="S425" s="130">
        <v>0.16</v>
      </c>
      <c r="T425" s="130"/>
      <c r="U425" s="130"/>
      <c r="V425" s="126">
        <f t="shared" si="72"/>
        <v>0</v>
      </c>
      <c r="W425" s="126">
        <f t="shared" si="72"/>
        <v>0.16</v>
      </c>
      <c r="X425" s="126"/>
      <c r="Y425" s="126"/>
      <c r="Z425" s="126"/>
      <c r="AA425" s="126"/>
      <c r="AB425" s="126"/>
      <c r="AC425" s="126"/>
      <c r="AD425" s="126"/>
      <c r="AE425" s="126"/>
      <c r="AF425" s="126"/>
      <c r="AG425" s="126"/>
      <c r="AH425" s="126"/>
      <c r="AI425" s="126"/>
      <c r="AJ425" s="130"/>
      <c r="AK425" s="130"/>
      <c r="AL425" s="126"/>
      <c r="AM425" s="126"/>
      <c r="AN425" s="126"/>
      <c r="AO425" s="126"/>
      <c r="AP425" s="130"/>
      <c r="AQ425" s="130"/>
    </row>
    <row r="426" spans="1:43" ht="126" x14ac:dyDescent="0.25">
      <c r="A426" s="124" t="s">
        <v>700</v>
      </c>
      <c r="B426" s="715"/>
      <c r="C426" s="106" t="s">
        <v>1325</v>
      </c>
      <c r="D426" s="126"/>
      <c r="E426" s="126"/>
      <c r="F426" s="126"/>
      <c r="G426" s="126"/>
      <c r="H426" s="126"/>
      <c r="I426" s="126"/>
      <c r="J426" s="126"/>
      <c r="K426" s="126"/>
      <c r="L426" s="126"/>
      <c r="M426" s="126"/>
      <c r="N426" s="130"/>
      <c r="O426" s="130"/>
      <c r="P426" s="130"/>
      <c r="Q426" s="130"/>
      <c r="R426" s="130">
        <v>0.34</v>
      </c>
      <c r="S426" s="130">
        <v>2.5000000000000001E-2</v>
      </c>
      <c r="T426" s="130"/>
      <c r="U426" s="130"/>
      <c r="V426" s="126">
        <f t="shared" si="72"/>
        <v>0.34</v>
      </c>
      <c r="W426" s="126">
        <f t="shared" si="72"/>
        <v>2.5000000000000001E-2</v>
      </c>
      <c r="X426" s="126"/>
      <c r="Y426" s="126"/>
      <c r="Z426" s="126"/>
      <c r="AA426" s="126"/>
      <c r="AB426" s="126"/>
      <c r="AC426" s="126"/>
      <c r="AD426" s="126"/>
      <c r="AE426" s="126"/>
      <c r="AF426" s="126"/>
      <c r="AG426" s="126"/>
      <c r="AH426" s="126"/>
      <c r="AI426" s="126"/>
      <c r="AJ426" s="130"/>
      <c r="AK426" s="130"/>
      <c r="AL426" s="126"/>
      <c r="AM426" s="126"/>
      <c r="AN426" s="126"/>
      <c r="AO426" s="126"/>
      <c r="AP426" s="130"/>
      <c r="AQ426" s="130"/>
    </row>
    <row r="427" spans="1:43" ht="204.75" x14ac:dyDescent="0.25">
      <c r="A427" s="124" t="s">
        <v>700</v>
      </c>
      <c r="B427" s="715"/>
      <c r="C427" s="106" t="s">
        <v>1326</v>
      </c>
      <c r="D427" s="126"/>
      <c r="E427" s="126"/>
      <c r="F427" s="126"/>
      <c r="G427" s="126"/>
      <c r="H427" s="126"/>
      <c r="I427" s="126"/>
      <c r="J427" s="126"/>
      <c r="K427" s="126"/>
      <c r="L427" s="126"/>
      <c r="M427" s="126"/>
      <c r="N427" s="130"/>
      <c r="O427" s="130"/>
      <c r="P427" s="130"/>
      <c r="Q427" s="130"/>
      <c r="R427" s="130">
        <v>1.5580000000000001</v>
      </c>
      <c r="S427" s="130"/>
      <c r="T427" s="130"/>
      <c r="U427" s="130"/>
      <c r="V427" s="126">
        <f t="shared" si="72"/>
        <v>1.5580000000000001</v>
      </c>
      <c r="W427" s="126">
        <f t="shared" si="72"/>
        <v>0</v>
      </c>
      <c r="X427" s="126"/>
      <c r="Y427" s="126"/>
      <c r="Z427" s="126"/>
      <c r="AA427" s="126"/>
      <c r="AB427" s="126"/>
      <c r="AC427" s="126"/>
      <c r="AD427" s="126"/>
      <c r="AE427" s="126"/>
      <c r="AF427" s="126"/>
      <c r="AG427" s="126"/>
      <c r="AH427" s="126"/>
      <c r="AI427" s="126"/>
      <c r="AJ427" s="130"/>
      <c r="AK427" s="130"/>
      <c r="AL427" s="126"/>
      <c r="AM427" s="126"/>
      <c r="AN427" s="126"/>
      <c r="AO427" s="126"/>
      <c r="AP427" s="130"/>
      <c r="AQ427" s="130"/>
    </row>
    <row r="428" spans="1:43" ht="110.25" x14ac:dyDescent="0.25">
      <c r="A428" s="124" t="s">
        <v>700</v>
      </c>
      <c r="B428" s="715"/>
      <c r="C428" s="106" t="s">
        <v>1327</v>
      </c>
      <c r="D428" s="126"/>
      <c r="E428" s="126"/>
      <c r="F428" s="126"/>
      <c r="G428" s="126"/>
      <c r="H428" s="126"/>
      <c r="I428" s="126"/>
      <c r="J428" s="126"/>
      <c r="K428" s="126"/>
      <c r="L428" s="126"/>
      <c r="M428" s="126"/>
      <c r="N428" s="130"/>
      <c r="O428" s="130"/>
      <c r="P428" s="130"/>
      <c r="Q428" s="130"/>
      <c r="R428" s="130">
        <v>0.9</v>
      </c>
      <c r="S428" s="130">
        <v>0.16</v>
      </c>
      <c r="T428" s="130"/>
      <c r="U428" s="130"/>
      <c r="V428" s="126">
        <f t="shared" si="72"/>
        <v>0.9</v>
      </c>
      <c r="W428" s="126">
        <f t="shared" si="72"/>
        <v>0.16</v>
      </c>
      <c r="X428" s="126"/>
      <c r="Y428" s="126"/>
      <c r="Z428" s="126"/>
      <c r="AA428" s="126"/>
      <c r="AB428" s="126"/>
      <c r="AC428" s="126"/>
      <c r="AD428" s="126"/>
      <c r="AE428" s="126"/>
      <c r="AF428" s="126"/>
      <c r="AG428" s="126"/>
      <c r="AH428" s="126"/>
      <c r="AI428" s="126"/>
      <c r="AJ428" s="130"/>
      <c r="AK428" s="130"/>
      <c r="AL428" s="126"/>
      <c r="AM428" s="126"/>
      <c r="AN428" s="126"/>
      <c r="AO428" s="126"/>
      <c r="AP428" s="130"/>
      <c r="AQ428" s="130"/>
    </row>
    <row r="429" spans="1:43" ht="126" x14ac:dyDescent="0.25">
      <c r="A429" s="124" t="s">
        <v>700</v>
      </c>
      <c r="B429" s="715"/>
      <c r="C429" s="106" t="s">
        <v>1328</v>
      </c>
      <c r="D429" s="126"/>
      <c r="E429" s="126"/>
      <c r="F429" s="126"/>
      <c r="G429" s="126"/>
      <c r="H429" s="126"/>
      <c r="I429" s="126"/>
      <c r="J429" s="126"/>
      <c r="K429" s="126"/>
      <c r="L429" s="126"/>
      <c r="M429" s="126"/>
      <c r="N429" s="130"/>
      <c r="O429" s="130"/>
      <c r="P429" s="130"/>
      <c r="Q429" s="130"/>
      <c r="R429" s="130">
        <v>7.4999999999999997E-2</v>
      </c>
      <c r="S429" s="130"/>
      <c r="T429" s="130"/>
      <c r="U429" s="130"/>
      <c r="V429" s="126">
        <f t="shared" si="72"/>
        <v>7.4999999999999997E-2</v>
      </c>
      <c r="W429" s="126">
        <f t="shared" si="72"/>
        <v>0</v>
      </c>
      <c r="X429" s="126"/>
      <c r="Y429" s="126"/>
      <c r="Z429" s="126"/>
      <c r="AA429" s="126"/>
      <c r="AB429" s="126"/>
      <c r="AC429" s="126"/>
      <c r="AD429" s="126"/>
      <c r="AE429" s="126"/>
      <c r="AF429" s="126"/>
      <c r="AG429" s="126"/>
      <c r="AH429" s="126"/>
      <c r="AI429" s="126"/>
      <c r="AJ429" s="130"/>
      <c r="AK429" s="130"/>
      <c r="AL429" s="126"/>
      <c r="AM429" s="126"/>
      <c r="AN429" s="126"/>
      <c r="AO429" s="126"/>
      <c r="AP429" s="130"/>
      <c r="AQ429" s="130"/>
    </row>
    <row r="430" spans="1:43" ht="110.25" x14ac:dyDescent="0.25">
      <c r="A430" s="124" t="s">
        <v>700</v>
      </c>
      <c r="B430" s="715"/>
      <c r="C430" s="106" t="s">
        <v>1329</v>
      </c>
      <c r="D430" s="126"/>
      <c r="E430" s="126"/>
      <c r="F430" s="126"/>
      <c r="G430" s="126"/>
      <c r="H430" s="126"/>
      <c r="I430" s="126"/>
      <c r="J430" s="126"/>
      <c r="K430" s="126"/>
      <c r="L430" s="126"/>
      <c r="M430" s="126"/>
      <c r="N430" s="130"/>
      <c r="O430" s="130"/>
      <c r="P430" s="130"/>
      <c r="Q430" s="130"/>
      <c r="R430" s="130">
        <v>0.29499999999999998</v>
      </c>
      <c r="S430" s="130"/>
      <c r="T430" s="130"/>
      <c r="U430" s="130"/>
      <c r="V430" s="126">
        <f t="shared" si="72"/>
        <v>0.29499999999999998</v>
      </c>
      <c r="W430" s="126">
        <f t="shared" si="72"/>
        <v>0</v>
      </c>
      <c r="X430" s="126"/>
      <c r="Y430" s="126"/>
      <c r="Z430" s="126"/>
      <c r="AA430" s="126"/>
      <c r="AB430" s="126"/>
      <c r="AC430" s="126"/>
      <c r="AD430" s="126"/>
      <c r="AE430" s="126"/>
      <c r="AF430" s="126"/>
      <c r="AG430" s="126"/>
      <c r="AH430" s="126"/>
      <c r="AI430" s="126"/>
      <c r="AJ430" s="130"/>
      <c r="AK430" s="130"/>
      <c r="AL430" s="126"/>
      <c r="AM430" s="126"/>
      <c r="AN430" s="126"/>
      <c r="AO430" s="126"/>
      <c r="AP430" s="130"/>
      <c r="AQ430" s="130"/>
    </row>
    <row r="431" spans="1:43" ht="94.5" x14ac:dyDescent="0.25">
      <c r="A431" s="124" t="s">
        <v>700</v>
      </c>
      <c r="B431" s="715"/>
      <c r="C431" s="106" t="s">
        <v>1330</v>
      </c>
      <c r="D431" s="126"/>
      <c r="E431" s="126"/>
      <c r="F431" s="126"/>
      <c r="G431" s="126"/>
      <c r="H431" s="126"/>
      <c r="I431" s="126"/>
      <c r="J431" s="126"/>
      <c r="K431" s="126"/>
      <c r="L431" s="126"/>
      <c r="M431" s="126"/>
      <c r="N431" s="130"/>
      <c r="O431" s="130"/>
      <c r="P431" s="130"/>
      <c r="Q431" s="130"/>
      <c r="R431" s="130">
        <v>5.5E-2</v>
      </c>
      <c r="S431" s="130"/>
      <c r="T431" s="130"/>
      <c r="U431" s="130"/>
      <c r="V431" s="126">
        <f t="shared" si="72"/>
        <v>5.5E-2</v>
      </c>
      <c r="W431" s="126">
        <f t="shared" si="72"/>
        <v>0</v>
      </c>
      <c r="X431" s="126"/>
      <c r="Y431" s="126"/>
      <c r="Z431" s="126"/>
      <c r="AA431" s="126"/>
      <c r="AB431" s="126"/>
      <c r="AC431" s="126"/>
      <c r="AD431" s="126"/>
      <c r="AE431" s="126"/>
      <c r="AF431" s="126"/>
      <c r="AG431" s="126"/>
      <c r="AH431" s="126"/>
      <c r="AI431" s="126"/>
      <c r="AJ431" s="130"/>
      <c r="AK431" s="130"/>
      <c r="AL431" s="126"/>
      <c r="AM431" s="126"/>
      <c r="AN431" s="126"/>
      <c r="AO431" s="126"/>
      <c r="AP431" s="130"/>
      <c r="AQ431" s="130"/>
    </row>
    <row r="432" spans="1:43" ht="173.25" x14ac:dyDescent="0.25">
      <c r="A432" s="124" t="s">
        <v>700</v>
      </c>
      <c r="B432" s="715"/>
      <c r="C432" s="106" t="s">
        <v>1331</v>
      </c>
      <c r="D432" s="126"/>
      <c r="E432" s="126"/>
      <c r="F432" s="126"/>
      <c r="G432" s="126"/>
      <c r="H432" s="126"/>
      <c r="I432" s="126"/>
      <c r="J432" s="126"/>
      <c r="K432" s="126"/>
      <c r="L432" s="126"/>
      <c r="M432" s="126"/>
      <c r="N432" s="130"/>
      <c r="O432" s="130"/>
      <c r="P432" s="130"/>
      <c r="Q432" s="130"/>
      <c r="R432" s="130">
        <v>0</v>
      </c>
      <c r="S432" s="130">
        <v>0.4</v>
      </c>
      <c r="T432" s="130"/>
      <c r="U432" s="130"/>
      <c r="V432" s="126">
        <f t="shared" si="72"/>
        <v>0</v>
      </c>
      <c r="W432" s="126">
        <f t="shared" si="72"/>
        <v>0.4</v>
      </c>
      <c r="X432" s="126"/>
      <c r="Y432" s="126"/>
      <c r="Z432" s="126"/>
      <c r="AA432" s="126"/>
      <c r="AB432" s="126"/>
      <c r="AC432" s="126"/>
      <c r="AD432" s="126"/>
      <c r="AE432" s="126"/>
      <c r="AF432" s="126"/>
      <c r="AG432" s="126"/>
      <c r="AH432" s="126"/>
      <c r="AI432" s="126"/>
      <c r="AJ432" s="130"/>
      <c r="AK432" s="130"/>
      <c r="AL432" s="126"/>
      <c r="AM432" s="126"/>
      <c r="AN432" s="126"/>
      <c r="AO432" s="126"/>
      <c r="AP432" s="130"/>
      <c r="AQ432" s="130"/>
    </row>
    <row r="433" spans="1:43" ht="110.25" x14ac:dyDescent="0.25">
      <c r="A433" s="124" t="s">
        <v>700</v>
      </c>
      <c r="B433" s="715"/>
      <c r="C433" s="106" t="s">
        <v>1332</v>
      </c>
      <c r="D433" s="126"/>
      <c r="E433" s="126"/>
      <c r="F433" s="126"/>
      <c r="G433" s="126"/>
      <c r="H433" s="126"/>
      <c r="I433" s="126"/>
      <c r="J433" s="126"/>
      <c r="K433" s="126"/>
      <c r="L433" s="126"/>
      <c r="M433" s="126"/>
      <c r="N433" s="130"/>
      <c r="O433" s="130"/>
      <c r="P433" s="130"/>
      <c r="Q433" s="130"/>
      <c r="R433" s="130">
        <v>0.17</v>
      </c>
      <c r="S433" s="130">
        <v>0.16</v>
      </c>
      <c r="T433" s="130"/>
      <c r="U433" s="130"/>
      <c r="V433" s="126">
        <f t="shared" si="72"/>
        <v>0.17</v>
      </c>
      <c r="W433" s="126">
        <f t="shared" si="72"/>
        <v>0.16</v>
      </c>
      <c r="X433" s="126"/>
      <c r="Y433" s="126"/>
      <c r="Z433" s="126"/>
      <c r="AA433" s="126"/>
      <c r="AB433" s="126"/>
      <c r="AC433" s="126"/>
      <c r="AD433" s="126"/>
      <c r="AE433" s="126"/>
      <c r="AF433" s="126"/>
      <c r="AG433" s="126"/>
      <c r="AH433" s="126"/>
      <c r="AI433" s="126"/>
      <c r="AJ433" s="130"/>
      <c r="AK433" s="130"/>
      <c r="AL433" s="126"/>
      <c r="AM433" s="126"/>
      <c r="AN433" s="126"/>
      <c r="AO433" s="126"/>
      <c r="AP433" s="130"/>
      <c r="AQ433" s="130"/>
    </row>
    <row r="434" spans="1:43" ht="94.5" x14ac:dyDescent="0.25">
      <c r="A434" s="124" t="s">
        <v>700</v>
      </c>
      <c r="B434" s="715"/>
      <c r="C434" s="106" t="s">
        <v>1333</v>
      </c>
      <c r="D434" s="126"/>
      <c r="E434" s="126"/>
      <c r="F434" s="126"/>
      <c r="G434" s="126"/>
      <c r="H434" s="126"/>
      <c r="I434" s="126"/>
      <c r="J434" s="126"/>
      <c r="K434" s="126"/>
      <c r="L434" s="126"/>
      <c r="M434" s="126"/>
      <c r="N434" s="130"/>
      <c r="O434" s="130"/>
      <c r="P434" s="130"/>
      <c r="Q434" s="130"/>
      <c r="R434" s="130">
        <v>0.152</v>
      </c>
      <c r="S434" s="130"/>
      <c r="T434" s="130"/>
      <c r="U434" s="130"/>
      <c r="V434" s="126">
        <f t="shared" si="72"/>
        <v>0.152</v>
      </c>
      <c r="W434" s="126">
        <f t="shared" si="72"/>
        <v>0</v>
      </c>
      <c r="X434" s="126"/>
      <c r="Y434" s="126"/>
      <c r="Z434" s="126"/>
      <c r="AA434" s="126"/>
      <c r="AB434" s="126"/>
      <c r="AC434" s="126"/>
      <c r="AD434" s="126"/>
      <c r="AE434" s="126"/>
      <c r="AF434" s="126"/>
      <c r="AG434" s="126"/>
      <c r="AH434" s="126"/>
      <c r="AI434" s="126"/>
      <c r="AJ434" s="130"/>
      <c r="AK434" s="130"/>
      <c r="AL434" s="126"/>
      <c r="AM434" s="126"/>
      <c r="AN434" s="126"/>
      <c r="AO434" s="126"/>
      <c r="AP434" s="130"/>
      <c r="AQ434" s="130"/>
    </row>
    <row r="435" spans="1:43" ht="141.75" x14ac:dyDescent="0.25">
      <c r="A435" s="124" t="s">
        <v>700</v>
      </c>
      <c r="B435" s="715"/>
      <c r="C435" s="106" t="s">
        <v>1334</v>
      </c>
      <c r="D435" s="126"/>
      <c r="E435" s="126"/>
      <c r="F435" s="126"/>
      <c r="G435" s="126"/>
      <c r="H435" s="126"/>
      <c r="I435" s="126"/>
      <c r="J435" s="126"/>
      <c r="K435" s="126"/>
      <c r="L435" s="126"/>
      <c r="M435" s="126"/>
      <c r="N435" s="130"/>
      <c r="O435" s="130"/>
      <c r="P435" s="130"/>
      <c r="Q435" s="130"/>
      <c r="R435" s="130">
        <v>0.14599999999999999</v>
      </c>
      <c r="S435" s="130">
        <v>0.1</v>
      </c>
      <c r="T435" s="130"/>
      <c r="U435" s="130"/>
      <c r="V435" s="126">
        <f t="shared" si="72"/>
        <v>0.14599999999999999</v>
      </c>
      <c r="W435" s="126">
        <f t="shared" si="72"/>
        <v>0.1</v>
      </c>
      <c r="X435" s="126"/>
      <c r="Y435" s="126"/>
      <c r="Z435" s="126"/>
      <c r="AA435" s="126"/>
      <c r="AB435" s="126"/>
      <c r="AC435" s="126"/>
      <c r="AD435" s="126"/>
      <c r="AE435" s="126"/>
      <c r="AF435" s="126"/>
      <c r="AG435" s="126"/>
      <c r="AH435" s="126"/>
      <c r="AI435" s="126"/>
      <c r="AJ435" s="130"/>
      <c r="AK435" s="130"/>
      <c r="AL435" s="126"/>
      <c r="AM435" s="126"/>
      <c r="AN435" s="126"/>
      <c r="AO435" s="126"/>
      <c r="AP435" s="130"/>
      <c r="AQ435" s="130"/>
    </row>
    <row r="436" spans="1:43" ht="110.25" x14ac:dyDescent="0.25">
      <c r="A436" s="124" t="s">
        <v>700</v>
      </c>
      <c r="B436" s="715"/>
      <c r="C436" s="106" t="s">
        <v>1335</v>
      </c>
      <c r="D436" s="126"/>
      <c r="E436" s="126"/>
      <c r="F436" s="126"/>
      <c r="G436" s="126"/>
      <c r="H436" s="126"/>
      <c r="I436" s="126"/>
      <c r="J436" s="126"/>
      <c r="K436" s="126"/>
      <c r="L436" s="126"/>
      <c r="M436" s="126"/>
      <c r="N436" s="130"/>
      <c r="O436" s="130"/>
      <c r="P436" s="130"/>
      <c r="Q436" s="130"/>
      <c r="R436" s="130">
        <v>0.77900000000000003</v>
      </c>
      <c r="S436" s="130"/>
      <c r="T436" s="130"/>
      <c r="U436" s="130"/>
      <c r="V436" s="126">
        <f t="shared" si="72"/>
        <v>0.77900000000000003</v>
      </c>
      <c r="W436" s="126">
        <f t="shared" si="72"/>
        <v>0</v>
      </c>
      <c r="X436" s="126"/>
      <c r="Y436" s="126"/>
      <c r="Z436" s="126"/>
      <c r="AA436" s="126"/>
      <c r="AB436" s="126"/>
      <c r="AC436" s="126"/>
      <c r="AD436" s="126"/>
      <c r="AE436" s="126"/>
      <c r="AF436" s="126"/>
      <c r="AG436" s="126"/>
      <c r="AH436" s="126"/>
      <c r="AI436" s="126"/>
      <c r="AJ436" s="130"/>
      <c r="AK436" s="130"/>
      <c r="AL436" s="126"/>
      <c r="AM436" s="126"/>
      <c r="AN436" s="126"/>
      <c r="AO436" s="126"/>
      <c r="AP436" s="130"/>
      <c r="AQ436" s="130"/>
    </row>
    <row r="437" spans="1:43" ht="157.5" x14ac:dyDescent="0.25">
      <c r="A437" s="124" t="s">
        <v>700</v>
      </c>
      <c r="B437" s="715"/>
      <c r="C437" s="106" t="s">
        <v>1336</v>
      </c>
      <c r="D437" s="126"/>
      <c r="E437" s="126"/>
      <c r="F437" s="126"/>
      <c r="G437" s="126"/>
      <c r="H437" s="126"/>
      <c r="I437" s="126"/>
      <c r="J437" s="126"/>
      <c r="K437" s="126"/>
      <c r="L437" s="126"/>
      <c r="M437" s="126"/>
      <c r="N437" s="130"/>
      <c r="O437" s="130"/>
      <c r="P437" s="130"/>
      <c r="Q437" s="130"/>
      <c r="R437" s="130">
        <v>0.64</v>
      </c>
      <c r="S437" s="130"/>
      <c r="T437" s="130"/>
      <c r="U437" s="130"/>
      <c r="V437" s="126">
        <f t="shared" si="72"/>
        <v>0.64</v>
      </c>
      <c r="W437" s="126">
        <f t="shared" si="72"/>
        <v>0</v>
      </c>
      <c r="X437" s="126"/>
      <c r="Y437" s="126"/>
      <c r="Z437" s="126"/>
      <c r="AA437" s="126"/>
      <c r="AB437" s="126"/>
      <c r="AC437" s="126"/>
      <c r="AD437" s="126"/>
      <c r="AE437" s="126"/>
      <c r="AF437" s="126"/>
      <c r="AG437" s="126"/>
      <c r="AH437" s="126"/>
      <c r="AI437" s="126"/>
      <c r="AJ437" s="130"/>
      <c r="AK437" s="130"/>
      <c r="AL437" s="126"/>
      <c r="AM437" s="126"/>
      <c r="AN437" s="126"/>
      <c r="AO437" s="126"/>
      <c r="AP437" s="130"/>
      <c r="AQ437" s="130"/>
    </row>
    <row r="438" spans="1:43" ht="110.25" x14ac:dyDescent="0.25">
      <c r="A438" s="124" t="s">
        <v>700</v>
      </c>
      <c r="B438" s="715"/>
      <c r="C438" s="106" t="s">
        <v>1337</v>
      </c>
      <c r="D438" s="126"/>
      <c r="E438" s="126"/>
      <c r="F438" s="126"/>
      <c r="G438" s="126"/>
      <c r="H438" s="126"/>
      <c r="I438" s="126"/>
      <c r="J438" s="126"/>
      <c r="K438" s="126"/>
      <c r="L438" s="126"/>
      <c r="M438" s="126"/>
      <c r="N438" s="130"/>
      <c r="O438" s="130"/>
      <c r="P438" s="130"/>
      <c r="Q438" s="130"/>
      <c r="R438" s="130">
        <v>0.25</v>
      </c>
      <c r="S438" s="130"/>
      <c r="T438" s="130"/>
      <c r="U438" s="130"/>
      <c r="V438" s="126">
        <f t="shared" si="72"/>
        <v>0.25</v>
      </c>
      <c r="W438" s="126">
        <f t="shared" si="72"/>
        <v>0</v>
      </c>
      <c r="X438" s="126"/>
      <c r="Y438" s="126"/>
      <c r="Z438" s="126"/>
      <c r="AA438" s="126"/>
      <c r="AB438" s="126"/>
      <c r="AC438" s="126"/>
      <c r="AD438" s="126"/>
      <c r="AE438" s="126"/>
      <c r="AF438" s="126"/>
      <c r="AG438" s="126"/>
      <c r="AH438" s="126"/>
      <c r="AI438" s="126"/>
      <c r="AJ438" s="130"/>
      <c r="AK438" s="130"/>
      <c r="AL438" s="126"/>
      <c r="AM438" s="126"/>
      <c r="AN438" s="126"/>
      <c r="AO438" s="126"/>
      <c r="AP438" s="130"/>
      <c r="AQ438" s="130"/>
    </row>
    <row r="439" spans="1:43" ht="110.25" x14ac:dyDescent="0.25">
      <c r="A439" s="124" t="s">
        <v>700</v>
      </c>
      <c r="B439" s="715"/>
      <c r="C439" s="106" t="s">
        <v>1338</v>
      </c>
      <c r="D439" s="126"/>
      <c r="E439" s="126"/>
      <c r="F439" s="126"/>
      <c r="G439" s="126"/>
      <c r="H439" s="126"/>
      <c r="I439" s="126"/>
      <c r="J439" s="126"/>
      <c r="K439" s="126"/>
      <c r="L439" s="126"/>
      <c r="M439" s="126"/>
      <c r="N439" s="130"/>
      <c r="O439" s="130"/>
      <c r="P439" s="130"/>
      <c r="Q439" s="130"/>
      <c r="R439" s="130">
        <v>0.158</v>
      </c>
      <c r="S439" s="130"/>
      <c r="T439" s="130"/>
      <c r="U439" s="130"/>
      <c r="V439" s="126">
        <f t="shared" si="72"/>
        <v>0.158</v>
      </c>
      <c r="W439" s="126">
        <f t="shared" si="72"/>
        <v>0</v>
      </c>
      <c r="X439" s="126"/>
      <c r="Y439" s="126"/>
      <c r="Z439" s="126"/>
      <c r="AA439" s="126"/>
      <c r="AB439" s="126"/>
      <c r="AC439" s="126"/>
      <c r="AD439" s="126"/>
      <c r="AE439" s="126"/>
      <c r="AF439" s="126"/>
      <c r="AG439" s="126"/>
      <c r="AH439" s="126"/>
      <c r="AI439" s="126"/>
      <c r="AJ439" s="130"/>
      <c r="AK439" s="130"/>
      <c r="AL439" s="126"/>
      <c r="AM439" s="126"/>
      <c r="AN439" s="126"/>
      <c r="AO439" s="126"/>
      <c r="AP439" s="130"/>
      <c r="AQ439" s="130"/>
    </row>
    <row r="440" spans="1:43" ht="110.25" x14ac:dyDescent="0.25">
      <c r="A440" s="124" t="s">
        <v>700</v>
      </c>
      <c r="B440" s="715"/>
      <c r="C440" s="106" t="s">
        <v>1339</v>
      </c>
      <c r="D440" s="126"/>
      <c r="E440" s="126"/>
      <c r="F440" s="126"/>
      <c r="G440" s="126"/>
      <c r="H440" s="126"/>
      <c r="I440" s="126"/>
      <c r="J440" s="126"/>
      <c r="K440" s="126"/>
      <c r="L440" s="126"/>
      <c r="M440" s="126"/>
      <c r="N440" s="130"/>
      <c r="O440" s="130"/>
      <c r="P440" s="130"/>
      <c r="Q440" s="130"/>
      <c r="R440" s="130">
        <v>2.5000000000000001E-2</v>
      </c>
      <c r="S440" s="130"/>
      <c r="T440" s="130"/>
      <c r="U440" s="130"/>
      <c r="V440" s="126">
        <f t="shared" si="72"/>
        <v>2.5000000000000001E-2</v>
      </c>
      <c r="W440" s="126">
        <f t="shared" si="72"/>
        <v>0</v>
      </c>
      <c r="X440" s="126"/>
      <c r="Y440" s="126"/>
      <c r="Z440" s="126"/>
      <c r="AA440" s="126"/>
      <c r="AB440" s="126"/>
      <c r="AC440" s="126"/>
      <c r="AD440" s="126"/>
      <c r="AE440" s="126"/>
      <c r="AF440" s="126"/>
      <c r="AG440" s="126"/>
      <c r="AH440" s="126"/>
      <c r="AI440" s="126"/>
      <c r="AJ440" s="130"/>
      <c r="AK440" s="130"/>
      <c r="AL440" s="126"/>
      <c r="AM440" s="126"/>
      <c r="AN440" s="126"/>
      <c r="AO440" s="126"/>
      <c r="AP440" s="130"/>
      <c r="AQ440" s="130"/>
    </row>
    <row r="441" spans="1:43" ht="110.25" x14ac:dyDescent="0.25">
      <c r="A441" s="124" t="s">
        <v>700</v>
      </c>
      <c r="B441" s="715"/>
      <c r="C441" s="106" t="s">
        <v>1340</v>
      </c>
      <c r="D441" s="126"/>
      <c r="E441" s="126"/>
      <c r="F441" s="126"/>
      <c r="G441" s="126"/>
      <c r="H441" s="126"/>
      <c r="I441" s="126"/>
      <c r="J441" s="126"/>
      <c r="K441" s="126"/>
      <c r="L441" s="126"/>
      <c r="M441" s="126"/>
      <c r="N441" s="130"/>
      <c r="O441" s="130"/>
      <c r="P441" s="130"/>
      <c r="Q441" s="130"/>
      <c r="R441" s="130">
        <v>7.0000000000000007E-2</v>
      </c>
      <c r="S441" s="130"/>
      <c r="T441" s="130"/>
      <c r="U441" s="130"/>
      <c r="V441" s="126">
        <f t="shared" si="72"/>
        <v>7.0000000000000007E-2</v>
      </c>
      <c r="W441" s="126">
        <f t="shared" si="72"/>
        <v>0</v>
      </c>
      <c r="X441" s="126"/>
      <c r="Y441" s="126"/>
      <c r="Z441" s="126"/>
      <c r="AA441" s="126"/>
      <c r="AB441" s="126"/>
      <c r="AC441" s="126"/>
      <c r="AD441" s="126"/>
      <c r="AE441" s="126"/>
      <c r="AF441" s="126"/>
      <c r="AG441" s="126"/>
      <c r="AH441" s="126"/>
      <c r="AI441" s="126"/>
      <c r="AJ441" s="130"/>
      <c r="AK441" s="130"/>
      <c r="AL441" s="126"/>
      <c r="AM441" s="126"/>
      <c r="AN441" s="126"/>
      <c r="AO441" s="126"/>
      <c r="AP441" s="130"/>
      <c r="AQ441" s="130"/>
    </row>
    <row r="442" spans="1:43" ht="110.25" x14ac:dyDescent="0.25">
      <c r="A442" s="124" t="s">
        <v>700</v>
      </c>
      <c r="B442" s="715"/>
      <c r="C442" s="106" t="s">
        <v>1341</v>
      </c>
      <c r="D442" s="126"/>
      <c r="E442" s="126"/>
      <c r="F442" s="126"/>
      <c r="G442" s="126"/>
      <c r="H442" s="126"/>
      <c r="I442" s="126"/>
      <c r="J442" s="126"/>
      <c r="K442" s="126"/>
      <c r="L442" s="126"/>
      <c r="M442" s="126"/>
      <c r="N442" s="130"/>
      <c r="O442" s="130"/>
      <c r="P442" s="130"/>
      <c r="Q442" s="130"/>
      <c r="R442" s="130">
        <v>2.5000000000000001E-2</v>
      </c>
      <c r="S442" s="130"/>
      <c r="T442" s="130"/>
      <c r="U442" s="130"/>
      <c r="V442" s="126">
        <f t="shared" si="72"/>
        <v>2.5000000000000001E-2</v>
      </c>
      <c r="W442" s="126">
        <f t="shared" si="72"/>
        <v>0</v>
      </c>
      <c r="X442" s="126"/>
      <c r="Y442" s="126"/>
      <c r="Z442" s="126"/>
      <c r="AA442" s="126"/>
      <c r="AB442" s="126"/>
      <c r="AC442" s="126"/>
      <c r="AD442" s="126"/>
      <c r="AE442" s="126"/>
      <c r="AF442" s="126"/>
      <c r="AG442" s="126"/>
      <c r="AH442" s="126"/>
      <c r="AI442" s="126"/>
      <c r="AJ442" s="130"/>
      <c r="AK442" s="130"/>
      <c r="AL442" s="126"/>
      <c r="AM442" s="126"/>
      <c r="AN442" s="126"/>
      <c r="AO442" s="126"/>
      <c r="AP442" s="130"/>
      <c r="AQ442" s="130"/>
    </row>
    <row r="443" spans="1:43" ht="110.25" x14ac:dyDescent="0.25">
      <c r="A443" s="124" t="s">
        <v>700</v>
      </c>
      <c r="B443" s="715"/>
      <c r="C443" s="106" t="s">
        <v>1342</v>
      </c>
      <c r="D443" s="126"/>
      <c r="E443" s="126"/>
      <c r="F443" s="126"/>
      <c r="G443" s="126"/>
      <c r="H443" s="126"/>
      <c r="I443" s="126"/>
      <c r="J443" s="126"/>
      <c r="K443" s="126"/>
      <c r="L443" s="126"/>
      <c r="M443" s="126"/>
      <c r="N443" s="130"/>
      <c r="O443" s="130"/>
      <c r="P443" s="130"/>
      <c r="Q443" s="130"/>
      <c r="R443" s="130">
        <v>5.1999999999999998E-2</v>
      </c>
      <c r="S443" s="130"/>
      <c r="T443" s="130"/>
      <c r="U443" s="130"/>
      <c r="V443" s="126">
        <f t="shared" si="72"/>
        <v>5.1999999999999998E-2</v>
      </c>
      <c r="W443" s="126">
        <f t="shared" si="72"/>
        <v>0</v>
      </c>
      <c r="X443" s="126"/>
      <c r="Y443" s="126"/>
      <c r="Z443" s="126"/>
      <c r="AA443" s="126"/>
      <c r="AB443" s="126"/>
      <c r="AC443" s="126"/>
      <c r="AD443" s="126"/>
      <c r="AE443" s="126"/>
      <c r="AF443" s="126"/>
      <c r="AG443" s="126"/>
      <c r="AH443" s="126"/>
      <c r="AI443" s="126"/>
      <c r="AJ443" s="130"/>
      <c r="AK443" s="130"/>
      <c r="AL443" s="126"/>
      <c r="AM443" s="126"/>
      <c r="AN443" s="126"/>
      <c r="AO443" s="126"/>
      <c r="AP443" s="130"/>
      <c r="AQ443" s="130"/>
    </row>
    <row r="444" spans="1:43" ht="110.25" x14ac:dyDescent="0.25">
      <c r="A444" s="124" t="s">
        <v>700</v>
      </c>
      <c r="B444" s="715"/>
      <c r="C444" s="106" t="s">
        <v>1343</v>
      </c>
      <c r="D444" s="126"/>
      <c r="E444" s="126"/>
      <c r="F444" s="126"/>
      <c r="G444" s="126"/>
      <c r="H444" s="126"/>
      <c r="I444" s="126"/>
      <c r="J444" s="126"/>
      <c r="K444" s="126"/>
      <c r="L444" s="126"/>
      <c r="M444" s="126"/>
      <c r="N444" s="130"/>
      <c r="O444" s="130"/>
      <c r="P444" s="130"/>
      <c r="Q444" s="130"/>
      <c r="R444" s="130">
        <v>0.98299999999999998</v>
      </c>
      <c r="S444" s="130">
        <v>0.04</v>
      </c>
      <c r="T444" s="130"/>
      <c r="U444" s="130"/>
      <c r="V444" s="126">
        <f t="shared" si="72"/>
        <v>0.98299999999999998</v>
      </c>
      <c r="W444" s="126">
        <f t="shared" si="72"/>
        <v>0.04</v>
      </c>
      <c r="X444" s="126"/>
      <c r="Y444" s="126"/>
      <c r="Z444" s="126"/>
      <c r="AA444" s="126"/>
      <c r="AB444" s="126"/>
      <c r="AC444" s="126"/>
      <c r="AD444" s="126"/>
      <c r="AE444" s="126"/>
      <c r="AF444" s="126"/>
      <c r="AG444" s="126"/>
      <c r="AH444" s="126"/>
      <c r="AI444" s="126"/>
      <c r="AJ444" s="130"/>
      <c r="AK444" s="130"/>
      <c r="AL444" s="126"/>
      <c r="AM444" s="126"/>
      <c r="AN444" s="126"/>
      <c r="AO444" s="126"/>
      <c r="AP444" s="130"/>
      <c r="AQ444" s="130"/>
    </row>
    <row r="445" spans="1:43" ht="110.25" x14ac:dyDescent="0.25">
      <c r="A445" s="124" t="s">
        <v>700</v>
      </c>
      <c r="B445" s="715"/>
      <c r="C445" s="106" t="s">
        <v>1344</v>
      </c>
      <c r="D445" s="126"/>
      <c r="E445" s="126"/>
      <c r="F445" s="126"/>
      <c r="G445" s="126"/>
      <c r="H445" s="126"/>
      <c r="I445" s="126"/>
      <c r="J445" s="126"/>
      <c r="K445" s="126"/>
      <c r="L445" s="126"/>
      <c r="M445" s="126"/>
      <c r="N445" s="130"/>
      <c r="O445" s="130"/>
      <c r="P445" s="130"/>
      <c r="Q445" s="130"/>
      <c r="R445" s="130">
        <v>7.3999999999999996E-2</v>
      </c>
      <c r="S445" s="130"/>
      <c r="T445" s="130"/>
      <c r="U445" s="130"/>
      <c r="V445" s="126">
        <f t="shared" si="72"/>
        <v>7.3999999999999996E-2</v>
      </c>
      <c r="W445" s="126">
        <f t="shared" si="72"/>
        <v>0</v>
      </c>
      <c r="X445" s="126"/>
      <c r="Y445" s="126"/>
      <c r="Z445" s="126"/>
      <c r="AA445" s="126"/>
      <c r="AB445" s="126"/>
      <c r="AC445" s="126"/>
      <c r="AD445" s="126"/>
      <c r="AE445" s="126"/>
      <c r="AF445" s="126"/>
      <c r="AG445" s="126"/>
      <c r="AH445" s="126"/>
      <c r="AI445" s="126"/>
      <c r="AJ445" s="130"/>
      <c r="AK445" s="130"/>
      <c r="AL445" s="126"/>
      <c r="AM445" s="126"/>
      <c r="AN445" s="126"/>
      <c r="AO445" s="126"/>
      <c r="AP445" s="130"/>
      <c r="AQ445" s="130"/>
    </row>
    <row r="446" spans="1:43" ht="110.25" x14ac:dyDescent="0.25">
      <c r="A446" s="124" t="s">
        <v>700</v>
      </c>
      <c r="B446" s="715"/>
      <c r="C446" s="106" t="s">
        <v>1345</v>
      </c>
      <c r="D446" s="126"/>
      <c r="E446" s="126"/>
      <c r="F446" s="126"/>
      <c r="G446" s="126"/>
      <c r="H446" s="126"/>
      <c r="I446" s="126"/>
      <c r="J446" s="126"/>
      <c r="K446" s="126"/>
      <c r="L446" s="126"/>
      <c r="M446" s="126"/>
      <c r="N446" s="130"/>
      <c r="O446" s="130"/>
      <c r="P446" s="130"/>
      <c r="Q446" s="130"/>
      <c r="R446" s="130">
        <v>0.23499999999999999</v>
      </c>
      <c r="S446" s="130"/>
      <c r="T446" s="130"/>
      <c r="U446" s="130"/>
      <c r="V446" s="126">
        <f t="shared" si="72"/>
        <v>0.23499999999999999</v>
      </c>
      <c r="W446" s="126">
        <f t="shared" si="72"/>
        <v>0</v>
      </c>
      <c r="X446" s="126"/>
      <c r="Y446" s="126"/>
      <c r="Z446" s="126"/>
      <c r="AA446" s="126"/>
      <c r="AB446" s="126"/>
      <c r="AC446" s="126"/>
      <c r="AD446" s="126"/>
      <c r="AE446" s="126"/>
      <c r="AF446" s="126"/>
      <c r="AG446" s="126"/>
      <c r="AH446" s="126"/>
      <c r="AI446" s="126"/>
      <c r="AJ446" s="130"/>
      <c r="AK446" s="130"/>
      <c r="AL446" s="126"/>
      <c r="AM446" s="126"/>
      <c r="AN446" s="126"/>
      <c r="AO446" s="126"/>
      <c r="AP446" s="130"/>
      <c r="AQ446" s="130"/>
    </row>
    <row r="447" spans="1:43" ht="94.5" x14ac:dyDescent="0.25">
      <c r="A447" s="124" t="s">
        <v>700</v>
      </c>
      <c r="B447" s="715"/>
      <c r="C447" s="106" t="s">
        <v>1346</v>
      </c>
      <c r="D447" s="126"/>
      <c r="E447" s="126"/>
      <c r="F447" s="126"/>
      <c r="G447" s="126"/>
      <c r="H447" s="126"/>
      <c r="I447" s="126"/>
      <c r="J447" s="126"/>
      <c r="K447" s="126"/>
      <c r="L447" s="126"/>
      <c r="M447" s="126"/>
      <c r="N447" s="130"/>
      <c r="O447" s="130"/>
      <c r="P447" s="130"/>
      <c r="Q447" s="130"/>
      <c r="R447" s="130">
        <v>0.21</v>
      </c>
      <c r="S447" s="130"/>
      <c r="T447" s="130"/>
      <c r="U447" s="130"/>
      <c r="V447" s="126">
        <f t="shared" si="72"/>
        <v>0.21</v>
      </c>
      <c r="W447" s="126">
        <f t="shared" si="72"/>
        <v>0</v>
      </c>
      <c r="X447" s="126"/>
      <c r="Y447" s="126"/>
      <c r="Z447" s="126"/>
      <c r="AA447" s="126"/>
      <c r="AB447" s="126"/>
      <c r="AC447" s="126"/>
      <c r="AD447" s="126"/>
      <c r="AE447" s="126"/>
      <c r="AF447" s="126"/>
      <c r="AG447" s="126"/>
      <c r="AH447" s="126"/>
      <c r="AI447" s="126"/>
      <c r="AJ447" s="130"/>
      <c r="AK447" s="130"/>
      <c r="AL447" s="126"/>
      <c r="AM447" s="126"/>
      <c r="AN447" s="126"/>
      <c r="AO447" s="126"/>
      <c r="AP447" s="130"/>
      <c r="AQ447" s="130"/>
    </row>
    <row r="448" spans="1:43" ht="94.5" x14ac:dyDescent="0.25">
      <c r="A448" s="124" t="s">
        <v>700</v>
      </c>
      <c r="B448" s="715"/>
      <c r="C448" s="106" t="s">
        <v>1347</v>
      </c>
      <c r="D448" s="126"/>
      <c r="E448" s="126"/>
      <c r="F448" s="126"/>
      <c r="G448" s="126"/>
      <c r="H448" s="126"/>
      <c r="I448" s="126"/>
      <c r="J448" s="126"/>
      <c r="K448" s="126"/>
      <c r="L448" s="126"/>
      <c r="M448" s="126"/>
      <c r="N448" s="130"/>
      <c r="O448" s="130"/>
      <c r="P448" s="130"/>
      <c r="Q448" s="130"/>
      <c r="R448" s="130">
        <v>0.21</v>
      </c>
      <c r="S448" s="130"/>
      <c r="T448" s="130"/>
      <c r="U448" s="130"/>
      <c r="V448" s="126">
        <f t="shared" si="72"/>
        <v>0.21</v>
      </c>
      <c r="W448" s="126">
        <f t="shared" si="72"/>
        <v>0</v>
      </c>
      <c r="X448" s="126"/>
      <c r="Y448" s="126"/>
      <c r="Z448" s="126"/>
      <c r="AA448" s="126"/>
      <c r="AB448" s="126"/>
      <c r="AC448" s="126"/>
      <c r="AD448" s="126"/>
      <c r="AE448" s="126"/>
      <c r="AF448" s="126"/>
      <c r="AG448" s="126"/>
      <c r="AH448" s="126"/>
      <c r="AI448" s="126"/>
      <c r="AJ448" s="130"/>
      <c r="AK448" s="130"/>
      <c r="AL448" s="126"/>
      <c r="AM448" s="126"/>
      <c r="AN448" s="126"/>
      <c r="AO448" s="126"/>
      <c r="AP448" s="130"/>
      <c r="AQ448" s="130"/>
    </row>
    <row r="449" spans="1:43" ht="110.25" x14ac:dyDescent="0.25">
      <c r="A449" s="124" t="s">
        <v>700</v>
      </c>
      <c r="B449" s="715"/>
      <c r="C449" s="106" t="s">
        <v>1348</v>
      </c>
      <c r="D449" s="126"/>
      <c r="E449" s="126"/>
      <c r="F449" s="126"/>
      <c r="G449" s="126"/>
      <c r="H449" s="126"/>
      <c r="I449" s="126"/>
      <c r="J449" s="126"/>
      <c r="K449" s="126"/>
      <c r="L449" s="126"/>
      <c r="M449" s="126"/>
      <c r="N449" s="130"/>
      <c r="O449" s="130"/>
      <c r="P449" s="130"/>
      <c r="Q449" s="130"/>
      <c r="R449" s="130">
        <v>0.308</v>
      </c>
      <c r="S449" s="130"/>
      <c r="T449" s="130"/>
      <c r="U449" s="130"/>
      <c r="V449" s="126">
        <f t="shared" si="72"/>
        <v>0.308</v>
      </c>
      <c r="W449" s="126">
        <f t="shared" si="72"/>
        <v>0</v>
      </c>
      <c r="X449" s="126"/>
      <c r="Y449" s="126"/>
      <c r="Z449" s="126"/>
      <c r="AA449" s="126"/>
      <c r="AB449" s="126"/>
      <c r="AC449" s="126"/>
      <c r="AD449" s="126"/>
      <c r="AE449" s="126"/>
      <c r="AF449" s="126"/>
      <c r="AG449" s="126"/>
      <c r="AH449" s="126"/>
      <c r="AI449" s="126"/>
      <c r="AJ449" s="130"/>
      <c r="AK449" s="130"/>
      <c r="AL449" s="126"/>
      <c r="AM449" s="126"/>
      <c r="AN449" s="126"/>
      <c r="AO449" s="126"/>
      <c r="AP449" s="130"/>
      <c r="AQ449" s="130"/>
    </row>
    <row r="450" spans="1:43" ht="141.75" x14ac:dyDescent="0.25">
      <c r="A450" s="124" t="s">
        <v>700</v>
      </c>
      <c r="B450" s="715"/>
      <c r="C450" s="106" t="s">
        <v>1349</v>
      </c>
      <c r="D450" s="126"/>
      <c r="E450" s="126"/>
      <c r="F450" s="126"/>
      <c r="G450" s="126"/>
      <c r="H450" s="126"/>
      <c r="I450" s="126"/>
      <c r="J450" s="126"/>
      <c r="K450" s="126"/>
      <c r="L450" s="126"/>
      <c r="M450" s="126"/>
      <c r="N450" s="130"/>
      <c r="O450" s="130"/>
      <c r="P450" s="130"/>
      <c r="Q450" s="130"/>
      <c r="R450" s="130">
        <v>0.112</v>
      </c>
      <c r="S450" s="130"/>
      <c r="T450" s="130"/>
      <c r="U450" s="130"/>
      <c r="V450" s="126">
        <f t="shared" si="72"/>
        <v>0.112</v>
      </c>
      <c r="W450" s="126">
        <f t="shared" si="72"/>
        <v>0</v>
      </c>
      <c r="X450" s="126"/>
      <c r="Y450" s="126"/>
      <c r="Z450" s="126"/>
      <c r="AA450" s="126"/>
      <c r="AB450" s="126"/>
      <c r="AC450" s="126"/>
      <c r="AD450" s="126"/>
      <c r="AE450" s="126"/>
      <c r="AF450" s="126"/>
      <c r="AG450" s="126"/>
      <c r="AH450" s="126"/>
      <c r="AI450" s="126"/>
      <c r="AJ450" s="130"/>
      <c r="AK450" s="130"/>
      <c r="AL450" s="126"/>
      <c r="AM450" s="126"/>
      <c r="AN450" s="126"/>
      <c r="AO450" s="126"/>
      <c r="AP450" s="130"/>
      <c r="AQ450" s="130"/>
    </row>
    <row r="451" spans="1:43" ht="110.25" x14ac:dyDescent="0.25">
      <c r="A451" s="124" t="s">
        <v>700</v>
      </c>
      <c r="B451" s="715"/>
      <c r="C451" s="106" t="s">
        <v>1350</v>
      </c>
      <c r="D451" s="126"/>
      <c r="E451" s="126"/>
      <c r="F451" s="126"/>
      <c r="G451" s="126"/>
      <c r="H451" s="126"/>
      <c r="I451" s="126"/>
      <c r="J451" s="126"/>
      <c r="K451" s="126"/>
      <c r="L451" s="126"/>
      <c r="M451" s="126"/>
      <c r="N451" s="130"/>
      <c r="O451" s="130"/>
      <c r="P451" s="130"/>
      <c r="Q451" s="130"/>
      <c r="R451" s="130">
        <v>0.08</v>
      </c>
      <c r="S451" s="130"/>
      <c r="T451" s="130"/>
      <c r="U451" s="130"/>
      <c r="V451" s="126">
        <f t="shared" si="72"/>
        <v>0.08</v>
      </c>
      <c r="W451" s="126">
        <f t="shared" si="72"/>
        <v>0</v>
      </c>
      <c r="X451" s="126"/>
      <c r="Y451" s="126"/>
      <c r="Z451" s="126"/>
      <c r="AA451" s="126"/>
      <c r="AB451" s="126"/>
      <c r="AC451" s="126"/>
      <c r="AD451" s="126"/>
      <c r="AE451" s="126"/>
      <c r="AF451" s="126"/>
      <c r="AG451" s="126"/>
      <c r="AH451" s="126"/>
      <c r="AI451" s="126"/>
      <c r="AJ451" s="130"/>
      <c r="AK451" s="130"/>
      <c r="AL451" s="126"/>
      <c r="AM451" s="126"/>
      <c r="AN451" s="126"/>
      <c r="AO451" s="126"/>
      <c r="AP451" s="130"/>
      <c r="AQ451" s="130"/>
    </row>
    <row r="452" spans="1:43" ht="110.25" x14ac:dyDescent="0.25">
      <c r="A452" s="124" t="s">
        <v>700</v>
      </c>
      <c r="B452" s="715"/>
      <c r="C452" s="106" t="s">
        <v>1351</v>
      </c>
      <c r="D452" s="126"/>
      <c r="E452" s="126"/>
      <c r="F452" s="126"/>
      <c r="G452" s="126"/>
      <c r="H452" s="126"/>
      <c r="I452" s="126"/>
      <c r="J452" s="126"/>
      <c r="K452" s="126"/>
      <c r="L452" s="126"/>
      <c r="M452" s="126"/>
      <c r="N452" s="130"/>
      <c r="O452" s="130"/>
      <c r="P452" s="130"/>
      <c r="Q452" s="130"/>
      <c r="R452" s="130"/>
      <c r="S452" s="130"/>
      <c r="T452" s="130">
        <v>5.2999999999999999E-2</v>
      </c>
      <c r="U452" s="130">
        <v>0</v>
      </c>
      <c r="V452" s="126">
        <f t="shared" si="72"/>
        <v>5.2999999999999999E-2</v>
      </c>
      <c r="W452" s="126">
        <f t="shared" si="72"/>
        <v>0</v>
      </c>
      <c r="X452" s="126"/>
      <c r="Y452" s="126"/>
      <c r="Z452" s="126"/>
      <c r="AA452" s="126"/>
      <c r="AB452" s="126"/>
      <c r="AC452" s="126"/>
      <c r="AD452" s="126"/>
      <c r="AE452" s="126"/>
      <c r="AF452" s="126"/>
      <c r="AG452" s="126"/>
      <c r="AH452" s="126"/>
      <c r="AI452" s="126"/>
      <c r="AJ452" s="130"/>
      <c r="AK452" s="130"/>
      <c r="AL452" s="126"/>
      <c r="AM452" s="126"/>
      <c r="AN452" s="126"/>
      <c r="AO452" s="126"/>
      <c r="AP452" s="130"/>
      <c r="AQ452" s="130"/>
    </row>
    <row r="453" spans="1:43" ht="110.25" x14ac:dyDescent="0.25">
      <c r="A453" s="124" t="s">
        <v>700</v>
      </c>
      <c r="B453" s="715"/>
      <c r="C453" s="106" t="s">
        <v>1352</v>
      </c>
      <c r="D453" s="126"/>
      <c r="E453" s="126"/>
      <c r="F453" s="126"/>
      <c r="G453" s="126"/>
      <c r="H453" s="126"/>
      <c r="I453" s="126"/>
      <c r="J453" s="126"/>
      <c r="K453" s="126"/>
      <c r="L453" s="126"/>
      <c r="M453" s="126"/>
      <c r="N453" s="130"/>
      <c r="O453" s="130"/>
      <c r="P453" s="130"/>
      <c r="Q453" s="130"/>
      <c r="R453" s="130"/>
      <c r="S453" s="130"/>
      <c r="T453" s="130">
        <v>0.35</v>
      </c>
      <c r="U453" s="130">
        <v>0</v>
      </c>
      <c r="V453" s="126">
        <f t="shared" si="72"/>
        <v>0.35</v>
      </c>
      <c r="W453" s="126">
        <f t="shared" si="72"/>
        <v>0</v>
      </c>
      <c r="X453" s="126"/>
      <c r="Y453" s="126"/>
      <c r="Z453" s="126"/>
      <c r="AA453" s="126"/>
      <c r="AB453" s="126"/>
      <c r="AC453" s="126"/>
      <c r="AD453" s="126"/>
      <c r="AE453" s="126"/>
      <c r="AF453" s="126"/>
      <c r="AG453" s="126"/>
      <c r="AH453" s="126"/>
      <c r="AI453" s="126"/>
      <c r="AJ453" s="130"/>
      <c r="AK453" s="130"/>
      <c r="AL453" s="126"/>
      <c r="AM453" s="126"/>
      <c r="AN453" s="126"/>
      <c r="AO453" s="126"/>
      <c r="AP453" s="130"/>
      <c r="AQ453" s="130"/>
    </row>
    <row r="454" spans="1:43" ht="110.25" x14ac:dyDescent="0.25">
      <c r="A454" s="124" t="s">
        <v>700</v>
      </c>
      <c r="B454" s="715"/>
      <c r="C454" s="106" t="s">
        <v>1353</v>
      </c>
      <c r="D454" s="126"/>
      <c r="E454" s="126"/>
      <c r="F454" s="126"/>
      <c r="G454" s="126"/>
      <c r="H454" s="126"/>
      <c r="I454" s="126"/>
      <c r="J454" s="126"/>
      <c r="K454" s="126"/>
      <c r="L454" s="126"/>
      <c r="M454" s="126"/>
      <c r="N454" s="130"/>
      <c r="O454" s="130"/>
      <c r="P454" s="130"/>
      <c r="Q454" s="130"/>
      <c r="R454" s="130"/>
      <c r="S454" s="130"/>
      <c r="T454" s="130">
        <v>0.13500000000000001</v>
      </c>
      <c r="U454" s="130">
        <v>0</v>
      </c>
      <c r="V454" s="126">
        <f t="shared" si="72"/>
        <v>0.13500000000000001</v>
      </c>
      <c r="W454" s="126">
        <f t="shared" si="72"/>
        <v>0</v>
      </c>
      <c r="X454" s="126"/>
      <c r="Y454" s="126"/>
      <c r="Z454" s="126"/>
      <c r="AA454" s="126"/>
      <c r="AB454" s="126"/>
      <c r="AC454" s="126"/>
      <c r="AD454" s="126"/>
      <c r="AE454" s="126"/>
      <c r="AF454" s="126"/>
      <c r="AG454" s="126"/>
      <c r="AH454" s="126"/>
      <c r="AI454" s="126"/>
      <c r="AJ454" s="130"/>
      <c r="AK454" s="130"/>
      <c r="AL454" s="126"/>
      <c r="AM454" s="126"/>
      <c r="AN454" s="126"/>
      <c r="AO454" s="126"/>
      <c r="AP454" s="130"/>
      <c r="AQ454" s="130"/>
    </row>
    <row r="455" spans="1:43" ht="141.75" x14ac:dyDescent="0.25">
      <c r="A455" s="124" t="s">
        <v>700</v>
      </c>
      <c r="B455" s="715"/>
      <c r="C455" s="106" t="s">
        <v>1354</v>
      </c>
      <c r="D455" s="126"/>
      <c r="E455" s="126"/>
      <c r="F455" s="126"/>
      <c r="G455" s="126"/>
      <c r="H455" s="126"/>
      <c r="I455" s="126"/>
      <c r="J455" s="126"/>
      <c r="K455" s="126"/>
      <c r="L455" s="126"/>
      <c r="M455" s="126"/>
      <c r="N455" s="130"/>
      <c r="O455" s="130"/>
      <c r="P455" s="130"/>
      <c r="Q455" s="130"/>
      <c r="R455" s="130"/>
      <c r="S455" s="130"/>
      <c r="T455" s="130">
        <v>0.34899999999999998</v>
      </c>
      <c r="U455" s="130">
        <v>0</v>
      </c>
      <c r="V455" s="126">
        <f t="shared" si="72"/>
        <v>0.34899999999999998</v>
      </c>
      <c r="W455" s="126">
        <f t="shared" si="72"/>
        <v>0</v>
      </c>
      <c r="X455" s="126"/>
      <c r="Y455" s="126"/>
      <c r="Z455" s="126"/>
      <c r="AA455" s="126"/>
      <c r="AB455" s="126"/>
      <c r="AC455" s="126"/>
      <c r="AD455" s="126"/>
      <c r="AE455" s="126"/>
      <c r="AF455" s="126"/>
      <c r="AG455" s="126"/>
      <c r="AH455" s="126"/>
      <c r="AI455" s="126"/>
      <c r="AJ455" s="130"/>
      <c r="AK455" s="130"/>
      <c r="AL455" s="126"/>
      <c r="AM455" s="126"/>
      <c r="AN455" s="126"/>
      <c r="AO455" s="126"/>
      <c r="AP455" s="130"/>
      <c r="AQ455" s="130"/>
    </row>
    <row r="456" spans="1:43" ht="126" x14ac:dyDescent="0.25">
      <c r="A456" s="124" t="s">
        <v>700</v>
      </c>
      <c r="B456" s="715"/>
      <c r="C456" s="106" t="s">
        <v>1355</v>
      </c>
      <c r="D456" s="126"/>
      <c r="E456" s="126"/>
      <c r="F456" s="126"/>
      <c r="G456" s="126"/>
      <c r="H456" s="126"/>
      <c r="I456" s="126"/>
      <c r="J456" s="126"/>
      <c r="K456" s="126"/>
      <c r="L456" s="126"/>
      <c r="M456" s="126"/>
      <c r="N456" s="130"/>
      <c r="O456" s="130"/>
      <c r="P456" s="130"/>
      <c r="Q456" s="130"/>
      <c r="R456" s="130"/>
      <c r="S456" s="130"/>
      <c r="T456" s="130">
        <v>0.38500000000000001</v>
      </c>
      <c r="U456" s="130">
        <v>0</v>
      </c>
      <c r="V456" s="126">
        <f t="shared" si="72"/>
        <v>0.38500000000000001</v>
      </c>
      <c r="W456" s="126">
        <f t="shared" si="72"/>
        <v>0</v>
      </c>
      <c r="X456" s="126"/>
      <c r="Y456" s="126"/>
      <c r="Z456" s="126"/>
      <c r="AA456" s="126"/>
      <c r="AB456" s="126"/>
      <c r="AC456" s="126"/>
      <c r="AD456" s="126"/>
      <c r="AE456" s="126"/>
      <c r="AF456" s="126"/>
      <c r="AG456" s="126"/>
      <c r="AH456" s="126"/>
      <c r="AI456" s="126"/>
      <c r="AJ456" s="130"/>
      <c r="AK456" s="130"/>
      <c r="AL456" s="126"/>
      <c r="AM456" s="126"/>
      <c r="AN456" s="126"/>
      <c r="AO456" s="126"/>
      <c r="AP456" s="130"/>
      <c r="AQ456" s="130"/>
    </row>
    <row r="457" spans="1:43" ht="189" x14ac:dyDescent="0.25">
      <c r="A457" s="124" t="s">
        <v>700</v>
      </c>
      <c r="B457" s="715"/>
      <c r="C457" s="106" t="s">
        <v>1356</v>
      </c>
      <c r="D457" s="126"/>
      <c r="E457" s="126"/>
      <c r="F457" s="126"/>
      <c r="G457" s="126"/>
      <c r="H457" s="126"/>
      <c r="I457" s="126"/>
      <c r="J457" s="126"/>
      <c r="K457" s="126"/>
      <c r="L457" s="126"/>
      <c r="M457" s="126"/>
      <c r="N457" s="130"/>
      <c r="O457" s="130"/>
      <c r="P457" s="130"/>
      <c r="Q457" s="130"/>
      <c r="R457" s="130"/>
      <c r="S457" s="130"/>
      <c r="T457" s="130">
        <v>0.78</v>
      </c>
      <c r="U457" s="130">
        <v>0</v>
      </c>
      <c r="V457" s="126">
        <f t="shared" si="72"/>
        <v>0.78</v>
      </c>
      <c r="W457" s="126">
        <f t="shared" si="72"/>
        <v>0</v>
      </c>
      <c r="X457" s="126"/>
      <c r="Y457" s="126"/>
      <c r="Z457" s="126"/>
      <c r="AA457" s="126"/>
      <c r="AB457" s="126"/>
      <c r="AC457" s="126"/>
      <c r="AD457" s="126"/>
      <c r="AE457" s="126"/>
      <c r="AF457" s="126"/>
      <c r="AG457" s="126"/>
      <c r="AH457" s="126"/>
      <c r="AI457" s="126"/>
      <c r="AJ457" s="130"/>
      <c r="AK457" s="130"/>
      <c r="AL457" s="126"/>
      <c r="AM457" s="126"/>
      <c r="AN457" s="126"/>
      <c r="AO457" s="126"/>
      <c r="AP457" s="130"/>
      <c r="AQ457" s="130"/>
    </row>
    <row r="458" spans="1:43" ht="110.25" x14ac:dyDescent="0.25">
      <c r="A458" s="124" t="s">
        <v>700</v>
      </c>
      <c r="B458" s="715"/>
      <c r="C458" s="106" t="s">
        <v>1357</v>
      </c>
      <c r="D458" s="126"/>
      <c r="E458" s="126"/>
      <c r="F458" s="126"/>
      <c r="G458" s="126"/>
      <c r="H458" s="126"/>
      <c r="I458" s="126"/>
      <c r="J458" s="126"/>
      <c r="K458" s="126"/>
      <c r="L458" s="126"/>
      <c r="M458" s="126"/>
      <c r="N458" s="130"/>
      <c r="O458" s="130"/>
      <c r="P458" s="130"/>
      <c r="Q458" s="130"/>
      <c r="R458" s="130"/>
      <c r="S458" s="130"/>
      <c r="T458" s="130">
        <v>6.5000000000000002E-2</v>
      </c>
      <c r="U458" s="130">
        <v>2.5000000000000001E-2</v>
      </c>
      <c r="V458" s="126">
        <f t="shared" si="72"/>
        <v>6.5000000000000002E-2</v>
      </c>
      <c r="W458" s="126">
        <f t="shared" si="72"/>
        <v>2.5000000000000001E-2</v>
      </c>
      <c r="X458" s="126"/>
      <c r="Y458" s="126"/>
      <c r="Z458" s="126"/>
      <c r="AA458" s="126"/>
      <c r="AB458" s="126"/>
      <c r="AC458" s="126"/>
      <c r="AD458" s="126"/>
      <c r="AE458" s="126"/>
      <c r="AF458" s="126"/>
      <c r="AG458" s="126"/>
      <c r="AH458" s="126"/>
      <c r="AI458" s="126"/>
      <c r="AJ458" s="130"/>
      <c r="AK458" s="130"/>
      <c r="AL458" s="126"/>
      <c r="AM458" s="126"/>
      <c r="AN458" s="126"/>
      <c r="AO458" s="126"/>
      <c r="AP458" s="130"/>
      <c r="AQ458" s="130"/>
    </row>
    <row r="459" spans="1:43" ht="110.25" x14ac:dyDescent="0.25">
      <c r="A459" s="124" t="s">
        <v>700</v>
      </c>
      <c r="B459" s="715"/>
      <c r="C459" s="106" t="s">
        <v>1358</v>
      </c>
      <c r="D459" s="126"/>
      <c r="E459" s="126"/>
      <c r="F459" s="126"/>
      <c r="G459" s="126"/>
      <c r="H459" s="126"/>
      <c r="I459" s="126"/>
      <c r="J459" s="126"/>
      <c r="K459" s="126"/>
      <c r="L459" s="126"/>
      <c r="M459" s="126"/>
      <c r="N459" s="130"/>
      <c r="O459" s="130"/>
      <c r="P459" s="130"/>
      <c r="Q459" s="130"/>
      <c r="R459" s="130"/>
      <c r="S459" s="130"/>
      <c r="T459" s="130">
        <v>0.45</v>
      </c>
      <c r="U459" s="130">
        <v>0</v>
      </c>
      <c r="V459" s="126">
        <f t="shared" si="72"/>
        <v>0.45</v>
      </c>
      <c r="W459" s="126">
        <f t="shared" si="72"/>
        <v>0</v>
      </c>
      <c r="X459" s="126"/>
      <c r="Y459" s="126"/>
      <c r="Z459" s="126"/>
      <c r="AA459" s="126"/>
      <c r="AB459" s="126"/>
      <c r="AC459" s="126"/>
      <c r="AD459" s="126"/>
      <c r="AE459" s="126"/>
      <c r="AF459" s="126"/>
      <c r="AG459" s="126"/>
      <c r="AH459" s="126"/>
      <c r="AI459" s="126"/>
      <c r="AJ459" s="130"/>
      <c r="AK459" s="130"/>
      <c r="AL459" s="126"/>
      <c r="AM459" s="126"/>
      <c r="AN459" s="126"/>
      <c r="AO459" s="126"/>
      <c r="AP459" s="130"/>
      <c r="AQ459" s="130"/>
    </row>
    <row r="460" spans="1:43" ht="126" x14ac:dyDescent="0.25">
      <c r="A460" s="124" t="s">
        <v>700</v>
      </c>
      <c r="B460" s="715"/>
      <c r="C460" s="106" t="s">
        <v>1359</v>
      </c>
      <c r="D460" s="126"/>
      <c r="E460" s="126"/>
      <c r="F460" s="126"/>
      <c r="G460" s="126"/>
      <c r="H460" s="126"/>
      <c r="I460" s="126"/>
      <c r="J460" s="126"/>
      <c r="K460" s="126"/>
      <c r="L460" s="126"/>
      <c r="M460" s="126"/>
      <c r="N460" s="130"/>
      <c r="O460" s="130"/>
      <c r="P460" s="130"/>
      <c r="Q460" s="130"/>
      <c r="R460" s="130"/>
      <c r="S460" s="130"/>
      <c r="T460" s="130">
        <v>0.13</v>
      </c>
      <c r="U460" s="130">
        <v>0</v>
      </c>
      <c r="V460" s="126">
        <f t="shared" si="72"/>
        <v>0.13</v>
      </c>
      <c r="W460" s="126">
        <f t="shared" si="72"/>
        <v>0</v>
      </c>
      <c r="X460" s="126"/>
      <c r="Y460" s="126"/>
      <c r="Z460" s="126"/>
      <c r="AA460" s="126"/>
      <c r="AB460" s="126"/>
      <c r="AC460" s="126"/>
      <c r="AD460" s="126"/>
      <c r="AE460" s="126"/>
      <c r="AF460" s="126"/>
      <c r="AG460" s="126"/>
      <c r="AH460" s="126"/>
      <c r="AI460" s="126"/>
      <c r="AJ460" s="130"/>
      <c r="AK460" s="130"/>
      <c r="AL460" s="126"/>
      <c r="AM460" s="126"/>
      <c r="AN460" s="126"/>
      <c r="AO460" s="126"/>
      <c r="AP460" s="130"/>
      <c r="AQ460" s="130"/>
    </row>
    <row r="461" spans="1:43" ht="110.25" x14ac:dyDescent="0.25">
      <c r="A461" s="124" t="s">
        <v>700</v>
      </c>
      <c r="B461" s="715"/>
      <c r="C461" s="106" t="s">
        <v>1360</v>
      </c>
      <c r="D461" s="126"/>
      <c r="E461" s="126"/>
      <c r="F461" s="126"/>
      <c r="G461" s="126"/>
      <c r="H461" s="126"/>
      <c r="I461" s="126"/>
      <c r="J461" s="126"/>
      <c r="K461" s="126"/>
      <c r="L461" s="126"/>
      <c r="M461" s="126"/>
      <c r="N461" s="130"/>
      <c r="O461" s="130"/>
      <c r="P461" s="130"/>
      <c r="Q461" s="130"/>
      <c r="R461" s="130"/>
      <c r="S461" s="130"/>
      <c r="T461" s="130">
        <v>2.8000000000000001E-2</v>
      </c>
      <c r="U461" s="130">
        <v>0.1</v>
      </c>
      <c r="V461" s="126">
        <f t="shared" si="72"/>
        <v>2.8000000000000001E-2</v>
      </c>
      <c r="W461" s="126">
        <f t="shared" si="72"/>
        <v>0.1</v>
      </c>
      <c r="X461" s="126"/>
      <c r="Y461" s="126"/>
      <c r="Z461" s="126"/>
      <c r="AA461" s="126"/>
      <c r="AB461" s="126"/>
      <c r="AC461" s="126"/>
      <c r="AD461" s="126"/>
      <c r="AE461" s="126"/>
      <c r="AF461" s="126"/>
      <c r="AG461" s="126"/>
      <c r="AH461" s="126"/>
      <c r="AI461" s="126"/>
      <c r="AJ461" s="130"/>
      <c r="AK461" s="130"/>
      <c r="AL461" s="126"/>
      <c r="AM461" s="126"/>
      <c r="AN461" s="126"/>
      <c r="AO461" s="126"/>
      <c r="AP461" s="130"/>
      <c r="AQ461" s="130"/>
    </row>
    <row r="462" spans="1:43" ht="126" x14ac:dyDescent="0.25">
      <c r="A462" s="124" t="s">
        <v>700</v>
      </c>
      <c r="B462" s="715"/>
      <c r="C462" s="106" t="s">
        <v>1361</v>
      </c>
      <c r="D462" s="126"/>
      <c r="E462" s="126"/>
      <c r="F462" s="126"/>
      <c r="G462" s="126"/>
      <c r="H462" s="126"/>
      <c r="I462" s="126"/>
      <c r="J462" s="126"/>
      <c r="K462" s="126"/>
      <c r="L462" s="126"/>
      <c r="M462" s="126"/>
      <c r="N462" s="130"/>
      <c r="O462" s="130"/>
      <c r="P462" s="130"/>
      <c r="Q462" s="130"/>
      <c r="R462" s="130"/>
      <c r="S462" s="130"/>
      <c r="T462" s="130">
        <v>0</v>
      </c>
      <c r="U462" s="130">
        <v>0.16</v>
      </c>
      <c r="V462" s="126">
        <f t="shared" si="72"/>
        <v>0</v>
      </c>
      <c r="W462" s="126">
        <f t="shared" si="72"/>
        <v>0.16</v>
      </c>
      <c r="X462" s="126"/>
      <c r="Y462" s="126"/>
      <c r="Z462" s="126"/>
      <c r="AA462" s="126"/>
      <c r="AB462" s="126"/>
      <c r="AC462" s="126"/>
      <c r="AD462" s="126"/>
      <c r="AE462" s="126"/>
      <c r="AF462" s="126"/>
      <c r="AG462" s="126"/>
      <c r="AH462" s="126"/>
      <c r="AI462" s="126"/>
      <c r="AJ462" s="130"/>
      <c r="AK462" s="130"/>
      <c r="AL462" s="126"/>
      <c r="AM462" s="126"/>
      <c r="AN462" s="126"/>
      <c r="AO462" s="126"/>
      <c r="AP462" s="130"/>
      <c r="AQ462" s="130"/>
    </row>
    <row r="463" spans="1:43" ht="110.25" x14ac:dyDescent="0.25">
      <c r="A463" s="124" t="s">
        <v>700</v>
      </c>
      <c r="B463" s="715"/>
      <c r="C463" s="106" t="s">
        <v>1362</v>
      </c>
      <c r="D463" s="126"/>
      <c r="E463" s="126"/>
      <c r="F463" s="126"/>
      <c r="G463" s="126"/>
      <c r="H463" s="126"/>
      <c r="I463" s="126"/>
      <c r="J463" s="126"/>
      <c r="K463" s="126"/>
      <c r="L463" s="126"/>
      <c r="M463" s="126"/>
      <c r="N463" s="130"/>
      <c r="O463" s="130"/>
      <c r="P463" s="130"/>
      <c r="Q463" s="130"/>
      <c r="R463" s="130"/>
      <c r="S463" s="130"/>
      <c r="T463" s="130">
        <v>0.33100000000000002</v>
      </c>
      <c r="U463" s="130">
        <v>0</v>
      </c>
      <c r="V463" s="126">
        <f t="shared" si="72"/>
        <v>0.33100000000000002</v>
      </c>
      <c r="W463" s="126">
        <f t="shared" si="72"/>
        <v>0</v>
      </c>
      <c r="X463" s="126"/>
      <c r="Y463" s="126"/>
      <c r="Z463" s="126"/>
      <c r="AA463" s="126"/>
      <c r="AB463" s="126"/>
      <c r="AC463" s="126"/>
      <c r="AD463" s="126"/>
      <c r="AE463" s="126"/>
      <c r="AF463" s="126"/>
      <c r="AG463" s="126"/>
      <c r="AH463" s="126"/>
      <c r="AI463" s="126"/>
      <c r="AJ463" s="130"/>
      <c r="AK463" s="130"/>
      <c r="AL463" s="126"/>
      <c r="AM463" s="126"/>
      <c r="AN463" s="126"/>
      <c r="AO463" s="126"/>
      <c r="AP463" s="130"/>
      <c r="AQ463" s="130"/>
    </row>
    <row r="464" spans="1:43" ht="173.25" x14ac:dyDescent="0.25">
      <c r="A464" s="124" t="s">
        <v>700</v>
      </c>
      <c r="B464" s="715"/>
      <c r="C464" s="106" t="s">
        <v>1363</v>
      </c>
      <c r="D464" s="126"/>
      <c r="E464" s="126"/>
      <c r="F464" s="126"/>
      <c r="G464" s="126"/>
      <c r="H464" s="126"/>
      <c r="I464" s="126"/>
      <c r="J464" s="126"/>
      <c r="K464" s="126"/>
      <c r="L464" s="126"/>
      <c r="M464" s="126"/>
      <c r="N464" s="130"/>
      <c r="O464" s="130"/>
      <c r="P464" s="130"/>
      <c r="Q464" s="130"/>
      <c r="R464" s="130"/>
      <c r="S464" s="130"/>
      <c r="T464" s="130">
        <v>0</v>
      </c>
      <c r="U464" s="130">
        <v>0.16</v>
      </c>
      <c r="V464" s="126">
        <f t="shared" si="72"/>
        <v>0</v>
      </c>
      <c r="W464" s="126">
        <f t="shared" si="72"/>
        <v>0.16</v>
      </c>
      <c r="X464" s="126"/>
      <c r="Y464" s="126"/>
      <c r="Z464" s="126"/>
      <c r="AA464" s="126"/>
      <c r="AB464" s="126"/>
      <c r="AC464" s="126"/>
      <c r="AD464" s="126"/>
      <c r="AE464" s="126"/>
      <c r="AF464" s="126"/>
      <c r="AG464" s="126"/>
      <c r="AH464" s="126"/>
      <c r="AI464" s="126"/>
      <c r="AJ464" s="130"/>
      <c r="AK464" s="130"/>
      <c r="AL464" s="126"/>
      <c r="AM464" s="126"/>
      <c r="AN464" s="126"/>
      <c r="AO464" s="126"/>
      <c r="AP464" s="130"/>
      <c r="AQ464" s="130"/>
    </row>
    <row r="465" spans="1:43" ht="110.25" x14ac:dyDescent="0.25">
      <c r="A465" s="124" t="s">
        <v>700</v>
      </c>
      <c r="B465" s="715"/>
      <c r="C465" s="106" t="s">
        <v>1364</v>
      </c>
      <c r="D465" s="126"/>
      <c r="E465" s="126"/>
      <c r="F465" s="126"/>
      <c r="G465" s="126"/>
      <c r="H465" s="126"/>
      <c r="I465" s="126"/>
      <c r="J465" s="126"/>
      <c r="K465" s="126"/>
      <c r="L465" s="126"/>
      <c r="M465" s="126"/>
      <c r="N465" s="130"/>
      <c r="O465" s="130"/>
      <c r="P465" s="130"/>
      <c r="Q465" s="130"/>
      <c r="R465" s="130"/>
      <c r="S465" s="130"/>
      <c r="T465" s="130">
        <v>0.15</v>
      </c>
      <c r="U465" s="130">
        <v>0</v>
      </c>
      <c r="V465" s="126">
        <f t="shared" si="72"/>
        <v>0.15</v>
      </c>
      <c r="W465" s="126">
        <f t="shared" si="72"/>
        <v>0</v>
      </c>
      <c r="X465" s="126"/>
      <c r="Y465" s="126"/>
      <c r="Z465" s="126"/>
      <c r="AA465" s="126"/>
      <c r="AB465" s="126"/>
      <c r="AC465" s="126"/>
      <c r="AD465" s="126"/>
      <c r="AE465" s="126"/>
      <c r="AF465" s="126"/>
      <c r="AG465" s="126"/>
      <c r="AH465" s="126"/>
      <c r="AI465" s="126"/>
      <c r="AJ465" s="130"/>
      <c r="AK465" s="130"/>
      <c r="AL465" s="126"/>
      <c r="AM465" s="126"/>
      <c r="AN465" s="126"/>
      <c r="AO465" s="126"/>
      <c r="AP465" s="130"/>
      <c r="AQ465" s="130"/>
    </row>
    <row r="466" spans="1:43" ht="110.25" x14ac:dyDescent="0.25">
      <c r="A466" s="124" t="s">
        <v>700</v>
      </c>
      <c r="B466" s="715"/>
      <c r="C466" s="106" t="s">
        <v>1365</v>
      </c>
      <c r="D466" s="126"/>
      <c r="E466" s="126"/>
      <c r="F466" s="126"/>
      <c r="G466" s="126"/>
      <c r="H466" s="126"/>
      <c r="I466" s="126"/>
      <c r="J466" s="126"/>
      <c r="K466" s="126"/>
      <c r="L466" s="126"/>
      <c r="M466" s="126"/>
      <c r="N466" s="130"/>
      <c r="O466" s="130"/>
      <c r="P466" s="130"/>
      <c r="Q466" s="130"/>
      <c r="R466" s="130"/>
      <c r="S466" s="130"/>
      <c r="T466" s="130">
        <v>0.28599999999999998</v>
      </c>
      <c r="U466" s="130">
        <v>0</v>
      </c>
      <c r="V466" s="126">
        <f t="shared" si="72"/>
        <v>0.28599999999999998</v>
      </c>
      <c r="W466" s="126">
        <f t="shared" si="72"/>
        <v>0</v>
      </c>
      <c r="X466" s="126"/>
      <c r="Y466" s="126"/>
      <c r="Z466" s="126"/>
      <c r="AA466" s="126"/>
      <c r="AB466" s="126"/>
      <c r="AC466" s="126"/>
      <c r="AD466" s="126"/>
      <c r="AE466" s="126"/>
      <c r="AF466" s="126"/>
      <c r="AG466" s="126"/>
      <c r="AH466" s="126"/>
      <c r="AI466" s="126"/>
      <c r="AJ466" s="130"/>
      <c r="AK466" s="130"/>
      <c r="AL466" s="126"/>
      <c r="AM466" s="126"/>
      <c r="AN466" s="126"/>
      <c r="AO466" s="126"/>
      <c r="AP466" s="130"/>
      <c r="AQ466" s="130"/>
    </row>
    <row r="467" spans="1:43" ht="110.25" x14ac:dyDescent="0.25">
      <c r="A467" s="124" t="s">
        <v>700</v>
      </c>
      <c r="B467" s="715"/>
      <c r="C467" s="106" t="s">
        <v>1366</v>
      </c>
      <c r="D467" s="126"/>
      <c r="E467" s="126"/>
      <c r="F467" s="126"/>
      <c r="G467" s="126"/>
      <c r="H467" s="126"/>
      <c r="I467" s="126"/>
      <c r="J467" s="126"/>
      <c r="K467" s="126"/>
      <c r="L467" s="126"/>
      <c r="M467" s="126"/>
      <c r="N467" s="130"/>
      <c r="O467" s="130"/>
      <c r="P467" s="130"/>
      <c r="Q467" s="130"/>
      <c r="R467" s="130"/>
      <c r="S467" s="130"/>
      <c r="T467" s="130">
        <v>0</v>
      </c>
      <c r="U467" s="130">
        <v>0.25</v>
      </c>
      <c r="V467" s="126">
        <f t="shared" si="72"/>
        <v>0</v>
      </c>
      <c r="W467" s="126">
        <f t="shared" si="72"/>
        <v>0.25</v>
      </c>
      <c r="X467" s="126"/>
      <c r="Y467" s="126"/>
      <c r="Z467" s="126"/>
      <c r="AA467" s="126"/>
      <c r="AB467" s="126"/>
      <c r="AC467" s="126"/>
      <c r="AD467" s="126"/>
      <c r="AE467" s="126"/>
      <c r="AF467" s="126"/>
      <c r="AG467" s="126"/>
      <c r="AH467" s="126"/>
      <c r="AI467" s="126"/>
      <c r="AJ467" s="130"/>
      <c r="AK467" s="130"/>
      <c r="AL467" s="126"/>
      <c r="AM467" s="126"/>
      <c r="AN467" s="126"/>
      <c r="AO467" s="126"/>
      <c r="AP467" s="130"/>
      <c r="AQ467" s="130"/>
    </row>
    <row r="468" spans="1:43" ht="126" x14ac:dyDescent="0.25">
      <c r="A468" s="124" t="s">
        <v>700</v>
      </c>
      <c r="B468" s="715"/>
      <c r="C468" s="106" t="s">
        <v>1367</v>
      </c>
      <c r="D468" s="126"/>
      <c r="E468" s="126"/>
      <c r="F468" s="126"/>
      <c r="G468" s="126"/>
      <c r="H468" s="126"/>
      <c r="I468" s="126"/>
      <c r="J468" s="126"/>
      <c r="K468" s="126"/>
      <c r="L468" s="126"/>
      <c r="M468" s="126"/>
      <c r="N468" s="130"/>
      <c r="O468" s="130"/>
      <c r="P468" s="130"/>
      <c r="Q468" s="130"/>
      <c r="R468" s="130"/>
      <c r="S468" s="130"/>
      <c r="T468" s="130">
        <v>5.2999999999999999E-2</v>
      </c>
      <c r="U468" s="130">
        <v>6.3E-2</v>
      </c>
      <c r="V468" s="126">
        <f t="shared" si="72"/>
        <v>5.2999999999999999E-2</v>
      </c>
      <c r="W468" s="126">
        <f t="shared" si="72"/>
        <v>6.3E-2</v>
      </c>
      <c r="X468" s="126"/>
      <c r="Y468" s="126"/>
      <c r="Z468" s="126"/>
      <c r="AA468" s="126"/>
      <c r="AB468" s="126"/>
      <c r="AC468" s="126"/>
      <c r="AD468" s="126"/>
      <c r="AE468" s="126"/>
      <c r="AF468" s="126"/>
      <c r="AG468" s="126"/>
      <c r="AH468" s="126"/>
      <c r="AI468" s="126"/>
      <c r="AJ468" s="130"/>
      <c r="AK468" s="130"/>
      <c r="AL468" s="126"/>
      <c r="AM468" s="126"/>
      <c r="AN468" s="126"/>
      <c r="AO468" s="126"/>
      <c r="AP468" s="130"/>
      <c r="AQ468" s="130"/>
    </row>
    <row r="469" spans="1:43" ht="126" x14ac:dyDescent="0.25">
      <c r="A469" s="124" t="s">
        <v>700</v>
      </c>
      <c r="B469" s="715"/>
      <c r="C469" s="106" t="s">
        <v>1368</v>
      </c>
      <c r="D469" s="126"/>
      <c r="E469" s="126"/>
      <c r="F469" s="126"/>
      <c r="G469" s="126"/>
      <c r="H469" s="126"/>
      <c r="I469" s="126"/>
      <c r="J469" s="126"/>
      <c r="K469" s="126"/>
      <c r="L469" s="126"/>
      <c r="M469" s="126"/>
      <c r="N469" s="130"/>
      <c r="O469" s="130"/>
      <c r="P469" s="130"/>
      <c r="Q469" s="130"/>
      <c r="R469" s="130"/>
      <c r="S469" s="130"/>
      <c r="T469" s="130">
        <v>9.2999999999999999E-2</v>
      </c>
      <c r="U469" s="130">
        <v>0</v>
      </c>
      <c r="V469" s="126">
        <f t="shared" si="72"/>
        <v>9.2999999999999999E-2</v>
      </c>
      <c r="W469" s="126">
        <f t="shared" si="72"/>
        <v>0</v>
      </c>
      <c r="X469" s="126"/>
      <c r="Y469" s="126"/>
      <c r="Z469" s="126"/>
      <c r="AA469" s="126"/>
      <c r="AB469" s="126"/>
      <c r="AC469" s="126"/>
      <c r="AD469" s="126"/>
      <c r="AE469" s="126"/>
      <c r="AF469" s="126"/>
      <c r="AG469" s="126"/>
      <c r="AH469" s="126"/>
      <c r="AI469" s="126"/>
      <c r="AJ469" s="130"/>
      <c r="AK469" s="130"/>
      <c r="AL469" s="126"/>
      <c r="AM469" s="126"/>
      <c r="AN469" s="126"/>
      <c r="AO469" s="126"/>
      <c r="AP469" s="130"/>
      <c r="AQ469" s="130"/>
    </row>
    <row r="470" spans="1:43" ht="236.25" x14ac:dyDescent="0.25">
      <c r="A470" s="124" t="s">
        <v>700</v>
      </c>
      <c r="B470" s="715"/>
      <c r="C470" s="106" t="s">
        <v>1369</v>
      </c>
      <c r="D470" s="126"/>
      <c r="E470" s="126"/>
      <c r="F470" s="126"/>
      <c r="G470" s="126"/>
      <c r="H470" s="126"/>
      <c r="I470" s="126"/>
      <c r="J470" s="126"/>
      <c r="K470" s="126"/>
      <c r="L470" s="126"/>
      <c r="M470" s="126"/>
      <c r="N470" s="130"/>
      <c r="O470" s="130"/>
      <c r="P470" s="130"/>
      <c r="Q470" s="130"/>
      <c r="R470" s="130"/>
      <c r="S470" s="130"/>
      <c r="T470" s="130">
        <v>0</v>
      </c>
      <c r="U470" s="130">
        <v>0.16</v>
      </c>
      <c r="V470" s="126">
        <f t="shared" si="72"/>
        <v>0</v>
      </c>
      <c r="W470" s="126">
        <f t="shared" si="72"/>
        <v>0.16</v>
      </c>
      <c r="X470" s="126"/>
      <c r="Y470" s="126"/>
      <c r="Z470" s="126"/>
      <c r="AA470" s="126"/>
      <c r="AB470" s="126"/>
      <c r="AC470" s="126"/>
      <c r="AD470" s="126"/>
      <c r="AE470" s="126"/>
      <c r="AF470" s="126"/>
      <c r="AG470" s="126"/>
      <c r="AH470" s="126"/>
      <c r="AI470" s="126"/>
      <c r="AJ470" s="130"/>
      <c r="AK470" s="130"/>
      <c r="AL470" s="126"/>
      <c r="AM470" s="126"/>
      <c r="AN470" s="126"/>
      <c r="AO470" s="126"/>
      <c r="AP470" s="130"/>
      <c r="AQ470" s="130"/>
    </row>
    <row r="471" spans="1:43" ht="126" x14ac:dyDescent="0.25">
      <c r="A471" s="124" t="s">
        <v>700</v>
      </c>
      <c r="B471" s="715"/>
      <c r="C471" s="106" t="s">
        <v>1370</v>
      </c>
      <c r="D471" s="126"/>
      <c r="E471" s="126"/>
      <c r="F471" s="126"/>
      <c r="G471" s="126"/>
      <c r="H471" s="126"/>
      <c r="I471" s="126"/>
      <c r="J471" s="126"/>
      <c r="K471" s="126"/>
      <c r="L471" s="126"/>
      <c r="M471" s="126"/>
      <c r="N471" s="130"/>
      <c r="O471" s="130"/>
      <c r="P471" s="130"/>
      <c r="Q471" s="130"/>
      <c r="R471" s="130"/>
      <c r="S471" s="130"/>
      <c r="T471" s="130">
        <v>0</v>
      </c>
      <c r="U471" s="130">
        <v>0.1</v>
      </c>
      <c r="V471" s="126">
        <f t="shared" si="72"/>
        <v>0</v>
      </c>
      <c r="W471" s="126">
        <f t="shared" si="72"/>
        <v>0.1</v>
      </c>
      <c r="X471" s="126"/>
      <c r="Y471" s="126"/>
      <c r="Z471" s="126"/>
      <c r="AA471" s="126"/>
      <c r="AB471" s="126"/>
      <c r="AC471" s="126"/>
      <c r="AD471" s="126"/>
      <c r="AE471" s="126"/>
      <c r="AF471" s="126"/>
      <c r="AG471" s="126"/>
      <c r="AH471" s="126"/>
      <c r="AI471" s="126"/>
      <c r="AJ471" s="130"/>
      <c r="AK471" s="130"/>
      <c r="AL471" s="126"/>
      <c r="AM471" s="126"/>
      <c r="AN471" s="126"/>
      <c r="AO471" s="126"/>
      <c r="AP471" s="130"/>
      <c r="AQ471" s="130"/>
    </row>
    <row r="472" spans="1:43" ht="110.25" x14ac:dyDescent="0.25">
      <c r="A472" s="124" t="s">
        <v>700</v>
      </c>
      <c r="B472" s="715"/>
      <c r="C472" s="106" t="s">
        <v>1371</v>
      </c>
      <c r="D472" s="126"/>
      <c r="E472" s="126"/>
      <c r="F472" s="126"/>
      <c r="G472" s="126"/>
      <c r="H472" s="126"/>
      <c r="I472" s="126"/>
      <c r="J472" s="126"/>
      <c r="K472" s="126"/>
      <c r="L472" s="126"/>
      <c r="M472" s="126"/>
      <c r="N472" s="130"/>
      <c r="O472" s="130"/>
      <c r="P472" s="130"/>
      <c r="Q472" s="130"/>
      <c r="R472" s="130"/>
      <c r="S472" s="130"/>
      <c r="T472" s="130">
        <v>0.115</v>
      </c>
      <c r="U472" s="130">
        <v>0</v>
      </c>
      <c r="V472" s="126">
        <f t="shared" si="72"/>
        <v>0.115</v>
      </c>
      <c r="W472" s="126">
        <f t="shared" si="72"/>
        <v>0</v>
      </c>
      <c r="X472" s="126"/>
      <c r="Y472" s="126"/>
      <c r="Z472" s="126"/>
      <c r="AA472" s="126"/>
      <c r="AB472" s="126"/>
      <c r="AC472" s="126"/>
      <c r="AD472" s="126"/>
      <c r="AE472" s="126"/>
      <c r="AF472" s="126"/>
      <c r="AG472" s="126"/>
      <c r="AH472" s="126"/>
      <c r="AI472" s="126"/>
      <c r="AJ472" s="130"/>
      <c r="AK472" s="130"/>
      <c r="AL472" s="126"/>
      <c r="AM472" s="126"/>
      <c r="AN472" s="126"/>
      <c r="AO472" s="126"/>
      <c r="AP472" s="130"/>
      <c r="AQ472" s="130"/>
    </row>
    <row r="473" spans="1:43" ht="78.75" x14ac:dyDescent="0.25">
      <c r="A473" s="124" t="s">
        <v>700</v>
      </c>
      <c r="B473" s="715"/>
      <c r="C473" s="106" t="s">
        <v>1372</v>
      </c>
      <c r="D473" s="126"/>
      <c r="E473" s="126"/>
      <c r="F473" s="126"/>
      <c r="G473" s="126"/>
      <c r="H473" s="126"/>
      <c r="I473" s="126"/>
      <c r="J473" s="126"/>
      <c r="K473" s="126"/>
      <c r="L473" s="126"/>
      <c r="M473" s="126"/>
      <c r="N473" s="130"/>
      <c r="O473" s="130"/>
      <c r="P473" s="130"/>
      <c r="Q473" s="130"/>
      <c r="R473" s="130"/>
      <c r="S473" s="130"/>
      <c r="T473" s="130">
        <v>0.31</v>
      </c>
      <c r="U473" s="130">
        <v>0</v>
      </c>
      <c r="V473" s="126">
        <f t="shared" si="72"/>
        <v>0.31</v>
      </c>
      <c r="W473" s="126">
        <f t="shared" si="72"/>
        <v>0</v>
      </c>
      <c r="X473" s="126"/>
      <c r="Y473" s="126"/>
      <c r="Z473" s="126"/>
      <c r="AA473" s="126"/>
      <c r="AB473" s="126"/>
      <c r="AC473" s="126"/>
      <c r="AD473" s="126"/>
      <c r="AE473" s="126"/>
      <c r="AF473" s="126"/>
      <c r="AG473" s="126"/>
      <c r="AH473" s="126"/>
      <c r="AI473" s="126"/>
      <c r="AJ473" s="130"/>
      <c r="AK473" s="130"/>
      <c r="AL473" s="126"/>
      <c r="AM473" s="126"/>
      <c r="AN473" s="126"/>
      <c r="AO473" s="126"/>
      <c r="AP473" s="130"/>
      <c r="AQ473" s="130"/>
    </row>
    <row r="474" spans="1:43" ht="110.25" x14ac:dyDescent="0.25">
      <c r="A474" s="124" t="s">
        <v>700</v>
      </c>
      <c r="B474" s="715"/>
      <c r="C474" s="106" t="s">
        <v>1373</v>
      </c>
      <c r="D474" s="126"/>
      <c r="E474" s="126"/>
      <c r="F474" s="126"/>
      <c r="G474" s="126"/>
      <c r="H474" s="126"/>
      <c r="I474" s="126"/>
      <c r="J474" s="126"/>
      <c r="K474" s="126"/>
      <c r="L474" s="126"/>
      <c r="M474" s="126"/>
      <c r="N474" s="130"/>
      <c r="O474" s="130"/>
      <c r="P474" s="130"/>
      <c r="Q474" s="130"/>
      <c r="R474" s="130"/>
      <c r="S474" s="130"/>
      <c r="T474" s="130">
        <v>4.2000000000000003E-2</v>
      </c>
      <c r="U474" s="130">
        <v>0</v>
      </c>
      <c r="V474" s="126">
        <f t="shared" si="72"/>
        <v>4.2000000000000003E-2</v>
      </c>
      <c r="W474" s="126">
        <f t="shared" si="72"/>
        <v>0</v>
      </c>
      <c r="X474" s="126"/>
      <c r="Y474" s="126"/>
      <c r="Z474" s="126"/>
      <c r="AA474" s="126"/>
      <c r="AB474" s="126"/>
      <c r="AC474" s="126"/>
      <c r="AD474" s="126"/>
      <c r="AE474" s="126"/>
      <c r="AF474" s="126"/>
      <c r="AG474" s="126"/>
      <c r="AH474" s="126"/>
      <c r="AI474" s="126"/>
      <c r="AJ474" s="130"/>
      <c r="AK474" s="130"/>
      <c r="AL474" s="126"/>
      <c r="AM474" s="126"/>
      <c r="AN474" s="126"/>
      <c r="AO474" s="126"/>
      <c r="AP474" s="130"/>
      <c r="AQ474" s="130"/>
    </row>
    <row r="475" spans="1:43" ht="94.5" x14ac:dyDescent="0.25">
      <c r="A475" s="124" t="s">
        <v>700</v>
      </c>
      <c r="B475" s="715"/>
      <c r="C475" s="106" t="s">
        <v>1374</v>
      </c>
      <c r="D475" s="126"/>
      <c r="E475" s="126"/>
      <c r="F475" s="126"/>
      <c r="G475" s="126"/>
      <c r="H475" s="126"/>
      <c r="I475" s="126"/>
      <c r="J475" s="126"/>
      <c r="K475" s="126"/>
      <c r="L475" s="126"/>
      <c r="M475" s="126"/>
      <c r="N475" s="130"/>
      <c r="O475" s="130"/>
      <c r="P475" s="130"/>
      <c r="Q475" s="130"/>
      <c r="R475" s="130"/>
      <c r="S475" s="130"/>
      <c r="T475" s="130">
        <v>0.16</v>
      </c>
      <c r="U475" s="130">
        <v>0</v>
      </c>
      <c r="V475" s="126">
        <f t="shared" si="72"/>
        <v>0.16</v>
      </c>
      <c r="W475" s="126">
        <f t="shared" si="72"/>
        <v>0</v>
      </c>
      <c r="X475" s="126"/>
      <c r="Y475" s="126"/>
      <c r="Z475" s="126"/>
      <c r="AA475" s="126"/>
      <c r="AB475" s="126"/>
      <c r="AC475" s="126"/>
      <c r="AD475" s="126"/>
      <c r="AE475" s="126"/>
      <c r="AF475" s="126"/>
      <c r="AG475" s="126"/>
      <c r="AH475" s="126"/>
      <c r="AI475" s="126"/>
      <c r="AJ475" s="130"/>
      <c r="AK475" s="130"/>
      <c r="AL475" s="126"/>
      <c r="AM475" s="126"/>
      <c r="AN475" s="126"/>
      <c r="AO475" s="126"/>
      <c r="AP475" s="130"/>
      <c r="AQ475" s="130"/>
    </row>
    <row r="476" spans="1:43" ht="141.75" x14ac:dyDescent="0.25">
      <c r="A476" s="124" t="s">
        <v>700</v>
      </c>
      <c r="B476" s="715"/>
      <c r="C476" s="106" t="s">
        <v>1375</v>
      </c>
      <c r="D476" s="126"/>
      <c r="E476" s="126"/>
      <c r="F476" s="126"/>
      <c r="G476" s="126"/>
      <c r="H476" s="126"/>
      <c r="I476" s="126"/>
      <c r="J476" s="126"/>
      <c r="K476" s="126"/>
      <c r="L476" s="126"/>
      <c r="M476" s="126"/>
      <c r="N476" s="130"/>
      <c r="O476" s="130"/>
      <c r="P476" s="130"/>
      <c r="Q476" s="130"/>
      <c r="R476" s="130"/>
      <c r="S476" s="130"/>
      <c r="T476" s="130">
        <v>2.5999999999999999E-2</v>
      </c>
      <c r="U476" s="130">
        <v>0.04</v>
      </c>
      <c r="V476" s="126">
        <f t="shared" si="72"/>
        <v>2.5999999999999999E-2</v>
      </c>
      <c r="W476" s="126">
        <f t="shared" si="72"/>
        <v>0.04</v>
      </c>
      <c r="X476" s="126"/>
      <c r="Y476" s="126"/>
      <c r="Z476" s="126"/>
      <c r="AA476" s="126"/>
      <c r="AB476" s="126"/>
      <c r="AC476" s="126"/>
      <c r="AD476" s="126"/>
      <c r="AE476" s="126"/>
      <c r="AF476" s="126"/>
      <c r="AG476" s="126"/>
      <c r="AH476" s="126"/>
      <c r="AI476" s="126"/>
      <c r="AJ476" s="130"/>
      <c r="AK476" s="130"/>
      <c r="AL476" s="126"/>
      <c r="AM476" s="126"/>
      <c r="AN476" s="126"/>
      <c r="AO476" s="126"/>
      <c r="AP476" s="130"/>
      <c r="AQ476" s="130"/>
    </row>
    <row r="477" spans="1:43" ht="110.25" x14ac:dyDescent="0.25">
      <c r="A477" s="124" t="s">
        <v>700</v>
      </c>
      <c r="B477" s="715"/>
      <c r="C477" s="106" t="s">
        <v>1376</v>
      </c>
      <c r="D477" s="126"/>
      <c r="E477" s="126"/>
      <c r="F477" s="126"/>
      <c r="G477" s="126"/>
      <c r="H477" s="126"/>
      <c r="I477" s="126"/>
      <c r="J477" s="126"/>
      <c r="K477" s="126"/>
      <c r="L477" s="126"/>
      <c r="M477" s="126"/>
      <c r="N477" s="130"/>
      <c r="O477" s="130"/>
      <c r="P477" s="130"/>
      <c r="Q477" s="130"/>
      <c r="R477" s="130"/>
      <c r="S477" s="130"/>
      <c r="T477" s="130">
        <v>0.25</v>
      </c>
      <c r="U477" s="130">
        <v>6.3E-2</v>
      </c>
      <c r="V477" s="126">
        <f t="shared" si="72"/>
        <v>0.25</v>
      </c>
      <c r="W477" s="126">
        <f t="shared" si="72"/>
        <v>6.3E-2</v>
      </c>
      <c r="X477" s="126"/>
      <c r="Y477" s="126"/>
      <c r="Z477" s="126"/>
      <c r="AA477" s="126"/>
      <c r="AB477" s="126"/>
      <c r="AC477" s="126"/>
      <c r="AD477" s="126"/>
      <c r="AE477" s="126"/>
      <c r="AF477" s="126"/>
      <c r="AG477" s="126"/>
      <c r="AH477" s="126"/>
      <c r="AI477" s="126"/>
      <c r="AJ477" s="130"/>
      <c r="AK477" s="130"/>
      <c r="AL477" s="126"/>
      <c r="AM477" s="126"/>
      <c r="AN477" s="126"/>
      <c r="AO477" s="126"/>
      <c r="AP477" s="130"/>
      <c r="AQ477" s="130"/>
    </row>
    <row r="478" spans="1:43" ht="110.25" x14ac:dyDescent="0.25">
      <c r="A478" s="124" t="s">
        <v>700</v>
      </c>
      <c r="B478" s="715"/>
      <c r="C478" s="106" t="s">
        <v>1377</v>
      </c>
      <c r="D478" s="126"/>
      <c r="E478" s="126"/>
      <c r="F478" s="126"/>
      <c r="G478" s="126"/>
      <c r="H478" s="126"/>
      <c r="I478" s="126"/>
      <c r="J478" s="126"/>
      <c r="K478" s="126"/>
      <c r="L478" s="126"/>
      <c r="M478" s="126"/>
      <c r="N478" s="130"/>
      <c r="O478" s="130"/>
      <c r="P478" s="130"/>
      <c r="Q478" s="130"/>
      <c r="R478" s="130"/>
      <c r="S478" s="130"/>
      <c r="T478" s="130">
        <v>0.217</v>
      </c>
      <c r="U478" s="130">
        <v>0</v>
      </c>
      <c r="V478" s="126">
        <f t="shared" si="72"/>
        <v>0.217</v>
      </c>
      <c r="W478" s="126">
        <f t="shared" si="72"/>
        <v>0</v>
      </c>
      <c r="X478" s="126"/>
      <c r="Y478" s="126"/>
      <c r="Z478" s="126"/>
      <c r="AA478" s="126"/>
      <c r="AB478" s="126"/>
      <c r="AC478" s="126"/>
      <c r="AD478" s="126"/>
      <c r="AE478" s="126"/>
      <c r="AF478" s="126"/>
      <c r="AG478" s="126"/>
      <c r="AH478" s="126"/>
      <c r="AI478" s="126"/>
      <c r="AJ478" s="130"/>
      <c r="AK478" s="130"/>
      <c r="AL478" s="126"/>
      <c r="AM478" s="126"/>
      <c r="AN478" s="126"/>
      <c r="AO478" s="126"/>
      <c r="AP478" s="130"/>
      <c r="AQ478" s="130"/>
    </row>
    <row r="479" spans="1:43" ht="110.25" x14ac:dyDescent="0.25">
      <c r="A479" s="124" t="s">
        <v>700</v>
      </c>
      <c r="B479" s="715"/>
      <c r="C479" s="106" t="s">
        <v>1378</v>
      </c>
      <c r="D479" s="126"/>
      <c r="E479" s="126"/>
      <c r="F479" s="126"/>
      <c r="G479" s="126"/>
      <c r="H479" s="126"/>
      <c r="I479" s="126"/>
      <c r="J479" s="126"/>
      <c r="K479" s="126"/>
      <c r="L479" s="126"/>
      <c r="M479" s="126"/>
      <c r="N479" s="130"/>
      <c r="O479" s="130"/>
      <c r="P479" s="130"/>
      <c r="Q479" s="130"/>
      <c r="R479" s="130"/>
      <c r="S479" s="130"/>
      <c r="T479" s="130">
        <v>0.41399999999999998</v>
      </c>
      <c r="U479" s="130">
        <v>6.3E-2</v>
      </c>
      <c r="V479" s="126">
        <f t="shared" si="72"/>
        <v>0.41399999999999998</v>
      </c>
      <c r="W479" s="126">
        <f t="shared" si="72"/>
        <v>6.3E-2</v>
      </c>
      <c r="X479" s="126"/>
      <c r="Y479" s="126"/>
      <c r="Z479" s="126"/>
      <c r="AA479" s="126"/>
      <c r="AB479" s="126"/>
      <c r="AC479" s="126"/>
      <c r="AD479" s="126"/>
      <c r="AE479" s="126"/>
      <c r="AF479" s="126"/>
      <c r="AG479" s="126"/>
      <c r="AH479" s="126"/>
      <c r="AI479" s="126"/>
      <c r="AJ479" s="130"/>
      <c r="AK479" s="130"/>
      <c r="AL479" s="126"/>
      <c r="AM479" s="126"/>
      <c r="AN479" s="126"/>
      <c r="AO479" s="126"/>
      <c r="AP479" s="130"/>
      <c r="AQ479" s="130"/>
    </row>
    <row r="480" spans="1:43" ht="110.25" x14ac:dyDescent="0.25">
      <c r="A480" s="124" t="s">
        <v>700</v>
      </c>
      <c r="B480" s="715"/>
      <c r="C480" s="106" t="s">
        <v>1379</v>
      </c>
      <c r="D480" s="126"/>
      <c r="E480" s="126"/>
      <c r="F480" s="126"/>
      <c r="G480" s="126"/>
      <c r="H480" s="126"/>
      <c r="I480" s="126"/>
      <c r="J480" s="126"/>
      <c r="K480" s="126"/>
      <c r="L480" s="126"/>
      <c r="M480" s="126"/>
      <c r="N480" s="130"/>
      <c r="O480" s="130"/>
      <c r="P480" s="130"/>
      <c r="Q480" s="130"/>
      <c r="R480" s="130"/>
      <c r="S480" s="130"/>
      <c r="T480" s="130">
        <v>0</v>
      </c>
      <c r="U480" s="130">
        <v>0.1</v>
      </c>
      <c r="V480" s="126">
        <f t="shared" si="72"/>
        <v>0</v>
      </c>
      <c r="W480" s="126">
        <f t="shared" si="72"/>
        <v>0.1</v>
      </c>
      <c r="X480" s="126"/>
      <c r="Y480" s="126"/>
      <c r="Z480" s="126"/>
      <c r="AA480" s="126"/>
      <c r="AB480" s="126"/>
      <c r="AC480" s="126"/>
      <c r="AD480" s="126"/>
      <c r="AE480" s="126"/>
      <c r="AF480" s="126"/>
      <c r="AG480" s="126"/>
      <c r="AH480" s="126"/>
      <c r="AI480" s="126"/>
      <c r="AJ480" s="130"/>
      <c r="AK480" s="130"/>
      <c r="AL480" s="126"/>
      <c r="AM480" s="126"/>
      <c r="AN480" s="126"/>
      <c r="AO480" s="126"/>
      <c r="AP480" s="130"/>
      <c r="AQ480" s="130"/>
    </row>
    <row r="481" spans="1:43" ht="110.25" x14ac:dyDescent="0.25">
      <c r="A481" s="124" t="s">
        <v>700</v>
      </c>
      <c r="B481" s="715"/>
      <c r="C481" s="106" t="s">
        <v>1380</v>
      </c>
      <c r="D481" s="126"/>
      <c r="E481" s="126"/>
      <c r="F481" s="126"/>
      <c r="G481" s="126"/>
      <c r="H481" s="126"/>
      <c r="I481" s="126"/>
      <c r="J481" s="126"/>
      <c r="K481" s="126"/>
      <c r="L481" s="126"/>
      <c r="M481" s="126"/>
      <c r="N481" s="130"/>
      <c r="O481" s="130"/>
      <c r="P481" s="130"/>
      <c r="Q481" s="130"/>
      <c r="R481" s="130"/>
      <c r="S481" s="130"/>
      <c r="T481" s="130">
        <v>4.7E-2</v>
      </c>
      <c r="U481" s="130">
        <v>0.25</v>
      </c>
      <c r="V481" s="126">
        <f t="shared" si="72"/>
        <v>4.7E-2</v>
      </c>
      <c r="W481" s="126">
        <f t="shared" si="72"/>
        <v>0.25</v>
      </c>
      <c r="X481" s="126"/>
      <c r="Y481" s="126"/>
      <c r="Z481" s="126"/>
      <c r="AA481" s="126"/>
      <c r="AB481" s="126"/>
      <c r="AC481" s="126"/>
      <c r="AD481" s="126"/>
      <c r="AE481" s="126"/>
      <c r="AF481" s="126"/>
      <c r="AG481" s="126"/>
      <c r="AH481" s="126"/>
      <c r="AI481" s="126"/>
      <c r="AJ481" s="130"/>
      <c r="AK481" s="130"/>
      <c r="AL481" s="126"/>
      <c r="AM481" s="126"/>
      <c r="AN481" s="126"/>
      <c r="AO481" s="126"/>
      <c r="AP481" s="130"/>
      <c r="AQ481" s="130"/>
    </row>
    <row r="482" spans="1:43" ht="141.75" x14ac:dyDescent="0.25">
      <c r="A482" s="124" t="s">
        <v>700</v>
      </c>
      <c r="B482" s="715"/>
      <c r="C482" s="106" t="s">
        <v>1381</v>
      </c>
      <c r="D482" s="126"/>
      <c r="E482" s="126"/>
      <c r="F482" s="126"/>
      <c r="G482" s="126"/>
      <c r="H482" s="126"/>
      <c r="I482" s="126"/>
      <c r="J482" s="126"/>
      <c r="K482" s="126"/>
      <c r="L482" s="126"/>
      <c r="M482" s="126"/>
      <c r="N482" s="130"/>
      <c r="O482" s="130"/>
      <c r="P482" s="130"/>
      <c r="Q482" s="130"/>
      <c r="R482" s="130"/>
      <c r="S482" s="130"/>
      <c r="T482" s="130">
        <v>0</v>
      </c>
      <c r="U482" s="130">
        <v>0.25</v>
      </c>
      <c r="V482" s="126">
        <f t="shared" si="72"/>
        <v>0</v>
      </c>
      <c r="W482" s="126">
        <f t="shared" si="72"/>
        <v>0.25</v>
      </c>
      <c r="X482" s="126"/>
      <c r="Y482" s="126"/>
      <c r="Z482" s="126"/>
      <c r="AA482" s="126"/>
      <c r="AB482" s="126"/>
      <c r="AC482" s="126"/>
      <c r="AD482" s="126"/>
      <c r="AE482" s="126"/>
      <c r="AF482" s="126"/>
      <c r="AG482" s="126"/>
      <c r="AH482" s="126"/>
      <c r="AI482" s="126"/>
      <c r="AJ482" s="130"/>
      <c r="AK482" s="130"/>
      <c r="AL482" s="126"/>
      <c r="AM482" s="126"/>
      <c r="AN482" s="126"/>
      <c r="AO482" s="126"/>
      <c r="AP482" s="130"/>
      <c r="AQ482" s="130"/>
    </row>
    <row r="483" spans="1:43" ht="126" x14ac:dyDescent="0.25">
      <c r="A483" s="124" t="s">
        <v>700</v>
      </c>
      <c r="B483" s="715"/>
      <c r="C483" s="106" t="s">
        <v>1382</v>
      </c>
      <c r="D483" s="126"/>
      <c r="E483" s="126"/>
      <c r="F483" s="126"/>
      <c r="G483" s="126"/>
      <c r="H483" s="126"/>
      <c r="I483" s="126"/>
      <c r="J483" s="126"/>
      <c r="K483" s="126"/>
      <c r="L483" s="126"/>
      <c r="M483" s="126"/>
      <c r="N483" s="130"/>
      <c r="O483" s="130"/>
      <c r="P483" s="130"/>
      <c r="Q483" s="130"/>
      <c r="R483" s="130"/>
      <c r="S483" s="130"/>
      <c r="T483" s="130">
        <v>0</v>
      </c>
      <c r="U483" s="130">
        <v>0.25</v>
      </c>
      <c r="V483" s="126">
        <f t="shared" si="72"/>
        <v>0</v>
      </c>
      <c r="W483" s="126">
        <f t="shared" si="72"/>
        <v>0.25</v>
      </c>
      <c r="X483" s="126"/>
      <c r="Y483" s="126"/>
      <c r="Z483" s="126"/>
      <c r="AA483" s="126"/>
      <c r="AB483" s="126"/>
      <c r="AC483" s="126"/>
      <c r="AD483" s="126"/>
      <c r="AE483" s="126"/>
      <c r="AF483" s="126"/>
      <c r="AG483" s="126"/>
      <c r="AH483" s="126"/>
      <c r="AI483" s="126"/>
      <c r="AJ483" s="130"/>
      <c r="AK483" s="130"/>
      <c r="AL483" s="126"/>
      <c r="AM483" s="126"/>
      <c r="AN483" s="126"/>
      <c r="AO483" s="126"/>
      <c r="AP483" s="130"/>
      <c r="AQ483" s="130"/>
    </row>
    <row r="484" spans="1:43" ht="126" x14ac:dyDescent="0.25">
      <c r="A484" s="124" t="s">
        <v>700</v>
      </c>
      <c r="B484" s="715"/>
      <c r="C484" s="106" t="s">
        <v>1383</v>
      </c>
      <c r="D484" s="126"/>
      <c r="E484" s="126"/>
      <c r="F484" s="126"/>
      <c r="G484" s="126"/>
      <c r="H484" s="126"/>
      <c r="I484" s="126"/>
      <c r="J484" s="126"/>
      <c r="K484" s="126"/>
      <c r="L484" s="126"/>
      <c r="M484" s="126"/>
      <c r="N484" s="130"/>
      <c r="O484" s="130"/>
      <c r="P484" s="130"/>
      <c r="Q484" s="130"/>
      <c r="R484" s="130"/>
      <c r="S484" s="130"/>
      <c r="T484" s="130">
        <v>0</v>
      </c>
      <c r="U484" s="130">
        <v>0.25</v>
      </c>
      <c r="V484" s="126">
        <f t="shared" ref="V484:W547" si="73">T484+R484+P484+N484</f>
        <v>0</v>
      </c>
      <c r="W484" s="126">
        <f t="shared" si="73"/>
        <v>0.25</v>
      </c>
      <c r="X484" s="126"/>
      <c r="Y484" s="126"/>
      <c r="Z484" s="126"/>
      <c r="AA484" s="126"/>
      <c r="AB484" s="126"/>
      <c r="AC484" s="126"/>
      <c r="AD484" s="126"/>
      <c r="AE484" s="126"/>
      <c r="AF484" s="126"/>
      <c r="AG484" s="126"/>
      <c r="AH484" s="126"/>
      <c r="AI484" s="126"/>
      <c r="AJ484" s="130"/>
      <c r="AK484" s="130"/>
      <c r="AL484" s="126"/>
      <c r="AM484" s="126"/>
      <c r="AN484" s="126"/>
      <c r="AO484" s="126"/>
      <c r="AP484" s="130"/>
      <c r="AQ484" s="130"/>
    </row>
    <row r="485" spans="1:43" ht="126" x14ac:dyDescent="0.25">
      <c r="A485" s="124" t="s">
        <v>700</v>
      </c>
      <c r="B485" s="715"/>
      <c r="C485" s="106" t="s">
        <v>1384</v>
      </c>
      <c r="D485" s="126"/>
      <c r="E485" s="126"/>
      <c r="F485" s="126"/>
      <c r="G485" s="126"/>
      <c r="H485" s="126"/>
      <c r="I485" s="126"/>
      <c r="J485" s="126"/>
      <c r="K485" s="126"/>
      <c r="L485" s="126"/>
      <c r="M485" s="126"/>
      <c r="N485" s="130"/>
      <c r="O485" s="130"/>
      <c r="P485" s="130"/>
      <c r="Q485" s="130"/>
      <c r="R485" s="130"/>
      <c r="S485" s="130"/>
      <c r="T485" s="130">
        <v>0</v>
      </c>
      <c r="U485" s="130">
        <v>0.16</v>
      </c>
      <c r="V485" s="126">
        <f t="shared" si="73"/>
        <v>0</v>
      </c>
      <c r="W485" s="126">
        <f t="shared" si="73"/>
        <v>0.16</v>
      </c>
      <c r="X485" s="126"/>
      <c r="Y485" s="126"/>
      <c r="Z485" s="126"/>
      <c r="AA485" s="126"/>
      <c r="AB485" s="126"/>
      <c r="AC485" s="126"/>
      <c r="AD485" s="126"/>
      <c r="AE485" s="126"/>
      <c r="AF485" s="126"/>
      <c r="AG485" s="126"/>
      <c r="AH485" s="126"/>
      <c r="AI485" s="126"/>
      <c r="AJ485" s="130"/>
      <c r="AK485" s="130"/>
      <c r="AL485" s="126"/>
      <c r="AM485" s="126"/>
      <c r="AN485" s="126"/>
      <c r="AO485" s="126"/>
      <c r="AP485" s="130"/>
      <c r="AQ485" s="130"/>
    </row>
    <row r="486" spans="1:43" ht="110.25" x14ac:dyDescent="0.25">
      <c r="A486" s="124" t="s">
        <v>700</v>
      </c>
      <c r="B486" s="715"/>
      <c r="C486" s="106" t="s">
        <v>1385</v>
      </c>
      <c r="D486" s="126"/>
      <c r="E486" s="126"/>
      <c r="F486" s="126"/>
      <c r="G486" s="126"/>
      <c r="H486" s="126"/>
      <c r="I486" s="126"/>
      <c r="J486" s="126"/>
      <c r="K486" s="126"/>
      <c r="L486" s="126"/>
      <c r="M486" s="126"/>
      <c r="N486" s="130"/>
      <c r="O486" s="130"/>
      <c r="P486" s="130"/>
      <c r="Q486" s="130"/>
      <c r="R486" s="130"/>
      <c r="S486" s="130"/>
      <c r="T486" s="130">
        <v>0</v>
      </c>
      <c r="U486" s="130">
        <v>0.16</v>
      </c>
      <c r="V486" s="126">
        <f t="shared" si="73"/>
        <v>0</v>
      </c>
      <c r="W486" s="126">
        <f t="shared" si="73"/>
        <v>0.16</v>
      </c>
      <c r="X486" s="126"/>
      <c r="Y486" s="126"/>
      <c r="Z486" s="126"/>
      <c r="AA486" s="126"/>
      <c r="AB486" s="126"/>
      <c r="AC486" s="126"/>
      <c r="AD486" s="126"/>
      <c r="AE486" s="126"/>
      <c r="AF486" s="126"/>
      <c r="AG486" s="126"/>
      <c r="AH486" s="126"/>
      <c r="AI486" s="126"/>
      <c r="AJ486" s="130"/>
      <c r="AK486" s="130"/>
      <c r="AL486" s="126"/>
      <c r="AM486" s="126"/>
      <c r="AN486" s="126"/>
      <c r="AO486" s="126"/>
      <c r="AP486" s="130"/>
      <c r="AQ486" s="130"/>
    </row>
    <row r="487" spans="1:43" ht="110.25" x14ac:dyDescent="0.25">
      <c r="A487" s="124" t="s">
        <v>700</v>
      </c>
      <c r="B487" s="715"/>
      <c r="C487" s="106" t="s">
        <v>1386</v>
      </c>
      <c r="D487" s="126"/>
      <c r="E487" s="126"/>
      <c r="F487" s="126"/>
      <c r="G487" s="126"/>
      <c r="H487" s="126"/>
      <c r="I487" s="126"/>
      <c r="J487" s="126"/>
      <c r="K487" s="126"/>
      <c r="L487" s="126"/>
      <c r="M487" s="126"/>
      <c r="N487" s="130"/>
      <c r="O487" s="130"/>
      <c r="P487" s="130"/>
      <c r="Q487" s="130"/>
      <c r="R487" s="130"/>
      <c r="S487" s="130"/>
      <c r="T487" s="130">
        <v>0</v>
      </c>
      <c r="U487" s="130">
        <v>0</v>
      </c>
      <c r="V487" s="126">
        <f t="shared" si="73"/>
        <v>0</v>
      </c>
      <c r="W487" s="126">
        <f t="shared" si="73"/>
        <v>0</v>
      </c>
      <c r="X487" s="126"/>
      <c r="Y487" s="126"/>
      <c r="Z487" s="126"/>
      <c r="AA487" s="126"/>
      <c r="AB487" s="126"/>
      <c r="AC487" s="126"/>
      <c r="AD487" s="126"/>
      <c r="AE487" s="126"/>
      <c r="AF487" s="126"/>
      <c r="AG487" s="126"/>
      <c r="AH487" s="126"/>
      <c r="AI487" s="126"/>
      <c r="AJ487" s="130"/>
      <c r="AK487" s="130"/>
      <c r="AL487" s="126"/>
      <c r="AM487" s="126"/>
      <c r="AN487" s="126"/>
      <c r="AO487" s="126"/>
      <c r="AP487" s="130"/>
      <c r="AQ487" s="130"/>
    </row>
    <row r="488" spans="1:43" ht="110.25" x14ac:dyDescent="0.25">
      <c r="A488" s="124" t="s">
        <v>700</v>
      </c>
      <c r="B488" s="715"/>
      <c r="C488" s="106" t="s">
        <v>1387</v>
      </c>
      <c r="D488" s="126"/>
      <c r="E488" s="126"/>
      <c r="F488" s="126"/>
      <c r="G488" s="126"/>
      <c r="H488" s="126"/>
      <c r="I488" s="126"/>
      <c r="J488" s="126"/>
      <c r="K488" s="126"/>
      <c r="L488" s="126"/>
      <c r="M488" s="126"/>
      <c r="N488" s="130"/>
      <c r="O488" s="130"/>
      <c r="P488" s="130"/>
      <c r="Q488" s="130"/>
      <c r="R488" s="130"/>
      <c r="S488" s="130"/>
      <c r="T488" s="130">
        <v>0.08</v>
      </c>
      <c r="U488" s="130">
        <v>0</v>
      </c>
      <c r="V488" s="126">
        <f t="shared" si="73"/>
        <v>0.08</v>
      </c>
      <c r="W488" s="126">
        <f t="shared" si="73"/>
        <v>0</v>
      </c>
      <c r="X488" s="126"/>
      <c r="Y488" s="126"/>
      <c r="Z488" s="126"/>
      <c r="AA488" s="126"/>
      <c r="AB488" s="126"/>
      <c r="AC488" s="126"/>
      <c r="AD488" s="126"/>
      <c r="AE488" s="126"/>
      <c r="AF488" s="126"/>
      <c r="AG488" s="126"/>
      <c r="AH488" s="126"/>
      <c r="AI488" s="126"/>
      <c r="AJ488" s="130"/>
      <c r="AK488" s="130"/>
      <c r="AL488" s="126"/>
      <c r="AM488" s="126"/>
      <c r="AN488" s="126"/>
      <c r="AO488" s="126"/>
      <c r="AP488" s="130"/>
      <c r="AQ488" s="130"/>
    </row>
    <row r="489" spans="1:43" ht="110.25" x14ac:dyDescent="0.25">
      <c r="A489" s="124" t="s">
        <v>700</v>
      </c>
      <c r="B489" s="715"/>
      <c r="C489" s="106" t="s">
        <v>1388</v>
      </c>
      <c r="D489" s="126"/>
      <c r="E489" s="126"/>
      <c r="F489" s="126"/>
      <c r="G489" s="126"/>
      <c r="H489" s="126"/>
      <c r="I489" s="126"/>
      <c r="J489" s="126"/>
      <c r="K489" s="126"/>
      <c r="L489" s="126"/>
      <c r="M489" s="126"/>
      <c r="N489" s="130"/>
      <c r="O489" s="130"/>
      <c r="P489" s="130"/>
      <c r="Q489" s="130"/>
      <c r="R489" s="130"/>
      <c r="S489" s="130"/>
      <c r="T489" s="130">
        <v>5.1999999999999998E-2</v>
      </c>
      <c r="U489" s="130">
        <v>0</v>
      </c>
      <c r="V489" s="126">
        <f t="shared" si="73"/>
        <v>5.1999999999999998E-2</v>
      </c>
      <c r="W489" s="126">
        <f t="shared" si="73"/>
        <v>0</v>
      </c>
      <c r="X489" s="126"/>
      <c r="Y489" s="126"/>
      <c r="Z489" s="126"/>
      <c r="AA489" s="126"/>
      <c r="AB489" s="126"/>
      <c r="AC489" s="126"/>
      <c r="AD489" s="126"/>
      <c r="AE489" s="126"/>
      <c r="AF489" s="126"/>
      <c r="AG489" s="126"/>
      <c r="AH489" s="126"/>
      <c r="AI489" s="126"/>
      <c r="AJ489" s="130"/>
      <c r="AK489" s="130"/>
      <c r="AL489" s="126"/>
      <c r="AM489" s="126"/>
      <c r="AN489" s="126"/>
      <c r="AO489" s="126"/>
      <c r="AP489" s="130"/>
      <c r="AQ489" s="130"/>
    </row>
    <row r="490" spans="1:43" ht="110.25" x14ac:dyDescent="0.25">
      <c r="A490" s="124" t="s">
        <v>700</v>
      </c>
      <c r="B490" s="715"/>
      <c r="C490" s="106" t="s">
        <v>1389</v>
      </c>
      <c r="D490" s="126"/>
      <c r="E490" s="126"/>
      <c r="F490" s="126"/>
      <c r="G490" s="126"/>
      <c r="H490" s="126"/>
      <c r="I490" s="126"/>
      <c r="J490" s="126"/>
      <c r="K490" s="126"/>
      <c r="L490" s="126"/>
      <c r="M490" s="126"/>
      <c r="N490" s="130"/>
      <c r="O490" s="130"/>
      <c r="P490" s="130"/>
      <c r="Q490" s="130"/>
      <c r="R490" s="130"/>
      <c r="S490" s="130"/>
      <c r="T490" s="130">
        <v>7.4999999999999997E-2</v>
      </c>
      <c r="U490" s="130">
        <v>0</v>
      </c>
      <c r="V490" s="126">
        <f t="shared" si="73"/>
        <v>7.4999999999999997E-2</v>
      </c>
      <c r="W490" s="126">
        <f t="shared" si="73"/>
        <v>0</v>
      </c>
      <c r="X490" s="126"/>
      <c r="Y490" s="126"/>
      <c r="Z490" s="126"/>
      <c r="AA490" s="126"/>
      <c r="AB490" s="126"/>
      <c r="AC490" s="126"/>
      <c r="AD490" s="126"/>
      <c r="AE490" s="126"/>
      <c r="AF490" s="126"/>
      <c r="AG490" s="126"/>
      <c r="AH490" s="126"/>
      <c r="AI490" s="126"/>
      <c r="AJ490" s="130"/>
      <c r="AK490" s="130"/>
      <c r="AL490" s="126"/>
      <c r="AM490" s="126"/>
      <c r="AN490" s="126"/>
      <c r="AO490" s="126"/>
      <c r="AP490" s="130"/>
      <c r="AQ490" s="130"/>
    </row>
    <row r="491" spans="1:43" ht="110.25" x14ac:dyDescent="0.25">
      <c r="A491" s="124" t="s">
        <v>700</v>
      </c>
      <c r="B491" s="715"/>
      <c r="C491" s="106" t="s">
        <v>1390</v>
      </c>
      <c r="D491" s="126"/>
      <c r="E491" s="126"/>
      <c r="F491" s="126"/>
      <c r="G491" s="126"/>
      <c r="H491" s="126"/>
      <c r="I491" s="126"/>
      <c r="J491" s="126"/>
      <c r="K491" s="126"/>
      <c r="L491" s="126"/>
      <c r="M491" s="126"/>
      <c r="N491" s="130"/>
      <c r="O491" s="130"/>
      <c r="P491" s="130"/>
      <c r="Q491" s="130"/>
      <c r="R491" s="130"/>
      <c r="S491" s="130"/>
      <c r="T491" s="130">
        <v>0.218</v>
      </c>
      <c r="U491" s="130">
        <v>0</v>
      </c>
      <c r="V491" s="126">
        <f t="shared" si="73"/>
        <v>0.218</v>
      </c>
      <c r="W491" s="126">
        <f t="shared" si="73"/>
        <v>0</v>
      </c>
      <c r="X491" s="126"/>
      <c r="Y491" s="126"/>
      <c r="Z491" s="126"/>
      <c r="AA491" s="126"/>
      <c r="AB491" s="126"/>
      <c r="AC491" s="126"/>
      <c r="AD491" s="126"/>
      <c r="AE491" s="126"/>
      <c r="AF491" s="126"/>
      <c r="AG491" s="126"/>
      <c r="AH491" s="126"/>
      <c r="AI491" s="126"/>
      <c r="AJ491" s="130"/>
      <c r="AK491" s="130"/>
      <c r="AL491" s="126"/>
      <c r="AM491" s="126"/>
      <c r="AN491" s="126"/>
      <c r="AO491" s="126"/>
      <c r="AP491" s="130"/>
      <c r="AQ491" s="130"/>
    </row>
    <row r="492" spans="1:43" ht="110.25" x14ac:dyDescent="0.25">
      <c r="A492" s="124" t="s">
        <v>700</v>
      </c>
      <c r="B492" s="715"/>
      <c r="C492" s="106" t="s">
        <v>1391</v>
      </c>
      <c r="D492" s="126"/>
      <c r="E492" s="126"/>
      <c r="F492" s="126"/>
      <c r="G492" s="126"/>
      <c r="H492" s="126"/>
      <c r="I492" s="126"/>
      <c r="J492" s="126"/>
      <c r="K492" s="126"/>
      <c r="L492" s="126"/>
      <c r="M492" s="126"/>
      <c r="N492" s="130"/>
      <c r="O492" s="130"/>
      <c r="P492" s="130"/>
      <c r="Q492" s="130"/>
      <c r="R492" s="130"/>
      <c r="S492" s="130"/>
      <c r="T492" s="130">
        <v>0.155</v>
      </c>
      <c r="U492" s="130">
        <v>0</v>
      </c>
      <c r="V492" s="126">
        <f t="shared" si="73"/>
        <v>0.155</v>
      </c>
      <c r="W492" s="126">
        <f t="shared" si="73"/>
        <v>0</v>
      </c>
      <c r="X492" s="126"/>
      <c r="Y492" s="126"/>
      <c r="Z492" s="126"/>
      <c r="AA492" s="126"/>
      <c r="AB492" s="126"/>
      <c r="AC492" s="126"/>
      <c r="AD492" s="126"/>
      <c r="AE492" s="126"/>
      <c r="AF492" s="126"/>
      <c r="AG492" s="126"/>
      <c r="AH492" s="126"/>
      <c r="AI492" s="126"/>
      <c r="AJ492" s="130"/>
      <c r="AK492" s="130"/>
      <c r="AL492" s="126"/>
      <c r="AM492" s="126"/>
      <c r="AN492" s="126"/>
      <c r="AO492" s="126"/>
      <c r="AP492" s="130"/>
      <c r="AQ492" s="130"/>
    </row>
    <row r="493" spans="1:43" ht="126" x14ac:dyDescent="0.25">
      <c r="A493" s="124" t="s">
        <v>700</v>
      </c>
      <c r="B493" s="715"/>
      <c r="C493" s="106" t="s">
        <v>1392</v>
      </c>
      <c r="D493" s="126"/>
      <c r="E493" s="126"/>
      <c r="F493" s="126"/>
      <c r="G493" s="126"/>
      <c r="H493" s="126"/>
      <c r="I493" s="126"/>
      <c r="J493" s="126"/>
      <c r="K493" s="126"/>
      <c r="L493" s="126"/>
      <c r="M493" s="126"/>
      <c r="N493" s="130"/>
      <c r="O493" s="130"/>
      <c r="P493" s="130"/>
      <c r="Q493" s="130"/>
      <c r="R493" s="130"/>
      <c r="S493" s="130"/>
      <c r="T493" s="130">
        <v>2.1000000000000001E-2</v>
      </c>
      <c r="U493" s="130">
        <v>0</v>
      </c>
      <c r="V493" s="126">
        <f t="shared" si="73"/>
        <v>2.1000000000000001E-2</v>
      </c>
      <c r="W493" s="126">
        <f t="shared" si="73"/>
        <v>0</v>
      </c>
      <c r="X493" s="126"/>
      <c r="Y493" s="126"/>
      <c r="Z493" s="126"/>
      <c r="AA493" s="126"/>
      <c r="AB493" s="126"/>
      <c r="AC493" s="126"/>
      <c r="AD493" s="126"/>
      <c r="AE493" s="126"/>
      <c r="AF493" s="126"/>
      <c r="AG493" s="126"/>
      <c r="AH493" s="126"/>
      <c r="AI493" s="126"/>
      <c r="AJ493" s="130"/>
      <c r="AK493" s="130"/>
      <c r="AL493" s="126"/>
      <c r="AM493" s="126"/>
      <c r="AN493" s="126"/>
      <c r="AO493" s="126"/>
      <c r="AP493" s="130"/>
      <c r="AQ493" s="130"/>
    </row>
    <row r="494" spans="1:43" ht="47.25" x14ac:dyDescent="0.25">
      <c r="A494" s="124" t="s">
        <v>1393</v>
      </c>
      <c r="B494" s="715"/>
      <c r="C494" s="106" t="s">
        <v>1394</v>
      </c>
      <c r="D494" s="126"/>
      <c r="E494" s="126"/>
      <c r="F494" s="126"/>
      <c r="G494" s="126"/>
      <c r="H494" s="126"/>
      <c r="I494" s="126"/>
      <c r="J494" s="126"/>
      <c r="K494" s="126"/>
      <c r="L494" s="126"/>
      <c r="M494" s="126"/>
      <c r="N494" s="130"/>
      <c r="O494" s="130"/>
      <c r="P494" s="130"/>
      <c r="Q494" s="130"/>
      <c r="R494" s="130">
        <v>0.27500000000000002</v>
      </c>
      <c r="S494" s="130"/>
      <c r="T494" s="130"/>
      <c r="U494" s="130"/>
      <c r="V494" s="126">
        <f t="shared" si="73"/>
        <v>0.27500000000000002</v>
      </c>
      <c r="W494" s="126">
        <f t="shared" si="73"/>
        <v>0</v>
      </c>
      <c r="X494" s="126"/>
      <c r="Y494" s="126"/>
      <c r="Z494" s="126"/>
      <c r="AA494" s="126"/>
      <c r="AB494" s="126"/>
      <c r="AC494" s="126"/>
      <c r="AD494" s="126"/>
      <c r="AE494" s="126"/>
      <c r="AF494" s="126"/>
      <c r="AG494" s="126"/>
      <c r="AH494" s="126"/>
      <c r="AI494" s="126"/>
      <c r="AJ494" s="130"/>
      <c r="AK494" s="130"/>
      <c r="AL494" s="126"/>
      <c r="AM494" s="126"/>
      <c r="AN494" s="126"/>
      <c r="AO494" s="126"/>
      <c r="AP494" s="130"/>
      <c r="AQ494" s="130"/>
    </row>
    <row r="495" spans="1:43" ht="78.75" x14ac:dyDescent="0.25">
      <c r="A495" s="124" t="s">
        <v>1395</v>
      </c>
      <c r="B495" s="715"/>
      <c r="C495" s="106" t="s">
        <v>1396</v>
      </c>
      <c r="D495" s="126"/>
      <c r="E495" s="126"/>
      <c r="F495" s="126"/>
      <c r="G495" s="126"/>
      <c r="H495" s="126"/>
      <c r="I495" s="126"/>
      <c r="J495" s="126"/>
      <c r="K495" s="126"/>
      <c r="L495" s="126"/>
      <c r="M495" s="126"/>
      <c r="N495" s="130">
        <v>0.5</v>
      </c>
      <c r="O495" s="130">
        <v>0</v>
      </c>
      <c r="P495" s="130"/>
      <c r="Q495" s="130"/>
      <c r="R495" s="130"/>
      <c r="S495" s="130"/>
      <c r="T495" s="130"/>
      <c r="U495" s="130"/>
      <c r="V495" s="126">
        <f t="shared" si="73"/>
        <v>0.5</v>
      </c>
      <c r="W495" s="126">
        <f t="shared" si="73"/>
        <v>0</v>
      </c>
      <c r="X495" s="126"/>
      <c r="Y495" s="126"/>
      <c r="Z495" s="126"/>
      <c r="AA495" s="126"/>
      <c r="AB495" s="126"/>
      <c r="AC495" s="126"/>
      <c r="AD495" s="126"/>
      <c r="AE495" s="126"/>
      <c r="AF495" s="126"/>
      <c r="AG495" s="126"/>
      <c r="AH495" s="126"/>
      <c r="AI495" s="126"/>
      <c r="AJ495" s="130"/>
      <c r="AK495" s="130"/>
      <c r="AL495" s="126"/>
      <c r="AM495" s="126"/>
      <c r="AN495" s="126"/>
      <c r="AO495" s="126"/>
      <c r="AP495" s="130">
        <f t="shared" ref="AP495:AQ540" si="74">AH495+AJ495+AL495+AN495</f>
        <v>0</v>
      </c>
      <c r="AQ495" s="130">
        <f t="shared" si="74"/>
        <v>0</v>
      </c>
    </row>
    <row r="496" spans="1:43" ht="94.5" x14ac:dyDescent="0.25">
      <c r="A496" s="124" t="s">
        <v>1395</v>
      </c>
      <c r="B496" s="715"/>
      <c r="C496" s="106" t="s">
        <v>1397</v>
      </c>
      <c r="D496" s="126"/>
      <c r="E496" s="126"/>
      <c r="F496" s="126"/>
      <c r="G496" s="126"/>
      <c r="H496" s="126"/>
      <c r="I496" s="126"/>
      <c r="J496" s="126"/>
      <c r="K496" s="126"/>
      <c r="L496" s="126"/>
      <c r="M496" s="126"/>
      <c r="N496" s="130">
        <v>0.15</v>
      </c>
      <c r="O496" s="130">
        <v>0</v>
      </c>
      <c r="P496" s="130"/>
      <c r="Q496" s="130"/>
      <c r="R496" s="130"/>
      <c r="S496" s="130"/>
      <c r="T496" s="130"/>
      <c r="U496" s="130"/>
      <c r="V496" s="126">
        <f t="shared" si="73"/>
        <v>0.15</v>
      </c>
      <c r="W496" s="126">
        <f t="shared" si="73"/>
        <v>0</v>
      </c>
      <c r="X496" s="126"/>
      <c r="Y496" s="126"/>
      <c r="Z496" s="126"/>
      <c r="AA496" s="126"/>
      <c r="AB496" s="126"/>
      <c r="AC496" s="126"/>
      <c r="AD496" s="126"/>
      <c r="AE496" s="126"/>
      <c r="AF496" s="126"/>
      <c r="AG496" s="126"/>
      <c r="AH496" s="126"/>
      <c r="AI496" s="126"/>
      <c r="AJ496" s="130"/>
      <c r="AK496" s="130"/>
      <c r="AL496" s="126"/>
      <c r="AM496" s="126"/>
      <c r="AN496" s="126"/>
      <c r="AO496" s="126"/>
      <c r="AP496" s="130">
        <f t="shared" si="74"/>
        <v>0</v>
      </c>
      <c r="AQ496" s="130">
        <f t="shared" si="74"/>
        <v>0</v>
      </c>
    </row>
    <row r="497" spans="1:43" ht="94.5" x14ac:dyDescent="0.25">
      <c r="A497" s="124" t="s">
        <v>1395</v>
      </c>
      <c r="B497" s="715"/>
      <c r="C497" s="106" t="s">
        <v>1398</v>
      </c>
      <c r="D497" s="126"/>
      <c r="E497" s="126"/>
      <c r="F497" s="126"/>
      <c r="G497" s="126"/>
      <c r="H497" s="126"/>
      <c r="I497" s="126"/>
      <c r="J497" s="126"/>
      <c r="K497" s="126"/>
      <c r="L497" s="126"/>
      <c r="M497" s="126"/>
      <c r="N497" s="130">
        <v>0.39</v>
      </c>
      <c r="O497" s="130">
        <v>0</v>
      </c>
      <c r="P497" s="130"/>
      <c r="Q497" s="130"/>
      <c r="R497" s="130"/>
      <c r="S497" s="130"/>
      <c r="T497" s="130"/>
      <c r="U497" s="130"/>
      <c r="V497" s="126">
        <f t="shared" si="73"/>
        <v>0.39</v>
      </c>
      <c r="W497" s="126">
        <f t="shared" si="73"/>
        <v>0</v>
      </c>
      <c r="X497" s="126"/>
      <c r="Y497" s="126"/>
      <c r="Z497" s="126"/>
      <c r="AA497" s="126"/>
      <c r="AB497" s="126"/>
      <c r="AC497" s="126"/>
      <c r="AD497" s="126"/>
      <c r="AE497" s="126"/>
      <c r="AF497" s="126"/>
      <c r="AG497" s="126"/>
      <c r="AH497" s="126"/>
      <c r="AI497" s="126"/>
      <c r="AJ497" s="130"/>
      <c r="AK497" s="130"/>
      <c r="AL497" s="126"/>
      <c r="AM497" s="126"/>
      <c r="AN497" s="126"/>
      <c r="AO497" s="126"/>
      <c r="AP497" s="130">
        <f t="shared" si="74"/>
        <v>0</v>
      </c>
      <c r="AQ497" s="130">
        <f t="shared" si="74"/>
        <v>0</v>
      </c>
    </row>
    <row r="498" spans="1:43" ht="78.75" x14ac:dyDescent="0.25">
      <c r="A498" s="124" t="s">
        <v>1395</v>
      </c>
      <c r="B498" s="715"/>
      <c r="C498" s="106" t="s">
        <v>1399</v>
      </c>
      <c r="D498" s="126"/>
      <c r="E498" s="126"/>
      <c r="F498" s="126"/>
      <c r="G498" s="126"/>
      <c r="H498" s="126"/>
      <c r="I498" s="126"/>
      <c r="J498" s="126"/>
      <c r="K498" s="126"/>
      <c r="L498" s="126"/>
      <c r="M498" s="126"/>
      <c r="N498" s="130">
        <v>0.7</v>
      </c>
      <c r="O498" s="130">
        <v>0</v>
      </c>
      <c r="P498" s="130"/>
      <c r="Q498" s="130"/>
      <c r="R498" s="130"/>
      <c r="S498" s="130"/>
      <c r="T498" s="130"/>
      <c r="U498" s="130"/>
      <c r="V498" s="126">
        <f t="shared" si="73"/>
        <v>0.7</v>
      </c>
      <c r="W498" s="126">
        <f t="shared" si="73"/>
        <v>0</v>
      </c>
      <c r="X498" s="126"/>
      <c r="Y498" s="126"/>
      <c r="Z498" s="126"/>
      <c r="AA498" s="126"/>
      <c r="AB498" s="126"/>
      <c r="AC498" s="126"/>
      <c r="AD498" s="126"/>
      <c r="AE498" s="126"/>
      <c r="AF498" s="126"/>
      <c r="AG498" s="126"/>
      <c r="AH498" s="126"/>
      <c r="AI498" s="126"/>
      <c r="AJ498" s="130"/>
      <c r="AK498" s="130"/>
      <c r="AL498" s="126"/>
      <c r="AM498" s="126"/>
      <c r="AN498" s="126"/>
      <c r="AO498" s="126"/>
      <c r="AP498" s="130">
        <f t="shared" si="74"/>
        <v>0</v>
      </c>
      <c r="AQ498" s="130">
        <f t="shared" si="74"/>
        <v>0</v>
      </c>
    </row>
    <row r="499" spans="1:43" ht="78.75" x14ac:dyDescent="0.25">
      <c r="A499" s="124" t="s">
        <v>1395</v>
      </c>
      <c r="B499" s="715"/>
      <c r="C499" s="106" t="s">
        <v>1400</v>
      </c>
      <c r="D499" s="126"/>
      <c r="E499" s="126"/>
      <c r="F499" s="126"/>
      <c r="G499" s="126"/>
      <c r="H499" s="126"/>
      <c r="I499" s="126"/>
      <c r="J499" s="126"/>
      <c r="K499" s="126"/>
      <c r="L499" s="126"/>
      <c r="M499" s="126"/>
      <c r="N499" s="130">
        <v>0.23499999999999999</v>
      </c>
      <c r="O499" s="130">
        <v>0</v>
      </c>
      <c r="P499" s="130"/>
      <c r="Q499" s="130"/>
      <c r="R499" s="130"/>
      <c r="S499" s="130"/>
      <c r="T499" s="130"/>
      <c r="U499" s="130"/>
      <c r="V499" s="126">
        <f t="shared" si="73"/>
        <v>0.23499999999999999</v>
      </c>
      <c r="W499" s="126">
        <f t="shared" si="73"/>
        <v>0</v>
      </c>
      <c r="X499" s="126"/>
      <c r="Y499" s="126"/>
      <c r="Z499" s="126"/>
      <c r="AA499" s="126"/>
      <c r="AB499" s="126"/>
      <c r="AC499" s="126"/>
      <c r="AD499" s="126"/>
      <c r="AE499" s="126"/>
      <c r="AF499" s="126"/>
      <c r="AG499" s="126"/>
      <c r="AH499" s="126"/>
      <c r="AI499" s="126"/>
      <c r="AJ499" s="130"/>
      <c r="AK499" s="130"/>
      <c r="AL499" s="126"/>
      <c r="AM499" s="126"/>
      <c r="AN499" s="126"/>
      <c r="AO499" s="126"/>
      <c r="AP499" s="130">
        <f t="shared" si="74"/>
        <v>0</v>
      </c>
      <c r="AQ499" s="130">
        <f t="shared" si="74"/>
        <v>0</v>
      </c>
    </row>
    <row r="500" spans="1:43" ht="78.75" x14ac:dyDescent="0.25">
      <c r="A500" s="124" t="s">
        <v>1395</v>
      </c>
      <c r="B500" s="715"/>
      <c r="C500" s="106" t="s">
        <v>1401</v>
      </c>
      <c r="D500" s="126"/>
      <c r="E500" s="126"/>
      <c r="F500" s="126"/>
      <c r="G500" s="126"/>
      <c r="H500" s="126"/>
      <c r="I500" s="126"/>
      <c r="J500" s="126"/>
      <c r="K500" s="126"/>
      <c r="L500" s="126"/>
      <c r="M500" s="126"/>
      <c r="N500" s="130">
        <v>1.4999999999999999E-2</v>
      </c>
      <c r="O500" s="130">
        <v>0</v>
      </c>
      <c r="P500" s="130"/>
      <c r="Q500" s="130"/>
      <c r="R500" s="130"/>
      <c r="S500" s="130"/>
      <c r="T500" s="130"/>
      <c r="U500" s="130"/>
      <c r="V500" s="126">
        <f t="shared" si="73"/>
        <v>1.4999999999999999E-2</v>
      </c>
      <c r="W500" s="126">
        <f t="shared" si="73"/>
        <v>0</v>
      </c>
      <c r="X500" s="126"/>
      <c r="Y500" s="126"/>
      <c r="Z500" s="126"/>
      <c r="AA500" s="126"/>
      <c r="AB500" s="126"/>
      <c r="AC500" s="126"/>
      <c r="AD500" s="126"/>
      <c r="AE500" s="126"/>
      <c r="AF500" s="126"/>
      <c r="AG500" s="126"/>
      <c r="AH500" s="126"/>
      <c r="AI500" s="126"/>
      <c r="AJ500" s="130"/>
      <c r="AK500" s="130"/>
      <c r="AL500" s="126"/>
      <c r="AM500" s="126"/>
      <c r="AN500" s="126"/>
      <c r="AO500" s="126"/>
      <c r="AP500" s="130">
        <f t="shared" si="74"/>
        <v>0</v>
      </c>
      <c r="AQ500" s="130">
        <f t="shared" si="74"/>
        <v>0</v>
      </c>
    </row>
    <row r="501" spans="1:43" ht="78.75" x14ac:dyDescent="0.25">
      <c r="A501" s="124" t="s">
        <v>1395</v>
      </c>
      <c r="B501" s="715"/>
      <c r="C501" s="106" t="s">
        <v>1402</v>
      </c>
      <c r="D501" s="126"/>
      <c r="E501" s="126"/>
      <c r="F501" s="126"/>
      <c r="G501" s="126"/>
      <c r="H501" s="126"/>
      <c r="I501" s="126"/>
      <c r="J501" s="126"/>
      <c r="K501" s="126"/>
      <c r="L501" s="126"/>
      <c r="M501" s="126"/>
      <c r="N501" s="130">
        <v>0.245</v>
      </c>
      <c r="O501" s="130">
        <v>0</v>
      </c>
      <c r="P501" s="130"/>
      <c r="Q501" s="130"/>
      <c r="R501" s="130"/>
      <c r="S501" s="130"/>
      <c r="T501" s="130"/>
      <c r="U501" s="130"/>
      <c r="V501" s="126">
        <f t="shared" si="73"/>
        <v>0.245</v>
      </c>
      <c r="W501" s="126">
        <f t="shared" si="73"/>
        <v>0</v>
      </c>
      <c r="X501" s="126"/>
      <c r="Y501" s="126"/>
      <c r="Z501" s="126"/>
      <c r="AA501" s="126"/>
      <c r="AB501" s="126"/>
      <c r="AC501" s="126"/>
      <c r="AD501" s="126"/>
      <c r="AE501" s="126"/>
      <c r="AF501" s="126"/>
      <c r="AG501" s="126"/>
      <c r="AH501" s="126"/>
      <c r="AI501" s="126"/>
      <c r="AJ501" s="130"/>
      <c r="AK501" s="130"/>
      <c r="AL501" s="126"/>
      <c r="AM501" s="126"/>
      <c r="AN501" s="126"/>
      <c r="AO501" s="126"/>
      <c r="AP501" s="130">
        <f t="shared" si="74"/>
        <v>0</v>
      </c>
      <c r="AQ501" s="130">
        <f t="shared" si="74"/>
        <v>0</v>
      </c>
    </row>
    <row r="502" spans="1:43" ht="78.75" x14ac:dyDescent="0.25">
      <c r="A502" s="124" t="s">
        <v>1395</v>
      </c>
      <c r="B502" s="715"/>
      <c r="C502" s="106" t="s">
        <v>1403</v>
      </c>
      <c r="D502" s="126"/>
      <c r="E502" s="126"/>
      <c r="F502" s="126"/>
      <c r="G502" s="126"/>
      <c r="H502" s="126"/>
      <c r="I502" s="126"/>
      <c r="J502" s="126"/>
      <c r="K502" s="126"/>
      <c r="L502" s="126"/>
      <c r="M502" s="126"/>
      <c r="N502" s="130">
        <v>0.123</v>
      </c>
      <c r="O502" s="130">
        <v>0</v>
      </c>
      <c r="P502" s="130"/>
      <c r="Q502" s="130"/>
      <c r="R502" s="130"/>
      <c r="S502" s="130"/>
      <c r="T502" s="130"/>
      <c r="U502" s="130"/>
      <c r="V502" s="126">
        <f t="shared" si="73"/>
        <v>0.123</v>
      </c>
      <c r="W502" s="126">
        <f t="shared" si="73"/>
        <v>0</v>
      </c>
      <c r="X502" s="126"/>
      <c r="Y502" s="126"/>
      <c r="Z502" s="126"/>
      <c r="AA502" s="126"/>
      <c r="AB502" s="126"/>
      <c r="AC502" s="126"/>
      <c r="AD502" s="126"/>
      <c r="AE502" s="126"/>
      <c r="AF502" s="126"/>
      <c r="AG502" s="126"/>
      <c r="AH502" s="126"/>
      <c r="AI502" s="126"/>
      <c r="AJ502" s="130"/>
      <c r="AK502" s="130"/>
      <c r="AL502" s="126"/>
      <c r="AM502" s="126"/>
      <c r="AN502" s="126"/>
      <c r="AO502" s="126"/>
      <c r="AP502" s="130">
        <f t="shared" si="74"/>
        <v>0</v>
      </c>
      <c r="AQ502" s="130">
        <f t="shared" si="74"/>
        <v>0</v>
      </c>
    </row>
    <row r="503" spans="1:43" ht="63" x14ac:dyDescent="0.25">
      <c r="A503" s="124" t="s">
        <v>1395</v>
      </c>
      <c r="B503" s="715"/>
      <c r="C503" s="106" t="s">
        <v>1404</v>
      </c>
      <c r="D503" s="126"/>
      <c r="E503" s="126"/>
      <c r="F503" s="126"/>
      <c r="G503" s="126"/>
      <c r="H503" s="126"/>
      <c r="I503" s="126"/>
      <c r="J503" s="126"/>
      <c r="K503" s="126"/>
      <c r="L503" s="126"/>
      <c r="M503" s="126"/>
      <c r="N503" s="130">
        <v>0.54</v>
      </c>
      <c r="O503" s="130">
        <v>0</v>
      </c>
      <c r="P503" s="130"/>
      <c r="Q503" s="130"/>
      <c r="R503" s="130"/>
      <c r="S503" s="130"/>
      <c r="T503" s="130"/>
      <c r="U503" s="130"/>
      <c r="V503" s="126">
        <f t="shared" si="73"/>
        <v>0.54</v>
      </c>
      <c r="W503" s="126">
        <f t="shared" si="73"/>
        <v>0</v>
      </c>
      <c r="X503" s="126"/>
      <c r="Y503" s="126"/>
      <c r="Z503" s="126"/>
      <c r="AA503" s="126"/>
      <c r="AB503" s="126"/>
      <c r="AC503" s="126"/>
      <c r="AD503" s="126"/>
      <c r="AE503" s="126"/>
      <c r="AF503" s="126"/>
      <c r="AG503" s="126"/>
      <c r="AH503" s="126"/>
      <c r="AI503" s="126"/>
      <c r="AJ503" s="130"/>
      <c r="AK503" s="130"/>
      <c r="AL503" s="126"/>
      <c r="AM503" s="126"/>
      <c r="AN503" s="126"/>
      <c r="AO503" s="126"/>
      <c r="AP503" s="130">
        <f t="shared" si="74"/>
        <v>0</v>
      </c>
      <c r="AQ503" s="130">
        <f t="shared" si="74"/>
        <v>0</v>
      </c>
    </row>
    <row r="504" spans="1:43" ht="110.25" x14ac:dyDescent="0.25">
      <c r="A504" s="124" t="s">
        <v>1395</v>
      </c>
      <c r="B504" s="715"/>
      <c r="C504" s="106" t="s">
        <v>1405</v>
      </c>
      <c r="D504" s="126"/>
      <c r="E504" s="126"/>
      <c r="F504" s="126"/>
      <c r="G504" s="126"/>
      <c r="H504" s="126"/>
      <c r="I504" s="126"/>
      <c r="J504" s="126"/>
      <c r="K504" s="126"/>
      <c r="L504" s="126"/>
      <c r="M504" s="126"/>
      <c r="N504" s="130">
        <v>0.35</v>
      </c>
      <c r="O504" s="130">
        <v>0.25</v>
      </c>
      <c r="P504" s="130"/>
      <c r="Q504" s="130"/>
      <c r="R504" s="130"/>
      <c r="S504" s="130"/>
      <c r="T504" s="130"/>
      <c r="U504" s="130"/>
      <c r="V504" s="126">
        <f t="shared" si="73"/>
        <v>0.35</v>
      </c>
      <c r="W504" s="126">
        <f t="shared" si="73"/>
        <v>0.25</v>
      </c>
      <c r="X504" s="126"/>
      <c r="Y504" s="126"/>
      <c r="Z504" s="126"/>
      <c r="AA504" s="126"/>
      <c r="AB504" s="126"/>
      <c r="AC504" s="126"/>
      <c r="AD504" s="126"/>
      <c r="AE504" s="126"/>
      <c r="AF504" s="126"/>
      <c r="AG504" s="126"/>
      <c r="AH504" s="126"/>
      <c r="AI504" s="126"/>
      <c r="AJ504" s="130"/>
      <c r="AK504" s="130"/>
      <c r="AL504" s="126"/>
      <c r="AM504" s="126"/>
      <c r="AN504" s="126"/>
      <c r="AO504" s="126"/>
      <c r="AP504" s="130">
        <f t="shared" si="74"/>
        <v>0</v>
      </c>
      <c r="AQ504" s="130">
        <f t="shared" si="74"/>
        <v>0</v>
      </c>
    </row>
    <row r="505" spans="1:43" ht="78.75" x14ac:dyDescent="0.25">
      <c r="A505" s="124" t="s">
        <v>1395</v>
      </c>
      <c r="B505" s="715"/>
      <c r="C505" s="106" t="s">
        <v>1406</v>
      </c>
      <c r="D505" s="126"/>
      <c r="E505" s="126"/>
      <c r="F505" s="126"/>
      <c r="G505" s="126"/>
      <c r="H505" s="126"/>
      <c r="I505" s="126"/>
      <c r="J505" s="126"/>
      <c r="K505" s="126"/>
      <c r="L505" s="126"/>
      <c r="M505" s="126"/>
      <c r="N505" s="130">
        <v>0.65</v>
      </c>
      <c r="O505" s="130">
        <v>0</v>
      </c>
      <c r="P505" s="130"/>
      <c r="Q505" s="130"/>
      <c r="R505" s="130"/>
      <c r="S505" s="130"/>
      <c r="T505" s="130"/>
      <c r="U505" s="130"/>
      <c r="V505" s="126">
        <f t="shared" si="73"/>
        <v>0.65</v>
      </c>
      <c r="W505" s="126">
        <f t="shared" si="73"/>
        <v>0</v>
      </c>
      <c r="X505" s="126"/>
      <c r="Y505" s="126"/>
      <c r="Z505" s="126"/>
      <c r="AA505" s="126"/>
      <c r="AB505" s="126"/>
      <c r="AC505" s="126"/>
      <c r="AD505" s="126"/>
      <c r="AE505" s="126"/>
      <c r="AF505" s="126"/>
      <c r="AG505" s="126"/>
      <c r="AH505" s="126"/>
      <c r="AI505" s="126"/>
      <c r="AJ505" s="130"/>
      <c r="AK505" s="130"/>
      <c r="AL505" s="126"/>
      <c r="AM505" s="126"/>
      <c r="AN505" s="126"/>
      <c r="AO505" s="126"/>
      <c r="AP505" s="130">
        <f t="shared" si="74"/>
        <v>0</v>
      </c>
      <c r="AQ505" s="130">
        <f t="shared" si="74"/>
        <v>0</v>
      </c>
    </row>
    <row r="506" spans="1:43" ht="110.25" x14ac:dyDescent="0.25">
      <c r="A506" s="124" t="s">
        <v>1395</v>
      </c>
      <c r="B506" s="715"/>
      <c r="C506" s="106" t="s">
        <v>1407</v>
      </c>
      <c r="D506" s="126"/>
      <c r="E506" s="126"/>
      <c r="F506" s="126"/>
      <c r="G506" s="126"/>
      <c r="H506" s="126"/>
      <c r="I506" s="126"/>
      <c r="J506" s="126"/>
      <c r="K506" s="126"/>
      <c r="L506" s="126"/>
      <c r="M506" s="126"/>
      <c r="N506" s="130">
        <v>0.58099999999999996</v>
      </c>
      <c r="O506" s="130">
        <v>0</v>
      </c>
      <c r="P506" s="130"/>
      <c r="Q506" s="130"/>
      <c r="R506" s="130"/>
      <c r="S506" s="130"/>
      <c r="T506" s="130"/>
      <c r="U506" s="130"/>
      <c r="V506" s="126">
        <f t="shared" si="73"/>
        <v>0.58099999999999996</v>
      </c>
      <c r="W506" s="126">
        <f t="shared" si="73"/>
        <v>0</v>
      </c>
      <c r="X506" s="126"/>
      <c r="Y506" s="126"/>
      <c r="Z506" s="126"/>
      <c r="AA506" s="126"/>
      <c r="AB506" s="126"/>
      <c r="AC506" s="126"/>
      <c r="AD506" s="126"/>
      <c r="AE506" s="126"/>
      <c r="AF506" s="126"/>
      <c r="AG506" s="126"/>
      <c r="AH506" s="126"/>
      <c r="AI506" s="126"/>
      <c r="AJ506" s="130"/>
      <c r="AK506" s="130"/>
      <c r="AL506" s="126"/>
      <c r="AM506" s="126"/>
      <c r="AN506" s="126"/>
      <c r="AO506" s="126"/>
      <c r="AP506" s="130">
        <f t="shared" si="74"/>
        <v>0</v>
      </c>
      <c r="AQ506" s="130">
        <f t="shared" si="74"/>
        <v>0</v>
      </c>
    </row>
    <row r="507" spans="1:43" ht="94.5" x14ac:dyDescent="0.25">
      <c r="A507" s="124" t="s">
        <v>1395</v>
      </c>
      <c r="B507" s="715"/>
      <c r="C507" s="106" t="s">
        <v>1408</v>
      </c>
      <c r="D507" s="126"/>
      <c r="E507" s="126"/>
      <c r="F507" s="126"/>
      <c r="G507" s="126"/>
      <c r="H507" s="126"/>
      <c r="I507" s="126"/>
      <c r="J507" s="126"/>
      <c r="K507" s="126"/>
      <c r="L507" s="126"/>
      <c r="M507" s="126"/>
      <c r="N507" s="130">
        <v>0.2</v>
      </c>
      <c r="O507" s="130">
        <v>0</v>
      </c>
      <c r="P507" s="130"/>
      <c r="Q507" s="130"/>
      <c r="R507" s="130"/>
      <c r="S507" s="130"/>
      <c r="T507" s="130"/>
      <c r="U507" s="130"/>
      <c r="V507" s="126">
        <f t="shared" si="73"/>
        <v>0.2</v>
      </c>
      <c r="W507" s="126">
        <f t="shared" si="73"/>
        <v>0</v>
      </c>
      <c r="X507" s="126"/>
      <c r="Y507" s="126"/>
      <c r="Z507" s="126"/>
      <c r="AA507" s="126"/>
      <c r="AB507" s="126"/>
      <c r="AC507" s="126"/>
      <c r="AD507" s="126"/>
      <c r="AE507" s="126"/>
      <c r="AF507" s="126"/>
      <c r="AG507" s="126"/>
      <c r="AH507" s="126"/>
      <c r="AI507" s="126"/>
      <c r="AJ507" s="130"/>
      <c r="AK507" s="130"/>
      <c r="AL507" s="126"/>
      <c r="AM507" s="126"/>
      <c r="AN507" s="126"/>
      <c r="AO507" s="126"/>
      <c r="AP507" s="130">
        <f t="shared" si="74"/>
        <v>0</v>
      </c>
      <c r="AQ507" s="130">
        <f t="shared" si="74"/>
        <v>0</v>
      </c>
    </row>
    <row r="508" spans="1:43" ht="94.5" x14ac:dyDescent="0.25">
      <c r="A508" s="124" t="s">
        <v>1395</v>
      </c>
      <c r="B508" s="715"/>
      <c r="C508" s="106" t="s">
        <v>1409</v>
      </c>
      <c r="D508" s="126"/>
      <c r="E508" s="126"/>
      <c r="F508" s="126"/>
      <c r="G508" s="126"/>
      <c r="H508" s="126"/>
      <c r="I508" s="126"/>
      <c r="J508" s="126"/>
      <c r="K508" s="126"/>
      <c r="L508" s="126"/>
      <c r="M508" s="126"/>
      <c r="N508" s="130">
        <v>3.2000000000000001E-2</v>
      </c>
      <c r="O508" s="130">
        <v>0</v>
      </c>
      <c r="P508" s="130"/>
      <c r="Q508" s="130"/>
      <c r="R508" s="130"/>
      <c r="S508" s="130"/>
      <c r="T508" s="130"/>
      <c r="U508" s="130"/>
      <c r="V508" s="126">
        <f t="shared" si="73"/>
        <v>3.2000000000000001E-2</v>
      </c>
      <c r="W508" s="126">
        <f t="shared" si="73"/>
        <v>0</v>
      </c>
      <c r="X508" s="126"/>
      <c r="Y508" s="126"/>
      <c r="Z508" s="126"/>
      <c r="AA508" s="126"/>
      <c r="AB508" s="126"/>
      <c r="AC508" s="126"/>
      <c r="AD508" s="126"/>
      <c r="AE508" s="126"/>
      <c r="AF508" s="126"/>
      <c r="AG508" s="126"/>
      <c r="AH508" s="126"/>
      <c r="AI508" s="126"/>
      <c r="AJ508" s="130"/>
      <c r="AK508" s="130"/>
      <c r="AL508" s="126"/>
      <c r="AM508" s="126"/>
      <c r="AN508" s="126"/>
      <c r="AO508" s="126"/>
      <c r="AP508" s="130">
        <f t="shared" si="74"/>
        <v>0</v>
      </c>
      <c r="AQ508" s="130">
        <f t="shared" si="74"/>
        <v>0</v>
      </c>
    </row>
    <row r="509" spans="1:43" ht="94.5" x14ac:dyDescent="0.25">
      <c r="A509" s="124" t="s">
        <v>1395</v>
      </c>
      <c r="B509" s="715"/>
      <c r="C509" s="106" t="s">
        <v>1410</v>
      </c>
      <c r="D509" s="126"/>
      <c r="E509" s="126"/>
      <c r="F509" s="126"/>
      <c r="G509" s="126"/>
      <c r="H509" s="126"/>
      <c r="I509" s="126"/>
      <c r="J509" s="126"/>
      <c r="K509" s="126"/>
      <c r="L509" s="126"/>
      <c r="M509" s="126"/>
      <c r="N509" s="130">
        <v>0.5</v>
      </c>
      <c r="O509" s="130">
        <v>0</v>
      </c>
      <c r="P509" s="130"/>
      <c r="Q509" s="130"/>
      <c r="R509" s="130"/>
      <c r="S509" s="130"/>
      <c r="T509" s="130"/>
      <c r="U509" s="130"/>
      <c r="V509" s="126">
        <f t="shared" si="73"/>
        <v>0.5</v>
      </c>
      <c r="W509" s="126">
        <f t="shared" si="73"/>
        <v>0</v>
      </c>
      <c r="X509" s="126"/>
      <c r="Y509" s="126"/>
      <c r="Z509" s="126"/>
      <c r="AA509" s="126"/>
      <c r="AB509" s="126"/>
      <c r="AC509" s="126"/>
      <c r="AD509" s="126"/>
      <c r="AE509" s="126"/>
      <c r="AF509" s="126"/>
      <c r="AG509" s="126"/>
      <c r="AH509" s="126"/>
      <c r="AI509" s="126"/>
      <c r="AJ509" s="130"/>
      <c r="AK509" s="130"/>
      <c r="AL509" s="126"/>
      <c r="AM509" s="126"/>
      <c r="AN509" s="126"/>
      <c r="AO509" s="126"/>
      <c r="AP509" s="130">
        <f t="shared" si="74"/>
        <v>0</v>
      </c>
      <c r="AQ509" s="130">
        <f t="shared" si="74"/>
        <v>0</v>
      </c>
    </row>
    <row r="510" spans="1:43" ht="94.5" x14ac:dyDescent="0.25">
      <c r="A510" s="124" t="s">
        <v>1395</v>
      </c>
      <c r="B510" s="715"/>
      <c r="C510" s="106" t="s">
        <v>1411</v>
      </c>
      <c r="D510" s="126"/>
      <c r="E510" s="126"/>
      <c r="F510" s="126"/>
      <c r="G510" s="126"/>
      <c r="H510" s="126"/>
      <c r="I510" s="126"/>
      <c r="J510" s="126"/>
      <c r="K510" s="126"/>
      <c r="L510" s="126"/>
      <c r="M510" s="126"/>
      <c r="N510" s="130">
        <v>0.25</v>
      </c>
      <c r="O510" s="130">
        <v>0</v>
      </c>
      <c r="P510" s="130"/>
      <c r="Q510" s="130"/>
      <c r="R510" s="130"/>
      <c r="S510" s="130"/>
      <c r="T510" s="130"/>
      <c r="U510" s="130"/>
      <c r="V510" s="126">
        <f t="shared" si="73"/>
        <v>0.25</v>
      </c>
      <c r="W510" s="126">
        <f t="shared" si="73"/>
        <v>0</v>
      </c>
      <c r="X510" s="126"/>
      <c r="Y510" s="126"/>
      <c r="Z510" s="126"/>
      <c r="AA510" s="126"/>
      <c r="AB510" s="126"/>
      <c r="AC510" s="126"/>
      <c r="AD510" s="126"/>
      <c r="AE510" s="126"/>
      <c r="AF510" s="126"/>
      <c r="AG510" s="126"/>
      <c r="AH510" s="126"/>
      <c r="AI510" s="126"/>
      <c r="AJ510" s="130"/>
      <c r="AK510" s="130"/>
      <c r="AL510" s="126"/>
      <c r="AM510" s="126"/>
      <c r="AN510" s="126"/>
      <c r="AO510" s="126"/>
      <c r="AP510" s="130">
        <f t="shared" si="74"/>
        <v>0</v>
      </c>
      <c r="AQ510" s="130">
        <f t="shared" si="74"/>
        <v>0</v>
      </c>
    </row>
    <row r="511" spans="1:43" ht="94.5" x14ac:dyDescent="0.25">
      <c r="A511" s="124" t="s">
        <v>1395</v>
      </c>
      <c r="B511" s="715"/>
      <c r="C511" s="106" t="s">
        <v>1412</v>
      </c>
      <c r="D511" s="126"/>
      <c r="E511" s="126"/>
      <c r="F511" s="126"/>
      <c r="G511" s="126"/>
      <c r="H511" s="126"/>
      <c r="I511" s="126"/>
      <c r="J511" s="126"/>
      <c r="K511" s="126"/>
      <c r="L511" s="126"/>
      <c r="M511" s="126"/>
      <c r="N511" s="130">
        <v>0.52</v>
      </c>
      <c r="O511" s="130">
        <v>0</v>
      </c>
      <c r="P511" s="130"/>
      <c r="Q511" s="130"/>
      <c r="R511" s="130"/>
      <c r="S511" s="130"/>
      <c r="T511" s="130"/>
      <c r="U511" s="130"/>
      <c r="V511" s="126">
        <f t="shared" si="73"/>
        <v>0.52</v>
      </c>
      <c r="W511" s="126">
        <f t="shared" si="73"/>
        <v>0</v>
      </c>
      <c r="X511" s="126"/>
      <c r="Y511" s="126"/>
      <c r="Z511" s="126"/>
      <c r="AA511" s="126"/>
      <c r="AB511" s="126"/>
      <c r="AC511" s="126"/>
      <c r="AD511" s="126"/>
      <c r="AE511" s="126"/>
      <c r="AF511" s="126"/>
      <c r="AG511" s="126"/>
      <c r="AH511" s="126"/>
      <c r="AI511" s="126"/>
      <c r="AJ511" s="130"/>
      <c r="AK511" s="130"/>
      <c r="AL511" s="126"/>
      <c r="AM511" s="126"/>
      <c r="AN511" s="126"/>
      <c r="AO511" s="126"/>
      <c r="AP511" s="130">
        <f t="shared" si="74"/>
        <v>0</v>
      </c>
      <c r="AQ511" s="130">
        <f t="shared" si="74"/>
        <v>0</v>
      </c>
    </row>
    <row r="512" spans="1:43" ht="78.75" x14ac:dyDescent="0.25">
      <c r="A512" s="124" t="s">
        <v>1395</v>
      </c>
      <c r="B512" s="715"/>
      <c r="C512" s="106" t="s">
        <v>1413</v>
      </c>
      <c r="D512" s="126"/>
      <c r="E512" s="126"/>
      <c r="F512" s="126"/>
      <c r="G512" s="126"/>
      <c r="H512" s="126"/>
      <c r="I512" s="126"/>
      <c r="J512" s="126"/>
      <c r="K512" s="126"/>
      <c r="L512" s="126"/>
      <c r="M512" s="126"/>
      <c r="N512" s="130">
        <v>3.2000000000000001E-2</v>
      </c>
      <c r="O512" s="130">
        <v>0</v>
      </c>
      <c r="P512" s="130"/>
      <c r="Q512" s="130"/>
      <c r="R512" s="130"/>
      <c r="S512" s="130"/>
      <c r="T512" s="130"/>
      <c r="U512" s="130"/>
      <c r="V512" s="126">
        <f t="shared" si="73"/>
        <v>3.2000000000000001E-2</v>
      </c>
      <c r="W512" s="126">
        <f t="shared" si="73"/>
        <v>0</v>
      </c>
      <c r="X512" s="126"/>
      <c r="Y512" s="126"/>
      <c r="Z512" s="126"/>
      <c r="AA512" s="126"/>
      <c r="AB512" s="126"/>
      <c r="AC512" s="126"/>
      <c r="AD512" s="126"/>
      <c r="AE512" s="126"/>
      <c r="AF512" s="126"/>
      <c r="AG512" s="126"/>
      <c r="AH512" s="126"/>
      <c r="AI512" s="126"/>
      <c r="AJ512" s="130"/>
      <c r="AK512" s="130"/>
      <c r="AL512" s="126"/>
      <c r="AM512" s="126"/>
      <c r="AN512" s="126"/>
      <c r="AO512" s="126"/>
      <c r="AP512" s="130">
        <f t="shared" si="74"/>
        <v>0</v>
      </c>
      <c r="AQ512" s="130">
        <f t="shared" si="74"/>
        <v>0</v>
      </c>
    </row>
    <row r="513" spans="1:43" ht="141.75" x14ac:dyDescent="0.25">
      <c r="A513" s="124" t="s">
        <v>1395</v>
      </c>
      <c r="B513" s="715"/>
      <c r="C513" s="106" t="s">
        <v>1414</v>
      </c>
      <c r="D513" s="126"/>
      <c r="E513" s="126"/>
      <c r="F513" s="126"/>
      <c r="G513" s="126"/>
      <c r="H513" s="126"/>
      <c r="I513" s="126"/>
      <c r="J513" s="126"/>
      <c r="K513" s="126"/>
      <c r="L513" s="126"/>
      <c r="M513" s="126"/>
      <c r="N513" s="130">
        <v>0.25700000000000001</v>
      </c>
      <c r="O513" s="130">
        <v>0</v>
      </c>
      <c r="P513" s="130"/>
      <c r="Q513" s="130"/>
      <c r="R513" s="130"/>
      <c r="S513" s="130"/>
      <c r="T513" s="130"/>
      <c r="U513" s="130"/>
      <c r="V513" s="126">
        <f t="shared" si="73"/>
        <v>0.25700000000000001</v>
      </c>
      <c r="W513" s="126">
        <f t="shared" si="73"/>
        <v>0</v>
      </c>
      <c r="X513" s="126"/>
      <c r="Y513" s="126"/>
      <c r="Z513" s="126"/>
      <c r="AA513" s="126"/>
      <c r="AB513" s="126"/>
      <c r="AC513" s="126"/>
      <c r="AD513" s="126"/>
      <c r="AE513" s="126"/>
      <c r="AF513" s="126"/>
      <c r="AG513" s="126"/>
      <c r="AH513" s="126"/>
      <c r="AI513" s="126"/>
      <c r="AJ513" s="130"/>
      <c r="AK513" s="130"/>
      <c r="AL513" s="126"/>
      <c r="AM513" s="126"/>
      <c r="AN513" s="126"/>
      <c r="AO513" s="126"/>
      <c r="AP513" s="130">
        <f t="shared" si="74"/>
        <v>0</v>
      </c>
      <c r="AQ513" s="130">
        <f t="shared" si="74"/>
        <v>0</v>
      </c>
    </row>
    <row r="514" spans="1:43" ht="78.75" x14ac:dyDescent="0.25">
      <c r="A514" s="124" t="s">
        <v>1395</v>
      </c>
      <c r="B514" s="715"/>
      <c r="C514" s="106" t="s">
        <v>1415</v>
      </c>
      <c r="D514" s="126"/>
      <c r="E514" s="126"/>
      <c r="F514" s="126"/>
      <c r="G514" s="126"/>
      <c r="H514" s="126"/>
      <c r="I514" s="126"/>
      <c r="J514" s="126"/>
      <c r="K514" s="126"/>
      <c r="L514" s="126"/>
      <c r="M514" s="126"/>
      <c r="N514" s="130">
        <v>0.06</v>
      </c>
      <c r="O514" s="130">
        <v>0</v>
      </c>
      <c r="P514" s="130"/>
      <c r="Q514" s="130"/>
      <c r="R514" s="130"/>
      <c r="S514" s="130"/>
      <c r="T514" s="130"/>
      <c r="U514" s="130"/>
      <c r="V514" s="126">
        <f t="shared" si="73"/>
        <v>0.06</v>
      </c>
      <c r="W514" s="126">
        <f t="shared" si="73"/>
        <v>0</v>
      </c>
      <c r="X514" s="126"/>
      <c r="Y514" s="126"/>
      <c r="Z514" s="126"/>
      <c r="AA514" s="126"/>
      <c r="AB514" s="126"/>
      <c r="AC514" s="126"/>
      <c r="AD514" s="126"/>
      <c r="AE514" s="126"/>
      <c r="AF514" s="126"/>
      <c r="AG514" s="126"/>
      <c r="AH514" s="126"/>
      <c r="AI514" s="126"/>
      <c r="AJ514" s="130"/>
      <c r="AK514" s="130"/>
      <c r="AL514" s="126"/>
      <c r="AM514" s="126"/>
      <c r="AN514" s="126"/>
      <c r="AO514" s="126"/>
      <c r="AP514" s="130">
        <f t="shared" si="74"/>
        <v>0</v>
      </c>
      <c r="AQ514" s="130">
        <f t="shared" si="74"/>
        <v>0</v>
      </c>
    </row>
    <row r="515" spans="1:43" ht="78.75" x14ac:dyDescent="0.25">
      <c r="A515" s="124" t="s">
        <v>1395</v>
      </c>
      <c r="B515" s="715"/>
      <c r="C515" s="106" t="s">
        <v>1416</v>
      </c>
      <c r="D515" s="126"/>
      <c r="E515" s="126"/>
      <c r="F515" s="126"/>
      <c r="G515" s="126"/>
      <c r="H515" s="126"/>
      <c r="I515" s="126"/>
      <c r="J515" s="126"/>
      <c r="K515" s="126"/>
      <c r="L515" s="126"/>
      <c r="M515" s="126"/>
      <c r="N515" s="130">
        <v>0.09</v>
      </c>
      <c r="O515" s="130">
        <v>0</v>
      </c>
      <c r="P515" s="130"/>
      <c r="Q515" s="130"/>
      <c r="R515" s="130"/>
      <c r="S515" s="130"/>
      <c r="T515" s="130"/>
      <c r="U515" s="130"/>
      <c r="V515" s="126">
        <f t="shared" si="73"/>
        <v>0.09</v>
      </c>
      <c r="W515" s="126">
        <f t="shared" si="73"/>
        <v>0</v>
      </c>
      <c r="X515" s="126"/>
      <c r="Y515" s="126"/>
      <c r="Z515" s="126"/>
      <c r="AA515" s="126"/>
      <c r="AB515" s="126"/>
      <c r="AC515" s="126"/>
      <c r="AD515" s="126"/>
      <c r="AE515" s="126"/>
      <c r="AF515" s="126"/>
      <c r="AG515" s="126"/>
      <c r="AH515" s="126"/>
      <c r="AI515" s="126"/>
      <c r="AJ515" s="130"/>
      <c r="AK515" s="130"/>
      <c r="AL515" s="126"/>
      <c r="AM515" s="126"/>
      <c r="AN515" s="126"/>
      <c r="AO515" s="126"/>
      <c r="AP515" s="130">
        <f t="shared" si="74"/>
        <v>0</v>
      </c>
      <c r="AQ515" s="130">
        <f t="shared" si="74"/>
        <v>0</v>
      </c>
    </row>
    <row r="516" spans="1:43" ht="94.5" x14ac:dyDescent="0.25">
      <c r="A516" s="124" t="s">
        <v>1395</v>
      </c>
      <c r="B516" s="715"/>
      <c r="C516" s="106" t="s">
        <v>1417</v>
      </c>
      <c r="D516" s="126"/>
      <c r="E516" s="126"/>
      <c r="F516" s="126"/>
      <c r="G516" s="126"/>
      <c r="H516" s="126"/>
      <c r="I516" s="126"/>
      <c r="J516" s="126"/>
      <c r="K516" s="126"/>
      <c r="L516" s="126"/>
      <c r="M516" s="126"/>
      <c r="N516" s="130">
        <v>6.4000000000000003E-3</v>
      </c>
      <c r="O516" s="130">
        <v>0</v>
      </c>
      <c r="P516" s="130"/>
      <c r="Q516" s="130"/>
      <c r="R516" s="130"/>
      <c r="S516" s="130"/>
      <c r="T516" s="130"/>
      <c r="U516" s="130"/>
      <c r="V516" s="126">
        <f t="shared" si="73"/>
        <v>6.4000000000000003E-3</v>
      </c>
      <c r="W516" s="126">
        <f t="shared" si="73"/>
        <v>0</v>
      </c>
      <c r="X516" s="126"/>
      <c r="Y516" s="126"/>
      <c r="Z516" s="126"/>
      <c r="AA516" s="126"/>
      <c r="AB516" s="126"/>
      <c r="AC516" s="126"/>
      <c r="AD516" s="126"/>
      <c r="AE516" s="126"/>
      <c r="AF516" s="126"/>
      <c r="AG516" s="126"/>
      <c r="AH516" s="126"/>
      <c r="AI516" s="126"/>
      <c r="AJ516" s="130"/>
      <c r="AK516" s="130"/>
      <c r="AL516" s="126"/>
      <c r="AM516" s="126"/>
      <c r="AN516" s="126"/>
      <c r="AO516" s="126"/>
      <c r="AP516" s="130">
        <f t="shared" si="74"/>
        <v>0</v>
      </c>
      <c r="AQ516" s="130">
        <f t="shared" si="74"/>
        <v>0</v>
      </c>
    </row>
    <row r="517" spans="1:43" ht="47.25" x14ac:dyDescent="0.25">
      <c r="A517" s="124" t="s">
        <v>1395</v>
      </c>
      <c r="B517" s="715"/>
      <c r="C517" s="150" t="s">
        <v>1418</v>
      </c>
      <c r="D517" s="126"/>
      <c r="E517" s="126"/>
      <c r="F517" s="126"/>
      <c r="G517" s="126"/>
      <c r="H517" s="126"/>
      <c r="I517" s="126"/>
      <c r="J517" s="126"/>
      <c r="K517" s="126"/>
      <c r="L517" s="126"/>
      <c r="M517" s="126"/>
      <c r="N517" s="130"/>
      <c r="O517" s="130"/>
      <c r="P517" s="130">
        <v>0.67</v>
      </c>
      <c r="Q517" s="130"/>
      <c r="R517" s="130"/>
      <c r="S517" s="130"/>
      <c r="T517" s="130"/>
      <c r="U517" s="130"/>
      <c r="V517" s="126">
        <f t="shared" si="73"/>
        <v>0.67</v>
      </c>
      <c r="W517" s="126">
        <f t="shared" si="73"/>
        <v>0</v>
      </c>
      <c r="X517" s="126"/>
      <c r="Y517" s="126"/>
      <c r="Z517" s="126"/>
      <c r="AA517" s="126"/>
      <c r="AB517" s="126"/>
      <c r="AC517" s="126"/>
      <c r="AD517" s="126"/>
      <c r="AE517" s="126"/>
      <c r="AF517" s="126"/>
      <c r="AG517" s="126"/>
      <c r="AH517" s="126"/>
      <c r="AI517" s="126"/>
      <c r="AJ517" s="130"/>
      <c r="AK517" s="130"/>
      <c r="AL517" s="126"/>
      <c r="AM517" s="126"/>
      <c r="AN517" s="126"/>
      <c r="AO517" s="126"/>
      <c r="AP517" s="130">
        <f t="shared" si="74"/>
        <v>0</v>
      </c>
      <c r="AQ517" s="130">
        <f t="shared" si="74"/>
        <v>0</v>
      </c>
    </row>
    <row r="518" spans="1:43" ht="47.25" x14ac:dyDescent="0.25">
      <c r="A518" s="124" t="s">
        <v>1395</v>
      </c>
      <c r="B518" s="715"/>
      <c r="C518" s="150" t="s">
        <v>1419</v>
      </c>
      <c r="D518" s="126"/>
      <c r="E518" s="126"/>
      <c r="F518" s="126"/>
      <c r="G518" s="126"/>
      <c r="H518" s="126"/>
      <c r="I518" s="126"/>
      <c r="J518" s="126"/>
      <c r="K518" s="126"/>
      <c r="L518" s="126"/>
      <c r="M518" s="126"/>
      <c r="N518" s="130"/>
      <c r="O518" s="130"/>
      <c r="P518" s="130">
        <v>0.32500000000000001</v>
      </c>
      <c r="Q518" s="130"/>
      <c r="R518" s="130"/>
      <c r="S518" s="130"/>
      <c r="T518" s="130"/>
      <c r="U518" s="130"/>
      <c r="V518" s="126">
        <f t="shared" si="73"/>
        <v>0.32500000000000001</v>
      </c>
      <c r="W518" s="126">
        <f t="shared" si="73"/>
        <v>0</v>
      </c>
      <c r="X518" s="126"/>
      <c r="Y518" s="126"/>
      <c r="Z518" s="126"/>
      <c r="AA518" s="126"/>
      <c r="AB518" s="126"/>
      <c r="AC518" s="126"/>
      <c r="AD518" s="126"/>
      <c r="AE518" s="126"/>
      <c r="AF518" s="126"/>
      <c r="AG518" s="126"/>
      <c r="AH518" s="126"/>
      <c r="AI518" s="126"/>
      <c r="AJ518" s="130"/>
      <c r="AK518" s="130"/>
      <c r="AL518" s="126"/>
      <c r="AM518" s="126"/>
      <c r="AN518" s="126"/>
      <c r="AO518" s="126"/>
      <c r="AP518" s="130">
        <f t="shared" si="74"/>
        <v>0</v>
      </c>
      <c r="AQ518" s="130">
        <f t="shared" si="74"/>
        <v>0</v>
      </c>
    </row>
    <row r="519" spans="1:43" ht="47.25" x14ac:dyDescent="0.25">
      <c r="A519" s="124" t="s">
        <v>1395</v>
      </c>
      <c r="B519" s="715"/>
      <c r="C519" s="150" t="s">
        <v>1420</v>
      </c>
      <c r="D519" s="126"/>
      <c r="E519" s="126"/>
      <c r="F519" s="126"/>
      <c r="G519" s="126"/>
      <c r="H519" s="126"/>
      <c r="I519" s="126"/>
      <c r="J519" s="126"/>
      <c r="K519" s="126"/>
      <c r="L519" s="126"/>
      <c r="M519" s="126"/>
      <c r="N519" s="130"/>
      <c r="O519" s="130"/>
      <c r="P519" s="130">
        <v>0.35</v>
      </c>
      <c r="Q519" s="130"/>
      <c r="R519" s="130"/>
      <c r="S519" s="130"/>
      <c r="T519" s="130"/>
      <c r="U519" s="130"/>
      <c r="V519" s="126">
        <f t="shared" si="73"/>
        <v>0.35</v>
      </c>
      <c r="W519" s="126">
        <f t="shared" si="73"/>
        <v>0</v>
      </c>
      <c r="X519" s="126"/>
      <c r="Y519" s="126"/>
      <c r="Z519" s="126"/>
      <c r="AA519" s="126"/>
      <c r="AB519" s="126"/>
      <c r="AC519" s="126"/>
      <c r="AD519" s="126"/>
      <c r="AE519" s="126"/>
      <c r="AF519" s="126"/>
      <c r="AG519" s="126"/>
      <c r="AH519" s="126"/>
      <c r="AI519" s="126"/>
      <c r="AJ519" s="130"/>
      <c r="AK519" s="130"/>
      <c r="AL519" s="126"/>
      <c r="AM519" s="126"/>
      <c r="AN519" s="126"/>
      <c r="AO519" s="126"/>
      <c r="AP519" s="130">
        <f t="shared" si="74"/>
        <v>0</v>
      </c>
      <c r="AQ519" s="130">
        <f t="shared" si="74"/>
        <v>0</v>
      </c>
    </row>
    <row r="520" spans="1:43" ht="47.25" x14ac:dyDescent="0.25">
      <c r="A520" s="124" t="s">
        <v>1395</v>
      </c>
      <c r="B520" s="715"/>
      <c r="C520" s="150" t="s">
        <v>1421</v>
      </c>
      <c r="D520" s="126"/>
      <c r="E520" s="126"/>
      <c r="F520" s="126"/>
      <c r="G520" s="126"/>
      <c r="H520" s="126"/>
      <c r="I520" s="126"/>
      <c r="J520" s="126"/>
      <c r="K520" s="126"/>
      <c r="L520" s="126"/>
      <c r="M520" s="126"/>
      <c r="N520" s="130"/>
      <c r="O520" s="130"/>
      <c r="P520" s="130">
        <v>0.64</v>
      </c>
      <c r="Q520" s="130"/>
      <c r="R520" s="130"/>
      <c r="S520" s="130"/>
      <c r="T520" s="130"/>
      <c r="U520" s="130"/>
      <c r="V520" s="126">
        <f t="shared" si="73"/>
        <v>0.64</v>
      </c>
      <c r="W520" s="126">
        <f t="shared" si="73"/>
        <v>0</v>
      </c>
      <c r="X520" s="126"/>
      <c r="Y520" s="126"/>
      <c r="Z520" s="126"/>
      <c r="AA520" s="126"/>
      <c r="AB520" s="126"/>
      <c r="AC520" s="126"/>
      <c r="AD520" s="126"/>
      <c r="AE520" s="126"/>
      <c r="AF520" s="126"/>
      <c r="AG520" s="126"/>
      <c r="AH520" s="126"/>
      <c r="AI520" s="126"/>
      <c r="AJ520" s="130"/>
      <c r="AK520" s="130"/>
      <c r="AL520" s="126"/>
      <c r="AM520" s="126"/>
      <c r="AN520" s="126"/>
      <c r="AO520" s="126"/>
      <c r="AP520" s="130">
        <f t="shared" si="74"/>
        <v>0</v>
      </c>
      <c r="AQ520" s="130">
        <f t="shared" si="74"/>
        <v>0</v>
      </c>
    </row>
    <row r="521" spans="1:43" ht="47.25" x14ac:dyDescent="0.25">
      <c r="A521" s="124" t="s">
        <v>1395</v>
      </c>
      <c r="B521" s="715"/>
      <c r="C521" s="150" t="s">
        <v>1422</v>
      </c>
      <c r="D521" s="126"/>
      <c r="E521" s="126"/>
      <c r="F521" s="126"/>
      <c r="G521" s="126"/>
      <c r="H521" s="126"/>
      <c r="I521" s="126"/>
      <c r="J521" s="126"/>
      <c r="K521" s="126"/>
      <c r="L521" s="126"/>
      <c r="M521" s="126"/>
      <c r="N521" s="130"/>
      <c r="O521" s="130"/>
      <c r="P521" s="130">
        <v>0.64</v>
      </c>
      <c r="Q521" s="130"/>
      <c r="R521" s="130"/>
      <c r="S521" s="130"/>
      <c r="T521" s="130"/>
      <c r="U521" s="130"/>
      <c r="V521" s="126">
        <f t="shared" si="73"/>
        <v>0.64</v>
      </c>
      <c r="W521" s="126">
        <f t="shared" si="73"/>
        <v>0</v>
      </c>
      <c r="X521" s="126"/>
      <c r="Y521" s="126"/>
      <c r="Z521" s="126"/>
      <c r="AA521" s="126"/>
      <c r="AB521" s="126"/>
      <c r="AC521" s="126"/>
      <c r="AD521" s="126"/>
      <c r="AE521" s="126"/>
      <c r="AF521" s="126"/>
      <c r="AG521" s="126"/>
      <c r="AH521" s="126"/>
      <c r="AI521" s="126"/>
      <c r="AJ521" s="130"/>
      <c r="AK521" s="130"/>
      <c r="AL521" s="126"/>
      <c r="AM521" s="126"/>
      <c r="AN521" s="126"/>
      <c r="AO521" s="126"/>
      <c r="AP521" s="130">
        <f t="shared" si="74"/>
        <v>0</v>
      </c>
      <c r="AQ521" s="130">
        <f t="shared" si="74"/>
        <v>0</v>
      </c>
    </row>
    <row r="522" spans="1:43" ht="47.25" x14ac:dyDescent="0.25">
      <c r="A522" s="124" t="s">
        <v>1395</v>
      </c>
      <c r="B522" s="715"/>
      <c r="C522" s="150" t="s">
        <v>1423</v>
      </c>
      <c r="D522" s="126"/>
      <c r="E522" s="126"/>
      <c r="F522" s="126"/>
      <c r="G522" s="126"/>
      <c r="H522" s="126"/>
      <c r="I522" s="126"/>
      <c r="J522" s="126"/>
      <c r="K522" s="126"/>
      <c r="L522" s="126"/>
      <c r="M522" s="126"/>
      <c r="N522" s="130"/>
      <c r="O522" s="130"/>
      <c r="P522" s="130">
        <v>0.496</v>
      </c>
      <c r="Q522" s="130"/>
      <c r="R522" s="130"/>
      <c r="S522" s="130"/>
      <c r="T522" s="130"/>
      <c r="U522" s="130"/>
      <c r="V522" s="126">
        <f t="shared" si="73"/>
        <v>0.496</v>
      </c>
      <c r="W522" s="126">
        <f t="shared" si="73"/>
        <v>0</v>
      </c>
      <c r="X522" s="126"/>
      <c r="Y522" s="126"/>
      <c r="Z522" s="126"/>
      <c r="AA522" s="126"/>
      <c r="AB522" s="126"/>
      <c r="AC522" s="126"/>
      <c r="AD522" s="126"/>
      <c r="AE522" s="126"/>
      <c r="AF522" s="126"/>
      <c r="AG522" s="126"/>
      <c r="AH522" s="126"/>
      <c r="AI522" s="126"/>
      <c r="AJ522" s="130"/>
      <c r="AK522" s="130"/>
      <c r="AL522" s="126"/>
      <c r="AM522" s="126"/>
      <c r="AN522" s="126"/>
      <c r="AO522" s="126"/>
      <c r="AP522" s="130">
        <f t="shared" si="74"/>
        <v>0</v>
      </c>
      <c r="AQ522" s="130">
        <f t="shared" si="74"/>
        <v>0</v>
      </c>
    </row>
    <row r="523" spans="1:43" ht="47.25" x14ac:dyDescent="0.25">
      <c r="A523" s="124" t="s">
        <v>1395</v>
      </c>
      <c r="B523" s="715"/>
      <c r="C523" s="106" t="s">
        <v>1424</v>
      </c>
      <c r="D523" s="126"/>
      <c r="E523" s="126"/>
      <c r="F523" s="126"/>
      <c r="G523" s="126"/>
      <c r="H523" s="126"/>
      <c r="I523" s="126"/>
      <c r="J523" s="126"/>
      <c r="K523" s="126"/>
      <c r="L523" s="126"/>
      <c r="M523" s="126"/>
      <c r="N523" s="130"/>
      <c r="O523" s="130"/>
      <c r="P523" s="130">
        <v>0.59499999999999997</v>
      </c>
      <c r="Q523" s="130">
        <v>0.25</v>
      </c>
      <c r="R523" s="130"/>
      <c r="S523" s="130"/>
      <c r="T523" s="130"/>
      <c r="U523" s="130"/>
      <c r="V523" s="126">
        <f t="shared" si="73"/>
        <v>0.59499999999999997</v>
      </c>
      <c r="W523" s="126">
        <f t="shared" si="73"/>
        <v>0.25</v>
      </c>
      <c r="X523" s="126"/>
      <c r="Y523" s="126"/>
      <c r="Z523" s="126"/>
      <c r="AA523" s="126"/>
      <c r="AB523" s="126"/>
      <c r="AC523" s="126"/>
      <c r="AD523" s="126"/>
      <c r="AE523" s="126"/>
      <c r="AF523" s="126"/>
      <c r="AG523" s="126"/>
      <c r="AH523" s="126"/>
      <c r="AI523" s="126"/>
      <c r="AJ523" s="130"/>
      <c r="AK523" s="130"/>
      <c r="AL523" s="126"/>
      <c r="AM523" s="126"/>
      <c r="AN523" s="126"/>
      <c r="AO523" s="126"/>
      <c r="AP523" s="130">
        <f t="shared" si="74"/>
        <v>0</v>
      </c>
      <c r="AQ523" s="130">
        <f t="shared" si="74"/>
        <v>0</v>
      </c>
    </row>
    <row r="524" spans="1:43" ht="47.25" x14ac:dyDescent="0.25">
      <c r="A524" s="124" t="s">
        <v>1395</v>
      </c>
      <c r="B524" s="715"/>
      <c r="C524" s="150" t="s">
        <v>1425</v>
      </c>
      <c r="D524" s="126"/>
      <c r="E524" s="126"/>
      <c r="F524" s="126"/>
      <c r="G524" s="126"/>
      <c r="H524" s="126"/>
      <c r="I524" s="126"/>
      <c r="J524" s="126"/>
      <c r="K524" s="126"/>
      <c r="L524" s="126"/>
      <c r="M524" s="126"/>
      <c r="N524" s="130"/>
      <c r="O524" s="130"/>
      <c r="P524" s="130">
        <v>0.05</v>
      </c>
      <c r="Q524" s="130"/>
      <c r="R524" s="130"/>
      <c r="S524" s="130"/>
      <c r="T524" s="130"/>
      <c r="U524" s="130"/>
      <c r="V524" s="126">
        <f t="shared" si="73"/>
        <v>0.05</v>
      </c>
      <c r="W524" s="126">
        <f t="shared" si="73"/>
        <v>0</v>
      </c>
      <c r="X524" s="126"/>
      <c r="Y524" s="126"/>
      <c r="Z524" s="126"/>
      <c r="AA524" s="126"/>
      <c r="AB524" s="126"/>
      <c r="AC524" s="126"/>
      <c r="AD524" s="126"/>
      <c r="AE524" s="126"/>
      <c r="AF524" s="126"/>
      <c r="AG524" s="126"/>
      <c r="AH524" s="126"/>
      <c r="AI524" s="126"/>
      <c r="AJ524" s="130"/>
      <c r="AK524" s="130"/>
      <c r="AL524" s="126"/>
      <c r="AM524" s="126"/>
      <c r="AN524" s="126"/>
      <c r="AO524" s="126"/>
      <c r="AP524" s="130">
        <f t="shared" si="74"/>
        <v>0</v>
      </c>
      <c r="AQ524" s="130">
        <f t="shared" si="74"/>
        <v>0</v>
      </c>
    </row>
    <row r="525" spans="1:43" ht="47.25" x14ac:dyDescent="0.25">
      <c r="A525" s="124" t="s">
        <v>1395</v>
      </c>
      <c r="B525" s="715"/>
      <c r="C525" s="150" t="s">
        <v>1426</v>
      </c>
      <c r="D525" s="126"/>
      <c r="E525" s="126"/>
      <c r="F525" s="126"/>
      <c r="G525" s="126"/>
      <c r="H525" s="126"/>
      <c r="I525" s="126"/>
      <c r="J525" s="126"/>
      <c r="K525" s="126"/>
      <c r="L525" s="126"/>
      <c r="M525" s="126"/>
      <c r="N525" s="130"/>
      <c r="O525" s="130"/>
      <c r="P525" s="130">
        <v>0.105</v>
      </c>
      <c r="Q525" s="130"/>
      <c r="R525" s="130"/>
      <c r="S525" s="130"/>
      <c r="T525" s="130"/>
      <c r="U525" s="130"/>
      <c r="V525" s="126">
        <f t="shared" si="73"/>
        <v>0.105</v>
      </c>
      <c r="W525" s="126">
        <f t="shared" si="73"/>
        <v>0</v>
      </c>
      <c r="X525" s="126"/>
      <c r="Y525" s="126"/>
      <c r="Z525" s="126"/>
      <c r="AA525" s="126"/>
      <c r="AB525" s="126"/>
      <c r="AC525" s="126"/>
      <c r="AD525" s="126"/>
      <c r="AE525" s="126"/>
      <c r="AF525" s="126"/>
      <c r="AG525" s="126"/>
      <c r="AH525" s="126"/>
      <c r="AI525" s="126"/>
      <c r="AJ525" s="130"/>
      <c r="AK525" s="130"/>
      <c r="AL525" s="126"/>
      <c r="AM525" s="126"/>
      <c r="AN525" s="126"/>
      <c r="AO525" s="126"/>
      <c r="AP525" s="130">
        <f t="shared" si="74"/>
        <v>0</v>
      </c>
      <c r="AQ525" s="130">
        <f t="shared" si="74"/>
        <v>0</v>
      </c>
    </row>
    <row r="526" spans="1:43" ht="47.25" x14ac:dyDescent="0.25">
      <c r="A526" s="124" t="s">
        <v>1395</v>
      </c>
      <c r="B526" s="715"/>
      <c r="C526" s="150" t="s">
        <v>1427</v>
      </c>
      <c r="D526" s="126"/>
      <c r="E526" s="126"/>
      <c r="F526" s="126"/>
      <c r="G526" s="126"/>
      <c r="H526" s="126"/>
      <c r="I526" s="126"/>
      <c r="J526" s="126"/>
      <c r="K526" s="126"/>
      <c r="L526" s="126"/>
      <c r="M526" s="126"/>
      <c r="N526" s="130"/>
      <c r="O526" s="130"/>
      <c r="P526" s="130">
        <v>0.08</v>
      </c>
      <c r="Q526" s="130"/>
      <c r="R526" s="130"/>
      <c r="S526" s="130"/>
      <c r="T526" s="130"/>
      <c r="U526" s="130"/>
      <c r="V526" s="126">
        <f t="shared" si="73"/>
        <v>0.08</v>
      </c>
      <c r="W526" s="126">
        <f t="shared" si="73"/>
        <v>0</v>
      </c>
      <c r="X526" s="126"/>
      <c r="Y526" s="126"/>
      <c r="Z526" s="126"/>
      <c r="AA526" s="126"/>
      <c r="AB526" s="126"/>
      <c r="AC526" s="126"/>
      <c r="AD526" s="126"/>
      <c r="AE526" s="126"/>
      <c r="AF526" s="126"/>
      <c r="AG526" s="126"/>
      <c r="AH526" s="126"/>
      <c r="AI526" s="126"/>
      <c r="AJ526" s="130"/>
      <c r="AK526" s="130"/>
      <c r="AL526" s="126"/>
      <c r="AM526" s="126"/>
      <c r="AN526" s="126"/>
      <c r="AO526" s="126"/>
      <c r="AP526" s="130">
        <f t="shared" si="74"/>
        <v>0</v>
      </c>
      <c r="AQ526" s="130">
        <f t="shared" si="74"/>
        <v>0</v>
      </c>
    </row>
    <row r="527" spans="1:43" ht="47.25" x14ac:dyDescent="0.25">
      <c r="A527" s="124" t="s">
        <v>1395</v>
      </c>
      <c r="B527" s="715"/>
      <c r="C527" s="106" t="s">
        <v>1428</v>
      </c>
      <c r="D527" s="126"/>
      <c r="E527" s="126"/>
      <c r="F527" s="126"/>
      <c r="G527" s="126"/>
      <c r="H527" s="126"/>
      <c r="I527" s="126"/>
      <c r="J527" s="126"/>
      <c r="K527" s="126"/>
      <c r="L527" s="126"/>
      <c r="M527" s="126"/>
      <c r="N527" s="130"/>
      <c r="O527" s="130"/>
      <c r="P527" s="130">
        <v>0.78</v>
      </c>
      <c r="Q527" s="130">
        <v>0.16</v>
      </c>
      <c r="R527" s="130"/>
      <c r="S527" s="130"/>
      <c r="T527" s="130"/>
      <c r="U527" s="130"/>
      <c r="V527" s="126">
        <f t="shared" si="73"/>
        <v>0.78</v>
      </c>
      <c r="W527" s="126">
        <f t="shared" si="73"/>
        <v>0.16</v>
      </c>
      <c r="X527" s="126"/>
      <c r="Y527" s="126"/>
      <c r="Z527" s="126"/>
      <c r="AA527" s="126"/>
      <c r="AB527" s="126"/>
      <c r="AC527" s="126"/>
      <c r="AD527" s="126"/>
      <c r="AE527" s="126"/>
      <c r="AF527" s="126"/>
      <c r="AG527" s="126"/>
      <c r="AH527" s="126"/>
      <c r="AI527" s="126"/>
      <c r="AJ527" s="130"/>
      <c r="AK527" s="130"/>
      <c r="AL527" s="126"/>
      <c r="AM527" s="126"/>
      <c r="AN527" s="126"/>
      <c r="AO527" s="126"/>
      <c r="AP527" s="130">
        <f t="shared" si="74"/>
        <v>0</v>
      </c>
      <c r="AQ527" s="130">
        <f t="shared" si="74"/>
        <v>0</v>
      </c>
    </row>
    <row r="528" spans="1:43" ht="47.25" x14ac:dyDescent="0.25">
      <c r="A528" s="124" t="s">
        <v>1395</v>
      </c>
      <c r="B528" s="715"/>
      <c r="C528" s="150" t="s">
        <v>1429</v>
      </c>
      <c r="D528" s="126"/>
      <c r="E528" s="126"/>
      <c r="F528" s="126"/>
      <c r="G528" s="126"/>
      <c r="H528" s="126"/>
      <c r="I528" s="126"/>
      <c r="J528" s="126"/>
      <c r="K528" s="126"/>
      <c r="L528" s="126"/>
      <c r="M528" s="126"/>
      <c r="N528" s="130"/>
      <c r="O528" s="130"/>
      <c r="P528" s="130">
        <v>0.95399999999999996</v>
      </c>
      <c r="Q528" s="130"/>
      <c r="R528" s="130"/>
      <c r="S528" s="130"/>
      <c r="T528" s="130"/>
      <c r="U528" s="130"/>
      <c r="V528" s="126">
        <f t="shared" si="73"/>
        <v>0.95399999999999996</v>
      </c>
      <c r="W528" s="126">
        <f t="shared" si="73"/>
        <v>0</v>
      </c>
      <c r="X528" s="126"/>
      <c r="Y528" s="126"/>
      <c r="Z528" s="126"/>
      <c r="AA528" s="126"/>
      <c r="AB528" s="126"/>
      <c r="AC528" s="126"/>
      <c r="AD528" s="126"/>
      <c r="AE528" s="126"/>
      <c r="AF528" s="126"/>
      <c r="AG528" s="126"/>
      <c r="AH528" s="126"/>
      <c r="AI528" s="126"/>
      <c r="AJ528" s="130"/>
      <c r="AK528" s="130"/>
      <c r="AL528" s="126"/>
      <c r="AM528" s="126"/>
      <c r="AN528" s="126"/>
      <c r="AO528" s="126"/>
      <c r="AP528" s="130">
        <f t="shared" si="74"/>
        <v>0</v>
      </c>
      <c r="AQ528" s="130">
        <f t="shared" si="74"/>
        <v>0</v>
      </c>
    </row>
    <row r="529" spans="1:43" ht="47.25" x14ac:dyDescent="0.25">
      <c r="A529" s="124" t="s">
        <v>1395</v>
      </c>
      <c r="B529" s="715"/>
      <c r="C529" s="150" t="s">
        <v>1430</v>
      </c>
      <c r="D529" s="126"/>
      <c r="E529" s="126"/>
      <c r="F529" s="126"/>
      <c r="G529" s="126"/>
      <c r="H529" s="126"/>
      <c r="I529" s="126"/>
      <c r="J529" s="126"/>
      <c r="K529" s="126"/>
      <c r="L529" s="126"/>
      <c r="M529" s="126"/>
      <c r="N529" s="130"/>
      <c r="O529" s="130"/>
      <c r="P529" s="130">
        <v>0.5</v>
      </c>
      <c r="Q529" s="130"/>
      <c r="R529" s="130"/>
      <c r="S529" s="130"/>
      <c r="T529" s="130"/>
      <c r="U529" s="130"/>
      <c r="V529" s="126">
        <f t="shared" si="73"/>
        <v>0.5</v>
      </c>
      <c r="W529" s="126">
        <f t="shared" si="73"/>
        <v>0</v>
      </c>
      <c r="X529" s="126"/>
      <c r="Y529" s="126"/>
      <c r="Z529" s="126"/>
      <c r="AA529" s="126"/>
      <c r="AB529" s="126"/>
      <c r="AC529" s="126"/>
      <c r="AD529" s="126"/>
      <c r="AE529" s="126"/>
      <c r="AF529" s="126"/>
      <c r="AG529" s="126"/>
      <c r="AH529" s="126"/>
      <c r="AI529" s="126"/>
      <c r="AJ529" s="130"/>
      <c r="AK529" s="130"/>
      <c r="AL529" s="126"/>
      <c r="AM529" s="126"/>
      <c r="AN529" s="126"/>
      <c r="AO529" s="126"/>
      <c r="AP529" s="130">
        <f t="shared" si="74"/>
        <v>0</v>
      </c>
      <c r="AQ529" s="130">
        <f t="shared" si="74"/>
        <v>0</v>
      </c>
    </row>
    <row r="530" spans="1:43" ht="31.5" x14ac:dyDescent="0.25">
      <c r="A530" s="124" t="s">
        <v>1395</v>
      </c>
      <c r="B530" s="715"/>
      <c r="C530" s="150" t="s">
        <v>1431</v>
      </c>
      <c r="D530" s="126"/>
      <c r="E530" s="126"/>
      <c r="F530" s="126"/>
      <c r="G530" s="126"/>
      <c r="H530" s="126"/>
      <c r="I530" s="126"/>
      <c r="J530" s="126"/>
      <c r="K530" s="126"/>
      <c r="L530" s="126"/>
      <c r="M530" s="126"/>
      <c r="N530" s="130"/>
      <c r="O530" s="130"/>
      <c r="P530" s="130">
        <v>0.48299999999999998</v>
      </c>
      <c r="Q530" s="130"/>
      <c r="R530" s="130"/>
      <c r="S530" s="130"/>
      <c r="T530" s="130"/>
      <c r="U530" s="130"/>
      <c r="V530" s="126">
        <f t="shared" si="73"/>
        <v>0.48299999999999998</v>
      </c>
      <c r="W530" s="126">
        <f t="shared" si="73"/>
        <v>0</v>
      </c>
      <c r="X530" s="126"/>
      <c r="Y530" s="126"/>
      <c r="Z530" s="126"/>
      <c r="AA530" s="126"/>
      <c r="AB530" s="126"/>
      <c r="AC530" s="126"/>
      <c r="AD530" s="126"/>
      <c r="AE530" s="126"/>
      <c r="AF530" s="126"/>
      <c r="AG530" s="126"/>
      <c r="AH530" s="126"/>
      <c r="AI530" s="126"/>
      <c r="AJ530" s="130"/>
      <c r="AK530" s="130"/>
      <c r="AL530" s="126"/>
      <c r="AM530" s="126"/>
      <c r="AN530" s="126"/>
      <c r="AO530" s="126"/>
      <c r="AP530" s="130">
        <f t="shared" si="74"/>
        <v>0</v>
      </c>
      <c r="AQ530" s="130">
        <f t="shared" si="74"/>
        <v>0</v>
      </c>
    </row>
    <row r="531" spans="1:43" ht="47.25" x14ac:dyDescent="0.25">
      <c r="A531" s="124" t="s">
        <v>1395</v>
      </c>
      <c r="B531" s="715"/>
      <c r="C531" s="150" t="s">
        <v>1432</v>
      </c>
      <c r="D531" s="126"/>
      <c r="E531" s="126"/>
      <c r="F531" s="126"/>
      <c r="G531" s="126"/>
      <c r="H531" s="126"/>
      <c r="I531" s="126"/>
      <c r="J531" s="126"/>
      <c r="K531" s="126"/>
      <c r="L531" s="126"/>
      <c r="M531" s="126"/>
      <c r="N531" s="130"/>
      <c r="O531" s="130"/>
      <c r="P531" s="130">
        <v>0.19</v>
      </c>
      <c r="Q531" s="130"/>
      <c r="R531" s="130"/>
      <c r="S531" s="130"/>
      <c r="T531" s="130"/>
      <c r="U531" s="130"/>
      <c r="V531" s="126">
        <f t="shared" si="73"/>
        <v>0.19</v>
      </c>
      <c r="W531" s="126">
        <f t="shared" si="73"/>
        <v>0</v>
      </c>
      <c r="X531" s="126"/>
      <c r="Y531" s="126"/>
      <c r="Z531" s="126"/>
      <c r="AA531" s="126"/>
      <c r="AB531" s="126"/>
      <c r="AC531" s="126"/>
      <c r="AD531" s="126"/>
      <c r="AE531" s="126"/>
      <c r="AF531" s="126"/>
      <c r="AG531" s="126"/>
      <c r="AH531" s="126"/>
      <c r="AI531" s="126"/>
      <c r="AJ531" s="130"/>
      <c r="AK531" s="130"/>
      <c r="AL531" s="126"/>
      <c r="AM531" s="126"/>
      <c r="AN531" s="126"/>
      <c r="AO531" s="126"/>
      <c r="AP531" s="130">
        <f t="shared" si="74"/>
        <v>0</v>
      </c>
      <c r="AQ531" s="130">
        <f t="shared" si="74"/>
        <v>0</v>
      </c>
    </row>
    <row r="532" spans="1:43" ht="47.25" x14ac:dyDescent="0.25">
      <c r="A532" s="124" t="s">
        <v>1395</v>
      </c>
      <c r="B532" s="715"/>
      <c r="C532" s="154" t="s">
        <v>1433</v>
      </c>
      <c r="D532" s="126"/>
      <c r="E532" s="126"/>
      <c r="F532" s="126"/>
      <c r="G532" s="126"/>
      <c r="H532" s="126"/>
      <c r="I532" s="126"/>
      <c r="J532" s="126"/>
      <c r="K532" s="126"/>
      <c r="L532" s="126"/>
      <c r="M532" s="126"/>
      <c r="N532" s="130"/>
      <c r="O532" s="130"/>
      <c r="P532" s="130">
        <v>0.30099999999999999</v>
      </c>
      <c r="Q532" s="130">
        <v>0.1</v>
      </c>
      <c r="R532" s="130"/>
      <c r="S532" s="130"/>
      <c r="T532" s="130"/>
      <c r="U532" s="130"/>
      <c r="V532" s="126">
        <f t="shared" si="73"/>
        <v>0.30099999999999999</v>
      </c>
      <c r="W532" s="126">
        <f t="shared" si="73"/>
        <v>0.1</v>
      </c>
      <c r="X532" s="126"/>
      <c r="Y532" s="126"/>
      <c r="Z532" s="126"/>
      <c r="AA532" s="126"/>
      <c r="AB532" s="126"/>
      <c r="AC532" s="126"/>
      <c r="AD532" s="126"/>
      <c r="AE532" s="126"/>
      <c r="AF532" s="126"/>
      <c r="AG532" s="126"/>
      <c r="AH532" s="126"/>
      <c r="AI532" s="126"/>
      <c r="AJ532" s="130"/>
      <c r="AK532" s="130"/>
      <c r="AL532" s="126"/>
      <c r="AM532" s="126"/>
      <c r="AN532" s="126"/>
      <c r="AO532" s="126"/>
      <c r="AP532" s="130">
        <f t="shared" si="74"/>
        <v>0</v>
      </c>
      <c r="AQ532" s="130">
        <f t="shared" si="74"/>
        <v>0</v>
      </c>
    </row>
    <row r="533" spans="1:43" ht="47.25" x14ac:dyDescent="0.25">
      <c r="A533" s="124" t="s">
        <v>1395</v>
      </c>
      <c r="B533" s="715"/>
      <c r="C533" s="150" t="s">
        <v>1434</v>
      </c>
      <c r="D533" s="126"/>
      <c r="E533" s="126"/>
      <c r="F533" s="126"/>
      <c r="G533" s="126"/>
      <c r="H533" s="126"/>
      <c r="I533" s="126"/>
      <c r="J533" s="126"/>
      <c r="K533" s="126"/>
      <c r="L533" s="126"/>
      <c r="M533" s="126"/>
      <c r="N533" s="130"/>
      <c r="O533" s="130"/>
      <c r="P533" s="130">
        <v>4.4999999999999998E-2</v>
      </c>
      <c r="Q533" s="130"/>
      <c r="R533" s="130"/>
      <c r="S533" s="130"/>
      <c r="T533" s="130"/>
      <c r="U533" s="130"/>
      <c r="V533" s="126">
        <f t="shared" si="73"/>
        <v>4.4999999999999998E-2</v>
      </c>
      <c r="W533" s="126">
        <f t="shared" si="73"/>
        <v>0</v>
      </c>
      <c r="X533" s="126"/>
      <c r="Y533" s="126"/>
      <c r="Z533" s="126"/>
      <c r="AA533" s="126"/>
      <c r="AB533" s="126"/>
      <c r="AC533" s="126"/>
      <c r="AD533" s="126"/>
      <c r="AE533" s="126"/>
      <c r="AF533" s="126"/>
      <c r="AG533" s="126"/>
      <c r="AH533" s="126"/>
      <c r="AI533" s="126"/>
      <c r="AJ533" s="130"/>
      <c r="AK533" s="130"/>
      <c r="AL533" s="126"/>
      <c r="AM533" s="126"/>
      <c r="AN533" s="126"/>
      <c r="AO533" s="126"/>
      <c r="AP533" s="130">
        <f t="shared" si="74"/>
        <v>0</v>
      </c>
      <c r="AQ533" s="130">
        <f t="shared" si="74"/>
        <v>0</v>
      </c>
    </row>
    <row r="534" spans="1:43" ht="47.25" x14ac:dyDescent="0.25">
      <c r="A534" s="124" t="s">
        <v>1395</v>
      </c>
      <c r="B534" s="715"/>
      <c r="C534" s="150" t="s">
        <v>1435</v>
      </c>
      <c r="D534" s="126"/>
      <c r="E534" s="126"/>
      <c r="F534" s="126"/>
      <c r="G534" s="126"/>
      <c r="H534" s="126"/>
      <c r="I534" s="126"/>
      <c r="J534" s="126"/>
      <c r="K534" s="126"/>
      <c r="L534" s="126"/>
      <c r="M534" s="126"/>
      <c r="N534" s="130"/>
      <c r="O534" s="130"/>
      <c r="P534" s="130">
        <v>0.11</v>
      </c>
      <c r="Q534" s="130"/>
      <c r="R534" s="130"/>
      <c r="S534" s="130"/>
      <c r="T534" s="130"/>
      <c r="U534" s="130"/>
      <c r="V534" s="126">
        <f t="shared" si="73"/>
        <v>0.11</v>
      </c>
      <c r="W534" s="126">
        <f t="shared" si="73"/>
        <v>0</v>
      </c>
      <c r="X534" s="126"/>
      <c r="Y534" s="126"/>
      <c r="Z534" s="126"/>
      <c r="AA534" s="126"/>
      <c r="AB534" s="126"/>
      <c r="AC534" s="126"/>
      <c r="AD534" s="126"/>
      <c r="AE534" s="126"/>
      <c r="AF534" s="126"/>
      <c r="AG534" s="126"/>
      <c r="AH534" s="126"/>
      <c r="AI534" s="126"/>
      <c r="AJ534" s="130"/>
      <c r="AK534" s="130"/>
      <c r="AL534" s="126"/>
      <c r="AM534" s="126"/>
      <c r="AN534" s="126"/>
      <c r="AO534" s="126"/>
      <c r="AP534" s="130">
        <f t="shared" si="74"/>
        <v>0</v>
      </c>
      <c r="AQ534" s="130">
        <f t="shared" si="74"/>
        <v>0</v>
      </c>
    </row>
    <row r="535" spans="1:43" ht="47.25" x14ac:dyDescent="0.25">
      <c r="A535" s="124" t="s">
        <v>1395</v>
      </c>
      <c r="B535" s="715"/>
      <c r="C535" s="150" t="s">
        <v>1436</v>
      </c>
      <c r="D535" s="126"/>
      <c r="E535" s="126"/>
      <c r="F535" s="126"/>
      <c r="G535" s="126"/>
      <c r="H535" s="126"/>
      <c r="I535" s="126"/>
      <c r="J535" s="126"/>
      <c r="K535" s="126"/>
      <c r="L535" s="126"/>
      <c r="M535" s="126"/>
      <c r="N535" s="130"/>
      <c r="O535" s="130"/>
      <c r="P535" s="130">
        <v>0.08</v>
      </c>
      <c r="Q535" s="130"/>
      <c r="R535" s="130"/>
      <c r="S535" s="130"/>
      <c r="T535" s="130"/>
      <c r="U535" s="130"/>
      <c r="V535" s="126">
        <f t="shared" si="73"/>
        <v>0.08</v>
      </c>
      <c r="W535" s="126">
        <f t="shared" si="73"/>
        <v>0</v>
      </c>
      <c r="X535" s="126"/>
      <c r="Y535" s="126"/>
      <c r="Z535" s="126"/>
      <c r="AA535" s="126"/>
      <c r="AB535" s="126"/>
      <c r="AC535" s="126"/>
      <c r="AD535" s="126"/>
      <c r="AE535" s="126"/>
      <c r="AF535" s="126"/>
      <c r="AG535" s="126"/>
      <c r="AH535" s="126"/>
      <c r="AI535" s="126"/>
      <c r="AJ535" s="130"/>
      <c r="AK535" s="130"/>
      <c r="AL535" s="126"/>
      <c r="AM535" s="126"/>
      <c r="AN535" s="126"/>
      <c r="AO535" s="126"/>
      <c r="AP535" s="130">
        <f t="shared" si="74"/>
        <v>0</v>
      </c>
      <c r="AQ535" s="130">
        <f t="shared" si="74"/>
        <v>0</v>
      </c>
    </row>
    <row r="536" spans="1:43" ht="47.25" x14ac:dyDescent="0.25">
      <c r="A536" s="124" t="s">
        <v>1395</v>
      </c>
      <c r="B536" s="715"/>
      <c r="C536" s="150" t="s">
        <v>1437</v>
      </c>
      <c r="D536" s="126"/>
      <c r="E536" s="126"/>
      <c r="F536" s="126"/>
      <c r="G536" s="126"/>
      <c r="H536" s="126"/>
      <c r="I536" s="126"/>
      <c r="J536" s="126"/>
      <c r="K536" s="126"/>
      <c r="L536" s="126"/>
      <c r="M536" s="126"/>
      <c r="N536" s="130"/>
      <c r="O536" s="130"/>
      <c r="P536" s="130">
        <v>6.5000000000000002E-2</v>
      </c>
      <c r="Q536" s="130"/>
      <c r="R536" s="130"/>
      <c r="S536" s="130"/>
      <c r="T536" s="130"/>
      <c r="U536" s="130"/>
      <c r="V536" s="126">
        <f t="shared" si="73"/>
        <v>6.5000000000000002E-2</v>
      </c>
      <c r="W536" s="126">
        <f t="shared" si="73"/>
        <v>0</v>
      </c>
      <c r="X536" s="126"/>
      <c r="Y536" s="126"/>
      <c r="Z536" s="126"/>
      <c r="AA536" s="126"/>
      <c r="AB536" s="126"/>
      <c r="AC536" s="126"/>
      <c r="AD536" s="126"/>
      <c r="AE536" s="126"/>
      <c r="AF536" s="126"/>
      <c r="AG536" s="126"/>
      <c r="AH536" s="126"/>
      <c r="AI536" s="126"/>
      <c r="AJ536" s="130"/>
      <c r="AK536" s="130"/>
      <c r="AL536" s="126"/>
      <c r="AM536" s="126"/>
      <c r="AN536" s="126"/>
      <c r="AO536" s="126"/>
      <c r="AP536" s="130">
        <f t="shared" si="74"/>
        <v>0</v>
      </c>
      <c r="AQ536" s="130">
        <f t="shared" si="74"/>
        <v>0</v>
      </c>
    </row>
    <row r="537" spans="1:43" ht="47.25" x14ac:dyDescent="0.25">
      <c r="A537" s="124" t="s">
        <v>1395</v>
      </c>
      <c r="B537" s="715"/>
      <c r="C537" s="150" t="s">
        <v>1438</v>
      </c>
      <c r="D537" s="126"/>
      <c r="E537" s="126"/>
      <c r="F537" s="126"/>
      <c r="G537" s="126"/>
      <c r="H537" s="126"/>
      <c r="I537" s="126"/>
      <c r="J537" s="126"/>
      <c r="K537" s="126"/>
      <c r="L537" s="126"/>
      <c r="M537" s="126"/>
      <c r="N537" s="130"/>
      <c r="O537" s="130"/>
      <c r="P537" s="130">
        <v>7.0000000000000007E-2</v>
      </c>
      <c r="Q537" s="130"/>
      <c r="R537" s="130"/>
      <c r="S537" s="130"/>
      <c r="T537" s="130"/>
      <c r="U537" s="130"/>
      <c r="V537" s="126">
        <f t="shared" si="73"/>
        <v>7.0000000000000007E-2</v>
      </c>
      <c r="W537" s="126">
        <f t="shared" si="73"/>
        <v>0</v>
      </c>
      <c r="X537" s="126"/>
      <c r="Y537" s="126"/>
      <c r="Z537" s="126"/>
      <c r="AA537" s="126"/>
      <c r="AB537" s="126"/>
      <c r="AC537" s="126"/>
      <c r="AD537" s="126"/>
      <c r="AE537" s="126"/>
      <c r="AF537" s="126"/>
      <c r="AG537" s="126"/>
      <c r="AH537" s="126"/>
      <c r="AI537" s="126"/>
      <c r="AJ537" s="130"/>
      <c r="AK537" s="130"/>
      <c r="AL537" s="126"/>
      <c r="AM537" s="126"/>
      <c r="AN537" s="126"/>
      <c r="AO537" s="126"/>
      <c r="AP537" s="130">
        <f t="shared" si="74"/>
        <v>0</v>
      </c>
      <c r="AQ537" s="130">
        <f t="shared" si="74"/>
        <v>0</v>
      </c>
    </row>
    <row r="538" spans="1:43" ht="47.25" x14ac:dyDescent="0.25">
      <c r="A538" s="124" t="s">
        <v>1395</v>
      </c>
      <c r="B538" s="715"/>
      <c r="C538" s="150" t="s">
        <v>1439</v>
      </c>
      <c r="D538" s="126"/>
      <c r="E538" s="126"/>
      <c r="F538" s="126"/>
      <c r="G538" s="126"/>
      <c r="H538" s="126"/>
      <c r="I538" s="126"/>
      <c r="J538" s="126"/>
      <c r="K538" s="126"/>
      <c r="L538" s="126"/>
      <c r="M538" s="126"/>
      <c r="N538" s="130"/>
      <c r="O538" s="130"/>
      <c r="P538" s="130">
        <v>7.0000000000000007E-2</v>
      </c>
      <c r="Q538" s="130"/>
      <c r="R538" s="130"/>
      <c r="S538" s="130"/>
      <c r="T538" s="130"/>
      <c r="U538" s="130"/>
      <c r="V538" s="126">
        <f t="shared" si="73"/>
        <v>7.0000000000000007E-2</v>
      </c>
      <c r="W538" s="126">
        <f t="shared" si="73"/>
        <v>0</v>
      </c>
      <c r="X538" s="126"/>
      <c r="Y538" s="126"/>
      <c r="Z538" s="126"/>
      <c r="AA538" s="126"/>
      <c r="AB538" s="126"/>
      <c r="AC538" s="126"/>
      <c r="AD538" s="126"/>
      <c r="AE538" s="126"/>
      <c r="AF538" s="126"/>
      <c r="AG538" s="126"/>
      <c r="AH538" s="126"/>
      <c r="AI538" s="126"/>
      <c r="AJ538" s="130"/>
      <c r="AK538" s="130"/>
      <c r="AL538" s="126"/>
      <c r="AM538" s="126"/>
      <c r="AN538" s="126"/>
      <c r="AO538" s="126"/>
      <c r="AP538" s="130">
        <f t="shared" si="74"/>
        <v>0</v>
      </c>
      <c r="AQ538" s="130">
        <f t="shared" si="74"/>
        <v>0</v>
      </c>
    </row>
    <row r="539" spans="1:43" ht="47.25" x14ac:dyDescent="0.25">
      <c r="A539" s="124" t="s">
        <v>1395</v>
      </c>
      <c r="B539" s="715"/>
      <c r="C539" s="106" t="s">
        <v>1440</v>
      </c>
      <c r="D539" s="126"/>
      <c r="E539" s="126"/>
      <c r="F539" s="126"/>
      <c r="G539" s="126"/>
      <c r="H539" s="126"/>
      <c r="I539" s="126"/>
      <c r="J539" s="126"/>
      <c r="K539" s="126"/>
      <c r="L539" s="126"/>
      <c r="M539" s="126"/>
      <c r="N539" s="130"/>
      <c r="O539" s="130"/>
      <c r="P539" s="130">
        <v>2.1000000000000001E-2</v>
      </c>
      <c r="Q539" s="130">
        <v>2.5000000000000001E-2</v>
      </c>
      <c r="R539" s="130"/>
      <c r="S539" s="130"/>
      <c r="T539" s="130"/>
      <c r="U539" s="130"/>
      <c r="V539" s="126">
        <f t="shared" si="73"/>
        <v>2.1000000000000001E-2</v>
      </c>
      <c r="W539" s="126">
        <f t="shared" si="73"/>
        <v>2.5000000000000001E-2</v>
      </c>
      <c r="X539" s="126"/>
      <c r="Y539" s="126"/>
      <c r="Z539" s="126"/>
      <c r="AA539" s="126"/>
      <c r="AB539" s="126"/>
      <c r="AC539" s="126"/>
      <c r="AD539" s="126"/>
      <c r="AE539" s="126"/>
      <c r="AF539" s="126"/>
      <c r="AG539" s="126"/>
      <c r="AH539" s="126"/>
      <c r="AI539" s="126"/>
      <c r="AJ539" s="130"/>
      <c r="AK539" s="130"/>
      <c r="AL539" s="126"/>
      <c r="AM539" s="126"/>
      <c r="AN539" s="126"/>
      <c r="AO539" s="126"/>
      <c r="AP539" s="130">
        <f t="shared" si="74"/>
        <v>0</v>
      </c>
      <c r="AQ539" s="130">
        <f t="shared" si="74"/>
        <v>0</v>
      </c>
    </row>
    <row r="540" spans="1:43" ht="47.25" x14ac:dyDescent="0.25">
      <c r="A540" s="124" t="s">
        <v>1395</v>
      </c>
      <c r="B540" s="715"/>
      <c r="C540" s="106" t="s">
        <v>1441</v>
      </c>
      <c r="D540" s="126"/>
      <c r="E540" s="126"/>
      <c r="F540" s="126"/>
      <c r="G540" s="126"/>
      <c r="H540" s="126"/>
      <c r="I540" s="126"/>
      <c r="J540" s="126"/>
      <c r="K540" s="126"/>
      <c r="L540" s="126"/>
      <c r="M540" s="126"/>
      <c r="N540" s="130"/>
      <c r="O540" s="130"/>
      <c r="P540" s="130">
        <v>0.107</v>
      </c>
      <c r="Q540" s="130">
        <v>0.4</v>
      </c>
      <c r="R540" s="130"/>
      <c r="S540" s="130"/>
      <c r="T540" s="130"/>
      <c r="U540" s="130"/>
      <c r="V540" s="126">
        <f t="shared" si="73"/>
        <v>0.107</v>
      </c>
      <c r="W540" s="126">
        <f t="shared" si="73"/>
        <v>0.4</v>
      </c>
      <c r="X540" s="126"/>
      <c r="Y540" s="126"/>
      <c r="Z540" s="126"/>
      <c r="AA540" s="126"/>
      <c r="AB540" s="126"/>
      <c r="AC540" s="126"/>
      <c r="AD540" s="126"/>
      <c r="AE540" s="126"/>
      <c r="AF540" s="126"/>
      <c r="AG540" s="126"/>
      <c r="AH540" s="126"/>
      <c r="AI540" s="126"/>
      <c r="AJ540" s="130"/>
      <c r="AK540" s="130"/>
      <c r="AL540" s="126"/>
      <c r="AM540" s="126"/>
      <c r="AN540" s="126"/>
      <c r="AO540" s="126"/>
      <c r="AP540" s="130">
        <f t="shared" si="74"/>
        <v>0</v>
      </c>
      <c r="AQ540" s="130">
        <f t="shared" si="74"/>
        <v>0</v>
      </c>
    </row>
    <row r="541" spans="1:43" ht="63" x14ac:dyDescent="0.25">
      <c r="A541" s="124" t="s">
        <v>1395</v>
      </c>
      <c r="B541" s="715"/>
      <c r="C541" s="106" t="s">
        <v>1442</v>
      </c>
      <c r="D541" s="126"/>
      <c r="E541" s="126"/>
      <c r="F541" s="126"/>
      <c r="G541" s="126"/>
      <c r="H541" s="126"/>
      <c r="I541" s="126"/>
      <c r="J541" s="126"/>
      <c r="K541" s="126"/>
      <c r="L541" s="126"/>
      <c r="M541" s="126"/>
      <c r="N541" s="130"/>
      <c r="O541" s="130"/>
      <c r="P541" s="130"/>
      <c r="Q541" s="130"/>
      <c r="R541" s="130">
        <v>0.38700000000000001</v>
      </c>
      <c r="S541" s="130">
        <v>6.3E-2</v>
      </c>
      <c r="T541" s="130"/>
      <c r="U541" s="130"/>
      <c r="V541" s="126">
        <f t="shared" si="73"/>
        <v>0.38700000000000001</v>
      </c>
      <c r="W541" s="126">
        <f t="shared" si="73"/>
        <v>6.3E-2</v>
      </c>
      <c r="X541" s="126"/>
      <c r="Y541" s="126"/>
      <c r="Z541" s="126"/>
      <c r="AA541" s="126"/>
      <c r="AB541" s="126"/>
      <c r="AC541" s="126"/>
      <c r="AD541" s="126"/>
      <c r="AE541" s="126"/>
      <c r="AF541" s="126"/>
      <c r="AG541" s="126"/>
      <c r="AH541" s="126"/>
      <c r="AI541" s="126"/>
      <c r="AJ541" s="130"/>
      <c r="AK541" s="130"/>
      <c r="AL541" s="126"/>
      <c r="AM541" s="126"/>
      <c r="AN541" s="126"/>
      <c r="AO541" s="126"/>
      <c r="AP541" s="130"/>
      <c r="AQ541" s="130"/>
    </row>
    <row r="542" spans="1:43" ht="47.25" x14ac:dyDescent="0.25">
      <c r="A542" s="124" t="s">
        <v>1395</v>
      </c>
      <c r="B542" s="715"/>
      <c r="C542" s="106" t="s">
        <v>1443</v>
      </c>
      <c r="D542" s="126"/>
      <c r="E542" s="126"/>
      <c r="F542" s="126"/>
      <c r="G542" s="126"/>
      <c r="H542" s="126"/>
      <c r="I542" s="126"/>
      <c r="J542" s="126"/>
      <c r="K542" s="126"/>
      <c r="L542" s="126"/>
      <c r="M542" s="126"/>
      <c r="N542" s="130"/>
      <c r="O542" s="130"/>
      <c r="P542" s="130"/>
      <c r="Q542" s="130"/>
      <c r="R542" s="130">
        <v>7.0000000000000007E-2</v>
      </c>
      <c r="S542" s="130"/>
      <c r="T542" s="130"/>
      <c r="U542" s="130"/>
      <c r="V542" s="126">
        <f t="shared" si="73"/>
        <v>7.0000000000000007E-2</v>
      </c>
      <c r="W542" s="126">
        <f t="shared" si="73"/>
        <v>0</v>
      </c>
      <c r="X542" s="126"/>
      <c r="Y542" s="126"/>
      <c r="Z542" s="126"/>
      <c r="AA542" s="126"/>
      <c r="AB542" s="126"/>
      <c r="AC542" s="126"/>
      <c r="AD542" s="126"/>
      <c r="AE542" s="126"/>
      <c r="AF542" s="126"/>
      <c r="AG542" s="126"/>
      <c r="AH542" s="126"/>
      <c r="AI542" s="126"/>
      <c r="AJ542" s="130"/>
      <c r="AK542" s="130"/>
      <c r="AL542" s="126"/>
      <c r="AM542" s="126"/>
      <c r="AN542" s="126"/>
      <c r="AO542" s="126"/>
      <c r="AP542" s="130"/>
      <c r="AQ542" s="130"/>
    </row>
    <row r="543" spans="1:43" ht="47.25" x14ac:dyDescent="0.25">
      <c r="A543" s="124" t="s">
        <v>1395</v>
      </c>
      <c r="B543" s="715"/>
      <c r="C543" s="106" t="s">
        <v>1444</v>
      </c>
      <c r="D543" s="126"/>
      <c r="E543" s="126"/>
      <c r="F543" s="126"/>
      <c r="G543" s="126"/>
      <c r="H543" s="126"/>
      <c r="I543" s="126"/>
      <c r="J543" s="126"/>
      <c r="K543" s="126"/>
      <c r="L543" s="126"/>
      <c r="M543" s="126"/>
      <c r="N543" s="130"/>
      <c r="O543" s="130"/>
      <c r="P543" s="130"/>
      <c r="Q543" s="130"/>
      <c r="R543" s="130">
        <v>0.2</v>
      </c>
      <c r="S543" s="130"/>
      <c r="T543" s="130"/>
      <c r="U543" s="130"/>
      <c r="V543" s="126">
        <f t="shared" si="73"/>
        <v>0.2</v>
      </c>
      <c r="W543" s="126">
        <f t="shared" si="73"/>
        <v>0</v>
      </c>
      <c r="X543" s="126"/>
      <c r="Y543" s="126"/>
      <c r="Z543" s="126"/>
      <c r="AA543" s="126"/>
      <c r="AB543" s="126"/>
      <c r="AC543" s="126"/>
      <c r="AD543" s="126"/>
      <c r="AE543" s="126"/>
      <c r="AF543" s="126"/>
      <c r="AG543" s="126"/>
      <c r="AH543" s="126"/>
      <c r="AI543" s="126"/>
      <c r="AJ543" s="130"/>
      <c r="AK543" s="130"/>
      <c r="AL543" s="126"/>
      <c r="AM543" s="126"/>
      <c r="AN543" s="126"/>
      <c r="AO543" s="126"/>
      <c r="AP543" s="130"/>
      <c r="AQ543" s="130"/>
    </row>
    <row r="544" spans="1:43" ht="47.25" x14ac:dyDescent="0.25">
      <c r="A544" s="124" t="s">
        <v>1395</v>
      </c>
      <c r="B544" s="715"/>
      <c r="C544" s="106" t="s">
        <v>1445</v>
      </c>
      <c r="D544" s="126"/>
      <c r="E544" s="126"/>
      <c r="F544" s="126"/>
      <c r="G544" s="126"/>
      <c r="H544" s="126"/>
      <c r="I544" s="126"/>
      <c r="J544" s="126"/>
      <c r="K544" s="126"/>
      <c r="L544" s="126"/>
      <c r="M544" s="126"/>
      <c r="N544" s="130"/>
      <c r="O544" s="130"/>
      <c r="P544" s="130"/>
      <c r="Q544" s="130"/>
      <c r="R544" s="130">
        <v>0.31</v>
      </c>
      <c r="S544" s="130"/>
      <c r="T544" s="130"/>
      <c r="U544" s="130"/>
      <c r="V544" s="126">
        <f t="shared" si="73"/>
        <v>0.31</v>
      </c>
      <c r="W544" s="126">
        <f t="shared" si="73"/>
        <v>0</v>
      </c>
      <c r="X544" s="126"/>
      <c r="Y544" s="126"/>
      <c r="Z544" s="126"/>
      <c r="AA544" s="126"/>
      <c r="AB544" s="126"/>
      <c r="AC544" s="126"/>
      <c r="AD544" s="126"/>
      <c r="AE544" s="126"/>
      <c r="AF544" s="126"/>
      <c r="AG544" s="126"/>
      <c r="AH544" s="126"/>
      <c r="AI544" s="126"/>
      <c r="AJ544" s="130"/>
      <c r="AK544" s="130"/>
      <c r="AL544" s="126"/>
      <c r="AM544" s="126"/>
      <c r="AN544" s="126"/>
      <c r="AO544" s="126"/>
      <c r="AP544" s="130"/>
      <c r="AQ544" s="130"/>
    </row>
    <row r="545" spans="1:43" ht="63" x14ac:dyDescent="0.25">
      <c r="A545" s="124" t="s">
        <v>1395</v>
      </c>
      <c r="B545" s="715"/>
      <c r="C545" s="106" t="s">
        <v>1446</v>
      </c>
      <c r="D545" s="126"/>
      <c r="E545" s="126"/>
      <c r="F545" s="126"/>
      <c r="G545" s="126"/>
      <c r="H545" s="126"/>
      <c r="I545" s="126"/>
      <c r="J545" s="126"/>
      <c r="K545" s="126"/>
      <c r="L545" s="126"/>
      <c r="M545" s="126"/>
      <c r="N545" s="130"/>
      <c r="O545" s="130"/>
      <c r="P545" s="130"/>
      <c r="Q545" s="130"/>
      <c r="R545" s="130">
        <v>0.54</v>
      </c>
      <c r="S545" s="130">
        <v>0.1</v>
      </c>
      <c r="T545" s="130"/>
      <c r="U545" s="130"/>
      <c r="V545" s="126">
        <f t="shared" si="73"/>
        <v>0.54</v>
      </c>
      <c r="W545" s="126">
        <f t="shared" si="73"/>
        <v>0.1</v>
      </c>
      <c r="X545" s="126"/>
      <c r="Y545" s="126"/>
      <c r="Z545" s="126"/>
      <c r="AA545" s="126"/>
      <c r="AB545" s="126"/>
      <c r="AC545" s="126"/>
      <c r="AD545" s="126"/>
      <c r="AE545" s="126"/>
      <c r="AF545" s="126"/>
      <c r="AG545" s="126"/>
      <c r="AH545" s="126"/>
      <c r="AI545" s="126"/>
      <c r="AJ545" s="130"/>
      <c r="AK545" s="130"/>
      <c r="AL545" s="126"/>
      <c r="AM545" s="126"/>
      <c r="AN545" s="126"/>
      <c r="AO545" s="126"/>
      <c r="AP545" s="130"/>
      <c r="AQ545" s="130"/>
    </row>
    <row r="546" spans="1:43" ht="47.25" x14ac:dyDescent="0.25">
      <c r="A546" s="124" t="s">
        <v>1395</v>
      </c>
      <c r="B546" s="715"/>
      <c r="C546" s="106" t="s">
        <v>1447</v>
      </c>
      <c r="D546" s="126"/>
      <c r="E546" s="126"/>
      <c r="F546" s="126"/>
      <c r="G546" s="126"/>
      <c r="H546" s="126"/>
      <c r="I546" s="126"/>
      <c r="J546" s="126"/>
      <c r="K546" s="126"/>
      <c r="L546" s="126"/>
      <c r="M546" s="126"/>
      <c r="N546" s="130"/>
      <c r="O546" s="130"/>
      <c r="P546" s="130"/>
      <c r="Q546" s="130"/>
      <c r="R546" s="130">
        <v>0.42</v>
      </c>
      <c r="S546" s="130"/>
      <c r="T546" s="130"/>
      <c r="U546" s="130"/>
      <c r="V546" s="126">
        <f t="shared" si="73"/>
        <v>0.42</v>
      </c>
      <c r="W546" s="126">
        <f t="shared" si="73"/>
        <v>0</v>
      </c>
      <c r="X546" s="126"/>
      <c r="Y546" s="126"/>
      <c r="Z546" s="126"/>
      <c r="AA546" s="126"/>
      <c r="AB546" s="126"/>
      <c r="AC546" s="126"/>
      <c r="AD546" s="126"/>
      <c r="AE546" s="126"/>
      <c r="AF546" s="126"/>
      <c r="AG546" s="126"/>
      <c r="AH546" s="126"/>
      <c r="AI546" s="126"/>
      <c r="AJ546" s="130"/>
      <c r="AK546" s="130"/>
      <c r="AL546" s="126"/>
      <c r="AM546" s="126"/>
      <c r="AN546" s="126"/>
      <c r="AO546" s="126"/>
      <c r="AP546" s="130"/>
      <c r="AQ546" s="130"/>
    </row>
    <row r="547" spans="1:43" ht="47.25" x14ac:dyDescent="0.25">
      <c r="A547" s="124" t="s">
        <v>1395</v>
      </c>
      <c r="B547" s="715"/>
      <c r="C547" s="106" t="s">
        <v>1448</v>
      </c>
      <c r="D547" s="126"/>
      <c r="E547" s="126"/>
      <c r="F547" s="126"/>
      <c r="G547" s="126"/>
      <c r="H547" s="126"/>
      <c r="I547" s="126"/>
      <c r="J547" s="126"/>
      <c r="K547" s="126"/>
      <c r="L547" s="126"/>
      <c r="M547" s="126"/>
      <c r="N547" s="130"/>
      <c r="O547" s="130"/>
      <c r="P547" s="130"/>
      <c r="Q547" s="130"/>
      <c r="R547" s="130">
        <v>0.35</v>
      </c>
      <c r="S547" s="130"/>
      <c r="T547" s="130"/>
      <c r="U547" s="130"/>
      <c r="V547" s="126">
        <f t="shared" si="73"/>
        <v>0.35</v>
      </c>
      <c r="W547" s="126">
        <f t="shared" si="73"/>
        <v>0</v>
      </c>
      <c r="X547" s="126"/>
      <c r="Y547" s="126"/>
      <c r="Z547" s="126"/>
      <c r="AA547" s="126"/>
      <c r="AB547" s="126"/>
      <c r="AC547" s="126"/>
      <c r="AD547" s="126"/>
      <c r="AE547" s="126"/>
      <c r="AF547" s="126"/>
      <c r="AG547" s="126"/>
      <c r="AH547" s="126"/>
      <c r="AI547" s="126"/>
      <c r="AJ547" s="130"/>
      <c r="AK547" s="130"/>
      <c r="AL547" s="126"/>
      <c r="AM547" s="126"/>
      <c r="AN547" s="126"/>
      <c r="AO547" s="126"/>
      <c r="AP547" s="130"/>
      <c r="AQ547" s="130"/>
    </row>
    <row r="548" spans="1:43" ht="47.25" x14ac:dyDescent="0.25">
      <c r="A548" s="124" t="s">
        <v>1395</v>
      </c>
      <c r="B548" s="715"/>
      <c r="C548" s="106" t="s">
        <v>1449</v>
      </c>
      <c r="D548" s="126"/>
      <c r="E548" s="126"/>
      <c r="F548" s="126"/>
      <c r="G548" s="126"/>
      <c r="H548" s="126"/>
      <c r="I548" s="126"/>
      <c r="J548" s="126"/>
      <c r="K548" s="126"/>
      <c r="L548" s="126"/>
      <c r="M548" s="126"/>
      <c r="N548" s="130"/>
      <c r="O548" s="130"/>
      <c r="P548" s="130"/>
      <c r="Q548" s="130"/>
      <c r="R548" s="130">
        <v>0.25</v>
      </c>
      <c r="S548" s="130"/>
      <c r="T548" s="130"/>
      <c r="U548" s="130"/>
      <c r="V548" s="126">
        <f t="shared" ref="V548:W611" si="75">T548+R548+P548+N548</f>
        <v>0.25</v>
      </c>
      <c r="W548" s="126">
        <f t="shared" si="75"/>
        <v>0</v>
      </c>
      <c r="X548" s="126"/>
      <c r="Y548" s="126"/>
      <c r="Z548" s="126"/>
      <c r="AA548" s="126"/>
      <c r="AB548" s="126"/>
      <c r="AC548" s="126"/>
      <c r="AD548" s="126"/>
      <c r="AE548" s="126"/>
      <c r="AF548" s="126"/>
      <c r="AG548" s="126"/>
      <c r="AH548" s="126"/>
      <c r="AI548" s="126"/>
      <c r="AJ548" s="130"/>
      <c r="AK548" s="130"/>
      <c r="AL548" s="126"/>
      <c r="AM548" s="126"/>
      <c r="AN548" s="126"/>
      <c r="AO548" s="126"/>
      <c r="AP548" s="130"/>
      <c r="AQ548" s="130"/>
    </row>
    <row r="549" spans="1:43" ht="47.25" x14ac:dyDescent="0.25">
      <c r="A549" s="124" t="s">
        <v>1395</v>
      </c>
      <c r="B549" s="715"/>
      <c r="C549" s="106" t="s">
        <v>1450</v>
      </c>
      <c r="D549" s="126"/>
      <c r="E549" s="126"/>
      <c r="F549" s="126"/>
      <c r="G549" s="126"/>
      <c r="H549" s="126"/>
      <c r="I549" s="126"/>
      <c r="J549" s="126"/>
      <c r="K549" s="126"/>
      <c r="L549" s="126"/>
      <c r="M549" s="126"/>
      <c r="N549" s="130"/>
      <c r="O549" s="130"/>
      <c r="P549" s="130"/>
      <c r="Q549" s="130"/>
      <c r="R549" s="130">
        <v>0.22</v>
      </c>
      <c r="S549" s="130">
        <v>0.04</v>
      </c>
      <c r="T549" s="130"/>
      <c r="U549" s="130"/>
      <c r="V549" s="126">
        <f t="shared" si="75"/>
        <v>0.22</v>
      </c>
      <c r="W549" s="126">
        <f t="shared" si="75"/>
        <v>0.04</v>
      </c>
      <c r="X549" s="126"/>
      <c r="Y549" s="126"/>
      <c r="Z549" s="126"/>
      <c r="AA549" s="126"/>
      <c r="AB549" s="126"/>
      <c r="AC549" s="126"/>
      <c r="AD549" s="126"/>
      <c r="AE549" s="126"/>
      <c r="AF549" s="126"/>
      <c r="AG549" s="126"/>
      <c r="AH549" s="126"/>
      <c r="AI549" s="126"/>
      <c r="AJ549" s="130"/>
      <c r="AK549" s="130"/>
      <c r="AL549" s="126"/>
      <c r="AM549" s="126"/>
      <c r="AN549" s="126"/>
      <c r="AO549" s="126"/>
      <c r="AP549" s="130"/>
      <c r="AQ549" s="130"/>
    </row>
    <row r="550" spans="1:43" ht="47.25" x14ac:dyDescent="0.25">
      <c r="A550" s="124" t="s">
        <v>1395</v>
      </c>
      <c r="B550" s="715"/>
      <c r="C550" s="106" t="s">
        <v>1451</v>
      </c>
      <c r="D550" s="126"/>
      <c r="E550" s="126"/>
      <c r="F550" s="126"/>
      <c r="G550" s="126"/>
      <c r="H550" s="126"/>
      <c r="I550" s="126"/>
      <c r="J550" s="126"/>
      <c r="K550" s="126"/>
      <c r="L550" s="126"/>
      <c r="M550" s="126"/>
      <c r="N550" s="130"/>
      <c r="O550" s="130"/>
      <c r="P550" s="130"/>
      <c r="Q550" s="130"/>
      <c r="R550" s="130">
        <v>0.17</v>
      </c>
      <c r="S550" s="130"/>
      <c r="T550" s="130"/>
      <c r="U550" s="130"/>
      <c r="V550" s="126">
        <f t="shared" si="75"/>
        <v>0.17</v>
      </c>
      <c r="W550" s="126">
        <f t="shared" si="75"/>
        <v>0</v>
      </c>
      <c r="X550" s="126"/>
      <c r="Y550" s="126"/>
      <c r="Z550" s="126"/>
      <c r="AA550" s="126"/>
      <c r="AB550" s="126"/>
      <c r="AC550" s="126"/>
      <c r="AD550" s="126"/>
      <c r="AE550" s="126"/>
      <c r="AF550" s="126"/>
      <c r="AG550" s="126"/>
      <c r="AH550" s="126"/>
      <c r="AI550" s="126"/>
      <c r="AJ550" s="130"/>
      <c r="AK550" s="130"/>
      <c r="AL550" s="126"/>
      <c r="AM550" s="126"/>
      <c r="AN550" s="126"/>
      <c r="AO550" s="126"/>
      <c r="AP550" s="130"/>
      <c r="AQ550" s="130"/>
    </row>
    <row r="551" spans="1:43" ht="47.25" x14ac:dyDescent="0.25">
      <c r="A551" s="124" t="s">
        <v>1395</v>
      </c>
      <c r="B551" s="715"/>
      <c r="C551" s="106" t="s">
        <v>1452</v>
      </c>
      <c r="D551" s="126"/>
      <c r="E551" s="126"/>
      <c r="F551" s="126"/>
      <c r="G551" s="126"/>
      <c r="H551" s="126"/>
      <c r="I551" s="126"/>
      <c r="J551" s="126"/>
      <c r="K551" s="126"/>
      <c r="L551" s="126"/>
      <c r="M551" s="126"/>
      <c r="N551" s="130"/>
      <c r="O551" s="130"/>
      <c r="P551" s="130"/>
      <c r="Q551" s="130"/>
      <c r="R551" s="130">
        <v>0.42</v>
      </c>
      <c r="S551" s="130"/>
      <c r="T551" s="130"/>
      <c r="U551" s="130"/>
      <c r="V551" s="126">
        <f t="shared" si="75"/>
        <v>0.42</v>
      </c>
      <c r="W551" s="126">
        <f t="shared" si="75"/>
        <v>0</v>
      </c>
      <c r="X551" s="126"/>
      <c r="Y551" s="126"/>
      <c r="Z551" s="126"/>
      <c r="AA551" s="126"/>
      <c r="AB551" s="126"/>
      <c r="AC551" s="126"/>
      <c r="AD551" s="126"/>
      <c r="AE551" s="126"/>
      <c r="AF551" s="126"/>
      <c r="AG551" s="126"/>
      <c r="AH551" s="126"/>
      <c r="AI551" s="126"/>
      <c r="AJ551" s="130"/>
      <c r="AK551" s="130"/>
      <c r="AL551" s="126"/>
      <c r="AM551" s="126"/>
      <c r="AN551" s="126"/>
      <c r="AO551" s="126"/>
      <c r="AP551" s="130"/>
      <c r="AQ551" s="130"/>
    </row>
    <row r="552" spans="1:43" ht="47.25" x14ac:dyDescent="0.25">
      <c r="A552" s="124" t="s">
        <v>1395</v>
      </c>
      <c r="B552" s="715"/>
      <c r="C552" s="106" t="s">
        <v>1453</v>
      </c>
      <c r="D552" s="126"/>
      <c r="E552" s="126"/>
      <c r="F552" s="126"/>
      <c r="G552" s="126"/>
      <c r="H552" s="126"/>
      <c r="I552" s="126"/>
      <c r="J552" s="126"/>
      <c r="K552" s="126"/>
      <c r="L552" s="126"/>
      <c r="M552" s="126"/>
      <c r="N552" s="130"/>
      <c r="O552" s="130"/>
      <c r="P552" s="130"/>
      <c r="Q552" s="130"/>
      <c r="R552" s="130">
        <v>0.38</v>
      </c>
      <c r="S552" s="130"/>
      <c r="T552" s="130"/>
      <c r="U552" s="130"/>
      <c r="V552" s="126">
        <f t="shared" si="75"/>
        <v>0.38</v>
      </c>
      <c r="W552" s="126">
        <f t="shared" si="75"/>
        <v>0</v>
      </c>
      <c r="X552" s="126"/>
      <c r="Y552" s="126"/>
      <c r="Z552" s="126"/>
      <c r="AA552" s="126"/>
      <c r="AB552" s="126"/>
      <c r="AC552" s="126"/>
      <c r="AD552" s="126"/>
      <c r="AE552" s="126"/>
      <c r="AF552" s="126"/>
      <c r="AG552" s="126"/>
      <c r="AH552" s="126"/>
      <c r="AI552" s="126"/>
      <c r="AJ552" s="130"/>
      <c r="AK552" s="130"/>
      <c r="AL552" s="126"/>
      <c r="AM552" s="126"/>
      <c r="AN552" s="126"/>
      <c r="AO552" s="126"/>
      <c r="AP552" s="130"/>
      <c r="AQ552" s="130"/>
    </row>
    <row r="553" spans="1:43" ht="47.25" x14ac:dyDescent="0.25">
      <c r="A553" s="124" t="s">
        <v>1395</v>
      </c>
      <c r="B553" s="715"/>
      <c r="C553" s="106" t="s">
        <v>1454</v>
      </c>
      <c r="D553" s="126"/>
      <c r="E553" s="126"/>
      <c r="F553" s="126"/>
      <c r="G553" s="126"/>
      <c r="H553" s="126"/>
      <c r="I553" s="126"/>
      <c r="J553" s="126"/>
      <c r="K553" s="126"/>
      <c r="L553" s="126"/>
      <c r="M553" s="126"/>
      <c r="N553" s="130"/>
      <c r="O553" s="130"/>
      <c r="P553" s="130"/>
      <c r="Q553" s="130"/>
      <c r="R553" s="130">
        <v>0.43</v>
      </c>
      <c r="S553" s="130"/>
      <c r="T553" s="130"/>
      <c r="U553" s="130"/>
      <c r="V553" s="126">
        <f t="shared" si="75"/>
        <v>0.43</v>
      </c>
      <c r="W553" s="126">
        <f t="shared" si="75"/>
        <v>0</v>
      </c>
      <c r="X553" s="126"/>
      <c r="Y553" s="126"/>
      <c r="Z553" s="126"/>
      <c r="AA553" s="126"/>
      <c r="AB553" s="126"/>
      <c r="AC553" s="126"/>
      <c r="AD553" s="126"/>
      <c r="AE553" s="126"/>
      <c r="AF553" s="126"/>
      <c r="AG553" s="126"/>
      <c r="AH553" s="126"/>
      <c r="AI553" s="126"/>
      <c r="AJ553" s="130"/>
      <c r="AK553" s="130"/>
      <c r="AL553" s="126"/>
      <c r="AM553" s="126"/>
      <c r="AN553" s="126"/>
      <c r="AO553" s="126"/>
      <c r="AP553" s="130"/>
      <c r="AQ553" s="130"/>
    </row>
    <row r="554" spans="1:43" ht="47.25" x14ac:dyDescent="0.25">
      <c r="A554" s="124" t="s">
        <v>1395</v>
      </c>
      <c r="B554" s="715"/>
      <c r="C554" s="106" t="s">
        <v>1455</v>
      </c>
      <c r="D554" s="126"/>
      <c r="E554" s="126"/>
      <c r="F554" s="126"/>
      <c r="G554" s="126"/>
      <c r="H554" s="126"/>
      <c r="I554" s="126"/>
      <c r="J554" s="126"/>
      <c r="K554" s="126"/>
      <c r="L554" s="126"/>
      <c r="M554" s="126"/>
      <c r="N554" s="130"/>
      <c r="O554" s="130"/>
      <c r="P554" s="130"/>
      <c r="Q554" s="130"/>
      <c r="R554" s="130">
        <v>0.25</v>
      </c>
      <c r="S554" s="130"/>
      <c r="T554" s="130"/>
      <c r="U554" s="130"/>
      <c r="V554" s="126">
        <f t="shared" si="75"/>
        <v>0.25</v>
      </c>
      <c r="W554" s="126">
        <f t="shared" si="75"/>
        <v>0</v>
      </c>
      <c r="X554" s="126"/>
      <c r="Y554" s="126"/>
      <c r="Z554" s="126"/>
      <c r="AA554" s="126"/>
      <c r="AB554" s="126"/>
      <c r="AC554" s="126"/>
      <c r="AD554" s="126"/>
      <c r="AE554" s="126"/>
      <c r="AF554" s="126"/>
      <c r="AG554" s="126"/>
      <c r="AH554" s="126"/>
      <c r="AI554" s="126"/>
      <c r="AJ554" s="130"/>
      <c r="AK554" s="130"/>
      <c r="AL554" s="126"/>
      <c r="AM554" s="126"/>
      <c r="AN554" s="126"/>
      <c r="AO554" s="126"/>
      <c r="AP554" s="130"/>
      <c r="AQ554" s="130"/>
    </row>
    <row r="555" spans="1:43" ht="47.25" x14ac:dyDescent="0.25">
      <c r="A555" s="124" t="s">
        <v>1395</v>
      </c>
      <c r="B555" s="715"/>
      <c r="C555" s="106" t="s">
        <v>1456</v>
      </c>
      <c r="D555" s="126"/>
      <c r="E555" s="126"/>
      <c r="F555" s="126"/>
      <c r="G555" s="126"/>
      <c r="H555" s="126"/>
      <c r="I555" s="126"/>
      <c r="J555" s="126"/>
      <c r="K555" s="126"/>
      <c r="L555" s="126"/>
      <c r="M555" s="126"/>
      <c r="N555" s="130"/>
      <c r="O555" s="130"/>
      <c r="P555" s="130"/>
      <c r="Q555" s="130"/>
      <c r="R555" s="130">
        <v>0.12</v>
      </c>
      <c r="S555" s="130"/>
      <c r="T555" s="130"/>
      <c r="U555" s="130"/>
      <c r="V555" s="126">
        <f t="shared" si="75"/>
        <v>0.12</v>
      </c>
      <c r="W555" s="126">
        <f t="shared" si="75"/>
        <v>0</v>
      </c>
      <c r="X555" s="126"/>
      <c r="Y555" s="126"/>
      <c r="Z555" s="126"/>
      <c r="AA555" s="126"/>
      <c r="AB555" s="126"/>
      <c r="AC555" s="126"/>
      <c r="AD555" s="126"/>
      <c r="AE555" s="126"/>
      <c r="AF555" s="126"/>
      <c r="AG555" s="126"/>
      <c r="AH555" s="126"/>
      <c r="AI555" s="126"/>
      <c r="AJ555" s="130"/>
      <c r="AK555" s="130"/>
      <c r="AL555" s="126"/>
      <c r="AM555" s="126"/>
      <c r="AN555" s="126"/>
      <c r="AO555" s="126"/>
      <c r="AP555" s="130"/>
      <c r="AQ555" s="130"/>
    </row>
    <row r="556" spans="1:43" ht="47.25" x14ac:dyDescent="0.25">
      <c r="A556" s="124" t="s">
        <v>1395</v>
      </c>
      <c r="B556" s="715"/>
      <c r="C556" s="106" t="s">
        <v>1457</v>
      </c>
      <c r="D556" s="126"/>
      <c r="E556" s="126"/>
      <c r="F556" s="126"/>
      <c r="G556" s="126"/>
      <c r="H556" s="126"/>
      <c r="I556" s="126"/>
      <c r="J556" s="126"/>
      <c r="K556" s="126"/>
      <c r="L556" s="126"/>
      <c r="M556" s="126"/>
      <c r="N556" s="130"/>
      <c r="O556" s="130"/>
      <c r="P556" s="130"/>
      <c r="Q556" s="130"/>
      <c r="R556" s="130">
        <v>0.1</v>
      </c>
      <c r="S556" s="130"/>
      <c r="T556" s="130"/>
      <c r="U556" s="130"/>
      <c r="V556" s="126">
        <f t="shared" si="75"/>
        <v>0.1</v>
      </c>
      <c r="W556" s="126">
        <f t="shared" si="75"/>
        <v>0</v>
      </c>
      <c r="X556" s="126"/>
      <c r="Y556" s="126"/>
      <c r="Z556" s="126"/>
      <c r="AA556" s="126"/>
      <c r="AB556" s="126"/>
      <c r="AC556" s="126"/>
      <c r="AD556" s="126"/>
      <c r="AE556" s="126"/>
      <c r="AF556" s="126"/>
      <c r="AG556" s="126"/>
      <c r="AH556" s="126"/>
      <c r="AI556" s="126"/>
      <c r="AJ556" s="130"/>
      <c r="AK556" s="130"/>
      <c r="AL556" s="126"/>
      <c r="AM556" s="126"/>
      <c r="AN556" s="126"/>
      <c r="AO556" s="126"/>
      <c r="AP556" s="130"/>
      <c r="AQ556" s="130"/>
    </row>
    <row r="557" spans="1:43" ht="63" x14ac:dyDescent="0.25">
      <c r="A557" s="124" t="s">
        <v>1395</v>
      </c>
      <c r="B557" s="715"/>
      <c r="C557" s="106" t="s">
        <v>1458</v>
      </c>
      <c r="D557" s="126"/>
      <c r="E557" s="126"/>
      <c r="F557" s="126"/>
      <c r="G557" s="126"/>
      <c r="H557" s="126"/>
      <c r="I557" s="126"/>
      <c r="J557" s="126"/>
      <c r="K557" s="126"/>
      <c r="L557" s="126"/>
      <c r="M557" s="126"/>
      <c r="N557" s="130"/>
      <c r="O557" s="130"/>
      <c r="P557" s="130"/>
      <c r="Q557" s="130"/>
      <c r="R557" s="130">
        <v>0.63</v>
      </c>
      <c r="S557" s="130"/>
      <c r="T557" s="130"/>
      <c r="U557" s="130"/>
      <c r="V557" s="126">
        <f t="shared" si="75"/>
        <v>0.63</v>
      </c>
      <c r="W557" s="126">
        <f t="shared" si="75"/>
        <v>0</v>
      </c>
      <c r="X557" s="126"/>
      <c r="Y557" s="126"/>
      <c r="Z557" s="126"/>
      <c r="AA557" s="126"/>
      <c r="AB557" s="126"/>
      <c r="AC557" s="126"/>
      <c r="AD557" s="126"/>
      <c r="AE557" s="126"/>
      <c r="AF557" s="126"/>
      <c r="AG557" s="126"/>
      <c r="AH557" s="126"/>
      <c r="AI557" s="126"/>
      <c r="AJ557" s="130"/>
      <c r="AK557" s="130"/>
      <c r="AL557" s="126"/>
      <c r="AM557" s="126"/>
      <c r="AN557" s="126"/>
      <c r="AO557" s="126"/>
      <c r="AP557" s="130"/>
      <c r="AQ557" s="130"/>
    </row>
    <row r="558" spans="1:43" ht="63" x14ac:dyDescent="0.25">
      <c r="A558" s="124" t="s">
        <v>1395</v>
      </c>
      <c r="B558" s="715"/>
      <c r="C558" s="106" t="s">
        <v>1459</v>
      </c>
      <c r="D558" s="126"/>
      <c r="E558" s="126"/>
      <c r="F558" s="126"/>
      <c r="G558" s="126"/>
      <c r="H558" s="126"/>
      <c r="I558" s="126"/>
      <c r="J558" s="126"/>
      <c r="K558" s="126"/>
      <c r="L558" s="126"/>
      <c r="M558" s="126"/>
      <c r="N558" s="130"/>
      <c r="O558" s="130"/>
      <c r="P558" s="130"/>
      <c r="Q558" s="130"/>
      <c r="R558" s="130">
        <v>0.57999999999999996</v>
      </c>
      <c r="S558" s="130"/>
      <c r="T558" s="130"/>
      <c r="U558" s="130"/>
      <c r="V558" s="126">
        <f t="shared" si="75"/>
        <v>0.57999999999999996</v>
      </c>
      <c r="W558" s="126">
        <f t="shared" si="75"/>
        <v>0</v>
      </c>
      <c r="X558" s="126"/>
      <c r="Y558" s="126"/>
      <c r="Z558" s="126"/>
      <c r="AA558" s="126"/>
      <c r="AB558" s="126"/>
      <c r="AC558" s="126"/>
      <c r="AD558" s="126"/>
      <c r="AE558" s="126"/>
      <c r="AF558" s="126"/>
      <c r="AG558" s="126"/>
      <c r="AH558" s="126"/>
      <c r="AI558" s="126"/>
      <c r="AJ558" s="130"/>
      <c r="AK558" s="130"/>
      <c r="AL558" s="126"/>
      <c r="AM558" s="126"/>
      <c r="AN558" s="126"/>
      <c r="AO558" s="126"/>
      <c r="AP558" s="130"/>
      <c r="AQ558" s="130"/>
    </row>
    <row r="559" spans="1:43" ht="47.25" x14ac:dyDescent="0.25">
      <c r="A559" s="124" t="s">
        <v>1395</v>
      </c>
      <c r="B559" s="715"/>
      <c r="C559" s="106" t="s">
        <v>1460</v>
      </c>
      <c r="D559" s="126"/>
      <c r="E559" s="126"/>
      <c r="F559" s="126"/>
      <c r="G559" s="126"/>
      <c r="H559" s="126"/>
      <c r="I559" s="126"/>
      <c r="J559" s="126"/>
      <c r="K559" s="126"/>
      <c r="L559" s="126"/>
      <c r="M559" s="126"/>
      <c r="N559" s="130"/>
      <c r="O559" s="130"/>
      <c r="P559" s="130"/>
      <c r="Q559" s="130"/>
      <c r="R559" s="130">
        <v>0.35</v>
      </c>
      <c r="S559" s="130"/>
      <c r="T559" s="130"/>
      <c r="U559" s="130"/>
      <c r="V559" s="126">
        <f t="shared" si="75"/>
        <v>0.35</v>
      </c>
      <c r="W559" s="126">
        <f t="shared" si="75"/>
        <v>0</v>
      </c>
      <c r="X559" s="126"/>
      <c r="Y559" s="126"/>
      <c r="Z559" s="126"/>
      <c r="AA559" s="126"/>
      <c r="AB559" s="126"/>
      <c r="AC559" s="126"/>
      <c r="AD559" s="126"/>
      <c r="AE559" s="126"/>
      <c r="AF559" s="126"/>
      <c r="AG559" s="126"/>
      <c r="AH559" s="126"/>
      <c r="AI559" s="126"/>
      <c r="AJ559" s="130"/>
      <c r="AK559" s="130"/>
      <c r="AL559" s="126"/>
      <c r="AM559" s="126"/>
      <c r="AN559" s="126"/>
      <c r="AO559" s="126"/>
      <c r="AP559" s="130"/>
      <c r="AQ559" s="130"/>
    </row>
    <row r="560" spans="1:43" ht="47.25" x14ac:dyDescent="0.25">
      <c r="A560" s="124" t="s">
        <v>1395</v>
      </c>
      <c r="B560" s="715"/>
      <c r="C560" s="106" t="s">
        <v>1461</v>
      </c>
      <c r="D560" s="126"/>
      <c r="E560" s="126"/>
      <c r="F560" s="126"/>
      <c r="G560" s="126"/>
      <c r="H560" s="126"/>
      <c r="I560" s="126"/>
      <c r="J560" s="126"/>
      <c r="K560" s="126"/>
      <c r="L560" s="126"/>
      <c r="M560" s="126"/>
      <c r="N560" s="130"/>
      <c r="O560" s="130"/>
      <c r="P560" s="130"/>
      <c r="Q560" s="130"/>
      <c r="R560" s="130">
        <v>0.46</v>
      </c>
      <c r="S560" s="130">
        <v>0.1</v>
      </c>
      <c r="T560" s="130"/>
      <c r="U560" s="130"/>
      <c r="V560" s="126">
        <f t="shared" si="75"/>
        <v>0.46</v>
      </c>
      <c r="W560" s="126">
        <f t="shared" si="75"/>
        <v>0.1</v>
      </c>
      <c r="X560" s="126"/>
      <c r="Y560" s="126"/>
      <c r="Z560" s="126"/>
      <c r="AA560" s="126"/>
      <c r="AB560" s="126"/>
      <c r="AC560" s="126"/>
      <c r="AD560" s="126"/>
      <c r="AE560" s="126"/>
      <c r="AF560" s="126"/>
      <c r="AG560" s="126"/>
      <c r="AH560" s="126"/>
      <c r="AI560" s="126"/>
      <c r="AJ560" s="130"/>
      <c r="AK560" s="130"/>
      <c r="AL560" s="126"/>
      <c r="AM560" s="126"/>
      <c r="AN560" s="126"/>
      <c r="AO560" s="126"/>
      <c r="AP560" s="130"/>
      <c r="AQ560" s="130"/>
    </row>
    <row r="561" spans="1:43" ht="47.25" x14ac:dyDescent="0.25">
      <c r="A561" s="124" t="s">
        <v>1395</v>
      </c>
      <c r="B561" s="715"/>
      <c r="C561" s="106" t="s">
        <v>1462</v>
      </c>
      <c r="D561" s="126"/>
      <c r="E561" s="126"/>
      <c r="F561" s="126"/>
      <c r="G561" s="126"/>
      <c r="H561" s="126"/>
      <c r="I561" s="126"/>
      <c r="J561" s="126"/>
      <c r="K561" s="126"/>
      <c r="L561" s="126"/>
      <c r="M561" s="126"/>
      <c r="N561" s="130"/>
      <c r="O561" s="130"/>
      <c r="P561" s="130"/>
      <c r="Q561" s="130"/>
      <c r="R561" s="130">
        <v>0.01</v>
      </c>
      <c r="S561" s="130">
        <v>0.16</v>
      </c>
      <c r="T561" s="130"/>
      <c r="U561" s="130"/>
      <c r="V561" s="126">
        <f t="shared" si="75"/>
        <v>0.01</v>
      </c>
      <c r="W561" s="126">
        <f t="shared" si="75"/>
        <v>0.16</v>
      </c>
      <c r="X561" s="126"/>
      <c r="Y561" s="126"/>
      <c r="Z561" s="126"/>
      <c r="AA561" s="126"/>
      <c r="AB561" s="126"/>
      <c r="AC561" s="126"/>
      <c r="AD561" s="126"/>
      <c r="AE561" s="126"/>
      <c r="AF561" s="126"/>
      <c r="AG561" s="126"/>
      <c r="AH561" s="126"/>
      <c r="AI561" s="126"/>
      <c r="AJ561" s="130"/>
      <c r="AK561" s="130"/>
      <c r="AL561" s="126"/>
      <c r="AM561" s="126"/>
      <c r="AN561" s="126"/>
      <c r="AO561" s="126"/>
      <c r="AP561" s="130"/>
      <c r="AQ561" s="130"/>
    </row>
    <row r="562" spans="1:43" ht="63" x14ac:dyDescent="0.25">
      <c r="A562" s="124" t="s">
        <v>1395</v>
      </c>
      <c r="B562" s="715"/>
      <c r="C562" s="106" t="s">
        <v>1463</v>
      </c>
      <c r="D562" s="126"/>
      <c r="E562" s="126"/>
      <c r="F562" s="126"/>
      <c r="G562" s="126"/>
      <c r="H562" s="126"/>
      <c r="I562" s="126"/>
      <c r="J562" s="126"/>
      <c r="K562" s="126"/>
      <c r="L562" s="126"/>
      <c r="M562" s="126"/>
      <c r="N562" s="130"/>
      <c r="O562" s="130"/>
      <c r="P562" s="130"/>
      <c r="Q562" s="130"/>
      <c r="R562" s="130">
        <v>0.64</v>
      </c>
      <c r="S562" s="130"/>
      <c r="T562" s="130"/>
      <c r="U562" s="130"/>
      <c r="V562" s="126">
        <f t="shared" si="75"/>
        <v>0.64</v>
      </c>
      <c r="W562" s="126">
        <f t="shared" si="75"/>
        <v>0</v>
      </c>
      <c r="X562" s="126"/>
      <c r="Y562" s="126"/>
      <c r="Z562" s="126"/>
      <c r="AA562" s="126"/>
      <c r="AB562" s="126"/>
      <c r="AC562" s="126"/>
      <c r="AD562" s="126"/>
      <c r="AE562" s="126"/>
      <c r="AF562" s="126"/>
      <c r="AG562" s="126"/>
      <c r="AH562" s="126"/>
      <c r="AI562" s="126"/>
      <c r="AJ562" s="130"/>
      <c r="AK562" s="130"/>
      <c r="AL562" s="126"/>
      <c r="AM562" s="126"/>
      <c r="AN562" s="126"/>
      <c r="AO562" s="126"/>
      <c r="AP562" s="130"/>
      <c r="AQ562" s="130"/>
    </row>
    <row r="563" spans="1:43" ht="47.25" x14ac:dyDescent="0.25">
      <c r="A563" s="124" t="s">
        <v>1395</v>
      </c>
      <c r="B563" s="715"/>
      <c r="C563" s="106" t="s">
        <v>1464</v>
      </c>
      <c r="D563" s="126"/>
      <c r="E563" s="126"/>
      <c r="F563" s="126"/>
      <c r="G563" s="126"/>
      <c r="H563" s="126"/>
      <c r="I563" s="126"/>
      <c r="J563" s="126"/>
      <c r="K563" s="126"/>
      <c r="L563" s="126"/>
      <c r="M563" s="126"/>
      <c r="N563" s="130"/>
      <c r="O563" s="130"/>
      <c r="P563" s="130"/>
      <c r="Q563" s="130"/>
      <c r="R563" s="130">
        <v>0.25</v>
      </c>
      <c r="S563" s="130"/>
      <c r="T563" s="130"/>
      <c r="U563" s="130"/>
      <c r="V563" s="126">
        <f t="shared" si="75"/>
        <v>0.25</v>
      </c>
      <c r="W563" s="126">
        <f t="shared" si="75"/>
        <v>0</v>
      </c>
      <c r="X563" s="126"/>
      <c r="Y563" s="126"/>
      <c r="Z563" s="126"/>
      <c r="AA563" s="126"/>
      <c r="AB563" s="126"/>
      <c r="AC563" s="126"/>
      <c r="AD563" s="126"/>
      <c r="AE563" s="126"/>
      <c r="AF563" s="126"/>
      <c r="AG563" s="126"/>
      <c r="AH563" s="126"/>
      <c r="AI563" s="126"/>
      <c r="AJ563" s="130"/>
      <c r="AK563" s="130"/>
      <c r="AL563" s="126"/>
      <c r="AM563" s="126"/>
      <c r="AN563" s="126"/>
      <c r="AO563" s="126"/>
      <c r="AP563" s="130"/>
      <c r="AQ563" s="130"/>
    </row>
    <row r="564" spans="1:43" ht="47.25" x14ac:dyDescent="0.25">
      <c r="A564" s="124" t="s">
        <v>1395</v>
      </c>
      <c r="B564" s="715"/>
      <c r="C564" s="106" t="s">
        <v>1465</v>
      </c>
      <c r="D564" s="126"/>
      <c r="E564" s="126"/>
      <c r="F564" s="126"/>
      <c r="G564" s="126"/>
      <c r="H564" s="126"/>
      <c r="I564" s="126"/>
      <c r="J564" s="126"/>
      <c r="K564" s="126"/>
      <c r="L564" s="126"/>
      <c r="M564" s="126"/>
      <c r="N564" s="130"/>
      <c r="O564" s="130"/>
      <c r="P564" s="130"/>
      <c r="Q564" s="130"/>
      <c r="R564" s="130">
        <v>0.25</v>
      </c>
      <c r="S564" s="130"/>
      <c r="T564" s="130"/>
      <c r="U564" s="130"/>
      <c r="V564" s="126">
        <f t="shared" si="75"/>
        <v>0.25</v>
      </c>
      <c r="W564" s="126">
        <f t="shared" si="75"/>
        <v>0</v>
      </c>
      <c r="X564" s="126"/>
      <c r="Y564" s="126"/>
      <c r="Z564" s="126"/>
      <c r="AA564" s="126"/>
      <c r="AB564" s="126"/>
      <c r="AC564" s="126"/>
      <c r="AD564" s="126"/>
      <c r="AE564" s="126"/>
      <c r="AF564" s="126"/>
      <c r="AG564" s="126"/>
      <c r="AH564" s="126"/>
      <c r="AI564" s="126"/>
      <c r="AJ564" s="130"/>
      <c r="AK564" s="130"/>
      <c r="AL564" s="126"/>
      <c r="AM564" s="126"/>
      <c r="AN564" s="126"/>
      <c r="AO564" s="126"/>
      <c r="AP564" s="130"/>
      <c r="AQ564" s="130"/>
    </row>
    <row r="565" spans="1:43" ht="47.25" x14ac:dyDescent="0.25">
      <c r="A565" s="124" t="s">
        <v>1395</v>
      </c>
      <c r="B565" s="715"/>
      <c r="C565" s="106" t="s">
        <v>1466</v>
      </c>
      <c r="D565" s="126"/>
      <c r="E565" s="126"/>
      <c r="F565" s="126"/>
      <c r="G565" s="126"/>
      <c r="H565" s="126"/>
      <c r="I565" s="126"/>
      <c r="J565" s="126"/>
      <c r="K565" s="126"/>
      <c r="L565" s="126"/>
      <c r="M565" s="126"/>
      <c r="N565" s="130"/>
      <c r="O565" s="130"/>
      <c r="P565" s="130"/>
      <c r="Q565" s="130"/>
      <c r="R565" s="130">
        <v>0.3</v>
      </c>
      <c r="S565" s="130"/>
      <c r="T565" s="130"/>
      <c r="U565" s="130"/>
      <c r="V565" s="126">
        <f t="shared" si="75"/>
        <v>0.3</v>
      </c>
      <c r="W565" s="126">
        <f t="shared" si="75"/>
        <v>0</v>
      </c>
      <c r="X565" s="126"/>
      <c r="Y565" s="126"/>
      <c r="Z565" s="126"/>
      <c r="AA565" s="126"/>
      <c r="AB565" s="126"/>
      <c r="AC565" s="126"/>
      <c r="AD565" s="126"/>
      <c r="AE565" s="126"/>
      <c r="AF565" s="126"/>
      <c r="AG565" s="126"/>
      <c r="AH565" s="126"/>
      <c r="AI565" s="126"/>
      <c r="AJ565" s="130"/>
      <c r="AK565" s="130"/>
      <c r="AL565" s="126"/>
      <c r="AM565" s="126"/>
      <c r="AN565" s="126"/>
      <c r="AO565" s="126"/>
      <c r="AP565" s="130"/>
      <c r="AQ565" s="130"/>
    </row>
    <row r="566" spans="1:43" ht="47.25" x14ac:dyDescent="0.25">
      <c r="A566" s="124" t="s">
        <v>1395</v>
      </c>
      <c r="B566" s="715"/>
      <c r="C566" s="106" t="s">
        <v>1467</v>
      </c>
      <c r="D566" s="126"/>
      <c r="E566" s="126"/>
      <c r="F566" s="126"/>
      <c r="G566" s="126"/>
      <c r="H566" s="126"/>
      <c r="I566" s="126"/>
      <c r="J566" s="126"/>
      <c r="K566" s="126"/>
      <c r="L566" s="126"/>
      <c r="M566" s="126"/>
      <c r="N566" s="130"/>
      <c r="O566" s="130"/>
      <c r="P566" s="130"/>
      <c r="Q566" s="130"/>
      <c r="R566" s="130">
        <v>0.22</v>
      </c>
      <c r="S566" s="130">
        <v>0.1</v>
      </c>
      <c r="T566" s="130"/>
      <c r="U566" s="130"/>
      <c r="V566" s="126">
        <f t="shared" si="75"/>
        <v>0.22</v>
      </c>
      <c r="W566" s="126">
        <f t="shared" si="75"/>
        <v>0.1</v>
      </c>
      <c r="X566" s="126"/>
      <c r="Y566" s="126"/>
      <c r="Z566" s="126"/>
      <c r="AA566" s="126"/>
      <c r="AB566" s="126"/>
      <c r="AC566" s="126"/>
      <c r="AD566" s="126"/>
      <c r="AE566" s="126"/>
      <c r="AF566" s="126"/>
      <c r="AG566" s="126"/>
      <c r="AH566" s="126"/>
      <c r="AI566" s="126"/>
      <c r="AJ566" s="130"/>
      <c r="AK566" s="130"/>
      <c r="AL566" s="126"/>
      <c r="AM566" s="126"/>
      <c r="AN566" s="126"/>
      <c r="AO566" s="126"/>
      <c r="AP566" s="130"/>
      <c r="AQ566" s="130"/>
    </row>
    <row r="567" spans="1:43" ht="47.25" x14ac:dyDescent="0.25">
      <c r="A567" s="124" t="s">
        <v>1395</v>
      </c>
      <c r="B567" s="715"/>
      <c r="C567" s="106" t="s">
        <v>1468</v>
      </c>
      <c r="D567" s="126"/>
      <c r="E567" s="126"/>
      <c r="F567" s="126"/>
      <c r="G567" s="126"/>
      <c r="H567" s="126"/>
      <c r="I567" s="126"/>
      <c r="J567" s="126"/>
      <c r="K567" s="126"/>
      <c r="L567" s="126"/>
      <c r="M567" s="126"/>
      <c r="N567" s="130"/>
      <c r="O567" s="130"/>
      <c r="P567" s="130"/>
      <c r="Q567" s="130"/>
      <c r="R567" s="130">
        <v>0.85</v>
      </c>
      <c r="S567" s="130"/>
      <c r="T567" s="130"/>
      <c r="U567" s="130"/>
      <c r="V567" s="126">
        <f t="shared" si="75"/>
        <v>0.85</v>
      </c>
      <c r="W567" s="126">
        <f t="shared" si="75"/>
        <v>0</v>
      </c>
      <c r="X567" s="126"/>
      <c r="Y567" s="126"/>
      <c r="Z567" s="126"/>
      <c r="AA567" s="126"/>
      <c r="AB567" s="126"/>
      <c r="AC567" s="126"/>
      <c r="AD567" s="126"/>
      <c r="AE567" s="126"/>
      <c r="AF567" s="126"/>
      <c r="AG567" s="126"/>
      <c r="AH567" s="126"/>
      <c r="AI567" s="126"/>
      <c r="AJ567" s="130"/>
      <c r="AK567" s="130"/>
      <c r="AL567" s="126"/>
      <c r="AM567" s="126"/>
      <c r="AN567" s="126"/>
      <c r="AO567" s="126"/>
      <c r="AP567" s="130"/>
      <c r="AQ567" s="130"/>
    </row>
    <row r="568" spans="1:43" ht="47.25" x14ac:dyDescent="0.25">
      <c r="A568" s="124" t="s">
        <v>1395</v>
      </c>
      <c r="B568" s="715"/>
      <c r="C568" s="106" t="s">
        <v>1469</v>
      </c>
      <c r="D568" s="126"/>
      <c r="E568" s="126"/>
      <c r="F568" s="126"/>
      <c r="G568" s="126"/>
      <c r="H568" s="126"/>
      <c r="I568" s="126"/>
      <c r="J568" s="126"/>
      <c r="K568" s="126"/>
      <c r="L568" s="126"/>
      <c r="M568" s="126"/>
      <c r="N568" s="130"/>
      <c r="O568" s="130"/>
      <c r="P568" s="130"/>
      <c r="Q568" s="130"/>
      <c r="R568" s="130">
        <v>0.23</v>
      </c>
      <c r="S568" s="130">
        <v>0.63</v>
      </c>
      <c r="T568" s="130"/>
      <c r="U568" s="130"/>
      <c r="V568" s="126">
        <f t="shared" si="75"/>
        <v>0.23</v>
      </c>
      <c r="W568" s="126">
        <f t="shared" si="75"/>
        <v>0.63</v>
      </c>
      <c r="X568" s="126"/>
      <c r="Y568" s="126"/>
      <c r="Z568" s="126"/>
      <c r="AA568" s="126"/>
      <c r="AB568" s="126"/>
      <c r="AC568" s="126"/>
      <c r="AD568" s="126"/>
      <c r="AE568" s="126"/>
      <c r="AF568" s="126"/>
      <c r="AG568" s="126"/>
      <c r="AH568" s="126"/>
      <c r="AI568" s="126"/>
      <c r="AJ568" s="130"/>
      <c r="AK568" s="130"/>
      <c r="AL568" s="126"/>
      <c r="AM568" s="126"/>
      <c r="AN568" s="126"/>
      <c r="AO568" s="126"/>
      <c r="AP568" s="130"/>
      <c r="AQ568" s="130"/>
    </row>
    <row r="569" spans="1:43" ht="47.25" x14ac:dyDescent="0.25">
      <c r="A569" s="124" t="s">
        <v>1395</v>
      </c>
      <c r="B569" s="715"/>
      <c r="C569" s="106" t="s">
        <v>1470</v>
      </c>
      <c r="D569" s="126"/>
      <c r="E569" s="126"/>
      <c r="F569" s="126"/>
      <c r="G569" s="126"/>
      <c r="H569" s="126"/>
      <c r="I569" s="126"/>
      <c r="J569" s="126"/>
      <c r="K569" s="126"/>
      <c r="L569" s="126"/>
      <c r="M569" s="126"/>
      <c r="N569" s="130"/>
      <c r="O569" s="130"/>
      <c r="P569" s="130"/>
      <c r="Q569" s="130"/>
      <c r="R569" s="130">
        <v>0.11</v>
      </c>
      <c r="S569" s="130"/>
      <c r="T569" s="130"/>
      <c r="U569" s="130"/>
      <c r="V569" s="126">
        <f t="shared" si="75"/>
        <v>0.11</v>
      </c>
      <c r="W569" s="126">
        <f t="shared" si="75"/>
        <v>0</v>
      </c>
      <c r="X569" s="126"/>
      <c r="Y569" s="126"/>
      <c r="Z569" s="126"/>
      <c r="AA569" s="126"/>
      <c r="AB569" s="126"/>
      <c r="AC569" s="126"/>
      <c r="AD569" s="126"/>
      <c r="AE569" s="126"/>
      <c r="AF569" s="126"/>
      <c r="AG569" s="126"/>
      <c r="AH569" s="126"/>
      <c r="AI569" s="126"/>
      <c r="AJ569" s="130"/>
      <c r="AK569" s="130"/>
      <c r="AL569" s="126"/>
      <c r="AM569" s="126"/>
      <c r="AN569" s="126"/>
      <c r="AO569" s="126"/>
      <c r="AP569" s="130"/>
      <c r="AQ569" s="130"/>
    </row>
    <row r="570" spans="1:43" ht="47.25" x14ac:dyDescent="0.25">
      <c r="A570" s="124" t="s">
        <v>1395</v>
      </c>
      <c r="B570" s="715"/>
      <c r="C570" s="106" t="s">
        <v>1471</v>
      </c>
      <c r="D570" s="126"/>
      <c r="E570" s="126"/>
      <c r="F570" s="126"/>
      <c r="G570" s="126"/>
      <c r="H570" s="126"/>
      <c r="I570" s="126"/>
      <c r="J570" s="126"/>
      <c r="K570" s="126"/>
      <c r="L570" s="126"/>
      <c r="M570" s="126"/>
      <c r="N570" s="130"/>
      <c r="O570" s="130"/>
      <c r="P570" s="130"/>
      <c r="Q570" s="130"/>
      <c r="R570" s="130">
        <v>0.06</v>
      </c>
      <c r="S570" s="130"/>
      <c r="T570" s="130"/>
      <c r="U570" s="130"/>
      <c r="V570" s="126">
        <f t="shared" si="75"/>
        <v>0.06</v>
      </c>
      <c r="W570" s="126">
        <f t="shared" si="75"/>
        <v>0</v>
      </c>
      <c r="X570" s="126"/>
      <c r="Y570" s="126"/>
      <c r="Z570" s="126"/>
      <c r="AA570" s="126"/>
      <c r="AB570" s="126"/>
      <c r="AC570" s="126"/>
      <c r="AD570" s="126"/>
      <c r="AE570" s="126"/>
      <c r="AF570" s="126"/>
      <c r="AG570" s="126"/>
      <c r="AH570" s="126"/>
      <c r="AI570" s="126"/>
      <c r="AJ570" s="130"/>
      <c r="AK570" s="130"/>
      <c r="AL570" s="126"/>
      <c r="AM570" s="126"/>
      <c r="AN570" s="126"/>
      <c r="AO570" s="126"/>
      <c r="AP570" s="130"/>
      <c r="AQ570" s="130"/>
    </row>
    <row r="571" spans="1:43" ht="47.25" x14ac:dyDescent="0.25">
      <c r="A571" s="124" t="s">
        <v>1395</v>
      </c>
      <c r="B571" s="715"/>
      <c r="C571" s="106" t="s">
        <v>1472</v>
      </c>
      <c r="D571" s="126"/>
      <c r="E571" s="126"/>
      <c r="F571" s="126"/>
      <c r="G571" s="126"/>
      <c r="H571" s="126"/>
      <c r="I571" s="126"/>
      <c r="J571" s="126"/>
      <c r="K571" s="126"/>
      <c r="L571" s="126"/>
      <c r="M571" s="126"/>
      <c r="N571" s="130"/>
      <c r="O571" s="130"/>
      <c r="P571" s="130"/>
      <c r="Q571" s="130"/>
      <c r="R571" s="130">
        <v>0.1</v>
      </c>
      <c r="S571" s="130">
        <v>0.1</v>
      </c>
      <c r="T571" s="130"/>
      <c r="U571" s="130"/>
      <c r="V571" s="126">
        <f t="shared" si="75"/>
        <v>0.1</v>
      </c>
      <c r="W571" s="126">
        <f t="shared" si="75"/>
        <v>0.1</v>
      </c>
      <c r="X571" s="126"/>
      <c r="Y571" s="126"/>
      <c r="Z571" s="126"/>
      <c r="AA571" s="126"/>
      <c r="AB571" s="126"/>
      <c r="AC571" s="126"/>
      <c r="AD571" s="126"/>
      <c r="AE571" s="126"/>
      <c r="AF571" s="126"/>
      <c r="AG571" s="126"/>
      <c r="AH571" s="126"/>
      <c r="AI571" s="126"/>
      <c r="AJ571" s="130"/>
      <c r="AK571" s="130"/>
      <c r="AL571" s="126"/>
      <c r="AM571" s="126"/>
      <c r="AN571" s="126"/>
      <c r="AO571" s="126"/>
      <c r="AP571" s="130"/>
      <c r="AQ571" s="130"/>
    </row>
    <row r="572" spans="1:43" ht="47.25" x14ac:dyDescent="0.25">
      <c r="A572" s="124" t="s">
        <v>1395</v>
      </c>
      <c r="B572" s="715"/>
      <c r="C572" s="106" t="s">
        <v>1473</v>
      </c>
      <c r="D572" s="126"/>
      <c r="E572" s="126"/>
      <c r="F572" s="126"/>
      <c r="G572" s="126"/>
      <c r="H572" s="126"/>
      <c r="I572" s="126"/>
      <c r="J572" s="126"/>
      <c r="K572" s="126"/>
      <c r="L572" s="126"/>
      <c r="M572" s="126"/>
      <c r="N572" s="130"/>
      <c r="O572" s="130"/>
      <c r="P572" s="130"/>
      <c r="Q572" s="130"/>
      <c r="R572" s="130">
        <v>0.02</v>
      </c>
      <c r="S572" s="130"/>
      <c r="T572" s="130"/>
      <c r="U572" s="130"/>
      <c r="V572" s="126">
        <f t="shared" si="75"/>
        <v>0.02</v>
      </c>
      <c r="W572" s="126">
        <f t="shared" si="75"/>
        <v>0</v>
      </c>
      <c r="X572" s="126"/>
      <c r="Y572" s="126"/>
      <c r="Z572" s="126"/>
      <c r="AA572" s="126"/>
      <c r="AB572" s="126"/>
      <c r="AC572" s="126"/>
      <c r="AD572" s="126"/>
      <c r="AE572" s="126"/>
      <c r="AF572" s="126"/>
      <c r="AG572" s="126"/>
      <c r="AH572" s="126"/>
      <c r="AI572" s="126"/>
      <c r="AJ572" s="130"/>
      <c r="AK572" s="130"/>
      <c r="AL572" s="126"/>
      <c r="AM572" s="126"/>
      <c r="AN572" s="126"/>
      <c r="AO572" s="126"/>
      <c r="AP572" s="130"/>
      <c r="AQ572" s="130"/>
    </row>
    <row r="573" spans="1:43" ht="47.25" x14ac:dyDescent="0.25">
      <c r="A573" s="124" t="s">
        <v>1395</v>
      </c>
      <c r="B573" s="715"/>
      <c r="C573" s="106" t="s">
        <v>1474</v>
      </c>
      <c r="D573" s="126"/>
      <c r="E573" s="126"/>
      <c r="F573" s="126"/>
      <c r="G573" s="126"/>
      <c r="H573" s="126"/>
      <c r="I573" s="126"/>
      <c r="J573" s="126"/>
      <c r="K573" s="126"/>
      <c r="L573" s="126"/>
      <c r="M573" s="126"/>
      <c r="N573" s="130"/>
      <c r="O573" s="130"/>
      <c r="P573" s="130"/>
      <c r="Q573" s="130"/>
      <c r="R573" s="130">
        <v>0.4</v>
      </c>
      <c r="S573" s="130">
        <v>6.3E-2</v>
      </c>
      <c r="T573" s="130"/>
      <c r="U573" s="130"/>
      <c r="V573" s="126">
        <f t="shared" si="75"/>
        <v>0.4</v>
      </c>
      <c r="W573" s="126">
        <f t="shared" si="75"/>
        <v>6.3E-2</v>
      </c>
      <c r="X573" s="126"/>
      <c r="Y573" s="126"/>
      <c r="Z573" s="126"/>
      <c r="AA573" s="126"/>
      <c r="AB573" s="126"/>
      <c r="AC573" s="126"/>
      <c r="AD573" s="126"/>
      <c r="AE573" s="126"/>
      <c r="AF573" s="126"/>
      <c r="AG573" s="126"/>
      <c r="AH573" s="126"/>
      <c r="AI573" s="126"/>
      <c r="AJ573" s="130"/>
      <c r="AK573" s="130"/>
      <c r="AL573" s="126"/>
      <c r="AM573" s="126"/>
      <c r="AN573" s="126"/>
      <c r="AO573" s="126"/>
      <c r="AP573" s="130"/>
      <c r="AQ573" s="130"/>
    </row>
    <row r="574" spans="1:43" ht="47.25" x14ac:dyDescent="0.25">
      <c r="A574" s="124" t="s">
        <v>1395</v>
      </c>
      <c r="B574" s="715"/>
      <c r="C574" s="106" t="s">
        <v>1475</v>
      </c>
      <c r="D574" s="126"/>
      <c r="E574" s="126"/>
      <c r="F574" s="126"/>
      <c r="G574" s="126"/>
      <c r="H574" s="126"/>
      <c r="I574" s="126"/>
      <c r="J574" s="126"/>
      <c r="K574" s="126"/>
      <c r="L574" s="126"/>
      <c r="M574" s="126"/>
      <c r="N574" s="130"/>
      <c r="O574" s="130"/>
      <c r="P574" s="130"/>
      <c r="Q574" s="130"/>
      <c r="R574" s="130">
        <v>0.18</v>
      </c>
      <c r="S574" s="130"/>
      <c r="T574" s="130"/>
      <c r="U574" s="130"/>
      <c r="V574" s="126">
        <f t="shared" si="75"/>
        <v>0.18</v>
      </c>
      <c r="W574" s="126">
        <f t="shared" si="75"/>
        <v>0</v>
      </c>
      <c r="X574" s="126"/>
      <c r="Y574" s="126"/>
      <c r="Z574" s="126"/>
      <c r="AA574" s="126"/>
      <c r="AB574" s="126"/>
      <c r="AC574" s="126"/>
      <c r="AD574" s="126"/>
      <c r="AE574" s="126"/>
      <c r="AF574" s="126"/>
      <c r="AG574" s="126"/>
      <c r="AH574" s="126"/>
      <c r="AI574" s="126"/>
      <c r="AJ574" s="130"/>
      <c r="AK574" s="130"/>
      <c r="AL574" s="126"/>
      <c r="AM574" s="126"/>
      <c r="AN574" s="126"/>
      <c r="AO574" s="126"/>
      <c r="AP574" s="130"/>
      <c r="AQ574" s="130"/>
    </row>
    <row r="575" spans="1:43" ht="47.25" x14ac:dyDescent="0.25">
      <c r="A575" s="124" t="s">
        <v>1395</v>
      </c>
      <c r="B575" s="715"/>
      <c r="C575" s="106" t="s">
        <v>1476</v>
      </c>
      <c r="D575" s="126"/>
      <c r="E575" s="126"/>
      <c r="F575" s="126"/>
      <c r="G575" s="126"/>
      <c r="H575" s="126"/>
      <c r="I575" s="126"/>
      <c r="J575" s="126"/>
      <c r="K575" s="126"/>
      <c r="L575" s="126"/>
      <c r="M575" s="126"/>
      <c r="N575" s="130"/>
      <c r="O575" s="130"/>
      <c r="P575" s="130"/>
      <c r="Q575" s="130"/>
      <c r="R575" s="130">
        <v>0.05</v>
      </c>
      <c r="S575" s="130">
        <v>0.25</v>
      </c>
      <c r="T575" s="130"/>
      <c r="U575" s="130"/>
      <c r="V575" s="126">
        <f t="shared" si="75"/>
        <v>0.05</v>
      </c>
      <c r="W575" s="126">
        <f t="shared" si="75"/>
        <v>0.25</v>
      </c>
      <c r="X575" s="126"/>
      <c r="Y575" s="126"/>
      <c r="Z575" s="126"/>
      <c r="AA575" s="126"/>
      <c r="AB575" s="126"/>
      <c r="AC575" s="126"/>
      <c r="AD575" s="126"/>
      <c r="AE575" s="126"/>
      <c r="AF575" s="126"/>
      <c r="AG575" s="126"/>
      <c r="AH575" s="126"/>
      <c r="AI575" s="126"/>
      <c r="AJ575" s="130"/>
      <c r="AK575" s="130"/>
      <c r="AL575" s="126"/>
      <c r="AM575" s="126"/>
      <c r="AN575" s="126"/>
      <c r="AO575" s="126"/>
      <c r="AP575" s="130"/>
      <c r="AQ575" s="130"/>
    </row>
    <row r="576" spans="1:43" ht="47.25" x14ac:dyDescent="0.25">
      <c r="A576" s="124" t="s">
        <v>1395</v>
      </c>
      <c r="B576" s="715"/>
      <c r="C576" s="106" t="s">
        <v>1477</v>
      </c>
      <c r="D576" s="126"/>
      <c r="E576" s="126"/>
      <c r="F576" s="126"/>
      <c r="G576" s="126"/>
      <c r="H576" s="126"/>
      <c r="I576" s="126"/>
      <c r="J576" s="126"/>
      <c r="K576" s="126"/>
      <c r="L576" s="126"/>
      <c r="M576" s="126"/>
      <c r="N576" s="130"/>
      <c r="O576" s="130"/>
      <c r="P576" s="130"/>
      <c r="Q576" s="130"/>
      <c r="R576" s="130">
        <v>0.28000000000000003</v>
      </c>
      <c r="S576" s="130"/>
      <c r="T576" s="130"/>
      <c r="U576" s="130"/>
      <c r="V576" s="126">
        <f t="shared" si="75"/>
        <v>0.28000000000000003</v>
      </c>
      <c r="W576" s="126">
        <f t="shared" si="75"/>
        <v>0</v>
      </c>
      <c r="X576" s="126"/>
      <c r="Y576" s="126"/>
      <c r="Z576" s="126"/>
      <c r="AA576" s="126"/>
      <c r="AB576" s="126"/>
      <c r="AC576" s="126"/>
      <c r="AD576" s="126"/>
      <c r="AE576" s="126"/>
      <c r="AF576" s="126"/>
      <c r="AG576" s="126"/>
      <c r="AH576" s="126"/>
      <c r="AI576" s="126"/>
      <c r="AJ576" s="130"/>
      <c r="AK576" s="130"/>
      <c r="AL576" s="126"/>
      <c r="AM576" s="126"/>
      <c r="AN576" s="126"/>
      <c r="AO576" s="126"/>
      <c r="AP576" s="130"/>
      <c r="AQ576" s="130"/>
    </row>
    <row r="577" spans="1:43" ht="47.25" x14ac:dyDescent="0.25">
      <c r="A577" s="124" t="s">
        <v>1395</v>
      </c>
      <c r="B577" s="715"/>
      <c r="C577" s="106" t="s">
        <v>1478</v>
      </c>
      <c r="D577" s="126"/>
      <c r="E577" s="126"/>
      <c r="F577" s="126"/>
      <c r="G577" s="126"/>
      <c r="H577" s="126"/>
      <c r="I577" s="126"/>
      <c r="J577" s="126"/>
      <c r="K577" s="126"/>
      <c r="L577" s="126"/>
      <c r="M577" s="126"/>
      <c r="N577" s="130"/>
      <c r="O577" s="130"/>
      <c r="P577" s="130"/>
      <c r="Q577" s="130"/>
      <c r="R577" s="130">
        <v>0.12</v>
      </c>
      <c r="S577" s="130">
        <v>0.16</v>
      </c>
      <c r="T577" s="130"/>
      <c r="U577" s="130"/>
      <c r="V577" s="126">
        <f t="shared" si="75"/>
        <v>0.12</v>
      </c>
      <c r="W577" s="126">
        <f t="shared" si="75"/>
        <v>0.16</v>
      </c>
      <c r="X577" s="126"/>
      <c r="Y577" s="126"/>
      <c r="Z577" s="126"/>
      <c r="AA577" s="126"/>
      <c r="AB577" s="126"/>
      <c r="AC577" s="126"/>
      <c r="AD577" s="126"/>
      <c r="AE577" s="126"/>
      <c r="AF577" s="126"/>
      <c r="AG577" s="126"/>
      <c r="AH577" s="126"/>
      <c r="AI577" s="126"/>
      <c r="AJ577" s="130"/>
      <c r="AK577" s="130"/>
      <c r="AL577" s="126"/>
      <c r="AM577" s="126"/>
      <c r="AN577" s="126"/>
      <c r="AO577" s="126"/>
      <c r="AP577" s="130"/>
      <c r="AQ577" s="130"/>
    </row>
    <row r="578" spans="1:43" ht="47.25" x14ac:dyDescent="0.25">
      <c r="A578" s="124" t="s">
        <v>1395</v>
      </c>
      <c r="B578" s="715"/>
      <c r="C578" s="106" t="s">
        <v>1479</v>
      </c>
      <c r="D578" s="126"/>
      <c r="E578" s="126"/>
      <c r="F578" s="126"/>
      <c r="G578" s="126"/>
      <c r="H578" s="126"/>
      <c r="I578" s="126"/>
      <c r="J578" s="126"/>
      <c r="K578" s="126"/>
      <c r="L578" s="126"/>
      <c r="M578" s="126"/>
      <c r="N578" s="130"/>
      <c r="O578" s="130"/>
      <c r="P578" s="130"/>
      <c r="Q578" s="130"/>
      <c r="R578" s="130">
        <v>0.45</v>
      </c>
      <c r="S578" s="130"/>
      <c r="T578" s="130"/>
      <c r="U578" s="130"/>
      <c r="V578" s="126">
        <f t="shared" si="75"/>
        <v>0.45</v>
      </c>
      <c r="W578" s="126">
        <f t="shared" si="75"/>
        <v>0</v>
      </c>
      <c r="X578" s="126"/>
      <c r="Y578" s="126"/>
      <c r="Z578" s="126"/>
      <c r="AA578" s="126"/>
      <c r="AB578" s="126"/>
      <c r="AC578" s="126"/>
      <c r="AD578" s="126"/>
      <c r="AE578" s="126"/>
      <c r="AF578" s="126"/>
      <c r="AG578" s="126"/>
      <c r="AH578" s="126"/>
      <c r="AI578" s="126"/>
      <c r="AJ578" s="130"/>
      <c r="AK578" s="130"/>
      <c r="AL578" s="126"/>
      <c r="AM578" s="126"/>
      <c r="AN578" s="126"/>
      <c r="AO578" s="126"/>
      <c r="AP578" s="130"/>
      <c r="AQ578" s="130"/>
    </row>
    <row r="579" spans="1:43" ht="47.25" x14ac:dyDescent="0.25">
      <c r="A579" s="124" t="s">
        <v>1395</v>
      </c>
      <c r="B579" s="715"/>
      <c r="C579" s="106" t="s">
        <v>1480</v>
      </c>
      <c r="D579" s="126"/>
      <c r="E579" s="126"/>
      <c r="F579" s="126"/>
      <c r="G579" s="126"/>
      <c r="H579" s="126"/>
      <c r="I579" s="126"/>
      <c r="J579" s="126"/>
      <c r="K579" s="126"/>
      <c r="L579" s="126"/>
      <c r="M579" s="126"/>
      <c r="N579" s="130"/>
      <c r="O579" s="130"/>
      <c r="P579" s="130"/>
      <c r="Q579" s="130"/>
      <c r="R579" s="130">
        <v>0.2</v>
      </c>
      <c r="S579" s="130">
        <v>0.1</v>
      </c>
      <c r="T579" s="130"/>
      <c r="U579" s="130"/>
      <c r="V579" s="126">
        <f t="shared" si="75"/>
        <v>0.2</v>
      </c>
      <c r="W579" s="126">
        <f t="shared" si="75"/>
        <v>0.1</v>
      </c>
      <c r="X579" s="126"/>
      <c r="Y579" s="126"/>
      <c r="Z579" s="126"/>
      <c r="AA579" s="126"/>
      <c r="AB579" s="126"/>
      <c r="AC579" s="126"/>
      <c r="AD579" s="126"/>
      <c r="AE579" s="126"/>
      <c r="AF579" s="126"/>
      <c r="AG579" s="126"/>
      <c r="AH579" s="126"/>
      <c r="AI579" s="126"/>
      <c r="AJ579" s="130"/>
      <c r="AK579" s="130"/>
      <c r="AL579" s="126"/>
      <c r="AM579" s="126"/>
      <c r="AN579" s="126"/>
      <c r="AO579" s="126"/>
      <c r="AP579" s="130"/>
      <c r="AQ579" s="130"/>
    </row>
    <row r="580" spans="1:43" ht="47.25" x14ac:dyDescent="0.25">
      <c r="A580" s="124" t="s">
        <v>1395</v>
      </c>
      <c r="B580" s="715"/>
      <c r="C580" s="106" t="s">
        <v>1481</v>
      </c>
      <c r="D580" s="126"/>
      <c r="E580" s="126"/>
      <c r="F580" s="126"/>
      <c r="G580" s="126"/>
      <c r="H580" s="126"/>
      <c r="I580" s="126"/>
      <c r="J580" s="126"/>
      <c r="K580" s="126"/>
      <c r="L580" s="126"/>
      <c r="M580" s="126"/>
      <c r="N580" s="130"/>
      <c r="O580" s="130"/>
      <c r="P580" s="130"/>
      <c r="Q580" s="130"/>
      <c r="R580" s="130">
        <v>0.38</v>
      </c>
      <c r="S580" s="130"/>
      <c r="T580" s="130"/>
      <c r="U580" s="130"/>
      <c r="V580" s="126">
        <f t="shared" si="75"/>
        <v>0.38</v>
      </c>
      <c r="W580" s="126">
        <f t="shared" si="75"/>
        <v>0</v>
      </c>
      <c r="X580" s="126"/>
      <c r="Y580" s="126"/>
      <c r="Z580" s="126"/>
      <c r="AA580" s="126"/>
      <c r="AB580" s="126"/>
      <c r="AC580" s="126"/>
      <c r="AD580" s="126"/>
      <c r="AE580" s="126"/>
      <c r="AF580" s="126"/>
      <c r="AG580" s="126"/>
      <c r="AH580" s="126"/>
      <c r="AI580" s="126"/>
      <c r="AJ580" s="130"/>
      <c r="AK580" s="130"/>
      <c r="AL580" s="126"/>
      <c r="AM580" s="126"/>
      <c r="AN580" s="126"/>
      <c r="AO580" s="126"/>
      <c r="AP580" s="130"/>
      <c r="AQ580" s="130"/>
    </row>
    <row r="581" spans="1:43" ht="47.25" x14ac:dyDescent="0.25">
      <c r="A581" s="124" t="s">
        <v>1395</v>
      </c>
      <c r="B581" s="715"/>
      <c r="C581" s="106" t="s">
        <v>1482</v>
      </c>
      <c r="D581" s="126"/>
      <c r="E581" s="126"/>
      <c r="F581" s="126"/>
      <c r="G581" s="126"/>
      <c r="H581" s="126"/>
      <c r="I581" s="126"/>
      <c r="J581" s="126"/>
      <c r="K581" s="126"/>
      <c r="L581" s="126"/>
      <c r="M581" s="126"/>
      <c r="N581" s="130"/>
      <c r="O581" s="130"/>
      <c r="P581" s="130"/>
      <c r="Q581" s="130"/>
      <c r="R581" s="130">
        <v>0.1</v>
      </c>
      <c r="S581" s="130"/>
      <c r="T581" s="130"/>
      <c r="U581" s="130"/>
      <c r="V581" s="126">
        <f t="shared" si="75"/>
        <v>0.1</v>
      </c>
      <c r="W581" s="126">
        <f t="shared" si="75"/>
        <v>0</v>
      </c>
      <c r="X581" s="126"/>
      <c r="Y581" s="126"/>
      <c r="Z581" s="126"/>
      <c r="AA581" s="126"/>
      <c r="AB581" s="126"/>
      <c r="AC581" s="126"/>
      <c r="AD581" s="126"/>
      <c r="AE581" s="126"/>
      <c r="AF581" s="126"/>
      <c r="AG581" s="126"/>
      <c r="AH581" s="126"/>
      <c r="AI581" s="126"/>
      <c r="AJ581" s="130"/>
      <c r="AK581" s="130"/>
      <c r="AL581" s="126"/>
      <c r="AM581" s="126"/>
      <c r="AN581" s="126"/>
      <c r="AO581" s="126"/>
      <c r="AP581" s="130"/>
      <c r="AQ581" s="130"/>
    </row>
    <row r="582" spans="1:43" ht="47.25" x14ac:dyDescent="0.25">
      <c r="A582" s="124" t="s">
        <v>1395</v>
      </c>
      <c r="B582" s="715"/>
      <c r="C582" s="106" t="s">
        <v>1483</v>
      </c>
      <c r="D582" s="126"/>
      <c r="E582" s="126"/>
      <c r="F582" s="126"/>
      <c r="G582" s="126"/>
      <c r="H582" s="126"/>
      <c r="I582" s="126"/>
      <c r="J582" s="126"/>
      <c r="K582" s="126"/>
      <c r="L582" s="126"/>
      <c r="M582" s="126"/>
      <c r="N582" s="130"/>
      <c r="O582" s="130"/>
      <c r="P582" s="130"/>
      <c r="Q582" s="130"/>
      <c r="R582" s="130">
        <v>0.05</v>
      </c>
      <c r="S582" s="130">
        <v>2.5000000000000001E-2</v>
      </c>
      <c r="T582" s="130"/>
      <c r="U582" s="130"/>
      <c r="V582" s="126">
        <f t="shared" si="75"/>
        <v>0.05</v>
      </c>
      <c r="W582" s="126">
        <f t="shared" si="75"/>
        <v>2.5000000000000001E-2</v>
      </c>
      <c r="X582" s="126"/>
      <c r="Y582" s="126"/>
      <c r="Z582" s="126"/>
      <c r="AA582" s="126"/>
      <c r="AB582" s="126"/>
      <c r="AC582" s="126"/>
      <c r="AD582" s="126"/>
      <c r="AE582" s="126"/>
      <c r="AF582" s="126"/>
      <c r="AG582" s="126"/>
      <c r="AH582" s="126"/>
      <c r="AI582" s="126"/>
      <c r="AJ582" s="130"/>
      <c r="AK582" s="130"/>
      <c r="AL582" s="126"/>
      <c r="AM582" s="126"/>
      <c r="AN582" s="126"/>
      <c r="AO582" s="126"/>
      <c r="AP582" s="130"/>
      <c r="AQ582" s="130"/>
    </row>
    <row r="583" spans="1:43" ht="47.25" x14ac:dyDescent="0.25">
      <c r="A583" s="124" t="s">
        <v>1395</v>
      </c>
      <c r="B583" s="715"/>
      <c r="C583" s="106" t="s">
        <v>1484</v>
      </c>
      <c r="D583" s="126"/>
      <c r="E583" s="126"/>
      <c r="F583" s="126"/>
      <c r="G583" s="126"/>
      <c r="H583" s="126"/>
      <c r="I583" s="126"/>
      <c r="J583" s="126"/>
      <c r="K583" s="126"/>
      <c r="L583" s="126"/>
      <c r="M583" s="126"/>
      <c r="N583" s="130"/>
      <c r="O583" s="130"/>
      <c r="P583" s="130"/>
      <c r="Q583" s="130"/>
      <c r="R583" s="130"/>
      <c r="S583" s="130"/>
      <c r="T583" s="130">
        <v>0.17</v>
      </c>
      <c r="U583" s="130">
        <v>0.16</v>
      </c>
      <c r="V583" s="126">
        <f t="shared" si="75"/>
        <v>0.17</v>
      </c>
      <c r="W583" s="126">
        <f t="shared" si="75"/>
        <v>0.16</v>
      </c>
      <c r="X583" s="126"/>
      <c r="Y583" s="126"/>
      <c r="Z583" s="126"/>
      <c r="AA583" s="126"/>
      <c r="AB583" s="126"/>
      <c r="AC583" s="126"/>
      <c r="AD583" s="126"/>
      <c r="AE583" s="126"/>
      <c r="AF583" s="126"/>
      <c r="AG583" s="126"/>
      <c r="AH583" s="126"/>
      <c r="AI583" s="126"/>
      <c r="AJ583" s="130"/>
      <c r="AK583" s="130"/>
      <c r="AL583" s="126"/>
      <c r="AM583" s="126"/>
      <c r="AN583" s="126"/>
      <c r="AO583" s="126"/>
      <c r="AP583" s="130"/>
      <c r="AQ583" s="130"/>
    </row>
    <row r="584" spans="1:43" ht="47.25" x14ac:dyDescent="0.25">
      <c r="A584" s="124" t="s">
        <v>1395</v>
      </c>
      <c r="B584" s="715"/>
      <c r="C584" s="106" t="s">
        <v>1485</v>
      </c>
      <c r="D584" s="126"/>
      <c r="E584" s="126"/>
      <c r="F584" s="126"/>
      <c r="G584" s="126"/>
      <c r="H584" s="126"/>
      <c r="I584" s="126"/>
      <c r="J584" s="126"/>
      <c r="K584" s="126"/>
      <c r="L584" s="126"/>
      <c r="M584" s="126"/>
      <c r="N584" s="130"/>
      <c r="O584" s="130"/>
      <c r="P584" s="130"/>
      <c r="Q584" s="130"/>
      <c r="R584" s="130"/>
      <c r="S584" s="130"/>
      <c r="T584" s="130">
        <v>0.67</v>
      </c>
      <c r="U584" s="130"/>
      <c r="V584" s="126">
        <f t="shared" si="75"/>
        <v>0.67</v>
      </c>
      <c r="W584" s="126">
        <f t="shared" si="75"/>
        <v>0</v>
      </c>
      <c r="X584" s="126"/>
      <c r="Y584" s="126"/>
      <c r="Z584" s="126"/>
      <c r="AA584" s="126"/>
      <c r="AB584" s="126"/>
      <c r="AC584" s="126"/>
      <c r="AD584" s="126"/>
      <c r="AE584" s="126"/>
      <c r="AF584" s="126"/>
      <c r="AG584" s="126"/>
      <c r="AH584" s="126"/>
      <c r="AI584" s="126"/>
      <c r="AJ584" s="130"/>
      <c r="AK584" s="130"/>
      <c r="AL584" s="126"/>
      <c r="AM584" s="126"/>
      <c r="AN584" s="126"/>
      <c r="AO584" s="126"/>
      <c r="AP584" s="130"/>
      <c r="AQ584" s="130"/>
    </row>
    <row r="585" spans="1:43" ht="47.25" x14ac:dyDescent="0.25">
      <c r="A585" s="124" t="s">
        <v>1395</v>
      </c>
      <c r="B585" s="715"/>
      <c r="C585" s="106" t="s">
        <v>1486</v>
      </c>
      <c r="D585" s="126"/>
      <c r="E585" s="126"/>
      <c r="F585" s="126"/>
      <c r="G585" s="126"/>
      <c r="H585" s="126"/>
      <c r="I585" s="126"/>
      <c r="J585" s="126"/>
      <c r="K585" s="126"/>
      <c r="L585" s="126"/>
      <c r="M585" s="126"/>
      <c r="N585" s="130"/>
      <c r="O585" s="130"/>
      <c r="P585" s="130"/>
      <c r="Q585" s="130"/>
      <c r="R585" s="130"/>
      <c r="S585" s="130"/>
      <c r="T585" s="130">
        <v>0.28000000000000003</v>
      </c>
      <c r="U585" s="130"/>
      <c r="V585" s="126">
        <f t="shared" si="75"/>
        <v>0.28000000000000003</v>
      </c>
      <c r="W585" s="126">
        <f t="shared" si="75"/>
        <v>0</v>
      </c>
      <c r="X585" s="126"/>
      <c r="Y585" s="126"/>
      <c r="Z585" s="126"/>
      <c r="AA585" s="126"/>
      <c r="AB585" s="126"/>
      <c r="AC585" s="126"/>
      <c r="AD585" s="126"/>
      <c r="AE585" s="126"/>
      <c r="AF585" s="126"/>
      <c r="AG585" s="126"/>
      <c r="AH585" s="126"/>
      <c r="AI585" s="126"/>
      <c r="AJ585" s="130"/>
      <c r="AK585" s="130"/>
      <c r="AL585" s="126"/>
      <c r="AM585" s="126"/>
      <c r="AN585" s="126"/>
      <c r="AO585" s="126"/>
      <c r="AP585" s="130"/>
      <c r="AQ585" s="130"/>
    </row>
    <row r="586" spans="1:43" ht="47.25" x14ac:dyDescent="0.25">
      <c r="A586" s="124" t="s">
        <v>1395</v>
      </c>
      <c r="B586" s="715"/>
      <c r="C586" s="106" t="s">
        <v>1487</v>
      </c>
      <c r="D586" s="126"/>
      <c r="E586" s="126"/>
      <c r="F586" s="126"/>
      <c r="G586" s="126"/>
      <c r="H586" s="126"/>
      <c r="I586" s="126"/>
      <c r="J586" s="126"/>
      <c r="K586" s="126"/>
      <c r="L586" s="126"/>
      <c r="M586" s="126"/>
      <c r="N586" s="130"/>
      <c r="O586" s="130"/>
      <c r="P586" s="130"/>
      <c r="Q586" s="130"/>
      <c r="R586" s="130"/>
      <c r="S586" s="130"/>
      <c r="T586" s="130">
        <v>0.14000000000000001</v>
      </c>
      <c r="U586" s="130">
        <v>0.25</v>
      </c>
      <c r="V586" s="126">
        <f t="shared" si="75"/>
        <v>0.14000000000000001</v>
      </c>
      <c r="W586" s="126">
        <f t="shared" si="75"/>
        <v>0.25</v>
      </c>
      <c r="X586" s="126"/>
      <c r="Y586" s="126"/>
      <c r="Z586" s="126"/>
      <c r="AA586" s="126"/>
      <c r="AB586" s="126"/>
      <c r="AC586" s="126"/>
      <c r="AD586" s="126"/>
      <c r="AE586" s="126"/>
      <c r="AF586" s="126"/>
      <c r="AG586" s="126"/>
      <c r="AH586" s="126"/>
      <c r="AI586" s="126"/>
      <c r="AJ586" s="130"/>
      <c r="AK586" s="130"/>
      <c r="AL586" s="126"/>
      <c r="AM586" s="126"/>
      <c r="AN586" s="126"/>
      <c r="AO586" s="126"/>
      <c r="AP586" s="130"/>
      <c r="AQ586" s="130"/>
    </row>
    <row r="587" spans="1:43" ht="47.25" x14ac:dyDescent="0.25">
      <c r="A587" s="124" t="s">
        <v>1395</v>
      </c>
      <c r="B587" s="715"/>
      <c r="C587" s="106" t="s">
        <v>1488</v>
      </c>
      <c r="D587" s="126"/>
      <c r="E587" s="126"/>
      <c r="F587" s="126"/>
      <c r="G587" s="126"/>
      <c r="H587" s="126"/>
      <c r="I587" s="126"/>
      <c r="J587" s="126"/>
      <c r="K587" s="126"/>
      <c r="L587" s="126"/>
      <c r="M587" s="126"/>
      <c r="N587" s="130"/>
      <c r="O587" s="130"/>
      <c r="P587" s="130"/>
      <c r="Q587" s="130"/>
      <c r="R587" s="130"/>
      <c r="S587" s="130"/>
      <c r="T587" s="130">
        <v>0.46</v>
      </c>
      <c r="U587" s="130">
        <v>0.4</v>
      </c>
      <c r="V587" s="126">
        <f t="shared" si="75"/>
        <v>0.46</v>
      </c>
      <c r="W587" s="126">
        <f t="shared" si="75"/>
        <v>0.4</v>
      </c>
      <c r="X587" s="126"/>
      <c r="Y587" s="126"/>
      <c r="Z587" s="126"/>
      <c r="AA587" s="126"/>
      <c r="AB587" s="126"/>
      <c r="AC587" s="126"/>
      <c r="AD587" s="126"/>
      <c r="AE587" s="126"/>
      <c r="AF587" s="126"/>
      <c r="AG587" s="126"/>
      <c r="AH587" s="126"/>
      <c r="AI587" s="126"/>
      <c r="AJ587" s="130"/>
      <c r="AK587" s="130"/>
      <c r="AL587" s="126"/>
      <c r="AM587" s="126"/>
      <c r="AN587" s="126"/>
      <c r="AO587" s="126"/>
      <c r="AP587" s="130"/>
      <c r="AQ587" s="130"/>
    </row>
    <row r="588" spans="1:43" ht="47.25" x14ac:dyDescent="0.25">
      <c r="A588" s="124" t="s">
        <v>1395</v>
      </c>
      <c r="B588" s="715"/>
      <c r="C588" s="106" t="s">
        <v>1489</v>
      </c>
      <c r="D588" s="126"/>
      <c r="E588" s="126"/>
      <c r="F588" s="126"/>
      <c r="G588" s="126"/>
      <c r="H588" s="126"/>
      <c r="I588" s="126"/>
      <c r="J588" s="126"/>
      <c r="K588" s="126"/>
      <c r="L588" s="126"/>
      <c r="M588" s="126"/>
      <c r="N588" s="130"/>
      <c r="O588" s="130"/>
      <c r="P588" s="130"/>
      <c r="Q588" s="130"/>
      <c r="R588" s="130"/>
      <c r="S588" s="130"/>
      <c r="T588" s="130">
        <v>0.46</v>
      </c>
      <c r="U588" s="130"/>
      <c r="V588" s="126">
        <f t="shared" si="75"/>
        <v>0.46</v>
      </c>
      <c r="W588" s="126">
        <f t="shared" si="75"/>
        <v>0</v>
      </c>
      <c r="X588" s="126"/>
      <c r="Y588" s="126"/>
      <c r="Z588" s="126"/>
      <c r="AA588" s="126"/>
      <c r="AB588" s="126"/>
      <c r="AC588" s="126"/>
      <c r="AD588" s="126"/>
      <c r="AE588" s="126"/>
      <c r="AF588" s="126"/>
      <c r="AG588" s="126"/>
      <c r="AH588" s="126"/>
      <c r="AI588" s="126"/>
      <c r="AJ588" s="130"/>
      <c r="AK588" s="130"/>
      <c r="AL588" s="126"/>
      <c r="AM588" s="126"/>
      <c r="AN588" s="126"/>
      <c r="AO588" s="126"/>
      <c r="AP588" s="130"/>
      <c r="AQ588" s="130"/>
    </row>
    <row r="589" spans="1:43" ht="47.25" x14ac:dyDescent="0.25">
      <c r="A589" s="124" t="s">
        <v>1395</v>
      </c>
      <c r="B589" s="715"/>
      <c r="C589" s="106" t="s">
        <v>1490</v>
      </c>
      <c r="D589" s="126"/>
      <c r="E589" s="126"/>
      <c r="F589" s="126"/>
      <c r="G589" s="126"/>
      <c r="H589" s="126"/>
      <c r="I589" s="126"/>
      <c r="J589" s="126"/>
      <c r="K589" s="126"/>
      <c r="L589" s="126"/>
      <c r="M589" s="126"/>
      <c r="N589" s="130"/>
      <c r="O589" s="130"/>
      <c r="P589" s="130"/>
      <c r="Q589" s="130"/>
      <c r="R589" s="130"/>
      <c r="S589" s="130"/>
      <c r="T589" s="130">
        <v>0.53</v>
      </c>
      <c r="U589" s="130"/>
      <c r="V589" s="126">
        <f t="shared" si="75"/>
        <v>0.53</v>
      </c>
      <c r="W589" s="126">
        <f t="shared" si="75"/>
        <v>0</v>
      </c>
      <c r="X589" s="126"/>
      <c r="Y589" s="126"/>
      <c r="Z589" s="126"/>
      <c r="AA589" s="126"/>
      <c r="AB589" s="126"/>
      <c r="AC589" s="126"/>
      <c r="AD589" s="126"/>
      <c r="AE589" s="126"/>
      <c r="AF589" s="126"/>
      <c r="AG589" s="126"/>
      <c r="AH589" s="126"/>
      <c r="AI589" s="126"/>
      <c r="AJ589" s="130"/>
      <c r="AK589" s="130"/>
      <c r="AL589" s="126"/>
      <c r="AM589" s="126"/>
      <c r="AN589" s="126"/>
      <c r="AO589" s="126"/>
      <c r="AP589" s="130"/>
      <c r="AQ589" s="130"/>
    </row>
    <row r="590" spans="1:43" ht="47.25" x14ac:dyDescent="0.25">
      <c r="A590" s="124" t="s">
        <v>1395</v>
      </c>
      <c r="B590" s="715"/>
      <c r="C590" s="106" t="s">
        <v>1491</v>
      </c>
      <c r="D590" s="126"/>
      <c r="E590" s="126"/>
      <c r="F590" s="126"/>
      <c r="G590" s="126"/>
      <c r="H590" s="126"/>
      <c r="I590" s="126"/>
      <c r="J590" s="126"/>
      <c r="K590" s="126"/>
      <c r="L590" s="126"/>
      <c r="M590" s="126"/>
      <c r="N590" s="130"/>
      <c r="O590" s="130"/>
      <c r="P590" s="130"/>
      <c r="Q590" s="130"/>
      <c r="R590" s="130"/>
      <c r="S590" s="130"/>
      <c r="T590" s="130">
        <v>0.2</v>
      </c>
      <c r="U590" s="130"/>
      <c r="V590" s="126">
        <f t="shared" si="75"/>
        <v>0.2</v>
      </c>
      <c r="W590" s="126">
        <f t="shared" si="75"/>
        <v>0</v>
      </c>
      <c r="X590" s="126"/>
      <c r="Y590" s="126"/>
      <c r="Z590" s="126"/>
      <c r="AA590" s="126"/>
      <c r="AB590" s="126"/>
      <c r="AC590" s="126"/>
      <c r="AD590" s="126"/>
      <c r="AE590" s="126"/>
      <c r="AF590" s="126"/>
      <c r="AG590" s="126"/>
      <c r="AH590" s="126"/>
      <c r="AI590" s="126"/>
      <c r="AJ590" s="130"/>
      <c r="AK590" s="130"/>
      <c r="AL590" s="126"/>
      <c r="AM590" s="126"/>
      <c r="AN590" s="126"/>
      <c r="AO590" s="126"/>
      <c r="AP590" s="130"/>
      <c r="AQ590" s="130"/>
    </row>
    <row r="591" spans="1:43" ht="47.25" x14ac:dyDescent="0.25">
      <c r="A591" s="124" t="s">
        <v>1395</v>
      </c>
      <c r="B591" s="715"/>
      <c r="C591" s="106" t="s">
        <v>1492</v>
      </c>
      <c r="D591" s="126"/>
      <c r="E591" s="126"/>
      <c r="F591" s="126"/>
      <c r="G591" s="126"/>
      <c r="H591" s="126"/>
      <c r="I591" s="126"/>
      <c r="J591" s="126"/>
      <c r="K591" s="126"/>
      <c r="L591" s="126"/>
      <c r="M591" s="126"/>
      <c r="N591" s="130"/>
      <c r="O591" s="130"/>
      <c r="P591" s="130"/>
      <c r="Q591" s="130"/>
      <c r="R591" s="130"/>
      <c r="S591" s="130"/>
      <c r="T591" s="130">
        <v>0.28000000000000003</v>
      </c>
      <c r="U591" s="130"/>
      <c r="V591" s="126">
        <f t="shared" si="75"/>
        <v>0.28000000000000003</v>
      </c>
      <c r="W591" s="126">
        <f t="shared" si="75"/>
        <v>0</v>
      </c>
      <c r="X591" s="126"/>
      <c r="Y591" s="126"/>
      <c r="Z591" s="126"/>
      <c r="AA591" s="126"/>
      <c r="AB591" s="126"/>
      <c r="AC591" s="126"/>
      <c r="AD591" s="126"/>
      <c r="AE591" s="126"/>
      <c r="AF591" s="126"/>
      <c r="AG591" s="126"/>
      <c r="AH591" s="126"/>
      <c r="AI591" s="126"/>
      <c r="AJ591" s="130"/>
      <c r="AK591" s="130"/>
      <c r="AL591" s="126"/>
      <c r="AM591" s="126"/>
      <c r="AN591" s="126"/>
      <c r="AO591" s="126"/>
      <c r="AP591" s="130"/>
      <c r="AQ591" s="130"/>
    </row>
    <row r="592" spans="1:43" ht="47.25" x14ac:dyDescent="0.25">
      <c r="A592" s="124" t="s">
        <v>1395</v>
      </c>
      <c r="B592" s="715"/>
      <c r="C592" s="106" t="s">
        <v>1493</v>
      </c>
      <c r="D592" s="126"/>
      <c r="E592" s="126"/>
      <c r="F592" s="126"/>
      <c r="G592" s="126"/>
      <c r="H592" s="126"/>
      <c r="I592" s="126"/>
      <c r="J592" s="126"/>
      <c r="K592" s="126"/>
      <c r="L592" s="126"/>
      <c r="M592" s="126"/>
      <c r="N592" s="130"/>
      <c r="O592" s="130"/>
      <c r="P592" s="130"/>
      <c r="Q592" s="130"/>
      <c r="R592" s="130"/>
      <c r="S592" s="130"/>
      <c r="T592" s="130">
        <v>0.35</v>
      </c>
      <c r="U592" s="130"/>
      <c r="V592" s="126">
        <f t="shared" si="75"/>
        <v>0.35</v>
      </c>
      <c r="W592" s="126">
        <f t="shared" si="75"/>
        <v>0</v>
      </c>
      <c r="X592" s="126"/>
      <c r="Y592" s="126"/>
      <c r="Z592" s="126"/>
      <c r="AA592" s="126"/>
      <c r="AB592" s="126"/>
      <c r="AC592" s="126"/>
      <c r="AD592" s="126"/>
      <c r="AE592" s="126"/>
      <c r="AF592" s="126"/>
      <c r="AG592" s="126"/>
      <c r="AH592" s="126"/>
      <c r="AI592" s="126"/>
      <c r="AJ592" s="130"/>
      <c r="AK592" s="130"/>
      <c r="AL592" s="126"/>
      <c r="AM592" s="126"/>
      <c r="AN592" s="126"/>
      <c r="AO592" s="126"/>
      <c r="AP592" s="130"/>
      <c r="AQ592" s="130"/>
    </row>
    <row r="593" spans="1:43" ht="47.25" x14ac:dyDescent="0.25">
      <c r="A593" s="124" t="s">
        <v>1395</v>
      </c>
      <c r="B593" s="715"/>
      <c r="C593" s="106" t="s">
        <v>1494</v>
      </c>
      <c r="D593" s="126"/>
      <c r="E593" s="126"/>
      <c r="F593" s="126"/>
      <c r="G593" s="126"/>
      <c r="H593" s="126"/>
      <c r="I593" s="126"/>
      <c r="J593" s="126"/>
      <c r="K593" s="126"/>
      <c r="L593" s="126"/>
      <c r="M593" s="126"/>
      <c r="N593" s="130"/>
      <c r="O593" s="130"/>
      <c r="P593" s="130"/>
      <c r="Q593" s="130"/>
      <c r="R593" s="130"/>
      <c r="S593" s="130"/>
      <c r="T593" s="130">
        <v>0.28000000000000003</v>
      </c>
      <c r="U593" s="130"/>
      <c r="V593" s="126">
        <f t="shared" si="75"/>
        <v>0.28000000000000003</v>
      </c>
      <c r="W593" s="126">
        <f t="shared" si="75"/>
        <v>0</v>
      </c>
      <c r="X593" s="126"/>
      <c r="Y593" s="126"/>
      <c r="Z593" s="126"/>
      <c r="AA593" s="126"/>
      <c r="AB593" s="126"/>
      <c r="AC593" s="126"/>
      <c r="AD593" s="126"/>
      <c r="AE593" s="126"/>
      <c r="AF593" s="126"/>
      <c r="AG593" s="126"/>
      <c r="AH593" s="126"/>
      <c r="AI593" s="126"/>
      <c r="AJ593" s="130"/>
      <c r="AK593" s="130"/>
      <c r="AL593" s="126"/>
      <c r="AM593" s="126"/>
      <c r="AN593" s="126"/>
      <c r="AO593" s="126"/>
      <c r="AP593" s="130"/>
      <c r="AQ593" s="130"/>
    </row>
    <row r="594" spans="1:43" ht="47.25" x14ac:dyDescent="0.25">
      <c r="A594" s="124" t="s">
        <v>1395</v>
      </c>
      <c r="B594" s="715"/>
      <c r="C594" s="106" t="s">
        <v>1495</v>
      </c>
      <c r="D594" s="126"/>
      <c r="E594" s="126"/>
      <c r="F594" s="126"/>
      <c r="G594" s="126"/>
      <c r="H594" s="126"/>
      <c r="I594" s="126"/>
      <c r="J594" s="126"/>
      <c r="K594" s="126"/>
      <c r="L594" s="126"/>
      <c r="M594" s="126"/>
      <c r="N594" s="130"/>
      <c r="O594" s="130"/>
      <c r="P594" s="130"/>
      <c r="Q594" s="130"/>
      <c r="R594" s="130"/>
      <c r="S594" s="130"/>
      <c r="T594" s="130">
        <v>0.03</v>
      </c>
      <c r="U594" s="130"/>
      <c r="V594" s="126">
        <f t="shared" si="75"/>
        <v>0.03</v>
      </c>
      <c r="W594" s="126">
        <f t="shared" si="75"/>
        <v>0</v>
      </c>
      <c r="X594" s="126"/>
      <c r="Y594" s="126"/>
      <c r="Z594" s="126"/>
      <c r="AA594" s="126"/>
      <c r="AB594" s="126"/>
      <c r="AC594" s="126"/>
      <c r="AD594" s="126"/>
      <c r="AE594" s="126"/>
      <c r="AF594" s="126"/>
      <c r="AG594" s="126"/>
      <c r="AH594" s="126"/>
      <c r="AI594" s="126"/>
      <c r="AJ594" s="130"/>
      <c r="AK594" s="130"/>
      <c r="AL594" s="126"/>
      <c r="AM594" s="126"/>
      <c r="AN594" s="126"/>
      <c r="AO594" s="126"/>
      <c r="AP594" s="130"/>
      <c r="AQ594" s="130"/>
    </row>
    <row r="595" spans="1:43" ht="47.25" x14ac:dyDescent="0.25">
      <c r="A595" s="124" t="s">
        <v>1395</v>
      </c>
      <c r="B595" s="715"/>
      <c r="C595" s="106" t="s">
        <v>1496</v>
      </c>
      <c r="D595" s="126"/>
      <c r="E595" s="126"/>
      <c r="F595" s="126"/>
      <c r="G595" s="126"/>
      <c r="H595" s="126"/>
      <c r="I595" s="126"/>
      <c r="J595" s="126"/>
      <c r="K595" s="126"/>
      <c r="L595" s="126"/>
      <c r="M595" s="126"/>
      <c r="N595" s="130"/>
      <c r="O595" s="130"/>
      <c r="P595" s="130"/>
      <c r="Q595" s="130"/>
      <c r="R595" s="130"/>
      <c r="S595" s="130"/>
      <c r="T595" s="130">
        <v>0.12</v>
      </c>
      <c r="U595" s="130"/>
      <c r="V595" s="126">
        <f t="shared" si="75"/>
        <v>0.12</v>
      </c>
      <c r="W595" s="126">
        <f t="shared" si="75"/>
        <v>0</v>
      </c>
      <c r="X595" s="126"/>
      <c r="Y595" s="126"/>
      <c r="Z595" s="126"/>
      <c r="AA595" s="126"/>
      <c r="AB595" s="126"/>
      <c r="AC595" s="126"/>
      <c r="AD595" s="126"/>
      <c r="AE595" s="126"/>
      <c r="AF595" s="126"/>
      <c r="AG595" s="126"/>
      <c r="AH595" s="126"/>
      <c r="AI595" s="126"/>
      <c r="AJ595" s="130"/>
      <c r="AK595" s="130"/>
      <c r="AL595" s="126"/>
      <c r="AM595" s="126"/>
      <c r="AN595" s="126"/>
      <c r="AO595" s="126"/>
      <c r="AP595" s="130"/>
      <c r="AQ595" s="130"/>
    </row>
    <row r="596" spans="1:43" ht="47.25" x14ac:dyDescent="0.25">
      <c r="A596" s="124" t="s">
        <v>1395</v>
      </c>
      <c r="B596" s="715"/>
      <c r="C596" s="106" t="s">
        <v>1497</v>
      </c>
      <c r="D596" s="126"/>
      <c r="E596" s="126"/>
      <c r="F596" s="126"/>
      <c r="G596" s="126"/>
      <c r="H596" s="126"/>
      <c r="I596" s="126"/>
      <c r="J596" s="126"/>
      <c r="K596" s="126"/>
      <c r="L596" s="126"/>
      <c r="M596" s="126"/>
      <c r="N596" s="130"/>
      <c r="O596" s="130"/>
      <c r="P596" s="130"/>
      <c r="Q596" s="130"/>
      <c r="R596" s="130"/>
      <c r="S596" s="130"/>
      <c r="T596" s="130">
        <v>0.51</v>
      </c>
      <c r="U596" s="130"/>
      <c r="V596" s="126">
        <f t="shared" si="75"/>
        <v>0.51</v>
      </c>
      <c r="W596" s="126">
        <f t="shared" si="75"/>
        <v>0</v>
      </c>
      <c r="X596" s="126"/>
      <c r="Y596" s="126"/>
      <c r="Z596" s="126"/>
      <c r="AA596" s="126"/>
      <c r="AB596" s="126"/>
      <c r="AC596" s="126"/>
      <c r="AD596" s="126"/>
      <c r="AE596" s="126"/>
      <c r="AF596" s="126"/>
      <c r="AG596" s="126"/>
      <c r="AH596" s="126"/>
      <c r="AI596" s="126"/>
      <c r="AJ596" s="130"/>
      <c r="AK596" s="130"/>
      <c r="AL596" s="126"/>
      <c r="AM596" s="126"/>
      <c r="AN596" s="126"/>
      <c r="AO596" s="126"/>
      <c r="AP596" s="130"/>
      <c r="AQ596" s="130"/>
    </row>
    <row r="597" spans="1:43" ht="47.25" x14ac:dyDescent="0.25">
      <c r="A597" s="124" t="s">
        <v>1395</v>
      </c>
      <c r="B597" s="715"/>
      <c r="C597" s="106" t="s">
        <v>1498</v>
      </c>
      <c r="D597" s="126"/>
      <c r="E597" s="126"/>
      <c r="F597" s="126"/>
      <c r="G597" s="126"/>
      <c r="H597" s="126"/>
      <c r="I597" s="126"/>
      <c r="J597" s="126"/>
      <c r="K597" s="126"/>
      <c r="L597" s="126"/>
      <c r="M597" s="126"/>
      <c r="N597" s="130"/>
      <c r="O597" s="130"/>
      <c r="P597" s="130"/>
      <c r="Q597" s="130"/>
      <c r="R597" s="130"/>
      <c r="S597" s="130"/>
      <c r="T597" s="130">
        <v>0.14000000000000001</v>
      </c>
      <c r="U597" s="130"/>
      <c r="V597" s="126">
        <f t="shared" si="75"/>
        <v>0.14000000000000001</v>
      </c>
      <c r="W597" s="126">
        <f t="shared" si="75"/>
        <v>0</v>
      </c>
      <c r="X597" s="126"/>
      <c r="Y597" s="126"/>
      <c r="Z597" s="126"/>
      <c r="AA597" s="126"/>
      <c r="AB597" s="126"/>
      <c r="AC597" s="126"/>
      <c r="AD597" s="126"/>
      <c r="AE597" s="126"/>
      <c r="AF597" s="126"/>
      <c r="AG597" s="126"/>
      <c r="AH597" s="126"/>
      <c r="AI597" s="126"/>
      <c r="AJ597" s="130"/>
      <c r="AK597" s="130"/>
      <c r="AL597" s="126"/>
      <c r="AM597" s="126"/>
      <c r="AN597" s="126"/>
      <c r="AO597" s="126"/>
      <c r="AP597" s="130"/>
      <c r="AQ597" s="130"/>
    </row>
    <row r="598" spans="1:43" ht="47.25" x14ac:dyDescent="0.25">
      <c r="A598" s="124" t="s">
        <v>1395</v>
      </c>
      <c r="B598" s="715"/>
      <c r="C598" s="106" t="s">
        <v>1499</v>
      </c>
      <c r="D598" s="126"/>
      <c r="E598" s="126"/>
      <c r="F598" s="126"/>
      <c r="G598" s="126"/>
      <c r="H598" s="126"/>
      <c r="I598" s="126"/>
      <c r="J598" s="126"/>
      <c r="K598" s="126"/>
      <c r="L598" s="126"/>
      <c r="M598" s="126"/>
      <c r="N598" s="130"/>
      <c r="O598" s="130"/>
      <c r="P598" s="130"/>
      <c r="Q598" s="130"/>
      <c r="R598" s="130"/>
      <c r="S598" s="130"/>
      <c r="T598" s="130">
        <v>0.62</v>
      </c>
      <c r="U598" s="130"/>
      <c r="V598" s="126">
        <f t="shared" si="75"/>
        <v>0.62</v>
      </c>
      <c r="W598" s="126">
        <f t="shared" si="75"/>
        <v>0</v>
      </c>
      <c r="X598" s="126"/>
      <c r="Y598" s="126"/>
      <c r="Z598" s="126"/>
      <c r="AA598" s="126"/>
      <c r="AB598" s="126"/>
      <c r="AC598" s="126"/>
      <c r="AD598" s="126"/>
      <c r="AE598" s="126"/>
      <c r="AF598" s="126"/>
      <c r="AG598" s="126"/>
      <c r="AH598" s="126"/>
      <c r="AI598" s="126"/>
      <c r="AJ598" s="130"/>
      <c r="AK598" s="130"/>
      <c r="AL598" s="126"/>
      <c r="AM598" s="126"/>
      <c r="AN598" s="126"/>
      <c r="AO598" s="126"/>
      <c r="AP598" s="130"/>
      <c r="AQ598" s="130"/>
    </row>
    <row r="599" spans="1:43" ht="47.25" x14ac:dyDescent="0.25">
      <c r="A599" s="124" t="s">
        <v>1395</v>
      </c>
      <c r="B599" s="715"/>
      <c r="C599" s="106" t="s">
        <v>1500</v>
      </c>
      <c r="D599" s="126"/>
      <c r="E599" s="126"/>
      <c r="F599" s="126"/>
      <c r="G599" s="126"/>
      <c r="H599" s="126"/>
      <c r="I599" s="126"/>
      <c r="J599" s="126"/>
      <c r="K599" s="126"/>
      <c r="L599" s="126"/>
      <c r="M599" s="126"/>
      <c r="N599" s="130"/>
      <c r="O599" s="130"/>
      <c r="P599" s="130"/>
      <c r="Q599" s="130"/>
      <c r="R599" s="130"/>
      <c r="S599" s="130"/>
      <c r="T599" s="130">
        <v>0.35499999999999998</v>
      </c>
      <c r="U599" s="130"/>
      <c r="V599" s="126">
        <f t="shared" si="75"/>
        <v>0.35499999999999998</v>
      </c>
      <c r="W599" s="126">
        <f t="shared" si="75"/>
        <v>0</v>
      </c>
      <c r="X599" s="126"/>
      <c r="Y599" s="126"/>
      <c r="Z599" s="126"/>
      <c r="AA599" s="126"/>
      <c r="AB599" s="126"/>
      <c r="AC599" s="126"/>
      <c r="AD599" s="126"/>
      <c r="AE599" s="126"/>
      <c r="AF599" s="126"/>
      <c r="AG599" s="126"/>
      <c r="AH599" s="126"/>
      <c r="AI599" s="126"/>
      <c r="AJ599" s="130"/>
      <c r="AK599" s="130"/>
      <c r="AL599" s="126"/>
      <c r="AM599" s="126"/>
      <c r="AN599" s="126"/>
      <c r="AO599" s="126"/>
      <c r="AP599" s="130"/>
      <c r="AQ599" s="130"/>
    </row>
    <row r="600" spans="1:43" ht="47.25" x14ac:dyDescent="0.25">
      <c r="A600" s="124" t="s">
        <v>1395</v>
      </c>
      <c r="B600" s="715"/>
      <c r="C600" s="106" t="s">
        <v>1501</v>
      </c>
      <c r="D600" s="126"/>
      <c r="E600" s="126"/>
      <c r="F600" s="126"/>
      <c r="G600" s="126"/>
      <c r="H600" s="126"/>
      <c r="I600" s="126"/>
      <c r="J600" s="126"/>
      <c r="K600" s="126"/>
      <c r="L600" s="126"/>
      <c r="M600" s="126"/>
      <c r="N600" s="130"/>
      <c r="O600" s="130"/>
      <c r="P600" s="130"/>
      <c r="Q600" s="130"/>
      <c r="R600" s="130"/>
      <c r="S600" s="130"/>
      <c r="T600" s="130">
        <v>0.54</v>
      </c>
      <c r="U600" s="130"/>
      <c r="V600" s="126">
        <f t="shared" si="75"/>
        <v>0.54</v>
      </c>
      <c r="W600" s="126">
        <f t="shared" si="75"/>
        <v>0</v>
      </c>
      <c r="X600" s="126"/>
      <c r="Y600" s="126"/>
      <c r="Z600" s="126"/>
      <c r="AA600" s="126"/>
      <c r="AB600" s="126"/>
      <c r="AC600" s="126"/>
      <c r="AD600" s="126"/>
      <c r="AE600" s="126"/>
      <c r="AF600" s="126"/>
      <c r="AG600" s="126"/>
      <c r="AH600" s="126"/>
      <c r="AI600" s="126"/>
      <c r="AJ600" s="130"/>
      <c r="AK600" s="130"/>
      <c r="AL600" s="126"/>
      <c r="AM600" s="126"/>
      <c r="AN600" s="126"/>
      <c r="AO600" s="126"/>
      <c r="AP600" s="130"/>
      <c r="AQ600" s="130"/>
    </row>
    <row r="601" spans="1:43" ht="47.25" x14ac:dyDescent="0.25">
      <c r="A601" s="124" t="s">
        <v>1395</v>
      </c>
      <c r="B601" s="715"/>
      <c r="C601" s="106" t="s">
        <v>1502</v>
      </c>
      <c r="D601" s="126"/>
      <c r="E601" s="126"/>
      <c r="F601" s="126"/>
      <c r="G601" s="126"/>
      <c r="H601" s="126"/>
      <c r="I601" s="126"/>
      <c r="J601" s="126"/>
      <c r="K601" s="126"/>
      <c r="L601" s="126"/>
      <c r="M601" s="126"/>
      <c r="N601" s="130"/>
      <c r="O601" s="130"/>
      <c r="P601" s="130"/>
      <c r="Q601" s="130"/>
      <c r="R601" s="130"/>
      <c r="S601" s="130"/>
      <c r="T601" s="130">
        <v>0.04</v>
      </c>
      <c r="U601" s="130"/>
      <c r="V601" s="126">
        <f t="shared" si="75"/>
        <v>0.04</v>
      </c>
      <c r="W601" s="126">
        <f t="shared" si="75"/>
        <v>0</v>
      </c>
      <c r="X601" s="126"/>
      <c r="Y601" s="126"/>
      <c r="Z601" s="126"/>
      <c r="AA601" s="126"/>
      <c r="AB601" s="126"/>
      <c r="AC601" s="126"/>
      <c r="AD601" s="126"/>
      <c r="AE601" s="126"/>
      <c r="AF601" s="126"/>
      <c r="AG601" s="126"/>
      <c r="AH601" s="126"/>
      <c r="AI601" s="126"/>
      <c r="AJ601" s="130"/>
      <c r="AK601" s="130"/>
      <c r="AL601" s="126"/>
      <c r="AM601" s="126"/>
      <c r="AN601" s="126"/>
      <c r="AO601" s="126"/>
      <c r="AP601" s="130"/>
      <c r="AQ601" s="130"/>
    </row>
    <row r="602" spans="1:43" ht="47.25" x14ac:dyDescent="0.25">
      <c r="A602" s="124" t="s">
        <v>1395</v>
      </c>
      <c r="B602" s="715"/>
      <c r="C602" s="106" t="s">
        <v>1503</v>
      </c>
      <c r="D602" s="126"/>
      <c r="E602" s="126"/>
      <c r="F602" s="126"/>
      <c r="G602" s="126"/>
      <c r="H602" s="126"/>
      <c r="I602" s="126"/>
      <c r="J602" s="126"/>
      <c r="K602" s="126"/>
      <c r="L602" s="126"/>
      <c r="M602" s="126"/>
      <c r="N602" s="130"/>
      <c r="O602" s="130"/>
      <c r="P602" s="130"/>
      <c r="Q602" s="130"/>
      <c r="R602" s="130"/>
      <c r="S602" s="130"/>
      <c r="T602" s="130">
        <v>7.0000000000000007E-2</v>
      </c>
      <c r="U602" s="130"/>
      <c r="V602" s="126">
        <f t="shared" si="75"/>
        <v>7.0000000000000007E-2</v>
      </c>
      <c r="W602" s="126">
        <f t="shared" si="75"/>
        <v>0</v>
      </c>
      <c r="X602" s="126"/>
      <c r="Y602" s="126"/>
      <c r="Z602" s="126"/>
      <c r="AA602" s="126"/>
      <c r="AB602" s="126"/>
      <c r="AC602" s="126"/>
      <c r="AD602" s="126"/>
      <c r="AE602" s="126"/>
      <c r="AF602" s="126"/>
      <c r="AG602" s="126"/>
      <c r="AH602" s="126"/>
      <c r="AI602" s="126"/>
      <c r="AJ602" s="130"/>
      <c r="AK602" s="130"/>
      <c r="AL602" s="126"/>
      <c r="AM602" s="126"/>
      <c r="AN602" s="126"/>
      <c r="AO602" s="126"/>
      <c r="AP602" s="130"/>
      <c r="AQ602" s="130"/>
    </row>
    <row r="603" spans="1:43" ht="47.25" x14ac:dyDescent="0.25">
      <c r="A603" s="124" t="s">
        <v>1395</v>
      </c>
      <c r="B603" s="715"/>
      <c r="C603" s="106" t="s">
        <v>1504</v>
      </c>
      <c r="D603" s="126"/>
      <c r="E603" s="126"/>
      <c r="F603" s="126"/>
      <c r="G603" s="126"/>
      <c r="H603" s="126"/>
      <c r="I603" s="126"/>
      <c r="J603" s="126"/>
      <c r="K603" s="126"/>
      <c r="L603" s="126"/>
      <c r="M603" s="126"/>
      <c r="N603" s="130"/>
      <c r="O603" s="130"/>
      <c r="P603" s="130"/>
      <c r="Q603" s="130"/>
      <c r="R603" s="130"/>
      <c r="S603" s="130"/>
      <c r="T603" s="130">
        <v>0.14000000000000001</v>
      </c>
      <c r="U603" s="130"/>
      <c r="V603" s="126">
        <f t="shared" si="75"/>
        <v>0.14000000000000001</v>
      </c>
      <c r="W603" s="126">
        <f t="shared" si="75"/>
        <v>0</v>
      </c>
      <c r="X603" s="126"/>
      <c r="Y603" s="126"/>
      <c r="Z603" s="126"/>
      <c r="AA603" s="126"/>
      <c r="AB603" s="126"/>
      <c r="AC603" s="126"/>
      <c r="AD603" s="126"/>
      <c r="AE603" s="126"/>
      <c r="AF603" s="126"/>
      <c r="AG603" s="126"/>
      <c r="AH603" s="126"/>
      <c r="AI603" s="126"/>
      <c r="AJ603" s="130"/>
      <c r="AK603" s="130"/>
      <c r="AL603" s="126"/>
      <c r="AM603" s="126"/>
      <c r="AN603" s="126"/>
      <c r="AO603" s="126"/>
      <c r="AP603" s="130"/>
      <c r="AQ603" s="130"/>
    </row>
    <row r="604" spans="1:43" ht="47.25" x14ac:dyDescent="0.25">
      <c r="A604" s="124" t="s">
        <v>1395</v>
      </c>
      <c r="B604" s="715"/>
      <c r="C604" s="106" t="s">
        <v>1505</v>
      </c>
      <c r="D604" s="126"/>
      <c r="E604" s="126"/>
      <c r="F604" s="126"/>
      <c r="G604" s="126"/>
      <c r="H604" s="126"/>
      <c r="I604" s="126"/>
      <c r="J604" s="126"/>
      <c r="K604" s="126"/>
      <c r="L604" s="126"/>
      <c r="M604" s="126"/>
      <c r="N604" s="130"/>
      <c r="O604" s="130"/>
      <c r="P604" s="130"/>
      <c r="Q604" s="130"/>
      <c r="R604" s="130"/>
      <c r="S604" s="130"/>
      <c r="T604" s="130">
        <v>0.27</v>
      </c>
      <c r="U604" s="130">
        <v>0.1</v>
      </c>
      <c r="V604" s="126">
        <f t="shared" si="75"/>
        <v>0.27</v>
      </c>
      <c r="W604" s="126">
        <f t="shared" si="75"/>
        <v>0.1</v>
      </c>
      <c r="X604" s="126"/>
      <c r="Y604" s="126"/>
      <c r="Z604" s="126"/>
      <c r="AA604" s="126"/>
      <c r="AB604" s="126"/>
      <c r="AC604" s="126"/>
      <c r="AD604" s="126"/>
      <c r="AE604" s="126"/>
      <c r="AF604" s="126"/>
      <c r="AG604" s="126"/>
      <c r="AH604" s="126"/>
      <c r="AI604" s="126"/>
      <c r="AJ604" s="130"/>
      <c r="AK604" s="130"/>
      <c r="AL604" s="126"/>
      <c r="AM604" s="126"/>
      <c r="AN604" s="126"/>
      <c r="AO604" s="126"/>
      <c r="AP604" s="130"/>
      <c r="AQ604" s="130"/>
    </row>
    <row r="605" spans="1:43" ht="47.25" x14ac:dyDescent="0.25">
      <c r="A605" s="124" t="s">
        <v>1395</v>
      </c>
      <c r="B605" s="715"/>
      <c r="C605" s="106" t="s">
        <v>1506</v>
      </c>
      <c r="D605" s="126"/>
      <c r="E605" s="126"/>
      <c r="F605" s="126"/>
      <c r="G605" s="126"/>
      <c r="H605" s="126"/>
      <c r="I605" s="126"/>
      <c r="J605" s="126"/>
      <c r="K605" s="126"/>
      <c r="L605" s="126"/>
      <c r="M605" s="126"/>
      <c r="N605" s="130"/>
      <c r="O605" s="130"/>
      <c r="P605" s="130"/>
      <c r="Q605" s="130"/>
      <c r="R605" s="130"/>
      <c r="S605" s="130"/>
      <c r="T605" s="130">
        <v>0.35</v>
      </c>
      <c r="U605" s="130"/>
      <c r="V605" s="126">
        <f t="shared" si="75"/>
        <v>0.35</v>
      </c>
      <c r="W605" s="126">
        <f t="shared" si="75"/>
        <v>0</v>
      </c>
      <c r="X605" s="126"/>
      <c r="Y605" s="126"/>
      <c r="Z605" s="126"/>
      <c r="AA605" s="126"/>
      <c r="AB605" s="126"/>
      <c r="AC605" s="126"/>
      <c r="AD605" s="126"/>
      <c r="AE605" s="126"/>
      <c r="AF605" s="126"/>
      <c r="AG605" s="126"/>
      <c r="AH605" s="126"/>
      <c r="AI605" s="126"/>
      <c r="AJ605" s="130"/>
      <c r="AK605" s="130"/>
      <c r="AL605" s="126"/>
      <c r="AM605" s="126"/>
      <c r="AN605" s="126"/>
      <c r="AO605" s="126"/>
      <c r="AP605" s="130"/>
      <c r="AQ605" s="130"/>
    </row>
    <row r="606" spans="1:43" ht="47.25" x14ac:dyDescent="0.25">
      <c r="A606" s="124" t="s">
        <v>1395</v>
      </c>
      <c r="B606" s="715"/>
      <c r="C606" s="106" t="s">
        <v>1507</v>
      </c>
      <c r="D606" s="126"/>
      <c r="E606" s="126"/>
      <c r="F606" s="126"/>
      <c r="G606" s="126"/>
      <c r="H606" s="126"/>
      <c r="I606" s="126"/>
      <c r="J606" s="126"/>
      <c r="K606" s="126"/>
      <c r="L606" s="126"/>
      <c r="M606" s="126"/>
      <c r="N606" s="130"/>
      <c r="O606" s="130"/>
      <c r="P606" s="130"/>
      <c r="Q606" s="130"/>
      <c r="R606" s="130"/>
      <c r="S606" s="130"/>
      <c r="T606" s="130">
        <v>0.56000000000000005</v>
      </c>
      <c r="U606" s="130"/>
      <c r="V606" s="126">
        <f t="shared" si="75"/>
        <v>0.56000000000000005</v>
      </c>
      <c r="W606" s="126">
        <f t="shared" si="75"/>
        <v>0</v>
      </c>
      <c r="X606" s="126"/>
      <c r="Y606" s="126"/>
      <c r="Z606" s="126"/>
      <c r="AA606" s="126"/>
      <c r="AB606" s="126"/>
      <c r="AC606" s="126"/>
      <c r="AD606" s="126"/>
      <c r="AE606" s="126"/>
      <c r="AF606" s="126"/>
      <c r="AG606" s="126"/>
      <c r="AH606" s="126"/>
      <c r="AI606" s="126"/>
      <c r="AJ606" s="130"/>
      <c r="AK606" s="130"/>
      <c r="AL606" s="126"/>
      <c r="AM606" s="126"/>
      <c r="AN606" s="126"/>
      <c r="AO606" s="126"/>
      <c r="AP606" s="130"/>
      <c r="AQ606" s="130"/>
    </row>
    <row r="607" spans="1:43" ht="47.25" x14ac:dyDescent="0.25">
      <c r="A607" s="124" t="s">
        <v>1395</v>
      </c>
      <c r="B607" s="715"/>
      <c r="C607" s="106" t="s">
        <v>1508</v>
      </c>
      <c r="D607" s="126"/>
      <c r="E607" s="126"/>
      <c r="F607" s="126"/>
      <c r="G607" s="126"/>
      <c r="H607" s="126"/>
      <c r="I607" s="126"/>
      <c r="J607" s="126"/>
      <c r="K607" s="126"/>
      <c r="L607" s="126"/>
      <c r="M607" s="126"/>
      <c r="N607" s="130"/>
      <c r="O607" s="130"/>
      <c r="P607" s="130"/>
      <c r="Q607" s="130"/>
      <c r="R607" s="130"/>
      <c r="S607" s="130"/>
      <c r="T607" s="130">
        <v>0.7</v>
      </c>
      <c r="U607" s="130"/>
      <c r="V607" s="126">
        <f t="shared" si="75"/>
        <v>0.7</v>
      </c>
      <c r="W607" s="126">
        <f t="shared" si="75"/>
        <v>0</v>
      </c>
      <c r="X607" s="126"/>
      <c r="Y607" s="126"/>
      <c r="Z607" s="126"/>
      <c r="AA607" s="126"/>
      <c r="AB607" s="126"/>
      <c r="AC607" s="126"/>
      <c r="AD607" s="126"/>
      <c r="AE607" s="126"/>
      <c r="AF607" s="126"/>
      <c r="AG607" s="126"/>
      <c r="AH607" s="126"/>
      <c r="AI607" s="126"/>
      <c r="AJ607" s="130"/>
      <c r="AK607" s="130"/>
      <c r="AL607" s="126"/>
      <c r="AM607" s="126"/>
      <c r="AN607" s="126"/>
      <c r="AO607" s="126"/>
      <c r="AP607" s="130"/>
      <c r="AQ607" s="130"/>
    </row>
    <row r="608" spans="1:43" ht="47.25" x14ac:dyDescent="0.25">
      <c r="A608" s="124" t="s">
        <v>1395</v>
      </c>
      <c r="B608" s="715"/>
      <c r="C608" s="106" t="s">
        <v>1509</v>
      </c>
      <c r="D608" s="126"/>
      <c r="E608" s="126"/>
      <c r="F608" s="126"/>
      <c r="G608" s="126"/>
      <c r="H608" s="126"/>
      <c r="I608" s="126"/>
      <c r="J608" s="126"/>
      <c r="K608" s="126"/>
      <c r="L608" s="126"/>
      <c r="M608" s="126"/>
      <c r="N608" s="130"/>
      <c r="O608" s="130"/>
      <c r="P608" s="130"/>
      <c r="Q608" s="130"/>
      <c r="R608" s="130"/>
      <c r="S608" s="130"/>
      <c r="T608" s="130">
        <v>0.57999999999999996</v>
      </c>
      <c r="U608" s="130"/>
      <c r="V608" s="126">
        <f t="shared" si="75"/>
        <v>0.57999999999999996</v>
      </c>
      <c r="W608" s="126">
        <f t="shared" si="75"/>
        <v>0</v>
      </c>
      <c r="X608" s="126"/>
      <c r="Y608" s="126"/>
      <c r="Z608" s="126"/>
      <c r="AA608" s="126"/>
      <c r="AB608" s="126"/>
      <c r="AC608" s="126"/>
      <c r="AD608" s="126"/>
      <c r="AE608" s="126"/>
      <c r="AF608" s="126"/>
      <c r="AG608" s="126"/>
      <c r="AH608" s="126"/>
      <c r="AI608" s="126"/>
      <c r="AJ608" s="130"/>
      <c r="AK608" s="130"/>
      <c r="AL608" s="126"/>
      <c r="AM608" s="126"/>
      <c r="AN608" s="126"/>
      <c r="AO608" s="126"/>
      <c r="AP608" s="130"/>
      <c r="AQ608" s="130"/>
    </row>
    <row r="609" spans="1:43" ht="47.25" x14ac:dyDescent="0.25">
      <c r="A609" s="124" t="s">
        <v>1395</v>
      </c>
      <c r="B609" s="715"/>
      <c r="C609" s="106" t="s">
        <v>1510</v>
      </c>
      <c r="D609" s="126"/>
      <c r="E609" s="126"/>
      <c r="F609" s="126"/>
      <c r="G609" s="126"/>
      <c r="H609" s="126"/>
      <c r="I609" s="126"/>
      <c r="J609" s="126"/>
      <c r="K609" s="126"/>
      <c r="L609" s="126"/>
      <c r="M609" s="126"/>
      <c r="N609" s="130"/>
      <c r="O609" s="130"/>
      <c r="P609" s="130"/>
      <c r="Q609" s="130"/>
      <c r="R609" s="130"/>
      <c r="S609" s="130"/>
      <c r="T609" s="130">
        <v>0.49</v>
      </c>
      <c r="U609" s="130">
        <v>0.25</v>
      </c>
      <c r="V609" s="126">
        <f t="shared" si="75"/>
        <v>0.49</v>
      </c>
      <c r="W609" s="126">
        <f t="shared" si="75"/>
        <v>0.25</v>
      </c>
      <c r="X609" s="126"/>
      <c r="Y609" s="126"/>
      <c r="Z609" s="126"/>
      <c r="AA609" s="126"/>
      <c r="AB609" s="126"/>
      <c r="AC609" s="126"/>
      <c r="AD609" s="126"/>
      <c r="AE609" s="126"/>
      <c r="AF609" s="126"/>
      <c r="AG609" s="126"/>
      <c r="AH609" s="126"/>
      <c r="AI609" s="126"/>
      <c r="AJ609" s="130"/>
      <c r="AK609" s="130"/>
      <c r="AL609" s="126"/>
      <c r="AM609" s="126"/>
      <c r="AN609" s="126"/>
      <c r="AO609" s="126"/>
      <c r="AP609" s="130"/>
      <c r="AQ609" s="130"/>
    </row>
    <row r="610" spans="1:43" ht="47.25" x14ac:dyDescent="0.25">
      <c r="A610" s="124" t="s">
        <v>1395</v>
      </c>
      <c r="B610" s="715"/>
      <c r="C610" s="106" t="s">
        <v>1511</v>
      </c>
      <c r="D610" s="126"/>
      <c r="E610" s="126"/>
      <c r="F610" s="126"/>
      <c r="G610" s="126"/>
      <c r="H610" s="126"/>
      <c r="I610" s="126"/>
      <c r="J610" s="126"/>
      <c r="K610" s="126"/>
      <c r="L610" s="126"/>
      <c r="M610" s="126"/>
      <c r="N610" s="130"/>
      <c r="O610" s="130"/>
      <c r="P610" s="130"/>
      <c r="Q610" s="130"/>
      <c r="R610" s="130"/>
      <c r="S610" s="130"/>
      <c r="T610" s="130">
        <v>0.37</v>
      </c>
      <c r="U610" s="130"/>
      <c r="V610" s="126">
        <f t="shared" si="75"/>
        <v>0.37</v>
      </c>
      <c r="W610" s="126">
        <f t="shared" si="75"/>
        <v>0</v>
      </c>
      <c r="X610" s="126"/>
      <c r="Y610" s="126"/>
      <c r="Z610" s="126"/>
      <c r="AA610" s="126"/>
      <c r="AB610" s="126"/>
      <c r="AC610" s="126"/>
      <c r="AD610" s="126"/>
      <c r="AE610" s="126"/>
      <c r="AF610" s="126"/>
      <c r="AG610" s="126"/>
      <c r="AH610" s="126"/>
      <c r="AI610" s="126"/>
      <c r="AJ610" s="130"/>
      <c r="AK610" s="130"/>
      <c r="AL610" s="126"/>
      <c r="AM610" s="126"/>
      <c r="AN610" s="126"/>
      <c r="AO610" s="126"/>
      <c r="AP610" s="130"/>
      <c r="AQ610" s="130"/>
    </row>
    <row r="611" spans="1:43" ht="47.25" x14ac:dyDescent="0.25">
      <c r="A611" s="124" t="s">
        <v>1395</v>
      </c>
      <c r="B611" s="715"/>
      <c r="C611" s="106" t="s">
        <v>1512</v>
      </c>
      <c r="D611" s="126"/>
      <c r="E611" s="126"/>
      <c r="F611" s="126"/>
      <c r="G611" s="126"/>
      <c r="H611" s="126"/>
      <c r="I611" s="126"/>
      <c r="J611" s="126"/>
      <c r="K611" s="126"/>
      <c r="L611" s="126"/>
      <c r="M611" s="126"/>
      <c r="N611" s="130"/>
      <c r="O611" s="130"/>
      <c r="P611" s="130"/>
      <c r="Q611" s="130"/>
      <c r="R611" s="130"/>
      <c r="S611" s="130"/>
      <c r="T611" s="130">
        <v>0.18</v>
      </c>
      <c r="U611" s="130">
        <v>0.16</v>
      </c>
      <c r="V611" s="126">
        <f t="shared" si="75"/>
        <v>0.18</v>
      </c>
      <c r="W611" s="126">
        <f t="shared" si="75"/>
        <v>0.16</v>
      </c>
      <c r="X611" s="126"/>
      <c r="Y611" s="126"/>
      <c r="Z611" s="126"/>
      <c r="AA611" s="126"/>
      <c r="AB611" s="126"/>
      <c r="AC611" s="126"/>
      <c r="AD611" s="126"/>
      <c r="AE611" s="126"/>
      <c r="AF611" s="126"/>
      <c r="AG611" s="126"/>
      <c r="AH611" s="126"/>
      <c r="AI611" s="126"/>
      <c r="AJ611" s="130"/>
      <c r="AK611" s="130"/>
      <c r="AL611" s="126"/>
      <c r="AM611" s="126"/>
      <c r="AN611" s="126"/>
      <c r="AO611" s="126"/>
      <c r="AP611" s="130"/>
      <c r="AQ611" s="130"/>
    </row>
    <row r="612" spans="1:43" ht="47.25" x14ac:dyDescent="0.25">
      <c r="A612" s="124" t="s">
        <v>1395</v>
      </c>
      <c r="B612" s="715"/>
      <c r="C612" s="106" t="s">
        <v>1513</v>
      </c>
      <c r="D612" s="126"/>
      <c r="E612" s="126"/>
      <c r="F612" s="126"/>
      <c r="G612" s="126"/>
      <c r="H612" s="126"/>
      <c r="I612" s="126"/>
      <c r="J612" s="126"/>
      <c r="K612" s="126"/>
      <c r="L612" s="126"/>
      <c r="M612" s="126"/>
      <c r="N612" s="130"/>
      <c r="O612" s="130"/>
      <c r="P612" s="130"/>
      <c r="Q612" s="130"/>
      <c r="R612" s="130"/>
      <c r="S612" s="130"/>
      <c r="T612" s="130">
        <v>0.15</v>
      </c>
      <c r="U612" s="130"/>
      <c r="V612" s="126">
        <f t="shared" ref="V612:W675" si="76">T612+R612+P612+N612</f>
        <v>0.15</v>
      </c>
      <c r="W612" s="126">
        <f t="shared" si="76"/>
        <v>0</v>
      </c>
      <c r="X612" s="126"/>
      <c r="Y612" s="126"/>
      <c r="Z612" s="126"/>
      <c r="AA612" s="126"/>
      <c r="AB612" s="126"/>
      <c r="AC612" s="126"/>
      <c r="AD612" s="126"/>
      <c r="AE612" s="126"/>
      <c r="AF612" s="126"/>
      <c r="AG612" s="126"/>
      <c r="AH612" s="126"/>
      <c r="AI612" s="126"/>
      <c r="AJ612" s="130"/>
      <c r="AK612" s="130"/>
      <c r="AL612" s="126"/>
      <c r="AM612" s="126"/>
      <c r="AN612" s="126"/>
      <c r="AO612" s="126"/>
      <c r="AP612" s="130"/>
      <c r="AQ612" s="130"/>
    </row>
    <row r="613" spans="1:43" ht="47.25" x14ac:dyDescent="0.25">
      <c r="A613" s="124" t="s">
        <v>1395</v>
      </c>
      <c r="B613" s="715"/>
      <c r="C613" s="106" t="s">
        <v>1514</v>
      </c>
      <c r="D613" s="126"/>
      <c r="E613" s="126"/>
      <c r="F613" s="126"/>
      <c r="G613" s="126"/>
      <c r="H613" s="126"/>
      <c r="I613" s="126"/>
      <c r="J613" s="126"/>
      <c r="K613" s="126"/>
      <c r="L613" s="126"/>
      <c r="M613" s="126"/>
      <c r="N613" s="130"/>
      <c r="O613" s="130"/>
      <c r="P613" s="130"/>
      <c r="Q613" s="130"/>
      <c r="R613" s="130"/>
      <c r="S613" s="130"/>
      <c r="T613" s="130">
        <v>0.57999999999999996</v>
      </c>
      <c r="U613" s="130"/>
      <c r="V613" s="126">
        <f t="shared" si="76"/>
        <v>0.57999999999999996</v>
      </c>
      <c r="W613" s="126">
        <f t="shared" si="76"/>
        <v>0</v>
      </c>
      <c r="X613" s="126"/>
      <c r="Y613" s="126"/>
      <c r="Z613" s="126"/>
      <c r="AA613" s="126"/>
      <c r="AB613" s="126"/>
      <c r="AC613" s="126"/>
      <c r="AD613" s="126"/>
      <c r="AE613" s="126"/>
      <c r="AF613" s="126"/>
      <c r="AG613" s="126"/>
      <c r="AH613" s="126"/>
      <c r="AI613" s="126"/>
      <c r="AJ613" s="130"/>
      <c r="AK613" s="130"/>
      <c r="AL613" s="126"/>
      <c r="AM613" s="126"/>
      <c r="AN613" s="126"/>
      <c r="AO613" s="126"/>
      <c r="AP613" s="130"/>
      <c r="AQ613" s="130"/>
    </row>
    <row r="614" spans="1:43" ht="47.25" x14ac:dyDescent="0.25">
      <c r="A614" s="124" t="s">
        <v>1395</v>
      </c>
      <c r="B614" s="715"/>
      <c r="C614" s="106" t="s">
        <v>1515</v>
      </c>
      <c r="D614" s="126"/>
      <c r="E614" s="126"/>
      <c r="F614" s="126"/>
      <c r="G614" s="126"/>
      <c r="H614" s="126"/>
      <c r="I614" s="126"/>
      <c r="J614" s="126"/>
      <c r="K614" s="126"/>
      <c r="L614" s="126"/>
      <c r="M614" s="126"/>
      <c r="N614" s="130"/>
      <c r="O614" s="130"/>
      <c r="P614" s="130"/>
      <c r="Q614" s="130"/>
      <c r="R614" s="130"/>
      <c r="S614" s="130"/>
      <c r="T614" s="130">
        <v>0.2</v>
      </c>
      <c r="U614" s="130"/>
      <c r="V614" s="126">
        <f t="shared" si="76"/>
        <v>0.2</v>
      </c>
      <c r="W614" s="126">
        <f t="shared" si="76"/>
        <v>0</v>
      </c>
      <c r="X614" s="126"/>
      <c r="Y614" s="126"/>
      <c r="Z614" s="126"/>
      <c r="AA614" s="126"/>
      <c r="AB614" s="126"/>
      <c r="AC614" s="126"/>
      <c r="AD614" s="126"/>
      <c r="AE614" s="126"/>
      <c r="AF614" s="126"/>
      <c r="AG614" s="126"/>
      <c r="AH614" s="126"/>
      <c r="AI614" s="126"/>
      <c r="AJ614" s="130"/>
      <c r="AK614" s="130"/>
      <c r="AL614" s="126"/>
      <c r="AM614" s="126"/>
      <c r="AN614" s="126"/>
      <c r="AO614" s="126"/>
      <c r="AP614" s="130"/>
      <c r="AQ614" s="130"/>
    </row>
    <row r="615" spans="1:43" ht="47.25" x14ac:dyDescent="0.25">
      <c r="A615" s="124" t="s">
        <v>1395</v>
      </c>
      <c r="B615" s="715"/>
      <c r="C615" s="106" t="s">
        <v>1516</v>
      </c>
      <c r="D615" s="126"/>
      <c r="E615" s="126"/>
      <c r="F615" s="126"/>
      <c r="G615" s="126"/>
      <c r="H615" s="126"/>
      <c r="I615" s="126"/>
      <c r="J615" s="126"/>
      <c r="K615" s="126"/>
      <c r="L615" s="126"/>
      <c r="M615" s="126"/>
      <c r="N615" s="130"/>
      <c r="O615" s="130"/>
      <c r="P615" s="130"/>
      <c r="Q615" s="130"/>
      <c r="R615" s="130"/>
      <c r="S615" s="130"/>
      <c r="T615" s="130">
        <v>0.47</v>
      </c>
      <c r="U615" s="130">
        <v>0.16</v>
      </c>
      <c r="V615" s="126">
        <f t="shared" si="76"/>
        <v>0.47</v>
      </c>
      <c r="W615" s="126">
        <f t="shared" si="76"/>
        <v>0.16</v>
      </c>
      <c r="X615" s="126"/>
      <c r="Y615" s="126"/>
      <c r="Z615" s="126"/>
      <c r="AA615" s="126"/>
      <c r="AB615" s="126"/>
      <c r="AC615" s="126"/>
      <c r="AD615" s="126"/>
      <c r="AE615" s="126"/>
      <c r="AF615" s="126"/>
      <c r="AG615" s="126"/>
      <c r="AH615" s="126"/>
      <c r="AI615" s="126"/>
      <c r="AJ615" s="130"/>
      <c r="AK615" s="130"/>
      <c r="AL615" s="126"/>
      <c r="AM615" s="126"/>
      <c r="AN615" s="126"/>
      <c r="AO615" s="126"/>
      <c r="AP615" s="130"/>
      <c r="AQ615" s="130"/>
    </row>
    <row r="616" spans="1:43" ht="47.25" x14ac:dyDescent="0.25">
      <c r="A616" s="124" t="s">
        <v>1395</v>
      </c>
      <c r="B616" s="715"/>
      <c r="C616" s="106" t="s">
        <v>1517</v>
      </c>
      <c r="D616" s="126"/>
      <c r="E616" s="126"/>
      <c r="F616" s="126"/>
      <c r="G616" s="126"/>
      <c r="H616" s="126"/>
      <c r="I616" s="126"/>
      <c r="J616" s="126"/>
      <c r="K616" s="126"/>
      <c r="L616" s="126"/>
      <c r="M616" s="126"/>
      <c r="N616" s="130"/>
      <c r="O616" s="130"/>
      <c r="P616" s="130"/>
      <c r="Q616" s="130"/>
      <c r="R616" s="130"/>
      <c r="S616" s="130"/>
      <c r="T616" s="130">
        <v>0.27</v>
      </c>
      <c r="U616" s="130">
        <v>0.1</v>
      </c>
      <c r="V616" s="126">
        <f t="shared" si="76"/>
        <v>0.27</v>
      </c>
      <c r="W616" s="126">
        <f t="shared" si="76"/>
        <v>0.1</v>
      </c>
      <c r="X616" s="126"/>
      <c r="Y616" s="126"/>
      <c r="Z616" s="126"/>
      <c r="AA616" s="126"/>
      <c r="AB616" s="126"/>
      <c r="AC616" s="126"/>
      <c r="AD616" s="126"/>
      <c r="AE616" s="126"/>
      <c r="AF616" s="126"/>
      <c r="AG616" s="126"/>
      <c r="AH616" s="126"/>
      <c r="AI616" s="126"/>
      <c r="AJ616" s="130"/>
      <c r="AK616" s="130"/>
      <c r="AL616" s="126"/>
      <c r="AM616" s="126"/>
      <c r="AN616" s="126"/>
      <c r="AO616" s="126"/>
      <c r="AP616" s="130"/>
      <c r="AQ616" s="130"/>
    </row>
    <row r="617" spans="1:43" ht="47.25" x14ac:dyDescent="0.25">
      <c r="A617" s="124" t="s">
        <v>1395</v>
      </c>
      <c r="B617" s="715"/>
      <c r="C617" s="106" t="s">
        <v>1518</v>
      </c>
      <c r="D617" s="126"/>
      <c r="E617" s="126"/>
      <c r="F617" s="126"/>
      <c r="G617" s="126"/>
      <c r="H617" s="126"/>
      <c r="I617" s="126"/>
      <c r="J617" s="126"/>
      <c r="K617" s="126"/>
      <c r="L617" s="126"/>
      <c r="M617" s="126"/>
      <c r="N617" s="130"/>
      <c r="O617" s="130"/>
      <c r="P617" s="130"/>
      <c r="Q617" s="130"/>
      <c r="R617" s="130"/>
      <c r="S617" s="130"/>
      <c r="T617" s="130">
        <v>0.4</v>
      </c>
      <c r="U617" s="130"/>
      <c r="V617" s="126">
        <f t="shared" si="76"/>
        <v>0.4</v>
      </c>
      <c r="W617" s="126">
        <f t="shared" si="76"/>
        <v>0</v>
      </c>
      <c r="X617" s="126"/>
      <c r="Y617" s="126"/>
      <c r="Z617" s="126"/>
      <c r="AA617" s="126"/>
      <c r="AB617" s="126"/>
      <c r="AC617" s="126"/>
      <c r="AD617" s="126"/>
      <c r="AE617" s="126"/>
      <c r="AF617" s="126"/>
      <c r="AG617" s="126"/>
      <c r="AH617" s="126"/>
      <c r="AI617" s="126"/>
      <c r="AJ617" s="130"/>
      <c r="AK617" s="130"/>
      <c r="AL617" s="126"/>
      <c r="AM617" s="126"/>
      <c r="AN617" s="126"/>
      <c r="AO617" s="126"/>
      <c r="AP617" s="130"/>
      <c r="AQ617" s="130"/>
    </row>
    <row r="618" spans="1:43" ht="47.25" x14ac:dyDescent="0.25">
      <c r="A618" s="124" t="s">
        <v>1395</v>
      </c>
      <c r="B618" s="715"/>
      <c r="C618" s="106" t="s">
        <v>1519</v>
      </c>
      <c r="D618" s="126"/>
      <c r="E618" s="126"/>
      <c r="F618" s="126"/>
      <c r="G618" s="126"/>
      <c r="H618" s="126"/>
      <c r="I618" s="126"/>
      <c r="J618" s="126"/>
      <c r="K618" s="126"/>
      <c r="L618" s="126"/>
      <c r="M618" s="126"/>
      <c r="N618" s="130"/>
      <c r="O618" s="130"/>
      <c r="P618" s="130"/>
      <c r="Q618" s="130"/>
      <c r="R618" s="130"/>
      <c r="S618" s="130"/>
      <c r="T618" s="130">
        <v>0.63</v>
      </c>
      <c r="U618" s="130"/>
      <c r="V618" s="126">
        <f t="shared" si="76"/>
        <v>0.63</v>
      </c>
      <c r="W618" s="126">
        <f t="shared" si="76"/>
        <v>0</v>
      </c>
      <c r="X618" s="126"/>
      <c r="Y618" s="126"/>
      <c r="Z618" s="126"/>
      <c r="AA618" s="126"/>
      <c r="AB618" s="126"/>
      <c r="AC618" s="126"/>
      <c r="AD618" s="126"/>
      <c r="AE618" s="126"/>
      <c r="AF618" s="126"/>
      <c r="AG618" s="126"/>
      <c r="AH618" s="126"/>
      <c r="AI618" s="126"/>
      <c r="AJ618" s="130"/>
      <c r="AK618" s="130"/>
      <c r="AL618" s="126"/>
      <c r="AM618" s="126"/>
      <c r="AN618" s="126"/>
      <c r="AO618" s="126"/>
      <c r="AP618" s="130"/>
      <c r="AQ618" s="130"/>
    </row>
    <row r="619" spans="1:43" ht="47.25" x14ac:dyDescent="0.25">
      <c r="A619" s="124" t="s">
        <v>1395</v>
      </c>
      <c r="B619" s="715"/>
      <c r="C619" s="106" t="s">
        <v>1520</v>
      </c>
      <c r="D619" s="126"/>
      <c r="E619" s="126"/>
      <c r="F619" s="126"/>
      <c r="G619" s="126"/>
      <c r="H619" s="126"/>
      <c r="I619" s="126"/>
      <c r="J619" s="126"/>
      <c r="K619" s="126"/>
      <c r="L619" s="126"/>
      <c r="M619" s="126"/>
      <c r="N619" s="130"/>
      <c r="O619" s="130"/>
      <c r="P619" s="130"/>
      <c r="Q619" s="130"/>
      <c r="R619" s="130"/>
      <c r="S619" s="130"/>
      <c r="T619" s="130">
        <v>0.19</v>
      </c>
      <c r="U619" s="130">
        <v>0.04</v>
      </c>
      <c r="V619" s="126">
        <f t="shared" si="76"/>
        <v>0.19</v>
      </c>
      <c r="W619" s="126">
        <f t="shared" si="76"/>
        <v>0.04</v>
      </c>
      <c r="X619" s="126"/>
      <c r="Y619" s="126"/>
      <c r="Z619" s="126"/>
      <c r="AA619" s="126"/>
      <c r="AB619" s="126"/>
      <c r="AC619" s="126"/>
      <c r="AD619" s="126"/>
      <c r="AE619" s="126"/>
      <c r="AF619" s="126"/>
      <c r="AG619" s="126"/>
      <c r="AH619" s="126"/>
      <c r="AI619" s="126"/>
      <c r="AJ619" s="130"/>
      <c r="AK619" s="130"/>
      <c r="AL619" s="126"/>
      <c r="AM619" s="126"/>
      <c r="AN619" s="126"/>
      <c r="AO619" s="126"/>
      <c r="AP619" s="130"/>
      <c r="AQ619" s="130"/>
    </row>
    <row r="620" spans="1:43" ht="47.25" x14ac:dyDescent="0.25">
      <c r="A620" s="124" t="s">
        <v>1395</v>
      </c>
      <c r="B620" s="715"/>
      <c r="C620" s="106" t="s">
        <v>1521</v>
      </c>
      <c r="D620" s="126"/>
      <c r="E620" s="126"/>
      <c r="F620" s="126"/>
      <c r="G620" s="126"/>
      <c r="H620" s="126"/>
      <c r="I620" s="126"/>
      <c r="J620" s="126"/>
      <c r="K620" s="126"/>
      <c r="L620" s="126"/>
      <c r="M620" s="126"/>
      <c r="N620" s="130"/>
      <c r="O620" s="130"/>
      <c r="P620" s="130"/>
      <c r="Q620" s="130"/>
      <c r="R620" s="130"/>
      <c r="S620" s="130"/>
      <c r="T620" s="130">
        <v>0.45300000000000001</v>
      </c>
      <c r="U620" s="130">
        <v>0.16</v>
      </c>
      <c r="V620" s="126">
        <f t="shared" si="76"/>
        <v>0.45300000000000001</v>
      </c>
      <c r="W620" s="126">
        <f t="shared" si="76"/>
        <v>0.16</v>
      </c>
      <c r="X620" s="126"/>
      <c r="Y620" s="126"/>
      <c r="Z620" s="126"/>
      <c r="AA620" s="126"/>
      <c r="AB620" s="126"/>
      <c r="AC620" s="126"/>
      <c r="AD620" s="126"/>
      <c r="AE620" s="126"/>
      <c r="AF620" s="126"/>
      <c r="AG620" s="126"/>
      <c r="AH620" s="126"/>
      <c r="AI620" s="126"/>
      <c r="AJ620" s="130"/>
      <c r="AK620" s="130"/>
      <c r="AL620" s="126"/>
      <c r="AM620" s="126"/>
      <c r="AN620" s="126"/>
      <c r="AO620" s="126"/>
      <c r="AP620" s="130"/>
      <c r="AQ620" s="130"/>
    </row>
    <row r="621" spans="1:43" ht="47.25" x14ac:dyDescent="0.25">
      <c r="A621" s="124" t="s">
        <v>1395</v>
      </c>
      <c r="B621" s="715"/>
      <c r="C621" s="106" t="s">
        <v>1522</v>
      </c>
      <c r="D621" s="126"/>
      <c r="E621" s="126"/>
      <c r="F621" s="126"/>
      <c r="G621" s="126"/>
      <c r="H621" s="126"/>
      <c r="I621" s="126"/>
      <c r="J621" s="126"/>
      <c r="K621" s="126"/>
      <c r="L621" s="126"/>
      <c r="M621" s="126"/>
      <c r="N621" s="130"/>
      <c r="O621" s="130"/>
      <c r="P621" s="130"/>
      <c r="Q621" s="130"/>
      <c r="R621" s="130"/>
      <c r="S621" s="130"/>
      <c r="T621" s="130">
        <v>0.06</v>
      </c>
      <c r="U621" s="130"/>
      <c r="V621" s="126">
        <f t="shared" si="76"/>
        <v>0.06</v>
      </c>
      <c r="W621" s="126">
        <f t="shared" si="76"/>
        <v>0</v>
      </c>
      <c r="X621" s="126"/>
      <c r="Y621" s="126"/>
      <c r="Z621" s="126"/>
      <c r="AA621" s="126"/>
      <c r="AB621" s="126"/>
      <c r="AC621" s="126"/>
      <c r="AD621" s="126"/>
      <c r="AE621" s="126"/>
      <c r="AF621" s="126"/>
      <c r="AG621" s="126"/>
      <c r="AH621" s="126"/>
      <c r="AI621" s="126"/>
      <c r="AJ621" s="130"/>
      <c r="AK621" s="130"/>
      <c r="AL621" s="126"/>
      <c r="AM621" s="126"/>
      <c r="AN621" s="126"/>
      <c r="AO621" s="126"/>
      <c r="AP621" s="130"/>
      <c r="AQ621" s="130"/>
    </row>
    <row r="622" spans="1:43" ht="47.25" x14ac:dyDescent="0.25">
      <c r="A622" s="124" t="s">
        <v>1395</v>
      </c>
      <c r="B622" s="715"/>
      <c r="C622" s="106" t="s">
        <v>1523</v>
      </c>
      <c r="D622" s="126"/>
      <c r="E622" s="126"/>
      <c r="F622" s="126"/>
      <c r="G622" s="126"/>
      <c r="H622" s="126"/>
      <c r="I622" s="126"/>
      <c r="J622" s="126"/>
      <c r="K622" s="126"/>
      <c r="L622" s="126"/>
      <c r="M622" s="126"/>
      <c r="N622" s="130"/>
      <c r="O622" s="130"/>
      <c r="P622" s="130"/>
      <c r="Q622" s="130"/>
      <c r="R622" s="130"/>
      <c r="S622" s="130"/>
      <c r="T622" s="130">
        <v>0.9</v>
      </c>
      <c r="U622" s="130">
        <v>0.25</v>
      </c>
      <c r="V622" s="126">
        <f t="shared" si="76"/>
        <v>0.9</v>
      </c>
      <c r="W622" s="126">
        <f t="shared" si="76"/>
        <v>0.25</v>
      </c>
      <c r="X622" s="126"/>
      <c r="Y622" s="126"/>
      <c r="Z622" s="126"/>
      <c r="AA622" s="126"/>
      <c r="AB622" s="126"/>
      <c r="AC622" s="126"/>
      <c r="AD622" s="126"/>
      <c r="AE622" s="126"/>
      <c r="AF622" s="126"/>
      <c r="AG622" s="126"/>
      <c r="AH622" s="126"/>
      <c r="AI622" s="126"/>
      <c r="AJ622" s="130"/>
      <c r="AK622" s="130"/>
      <c r="AL622" s="126"/>
      <c r="AM622" s="126"/>
      <c r="AN622" s="126"/>
      <c r="AO622" s="126"/>
      <c r="AP622" s="130"/>
      <c r="AQ622" s="130"/>
    </row>
    <row r="623" spans="1:43" ht="47.25" x14ac:dyDescent="0.25">
      <c r="A623" s="124" t="s">
        <v>1395</v>
      </c>
      <c r="B623" s="715"/>
      <c r="C623" s="106" t="s">
        <v>1524</v>
      </c>
      <c r="D623" s="126"/>
      <c r="E623" s="126"/>
      <c r="F623" s="126"/>
      <c r="G623" s="126"/>
      <c r="H623" s="126"/>
      <c r="I623" s="126"/>
      <c r="J623" s="126"/>
      <c r="K623" s="126"/>
      <c r="L623" s="126"/>
      <c r="M623" s="126"/>
      <c r="N623" s="130"/>
      <c r="O623" s="130"/>
      <c r="P623" s="130"/>
      <c r="Q623" s="130"/>
      <c r="R623" s="130"/>
      <c r="S623" s="130"/>
      <c r="T623" s="130">
        <v>8.5000000000000006E-2</v>
      </c>
      <c r="U623" s="130">
        <v>2.5000000000000001E-2</v>
      </c>
      <c r="V623" s="126">
        <f t="shared" si="76"/>
        <v>8.5000000000000006E-2</v>
      </c>
      <c r="W623" s="126">
        <f t="shared" si="76"/>
        <v>2.5000000000000001E-2</v>
      </c>
      <c r="X623" s="126"/>
      <c r="Y623" s="126"/>
      <c r="Z623" s="126"/>
      <c r="AA623" s="126"/>
      <c r="AB623" s="126"/>
      <c r="AC623" s="126"/>
      <c r="AD623" s="126"/>
      <c r="AE623" s="126"/>
      <c r="AF623" s="126"/>
      <c r="AG623" s="126"/>
      <c r="AH623" s="126"/>
      <c r="AI623" s="126"/>
      <c r="AJ623" s="130"/>
      <c r="AK623" s="130"/>
      <c r="AL623" s="126"/>
      <c r="AM623" s="126"/>
      <c r="AN623" s="126"/>
      <c r="AO623" s="126"/>
      <c r="AP623" s="130"/>
      <c r="AQ623" s="130"/>
    </row>
    <row r="624" spans="1:43" ht="47.25" x14ac:dyDescent="0.25">
      <c r="A624" s="124" t="s">
        <v>1395</v>
      </c>
      <c r="B624" s="715"/>
      <c r="C624" s="106" t="s">
        <v>1525</v>
      </c>
      <c r="D624" s="126"/>
      <c r="E624" s="126"/>
      <c r="F624" s="126"/>
      <c r="G624" s="126"/>
      <c r="H624" s="126"/>
      <c r="I624" s="126"/>
      <c r="J624" s="126"/>
      <c r="K624" s="126"/>
      <c r="L624" s="126"/>
      <c r="M624" s="126"/>
      <c r="N624" s="130"/>
      <c r="O624" s="130"/>
      <c r="P624" s="130"/>
      <c r="Q624" s="130"/>
      <c r="R624" s="130"/>
      <c r="S624" s="130"/>
      <c r="T624" s="130">
        <v>0.04</v>
      </c>
      <c r="U624" s="130">
        <v>0.63</v>
      </c>
      <c r="V624" s="126">
        <f t="shared" si="76"/>
        <v>0.04</v>
      </c>
      <c r="W624" s="126">
        <f t="shared" si="76"/>
        <v>0.63</v>
      </c>
      <c r="X624" s="126"/>
      <c r="Y624" s="126"/>
      <c r="Z624" s="126"/>
      <c r="AA624" s="126"/>
      <c r="AB624" s="126"/>
      <c r="AC624" s="126"/>
      <c r="AD624" s="126"/>
      <c r="AE624" s="126"/>
      <c r="AF624" s="126"/>
      <c r="AG624" s="126"/>
      <c r="AH624" s="126"/>
      <c r="AI624" s="126"/>
      <c r="AJ624" s="130"/>
      <c r="AK624" s="130"/>
      <c r="AL624" s="126"/>
      <c r="AM624" s="126"/>
      <c r="AN624" s="126"/>
      <c r="AO624" s="126"/>
      <c r="AP624" s="130"/>
      <c r="AQ624" s="130"/>
    </row>
    <row r="625" spans="1:43" ht="47.25" x14ac:dyDescent="0.25">
      <c r="A625" s="124" t="s">
        <v>695</v>
      </c>
      <c r="B625" s="715"/>
      <c r="C625" s="106" t="s">
        <v>1526</v>
      </c>
      <c r="D625" s="126"/>
      <c r="E625" s="126"/>
      <c r="F625" s="126"/>
      <c r="G625" s="126"/>
      <c r="H625" s="126"/>
      <c r="I625" s="126"/>
      <c r="J625" s="126"/>
      <c r="K625" s="126"/>
      <c r="L625" s="126"/>
      <c r="M625" s="126"/>
      <c r="N625" s="130"/>
      <c r="O625" s="130"/>
      <c r="P625" s="130">
        <v>0.36499999999999999</v>
      </c>
      <c r="Q625" s="130"/>
      <c r="R625" s="130"/>
      <c r="S625" s="130"/>
      <c r="T625" s="130"/>
      <c r="U625" s="130"/>
      <c r="V625" s="126">
        <f t="shared" si="76"/>
        <v>0.36499999999999999</v>
      </c>
      <c r="W625" s="126">
        <f t="shared" si="76"/>
        <v>0</v>
      </c>
      <c r="X625" s="126"/>
      <c r="Y625" s="126"/>
      <c r="Z625" s="126"/>
      <c r="AA625" s="126"/>
      <c r="AB625" s="126"/>
      <c r="AC625" s="126"/>
      <c r="AD625" s="126"/>
      <c r="AE625" s="126"/>
      <c r="AF625" s="126"/>
      <c r="AG625" s="126"/>
      <c r="AH625" s="126"/>
      <c r="AI625" s="126"/>
      <c r="AJ625" s="130"/>
      <c r="AK625" s="130"/>
      <c r="AL625" s="126"/>
      <c r="AM625" s="126"/>
      <c r="AN625" s="126"/>
      <c r="AO625" s="126"/>
      <c r="AP625" s="130">
        <f t="shared" ref="AP625:AQ628" si="77">AH625+AJ625+AL625+AN625</f>
        <v>0</v>
      </c>
      <c r="AQ625" s="130">
        <f t="shared" si="77"/>
        <v>0</v>
      </c>
    </row>
    <row r="626" spans="1:43" ht="47.25" x14ac:dyDescent="0.25">
      <c r="A626" s="124" t="s">
        <v>695</v>
      </c>
      <c r="B626" s="715"/>
      <c r="C626" s="106" t="s">
        <v>1527</v>
      </c>
      <c r="D626" s="126"/>
      <c r="E626" s="126"/>
      <c r="F626" s="126"/>
      <c r="G626" s="126"/>
      <c r="H626" s="126"/>
      <c r="I626" s="126"/>
      <c r="J626" s="126"/>
      <c r="K626" s="126"/>
      <c r="L626" s="126"/>
      <c r="M626" s="126"/>
      <c r="N626" s="130"/>
      <c r="O626" s="130"/>
      <c r="P626" s="130">
        <v>0.17699999999999999</v>
      </c>
      <c r="Q626" s="130"/>
      <c r="R626" s="130"/>
      <c r="S626" s="130"/>
      <c r="T626" s="130"/>
      <c r="U626" s="130"/>
      <c r="V626" s="126">
        <f t="shared" si="76"/>
        <v>0.17699999999999999</v>
      </c>
      <c r="W626" s="126">
        <f t="shared" si="76"/>
        <v>0</v>
      </c>
      <c r="X626" s="126"/>
      <c r="Y626" s="126"/>
      <c r="Z626" s="126"/>
      <c r="AA626" s="126"/>
      <c r="AB626" s="126"/>
      <c r="AC626" s="126"/>
      <c r="AD626" s="126"/>
      <c r="AE626" s="126"/>
      <c r="AF626" s="126"/>
      <c r="AG626" s="126"/>
      <c r="AH626" s="126"/>
      <c r="AI626" s="126"/>
      <c r="AJ626" s="130"/>
      <c r="AK626" s="130"/>
      <c r="AL626" s="126"/>
      <c r="AM626" s="126"/>
      <c r="AN626" s="126"/>
      <c r="AO626" s="126"/>
      <c r="AP626" s="130">
        <f t="shared" si="77"/>
        <v>0</v>
      </c>
      <c r="AQ626" s="130">
        <f t="shared" si="77"/>
        <v>0</v>
      </c>
    </row>
    <row r="627" spans="1:43" ht="47.25" x14ac:dyDescent="0.25">
      <c r="A627" s="124" t="s">
        <v>695</v>
      </c>
      <c r="B627" s="715"/>
      <c r="C627" s="106" t="s">
        <v>1528</v>
      </c>
      <c r="D627" s="126"/>
      <c r="E627" s="126"/>
      <c r="F627" s="126"/>
      <c r="G627" s="126"/>
      <c r="H627" s="126"/>
      <c r="I627" s="126"/>
      <c r="J627" s="126"/>
      <c r="K627" s="126"/>
      <c r="L627" s="126"/>
      <c r="M627" s="126"/>
      <c r="N627" s="130"/>
      <c r="O627" s="130"/>
      <c r="P627" s="130">
        <v>0.16800000000000001</v>
      </c>
      <c r="Q627" s="130"/>
      <c r="R627" s="130"/>
      <c r="S627" s="130"/>
      <c r="T627" s="130"/>
      <c r="U627" s="130"/>
      <c r="V627" s="126">
        <f t="shared" si="76"/>
        <v>0.16800000000000001</v>
      </c>
      <c r="W627" s="126">
        <f t="shared" si="76"/>
        <v>0</v>
      </c>
      <c r="X627" s="126"/>
      <c r="Y627" s="126"/>
      <c r="Z627" s="126"/>
      <c r="AA627" s="126"/>
      <c r="AB627" s="126"/>
      <c r="AC627" s="126"/>
      <c r="AD627" s="126"/>
      <c r="AE627" s="126"/>
      <c r="AF627" s="126"/>
      <c r="AG627" s="126"/>
      <c r="AH627" s="126"/>
      <c r="AI627" s="126"/>
      <c r="AJ627" s="130"/>
      <c r="AK627" s="130"/>
      <c r="AL627" s="126"/>
      <c r="AM627" s="126"/>
      <c r="AN627" s="126"/>
      <c r="AO627" s="126"/>
      <c r="AP627" s="130">
        <f t="shared" si="77"/>
        <v>0</v>
      </c>
      <c r="AQ627" s="130">
        <f t="shared" si="77"/>
        <v>0</v>
      </c>
    </row>
    <row r="628" spans="1:43" ht="47.25" x14ac:dyDescent="0.25">
      <c r="A628" s="124" t="s">
        <v>695</v>
      </c>
      <c r="B628" s="715"/>
      <c r="C628" s="106" t="s">
        <v>1529</v>
      </c>
      <c r="D628" s="126"/>
      <c r="E628" s="126"/>
      <c r="F628" s="126"/>
      <c r="G628" s="126"/>
      <c r="H628" s="126"/>
      <c r="I628" s="126"/>
      <c r="J628" s="126"/>
      <c r="K628" s="126"/>
      <c r="L628" s="126"/>
      <c r="M628" s="126"/>
      <c r="N628" s="130"/>
      <c r="O628" s="130"/>
      <c r="P628" s="130">
        <v>0.05</v>
      </c>
      <c r="Q628" s="130"/>
      <c r="R628" s="130"/>
      <c r="S628" s="130"/>
      <c r="T628" s="130"/>
      <c r="U628" s="130"/>
      <c r="V628" s="126">
        <f t="shared" si="76"/>
        <v>0.05</v>
      </c>
      <c r="W628" s="126">
        <f t="shared" si="76"/>
        <v>0</v>
      </c>
      <c r="X628" s="126"/>
      <c r="Y628" s="126"/>
      <c r="Z628" s="126"/>
      <c r="AA628" s="126"/>
      <c r="AB628" s="126"/>
      <c r="AC628" s="126"/>
      <c r="AD628" s="126"/>
      <c r="AE628" s="126"/>
      <c r="AF628" s="126"/>
      <c r="AG628" s="126"/>
      <c r="AH628" s="126"/>
      <c r="AI628" s="126"/>
      <c r="AJ628" s="130"/>
      <c r="AK628" s="130"/>
      <c r="AL628" s="126"/>
      <c r="AM628" s="126"/>
      <c r="AN628" s="126"/>
      <c r="AO628" s="126"/>
      <c r="AP628" s="130">
        <f t="shared" si="77"/>
        <v>0</v>
      </c>
      <c r="AQ628" s="130">
        <f t="shared" si="77"/>
        <v>0</v>
      </c>
    </row>
    <row r="629" spans="1:43" ht="267.75" x14ac:dyDescent="0.25">
      <c r="A629" s="124" t="s">
        <v>695</v>
      </c>
      <c r="B629" s="715"/>
      <c r="C629" s="106" t="s">
        <v>1530</v>
      </c>
      <c r="D629" s="126"/>
      <c r="E629" s="126"/>
      <c r="F629" s="126"/>
      <c r="G629" s="126"/>
      <c r="H629" s="126"/>
      <c r="I629" s="126"/>
      <c r="J629" s="126"/>
      <c r="K629" s="126"/>
      <c r="L629" s="126"/>
      <c r="M629" s="126"/>
      <c r="N629" s="130"/>
      <c r="O629" s="130"/>
      <c r="P629" s="130"/>
      <c r="Q629" s="130"/>
      <c r="R629" s="130">
        <v>2.875</v>
      </c>
      <c r="S629" s="130">
        <v>0.25</v>
      </c>
      <c r="T629" s="130"/>
      <c r="U629" s="130"/>
      <c r="V629" s="126">
        <f t="shared" si="76"/>
        <v>2.875</v>
      </c>
      <c r="W629" s="126">
        <f t="shared" si="76"/>
        <v>0.25</v>
      </c>
      <c r="X629" s="126"/>
      <c r="Y629" s="126"/>
      <c r="Z629" s="126"/>
      <c r="AA629" s="126"/>
      <c r="AB629" s="126"/>
      <c r="AC629" s="126"/>
      <c r="AD629" s="126"/>
      <c r="AE629" s="126"/>
      <c r="AF629" s="126"/>
      <c r="AG629" s="126"/>
      <c r="AH629" s="126"/>
      <c r="AI629" s="126"/>
      <c r="AJ629" s="130"/>
      <c r="AK629" s="130"/>
      <c r="AL629" s="126"/>
      <c r="AM629" s="126"/>
      <c r="AN629" s="126"/>
      <c r="AO629" s="126"/>
      <c r="AP629" s="130"/>
      <c r="AQ629" s="130"/>
    </row>
    <row r="630" spans="1:43" ht="47.25" x14ac:dyDescent="0.25">
      <c r="A630" s="124" t="s">
        <v>695</v>
      </c>
      <c r="B630" s="715"/>
      <c r="C630" s="106" t="s">
        <v>1531</v>
      </c>
      <c r="D630" s="126"/>
      <c r="E630" s="126"/>
      <c r="F630" s="126"/>
      <c r="G630" s="126"/>
      <c r="H630" s="126"/>
      <c r="I630" s="126"/>
      <c r="J630" s="126"/>
      <c r="K630" s="126"/>
      <c r="L630" s="126"/>
      <c r="M630" s="126"/>
      <c r="N630" s="130"/>
      <c r="O630" s="130"/>
      <c r="P630" s="130"/>
      <c r="Q630" s="130"/>
      <c r="R630" s="130">
        <v>0.86</v>
      </c>
      <c r="S630" s="130"/>
      <c r="T630" s="130"/>
      <c r="U630" s="130"/>
      <c r="V630" s="126">
        <f t="shared" si="76"/>
        <v>0.86</v>
      </c>
      <c r="W630" s="126">
        <f t="shared" si="76"/>
        <v>0</v>
      </c>
      <c r="X630" s="126"/>
      <c r="Y630" s="126"/>
      <c r="Z630" s="126"/>
      <c r="AA630" s="126"/>
      <c r="AB630" s="126"/>
      <c r="AC630" s="126"/>
      <c r="AD630" s="126"/>
      <c r="AE630" s="126"/>
      <c r="AF630" s="126"/>
      <c r="AG630" s="126"/>
      <c r="AH630" s="126"/>
      <c r="AI630" s="126"/>
      <c r="AJ630" s="130"/>
      <c r="AK630" s="130"/>
      <c r="AL630" s="126"/>
      <c r="AM630" s="126"/>
      <c r="AN630" s="126"/>
      <c r="AO630" s="126"/>
      <c r="AP630" s="130"/>
      <c r="AQ630" s="130"/>
    </row>
    <row r="631" spans="1:43" ht="63" x14ac:dyDescent="0.25">
      <c r="A631" s="124" t="s">
        <v>695</v>
      </c>
      <c r="B631" s="715"/>
      <c r="C631" s="106" t="s">
        <v>1532</v>
      </c>
      <c r="D631" s="126"/>
      <c r="E631" s="126"/>
      <c r="F631" s="126"/>
      <c r="G631" s="126"/>
      <c r="H631" s="126"/>
      <c r="I631" s="126"/>
      <c r="J631" s="126"/>
      <c r="K631" s="126"/>
      <c r="L631" s="126"/>
      <c r="M631" s="126"/>
      <c r="N631" s="130"/>
      <c r="O631" s="130"/>
      <c r="P631" s="130"/>
      <c r="Q631" s="130"/>
      <c r="R631" s="130">
        <v>0.222</v>
      </c>
      <c r="S631" s="130"/>
      <c r="T631" s="130"/>
      <c r="U631" s="130"/>
      <c r="V631" s="126">
        <f t="shared" si="76"/>
        <v>0.222</v>
      </c>
      <c r="W631" s="126">
        <f t="shared" si="76"/>
        <v>0</v>
      </c>
      <c r="X631" s="126"/>
      <c r="Y631" s="126"/>
      <c r="Z631" s="126"/>
      <c r="AA631" s="126"/>
      <c r="AB631" s="126"/>
      <c r="AC631" s="126"/>
      <c r="AD631" s="126"/>
      <c r="AE631" s="126"/>
      <c r="AF631" s="126"/>
      <c r="AG631" s="126"/>
      <c r="AH631" s="126"/>
      <c r="AI631" s="126"/>
      <c r="AJ631" s="130"/>
      <c r="AK631" s="130"/>
      <c r="AL631" s="126"/>
      <c r="AM631" s="126"/>
      <c r="AN631" s="126"/>
      <c r="AO631" s="126"/>
      <c r="AP631" s="130"/>
      <c r="AQ631" s="130"/>
    </row>
    <row r="632" spans="1:43" ht="63" x14ac:dyDescent="0.25">
      <c r="A632" s="124" t="s">
        <v>695</v>
      </c>
      <c r="B632" s="715"/>
      <c r="C632" s="106" t="s">
        <v>1533</v>
      </c>
      <c r="D632" s="126"/>
      <c r="E632" s="126"/>
      <c r="F632" s="126"/>
      <c r="G632" s="126"/>
      <c r="H632" s="126"/>
      <c r="I632" s="126"/>
      <c r="J632" s="126"/>
      <c r="K632" s="126"/>
      <c r="L632" s="126"/>
      <c r="M632" s="126"/>
      <c r="N632" s="130"/>
      <c r="O632" s="130"/>
      <c r="P632" s="130"/>
      <c r="Q632" s="130"/>
      <c r="R632" s="130">
        <v>0.155</v>
      </c>
      <c r="S632" s="130"/>
      <c r="T632" s="130"/>
      <c r="U632" s="130"/>
      <c r="V632" s="126">
        <f t="shared" si="76"/>
        <v>0.155</v>
      </c>
      <c r="W632" s="126">
        <f t="shared" si="76"/>
        <v>0</v>
      </c>
      <c r="X632" s="126"/>
      <c r="Y632" s="126"/>
      <c r="Z632" s="126"/>
      <c r="AA632" s="126"/>
      <c r="AB632" s="126"/>
      <c r="AC632" s="126"/>
      <c r="AD632" s="126"/>
      <c r="AE632" s="126"/>
      <c r="AF632" s="126"/>
      <c r="AG632" s="126"/>
      <c r="AH632" s="126"/>
      <c r="AI632" s="126"/>
      <c r="AJ632" s="130"/>
      <c r="AK632" s="130"/>
      <c r="AL632" s="126"/>
      <c r="AM632" s="126"/>
      <c r="AN632" s="126"/>
      <c r="AO632" s="126"/>
      <c r="AP632" s="130"/>
      <c r="AQ632" s="130"/>
    </row>
    <row r="633" spans="1:43" ht="78.75" x14ac:dyDescent="0.25">
      <c r="A633" s="124" t="s">
        <v>695</v>
      </c>
      <c r="B633" s="715"/>
      <c r="C633" s="106" t="s">
        <v>1534</v>
      </c>
      <c r="D633" s="126"/>
      <c r="E633" s="126"/>
      <c r="F633" s="126"/>
      <c r="G633" s="126"/>
      <c r="H633" s="126"/>
      <c r="I633" s="126"/>
      <c r="J633" s="126"/>
      <c r="K633" s="126"/>
      <c r="L633" s="126"/>
      <c r="M633" s="126"/>
      <c r="N633" s="130"/>
      <c r="O633" s="130"/>
      <c r="P633" s="130"/>
      <c r="Q633" s="130"/>
      <c r="R633" s="130"/>
      <c r="S633" s="130"/>
      <c r="T633" s="130">
        <v>0.27</v>
      </c>
      <c r="U633" s="130"/>
      <c r="V633" s="126">
        <f t="shared" si="76"/>
        <v>0.27</v>
      </c>
      <c r="W633" s="126">
        <f t="shared" si="76"/>
        <v>0</v>
      </c>
      <c r="X633" s="126"/>
      <c r="Y633" s="126"/>
      <c r="Z633" s="126"/>
      <c r="AA633" s="126"/>
      <c r="AB633" s="126"/>
      <c r="AC633" s="126"/>
      <c r="AD633" s="126"/>
      <c r="AE633" s="126"/>
      <c r="AF633" s="126"/>
      <c r="AG633" s="126"/>
      <c r="AH633" s="126"/>
      <c r="AI633" s="126"/>
      <c r="AJ633" s="130"/>
      <c r="AK633" s="130"/>
      <c r="AL633" s="126"/>
      <c r="AM633" s="126"/>
      <c r="AN633" s="126"/>
      <c r="AO633" s="126"/>
      <c r="AP633" s="130"/>
      <c r="AQ633" s="130"/>
    </row>
    <row r="634" spans="1:43" ht="78.75" x14ac:dyDescent="0.25">
      <c r="A634" s="124" t="s">
        <v>695</v>
      </c>
      <c r="B634" s="715"/>
      <c r="C634" s="106" t="s">
        <v>1535</v>
      </c>
      <c r="D634" s="126"/>
      <c r="E634" s="126"/>
      <c r="F634" s="126"/>
      <c r="G634" s="126"/>
      <c r="H634" s="126"/>
      <c r="I634" s="126"/>
      <c r="J634" s="126"/>
      <c r="K634" s="126"/>
      <c r="L634" s="126"/>
      <c r="M634" s="126"/>
      <c r="N634" s="130"/>
      <c r="O634" s="130"/>
      <c r="P634" s="130"/>
      <c r="Q634" s="130"/>
      <c r="R634" s="130"/>
      <c r="S634" s="130"/>
      <c r="T634" s="130">
        <v>0.41</v>
      </c>
      <c r="U634" s="130"/>
      <c r="V634" s="126">
        <f t="shared" si="76"/>
        <v>0.41</v>
      </c>
      <c r="W634" s="126">
        <f t="shared" si="76"/>
        <v>0</v>
      </c>
      <c r="X634" s="126"/>
      <c r="Y634" s="126"/>
      <c r="Z634" s="126"/>
      <c r="AA634" s="126"/>
      <c r="AB634" s="126"/>
      <c r="AC634" s="126"/>
      <c r="AD634" s="126"/>
      <c r="AE634" s="126"/>
      <c r="AF634" s="126"/>
      <c r="AG634" s="126"/>
      <c r="AH634" s="126"/>
      <c r="AI634" s="126"/>
      <c r="AJ634" s="130"/>
      <c r="AK634" s="130"/>
      <c r="AL634" s="126"/>
      <c r="AM634" s="126"/>
      <c r="AN634" s="126"/>
      <c r="AO634" s="126"/>
      <c r="AP634" s="130"/>
      <c r="AQ634" s="130"/>
    </row>
    <row r="635" spans="1:43" ht="63" x14ac:dyDescent="0.25">
      <c r="A635" s="124" t="s">
        <v>695</v>
      </c>
      <c r="B635" s="715"/>
      <c r="C635" s="106" t="s">
        <v>1536</v>
      </c>
      <c r="D635" s="126"/>
      <c r="E635" s="126"/>
      <c r="F635" s="126"/>
      <c r="G635" s="126"/>
      <c r="H635" s="126"/>
      <c r="I635" s="126"/>
      <c r="J635" s="126"/>
      <c r="K635" s="126"/>
      <c r="L635" s="126"/>
      <c r="M635" s="126"/>
      <c r="N635" s="130"/>
      <c r="O635" s="130"/>
      <c r="P635" s="130"/>
      <c r="Q635" s="130"/>
      <c r="R635" s="130"/>
      <c r="S635" s="130"/>
      <c r="T635" s="130">
        <v>0.375</v>
      </c>
      <c r="U635" s="130"/>
      <c r="V635" s="126">
        <f t="shared" si="76"/>
        <v>0.375</v>
      </c>
      <c r="W635" s="126">
        <f t="shared" si="76"/>
        <v>0</v>
      </c>
      <c r="X635" s="126"/>
      <c r="Y635" s="126"/>
      <c r="Z635" s="126"/>
      <c r="AA635" s="126"/>
      <c r="AB635" s="126"/>
      <c r="AC635" s="126"/>
      <c r="AD635" s="126"/>
      <c r="AE635" s="126"/>
      <c r="AF635" s="126"/>
      <c r="AG635" s="126"/>
      <c r="AH635" s="126"/>
      <c r="AI635" s="126"/>
      <c r="AJ635" s="130"/>
      <c r="AK635" s="130"/>
      <c r="AL635" s="126"/>
      <c r="AM635" s="126"/>
      <c r="AN635" s="126"/>
      <c r="AO635" s="126"/>
      <c r="AP635" s="130"/>
      <c r="AQ635" s="130"/>
    </row>
    <row r="636" spans="1:43" ht="94.5" x14ac:dyDescent="0.25">
      <c r="A636" s="124" t="s">
        <v>695</v>
      </c>
      <c r="B636" s="715"/>
      <c r="C636" s="106" t="s">
        <v>1537</v>
      </c>
      <c r="D636" s="126"/>
      <c r="E636" s="126"/>
      <c r="F636" s="126"/>
      <c r="G636" s="126"/>
      <c r="H636" s="126"/>
      <c r="I636" s="126"/>
      <c r="J636" s="126"/>
      <c r="K636" s="126"/>
      <c r="L636" s="126"/>
      <c r="M636" s="126"/>
      <c r="N636" s="130"/>
      <c r="O636" s="130"/>
      <c r="P636" s="130"/>
      <c r="Q636" s="130"/>
      <c r="R636" s="130"/>
      <c r="S636" s="130"/>
      <c r="T636" s="130">
        <v>0.45</v>
      </c>
      <c r="U636" s="130">
        <v>0.1</v>
      </c>
      <c r="V636" s="126">
        <f t="shared" si="76"/>
        <v>0.45</v>
      </c>
      <c r="W636" s="126">
        <f t="shared" si="76"/>
        <v>0.1</v>
      </c>
      <c r="X636" s="126"/>
      <c r="Y636" s="126"/>
      <c r="Z636" s="126"/>
      <c r="AA636" s="126"/>
      <c r="AB636" s="126"/>
      <c r="AC636" s="126"/>
      <c r="AD636" s="126"/>
      <c r="AE636" s="126"/>
      <c r="AF636" s="126"/>
      <c r="AG636" s="126"/>
      <c r="AH636" s="126"/>
      <c r="AI636" s="126"/>
      <c r="AJ636" s="130"/>
      <c r="AK636" s="130"/>
      <c r="AL636" s="126"/>
      <c r="AM636" s="126"/>
      <c r="AN636" s="126"/>
      <c r="AO636" s="126"/>
      <c r="AP636" s="130"/>
      <c r="AQ636" s="130"/>
    </row>
    <row r="637" spans="1:43" ht="47.25" x14ac:dyDescent="0.25">
      <c r="A637" s="124" t="s">
        <v>695</v>
      </c>
      <c r="B637" s="715"/>
      <c r="C637" s="106" t="s">
        <v>1538</v>
      </c>
      <c r="D637" s="126"/>
      <c r="E637" s="126"/>
      <c r="F637" s="126"/>
      <c r="G637" s="126"/>
      <c r="H637" s="126"/>
      <c r="I637" s="126"/>
      <c r="J637" s="126"/>
      <c r="K637" s="126"/>
      <c r="L637" s="126"/>
      <c r="M637" s="126"/>
      <c r="N637" s="130"/>
      <c r="O637" s="130"/>
      <c r="P637" s="130"/>
      <c r="Q637" s="130"/>
      <c r="R637" s="130"/>
      <c r="S637" s="130"/>
      <c r="T637" s="130">
        <v>0.89</v>
      </c>
      <c r="U637" s="130">
        <v>0.25</v>
      </c>
      <c r="V637" s="126">
        <f t="shared" si="76"/>
        <v>0.89</v>
      </c>
      <c r="W637" s="126">
        <f t="shared" si="76"/>
        <v>0.25</v>
      </c>
      <c r="X637" s="126"/>
      <c r="Y637" s="126"/>
      <c r="Z637" s="126"/>
      <c r="AA637" s="126"/>
      <c r="AB637" s="126"/>
      <c r="AC637" s="126"/>
      <c r="AD637" s="126"/>
      <c r="AE637" s="126"/>
      <c r="AF637" s="126"/>
      <c r="AG637" s="126"/>
      <c r="AH637" s="126"/>
      <c r="AI637" s="126"/>
      <c r="AJ637" s="130"/>
      <c r="AK637" s="130"/>
      <c r="AL637" s="126"/>
      <c r="AM637" s="126"/>
      <c r="AN637" s="126"/>
      <c r="AO637" s="126"/>
      <c r="AP637" s="130"/>
      <c r="AQ637" s="130"/>
    </row>
    <row r="638" spans="1:43" ht="47.25" x14ac:dyDescent="0.25">
      <c r="A638" s="124" t="s">
        <v>695</v>
      </c>
      <c r="B638" s="715"/>
      <c r="C638" s="106" t="s">
        <v>1539</v>
      </c>
      <c r="D638" s="126"/>
      <c r="E638" s="126"/>
      <c r="F638" s="126"/>
      <c r="G638" s="126"/>
      <c r="H638" s="126"/>
      <c r="I638" s="126"/>
      <c r="J638" s="126"/>
      <c r="K638" s="126"/>
      <c r="L638" s="126"/>
      <c r="M638" s="126"/>
      <c r="N638" s="130"/>
      <c r="O638" s="130"/>
      <c r="P638" s="130"/>
      <c r="Q638" s="130"/>
      <c r="R638" s="130"/>
      <c r="S638" s="130"/>
      <c r="T638" s="130">
        <v>0.16</v>
      </c>
      <c r="U638" s="130"/>
      <c r="V638" s="126">
        <f t="shared" si="76"/>
        <v>0.16</v>
      </c>
      <c r="W638" s="126">
        <f t="shared" si="76"/>
        <v>0</v>
      </c>
      <c r="X638" s="126"/>
      <c r="Y638" s="126"/>
      <c r="Z638" s="126"/>
      <c r="AA638" s="126"/>
      <c r="AB638" s="126"/>
      <c r="AC638" s="126"/>
      <c r="AD638" s="126"/>
      <c r="AE638" s="126"/>
      <c r="AF638" s="126"/>
      <c r="AG638" s="126"/>
      <c r="AH638" s="126"/>
      <c r="AI638" s="126"/>
      <c r="AJ638" s="130"/>
      <c r="AK638" s="130"/>
      <c r="AL638" s="126"/>
      <c r="AM638" s="126"/>
      <c r="AN638" s="126"/>
      <c r="AO638" s="126"/>
      <c r="AP638" s="130"/>
      <c r="AQ638" s="130"/>
    </row>
    <row r="639" spans="1:43" ht="47.25" x14ac:dyDescent="0.25">
      <c r="A639" s="124" t="s">
        <v>695</v>
      </c>
      <c r="B639" s="715"/>
      <c r="C639" s="106" t="s">
        <v>1540</v>
      </c>
      <c r="D639" s="126"/>
      <c r="E639" s="126"/>
      <c r="F639" s="126"/>
      <c r="G639" s="126"/>
      <c r="H639" s="126"/>
      <c r="I639" s="126"/>
      <c r="J639" s="126"/>
      <c r="K639" s="126"/>
      <c r="L639" s="126"/>
      <c r="M639" s="126"/>
      <c r="N639" s="130"/>
      <c r="O639" s="130"/>
      <c r="P639" s="130"/>
      <c r="Q639" s="130"/>
      <c r="R639" s="130"/>
      <c r="S639" s="130"/>
      <c r="T639" s="130">
        <v>0.372</v>
      </c>
      <c r="U639" s="130"/>
      <c r="V639" s="126">
        <f t="shared" si="76"/>
        <v>0.372</v>
      </c>
      <c r="W639" s="126">
        <f t="shared" si="76"/>
        <v>0</v>
      </c>
      <c r="X639" s="126"/>
      <c r="Y639" s="126"/>
      <c r="Z639" s="126"/>
      <c r="AA639" s="126"/>
      <c r="AB639" s="126"/>
      <c r="AC639" s="126"/>
      <c r="AD639" s="126"/>
      <c r="AE639" s="126"/>
      <c r="AF639" s="126"/>
      <c r="AG639" s="126"/>
      <c r="AH639" s="126"/>
      <c r="AI639" s="126"/>
      <c r="AJ639" s="130"/>
      <c r="AK639" s="130"/>
      <c r="AL639" s="126"/>
      <c r="AM639" s="126"/>
      <c r="AN639" s="126"/>
      <c r="AO639" s="126"/>
      <c r="AP639" s="130"/>
      <c r="AQ639" s="130"/>
    </row>
    <row r="640" spans="1:43" ht="47.25" x14ac:dyDescent="0.25">
      <c r="A640" s="124" t="s">
        <v>695</v>
      </c>
      <c r="B640" s="715"/>
      <c r="C640" s="106" t="s">
        <v>1541</v>
      </c>
      <c r="D640" s="126"/>
      <c r="E640" s="126"/>
      <c r="F640" s="126"/>
      <c r="G640" s="126"/>
      <c r="H640" s="126"/>
      <c r="I640" s="126"/>
      <c r="J640" s="126"/>
      <c r="K640" s="126"/>
      <c r="L640" s="126"/>
      <c r="M640" s="126"/>
      <c r="N640" s="130"/>
      <c r="O640" s="130"/>
      <c r="P640" s="130"/>
      <c r="Q640" s="130"/>
      <c r="R640" s="130"/>
      <c r="S640" s="130"/>
      <c r="T640" s="130">
        <v>0.19</v>
      </c>
      <c r="U640" s="130"/>
      <c r="V640" s="126">
        <f t="shared" si="76"/>
        <v>0.19</v>
      </c>
      <c r="W640" s="126">
        <f t="shared" si="76"/>
        <v>0</v>
      </c>
      <c r="X640" s="126"/>
      <c r="Y640" s="126"/>
      <c r="Z640" s="126"/>
      <c r="AA640" s="126"/>
      <c r="AB640" s="126"/>
      <c r="AC640" s="126"/>
      <c r="AD640" s="126"/>
      <c r="AE640" s="126"/>
      <c r="AF640" s="126"/>
      <c r="AG640" s="126"/>
      <c r="AH640" s="126"/>
      <c r="AI640" s="126"/>
      <c r="AJ640" s="130"/>
      <c r="AK640" s="130"/>
      <c r="AL640" s="126"/>
      <c r="AM640" s="126"/>
      <c r="AN640" s="126"/>
      <c r="AO640" s="126"/>
      <c r="AP640" s="130"/>
      <c r="AQ640" s="130"/>
    </row>
    <row r="641" spans="1:43" ht="47.25" x14ac:dyDescent="0.25">
      <c r="A641" s="124" t="s">
        <v>695</v>
      </c>
      <c r="B641" s="715"/>
      <c r="C641" s="106" t="s">
        <v>1542</v>
      </c>
      <c r="D641" s="126"/>
      <c r="E641" s="126"/>
      <c r="F641" s="126"/>
      <c r="G641" s="126"/>
      <c r="H641" s="126"/>
      <c r="I641" s="126"/>
      <c r="J641" s="126"/>
      <c r="K641" s="126"/>
      <c r="L641" s="126"/>
      <c r="M641" s="126"/>
      <c r="N641" s="130"/>
      <c r="O641" s="130"/>
      <c r="P641" s="130"/>
      <c r="Q641" s="130"/>
      <c r="R641" s="130"/>
      <c r="S641" s="130"/>
      <c r="T641" s="130">
        <v>0.255</v>
      </c>
      <c r="U641" s="130"/>
      <c r="V641" s="126">
        <f t="shared" si="76"/>
        <v>0.255</v>
      </c>
      <c r="W641" s="126">
        <f t="shared" si="76"/>
        <v>0</v>
      </c>
      <c r="X641" s="126"/>
      <c r="Y641" s="126"/>
      <c r="Z641" s="126"/>
      <c r="AA641" s="126"/>
      <c r="AB641" s="126"/>
      <c r="AC641" s="126"/>
      <c r="AD641" s="126"/>
      <c r="AE641" s="126"/>
      <c r="AF641" s="126"/>
      <c r="AG641" s="126"/>
      <c r="AH641" s="126"/>
      <c r="AI641" s="126"/>
      <c r="AJ641" s="130"/>
      <c r="AK641" s="130"/>
      <c r="AL641" s="126"/>
      <c r="AM641" s="126"/>
      <c r="AN641" s="126"/>
      <c r="AO641" s="126"/>
      <c r="AP641" s="130"/>
      <c r="AQ641" s="130"/>
    </row>
    <row r="642" spans="1:43" ht="47.25" x14ac:dyDescent="0.25">
      <c r="A642" s="124" t="s">
        <v>695</v>
      </c>
      <c r="B642" s="715"/>
      <c r="C642" s="106" t="s">
        <v>1543</v>
      </c>
      <c r="D642" s="126"/>
      <c r="E642" s="126"/>
      <c r="F642" s="126"/>
      <c r="G642" s="126"/>
      <c r="H642" s="126"/>
      <c r="I642" s="126"/>
      <c r="J642" s="126"/>
      <c r="K642" s="126"/>
      <c r="L642" s="126"/>
      <c r="M642" s="126"/>
      <c r="N642" s="130"/>
      <c r="O642" s="130"/>
      <c r="P642" s="130"/>
      <c r="Q642" s="130"/>
      <c r="R642" s="130"/>
      <c r="S642" s="130"/>
      <c r="T642" s="130">
        <v>0.185</v>
      </c>
      <c r="U642" s="130"/>
      <c r="V642" s="126">
        <f t="shared" si="76"/>
        <v>0.185</v>
      </c>
      <c r="W642" s="126">
        <f t="shared" si="76"/>
        <v>0</v>
      </c>
      <c r="X642" s="126"/>
      <c r="Y642" s="126"/>
      <c r="Z642" s="126"/>
      <c r="AA642" s="126"/>
      <c r="AB642" s="126"/>
      <c r="AC642" s="126"/>
      <c r="AD642" s="126"/>
      <c r="AE642" s="126"/>
      <c r="AF642" s="126"/>
      <c r="AG642" s="126"/>
      <c r="AH642" s="126"/>
      <c r="AI642" s="126"/>
      <c r="AJ642" s="130"/>
      <c r="AK642" s="130"/>
      <c r="AL642" s="126"/>
      <c r="AM642" s="126"/>
      <c r="AN642" s="126"/>
      <c r="AO642" s="126"/>
      <c r="AP642" s="130"/>
      <c r="AQ642" s="130"/>
    </row>
    <row r="643" spans="1:43" ht="47.25" x14ac:dyDescent="0.25">
      <c r="A643" s="124" t="s">
        <v>695</v>
      </c>
      <c r="B643" s="715"/>
      <c r="C643" s="106" t="s">
        <v>1544</v>
      </c>
      <c r="D643" s="126"/>
      <c r="E643" s="126"/>
      <c r="F643" s="126"/>
      <c r="G643" s="126"/>
      <c r="H643" s="126"/>
      <c r="I643" s="126"/>
      <c r="J643" s="126"/>
      <c r="K643" s="126"/>
      <c r="L643" s="126"/>
      <c r="M643" s="126"/>
      <c r="N643" s="130"/>
      <c r="O643" s="130"/>
      <c r="P643" s="130"/>
      <c r="Q643" s="130"/>
      <c r="R643" s="130"/>
      <c r="S643" s="130"/>
      <c r="T643" s="130">
        <v>0.24</v>
      </c>
      <c r="U643" s="130"/>
      <c r="V643" s="126">
        <f t="shared" si="76"/>
        <v>0.24</v>
      </c>
      <c r="W643" s="126">
        <f t="shared" si="76"/>
        <v>0</v>
      </c>
      <c r="X643" s="126"/>
      <c r="Y643" s="126"/>
      <c r="Z643" s="126"/>
      <c r="AA643" s="126"/>
      <c r="AB643" s="126"/>
      <c r="AC643" s="126"/>
      <c r="AD643" s="126"/>
      <c r="AE643" s="126"/>
      <c r="AF643" s="126"/>
      <c r="AG643" s="126"/>
      <c r="AH643" s="126"/>
      <c r="AI643" s="126"/>
      <c r="AJ643" s="130"/>
      <c r="AK643" s="130"/>
      <c r="AL643" s="126"/>
      <c r="AM643" s="126"/>
      <c r="AN643" s="126"/>
      <c r="AO643" s="126"/>
      <c r="AP643" s="130"/>
      <c r="AQ643" s="130"/>
    </row>
    <row r="644" spans="1:43" ht="63" x14ac:dyDescent="0.25">
      <c r="A644" s="124" t="s">
        <v>695</v>
      </c>
      <c r="B644" s="715"/>
      <c r="C644" s="106" t="s">
        <v>1545</v>
      </c>
      <c r="D644" s="126"/>
      <c r="E644" s="126"/>
      <c r="F644" s="126"/>
      <c r="G644" s="126"/>
      <c r="H644" s="126"/>
      <c r="I644" s="126"/>
      <c r="J644" s="126"/>
      <c r="K644" s="126"/>
      <c r="L644" s="126"/>
      <c r="M644" s="126"/>
      <c r="N644" s="130"/>
      <c r="O644" s="130"/>
      <c r="P644" s="130"/>
      <c r="Q644" s="130"/>
      <c r="R644" s="130"/>
      <c r="S644" s="130"/>
      <c r="T644" s="130">
        <v>0.77400000000000002</v>
      </c>
      <c r="U644" s="130"/>
      <c r="V644" s="126">
        <f t="shared" si="76"/>
        <v>0.77400000000000002</v>
      </c>
      <c r="W644" s="126">
        <f t="shared" si="76"/>
        <v>0</v>
      </c>
      <c r="X644" s="126"/>
      <c r="Y644" s="126"/>
      <c r="Z644" s="126"/>
      <c r="AA644" s="126"/>
      <c r="AB644" s="126"/>
      <c r="AC644" s="126"/>
      <c r="AD644" s="126"/>
      <c r="AE644" s="126"/>
      <c r="AF644" s="126"/>
      <c r="AG644" s="126"/>
      <c r="AH644" s="126"/>
      <c r="AI644" s="126"/>
      <c r="AJ644" s="130"/>
      <c r="AK644" s="130"/>
      <c r="AL644" s="126"/>
      <c r="AM644" s="126"/>
      <c r="AN644" s="126"/>
      <c r="AO644" s="126"/>
      <c r="AP644" s="130"/>
      <c r="AQ644" s="130"/>
    </row>
    <row r="645" spans="1:43" ht="47.25" x14ac:dyDescent="0.25">
      <c r="A645" s="124" t="s">
        <v>695</v>
      </c>
      <c r="B645" s="715"/>
      <c r="C645" s="106" t="s">
        <v>1546</v>
      </c>
      <c r="D645" s="126"/>
      <c r="E645" s="126"/>
      <c r="F645" s="126"/>
      <c r="G645" s="126"/>
      <c r="H645" s="126"/>
      <c r="I645" s="126"/>
      <c r="J645" s="126"/>
      <c r="K645" s="126"/>
      <c r="L645" s="126"/>
      <c r="M645" s="126"/>
      <c r="N645" s="130"/>
      <c r="O645" s="130"/>
      <c r="P645" s="130"/>
      <c r="Q645" s="130"/>
      <c r="R645" s="130"/>
      <c r="S645" s="130"/>
      <c r="T645" s="130">
        <v>0.4</v>
      </c>
      <c r="U645" s="130"/>
      <c r="V645" s="126">
        <f t="shared" si="76"/>
        <v>0.4</v>
      </c>
      <c r="W645" s="126">
        <f t="shared" si="76"/>
        <v>0</v>
      </c>
      <c r="X645" s="126"/>
      <c r="Y645" s="126"/>
      <c r="Z645" s="126"/>
      <c r="AA645" s="126"/>
      <c r="AB645" s="126"/>
      <c r="AC645" s="126"/>
      <c r="AD645" s="126"/>
      <c r="AE645" s="126"/>
      <c r="AF645" s="126"/>
      <c r="AG645" s="126"/>
      <c r="AH645" s="126"/>
      <c r="AI645" s="126"/>
      <c r="AJ645" s="130"/>
      <c r="AK645" s="130"/>
      <c r="AL645" s="126"/>
      <c r="AM645" s="126"/>
      <c r="AN645" s="126"/>
      <c r="AO645" s="126"/>
      <c r="AP645" s="130"/>
      <c r="AQ645" s="130"/>
    </row>
    <row r="646" spans="1:43" x14ac:dyDescent="0.25">
      <c r="A646" s="124" t="s">
        <v>695</v>
      </c>
      <c r="B646" s="715"/>
      <c r="C646" s="106"/>
      <c r="D646" s="126"/>
      <c r="E646" s="126"/>
      <c r="F646" s="126"/>
      <c r="G646" s="126"/>
      <c r="H646" s="126"/>
      <c r="I646" s="126"/>
      <c r="J646" s="126"/>
      <c r="K646" s="126"/>
      <c r="L646" s="126"/>
      <c r="M646" s="126"/>
      <c r="N646" s="130"/>
      <c r="O646" s="130"/>
      <c r="P646" s="130"/>
      <c r="Q646" s="130"/>
      <c r="R646" s="130"/>
      <c r="S646" s="130"/>
      <c r="T646" s="130"/>
      <c r="U646" s="130"/>
      <c r="V646" s="126">
        <f t="shared" si="76"/>
        <v>0</v>
      </c>
      <c r="W646" s="126">
        <f t="shared" si="76"/>
        <v>0</v>
      </c>
      <c r="X646" s="126"/>
      <c r="Y646" s="126"/>
      <c r="Z646" s="126"/>
      <c r="AA646" s="126"/>
      <c r="AB646" s="126"/>
      <c r="AC646" s="126"/>
      <c r="AD646" s="126"/>
      <c r="AE646" s="126"/>
      <c r="AF646" s="126"/>
      <c r="AG646" s="126"/>
      <c r="AH646" s="126"/>
      <c r="AI646" s="126"/>
      <c r="AJ646" s="130"/>
      <c r="AK646" s="130"/>
      <c r="AL646" s="126"/>
      <c r="AM646" s="126"/>
      <c r="AN646" s="126"/>
      <c r="AO646" s="126"/>
      <c r="AP646" s="130"/>
      <c r="AQ646" s="130"/>
    </row>
    <row r="647" spans="1:43" ht="63" x14ac:dyDescent="0.25">
      <c r="A647" s="124" t="s">
        <v>1085</v>
      </c>
      <c r="B647" s="715"/>
      <c r="C647" s="106" t="s">
        <v>1547</v>
      </c>
      <c r="D647" s="126"/>
      <c r="E647" s="126"/>
      <c r="F647" s="126"/>
      <c r="G647" s="126"/>
      <c r="H647" s="126"/>
      <c r="I647" s="126"/>
      <c r="J647" s="126"/>
      <c r="K647" s="126"/>
      <c r="L647" s="126"/>
      <c r="M647" s="126"/>
      <c r="N647" s="130">
        <v>0.82</v>
      </c>
      <c r="O647" s="130">
        <v>0</v>
      </c>
      <c r="P647" s="130"/>
      <c r="Q647" s="130"/>
      <c r="R647" s="130"/>
      <c r="S647" s="130"/>
      <c r="T647" s="130"/>
      <c r="U647" s="130"/>
      <c r="V647" s="126">
        <f t="shared" si="76"/>
        <v>0.82</v>
      </c>
      <c r="W647" s="126">
        <f t="shared" si="76"/>
        <v>0</v>
      </c>
      <c r="X647" s="126"/>
      <c r="Y647" s="126"/>
      <c r="Z647" s="126"/>
      <c r="AA647" s="126"/>
      <c r="AB647" s="126"/>
      <c r="AC647" s="126"/>
      <c r="AD647" s="126"/>
      <c r="AE647" s="126"/>
      <c r="AF647" s="126"/>
      <c r="AG647" s="126"/>
      <c r="AH647" s="130">
        <v>0</v>
      </c>
      <c r="AI647" s="126"/>
      <c r="AJ647" s="130"/>
      <c r="AK647" s="130"/>
      <c r="AL647" s="126"/>
      <c r="AM647" s="126"/>
      <c r="AN647" s="126"/>
      <c r="AO647" s="126"/>
      <c r="AP647" s="130">
        <f t="shared" ref="AP647:AQ662" si="78">AH647+AJ647+AL647+AN647</f>
        <v>0</v>
      </c>
      <c r="AQ647" s="130">
        <f t="shared" si="78"/>
        <v>0</v>
      </c>
    </row>
    <row r="648" spans="1:43" ht="94.5" x14ac:dyDescent="0.25">
      <c r="A648" s="124" t="s">
        <v>1085</v>
      </c>
      <c r="B648" s="715"/>
      <c r="C648" s="106" t="s">
        <v>1548</v>
      </c>
      <c r="D648" s="126"/>
      <c r="E648" s="126"/>
      <c r="F648" s="126"/>
      <c r="G648" s="126"/>
      <c r="H648" s="126"/>
      <c r="I648" s="126"/>
      <c r="J648" s="126"/>
      <c r="K648" s="126"/>
      <c r="L648" s="126"/>
      <c r="M648" s="126"/>
      <c r="N648" s="130">
        <v>0.97</v>
      </c>
      <c r="O648" s="130">
        <v>0.16</v>
      </c>
      <c r="P648" s="130"/>
      <c r="Q648" s="130"/>
      <c r="R648" s="130"/>
      <c r="S648" s="130"/>
      <c r="T648" s="130"/>
      <c r="U648" s="130"/>
      <c r="V648" s="126">
        <f t="shared" si="76"/>
        <v>0.97</v>
      </c>
      <c r="W648" s="126">
        <f t="shared" si="76"/>
        <v>0.16</v>
      </c>
      <c r="X648" s="126"/>
      <c r="Y648" s="126"/>
      <c r="Z648" s="126"/>
      <c r="AA648" s="126"/>
      <c r="AB648" s="126"/>
      <c r="AC648" s="126"/>
      <c r="AD648" s="126"/>
      <c r="AE648" s="126"/>
      <c r="AF648" s="126"/>
      <c r="AG648" s="126"/>
      <c r="AH648" s="130">
        <v>0.77</v>
      </c>
      <c r="AI648" s="126"/>
      <c r="AJ648" s="130"/>
      <c r="AK648" s="130"/>
      <c r="AL648" s="126"/>
      <c r="AM648" s="126"/>
      <c r="AN648" s="126"/>
      <c r="AO648" s="126"/>
      <c r="AP648" s="130">
        <f t="shared" si="78"/>
        <v>0.77</v>
      </c>
      <c r="AQ648" s="130">
        <f t="shared" si="78"/>
        <v>0</v>
      </c>
    </row>
    <row r="649" spans="1:43" ht="47.25" x14ac:dyDescent="0.25">
      <c r="A649" s="124" t="s">
        <v>1085</v>
      </c>
      <c r="B649" s="715"/>
      <c r="C649" s="106" t="s">
        <v>1549</v>
      </c>
      <c r="D649" s="126"/>
      <c r="E649" s="126"/>
      <c r="F649" s="126"/>
      <c r="G649" s="126"/>
      <c r="H649" s="126"/>
      <c r="I649" s="126"/>
      <c r="J649" s="126"/>
      <c r="K649" s="126"/>
      <c r="L649" s="126"/>
      <c r="M649" s="126"/>
      <c r="N649" s="130">
        <v>7.0000000000000007E-2</v>
      </c>
      <c r="O649" s="130">
        <v>0</v>
      </c>
      <c r="P649" s="130"/>
      <c r="Q649" s="130"/>
      <c r="R649" s="130"/>
      <c r="S649" s="130"/>
      <c r="T649" s="130"/>
      <c r="U649" s="130"/>
      <c r="V649" s="126">
        <f t="shared" si="76"/>
        <v>7.0000000000000007E-2</v>
      </c>
      <c r="W649" s="126">
        <f t="shared" si="76"/>
        <v>0</v>
      </c>
      <c r="X649" s="126"/>
      <c r="Y649" s="126"/>
      <c r="Z649" s="126"/>
      <c r="AA649" s="126"/>
      <c r="AB649" s="126"/>
      <c r="AC649" s="126"/>
      <c r="AD649" s="126"/>
      <c r="AE649" s="126"/>
      <c r="AF649" s="126"/>
      <c r="AG649" s="126"/>
      <c r="AH649" s="130">
        <v>0</v>
      </c>
      <c r="AI649" s="126"/>
      <c r="AJ649" s="130"/>
      <c r="AK649" s="130"/>
      <c r="AL649" s="126"/>
      <c r="AM649" s="126"/>
      <c r="AN649" s="126"/>
      <c r="AO649" s="126"/>
      <c r="AP649" s="130">
        <f t="shared" si="78"/>
        <v>0</v>
      </c>
      <c r="AQ649" s="130">
        <f t="shared" si="78"/>
        <v>0</v>
      </c>
    </row>
    <row r="650" spans="1:43" ht="47.25" x14ac:dyDescent="0.25">
      <c r="A650" s="124" t="s">
        <v>1085</v>
      </c>
      <c r="B650" s="715"/>
      <c r="C650" s="106" t="s">
        <v>1550</v>
      </c>
      <c r="D650" s="126"/>
      <c r="E650" s="126"/>
      <c r="F650" s="126"/>
      <c r="G650" s="126"/>
      <c r="H650" s="126"/>
      <c r="I650" s="126"/>
      <c r="J650" s="126"/>
      <c r="K650" s="126"/>
      <c r="L650" s="126"/>
      <c r="M650" s="126"/>
      <c r="N650" s="130">
        <v>0.4</v>
      </c>
      <c r="O650" s="130">
        <v>0</v>
      </c>
      <c r="P650" s="130"/>
      <c r="Q650" s="130"/>
      <c r="R650" s="130"/>
      <c r="S650" s="130"/>
      <c r="T650" s="130"/>
      <c r="U650" s="130"/>
      <c r="V650" s="126">
        <f t="shared" si="76"/>
        <v>0.4</v>
      </c>
      <c r="W650" s="126">
        <f t="shared" si="76"/>
        <v>0</v>
      </c>
      <c r="X650" s="126"/>
      <c r="Y650" s="126"/>
      <c r="Z650" s="126"/>
      <c r="AA650" s="126"/>
      <c r="AB650" s="126"/>
      <c r="AC650" s="126"/>
      <c r="AD650" s="126"/>
      <c r="AE650" s="126"/>
      <c r="AF650" s="126"/>
      <c r="AG650" s="126"/>
      <c r="AH650" s="130">
        <v>0</v>
      </c>
      <c r="AI650" s="126"/>
      <c r="AJ650" s="130"/>
      <c r="AK650" s="130"/>
      <c r="AL650" s="126"/>
      <c r="AM650" s="126"/>
      <c r="AN650" s="126"/>
      <c r="AO650" s="126"/>
      <c r="AP650" s="130">
        <f t="shared" si="78"/>
        <v>0</v>
      </c>
      <c r="AQ650" s="130">
        <f t="shared" si="78"/>
        <v>0</v>
      </c>
    </row>
    <row r="651" spans="1:43" ht="47.25" x14ac:dyDescent="0.25">
      <c r="A651" s="124" t="s">
        <v>1085</v>
      </c>
      <c r="B651" s="715"/>
      <c r="C651" s="106" t="s">
        <v>1551</v>
      </c>
      <c r="D651" s="126"/>
      <c r="E651" s="126"/>
      <c r="F651" s="126"/>
      <c r="G651" s="126"/>
      <c r="H651" s="126"/>
      <c r="I651" s="126"/>
      <c r="J651" s="126"/>
      <c r="K651" s="126"/>
      <c r="L651" s="126"/>
      <c r="M651" s="126"/>
      <c r="N651" s="130">
        <v>0.8</v>
      </c>
      <c r="O651" s="130">
        <v>0</v>
      </c>
      <c r="P651" s="130"/>
      <c r="Q651" s="130"/>
      <c r="R651" s="130"/>
      <c r="S651" s="130"/>
      <c r="T651" s="130"/>
      <c r="U651" s="130"/>
      <c r="V651" s="126">
        <f t="shared" si="76"/>
        <v>0.8</v>
      </c>
      <c r="W651" s="126">
        <f t="shared" si="76"/>
        <v>0</v>
      </c>
      <c r="X651" s="126"/>
      <c r="Y651" s="126"/>
      <c r="Z651" s="126"/>
      <c r="AA651" s="126"/>
      <c r="AB651" s="126"/>
      <c r="AC651" s="126"/>
      <c r="AD651" s="126"/>
      <c r="AE651" s="126"/>
      <c r="AF651" s="126"/>
      <c r="AG651" s="126"/>
      <c r="AH651" s="130">
        <v>0</v>
      </c>
      <c r="AI651" s="126"/>
      <c r="AJ651" s="130"/>
      <c r="AK651" s="130"/>
      <c r="AL651" s="126"/>
      <c r="AM651" s="126"/>
      <c r="AN651" s="126"/>
      <c r="AO651" s="126"/>
      <c r="AP651" s="130">
        <f t="shared" si="78"/>
        <v>0</v>
      </c>
      <c r="AQ651" s="130">
        <f t="shared" si="78"/>
        <v>0</v>
      </c>
    </row>
    <row r="652" spans="1:43" ht="47.25" x14ac:dyDescent="0.25">
      <c r="A652" s="124" t="s">
        <v>1085</v>
      </c>
      <c r="B652" s="715"/>
      <c r="C652" s="106" t="s">
        <v>1552</v>
      </c>
      <c r="D652" s="126"/>
      <c r="E652" s="126"/>
      <c r="F652" s="126"/>
      <c r="G652" s="126"/>
      <c r="H652" s="126"/>
      <c r="I652" s="126"/>
      <c r="J652" s="126"/>
      <c r="K652" s="126"/>
      <c r="L652" s="126"/>
      <c r="M652" s="126"/>
      <c r="N652" s="130">
        <v>0.1</v>
      </c>
      <c r="O652" s="130">
        <v>0</v>
      </c>
      <c r="P652" s="130"/>
      <c r="Q652" s="130"/>
      <c r="R652" s="130"/>
      <c r="S652" s="130"/>
      <c r="T652" s="130"/>
      <c r="U652" s="130"/>
      <c r="V652" s="126">
        <f t="shared" si="76"/>
        <v>0.1</v>
      </c>
      <c r="W652" s="126">
        <f t="shared" si="76"/>
        <v>0</v>
      </c>
      <c r="X652" s="126"/>
      <c r="Y652" s="126"/>
      <c r="Z652" s="126"/>
      <c r="AA652" s="126"/>
      <c r="AB652" s="126"/>
      <c r="AC652" s="126"/>
      <c r="AD652" s="126"/>
      <c r="AE652" s="126"/>
      <c r="AF652" s="126"/>
      <c r="AG652" s="126"/>
      <c r="AH652" s="130">
        <v>0</v>
      </c>
      <c r="AI652" s="126"/>
      <c r="AJ652" s="130"/>
      <c r="AK652" s="130"/>
      <c r="AL652" s="126"/>
      <c r="AM652" s="126"/>
      <c r="AN652" s="126"/>
      <c r="AO652" s="126"/>
      <c r="AP652" s="130">
        <f t="shared" si="78"/>
        <v>0</v>
      </c>
      <c r="AQ652" s="130">
        <f t="shared" si="78"/>
        <v>0</v>
      </c>
    </row>
    <row r="653" spans="1:43" ht="47.25" x14ac:dyDescent="0.25">
      <c r="A653" s="124" t="s">
        <v>1085</v>
      </c>
      <c r="B653" s="715"/>
      <c r="C653" s="106" t="s">
        <v>1553</v>
      </c>
      <c r="D653" s="126"/>
      <c r="E653" s="126"/>
      <c r="F653" s="126"/>
      <c r="G653" s="126"/>
      <c r="H653" s="126"/>
      <c r="I653" s="126"/>
      <c r="J653" s="126"/>
      <c r="K653" s="126"/>
      <c r="L653" s="126"/>
      <c r="M653" s="126"/>
      <c r="N653" s="130">
        <v>0.69</v>
      </c>
      <c r="O653" s="130">
        <v>0</v>
      </c>
      <c r="P653" s="130"/>
      <c r="Q653" s="130"/>
      <c r="R653" s="130"/>
      <c r="S653" s="130"/>
      <c r="T653" s="130"/>
      <c r="U653" s="130"/>
      <c r="V653" s="126">
        <f t="shared" si="76"/>
        <v>0.69</v>
      </c>
      <c r="W653" s="126">
        <f t="shared" si="76"/>
        <v>0</v>
      </c>
      <c r="X653" s="126"/>
      <c r="Y653" s="126"/>
      <c r="Z653" s="126"/>
      <c r="AA653" s="126"/>
      <c r="AB653" s="126"/>
      <c r="AC653" s="126"/>
      <c r="AD653" s="126"/>
      <c r="AE653" s="126"/>
      <c r="AF653" s="126"/>
      <c r="AG653" s="126"/>
      <c r="AH653" s="130">
        <v>0.69499999999999995</v>
      </c>
      <c r="AI653" s="126"/>
      <c r="AJ653" s="130"/>
      <c r="AK653" s="130"/>
      <c r="AL653" s="126"/>
      <c r="AM653" s="126"/>
      <c r="AN653" s="126"/>
      <c r="AO653" s="126"/>
      <c r="AP653" s="130">
        <f t="shared" si="78"/>
        <v>0.69499999999999995</v>
      </c>
      <c r="AQ653" s="130">
        <f t="shared" si="78"/>
        <v>0</v>
      </c>
    </row>
    <row r="654" spans="1:43" ht="47.25" x14ac:dyDescent="0.25">
      <c r="A654" s="124" t="s">
        <v>1085</v>
      </c>
      <c r="B654" s="715"/>
      <c r="C654" s="106" t="s">
        <v>1554</v>
      </c>
      <c r="D654" s="126"/>
      <c r="E654" s="126"/>
      <c r="F654" s="126"/>
      <c r="G654" s="126"/>
      <c r="H654" s="126"/>
      <c r="I654" s="126"/>
      <c r="J654" s="126"/>
      <c r="K654" s="126"/>
      <c r="L654" s="126"/>
      <c r="M654" s="126"/>
      <c r="N654" s="130">
        <v>0.17</v>
      </c>
      <c r="O654" s="130">
        <v>0</v>
      </c>
      <c r="P654" s="130"/>
      <c r="Q654" s="130"/>
      <c r="R654" s="130"/>
      <c r="S654" s="130"/>
      <c r="T654" s="130"/>
      <c r="U654" s="130"/>
      <c r="V654" s="126">
        <f t="shared" si="76"/>
        <v>0.17</v>
      </c>
      <c r="W654" s="126">
        <f t="shared" si="76"/>
        <v>0</v>
      </c>
      <c r="X654" s="126"/>
      <c r="Y654" s="126"/>
      <c r="Z654" s="126"/>
      <c r="AA654" s="126"/>
      <c r="AB654" s="126"/>
      <c r="AC654" s="126"/>
      <c r="AD654" s="126"/>
      <c r="AE654" s="126"/>
      <c r="AF654" s="126"/>
      <c r="AG654" s="126"/>
      <c r="AH654" s="130">
        <v>0</v>
      </c>
      <c r="AI654" s="126"/>
      <c r="AJ654" s="130"/>
      <c r="AK654" s="130"/>
      <c r="AL654" s="126"/>
      <c r="AM654" s="126"/>
      <c r="AN654" s="126"/>
      <c r="AO654" s="126"/>
      <c r="AP654" s="130">
        <f t="shared" si="78"/>
        <v>0</v>
      </c>
      <c r="AQ654" s="130">
        <f t="shared" si="78"/>
        <v>0</v>
      </c>
    </row>
    <row r="655" spans="1:43" ht="47.25" x14ac:dyDescent="0.25">
      <c r="A655" s="124" t="s">
        <v>1085</v>
      </c>
      <c r="B655" s="715"/>
      <c r="C655" s="106" t="s">
        <v>1555</v>
      </c>
      <c r="D655" s="126"/>
      <c r="E655" s="126"/>
      <c r="F655" s="126"/>
      <c r="G655" s="126"/>
      <c r="H655" s="126"/>
      <c r="I655" s="126"/>
      <c r="J655" s="126"/>
      <c r="K655" s="126"/>
      <c r="L655" s="126"/>
      <c r="M655" s="126"/>
      <c r="N655" s="130">
        <v>0.09</v>
      </c>
      <c r="O655" s="130">
        <v>0</v>
      </c>
      <c r="P655" s="130"/>
      <c r="Q655" s="130"/>
      <c r="R655" s="130"/>
      <c r="S655" s="130"/>
      <c r="T655" s="130"/>
      <c r="U655" s="130"/>
      <c r="V655" s="126">
        <f t="shared" si="76"/>
        <v>0.09</v>
      </c>
      <c r="W655" s="126">
        <f t="shared" si="76"/>
        <v>0</v>
      </c>
      <c r="X655" s="126"/>
      <c r="Y655" s="126"/>
      <c r="Z655" s="126"/>
      <c r="AA655" s="126"/>
      <c r="AB655" s="126"/>
      <c r="AC655" s="126"/>
      <c r="AD655" s="126"/>
      <c r="AE655" s="126"/>
      <c r="AF655" s="126"/>
      <c r="AG655" s="126"/>
      <c r="AH655" s="130">
        <v>0</v>
      </c>
      <c r="AI655" s="126"/>
      <c r="AJ655" s="130"/>
      <c r="AK655" s="130"/>
      <c r="AL655" s="126"/>
      <c r="AM655" s="126"/>
      <c r="AN655" s="126"/>
      <c r="AO655" s="126"/>
      <c r="AP655" s="130">
        <f t="shared" si="78"/>
        <v>0</v>
      </c>
      <c r="AQ655" s="130">
        <f t="shared" si="78"/>
        <v>0</v>
      </c>
    </row>
    <row r="656" spans="1:43" ht="47.25" x14ac:dyDescent="0.25">
      <c r="A656" s="124" t="s">
        <v>1085</v>
      </c>
      <c r="B656" s="715"/>
      <c r="C656" s="106" t="s">
        <v>1556</v>
      </c>
      <c r="D656" s="126"/>
      <c r="E656" s="126"/>
      <c r="F656" s="126"/>
      <c r="G656" s="126"/>
      <c r="H656" s="126"/>
      <c r="I656" s="126"/>
      <c r="J656" s="126"/>
      <c r="K656" s="126"/>
      <c r="L656" s="126"/>
      <c r="M656" s="126"/>
      <c r="N656" s="130">
        <v>0.7</v>
      </c>
      <c r="O656" s="130">
        <v>0</v>
      </c>
      <c r="P656" s="130"/>
      <c r="Q656" s="130"/>
      <c r="R656" s="130"/>
      <c r="S656" s="130"/>
      <c r="T656" s="130"/>
      <c r="U656" s="130"/>
      <c r="V656" s="126">
        <f t="shared" si="76"/>
        <v>0.7</v>
      </c>
      <c r="W656" s="126">
        <f t="shared" si="76"/>
        <v>0</v>
      </c>
      <c r="X656" s="126"/>
      <c r="Y656" s="126"/>
      <c r="Z656" s="126"/>
      <c r="AA656" s="126"/>
      <c r="AB656" s="126"/>
      <c r="AC656" s="126"/>
      <c r="AD656" s="126"/>
      <c r="AE656" s="126"/>
      <c r="AF656" s="126"/>
      <c r="AG656" s="126"/>
      <c r="AH656" s="130">
        <v>0.33</v>
      </c>
      <c r="AI656" s="126"/>
      <c r="AJ656" s="130"/>
      <c r="AK656" s="130"/>
      <c r="AL656" s="126"/>
      <c r="AM656" s="126"/>
      <c r="AN656" s="126"/>
      <c r="AO656" s="126"/>
      <c r="AP656" s="130">
        <f t="shared" si="78"/>
        <v>0.33</v>
      </c>
      <c r="AQ656" s="130">
        <f t="shared" si="78"/>
        <v>0</v>
      </c>
    </row>
    <row r="657" spans="1:43" ht="63" x14ac:dyDescent="0.25">
      <c r="A657" s="124" t="s">
        <v>1085</v>
      </c>
      <c r="B657" s="715"/>
      <c r="C657" s="106" t="s">
        <v>1557</v>
      </c>
      <c r="D657" s="126"/>
      <c r="E657" s="126"/>
      <c r="F657" s="126"/>
      <c r="G657" s="126"/>
      <c r="H657" s="126"/>
      <c r="I657" s="126"/>
      <c r="J657" s="126"/>
      <c r="K657" s="126"/>
      <c r="L657" s="126"/>
      <c r="M657" s="126"/>
      <c r="N657" s="130">
        <v>0.7</v>
      </c>
      <c r="O657" s="130">
        <v>0</v>
      </c>
      <c r="P657" s="130"/>
      <c r="Q657" s="130"/>
      <c r="R657" s="130"/>
      <c r="S657" s="130"/>
      <c r="T657" s="130"/>
      <c r="U657" s="130"/>
      <c r="V657" s="126">
        <f t="shared" si="76"/>
        <v>0.7</v>
      </c>
      <c r="W657" s="126">
        <f t="shared" si="76"/>
        <v>0</v>
      </c>
      <c r="X657" s="126"/>
      <c r="Y657" s="126"/>
      <c r="Z657" s="126"/>
      <c r="AA657" s="126"/>
      <c r="AB657" s="126"/>
      <c r="AC657" s="126"/>
      <c r="AD657" s="126"/>
      <c r="AE657" s="126"/>
      <c r="AF657" s="126"/>
      <c r="AG657" s="126"/>
      <c r="AH657" s="130">
        <v>0</v>
      </c>
      <c r="AI657" s="126"/>
      <c r="AJ657" s="130"/>
      <c r="AK657" s="130"/>
      <c r="AL657" s="126"/>
      <c r="AM657" s="126"/>
      <c r="AN657" s="126"/>
      <c r="AO657" s="126"/>
      <c r="AP657" s="130">
        <f t="shared" si="78"/>
        <v>0</v>
      </c>
      <c r="AQ657" s="130">
        <f t="shared" si="78"/>
        <v>0</v>
      </c>
    </row>
    <row r="658" spans="1:43" ht="47.25" x14ac:dyDescent="0.25">
      <c r="A658" s="124" t="s">
        <v>1085</v>
      </c>
      <c r="B658" s="715"/>
      <c r="C658" s="106" t="s">
        <v>1558</v>
      </c>
      <c r="D658" s="126"/>
      <c r="E658" s="126"/>
      <c r="F658" s="126"/>
      <c r="G658" s="126"/>
      <c r="H658" s="126"/>
      <c r="I658" s="126"/>
      <c r="J658" s="126"/>
      <c r="K658" s="126"/>
      <c r="L658" s="126"/>
      <c r="M658" s="126"/>
      <c r="N658" s="130"/>
      <c r="O658" s="130"/>
      <c r="P658" s="130">
        <v>0.1</v>
      </c>
      <c r="Q658" s="130"/>
      <c r="R658" s="130"/>
      <c r="S658" s="130"/>
      <c r="T658" s="130"/>
      <c r="U658" s="130"/>
      <c r="V658" s="126">
        <f t="shared" si="76"/>
        <v>0.1</v>
      </c>
      <c r="W658" s="126">
        <f t="shared" si="76"/>
        <v>0</v>
      </c>
      <c r="X658" s="126"/>
      <c r="Y658" s="126"/>
      <c r="Z658" s="126"/>
      <c r="AA658" s="126"/>
      <c r="AB658" s="126"/>
      <c r="AC658" s="126"/>
      <c r="AD658" s="126"/>
      <c r="AE658" s="126"/>
      <c r="AF658" s="126"/>
      <c r="AG658" s="126"/>
      <c r="AH658" s="130"/>
      <c r="AI658" s="126"/>
      <c r="AJ658" s="130"/>
      <c r="AK658" s="130"/>
      <c r="AL658" s="126"/>
      <c r="AM658" s="126"/>
      <c r="AN658" s="126"/>
      <c r="AO658" s="126"/>
      <c r="AP658" s="130">
        <f t="shared" si="78"/>
        <v>0</v>
      </c>
      <c r="AQ658" s="130">
        <f t="shared" si="78"/>
        <v>0</v>
      </c>
    </row>
    <row r="659" spans="1:43" ht="47.25" x14ac:dyDescent="0.25">
      <c r="A659" s="124" t="s">
        <v>1085</v>
      </c>
      <c r="B659" s="715"/>
      <c r="C659" s="106" t="s">
        <v>1559</v>
      </c>
      <c r="D659" s="126"/>
      <c r="E659" s="126"/>
      <c r="F659" s="126"/>
      <c r="G659" s="126"/>
      <c r="H659" s="126"/>
      <c r="I659" s="126"/>
      <c r="J659" s="126"/>
      <c r="K659" s="126"/>
      <c r="L659" s="126"/>
      <c r="M659" s="126"/>
      <c r="N659" s="130"/>
      <c r="O659" s="130"/>
      <c r="P659" s="130">
        <v>0.59499999999999997</v>
      </c>
      <c r="Q659" s="130"/>
      <c r="R659" s="130"/>
      <c r="S659" s="130"/>
      <c r="T659" s="130"/>
      <c r="U659" s="130"/>
      <c r="V659" s="126">
        <f t="shared" si="76"/>
        <v>0.59499999999999997</v>
      </c>
      <c r="W659" s="126">
        <f t="shared" si="76"/>
        <v>0</v>
      </c>
      <c r="X659" s="126"/>
      <c r="Y659" s="126"/>
      <c r="Z659" s="126"/>
      <c r="AA659" s="126"/>
      <c r="AB659" s="126"/>
      <c r="AC659" s="126"/>
      <c r="AD659" s="126"/>
      <c r="AE659" s="126"/>
      <c r="AF659" s="126"/>
      <c r="AG659" s="126"/>
      <c r="AH659" s="130"/>
      <c r="AI659" s="126"/>
      <c r="AJ659" s="130"/>
      <c r="AK659" s="130"/>
      <c r="AL659" s="126"/>
      <c r="AM659" s="126"/>
      <c r="AN659" s="126"/>
      <c r="AO659" s="126"/>
      <c r="AP659" s="130">
        <f t="shared" si="78"/>
        <v>0</v>
      </c>
      <c r="AQ659" s="130">
        <f t="shared" si="78"/>
        <v>0</v>
      </c>
    </row>
    <row r="660" spans="1:43" ht="47.25" x14ac:dyDescent="0.25">
      <c r="A660" s="124" t="s">
        <v>1085</v>
      </c>
      <c r="B660" s="715"/>
      <c r="C660" s="106" t="s">
        <v>1560</v>
      </c>
      <c r="D660" s="126"/>
      <c r="E660" s="126"/>
      <c r="F660" s="126"/>
      <c r="G660" s="126"/>
      <c r="H660" s="126"/>
      <c r="I660" s="126"/>
      <c r="J660" s="126"/>
      <c r="K660" s="126"/>
      <c r="L660" s="126"/>
      <c r="M660" s="126"/>
      <c r="N660" s="130"/>
      <c r="O660" s="130"/>
      <c r="P660" s="130">
        <v>0.47399999999999998</v>
      </c>
      <c r="Q660" s="130"/>
      <c r="R660" s="130"/>
      <c r="S660" s="130"/>
      <c r="T660" s="130"/>
      <c r="U660" s="130"/>
      <c r="V660" s="126">
        <f t="shared" si="76"/>
        <v>0.47399999999999998</v>
      </c>
      <c r="W660" s="126">
        <f t="shared" si="76"/>
        <v>0</v>
      </c>
      <c r="X660" s="126"/>
      <c r="Y660" s="126"/>
      <c r="Z660" s="126"/>
      <c r="AA660" s="126"/>
      <c r="AB660" s="126"/>
      <c r="AC660" s="126"/>
      <c r="AD660" s="126"/>
      <c r="AE660" s="126"/>
      <c r="AF660" s="126"/>
      <c r="AG660" s="126"/>
      <c r="AH660" s="130"/>
      <c r="AI660" s="126"/>
      <c r="AJ660" s="130"/>
      <c r="AK660" s="130"/>
      <c r="AL660" s="126"/>
      <c r="AM660" s="126"/>
      <c r="AN660" s="126"/>
      <c r="AO660" s="126"/>
      <c r="AP660" s="130">
        <f t="shared" si="78"/>
        <v>0</v>
      </c>
      <c r="AQ660" s="130">
        <f t="shared" si="78"/>
        <v>0</v>
      </c>
    </row>
    <row r="661" spans="1:43" ht="63" x14ac:dyDescent="0.25">
      <c r="A661" s="124" t="s">
        <v>1085</v>
      </c>
      <c r="B661" s="715"/>
      <c r="C661" s="106" t="s">
        <v>1561</v>
      </c>
      <c r="D661" s="126"/>
      <c r="E661" s="126"/>
      <c r="F661" s="126"/>
      <c r="G661" s="126"/>
      <c r="H661" s="126"/>
      <c r="I661" s="126"/>
      <c r="J661" s="126"/>
      <c r="K661" s="126"/>
      <c r="L661" s="126"/>
      <c r="M661" s="126"/>
      <c r="N661" s="130"/>
      <c r="O661" s="130"/>
      <c r="P661" s="130">
        <v>0.61699999999999999</v>
      </c>
      <c r="Q661" s="130"/>
      <c r="R661" s="130"/>
      <c r="S661" s="130"/>
      <c r="T661" s="130"/>
      <c r="U661" s="130"/>
      <c r="V661" s="126">
        <f t="shared" si="76"/>
        <v>0.61699999999999999</v>
      </c>
      <c r="W661" s="126">
        <f t="shared" si="76"/>
        <v>0</v>
      </c>
      <c r="X661" s="126"/>
      <c r="Y661" s="126"/>
      <c r="Z661" s="126"/>
      <c r="AA661" s="126"/>
      <c r="AB661" s="126"/>
      <c r="AC661" s="126"/>
      <c r="AD661" s="126"/>
      <c r="AE661" s="126"/>
      <c r="AF661" s="126"/>
      <c r="AG661" s="126"/>
      <c r="AH661" s="130"/>
      <c r="AI661" s="126"/>
      <c r="AJ661" s="130"/>
      <c r="AK661" s="130"/>
      <c r="AL661" s="126"/>
      <c r="AM661" s="126"/>
      <c r="AN661" s="126"/>
      <c r="AO661" s="126"/>
      <c r="AP661" s="130">
        <f t="shared" si="78"/>
        <v>0</v>
      </c>
      <c r="AQ661" s="130">
        <f t="shared" si="78"/>
        <v>0</v>
      </c>
    </row>
    <row r="662" spans="1:43" ht="63" x14ac:dyDescent="0.25">
      <c r="A662" s="124" t="s">
        <v>1085</v>
      </c>
      <c r="B662" s="715"/>
      <c r="C662" s="106" t="s">
        <v>1561</v>
      </c>
      <c r="D662" s="126"/>
      <c r="E662" s="126"/>
      <c r="F662" s="126"/>
      <c r="G662" s="126"/>
      <c r="H662" s="126"/>
      <c r="I662" s="126"/>
      <c r="J662" s="126"/>
      <c r="K662" s="126"/>
      <c r="L662" s="126"/>
      <c r="M662" s="126"/>
      <c r="N662" s="130"/>
      <c r="O662" s="130"/>
      <c r="P662" s="130">
        <v>0.45600000000000002</v>
      </c>
      <c r="Q662" s="130"/>
      <c r="R662" s="130"/>
      <c r="S662" s="130"/>
      <c r="T662" s="130"/>
      <c r="U662" s="130"/>
      <c r="V662" s="126">
        <f t="shared" si="76"/>
        <v>0.45600000000000002</v>
      </c>
      <c r="W662" s="126">
        <f t="shared" si="76"/>
        <v>0</v>
      </c>
      <c r="X662" s="126"/>
      <c r="Y662" s="126"/>
      <c r="Z662" s="126"/>
      <c r="AA662" s="126"/>
      <c r="AB662" s="126"/>
      <c r="AC662" s="126"/>
      <c r="AD662" s="126"/>
      <c r="AE662" s="126"/>
      <c r="AF662" s="126"/>
      <c r="AG662" s="126"/>
      <c r="AH662" s="130"/>
      <c r="AI662" s="126"/>
      <c r="AJ662" s="130"/>
      <c r="AK662" s="130"/>
      <c r="AL662" s="126"/>
      <c r="AM662" s="126"/>
      <c r="AN662" s="126"/>
      <c r="AO662" s="126"/>
      <c r="AP662" s="130">
        <f t="shared" si="78"/>
        <v>0</v>
      </c>
      <c r="AQ662" s="130">
        <f t="shared" si="78"/>
        <v>0</v>
      </c>
    </row>
    <row r="663" spans="1:43" ht="31.5" x14ac:dyDescent="0.25">
      <c r="A663" s="124" t="s">
        <v>1085</v>
      </c>
      <c r="B663" s="715"/>
      <c r="C663" s="106" t="s">
        <v>1562</v>
      </c>
      <c r="D663" s="126"/>
      <c r="E663" s="126"/>
      <c r="F663" s="126"/>
      <c r="G663" s="126"/>
      <c r="H663" s="126"/>
      <c r="I663" s="126"/>
      <c r="J663" s="126"/>
      <c r="K663" s="126"/>
      <c r="L663" s="126"/>
      <c r="M663" s="126"/>
      <c r="N663" s="130"/>
      <c r="O663" s="130"/>
      <c r="P663" s="130"/>
      <c r="Q663" s="130"/>
      <c r="R663" s="130">
        <v>0.21</v>
      </c>
      <c r="S663" s="130"/>
      <c r="T663" s="130"/>
      <c r="U663" s="130"/>
      <c r="V663" s="126">
        <f t="shared" si="76"/>
        <v>0.21</v>
      </c>
      <c r="W663" s="126">
        <f t="shared" si="76"/>
        <v>0</v>
      </c>
      <c r="X663" s="126"/>
      <c r="Y663" s="126"/>
      <c r="Z663" s="126"/>
      <c r="AA663" s="126"/>
      <c r="AB663" s="126"/>
      <c r="AC663" s="126"/>
      <c r="AD663" s="126"/>
      <c r="AE663" s="126"/>
      <c r="AF663" s="126"/>
      <c r="AG663" s="126"/>
      <c r="AH663" s="130"/>
      <c r="AI663" s="126"/>
      <c r="AJ663" s="130"/>
      <c r="AK663" s="130"/>
      <c r="AL663" s="126"/>
      <c r="AM663" s="126"/>
      <c r="AN663" s="126"/>
      <c r="AO663" s="126"/>
      <c r="AP663" s="130"/>
      <c r="AQ663" s="130"/>
    </row>
    <row r="664" spans="1:43" ht="47.25" x14ac:dyDescent="0.25">
      <c r="A664" s="124" t="s">
        <v>1085</v>
      </c>
      <c r="B664" s="715"/>
      <c r="C664" s="106" t="s">
        <v>1563</v>
      </c>
      <c r="D664" s="126"/>
      <c r="E664" s="126"/>
      <c r="F664" s="126"/>
      <c r="G664" s="126"/>
      <c r="H664" s="126"/>
      <c r="I664" s="126"/>
      <c r="J664" s="126"/>
      <c r="K664" s="126"/>
      <c r="L664" s="126"/>
      <c r="M664" s="126"/>
      <c r="N664" s="130"/>
      <c r="O664" s="130"/>
      <c r="P664" s="130"/>
      <c r="Q664" s="130"/>
      <c r="R664" s="130">
        <v>5.5E-2</v>
      </c>
      <c r="S664" s="130">
        <v>2.5000000000000001E-2</v>
      </c>
      <c r="T664" s="130"/>
      <c r="U664" s="130"/>
      <c r="V664" s="126">
        <f t="shared" si="76"/>
        <v>5.5E-2</v>
      </c>
      <c r="W664" s="126">
        <f t="shared" si="76"/>
        <v>2.5000000000000001E-2</v>
      </c>
      <c r="X664" s="126"/>
      <c r="Y664" s="126"/>
      <c r="Z664" s="126"/>
      <c r="AA664" s="126"/>
      <c r="AB664" s="126"/>
      <c r="AC664" s="126"/>
      <c r="AD664" s="126"/>
      <c r="AE664" s="126"/>
      <c r="AF664" s="126"/>
      <c r="AG664" s="126"/>
      <c r="AH664" s="130"/>
      <c r="AI664" s="126"/>
      <c r="AJ664" s="130"/>
      <c r="AK664" s="130"/>
      <c r="AL664" s="126"/>
      <c r="AM664" s="126"/>
      <c r="AN664" s="126"/>
      <c r="AO664" s="126"/>
      <c r="AP664" s="130"/>
      <c r="AQ664" s="130"/>
    </row>
    <row r="665" spans="1:43" ht="47.25" x14ac:dyDescent="0.25">
      <c r="A665" s="124" t="s">
        <v>1085</v>
      </c>
      <c r="B665" s="715"/>
      <c r="C665" s="106" t="s">
        <v>1564</v>
      </c>
      <c r="D665" s="126"/>
      <c r="E665" s="126"/>
      <c r="F665" s="126"/>
      <c r="G665" s="126"/>
      <c r="H665" s="126"/>
      <c r="I665" s="126"/>
      <c r="J665" s="126"/>
      <c r="K665" s="126"/>
      <c r="L665" s="126"/>
      <c r="M665" s="126"/>
      <c r="N665" s="130"/>
      <c r="O665" s="130"/>
      <c r="P665" s="130"/>
      <c r="Q665" s="130"/>
      <c r="R665" s="130">
        <v>3.4000000000000002E-2</v>
      </c>
      <c r="S665" s="130">
        <v>2.5000000000000001E-2</v>
      </c>
      <c r="T665" s="130"/>
      <c r="U665" s="130"/>
      <c r="V665" s="126">
        <f t="shared" si="76"/>
        <v>3.4000000000000002E-2</v>
      </c>
      <c r="W665" s="126">
        <f t="shared" si="76"/>
        <v>2.5000000000000001E-2</v>
      </c>
      <c r="X665" s="126"/>
      <c r="Y665" s="126"/>
      <c r="Z665" s="126"/>
      <c r="AA665" s="126"/>
      <c r="AB665" s="126"/>
      <c r="AC665" s="126"/>
      <c r="AD665" s="126"/>
      <c r="AE665" s="126"/>
      <c r="AF665" s="126"/>
      <c r="AG665" s="126"/>
      <c r="AH665" s="130"/>
      <c r="AI665" s="126"/>
      <c r="AJ665" s="130"/>
      <c r="AK665" s="130"/>
      <c r="AL665" s="126"/>
      <c r="AM665" s="126"/>
      <c r="AN665" s="126"/>
      <c r="AO665" s="126"/>
      <c r="AP665" s="130"/>
      <c r="AQ665" s="130"/>
    </row>
    <row r="666" spans="1:43" ht="47.25" x14ac:dyDescent="0.25">
      <c r="A666" s="124" t="s">
        <v>1085</v>
      </c>
      <c r="B666" s="715"/>
      <c r="C666" s="106" t="s">
        <v>1565</v>
      </c>
      <c r="D666" s="126"/>
      <c r="E666" s="126"/>
      <c r="F666" s="126"/>
      <c r="G666" s="126"/>
      <c r="H666" s="126"/>
      <c r="I666" s="126"/>
      <c r="J666" s="126"/>
      <c r="K666" s="126"/>
      <c r="L666" s="126"/>
      <c r="M666" s="126"/>
      <c r="N666" s="130"/>
      <c r="O666" s="130"/>
      <c r="P666" s="130"/>
      <c r="Q666" s="130"/>
      <c r="R666" s="130">
        <v>0.44</v>
      </c>
      <c r="S666" s="130"/>
      <c r="T666" s="130"/>
      <c r="U666" s="130"/>
      <c r="V666" s="126">
        <f t="shared" si="76"/>
        <v>0.44</v>
      </c>
      <c r="W666" s="126">
        <f t="shared" si="76"/>
        <v>0</v>
      </c>
      <c r="X666" s="126"/>
      <c r="Y666" s="126"/>
      <c r="Z666" s="126"/>
      <c r="AA666" s="126"/>
      <c r="AB666" s="126"/>
      <c r="AC666" s="126"/>
      <c r="AD666" s="126"/>
      <c r="AE666" s="126"/>
      <c r="AF666" s="126"/>
      <c r="AG666" s="126"/>
      <c r="AH666" s="130"/>
      <c r="AI666" s="126"/>
      <c r="AJ666" s="130"/>
      <c r="AK666" s="130"/>
      <c r="AL666" s="126"/>
      <c r="AM666" s="126"/>
      <c r="AN666" s="126"/>
      <c r="AO666" s="126"/>
      <c r="AP666" s="130"/>
      <c r="AQ666" s="130"/>
    </row>
    <row r="667" spans="1:43" ht="47.25" x14ac:dyDescent="0.25">
      <c r="A667" s="124" t="s">
        <v>1085</v>
      </c>
      <c r="B667" s="715"/>
      <c r="C667" s="106" t="s">
        <v>1566</v>
      </c>
      <c r="D667" s="126"/>
      <c r="E667" s="126"/>
      <c r="F667" s="126"/>
      <c r="G667" s="126"/>
      <c r="H667" s="126"/>
      <c r="I667" s="126"/>
      <c r="J667" s="126"/>
      <c r="K667" s="126"/>
      <c r="L667" s="126"/>
      <c r="M667" s="126"/>
      <c r="N667" s="130"/>
      <c r="O667" s="130"/>
      <c r="P667" s="130"/>
      <c r="Q667" s="130"/>
      <c r="R667" s="130">
        <v>0.57099999999999995</v>
      </c>
      <c r="S667" s="130"/>
      <c r="T667" s="130"/>
      <c r="U667" s="130"/>
      <c r="V667" s="126">
        <f t="shared" si="76"/>
        <v>0.57099999999999995</v>
      </c>
      <c r="W667" s="126">
        <f t="shared" si="76"/>
        <v>0</v>
      </c>
      <c r="X667" s="126"/>
      <c r="Y667" s="126"/>
      <c r="Z667" s="126"/>
      <c r="AA667" s="126"/>
      <c r="AB667" s="126"/>
      <c r="AC667" s="126"/>
      <c r="AD667" s="126"/>
      <c r="AE667" s="126"/>
      <c r="AF667" s="126"/>
      <c r="AG667" s="126"/>
      <c r="AH667" s="130"/>
      <c r="AI667" s="126"/>
      <c r="AJ667" s="130"/>
      <c r="AK667" s="130"/>
      <c r="AL667" s="126"/>
      <c r="AM667" s="126"/>
      <c r="AN667" s="126"/>
      <c r="AO667" s="126"/>
      <c r="AP667" s="130"/>
      <c r="AQ667" s="130"/>
    </row>
    <row r="668" spans="1:43" ht="47.25" x14ac:dyDescent="0.25">
      <c r="A668" s="124" t="s">
        <v>1085</v>
      </c>
      <c r="B668" s="715"/>
      <c r="C668" s="106" t="s">
        <v>1567</v>
      </c>
      <c r="D668" s="126"/>
      <c r="E668" s="126"/>
      <c r="F668" s="126"/>
      <c r="G668" s="126"/>
      <c r="H668" s="126"/>
      <c r="I668" s="126"/>
      <c r="J668" s="126"/>
      <c r="K668" s="126"/>
      <c r="L668" s="126"/>
      <c r="M668" s="126"/>
      <c r="N668" s="130"/>
      <c r="O668" s="130"/>
      <c r="P668" s="130"/>
      <c r="Q668" s="130"/>
      <c r="R668" s="130">
        <v>0.35</v>
      </c>
      <c r="S668" s="130"/>
      <c r="T668" s="130"/>
      <c r="U668" s="130"/>
      <c r="V668" s="126">
        <f t="shared" si="76"/>
        <v>0.35</v>
      </c>
      <c r="W668" s="126">
        <f t="shared" si="76"/>
        <v>0</v>
      </c>
      <c r="X668" s="126"/>
      <c r="Y668" s="126"/>
      <c r="Z668" s="126"/>
      <c r="AA668" s="126"/>
      <c r="AB668" s="126"/>
      <c r="AC668" s="126"/>
      <c r="AD668" s="126"/>
      <c r="AE668" s="126"/>
      <c r="AF668" s="126"/>
      <c r="AG668" s="126"/>
      <c r="AH668" s="130"/>
      <c r="AI668" s="126"/>
      <c r="AJ668" s="130"/>
      <c r="AK668" s="130"/>
      <c r="AL668" s="126"/>
      <c r="AM668" s="126"/>
      <c r="AN668" s="126"/>
      <c r="AO668" s="126"/>
      <c r="AP668" s="130"/>
      <c r="AQ668" s="130"/>
    </row>
    <row r="669" spans="1:43" ht="47.25" x14ac:dyDescent="0.25">
      <c r="A669" s="124" t="s">
        <v>1085</v>
      </c>
      <c r="B669" s="715"/>
      <c r="C669" s="106" t="s">
        <v>1568</v>
      </c>
      <c r="D669" s="126"/>
      <c r="E669" s="126"/>
      <c r="F669" s="126"/>
      <c r="G669" s="126"/>
      <c r="H669" s="126"/>
      <c r="I669" s="126"/>
      <c r="J669" s="126"/>
      <c r="K669" s="126"/>
      <c r="L669" s="126"/>
      <c r="M669" s="126"/>
      <c r="N669" s="130"/>
      <c r="O669" s="130"/>
      <c r="P669" s="130"/>
      <c r="Q669" s="130"/>
      <c r="R669" s="130">
        <v>0.22</v>
      </c>
      <c r="S669" s="130"/>
      <c r="T669" s="130"/>
      <c r="U669" s="130"/>
      <c r="V669" s="126">
        <f t="shared" si="76"/>
        <v>0.22</v>
      </c>
      <c r="W669" s="126">
        <f t="shared" si="76"/>
        <v>0</v>
      </c>
      <c r="X669" s="126"/>
      <c r="Y669" s="126"/>
      <c r="Z669" s="126"/>
      <c r="AA669" s="126"/>
      <c r="AB669" s="126"/>
      <c r="AC669" s="126"/>
      <c r="AD669" s="126"/>
      <c r="AE669" s="126"/>
      <c r="AF669" s="126"/>
      <c r="AG669" s="126"/>
      <c r="AH669" s="130"/>
      <c r="AI669" s="126"/>
      <c r="AJ669" s="130"/>
      <c r="AK669" s="130"/>
      <c r="AL669" s="126"/>
      <c r="AM669" s="126"/>
      <c r="AN669" s="126"/>
      <c r="AO669" s="126"/>
      <c r="AP669" s="130"/>
      <c r="AQ669" s="130"/>
    </row>
    <row r="670" spans="1:43" ht="47.25" x14ac:dyDescent="0.25">
      <c r="A670" s="124" t="s">
        <v>1085</v>
      </c>
      <c r="B670" s="715"/>
      <c r="C670" s="106" t="s">
        <v>1569</v>
      </c>
      <c r="D670" s="126"/>
      <c r="E670" s="126"/>
      <c r="F670" s="126"/>
      <c r="G670" s="126"/>
      <c r="H670" s="126"/>
      <c r="I670" s="126"/>
      <c r="J670" s="126"/>
      <c r="K670" s="126"/>
      <c r="L670" s="126"/>
      <c r="M670" s="126"/>
      <c r="N670" s="130"/>
      <c r="O670" s="130"/>
      <c r="P670" s="130"/>
      <c r="Q670" s="130"/>
      <c r="R670" s="130">
        <v>0.28999999999999998</v>
      </c>
      <c r="S670" s="130"/>
      <c r="T670" s="130"/>
      <c r="U670" s="130"/>
      <c r="V670" s="126">
        <f t="shared" si="76"/>
        <v>0.28999999999999998</v>
      </c>
      <c r="W670" s="126">
        <f t="shared" si="76"/>
        <v>0</v>
      </c>
      <c r="X670" s="126"/>
      <c r="Y670" s="126"/>
      <c r="Z670" s="126"/>
      <c r="AA670" s="126"/>
      <c r="AB670" s="126"/>
      <c r="AC670" s="126"/>
      <c r="AD670" s="126"/>
      <c r="AE670" s="126"/>
      <c r="AF670" s="126"/>
      <c r="AG670" s="126"/>
      <c r="AH670" s="130"/>
      <c r="AI670" s="126"/>
      <c r="AJ670" s="130"/>
      <c r="AK670" s="130"/>
      <c r="AL670" s="126"/>
      <c r="AM670" s="126"/>
      <c r="AN670" s="126"/>
      <c r="AO670" s="126"/>
      <c r="AP670" s="130"/>
      <c r="AQ670" s="130"/>
    </row>
    <row r="671" spans="1:43" ht="47.25" x14ac:dyDescent="0.25">
      <c r="A671" s="124" t="s">
        <v>1085</v>
      </c>
      <c r="B671" s="715"/>
      <c r="C671" s="106" t="s">
        <v>1570</v>
      </c>
      <c r="D671" s="126"/>
      <c r="E671" s="126"/>
      <c r="F671" s="126"/>
      <c r="G671" s="126"/>
      <c r="H671" s="126"/>
      <c r="I671" s="126"/>
      <c r="J671" s="126"/>
      <c r="K671" s="126"/>
      <c r="L671" s="126"/>
      <c r="M671" s="126"/>
      <c r="N671" s="130"/>
      <c r="O671" s="130"/>
      <c r="P671" s="130"/>
      <c r="Q671" s="130"/>
      <c r="R671" s="130">
        <v>0.28000000000000003</v>
      </c>
      <c r="S671" s="130"/>
      <c r="T671" s="130"/>
      <c r="U671" s="130"/>
      <c r="V671" s="126">
        <f t="shared" si="76"/>
        <v>0.28000000000000003</v>
      </c>
      <c r="W671" s="126">
        <f t="shared" si="76"/>
        <v>0</v>
      </c>
      <c r="X671" s="126"/>
      <c r="Y671" s="126"/>
      <c r="Z671" s="126"/>
      <c r="AA671" s="126"/>
      <c r="AB671" s="126"/>
      <c r="AC671" s="126"/>
      <c r="AD671" s="126"/>
      <c r="AE671" s="126"/>
      <c r="AF671" s="126"/>
      <c r="AG671" s="126"/>
      <c r="AH671" s="130"/>
      <c r="AI671" s="126"/>
      <c r="AJ671" s="130"/>
      <c r="AK671" s="130"/>
      <c r="AL671" s="126"/>
      <c r="AM671" s="126"/>
      <c r="AN671" s="126"/>
      <c r="AO671" s="126"/>
      <c r="AP671" s="130"/>
      <c r="AQ671" s="130"/>
    </row>
    <row r="672" spans="1:43" ht="47.25" x14ac:dyDescent="0.25">
      <c r="A672" s="124" t="s">
        <v>1085</v>
      </c>
      <c r="B672" s="715"/>
      <c r="C672" s="106" t="s">
        <v>1571</v>
      </c>
      <c r="D672" s="126"/>
      <c r="E672" s="126"/>
      <c r="F672" s="126"/>
      <c r="G672" s="126"/>
      <c r="H672" s="126"/>
      <c r="I672" s="126"/>
      <c r="J672" s="126"/>
      <c r="K672" s="126"/>
      <c r="L672" s="126"/>
      <c r="M672" s="126"/>
      <c r="N672" s="130"/>
      <c r="O672" s="130"/>
      <c r="P672" s="130"/>
      <c r="Q672" s="130"/>
      <c r="R672" s="130">
        <v>0.435</v>
      </c>
      <c r="S672" s="130"/>
      <c r="T672" s="130"/>
      <c r="U672" s="130"/>
      <c r="V672" s="126">
        <f t="shared" si="76"/>
        <v>0.435</v>
      </c>
      <c r="W672" s="126">
        <f t="shared" si="76"/>
        <v>0</v>
      </c>
      <c r="X672" s="126"/>
      <c r="Y672" s="126"/>
      <c r="Z672" s="126"/>
      <c r="AA672" s="126"/>
      <c r="AB672" s="126"/>
      <c r="AC672" s="126"/>
      <c r="AD672" s="126"/>
      <c r="AE672" s="126"/>
      <c r="AF672" s="126"/>
      <c r="AG672" s="126"/>
      <c r="AH672" s="130"/>
      <c r="AI672" s="126"/>
      <c r="AJ672" s="130"/>
      <c r="AK672" s="130"/>
      <c r="AL672" s="126"/>
      <c r="AM672" s="126"/>
      <c r="AN672" s="126"/>
      <c r="AO672" s="126"/>
      <c r="AP672" s="130"/>
      <c r="AQ672" s="130"/>
    </row>
    <row r="673" spans="1:43" ht="63" x14ac:dyDescent="0.25">
      <c r="A673" s="124" t="s">
        <v>1085</v>
      </c>
      <c r="B673" s="715"/>
      <c r="C673" s="106" t="s">
        <v>1572</v>
      </c>
      <c r="D673" s="126"/>
      <c r="E673" s="126"/>
      <c r="F673" s="126"/>
      <c r="G673" s="126"/>
      <c r="H673" s="126"/>
      <c r="I673" s="126"/>
      <c r="J673" s="126"/>
      <c r="K673" s="126"/>
      <c r="L673" s="126"/>
      <c r="M673" s="126"/>
      <c r="N673" s="130"/>
      <c r="O673" s="130"/>
      <c r="P673" s="130"/>
      <c r="Q673" s="130"/>
      <c r="R673" s="130">
        <v>0.214</v>
      </c>
      <c r="S673" s="130"/>
      <c r="T673" s="130"/>
      <c r="U673" s="130"/>
      <c r="V673" s="126">
        <f t="shared" si="76"/>
        <v>0.214</v>
      </c>
      <c r="W673" s="126">
        <f t="shared" si="76"/>
        <v>0</v>
      </c>
      <c r="X673" s="126"/>
      <c r="Y673" s="126"/>
      <c r="Z673" s="126"/>
      <c r="AA673" s="126"/>
      <c r="AB673" s="126"/>
      <c r="AC673" s="126"/>
      <c r="AD673" s="126"/>
      <c r="AE673" s="126"/>
      <c r="AF673" s="126"/>
      <c r="AG673" s="126"/>
      <c r="AH673" s="130"/>
      <c r="AI673" s="126"/>
      <c r="AJ673" s="130"/>
      <c r="AK673" s="130"/>
      <c r="AL673" s="126"/>
      <c r="AM673" s="126"/>
      <c r="AN673" s="126"/>
      <c r="AO673" s="126"/>
      <c r="AP673" s="130"/>
      <c r="AQ673" s="130"/>
    </row>
    <row r="674" spans="1:43" ht="63" x14ac:dyDescent="0.25">
      <c r="A674" s="124" t="s">
        <v>1085</v>
      </c>
      <c r="B674" s="715"/>
      <c r="C674" s="106" t="s">
        <v>1573</v>
      </c>
      <c r="D674" s="126"/>
      <c r="E674" s="126"/>
      <c r="F674" s="126"/>
      <c r="G674" s="126"/>
      <c r="H674" s="126"/>
      <c r="I674" s="126"/>
      <c r="J674" s="126"/>
      <c r="K674" s="126"/>
      <c r="L674" s="126"/>
      <c r="M674" s="126"/>
      <c r="N674" s="130"/>
      <c r="O674" s="130"/>
      <c r="P674" s="130"/>
      <c r="Q674" s="130"/>
      <c r="R674" s="130">
        <v>0.42499999999999999</v>
      </c>
      <c r="S674" s="130"/>
      <c r="T674" s="130"/>
      <c r="U674" s="130"/>
      <c r="V674" s="126">
        <f t="shared" si="76"/>
        <v>0.42499999999999999</v>
      </c>
      <c r="W674" s="126">
        <f t="shared" si="76"/>
        <v>0</v>
      </c>
      <c r="X674" s="126"/>
      <c r="Y674" s="126"/>
      <c r="Z674" s="126"/>
      <c r="AA674" s="126"/>
      <c r="AB674" s="126"/>
      <c r="AC674" s="126"/>
      <c r="AD674" s="126"/>
      <c r="AE674" s="126"/>
      <c r="AF674" s="126"/>
      <c r="AG674" s="126"/>
      <c r="AH674" s="130"/>
      <c r="AI674" s="126"/>
      <c r="AJ674" s="130"/>
      <c r="AK674" s="130"/>
      <c r="AL674" s="126"/>
      <c r="AM674" s="126"/>
      <c r="AN674" s="126"/>
      <c r="AO674" s="126"/>
      <c r="AP674" s="130"/>
      <c r="AQ674" s="130"/>
    </row>
    <row r="675" spans="1:43" ht="47.25" x14ac:dyDescent="0.25">
      <c r="A675" s="124" t="s">
        <v>1085</v>
      </c>
      <c r="B675" s="715"/>
      <c r="C675" s="106" t="s">
        <v>1574</v>
      </c>
      <c r="D675" s="126"/>
      <c r="E675" s="126"/>
      <c r="F675" s="126"/>
      <c r="G675" s="126"/>
      <c r="H675" s="126"/>
      <c r="I675" s="126"/>
      <c r="J675" s="126"/>
      <c r="K675" s="126"/>
      <c r="L675" s="126"/>
      <c r="M675" s="126"/>
      <c r="N675" s="130"/>
      <c r="O675" s="130"/>
      <c r="P675" s="130"/>
      <c r="Q675" s="130"/>
      <c r="R675" s="130">
        <v>0.34499999999999997</v>
      </c>
      <c r="S675" s="130"/>
      <c r="T675" s="130"/>
      <c r="U675" s="130"/>
      <c r="V675" s="126">
        <f t="shared" si="76"/>
        <v>0.34499999999999997</v>
      </c>
      <c r="W675" s="126">
        <f t="shared" si="76"/>
        <v>0</v>
      </c>
      <c r="X675" s="126"/>
      <c r="Y675" s="126"/>
      <c r="Z675" s="126"/>
      <c r="AA675" s="126"/>
      <c r="AB675" s="126"/>
      <c r="AC675" s="126"/>
      <c r="AD675" s="126"/>
      <c r="AE675" s="126"/>
      <c r="AF675" s="126"/>
      <c r="AG675" s="126"/>
      <c r="AH675" s="130"/>
      <c r="AI675" s="126"/>
      <c r="AJ675" s="130"/>
      <c r="AK675" s="130"/>
      <c r="AL675" s="126"/>
      <c r="AM675" s="126"/>
      <c r="AN675" s="126"/>
      <c r="AO675" s="126"/>
      <c r="AP675" s="130"/>
      <c r="AQ675" s="130"/>
    </row>
    <row r="676" spans="1:43" ht="47.25" x14ac:dyDescent="0.25">
      <c r="A676" s="124" t="s">
        <v>1085</v>
      </c>
      <c r="B676" s="715"/>
      <c r="C676" s="106" t="s">
        <v>1575</v>
      </c>
      <c r="D676" s="126"/>
      <c r="E676" s="126"/>
      <c r="F676" s="126"/>
      <c r="G676" s="126"/>
      <c r="H676" s="126"/>
      <c r="I676" s="126"/>
      <c r="J676" s="126"/>
      <c r="K676" s="126"/>
      <c r="L676" s="126"/>
      <c r="M676" s="126"/>
      <c r="N676" s="130"/>
      <c r="O676" s="130"/>
      <c r="P676" s="130"/>
      <c r="Q676" s="130"/>
      <c r="R676" s="130">
        <v>0.625</v>
      </c>
      <c r="S676" s="130"/>
      <c r="T676" s="130"/>
      <c r="U676" s="130"/>
      <c r="V676" s="126">
        <f t="shared" ref="V676:W739" si="79">T676+R676+P676+N676</f>
        <v>0.625</v>
      </c>
      <c r="W676" s="126">
        <f t="shared" si="79"/>
        <v>0</v>
      </c>
      <c r="X676" s="126"/>
      <c r="Y676" s="126"/>
      <c r="Z676" s="126"/>
      <c r="AA676" s="126"/>
      <c r="AB676" s="126"/>
      <c r="AC676" s="126"/>
      <c r="AD676" s="126"/>
      <c r="AE676" s="126"/>
      <c r="AF676" s="126"/>
      <c r="AG676" s="126"/>
      <c r="AH676" s="130"/>
      <c r="AI676" s="126"/>
      <c r="AJ676" s="130"/>
      <c r="AK676" s="130"/>
      <c r="AL676" s="126"/>
      <c r="AM676" s="126"/>
      <c r="AN676" s="126"/>
      <c r="AO676" s="126"/>
      <c r="AP676" s="130"/>
      <c r="AQ676" s="130"/>
    </row>
    <row r="677" spans="1:43" ht="47.25" x14ac:dyDescent="0.25">
      <c r="A677" s="124" t="s">
        <v>1085</v>
      </c>
      <c r="B677" s="715"/>
      <c r="C677" s="106" t="s">
        <v>1576</v>
      </c>
      <c r="D677" s="126"/>
      <c r="E677" s="126"/>
      <c r="F677" s="126"/>
      <c r="G677" s="126"/>
      <c r="H677" s="126"/>
      <c r="I677" s="126"/>
      <c r="J677" s="126"/>
      <c r="K677" s="126"/>
      <c r="L677" s="126"/>
      <c r="M677" s="126"/>
      <c r="N677" s="130"/>
      <c r="O677" s="130"/>
      <c r="P677" s="130"/>
      <c r="Q677" s="130"/>
      <c r="R677" s="130">
        <v>4.8000000000000001E-2</v>
      </c>
      <c r="S677" s="130"/>
      <c r="T677" s="130"/>
      <c r="U677" s="130"/>
      <c r="V677" s="126">
        <f t="shared" si="79"/>
        <v>4.8000000000000001E-2</v>
      </c>
      <c r="W677" s="126">
        <f t="shared" si="79"/>
        <v>0</v>
      </c>
      <c r="X677" s="126"/>
      <c r="Y677" s="126"/>
      <c r="Z677" s="126"/>
      <c r="AA677" s="126"/>
      <c r="AB677" s="126"/>
      <c r="AC677" s="126"/>
      <c r="AD677" s="126"/>
      <c r="AE677" s="126"/>
      <c r="AF677" s="126"/>
      <c r="AG677" s="126"/>
      <c r="AH677" s="130"/>
      <c r="AI677" s="126"/>
      <c r="AJ677" s="130"/>
      <c r="AK677" s="130"/>
      <c r="AL677" s="126"/>
      <c r="AM677" s="126"/>
      <c r="AN677" s="126"/>
      <c r="AO677" s="126"/>
      <c r="AP677" s="130"/>
      <c r="AQ677" s="130"/>
    </row>
    <row r="678" spans="1:43" ht="47.25" x14ac:dyDescent="0.25">
      <c r="A678" s="124" t="s">
        <v>1085</v>
      </c>
      <c r="B678" s="715"/>
      <c r="C678" s="106" t="s">
        <v>1577</v>
      </c>
      <c r="D678" s="126"/>
      <c r="E678" s="126"/>
      <c r="F678" s="126"/>
      <c r="G678" s="126"/>
      <c r="H678" s="126"/>
      <c r="I678" s="126"/>
      <c r="J678" s="126"/>
      <c r="K678" s="126"/>
      <c r="L678" s="126"/>
      <c r="M678" s="126"/>
      <c r="N678" s="130"/>
      <c r="O678" s="130"/>
      <c r="P678" s="130"/>
      <c r="Q678" s="130"/>
      <c r="R678" s="130">
        <v>1.2110000000000001</v>
      </c>
      <c r="S678" s="130"/>
      <c r="T678" s="130"/>
      <c r="U678" s="130"/>
      <c r="V678" s="126">
        <f t="shared" si="79"/>
        <v>1.2110000000000001</v>
      </c>
      <c r="W678" s="126">
        <f t="shared" si="79"/>
        <v>0</v>
      </c>
      <c r="X678" s="126"/>
      <c r="Y678" s="126"/>
      <c r="Z678" s="126"/>
      <c r="AA678" s="126"/>
      <c r="AB678" s="126"/>
      <c r="AC678" s="126"/>
      <c r="AD678" s="126"/>
      <c r="AE678" s="126"/>
      <c r="AF678" s="126"/>
      <c r="AG678" s="126"/>
      <c r="AH678" s="130"/>
      <c r="AI678" s="126"/>
      <c r="AJ678" s="130"/>
      <c r="AK678" s="130"/>
      <c r="AL678" s="126"/>
      <c r="AM678" s="126"/>
      <c r="AN678" s="126"/>
      <c r="AO678" s="126"/>
      <c r="AP678" s="130"/>
      <c r="AQ678" s="130"/>
    </row>
    <row r="679" spans="1:43" ht="47.25" x14ac:dyDescent="0.25">
      <c r="A679" s="124" t="s">
        <v>1085</v>
      </c>
      <c r="B679" s="715"/>
      <c r="C679" s="106" t="s">
        <v>1578</v>
      </c>
      <c r="D679" s="126"/>
      <c r="E679" s="126"/>
      <c r="F679" s="126"/>
      <c r="G679" s="126"/>
      <c r="H679" s="126"/>
      <c r="I679" s="126"/>
      <c r="J679" s="126"/>
      <c r="K679" s="126"/>
      <c r="L679" s="126"/>
      <c r="M679" s="126"/>
      <c r="N679" s="130"/>
      <c r="O679" s="130"/>
      <c r="P679" s="130"/>
      <c r="Q679" s="130"/>
      <c r="R679" s="130">
        <v>0.16400000000000001</v>
      </c>
      <c r="S679" s="130"/>
      <c r="T679" s="130"/>
      <c r="U679" s="130"/>
      <c r="V679" s="126">
        <f t="shared" si="79"/>
        <v>0.16400000000000001</v>
      </c>
      <c r="W679" s="126">
        <f t="shared" si="79"/>
        <v>0</v>
      </c>
      <c r="X679" s="126"/>
      <c r="Y679" s="126"/>
      <c r="Z679" s="126"/>
      <c r="AA679" s="126"/>
      <c r="AB679" s="126"/>
      <c r="AC679" s="126"/>
      <c r="AD679" s="126"/>
      <c r="AE679" s="126"/>
      <c r="AF679" s="126"/>
      <c r="AG679" s="126"/>
      <c r="AH679" s="130"/>
      <c r="AI679" s="126"/>
      <c r="AJ679" s="130"/>
      <c r="AK679" s="130"/>
      <c r="AL679" s="126"/>
      <c r="AM679" s="126"/>
      <c r="AN679" s="126"/>
      <c r="AO679" s="126"/>
      <c r="AP679" s="130"/>
      <c r="AQ679" s="130"/>
    </row>
    <row r="680" spans="1:43" ht="47.25" x14ac:dyDescent="0.25">
      <c r="A680" s="124" t="s">
        <v>1085</v>
      </c>
      <c r="B680" s="715"/>
      <c r="C680" s="106" t="s">
        <v>1579</v>
      </c>
      <c r="D680" s="126"/>
      <c r="E680" s="126"/>
      <c r="F680" s="126"/>
      <c r="G680" s="126"/>
      <c r="H680" s="126"/>
      <c r="I680" s="126"/>
      <c r="J680" s="126"/>
      <c r="K680" s="126"/>
      <c r="L680" s="126"/>
      <c r="M680" s="126"/>
      <c r="N680" s="130"/>
      <c r="O680" s="130"/>
      <c r="P680" s="130"/>
      <c r="Q680" s="130"/>
      <c r="R680" s="130">
        <v>0.155</v>
      </c>
      <c r="S680" s="130"/>
      <c r="T680" s="130"/>
      <c r="U680" s="130"/>
      <c r="V680" s="126">
        <f t="shared" si="79"/>
        <v>0.155</v>
      </c>
      <c r="W680" s="126">
        <f t="shared" si="79"/>
        <v>0</v>
      </c>
      <c r="X680" s="126"/>
      <c r="Y680" s="126"/>
      <c r="Z680" s="126"/>
      <c r="AA680" s="126"/>
      <c r="AB680" s="126"/>
      <c r="AC680" s="126"/>
      <c r="AD680" s="126"/>
      <c r="AE680" s="126"/>
      <c r="AF680" s="126"/>
      <c r="AG680" s="126"/>
      <c r="AH680" s="130"/>
      <c r="AI680" s="126"/>
      <c r="AJ680" s="130"/>
      <c r="AK680" s="130"/>
      <c r="AL680" s="126"/>
      <c r="AM680" s="126"/>
      <c r="AN680" s="126"/>
      <c r="AO680" s="126"/>
      <c r="AP680" s="130"/>
      <c r="AQ680" s="130"/>
    </row>
    <row r="681" spans="1:43" ht="47.25" x14ac:dyDescent="0.25">
      <c r="A681" s="124" t="s">
        <v>1085</v>
      </c>
      <c r="B681" s="715"/>
      <c r="C681" s="106" t="s">
        <v>1580</v>
      </c>
      <c r="D681" s="126"/>
      <c r="E681" s="126"/>
      <c r="F681" s="126"/>
      <c r="G681" s="126"/>
      <c r="H681" s="126"/>
      <c r="I681" s="126"/>
      <c r="J681" s="126"/>
      <c r="K681" s="126"/>
      <c r="L681" s="126"/>
      <c r="M681" s="126"/>
      <c r="N681" s="130"/>
      <c r="O681" s="130"/>
      <c r="P681" s="130"/>
      <c r="Q681" s="130"/>
      <c r="R681" s="130">
        <v>0.372</v>
      </c>
      <c r="S681" s="130"/>
      <c r="T681" s="130"/>
      <c r="U681" s="130"/>
      <c r="V681" s="126">
        <f t="shared" si="79"/>
        <v>0.372</v>
      </c>
      <c r="W681" s="126">
        <f t="shared" si="79"/>
        <v>0</v>
      </c>
      <c r="X681" s="126"/>
      <c r="Y681" s="126"/>
      <c r="Z681" s="126"/>
      <c r="AA681" s="126"/>
      <c r="AB681" s="126"/>
      <c r="AC681" s="126"/>
      <c r="AD681" s="126"/>
      <c r="AE681" s="126"/>
      <c r="AF681" s="126"/>
      <c r="AG681" s="126"/>
      <c r="AH681" s="130"/>
      <c r="AI681" s="126"/>
      <c r="AJ681" s="130"/>
      <c r="AK681" s="130"/>
      <c r="AL681" s="126"/>
      <c r="AM681" s="126"/>
      <c r="AN681" s="126"/>
      <c r="AO681" s="126"/>
      <c r="AP681" s="130"/>
      <c r="AQ681" s="130"/>
    </row>
    <row r="682" spans="1:43" ht="47.25" x14ac:dyDescent="0.25">
      <c r="A682" s="124" t="s">
        <v>1085</v>
      </c>
      <c r="B682" s="715"/>
      <c r="C682" s="106" t="s">
        <v>1581</v>
      </c>
      <c r="D682" s="126"/>
      <c r="E682" s="126"/>
      <c r="F682" s="126"/>
      <c r="G682" s="126"/>
      <c r="H682" s="126"/>
      <c r="I682" s="126"/>
      <c r="J682" s="126"/>
      <c r="K682" s="126"/>
      <c r="L682" s="126"/>
      <c r="M682" s="126"/>
      <c r="N682" s="130"/>
      <c r="O682" s="130"/>
      <c r="P682" s="130"/>
      <c r="Q682" s="130"/>
      <c r="R682" s="130">
        <v>0.48099999999999998</v>
      </c>
      <c r="S682" s="130"/>
      <c r="T682" s="130"/>
      <c r="U682" s="130"/>
      <c r="V682" s="126">
        <f t="shared" si="79"/>
        <v>0.48099999999999998</v>
      </c>
      <c r="W682" s="126">
        <f t="shared" si="79"/>
        <v>0</v>
      </c>
      <c r="X682" s="126"/>
      <c r="Y682" s="126"/>
      <c r="Z682" s="126"/>
      <c r="AA682" s="126"/>
      <c r="AB682" s="126"/>
      <c r="AC682" s="126"/>
      <c r="AD682" s="126"/>
      <c r="AE682" s="126"/>
      <c r="AF682" s="126"/>
      <c r="AG682" s="126"/>
      <c r="AH682" s="130"/>
      <c r="AI682" s="126"/>
      <c r="AJ682" s="130"/>
      <c r="AK682" s="130"/>
      <c r="AL682" s="126"/>
      <c r="AM682" s="126"/>
      <c r="AN682" s="126"/>
      <c r="AO682" s="126"/>
      <c r="AP682" s="130"/>
      <c r="AQ682" s="130"/>
    </row>
    <row r="683" spans="1:43" ht="47.25" x14ac:dyDescent="0.25">
      <c r="A683" s="124" t="s">
        <v>1085</v>
      </c>
      <c r="B683" s="715"/>
      <c r="C683" s="106" t="s">
        <v>1582</v>
      </c>
      <c r="D683" s="126"/>
      <c r="E683" s="126"/>
      <c r="F683" s="126"/>
      <c r="G683" s="126"/>
      <c r="H683" s="126"/>
      <c r="I683" s="126"/>
      <c r="J683" s="126"/>
      <c r="K683" s="126"/>
      <c r="L683" s="126"/>
      <c r="M683" s="126"/>
      <c r="N683" s="130"/>
      <c r="O683" s="130"/>
      <c r="P683" s="130"/>
      <c r="Q683" s="130"/>
      <c r="R683" s="130">
        <v>0.51400000000000001</v>
      </c>
      <c r="S683" s="130"/>
      <c r="T683" s="130"/>
      <c r="U683" s="130"/>
      <c r="V683" s="126">
        <f t="shared" si="79"/>
        <v>0.51400000000000001</v>
      </c>
      <c r="W683" s="126">
        <f t="shared" si="79"/>
        <v>0</v>
      </c>
      <c r="X683" s="126"/>
      <c r="Y683" s="126"/>
      <c r="Z683" s="126"/>
      <c r="AA683" s="126"/>
      <c r="AB683" s="126"/>
      <c r="AC683" s="126"/>
      <c r="AD683" s="126"/>
      <c r="AE683" s="126"/>
      <c r="AF683" s="126"/>
      <c r="AG683" s="126"/>
      <c r="AH683" s="130"/>
      <c r="AI683" s="126"/>
      <c r="AJ683" s="130"/>
      <c r="AK683" s="130"/>
      <c r="AL683" s="126"/>
      <c r="AM683" s="126"/>
      <c r="AN683" s="126"/>
      <c r="AO683" s="126"/>
      <c r="AP683" s="130"/>
      <c r="AQ683" s="130"/>
    </row>
    <row r="684" spans="1:43" ht="47.25" x14ac:dyDescent="0.25">
      <c r="A684" s="124" t="s">
        <v>1085</v>
      </c>
      <c r="B684" s="715"/>
      <c r="C684" s="106" t="s">
        <v>1583</v>
      </c>
      <c r="D684" s="126"/>
      <c r="E684" s="126"/>
      <c r="F684" s="126"/>
      <c r="G684" s="126"/>
      <c r="H684" s="126"/>
      <c r="I684" s="126"/>
      <c r="J684" s="126"/>
      <c r="K684" s="126"/>
      <c r="L684" s="126"/>
      <c r="M684" s="126"/>
      <c r="N684" s="130"/>
      <c r="O684" s="130"/>
      <c r="P684" s="130"/>
      <c r="Q684" s="130"/>
      <c r="R684" s="130">
        <v>0.19800000000000001</v>
      </c>
      <c r="S684" s="130"/>
      <c r="T684" s="130"/>
      <c r="U684" s="130"/>
      <c r="V684" s="126">
        <f t="shared" si="79"/>
        <v>0.19800000000000001</v>
      </c>
      <c r="W684" s="126">
        <f t="shared" si="79"/>
        <v>0</v>
      </c>
      <c r="X684" s="126"/>
      <c r="Y684" s="126"/>
      <c r="Z684" s="126"/>
      <c r="AA684" s="126"/>
      <c r="AB684" s="126"/>
      <c r="AC684" s="126"/>
      <c r="AD684" s="126"/>
      <c r="AE684" s="126"/>
      <c r="AF684" s="126"/>
      <c r="AG684" s="126"/>
      <c r="AH684" s="130"/>
      <c r="AI684" s="126"/>
      <c r="AJ684" s="130"/>
      <c r="AK684" s="130"/>
      <c r="AL684" s="126"/>
      <c r="AM684" s="126"/>
      <c r="AN684" s="126"/>
      <c r="AO684" s="126"/>
      <c r="AP684" s="130"/>
      <c r="AQ684" s="130"/>
    </row>
    <row r="685" spans="1:43" ht="47.25" x14ac:dyDescent="0.25">
      <c r="A685" s="124" t="s">
        <v>1085</v>
      </c>
      <c r="B685" s="715"/>
      <c r="C685" s="106" t="s">
        <v>1584</v>
      </c>
      <c r="D685" s="126"/>
      <c r="E685" s="126"/>
      <c r="F685" s="126"/>
      <c r="G685" s="126"/>
      <c r="H685" s="126"/>
      <c r="I685" s="126"/>
      <c r="J685" s="126"/>
      <c r="K685" s="126"/>
      <c r="L685" s="126"/>
      <c r="M685" s="126"/>
      <c r="N685" s="130"/>
      <c r="O685" s="130"/>
      <c r="P685" s="130"/>
      <c r="Q685" s="130"/>
      <c r="R685" s="130">
        <v>0.502</v>
      </c>
      <c r="S685" s="130"/>
      <c r="T685" s="130"/>
      <c r="U685" s="130"/>
      <c r="V685" s="126">
        <f t="shared" si="79"/>
        <v>0.502</v>
      </c>
      <c r="W685" s="126">
        <f t="shared" si="79"/>
        <v>0</v>
      </c>
      <c r="X685" s="126"/>
      <c r="Y685" s="126"/>
      <c r="Z685" s="126"/>
      <c r="AA685" s="126"/>
      <c r="AB685" s="126"/>
      <c r="AC685" s="126"/>
      <c r="AD685" s="126"/>
      <c r="AE685" s="126"/>
      <c r="AF685" s="126"/>
      <c r="AG685" s="126"/>
      <c r="AH685" s="130"/>
      <c r="AI685" s="126"/>
      <c r="AJ685" s="130"/>
      <c r="AK685" s="130"/>
      <c r="AL685" s="126"/>
      <c r="AM685" s="126"/>
      <c r="AN685" s="126"/>
      <c r="AO685" s="126"/>
      <c r="AP685" s="130"/>
      <c r="AQ685" s="130"/>
    </row>
    <row r="686" spans="1:43" ht="47.25" x14ac:dyDescent="0.25">
      <c r="A686" s="124" t="s">
        <v>1085</v>
      </c>
      <c r="B686" s="715"/>
      <c r="C686" s="106" t="s">
        <v>1585</v>
      </c>
      <c r="D686" s="126"/>
      <c r="E686" s="126"/>
      <c r="F686" s="126"/>
      <c r="G686" s="126"/>
      <c r="H686" s="126"/>
      <c r="I686" s="126"/>
      <c r="J686" s="126"/>
      <c r="K686" s="126"/>
      <c r="L686" s="126"/>
      <c r="M686" s="126"/>
      <c r="N686" s="130"/>
      <c r="O686" s="130"/>
      <c r="P686" s="130"/>
      <c r="Q686" s="130"/>
      <c r="R686" s="130">
        <v>0.61</v>
      </c>
      <c r="S686" s="130"/>
      <c r="T686" s="130"/>
      <c r="U686" s="130"/>
      <c r="V686" s="126">
        <f t="shared" si="79"/>
        <v>0.61</v>
      </c>
      <c r="W686" s="126">
        <f t="shared" si="79"/>
        <v>0</v>
      </c>
      <c r="X686" s="126"/>
      <c r="Y686" s="126"/>
      <c r="Z686" s="126"/>
      <c r="AA686" s="126"/>
      <c r="AB686" s="126"/>
      <c r="AC686" s="126"/>
      <c r="AD686" s="126"/>
      <c r="AE686" s="126"/>
      <c r="AF686" s="126"/>
      <c r="AG686" s="126"/>
      <c r="AH686" s="130"/>
      <c r="AI686" s="126"/>
      <c r="AJ686" s="130"/>
      <c r="AK686" s="130"/>
      <c r="AL686" s="126"/>
      <c r="AM686" s="126"/>
      <c r="AN686" s="126"/>
      <c r="AO686" s="126"/>
      <c r="AP686" s="130"/>
      <c r="AQ686" s="130"/>
    </row>
    <row r="687" spans="1:43" ht="47.25" x14ac:dyDescent="0.25">
      <c r="A687" s="124" t="s">
        <v>1085</v>
      </c>
      <c r="B687" s="715"/>
      <c r="C687" s="106" t="s">
        <v>1586</v>
      </c>
      <c r="D687" s="126"/>
      <c r="E687" s="126"/>
      <c r="F687" s="126"/>
      <c r="G687" s="126"/>
      <c r="H687" s="126"/>
      <c r="I687" s="126"/>
      <c r="J687" s="126"/>
      <c r="K687" s="126"/>
      <c r="L687" s="126"/>
      <c r="M687" s="126"/>
      <c r="N687" s="130"/>
      <c r="O687" s="130"/>
      <c r="P687" s="130"/>
      <c r="Q687" s="130"/>
      <c r="R687" s="130">
        <v>0.35099999999999998</v>
      </c>
      <c r="S687" s="130"/>
      <c r="T687" s="130"/>
      <c r="U687" s="130"/>
      <c r="V687" s="126">
        <f t="shared" si="79"/>
        <v>0.35099999999999998</v>
      </c>
      <c r="W687" s="126">
        <f t="shared" si="79"/>
        <v>0</v>
      </c>
      <c r="X687" s="126"/>
      <c r="Y687" s="126"/>
      <c r="Z687" s="126"/>
      <c r="AA687" s="126"/>
      <c r="AB687" s="126"/>
      <c r="AC687" s="126"/>
      <c r="AD687" s="126"/>
      <c r="AE687" s="126"/>
      <c r="AF687" s="126"/>
      <c r="AG687" s="126"/>
      <c r="AH687" s="130"/>
      <c r="AI687" s="126"/>
      <c r="AJ687" s="130"/>
      <c r="AK687" s="130"/>
      <c r="AL687" s="126"/>
      <c r="AM687" s="126"/>
      <c r="AN687" s="126"/>
      <c r="AO687" s="126"/>
      <c r="AP687" s="130"/>
      <c r="AQ687" s="130"/>
    </row>
    <row r="688" spans="1:43" ht="63" x14ac:dyDescent="0.25">
      <c r="A688" s="124" t="s">
        <v>1085</v>
      </c>
      <c r="B688" s="715"/>
      <c r="C688" s="106" t="s">
        <v>1587</v>
      </c>
      <c r="D688" s="126"/>
      <c r="E688" s="126"/>
      <c r="F688" s="126"/>
      <c r="G688" s="126"/>
      <c r="H688" s="126"/>
      <c r="I688" s="126"/>
      <c r="J688" s="126"/>
      <c r="K688" s="126"/>
      <c r="L688" s="126"/>
      <c r="M688" s="126"/>
      <c r="N688" s="130"/>
      <c r="O688" s="130"/>
      <c r="P688" s="130"/>
      <c r="Q688" s="130"/>
      <c r="R688" s="130">
        <v>0.40799999999999997</v>
      </c>
      <c r="S688" s="130"/>
      <c r="T688" s="130"/>
      <c r="U688" s="130"/>
      <c r="V688" s="126">
        <f t="shared" si="79"/>
        <v>0.40799999999999997</v>
      </c>
      <c r="W688" s="126">
        <f t="shared" si="79"/>
        <v>0</v>
      </c>
      <c r="X688" s="126"/>
      <c r="Y688" s="126"/>
      <c r="Z688" s="126"/>
      <c r="AA688" s="126"/>
      <c r="AB688" s="126"/>
      <c r="AC688" s="126"/>
      <c r="AD688" s="126"/>
      <c r="AE688" s="126"/>
      <c r="AF688" s="126"/>
      <c r="AG688" s="126"/>
      <c r="AH688" s="130"/>
      <c r="AI688" s="126"/>
      <c r="AJ688" s="130"/>
      <c r="AK688" s="130"/>
      <c r="AL688" s="126"/>
      <c r="AM688" s="126"/>
      <c r="AN688" s="126"/>
      <c r="AO688" s="126"/>
      <c r="AP688" s="130"/>
      <c r="AQ688" s="130"/>
    </row>
    <row r="689" spans="1:43" ht="47.25" x14ac:dyDescent="0.25">
      <c r="A689" s="124" t="s">
        <v>1085</v>
      </c>
      <c r="B689" s="715"/>
      <c r="C689" s="106" t="s">
        <v>1588</v>
      </c>
      <c r="D689" s="126"/>
      <c r="E689" s="126"/>
      <c r="F689" s="126"/>
      <c r="G689" s="126"/>
      <c r="H689" s="126"/>
      <c r="I689" s="126"/>
      <c r="J689" s="126"/>
      <c r="K689" s="126"/>
      <c r="L689" s="126"/>
      <c r="M689" s="126"/>
      <c r="N689" s="130"/>
      <c r="O689" s="130"/>
      <c r="P689" s="130"/>
      <c r="Q689" s="130"/>
      <c r="R689" s="130">
        <v>0.219</v>
      </c>
      <c r="S689" s="130"/>
      <c r="T689" s="130"/>
      <c r="U689" s="130"/>
      <c r="V689" s="126">
        <f t="shared" si="79"/>
        <v>0.219</v>
      </c>
      <c r="W689" s="126">
        <f t="shared" si="79"/>
        <v>0</v>
      </c>
      <c r="X689" s="126"/>
      <c r="Y689" s="126"/>
      <c r="Z689" s="126"/>
      <c r="AA689" s="126"/>
      <c r="AB689" s="126"/>
      <c r="AC689" s="126"/>
      <c r="AD689" s="126"/>
      <c r="AE689" s="126"/>
      <c r="AF689" s="126"/>
      <c r="AG689" s="126"/>
      <c r="AH689" s="130"/>
      <c r="AI689" s="126"/>
      <c r="AJ689" s="130"/>
      <c r="AK689" s="130"/>
      <c r="AL689" s="126"/>
      <c r="AM689" s="126"/>
      <c r="AN689" s="126"/>
      <c r="AO689" s="126"/>
      <c r="AP689" s="130"/>
      <c r="AQ689" s="130"/>
    </row>
    <row r="690" spans="1:43" ht="47.25" x14ac:dyDescent="0.25">
      <c r="A690" s="124" t="s">
        <v>1085</v>
      </c>
      <c r="B690" s="715"/>
      <c r="C690" s="106" t="s">
        <v>1589</v>
      </c>
      <c r="D690" s="126"/>
      <c r="E690" s="126"/>
      <c r="F690" s="126"/>
      <c r="G690" s="126"/>
      <c r="H690" s="126"/>
      <c r="I690" s="126"/>
      <c r="J690" s="126"/>
      <c r="K690" s="126"/>
      <c r="L690" s="126"/>
      <c r="M690" s="126"/>
      <c r="N690" s="130"/>
      <c r="O690" s="130"/>
      <c r="P690" s="130"/>
      <c r="Q690" s="130"/>
      <c r="R690" s="130">
        <v>0.16800000000000001</v>
      </c>
      <c r="S690" s="130"/>
      <c r="T690" s="130"/>
      <c r="U690" s="130"/>
      <c r="V690" s="126">
        <f t="shared" si="79"/>
        <v>0.16800000000000001</v>
      </c>
      <c r="W690" s="126">
        <f t="shared" si="79"/>
        <v>0</v>
      </c>
      <c r="X690" s="126"/>
      <c r="Y690" s="126"/>
      <c r="Z690" s="126"/>
      <c r="AA690" s="126"/>
      <c r="AB690" s="126"/>
      <c r="AC690" s="126"/>
      <c r="AD690" s="126"/>
      <c r="AE690" s="126"/>
      <c r="AF690" s="126"/>
      <c r="AG690" s="126"/>
      <c r="AH690" s="130"/>
      <c r="AI690" s="126"/>
      <c r="AJ690" s="130"/>
      <c r="AK690" s="130"/>
      <c r="AL690" s="126"/>
      <c r="AM690" s="126"/>
      <c r="AN690" s="126"/>
      <c r="AO690" s="126"/>
      <c r="AP690" s="130"/>
      <c r="AQ690" s="130"/>
    </row>
    <row r="691" spans="1:43" ht="47.25" x14ac:dyDescent="0.25">
      <c r="A691" s="124" t="s">
        <v>1085</v>
      </c>
      <c r="B691" s="715"/>
      <c r="C691" s="106" t="s">
        <v>1590</v>
      </c>
      <c r="D691" s="126"/>
      <c r="E691" s="126"/>
      <c r="F691" s="126"/>
      <c r="G691" s="126"/>
      <c r="H691" s="126"/>
      <c r="I691" s="126"/>
      <c r="J691" s="126"/>
      <c r="K691" s="126"/>
      <c r="L691" s="126"/>
      <c r="M691" s="126"/>
      <c r="N691" s="130"/>
      <c r="O691" s="130"/>
      <c r="P691" s="130"/>
      <c r="Q691" s="130"/>
      <c r="R691" s="130">
        <v>0.22900000000000001</v>
      </c>
      <c r="S691" s="130"/>
      <c r="T691" s="130"/>
      <c r="U691" s="130"/>
      <c r="V691" s="126">
        <f t="shared" si="79"/>
        <v>0.22900000000000001</v>
      </c>
      <c r="W691" s="126">
        <f t="shared" si="79"/>
        <v>0</v>
      </c>
      <c r="X691" s="126"/>
      <c r="Y691" s="126"/>
      <c r="Z691" s="126"/>
      <c r="AA691" s="126"/>
      <c r="AB691" s="126"/>
      <c r="AC691" s="126"/>
      <c r="AD691" s="126"/>
      <c r="AE691" s="126"/>
      <c r="AF691" s="126"/>
      <c r="AG691" s="126"/>
      <c r="AH691" s="130"/>
      <c r="AI691" s="126"/>
      <c r="AJ691" s="130"/>
      <c r="AK691" s="130"/>
      <c r="AL691" s="126"/>
      <c r="AM691" s="126"/>
      <c r="AN691" s="126"/>
      <c r="AO691" s="126"/>
      <c r="AP691" s="130"/>
      <c r="AQ691" s="130"/>
    </row>
    <row r="692" spans="1:43" ht="47.25" x14ac:dyDescent="0.25">
      <c r="A692" s="124" t="s">
        <v>1085</v>
      </c>
      <c r="B692" s="715"/>
      <c r="C692" s="106" t="s">
        <v>1591</v>
      </c>
      <c r="D692" s="126"/>
      <c r="E692" s="126"/>
      <c r="F692" s="126"/>
      <c r="G692" s="126"/>
      <c r="H692" s="126"/>
      <c r="I692" s="126"/>
      <c r="J692" s="126"/>
      <c r="K692" s="126"/>
      <c r="L692" s="126"/>
      <c r="M692" s="126"/>
      <c r="N692" s="130"/>
      <c r="O692" s="130"/>
      <c r="P692" s="130"/>
      <c r="Q692" s="130"/>
      <c r="R692" s="130">
        <v>0.42199999999999999</v>
      </c>
      <c r="S692" s="130"/>
      <c r="T692" s="130"/>
      <c r="U692" s="130"/>
      <c r="V692" s="126">
        <f t="shared" si="79"/>
        <v>0.42199999999999999</v>
      </c>
      <c r="W692" s="126">
        <f t="shared" si="79"/>
        <v>0</v>
      </c>
      <c r="X692" s="126"/>
      <c r="Y692" s="126"/>
      <c r="Z692" s="126"/>
      <c r="AA692" s="126"/>
      <c r="AB692" s="126"/>
      <c r="AC692" s="126"/>
      <c r="AD692" s="126"/>
      <c r="AE692" s="126"/>
      <c r="AF692" s="126"/>
      <c r="AG692" s="126"/>
      <c r="AH692" s="130"/>
      <c r="AI692" s="126"/>
      <c r="AJ692" s="130"/>
      <c r="AK692" s="130"/>
      <c r="AL692" s="126"/>
      <c r="AM692" s="126"/>
      <c r="AN692" s="126"/>
      <c r="AO692" s="126"/>
      <c r="AP692" s="130"/>
      <c r="AQ692" s="130"/>
    </row>
    <row r="693" spans="1:43" ht="78.75" x14ac:dyDescent="0.3">
      <c r="A693" s="718" t="s">
        <v>1085</v>
      </c>
      <c r="B693" s="155"/>
      <c r="C693" s="146" t="s">
        <v>1592</v>
      </c>
      <c r="D693" s="126"/>
      <c r="E693" s="126"/>
      <c r="F693" s="126"/>
      <c r="G693" s="126"/>
      <c r="H693" s="126"/>
      <c r="I693" s="126"/>
      <c r="J693" s="126"/>
      <c r="K693" s="126"/>
      <c r="L693" s="126"/>
      <c r="M693" s="126"/>
      <c r="N693" s="130"/>
      <c r="O693" s="130"/>
      <c r="P693" s="130"/>
      <c r="Q693" s="130"/>
      <c r="R693" s="130"/>
      <c r="S693" s="130"/>
      <c r="T693" s="130">
        <v>0.77900000000000003</v>
      </c>
      <c r="U693" s="130">
        <v>0.25</v>
      </c>
      <c r="V693" s="126">
        <f t="shared" si="79"/>
        <v>0.77900000000000003</v>
      </c>
      <c r="W693" s="126">
        <f t="shared" si="79"/>
        <v>0.25</v>
      </c>
      <c r="X693" s="126"/>
      <c r="Y693" s="126"/>
      <c r="Z693" s="126"/>
      <c r="AA693" s="126"/>
      <c r="AB693" s="126"/>
      <c r="AC693" s="126"/>
      <c r="AD693" s="126"/>
      <c r="AE693" s="126"/>
      <c r="AF693" s="126"/>
      <c r="AG693" s="126"/>
      <c r="AH693" s="130"/>
      <c r="AI693" s="126"/>
      <c r="AJ693" s="130"/>
      <c r="AK693" s="130"/>
      <c r="AL693" s="126"/>
      <c r="AM693" s="126"/>
      <c r="AN693" s="126"/>
      <c r="AO693" s="126"/>
      <c r="AP693" s="130"/>
      <c r="AQ693" s="130"/>
    </row>
    <row r="694" spans="1:43" ht="63" x14ac:dyDescent="0.3">
      <c r="A694" s="718" t="s">
        <v>1085</v>
      </c>
      <c r="B694" s="155"/>
      <c r="C694" s="146" t="s">
        <v>1593</v>
      </c>
      <c r="D694" s="126"/>
      <c r="E694" s="126"/>
      <c r="F694" s="126"/>
      <c r="G694" s="126"/>
      <c r="H694" s="126"/>
      <c r="I694" s="126"/>
      <c r="J694" s="126"/>
      <c r="K694" s="126"/>
      <c r="L694" s="126"/>
      <c r="M694" s="126"/>
      <c r="N694" s="130"/>
      <c r="O694" s="130"/>
      <c r="P694" s="130"/>
      <c r="Q694" s="130"/>
      <c r="R694" s="130"/>
      <c r="S694" s="130"/>
      <c r="T694" s="130">
        <v>0.125</v>
      </c>
      <c r="U694" s="130">
        <v>0.1</v>
      </c>
      <c r="V694" s="126">
        <f t="shared" si="79"/>
        <v>0.125</v>
      </c>
      <c r="W694" s="126">
        <f t="shared" si="79"/>
        <v>0.1</v>
      </c>
      <c r="X694" s="126"/>
      <c r="Y694" s="126"/>
      <c r="Z694" s="126"/>
      <c r="AA694" s="126"/>
      <c r="AB694" s="126"/>
      <c r="AC694" s="126"/>
      <c r="AD694" s="126"/>
      <c r="AE694" s="126"/>
      <c r="AF694" s="126"/>
      <c r="AG694" s="126"/>
      <c r="AH694" s="130"/>
      <c r="AI694" s="126"/>
      <c r="AJ694" s="130"/>
      <c r="AK694" s="130"/>
      <c r="AL694" s="126"/>
      <c r="AM694" s="126"/>
      <c r="AN694" s="126"/>
      <c r="AO694" s="126"/>
      <c r="AP694" s="130"/>
      <c r="AQ694" s="130"/>
    </row>
    <row r="695" spans="1:43" ht="78.75" x14ac:dyDescent="0.3">
      <c r="A695" s="718" t="s">
        <v>1085</v>
      </c>
      <c r="B695" s="155"/>
      <c r="C695" s="146" t="s">
        <v>1594</v>
      </c>
      <c r="D695" s="126"/>
      <c r="E695" s="126"/>
      <c r="F695" s="126"/>
      <c r="G695" s="126"/>
      <c r="H695" s="126"/>
      <c r="I695" s="126"/>
      <c r="J695" s="126"/>
      <c r="K695" s="126"/>
      <c r="L695" s="126"/>
      <c r="M695" s="126"/>
      <c r="N695" s="130"/>
      <c r="O695" s="130"/>
      <c r="P695" s="130"/>
      <c r="Q695" s="130"/>
      <c r="R695" s="130"/>
      <c r="S695" s="130"/>
      <c r="T695" s="130">
        <v>0.17499999999999999</v>
      </c>
      <c r="U695" s="130"/>
      <c r="V695" s="126">
        <f t="shared" si="79"/>
        <v>0.17499999999999999</v>
      </c>
      <c r="W695" s="126">
        <f t="shared" si="79"/>
        <v>0</v>
      </c>
      <c r="X695" s="126"/>
      <c r="Y695" s="126"/>
      <c r="Z695" s="126"/>
      <c r="AA695" s="126"/>
      <c r="AB695" s="126"/>
      <c r="AC695" s="126"/>
      <c r="AD695" s="126"/>
      <c r="AE695" s="126"/>
      <c r="AF695" s="126"/>
      <c r="AG695" s="126"/>
      <c r="AH695" s="130"/>
      <c r="AI695" s="126"/>
      <c r="AJ695" s="130"/>
      <c r="AK695" s="130"/>
      <c r="AL695" s="126"/>
      <c r="AM695" s="126"/>
      <c r="AN695" s="126"/>
      <c r="AO695" s="126"/>
      <c r="AP695" s="130"/>
      <c r="AQ695" s="130"/>
    </row>
    <row r="696" spans="1:43" ht="47.25" x14ac:dyDescent="0.3">
      <c r="A696" s="718" t="s">
        <v>1085</v>
      </c>
      <c r="B696" s="155"/>
      <c r="C696" s="146" t="s">
        <v>1595</v>
      </c>
      <c r="D696" s="126"/>
      <c r="E696" s="126"/>
      <c r="F696" s="126"/>
      <c r="G696" s="126"/>
      <c r="H696" s="126"/>
      <c r="I696" s="126"/>
      <c r="J696" s="126"/>
      <c r="K696" s="126"/>
      <c r="L696" s="126"/>
      <c r="M696" s="126"/>
      <c r="N696" s="130"/>
      <c r="O696" s="130"/>
      <c r="P696" s="130"/>
      <c r="Q696" s="130"/>
      <c r="R696" s="130"/>
      <c r="S696" s="130"/>
      <c r="T696" s="130">
        <v>0.15</v>
      </c>
      <c r="U696" s="130"/>
      <c r="V696" s="126">
        <f t="shared" si="79"/>
        <v>0.15</v>
      </c>
      <c r="W696" s="126">
        <f t="shared" si="79"/>
        <v>0</v>
      </c>
      <c r="X696" s="126"/>
      <c r="Y696" s="126"/>
      <c r="Z696" s="126"/>
      <c r="AA696" s="126"/>
      <c r="AB696" s="126"/>
      <c r="AC696" s="126"/>
      <c r="AD696" s="126"/>
      <c r="AE696" s="126"/>
      <c r="AF696" s="126"/>
      <c r="AG696" s="126"/>
      <c r="AH696" s="130"/>
      <c r="AI696" s="126"/>
      <c r="AJ696" s="130"/>
      <c r="AK696" s="130"/>
      <c r="AL696" s="126"/>
      <c r="AM696" s="126"/>
      <c r="AN696" s="126"/>
      <c r="AO696" s="126"/>
      <c r="AP696" s="130"/>
      <c r="AQ696" s="130"/>
    </row>
    <row r="697" spans="1:43" ht="47.25" x14ac:dyDescent="0.3">
      <c r="A697" s="718" t="s">
        <v>1085</v>
      </c>
      <c r="B697" s="155"/>
      <c r="C697" s="146" t="s">
        <v>1596</v>
      </c>
      <c r="D697" s="126"/>
      <c r="E697" s="126"/>
      <c r="F697" s="126"/>
      <c r="G697" s="126"/>
      <c r="H697" s="126"/>
      <c r="I697" s="126"/>
      <c r="J697" s="126"/>
      <c r="K697" s="126"/>
      <c r="L697" s="126"/>
      <c r="M697" s="126"/>
      <c r="N697" s="130"/>
      <c r="O697" s="130"/>
      <c r="P697" s="130"/>
      <c r="Q697" s="130"/>
      <c r="R697" s="130"/>
      <c r="S697" s="130"/>
      <c r="T697" s="130">
        <v>0.72799999999999998</v>
      </c>
      <c r="U697" s="130"/>
      <c r="V697" s="126">
        <f t="shared" si="79"/>
        <v>0.72799999999999998</v>
      </c>
      <c r="W697" s="126">
        <f t="shared" si="79"/>
        <v>0</v>
      </c>
      <c r="X697" s="126"/>
      <c r="Y697" s="126"/>
      <c r="Z697" s="126"/>
      <c r="AA697" s="126"/>
      <c r="AB697" s="126"/>
      <c r="AC697" s="126"/>
      <c r="AD697" s="126"/>
      <c r="AE697" s="126"/>
      <c r="AF697" s="126"/>
      <c r="AG697" s="126"/>
      <c r="AH697" s="130"/>
      <c r="AI697" s="126"/>
      <c r="AJ697" s="130"/>
      <c r="AK697" s="130"/>
      <c r="AL697" s="126"/>
      <c r="AM697" s="126"/>
      <c r="AN697" s="126"/>
      <c r="AO697" s="126"/>
      <c r="AP697" s="130"/>
      <c r="AQ697" s="130"/>
    </row>
    <row r="698" spans="1:43" ht="47.25" x14ac:dyDescent="0.3">
      <c r="A698" s="718" t="s">
        <v>1085</v>
      </c>
      <c r="B698" s="155"/>
      <c r="C698" s="146" t="s">
        <v>1597</v>
      </c>
      <c r="D698" s="126"/>
      <c r="E698" s="126"/>
      <c r="F698" s="126"/>
      <c r="G698" s="126"/>
      <c r="H698" s="126"/>
      <c r="I698" s="126"/>
      <c r="J698" s="126"/>
      <c r="K698" s="126"/>
      <c r="L698" s="126"/>
      <c r="M698" s="126"/>
      <c r="N698" s="130"/>
      <c r="O698" s="130"/>
      <c r="P698" s="130"/>
      <c r="Q698" s="130"/>
      <c r="R698" s="130"/>
      <c r="S698" s="130"/>
      <c r="T698" s="130">
        <v>0.65100000000000002</v>
      </c>
      <c r="U698" s="130"/>
      <c r="V698" s="126">
        <f t="shared" si="79"/>
        <v>0.65100000000000002</v>
      </c>
      <c r="W698" s="126">
        <f t="shared" si="79"/>
        <v>0</v>
      </c>
      <c r="X698" s="126"/>
      <c r="Y698" s="126"/>
      <c r="Z698" s="126"/>
      <c r="AA698" s="126"/>
      <c r="AB698" s="126"/>
      <c r="AC698" s="126"/>
      <c r="AD698" s="126"/>
      <c r="AE698" s="126"/>
      <c r="AF698" s="126"/>
      <c r="AG698" s="126"/>
      <c r="AH698" s="130"/>
      <c r="AI698" s="126"/>
      <c r="AJ698" s="130"/>
      <c r="AK698" s="130"/>
      <c r="AL698" s="126"/>
      <c r="AM698" s="126"/>
      <c r="AN698" s="126"/>
      <c r="AO698" s="126"/>
      <c r="AP698" s="130"/>
      <c r="AQ698" s="130"/>
    </row>
    <row r="699" spans="1:43" ht="47.25" x14ac:dyDescent="0.3">
      <c r="A699" s="718" t="s">
        <v>1085</v>
      </c>
      <c r="B699" s="155"/>
      <c r="C699" s="146" t="s">
        <v>1598</v>
      </c>
      <c r="D699" s="126"/>
      <c r="E699" s="126"/>
      <c r="F699" s="126"/>
      <c r="G699" s="126"/>
      <c r="H699" s="126"/>
      <c r="I699" s="126"/>
      <c r="J699" s="126"/>
      <c r="K699" s="126"/>
      <c r="L699" s="126"/>
      <c r="M699" s="126"/>
      <c r="N699" s="130"/>
      <c r="O699" s="130"/>
      <c r="P699" s="130"/>
      <c r="Q699" s="130"/>
      <c r="R699" s="130"/>
      <c r="S699" s="130"/>
      <c r="T699" s="130">
        <v>0.26100000000000001</v>
      </c>
      <c r="U699" s="130">
        <v>0.16</v>
      </c>
      <c r="V699" s="126">
        <f t="shared" si="79"/>
        <v>0.26100000000000001</v>
      </c>
      <c r="W699" s="126">
        <f t="shared" si="79"/>
        <v>0.16</v>
      </c>
      <c r="X699" s="126"/>
      <c r="Y699" s="126"/>
      <c r="Z699" s="126"/>
      <c r="AA699" s="126"/>
      <c r="AB699" s="126"/>
      <c r="AC699" s="126"/>
      <c r="AD699" s="126"/>
      <c r="AE699" s="126"/>
      <c r="AF699" s="126"/>
      <c r="AG699" s="126"/>
      <c r="AH699" s="130"/>
      <c r="AI699" s="126"/>
      <c r="AJ699" s="130"/>
      <c r="AK699" s="130"/>
      <c r="AL699" s="126"/>
      <c r="AM699" s="126"/>
      <c r="AN699" s="126"/>
      <c r="AO699" s="126"/>
      <c r="AP699" s="130"/>
      <c r="AQ699" s="130"/>
    </row>
    <row r="700" spans="1:43" ht="47.25" x14ac:dyDescent="0.3">
      <c r="A700" s="718" t="s">
        <v>1085</v>
      </c>
      <c r="B700" s="155"/>
      <c r="C700" s="146" t="s">
        <v>1599</v>
      </c>
      <c r="D700" s="126"/>
      <c r="E700" s="126"/>
      <c r="F700" s="126"/>
      <c r="G700" s="126"/>
      <c r="H700" s="126"/>
      <c r="I700" s="126"/>
      <c r="J700" s="126"/>
      <c r="K700" s="126"/>
      <c r="L700" s="126"/>
      <c r="M700" s="126"/>
      <c r="N700" s="130"/>
      <c r="O700" s="130"/>
      <c r="P700" s="130"/>
      <c r="Q700" s="130"/>
      <c r="R700" s="130"/>
      <c r="S700" s="130"/>
      <c r="T700" s="130">
        <v>0.28299999999999997</v>
      </c>
      <c r="U700" s="130">
        <v>2.5000000000000001E-2</v>
      </c>
      <c r="V700" s="126">
        <f t="shared" si="79"/>
        <v>0.28299999999999997</v>
      </c>
      <c r="W700" s="126">
        <f t="shared" si="79"/>
        <v>2.5000000000000001E-2</v>
      </c>
      <c r="X700" s="126"/>
      <c r="Y700" s="126"/>
      <c r="Z700" s="126"/>
      <c r="AA700" s="126"/>
      <c r="AB700" s="126"/>
      <c r="AC700" s="126"/>
      <c r="AD700" s="126"/>
      <c r="AE700" s="126"/>
      <c r="AF700" s="126"/>
      <c r="AG700" s="126"/>
      <c r="AH700" s="130"/>
      <c r="AI700" s="126"/>
      <c r="AJ700" s="130"/>
      <c r="AK700" s="130"/>
      <c r="AL700" s="126"/>
      <c r="AM700" s="126"/>
      <c r="AN700" s="126"/>
      <c r="AO700" s="126"/>
      <c r="AP700" s="130"/>
      <c r="AQ700" s="130"/>
    </row>
    <row r="701" spans="1:43" ht="47.25" x14ac:dyDescent="0.3">
      <c r="A701" s="718" t="s">
        <v>1085</v>
      </c>
      <c r="B701" s="155"/>
      <c r="C701" s="146" t="s">
        <v>1600</v>
      </c>
      <c r="D701" s="126"/>
      <c r="E701" s="126"/>
      <c r="F701" s="126"/>
      <c r="G701" s="126"/>
      <c r="H701" s="126"/>
      <c r="I701" s="126"/>
      <c r="J701" s="126"/>
      <c r="K701" s="126"/>
      <c r="L701" s="126"/>
      <c r="M701" s="126"/>
      <c r="N701" s="130"/>
      <c r="O701" s="130"/>
      <c r="P701" s="130"/>
      <c r="Q701" s="130"/>
      <c r="R701" s="130"/>
      <c r="S701" s="130"/>
      <c r="T701" s="130">
        <v>0.42899999999999999</v>
      </c>
      <c r="U701" s="130">
        <v>6.3E-2</v>
      </c>
      <c r="V701" s="126">
        <f t="shared" si="79"/>
        <v>0.42899999999999999</v>
      </c>
      <c r="W701" s="126">
        <f t="shared" si="79"/>
        <v>6.3E-2</v>
      </c>
      <c r="X701" s="126"/>
      <c r="Y701" s="126"/>
      <c r="Z701" s="126"/>
      <c r="AA701" s="126"/>
      <c r="AB701" s="126"/>
      <c r="AC701" s="126"/>
      <c r="AD701" s="126"/>
      <c r="AE701" s="126"/>
      <c r="AF701" s="126"/>
      <c r="AG701" s="126"/>
      <c r="AH701" s="130"/>
      <c r="AI701" s="126"/>
      <c r="AJ701" s="130"/>
      <c r="AK701" s="130"/>
      <c r="AL701" s="126"/>
      <c r="AM701" s="126"/>
      <c r="AN701" s="126"/>
      <c r="AO701" s="126"/>
      <c r="AP701" s="130"/>
      <c r="AQ701" s="130"/>
    </row>
    <row r="702" spans="1:43" ht="47.25" x14ac:dyDescent="0.3">
      <c r="A702" s="718" t="s">
        <v>1085</v>
      </c>
      <c r="B702" s="155"/>
      <c r="C702" s="146" t="s">
        <v>1601</v>
      </c>
      <c r="D702" s="126"/>
      <c r="E702" s="126"/>
      <c r="F702" s="126"/>
      <c r="G702" s="126"/>
      <c r="H702" s="126"/>
      <c r="I702" s="126"/>
      <c r="J702" s="126"/>
      <c r="K702" s="126"/>
      <c r="L702" s="126"/>
      <c r="M702" s="126"/>
      <c r="N702" s="130"/>
      <c r="O702" s="130"/>
      <c r="P702" s="130"/>
      <c r="Q702" s="130"/>
      <c r="R702" s="130"/>
      <c r="S702" s="130"/>
      <c r="T702" s="130">
        <v>0.33500000000000002</v>
      </c>
      <c r="U702" s="130">
        <v>2.5000000000000001E-2</v>
      </c>
      <c r="V702" s="126">
        <f t="shared" si="79"/>
        <v>0.33500000000000002</v>
      </c>
      <c r="W702" s="126">
        <f t="shared" si="79"/>
        <v>2.5000000000000001E-2</v>
      </c>
      <c r="X702" s="126"/>
      <c r="Y702" s="126"/>
      <c r="Z702" s="126"/>
      <c r="AA702" s="126"/>
      <c r="AB702" s="126"/>
      <c r="AC702" s="126"/>
      <c r="AD702" s="126"/>
      <c r="AE702" s="126"/>
      <c r="AF702" s="126"/>
      <c r="AG702" s="126"/>
      <c r="AH702" s="130"/>
      <c r="AI702" s="126"/>
      <c r="AJ702" s="130"/>
      <c r="AK702" s="130"/>
      <c r="AL702" s="126"/>
      <c r="AM702" s="126"/>
      <c r="AN702" s="126"/>
      <c r="AO702" s="126"/>
      <c r="AP702" s="130"/>
      <c r="AQ702" s="130"/>
    </row>
    <row r="703" spans="1:43" ht="47.25" x14ac:dyDescent="0.3">
      <c r="A703" s="718" t="s">
        <v>1085</v>
      </c>
      <c r="B703" s="155"/>
      <c r="C703" s="146" t="s">
        <v>1602</v>
      </c>
      <c r="D703" s="126"/>
      <c r="E703" s="126"/>
      <c r="F703" s="126"/>
      <c r="G703" s="126"/>
      <c r="H703" s="126"/>
      <c r="I703" s="126"/>
      <c r="J703" s="126"/>
      <c r="K703" s="126"/>
      <c r="L703" s="126"/>
      <c r="M703" s="126"/>
      <c r="N703" s="130"/>
      <c r="O703" s="130"/>
      <c r="P703" s="130"/>
      <c r="Q703" s="130"/>
      <c r="R703" s="130"/>
      <c r="S703" s="130"/>
      <c r="T703" s="130">
        <v>0.11</v>
      </c>
      <c r="U703" s="130"/>
      <c r="V703" s="126">
        <f t="shared" si="79"/>
        <v>0.11</v>
      </c>
      <c r="W703" s="126">
        <f t="shared" si="79"/>
        <v>0</v>
      </c>
      <c r="X703" s="126"/>
      <c r="Y703" s="126"/>
      <c r="Z703" s="126"/>
      <c r="AA703" s="126"/>
      <c r="AB703" s="126"/>
      <c r="AC703" s="126"/>
      <c r="AD703" s="126"/>
      <c r="AE703" s="126"/>
      <c r="AF703" s="126"/>
      <c r="AG703" s="126"/>
      <c r="AH703" s="130"/>
      <c r="AI703" s="126"/>
      <c r="AJ703" s="130"/>
      <c r="AK703" s="130"/>
      <c r="AL703" s="126"/>
      <c r="AM703" s="126"/>
      <c r="AN703" s="126"/>
      <c r="AO703" s="126"/>
      <c r="AP703" s="130"/>
      <c r="AQ703" s="130"/>
    </row>
    <row r="704" spans="1:43" ht="47.25" x14ac:dyDescent="0.3">
      <c r="A704" s="718" t="s">
        <v>1085</v>
      </c>
      <c r="B704" s="155"/>
      <c r="C704" s="146" t="s">
        <v>1603</v>
      </c>
      <c r="D704" s="126"/>
      <c r="E704" s="126"/>
      <c r="F704" s="126"/>
      <c r="G704" s="126"/>
      <c r="H704" s="126"/>
      <c r="I704" s="126"/>
      <c r="J704" s="126"/>
      <c r="K704" s="126"/>
      <c r="L704" s="126"/>
      <c r="M704" s="126"/>
      <c r="N704" s="130"/>
      <c r="O704" s="130"/>
      <c r="P704" s="130"/>
      <c r="Q704" s="130"/>
      <c r="R704" s="130"/>
      <c r="S704" s="130"/>
      <c r="T704" s="130">
        <v>0.38100000000000001</v>
      </c>
      <c r="U704" s="130"/>
      <c r="V704" s="126">
        <f t="shared" si="79"/>
        <v>0.38100000000000001</v>
      </c>
      <c r="W704" s="126">
        <f t="shared" si="79"/>
        <v>0</v>
      </c>
      <c r="X704" s="126"/>
      <c r="Y704" s="126"/>
      <c r="Z704" s="126"/>
      <c r="AA704" s="126"/>
      <c r="AB704" s="126"/>
      <c r="AC704" s="126"/>
      <c r="AD704" s="126"/>
      <c r="AE704" s="126"/>
      <c r="AF704" s="126"/>
      <c r="AG704" s="126"/>
      <c r="AH704" s="130"/>
      <c r="AI704" s="126"/>
      <c r="AJ704" s="130"/>
      <c r="AK704" s="130"/>
      <c r="AL704" s="126"/>
      <c r="AM704" s="126"/>
      <c r="AN704" s="126"/>
      <c r="AO704" s="126"/>
      <c r="AP704" s="130"/>
      <c r="AQ704" s="130"/>
    </row>
    <row r="705" spans="1:43" ht="31.5" x14ac:dyDescent="0.3">
      <c r="A705" s="718" t="s">
        <v>1085</v>
      </c>
      <c r="B705" s="155"/>
      <c r="C705" s="146" t="s">
        <v>1604</v>
      </c>
      <c r="D705" s="126"/>
      <c r="E705" s="126"/>
      <c r="F705" s="126"/>
      <c r="G705" s="126"/>
      <c r="H705" s="126"/>
      <c r="I705" s="126"/>
      <c r="J705" s="126"/>
      <c r="K705" s="126"/>
      <c r="L705" s="126"/>
      <c r="M705" s="126"/>
      <c r="N705" s="130"/>
      <c r="O705" s="130"/>
      <c r="P705" s="130"/>
      <c r="Q705" s="130"/>
      <c r="R705" s="130"/>
      <c r="S705" s="130"/>
      <c r="T705" s="130">
        <v>8.5999999999999993E-2</v>
      </c>
      <c r="U705" s="130"/>
      <c r="V705" s="126">
        <f t="shared" si="79"/>
        <v>8.5999999999999993E-2</v>
      </c>
      <c r="W705" s="126">
        <f t="shared" si="79"/>
        <v>0</v>
      </c>
      <c r="X705" s="126"/>
      <c r="Y705" s="126"/>
      <c r="Z705" s="126"/>
      <c r="AA705" s="126"/>
      <c r="AB705" s="126"/>
      <c r="AC705" s="126"/>
      <c r="AD705" s="126"/>
      <c r="AE705" s="126"/>
      <c r="AF705" s="126"/>
      <c r="AG705" s="126"/>
      <c r="AH705" s="130"/>
      <c r="AI705" s="126"/>
      <c r="AJ705" s="130"/>
      <c r="AK705" s="130"/>
      <c r="AL705" s="126"/>
      <c r="AM705" s="126"/>
      <c r="AN705" s="126"/>
      <c r="AO705" s="126"/>
      <c r="AP705" s="130"/>
      <c r="AQ705" s="130"/>
    </row>
    <row r="706" spans="1:43" ht="47.25" x14ac:dyDescent="0.3">
      <c r="A706" s="718" t="s">
        <v>1085</v>
      </c>
      <c r="B706" s="155"/>
      <c r="C706" s="146" t="s">
        <v>1605</v>
      </c>
      <c r="D706" s="126"/>
      <c r="E706" s="126"/>
      <c r="F706" s="126"/>
      <c r="G706" s="126"/>
      <c r="H706" s="126"/>
      <c r="I706" s="126"/>
      <c r="J706" s="126"/>
      <c r="K706" s="126"/>
      <c r="L706" s="126"/>
      <c r="M706" s="126"/>
      <c r="N706" s="130"/>
      <c r="O706" s="130"/>
      <c r="P706" s="130"/>
      <c r="Q706" s="130"/>
      <c r="R706" s="130"/>
      <c r="S706" s="130"/>
      <c r="T706" s="130">
        <v>3.5000000000000003E-2</v>
      </c>
      <c r="U706" s="130"/>
      <c r="V706" s="126">
        <f t="shared" si="79"/>
        <v>3.5000000000000003E-2</v>
      </c>
      <c r="W706" s="126">
        <f t="shared" si="79"/>
        <v>0</v>
      </c>
      <c r="X706" s="126"/>
      <c r="Y706" s="126"/>
      <c r="Z706" s="126"/>
      <c r="AA706" s="126"/>
      <c r="AB706" s="126"/>
      <c r="AC706" s="126"/>
      <c r="AD706" s="126"/>
      <c r="AE706" s="126"/>
      <c r="AF706" s="126"/>
      <c r="AG706" s="126"/>
      <c r="AH706" s="130"/>
      <c r="AI706" s="126"/>
      <c r="AJ706" s="130"/>
      <c r="AK706" s="130"/>
      <c r="AL706" s="126"/>
      <c r="AM706" s="126"/>
      <c r="AN706" s="126"/>
      <c r="AO706" s="126"/>
      <c r="AP706" s="130"/>
      <c r="AQ706" s="130"/>
    </row>
    <row r="707" spans="1:43" ht="47.25" x14ac:dyDescent="0.3">
      <c r="A707" s="718" t="s">
        <v>1085</v>
      </c>
      <c r="B707" s="155"/>
      <c r="C707" s="146" t="s">
        <v>1606</v>
      </c>
      <c r="D707" s="126"/>
      <c r="E707" s="126"/>
      <c r="F707" s="126"/>
      <c r="G707" s="126"/>
      <c r="H707" s="126"/>
      <c r="I707" s="126"/>
      <c r="J707" s="126"/>
      <c r="K707" s="126"/>
      <c r="L707" s="126"/>
      <c r="M707" s="126"/>
      <c r="N707" s="130"/>
      <c r="O707" s="130"/>
      <c r="P707" s="130"/>
      <c r="Q707" s="130"/>
      <c r="R707" s="130"/>
      <c r="S707" s="130"/>
      <c r="T707" s="130">
        <v>0.19</v>
      </c>
      <c r="U707" s="130"/>
      <c r="V707" s="126">
        <f t="shared" si="79"/>
        <v>0.19</v>
      </c>
      <c r="W707" s="126">
        <f t="shared" si="79"/>
        <v>0</v>
      </c>
      <c r="X707" s="126"/>
      <c r="Y707" s="126"/>
      <c r="Z707" s="126"/>
      <c r="AA707" s="126"/>
      <c r="AB707" s="126"/>
      <c r="AC707" s="126"/>
      <c r="AD707" s="126"/>
      <c r="AE707" s="126"/>
      <c r="AF707" s="126"/>
      <c r="AG707" s="126"/>
      <c r="AH707" s="130"/>
      <c r="AI707" s="126"/>
      <c r="AJ707" s="130"/>
      <c r="AK707" s="130"/>
      <c r="AL707" s="126"/>
      <c r="AM707" s="126"/>
      <c r="AN707" s="126"/>
      <c r="AO707" s="126"/>
      <c r="AP707" s="130"/>
      <c r="AQ707" s="130"/>
    </row>
    <row r="708" spans="1:43" ht="47.25" x14ac:dyDescent="0.3">
      <c r="A708" s="718" t="s">
        <v>1085</v>
      </c>
      <c r="B708" s="155"/>
      <c r="C708" s="146" t="s">
        <v>1607</v>
      </c>
      <c r="D708" s="126"/>
      <c r="E708" s="126"/>
      <c r="F708" s="126"/>
      <c r="G708" s="126"/>
      <c r="H708" s="126"/>
      <c r="I708" s="126"/>
      <c r="J708" s="126"/>
      <c r="K708" s="126"/>
      <c r="L708" s="126"/>
      <c r="M708" s="126"/>
      <c r="N708" s="130"/>
      <c r="O708" s="130"/>
      <c r="P708" s="130"/>
      <c r="Q708" s="130"/>
      <c r="R708" s="130"/>
      <c r="S708" s="130"/>
      <c r="T708" s="130">
        <v>0.21</v>
      </c>
      <c r="U708" s="130">
        <v>2.5000000000000001E-2</v>
      </c>
      <c r="V708" s="126">
        <f t="shared" si="79"/>
        <v>0.21</v>
      </c>
      <c r="W708" s="126">
        <f t="shared" si="79"/>
        <v>2.5000000000000001E-2</v>
      </c>
      <c r="X708" s="126"/>
      <c r="Y708" s="126"/>
      <c r="Z708" s="126"/>
      <c r="AA708" s="126"/>
      <c r="AB708" s="126"/>
      <c r="AC708" s="126"/>
      <c r="AD708" s="126"/>
      <c r="AE708" s="126"/>
      <c r="AF708" s="126"/>
      <c r="AG708" s="126"/>
      <c r="AH708" s="130"/>
      <c r="AI708" s="126"/>
      <c r="AJ708" s="130"/>
      <c r="AK708" s="130"/>
      <c r="AL708" s="126"/>
      <c r="AM708" s="126"/>
      <c r="AN708" s="126"/>
      <c r="AO708" s="126"/>
      <c r="AP708" s="130"/>
      <c r="AQ708" s="130"/>
    </row>
    <row r="709" spans="1:43" ht="31.5" x14ac:dyDescent="0.3">
      <c r="A709" s="718" t="s">
        <v>1085</v>
      </c>
      <c r="B709" s="155"/>
      <c r="C709" s="146" t="s">
        <v>1608</v>
      </c>
      <c r="D709" s="126"/>
      <c r="E709" s="126"/>
      <c r="F709" s="126"/>
      <c r="G709" s="126"/>
      <c r="H709" s="126"/>
      <c r="I709" s="126"/>
      <c r="J709" s="126"/>
      <c r="K709" s="126"/>
      <c r="L709" s="126"/>
      <c r="M709" s="126"/>
      <c r="N709" s="130"/>
      <c r="O709" s="130"/>
      <c r="P709" s="130"/>
      <c r="Q709" s="130"/>
      <c r="R709" s="130"/>
      <c r="S709" s="130"/>
      <c r="T709" s="130">
        <v>0.14199999999999999</v>
      </c>
      <c r="U709" s="130">
        <v>2.5000000000000001E-2</v>
      </c>
      <c r="V709" s="126">
        <f t="shared" si="79"/>
        <v>0.14199999999999999</v>
      </c>
      <c r="W709" s="126">
        <f t="shared" si="79"/>
        <v>2.5000000000000001E-2</v>
      </c>
      <c r="X709" s="126"/>
      <c r="Y709" s="126"/>
      <c r="Z709" s="126"/>
      <c r="AA709" s="126"/>
      <c r="AB709" s="126"/>
      <c r="AC709" s="126"/>
      <c r="AD709" s="126"/>
      <c r="AE709" s="126"/>
      <c r="AF709" s="126"/>
      <c r="AG709" s="126"/>
      <c r="AH709" s="130"/>
      <c r="AI709" s="126"/>
      <c r="AJ709" s="130"/>
      <c r="AK709" s="130"/>
      <c r="AL709" s="126"/>
      <c r="AM709" s="126"/>
      <c r="AN709" s="126"/>
      <c r="AO709" s="126"/>
      <c r="AP709" s="130"/>
      <c r="AQ709" s="130"/>
    </row>
    <row r="710" spans="1:43" ht="47.25" x14ac:dyDescent="0.3">
      <c r="A710" s="718" t="s">
        <v>1085</v>
      </c>
      <c r="B710" s="155"/>
      <c r="C710" s="146" t="s">
        <v>1609</v>
      </c>
      <c r="D710" s="126"/>
      <c r="E710" s="126"/>
      <c r="F710" s="126"/>
      <c r="G710" s="126"/>
      <c r="H710" s="126"/>
      <c r="I710" s="126"/>
      <c r="J710" s="126"/>
      <c r="K710" s="126"/>
      <c r="L710" s="126"/>
      <c r="M710" s="126"/>
      <c r="N710" s="130"/>
      <c r="O710" s="130"/>
      <c r="P710" s="130"/>
      <c r="Q710" s="130"/>
      <c r="R710" s="130"/>
      <c r="S710" s="130"/>
      <c r="T710" s="130">
        <v>0.60099999999999998</v>
      </c>
      <c r="U710" s="130"/>
      <c r="V710" s="126">
        <f t="shared" si="79"/>
        <v>0.60099999999999998</v>
      </c>
      <c r="W710" s="126">
        <f t="shared" si="79"/>
        <v>0</v>
      </c>
      <c r="X710" s="126"/>
      <c r="Y710" s="126"/>
      <c r="Z710" s="126"/>
      <c r="AA710" s="126"/>
      <c r="AB710" s="126"/>
      <c r="AC710" s="126"/>
      <c r="AD710" s="126"/>
      <c r="AE710" s="126"/>
      <c r="AF710" s="126"/>
      <c r="AG710" s="126"/>
      <c r="AH710" s="130"/>
      <c r="AI710" s="126"/>
      <c r="AJ710" s="130"/>
      <c r="AK710" s="130"/>
      <c r="AL710" s="126"/>
      <c r="AM710" s="126"/>
      <c r="AN710" s="126"/>
      <c r="AO710" s="126"/>
      <c r="AP710" s="130"/>
      <c r="AQ710" s="130"/>
    </row>
    <row r="711" spans="1:43" ht="47.25" x14ac:dyDescent="0.3">
      <c r="A711" s="718" t="s">
        <v>1085</v>
      </c>
      <c r="B711" s="155"/>
      <c r="C711" s="146" t="s">
        <v>1610</v>
      </c>
      <c r="D711" s="126"/>
      <c r="E711" s="126"/>
      <c r="F711" s="126"/>
      <c r="G711" s="126"/>
      <c r="H711" s="126"/>
      <c r="I711" s="126"/>
      <c r="J711" s="126"/>
      <c r="K711" s="126"/>
      <c r="L711" s="126"/>
      <c r="M711" s="126"/>
      <c r="N711" s="130"/>
      <c r="O711" s="130"/>
      <c r="P711" s="130"/>
      <c r="Q711" s="130"/>
      <c r="R711" s="130"/>
      <c r="S711" s="130"/>
      <c r="T711" s="130">
        <v>0.59</v>
      </c>
      <c r="U711" s="130">
        <v>0.1</v>
      </c>
      <c r="V711" s="126">
        <f t="shared" si="79"/>
        <v>0.59</v>
      </c>
      <c r="W711" s="126">
        <f t="shared" si="79"/>
        <v>0.1</v>
      </c>
      <c r="X711" s="126"/>
      <c r="Y711" s="126"/>
      <c r="Z711" s="126"/>
      <c r="AA711" s="126"/>
      <c r="AB711" s="126"/>
      <c r="AC711" s="126"/>
      <c r="AD711" s="126"/>
      <c r="AE711" s="126"/>
      <c r="AF711" s="126"/>
      <c r="AG711" s="126"/>
      <c r="AH711" s="130"/>
      <c r="AI711" s="126"/>
      <c r="AJ711" s="130"/>
      <c r="AK711" s="130"/>
      <c r="AL711" s="126"/>
      <c r="AM711" s="126"/>
      <c r="AN711" s="126"/>
      <c r="AO711" s="126"/>
      <c r="AP711" s="130"/>
      <c r="AQ711" s="130"/>
    </row>
    <row r="712" spans="1:43" ht="47.25" x14ac:dyDescent="0.3">
      <c r="A712" s="718" t="s">
        <v>1085</v>
      </c>
      <c r="B712" s="155"/>
      <c r="C712" s="146" t="s">
        <v>1611</v>
      </c>
      <c r="D712" s="126"/>
      <c r="E712" s="126"/>
      <c r="F712" s="126"/>
      <c r="G712" s="126"/>
      <c r="H712" s="126"/>
      <c r="I712" s="126"/>
      <c r="J712" s="126"/>
      <c r="K712" s="126"/>
      <c r="L712" s="126"/>
      <c r="M712" s="126"/>
      <c r="N712" s="130"/>
      <c r="O712" s="130"/>
      <c r="P712" s="130"/>
      <c r="Q712" s="130"/>
      <c r="R712" s="130"/>
      <c r="S712" s="130"/>
      <c r="T712" s="130">
        <v>0.46500000000000002</v>
      </c>
      <c r="U712" s="130"/>
      <c r="V712" s="126">
        <f t="shared" si="79"/>
        <v>0.46500000000000002</v>
      </c>
      <c r="W712" s="126">
        <f t="shared" si="79"/>
        <v>0</v>
      </c>
      <c r="X712" s="126"/>
      <c r="Y712" s="126"/>
      <c r="Z712" s="126"/>
      <c r="AA712" s="126"/>
      <c r="AB712" s="126"/>
      <c r="AC712" s="126"/>
      <c r="AD712" s="126"/>
      <c r="AE712" s="126"/>
      <c r="AF712" s="126"/>
      <c r="AG712" s="126"/>
      <c r="AH712" s="130"/>
      <c r="AI712" s="126"/>
      <c r="AJ712" s="130"/>
      <c r="AK712" s="130"/>
      <c r="AL712" s="126"/>
      <c r="AM712" s="126"/>
      <c r="AN712" s="126"/>
      <c r="AO712" s="126"/>
      <c r="AP712" s="130"/>
      <c r="AQ712" s="130"/>
    </row>
    <row r="713" spans="1:43" ht="31.5" x14ac:dyDescent="0.3">
      <c r="A713" s="718" t="s">
        <v>1085</v>
      </c>
      <c r="B713" s="155"/>
      <c r="C713" s="146" t="s">
        <v>1612</v>
      </c>
      <c r="D713" s="126"/>
      <c r="E713" s="126"/>
      <c r="F713" s="126"/>
      <c r="G713" s="126"/>
      <c r="H713" s="126"/>
      <c r="I713" s="126"/>
      <c r="J713" s="126"/>
      <c r="K713" s="126"/>
      <c r="L713" s="126"/>
      <c r="M713" s="126"/>
      <c r="N713" s="130"/>
      <c r="O713" s="130"/>
      <c r="P713" s="130"/>
      <c r="Q713" s="130"/>
      <c r="R713" s="130"/>
      <c r="S713" s="130"/>
      <c r="T713" s="130">
        <v>7.0999999999999994E-2</v>
      </c>
      <c r="U713" s="130"/>
      <c r="V713" s="126">
        <f t="shared" si="79"/>
        <v>7.0999999999999994E-2</v>
      </c>
      <c r="W713" s="126">
        <f t="shared" si="79"/>
        <v>0</v>
      </c>
      <c r="X713" s="126"/>
      <c r="Y713" s="126"/>
      <c r="Z713" s="126"/>
      <c r="AA713" s="126"/>
      <c r="AB713" s="126"/>
      <c r="AC713" s="126"/>
      <c r="AD713" s="126"/>
      <c r="AE713" s="126"/>
      <c r="AF713" s="126"/>
      <c r="AG713" s="126"/>
      <c r="AH713" s="130"/>
      <c r="AI713" s="126"/>
      <c r="AJ713" s="130"/>
      <c r="AK713" s="130"/>
      <c r="AL713" s="126"/>
      <c r="AM713" s="126"/>
      <c r="AN713" s="126"/>
      <c r="AO713" s="126"/>
      <c r="AP713" s="130"/>
      <c r="AQ713" s="130"/>
    </row>
    <row r="714" spans="1:43" ht="31.5" x14ac:dyDescent="0.3">
      <c r="A714" s="718" t="s">
        <v>1085</v>
      </c>
      <c r="B714" s="155"/>
      <c r="C714" s="146" t="s">
        <v>1613</v>
      </c>
      <c r="D714" s="126"/>
      <c r="E714" s="126"/>
      <c r="F714" s="126"/>
      <c r="G714" s="126"/>
      <c r="H714" s="126"/>
      <c r="I714" s="126"/>
      <c r="J714" s="126"/>
      <c r="K714" s="126"/>
      <c r="L714" s="126"/>
      <c r="M714" s="126"/>
      <c r="N714" s="130"/>
      <c r="O714" s="130"/>
      <c r="P714" s="130"/>
      <c r="Q714" s="130"/>
      <c r="R714" s="130"/>
      <c r="S714" s="130"/>
      <c r="T714" s="130">
        <v>4.7E-2</v>
      </c>
      <c r="U714" s="130">
        <v>6.3E-2</v>
      </c>
      <c r="V714" s="126">
        <f t="shared" si="79"/>
        <v>4.7E-2</v>
      </c>
      <c r="W714" s="126">
        <f t="shared" si="79"/>
        <v>6.3E-2</v>
      </c>
      <c r="X714" s="126"/>
      <c r="Y714" s="126"/>
      <c r="Z714" s="126"/>
      <c r="AA714" s="126"/>
      <c r="AB714" s="126"/>
      <c r="AC714" s="126"/>
      <c r="AD714" s="126"/>
      <c r="AE714" s="126"/>
      <c r="AF714" s="126"/>
      <c r="AG714" s="126"/>
      <c r="AH714" s="130"/>
      <c r="AI714" s="126"/>
      <c r="AJ714" s="130"/>
      <c r="AK714" s="130"/>
      <c r="AL714" s="126"/>
      <c r="AM714" s="126"/>
      <c r="AN714" s="126"/>
      <c r="AO714" s="126"/>
      <c r="AP714" s="130"/>
      <c r="AQ714" s="130"/>
    </row>
    <row r="715" spans="1:43" ht="47.25" x14ac:dyDescent="0.3">
      <c r="A715" s="718" t="s">
        <v>1085</v>
      </c>
      <c r="B715" s="155"/>
      <c r="C715" s="146" t="s">
        <v>1614</v>
      </c>
      <c r="D715" s="126"/>
      <c r="E715" s="126"/>
      <c r="F715" s="126"/>
      <c r="G715" s="126"/>
      <c r="H715" s="126"/>
      <c r="I715" s="126"/>
      <c r="J715" s="126"/>
      <c r="K715" s="126"/>
      <c r="L715" s="126"/>
      <c r="M715" s="126"/>
      <c r="N715" s="130"/>
      <c r="O715" s="130"/>
      <c r="P715" s="130"/>
      <c r="Q715" s="130"/>
      <c r="R715" s="130"/>
      <c r="S715" s="130"/>
      <c r="T715" s="130">
        <v>0.91800000000000004</v>
      </c>
      <c r="U715" s="130">
        <v>2.5000000000000001E-2</v>
      </c>
      <c r="V715" s="126">
        <f t="shared" si="79"/>
        <v>0.91800000000000004</v>
      </c>
      <c r="W715" s="126">
        <f t="shared" si="79"/>
        <v>2.5000000000000001E-2</v>
      </c>
      <c r="X715" s="126"/>
      <c r="Y715" s="126"/>
      <c r="Z715" s="126"/>
      <c r="AA715" s="126"/>
      <c r="AB715" s="126"/>
      <c r="AC715" s="126"/>
      <c r="AD715" s="126"/>
      <c r="AE715" s="126"/>
      <c r="AF715" s="126"/>
      <c r="AG715" s="126"/>
      <c r="AH715" s="130"/>
      <c r="AI715" s="126"/>
      <c r="AJ715" s="130"/>
      <c r="AK715" s="130"/>
      <c r="AL715" s="126"/>
      <c r="AM715" s="126"/>
      <c r="AN715" s="126"/>
      <c r="AO715" s="126"/>
      <c r="AP715" s="130"/>
      <c r="AQ715" s="130"/>
    </row>
    <row r="716" spans="1:43" ht="47.25" x14ac:dyDescent="0.3">
      <c r="A716" s="718" t="s">
        <v>1085</v>
      </c>
      <c r="B716" s="155"/>
      <c r="C716" s="146" t="s">
        <v>1615</v>
      </c>
      <c r="D716" s="126"/>
      <c r="E716" s="126"/>
      <c r="F716" s="126"/>
      <c r="G716" s="126"/>
      <c r="H716" s="126"/>
      <c r="I716" s="126"/>
      <c r="J716" s="126"/>
      <c r="K716" s="126"/>
      <c r="L716" s="126"/>
      <c r="M716" s="126"/>
      <c r="N716" s="130"/>
      <c r="O716" s="130"/>
      <c r="P716" s="130"/>
      <c r="Q716" s="130"/>
      <c r="R716" s="130"/>
      <c r="S716" s="130"/>
      <c r="T716" s="130">
        <v>0.6</v>
      </c>
      <c r="U716" s="130"/>
      <c r="V716" s="126">
        <f t="shared" si="79"/>
        <v>0.6</v>
      </c>
      <c r="W716" s="126">
        <f t="shared" si="79"/>
        <v>0</v>
      </c>
      <c r="X716" s="126"/>
      <c r="Y716" s="126"/>
      <c r="Z716" s="126"/>
      <c r="AA716" s="126"/>
      <c r="AB716" s="126"/>
      <c r="AC716" s="126"/>
      <c r="AD716" s="126"/>
      <c r="AE716" s="126"/>
      <c r="AF716" s="126"/>
      <c r="AG716" s="126"/>
      <c r="AH716" s="130"/>
      <c r="AI716" s="126"/>
      <c r="AJ716" s="130"/>
      <c r="AK716" s="130"/>
      <c r="AL716" s="126"/>
      <c r="AM716" s="126"/>
      <c r="AN716" s="126"/>
      <c r="AO716" s="126"/>
      <c r="AP716" s="130"/>
      <c r="AQ716" s="130"/>
    </row>
    <row r="717" spans="1:43" ht="47.25" x14ac:dyDescent="0.3">
      <c r="A717" s="718" t="s">
        <v>1085</v>
      </c>
      <c r="B717" s="155"/>
      <c r="C717" s="146" t="s">
        <v>1616</v>
      </c>
      <c r="D717" s="126"/>
      <c r="E717" s="126"/>
      <c r="F717" s="126"/>
      <c r="G717" s="126"/>
      <c r="H717" s="126"/>
      <c r="I717" s="126"/>
      <c r="J717" s="126"/>
      <c r="K717" s="126"/>
      <c r="L717" s="126"/>
      <c r="M717" s="126"/>
      <c r="N717" s="130"/>
      <c r="O717" s="130"/>
      <c r="P717" s="130"/>
      <c r="Q717" s="130"/>
      <c r="R717" s="130"/>
      <c r="S717" s="130"/>
      <c r="T717" s="130">
        <v>0.63700000000000001</v>
      </c>
      <c r="U717" s="130"/>
      <c r="V717" s="126">
        <f t="shared" si="79"/>
        <v>0.63700000000000001</v>
      </c>
      <c r="W717" s="126">
        <f t="shared" si="79"/>
        <v>0</v>
      </c>
      <c r="X717" s="126"/>
      <c r="Y717" s="126"/>
      <c r="Z717" s="126"/>
      <c r="AA717" s="126"/>
      <c r="AB717" s="126"/>
      <c r="AC717" s="126"/>
      <c r="AD717" s="126"/>
      <c r="AE717" s="126"/>
      <c r="AF717" s="126"/>
      <c r="AG717" s="126"/>
      <c r="AH717" s="130"/>
      <c r="AI717" s="126"/>
      <c r="AJ717" s="130"/>
      <c r="AK717" s="130"/>
      <c r="AL717" s="126"/>
      <c r="AM717" s="126"/>
      <c r="AN717" s="126"/>
      <c r="AO717" s="126"/>
      <c r="AP717" s="130"/>
      <c r="AQ717" s="130"/>
    </row>
    <row r="718" spans="1:43" ht="47.25" x14ac:dyDescent="0.3">
      <c r="A718" s="718" t="s">
        <v>1085</v>
      </c>
      <c r="B718" s="155"/>
      <c r="C718" s="146" t="s">
        <v>1617</v>
      </c>
      <c r="D718" s="126"/>
      <c r="E718" s="126"/>
      <c r="F718" s="126"/>
      <c r="G718" s="126"/>
      <c r="H718" s="126"/>
      <c r="I718" s="126"/>
      <c r="J718" s="126"/>
      <c r="K718" s="126"/>
      <c r="L718" s="126"/>
      <c r="M718" s="126"/>
      <c r="N718" s="130"/>
      <c r="O718" s="130"/>
      <c r="P718" s="130"/>
      <c r="Q718" s="130"/>
      <c r="R718" s="130"/>
      <c r="S718" s="130"/>
      <c r="T718" s="130">
        <v>8.0000000000000002E-3</v>
      </c>
      <c r="U718" s="130">
        <v>2.5000000000000001E-2</v>
      </c>
      <c r="V718" s="126">
        <f t="shared" si="79"/>
        <v>8.0000000000000002E-3</v>
      </c>
      <c r="W718" s="126">
        <f t="shared" si="79"/>
        <v>2.5000000000000001E-2</v>
      </c>
      <c r="X718" s="126"/>
      <c r="Y718" s="126"/>
      <c r="Z718" s="126"/>
      <c r="AA718" s="126"/>
      <c r="AB718" s="126"/>
      <c r="AC718" s="126"/>
      <c r="AD718" s="126"/>
      <c r="AE718" s="126"/>
      <c r="AF718" s="126"/>
      <c r="AG718" s="126"/>
      <c r="AH718" s="130"/>
      <c r="AI718" s="126"/>
      <c r="AJ718" s="130"/>
      <c r="AK718" s="130"/>
      <c r="AL718" s="126"/>
      <c r="AM718" s="126"/>
      <c r="AN718" s="126"/>
      <c r="AO718" s="126"/>
      <c r="AP718" s="130"/>
      <c r="AQ718" s="130"/>
    </row>
    <row r="719" spans="1:43" ht="63" x14ac:dyDescent="0.3">
      <c r="A719" s="718" t="s">
        <v>1085</v>
      </c>
      <c r="B719" s="155"/>
      <c r="C719" s="146" t="s">
        <v>1618</v>
      </c>
      <c r="D719" s="126"/>
      <c r="E719" s="126"/>
      <c r="F719" s="126"/>
      <c r="G719" s="126"/>
      <c r="H719" s="126"/>
      <c r="I719" s="126"/>
      <c r="J719" s="126"/>
      <c r="K719" s="126"/>
      <c r="L719" s="126"/>
      <c r="M719" s="126"/>
      <c r="N719" s="130"/>
      <c r="O719" s="130"/>
      <c r="P719" s="130"/>
      <c r="Q719" s="130"/>
      <c r="R719" s="130"/>
      <c r="S719" s="130"/>
      <c r="T719" s="130">
        <v>0.82099999999999995</v>
      </c>
      <c r="U719" s="130"/>
      <c r="V719" s="126">
        <f t="shared" si="79"/>
        <v>0.82099999999999995</v>
      </c>
      <c r="W719" s="126">
        <f t="shared" si="79"/>
        <v>0</v>
      </c>
      <c r="X719" s="126"/>
      <c r="Y719" s="126"/>
      <c r="Z719" s="126"/>
      <c r="AA719" s="126"/>
      <c r="AB719" s="126"/>
      <c r="AC719" s="126"/>
      <c r="AD719" s="126"/>
      <c r="AE719" s="126"/>
      <c r="AF719" s="126"/>
      <c r="AG719" s="126"/>
      <c r="AH719" s="130"/>
      <c r="AI719" s="126"/>
      <c r="AJ719" s="130"/>
      <c r="AK719" s="130"/>
      <c r="AL719" s="126"/>
      <c r="AM719" s="126"/>
      <c r="AN719" s="126"/>
      <c r="AO719" s="126"/>
      <c r="AP719" s="130"/>
      <c r="AQ719" s="130"/>
    </row>
    <row r="720" spans="1:43" ht="47.25" x14ac:dyDescent="0.3">
      <c r="A720" s="718" t="s">
        <v>1085</v>
      </c>
      <c r="B720" s="155"/>
      <c r="C720" s="146" t="s">
        <v>1619</v>
      </c>
      <c r="D720" s="126"/>
      <c r="E720" s="126"/>
      <c r="F720" s="126"/>
      <c r="G720" s="126"/>
      <c r="H720" s="126"/>
      <c r="I720" s="126"/>
      <c r="J720" s="126"/>
      <c r="K720" s="126"/>
      <c r="L720" s="126"/>
      <c r="M720" s="126"/>
      <c r="N720" s="130"/>
      <c r="O720" s="130"/>
      <c r="P720" s="130"/>
      <c r="Q720" s="130"/>
      <c r="R720" s="130"/>
      <c r="S720" s="130"/>
      <c r="T720" s="130">
        <v>0.56599999999999995</v>
      </c>
      <c r="U720" s="130"/>
      <c r="V720" s="126">
        <f t="shared" si="79"/>
        <v>0.56599999999999995</v>
      </c>
      <c r="W720" s="126">
        <f t="shared" si="79"/>
        <v>0</v>
      </c>
      <c r="X720" s="126"/>
      <c r="Y720" s="126"/>
      <c r="Z720" s="126"/>
      <c r="AA720" s="126"/>
      <c r="AB720" s="126"/>
      <c r="AC720" s="126"/>
      <c r="AD720" s="126"/>
      <c r="AE720" s="126"/>
      <c r="AF720" s="126"/>
      <c r="AG720" s="126"/>
      <c r="AH720" s="130"/>
      <c r="AI720" s="126"/>
      <c r="AJ720" s="130"/>
      <c r="AK720" s="130"/>
      <c r="AL720" s="126"/>
      <c r="AM720" s="126"/>
      <c r="AN720" s="126"/>
      <c r="AO720" s="126"/>
      <c r="AP720" s="130"/>
      <c r="AQ720" s="130"/>
    </row>
    <row r="721" spans="1:43" ht="47.25" x14ac:dyDescent="0.3">
      <c r="A721" s="718" t="s">
        <v>1085</v>
      </c>
      <c r="B721" s="155"/>
      <c r="C721" s="146" t="s">
        <v>1620</v>
      </c>
      <c r="D721" s="126"/>
      <c r="E721" s="126"/>
      <c r="F721" s="126"/>
      <c r="G721" s="126"/>
      <c r="H721" s="126"/>
      <c r="I721" s="126"/>
      <c r="J721" s="126"/>
      <c r="K721" s="126"/>
      <c r="L721" s="126"/>
      <c r="M721" s="126"/>
      <c r="N721" s="130"/>
      <c r="O721" s="130"/>
      <c r="P721" s="130"/>
      <c r="Q721" s="130"/>
      <c r="R721" s="130"/>
      <c r="S721" s="130"/>
      <c r="T721" s="130">
        <v>0.46100000000000002</v>
      </c>
      <c r="U721" s="130"/>
      <c r="V721" s="126">
        <f t="shared" si="79"/>
        <v>0.46100000000000002</v>
      </c>
      <c r="W721" s="126">
        <f t="shared" si="79"/>
        <v>0</v>
      </c>
      <c r="X721" s="126"/>
      <c r="Y721" s="126"/>
      <c r="Z721" s="126"/>
      <c r="AA721" s="126"/>
      <c r="AB721" s="126"/>
      <c r="AC721" s="126"/>
      <c r="AD721" s="126"/>
      <c r="AE721" s="126"/>
      <c r="AF721" s="126"/>
      <c r="AG721" s="126"/>
      <c r="AH721" s="130"/>
      <c r="AI721" s="126"/>
      <c r="AJ721" s="130"/>
      <c r="AK721" s="130"/>
      <c r="AL721" s="126"/>
      <c r="AM721" s="126"/>
      <c r="AN721" s="126"/>
      <c r="AO721" s="126"/>
      <c r="AP721" s="130"/>
      <c r="AQ721" s="130"/>
    </row>
    <row r="722" spans="1:43" ht="47.25" x14ac:dyDescent="0.3">
      <c r="A722" s="718" t="s">
        <v>1085</v>
      </c>
      <c r="B722" s="155"/>
      <c r="C722" s="146" t="s">
        <v>1621</v>
      </c>
      <c r="D722" s="126"/>
      <c r="E722" s="126"/>
      <c r="F722" s="126"/>
      <c r="G722" s="126"/>
      <c r="H722" s="126"/>
      <c r="I722" s="126"/>
      <c r="J722" s="126"/>
      <c r="K722" s="126"/>
      <c r="L722" s="126"/>
      <c r="M722" s="126"/>
      <c r="N722" s="130"/>
      <c r="O722" s="130"/>
      <c r="P722" s="130"/>
      <c r="Q722" s="130"/>
      <c r="R722" s="130"/>
      <c r="S722" s="130"/>
      <c r="T722" s="130">
        <v>0.16400000000000001</v>
      </c>
      <c r="U722" s="130"/>
      <c r="V722" s="126">
        <f t="shared" si="79"/>
        <v>0.16400000000000001</v>
      </c>
      <c r="W722" s="126">
        <f t="shared" si="79"/>
        <v>0</v>
      </c>
      <c r="X722" s="126"/>
      <c r="Y722" s="126"/>
      <c r="Z722" s="126"/>
      <c r="AA722" s="126"/>
      <c r="AB722" s="126"/>
      <c r="AC722" s="126"/>
      <c r="AD722" s="126"/>
      <c r="AE722" s="126"/>
      <c r="AF722" s="126"/>
      <c r="AG722" s="126"/>
      <c r="AH722" s="130"/>
      <c r="AI722" s="126"/>
      <c r="AJ722" s="130"/>
      <c r="AK722" s="130"/>
      <c r="AL722" s="126"/>
      <c r="AM722" s="126"/>
      <c r="AN722" s="126"/>
      <c r="AO722" s="126"/>
      <c r="AP722" s="130"/>
      <c r="AQ722" s="130"/>
    </row>
    <row r="723" spans="1:43" ht="47.25" x14ac:dyDescent="0.3">
      <c r="A723" s="718" t="s">
        <v>1085</v>
      </c>
      <c r="B723" s="155"/>
      <c r="C723" s="146" t="s">
        <v>1622</v>
      </c>
      <c r="D723" s="126"/>
      <c r="E723" s="126"/>
      <c r="F723" s="126"/>
      <c r="G723" s="126"/>
      <c r="H723" s="126"/>
      <c r="I723" s="126"/>
      <c r="J723" s="126"/>
      <c r="K723" s="126"/>
      <c r="L723" s="126"/>
      <c r="M723" s="126"/>
      <c r="N723" s="130"/>
      <c r="O723" s="130"/>
      <c r="P723" s="130"/>
      <c r="Q723" s="130"/>
      <c r="R723" s="130"/>
      <c r="S723" s="130"/>
      <c r="T723" s="130">
        <v>8.5999999999999993E-2</v>
      </c>
      <c r="U723" s="130"/>
      <c r="V723" s="126">
        <f t="shared" si="79"/>
        <v>8.5999999999999993E-2</v>
      </c>
      <c r="W723" s="126">
        <f t="shared" si="79"/>
        <v>0</v>
      </c>
      <c r="X723" s="126"/>
      <c r="Y723" s="126"/>
      <c r="Z723" s="126"/>
      <c r="AA723" s="126"/>
      <c r="AB723" s="126"/>
      <c r="AC723" s="126"/>
      <c r="AD723" s="126"/>
      <c r="AE723" s="126"/>
      <c r="AF723" s="126"/>
      <c r="AG723" s="126"/>
      <c r="AH723" s="130"/>
      <c r="AI723" s="126"/>
      <c r="AJ723" s="130"/>
      <c r="AK723" s="130"/>
      <c r="AL723" s="126"/>
      <c r="AM723" s="126"/>
      <c r="AN723" s="126"/>
      <c r="AO723" s="126"/>
      <c r="AP723" s="130"/>
      <c r="AQ723" s="130"/>
    </row>
    <row r="724" spans="1:43" ht="47.25" x14ac:dyDescent="0.3">
      <c r="A724" s="718" t="s">
        <v>1085</v>
      </c>
      <c r="B724" s="155"/>
      <c r="C724" s="146" t="s">
        <v>1623</v>
      </c>
      <c r="D724" s="126"/>
      <c r="E724" s="126"/>
      <c r="F724" s="126"/>
      <c r="G724" s="126"/>
      <c r="H724" s="126"/>
      <c r="I724" s="126"/>
      <c r="J724" s="126"/>
      <c r="K724" s="126"/>
      <c r="L724" s="126"/>
      <c r="M724" s="126"/>
      <c r="N724" s="130"/>
      <c r="O724" s="130"/>
      <c r="P724" s="130"/>
      <c r="Q724" s="130"/>
      <c r="R724" s="130"/>
      <c r="S724" s="130"/>
      <c r="T724" s="130">
        <v>0.20599999999999999</v>
      </c>
      <c r="U724" s="130"/>
      <c r="V724" s="126">
        <f t="shared" si="79"/>
        <v>0.20599999999999999</v>
      </c>
      <c r="W724" s="126">
        <f t="shared" si="79"/>
        <v>0</v>
      </c>
      <c r="X724" s="126"/>
      <c r="Y724" s="126"/>
      <c r="Z724" s="126"/>
      <c r="AA724" s="126"/>
      <c r="AB724" s="126"/>
      <c r="AC724" s="126"/>
      <c r="AD724" s="126"/>
      <c r="AE724" s="126"/>
      <c r="AF724" s="126"/>
      <c r="AG724" s="126"/>
      <c r="AH724" s="130"/>
      <c r="AI724" s="126"/>
      <c r="AJ724" s="130"/>
      <c r="AK724" s="130"/>
      <c r="AL724" s="126"/>
      <c r="AM724" s="126"/>
      <c r="AN724" s="126"/>
      <c r="AO724" s="126"/>
      <c r="AP724" s="130"/>
      <c r="AQ724" s="130"/>
    </row>
    <row r="725" spans="1:43" ht="47.25" x14ac:dyDescent="0.3">
      <c r="A725" s="718" t="s">
        <v>1085</v>
      </c>
      <c r="B725" s="155"/>
      <c r="C725" s="146" t="s">
        <v>1624</v>
      </c>
      <c r="D725" s="126"/>
      <c r="E725" s="126"/>
      <c r="F725" s="126"/>
      <c r="G725" s="126"/>
      <c r="H725" s="126"/>
      <c r="I725" s="126"/>
      <c r="J725" s="126"/>
      <c r="K725" s="126"/>
      <c r="L725" s="126"/>
      <c r="M725" s="126"/>
      <c r="N725" s="130"/>
      <c r="O725" s="130"/>
      <c r="P725" s="130"/>
      <c r="Q725" s="130"/>
      <c r="R725" s="130"/>
      <c r="S725" s="130"/>
      <c r="T725" s="130">
        <v>0.39200000000000002</v>
      </c>
      <c r="U725" s="130"/>
      <c r="V725" s="126">
        <f t="shared" si="79"/>
        <v>0.39200000000000002</v>
      </c>
      <c r="W725" s="126">
        <f t="shared" si="79"/>
        <v>0</v>
      </c>
      <c r="X725" s="126"/>
      <c r="Y725" s="126"/>
      <c r="Z725" s="126"/>
      <c r="AA725" s="126"/>
      <c r="AB725" s="126"/>
      <c r="AC725" s="126"/>
      <c r="AD725" s="126"/>
      <c r="AE725" s="126"/>
      <c r="AF725" s="126"/>
      <c r="AG725" s="126"/>
      <c r="AH725" s="130"/>
      <c r="AI725" s="126"/>
      <c r="AJ725" s="130"/>
      <c r="AK725" s="130"/>
      <c r="AL725" s="126"/>
      <c r="AM725" s="126"/>
      <c r="AN725" s="126"/>
      <c r="AO725" s="126"/>
      <c r="AP725" s="130"/>
      <c r="AQ725" s="130"/>
    </row>
    <row r="726" spans="1:43" ht="47.25" x14ac:dyDescent="0.3">
      <c r="A726" s="718" t="s">
        <v>1085</v>
      </c>
      <c r="B726" s="155"/>
      <c r="C726" s="146" t="s">
        <v>1625</v>
      </c>
      <c r="D726" s="126"/>
      <c r="E726" s="126"/>
      <c r="F726" s="126"/>
      <c r="G726" s="126"/>
      <c r="H726" s="126"/>
      <c r="I726" s="126"/>
      <c r="J726" s="126"/>
      <c r="K726" s="126"/>
      <c r="L726" s="126"/>
      <c r="M726" s="126"/>
      <c r="N726" s="130"/>
      <c r="O726" s="130"/>
      <c r="P726" s="130"/>
      <c r="Q726" s="130"/>
      <c r="R726" s="130"/>
      <c r="S726" s="130"/>
      <c r="T726" s="130">
        <v>0.06</v>
      </c>
      <c r="U726" s="130"/>
      <c r="V726" s="126">
        <f t="shared" si="79"/>
        <v>0.06</v>
      </c>
      <c r="W726" s="126">
        <f t="shared" si="79"/>
        <v>0</v>
      </c>
      <c r="X726" s="126"/>
      <c r="Y726" s="126"/>
      <c r="Z726" s="126"/>
      <c r="AA726" s="126"/>
      <c r="AB726" s="126"/>
      <c r="AC726" s="126"/>
      <c r="AD726" s="126"/>
      <c r="AE726" s="126"/>
      <c r="AF726" s="126"/>
      <c r="AG726" s="126"/>
      <c r="AH726" s="130"/>
      <c r="AI726" s="126"/>
      <c r="AJ726" s="130"/>
      <c r="AK726" s="130"/>
      <c r="AL726" s="126"/>
      <c r="AM726" s="126"/>
      <c r="AN726" s="126"/>
      <c r="AO726" s="126"/>
      <c r="AP726" s="130"/>
      <c r="AQ726" s="130"/>
    </row>
    <row r="727" spans="1:43" ht="204.75" x14ac:dyDescent="0.3">
      <c r="A727" s="718" t="s">
        <v>1079</v>
      </c>
      <c r="B727" s="155"/>
      <c r="C727" s="146" t="s">
        <v>1626</v>
      </c>
      <c r="D727" s="126"/>
      <c r="E727" s="126"/>
      <c r="F727" s="126"/>
      <c r="G727" s="126"/>
      <c r="H727" s="126"/>
      <c r="I727" s="126"/>
      <c r="J727" s="126"/>
      <c r="K727" s="126"/>
      <c r="L727" s="126"/>
      <c r="M727" s="126"/>
      <c r="N727" s="130"/>
      <c r="O727" s="130"/>
      <c r="P727" s="130"/>
      <c r="Q727" s="130"/>
      <c r="R727" s="130"/>
      <c r="S727" s="130"/>
      <c r="T727" s="130">
        <v>1.2929999999999999</v>
      </c>
      <c r="U727" s="130">
        <v>0.1</v>
      </c>
      <c r="V727" s="126">
        <f t="shared" si="79"/>
        <v>1.2929999999999999</v>
      </c>
      <c r="W727" s="126">
        <f t="shared" si="79"/>
        <v>0.1</v>
      </c>
      <c r="X727" s="126"/>
      <c r="Y727" s="126"/>
      <c r="Z727" s="126"/>
      <c r="AA727" s="126"/>
      <c r="AB727" s="126"/>
      <c r="AC727" s="126"/>
      <c r="AD727" s="126"/>
      <c r="AE727" s="126"/>
      <c r="AF727" s="126"/>
      <c r="AG727" s="126"/>
      <c r="AH727" s="130"/>
      <c r="AI727" s="126"/>
      <c r="AJ727" s="130"/>
      <c r="AK727" s="130"/>
      <c r="AL727" s="126"/>
      <c r="AM727" s="126"/>
      <c r="AN727" s="126"/>
      <c r="AO727" s="126"/>
      <c r="AP727" s="130"/>
      <c r="AQ727" s="130"/>
    </row>
    <row r="728" spans="1:43" ht="63" x14ac:dyDescent="0.3">
      <c r="A728" s="718" t="s">
        <v>1079</v>
      </c>
      <c r="B728" s="155"/>
      <c r="C728" s="146" t="s">
        <v>1627</v>
      </c>
      <c r="D728" s="126"/>
      <c r="E728" s="126"/>
      <c r="F728" s="126"/>
      <c r="G728" s="126"/>
      <c r="H728" s="126"/>
      <c r="I728" s="126"/>
      <c r="J728" s="126"/>
      <c r="K728" s="126"/>
      <c r="L728" s="126"/>
      <c r="M728" s="126"/>
      <c r="N728" s="130"/>
      <c r="O728" s="130"/>
      <c r="P728" s="130"/>
      <c r="Q728" s="130"/>
      <c r="R728" s="130"/>
      <c r="S728" s="130"/>
      <c r="T728" s="130">
        <v>0.09</v>
      </c>
      <c r="U728" s="130">
        <v>0.16</v>
      </c>
      <c r="V728" s="126">
        <f t="shared" si="79"/>
        <v>0.09</v>
      </c>
      <c r="W728" s="126">
        <f t="shared" si="79"/>
        <v>0.16</v>
      </c>
      <c r="X728" s="126"/>
      <c r="Y728" s="126"/>
      <c r="Z728" s="126"/>
      <c r="AA728" s="126"/>
      <c r="AB728" s="126"/>
      <c r="AC728" s="126"/>
      <c r="AD728" s="126"/>
      <c r="AE728" s="126"/>
      <c r="AF728" s="126"/>
      <c r="AG728" s="126"/>
      <c r="AH728" s="130"/>
      <c r="AI728" s="126"/>
      <c r="AJ728" s="130"/>
      <c r="AK728" s="130"/>
      <c r="AL728" s="126"/>
      <c r="AM728" s="126"/>
      <c r="AN728" s="126"/>
      <c r="AO728" s="126"/>
      <c r="AP728" s="130"/>
      <c r="AQ728" s="130"/>
    </row>
    <row r="729" spans="1:43" ht="78.75" x14ac:dyDescent="0.3">
      <c r="A729" s="718" t="s">
        <v>1079</v>
      </c>
      <c r="B729" s="155"/>
      <c r="C729" s="146" t="s">
        <v>1628</v>
      </c>
      <c r="D729" s="126"/>
      <c r="E729" s="126"/>
      <c r="F729" s="126"/>
      <c r="G729" s="126"/>
      <c r="H729" s="126"/>
      <c r="I729" s="126"/>
      <c r="J729" s="126"/>
      <c r="K729" s="126"/>
      <c r="L729" s="126"/>
      <c r="M729" s="126"/>
      <c r="N729" s="130"/>
      <c r="O729" s="130"/>
      <c r="P729" s="130"/>
      <c r="Q729" s="130"/>
      <c r="R729" s="130"/>
      <c r="S729" s="130"/>
      <c r="T729" s="130">
        <v>0.34599999999999997</v>
      </c>
      <c r="U729" s="130"/>
      <c r="V729" s="126">
        <f t="shared" si="79"/>
        <v>0.34599999999999997</v>
      </c>
      <c r="W729" s="126">
        <f t="shared" si="79"/>
        <v>0</v>
      </c>
      <c r="X729" s="126"/>
      <c r="Y729" s="126"/>
      <c r="Z729" s="126"/>
      <c r="AA729" s="126"/>
      <c r="AB729" s="126"/>
      <c r="AC729" s="126"/>
      <c r="AD729" s="126"/>
      <c r="AE729" s="126"/>
      <c r="AF729" s="126"/>
      <c r="AG729" s="126"/>
      <c r="AH729" s="130"/>
      <c r="AI729" s="126"/>
      <c r="AJ729" s="130"/>
      <c r="AK729" s="130"/>
      <c r="AL729" s="126"/>
      <c r="AM729" s="126"/>
      <c r="AN729" s="126"/>
      <c r="AO729" s="126"/>
      <c r="AP729" s="130"/>
      <c r="AQ729" s="130"/>
    </row>
    <row r="730" spans="1:43" ht="63" x14ac:dyDescent="0.3">
      <c r="A730" s="718" t="s">
        <v>1079</v>
      </c>
      <c r="B730" s="155"/>
      <c r="C730" s="146" t="s">
        <v>1629</v>
      </c>
      <c r="D730" s="126"/>
      <c r="E730" s="126"/>
      <c r="F730" s="126"/>
      <c r="G730" s="126"/>
      <c r="H730" s="126"/>
      <c r="I730" s="126"/>
      <c r="J730" s="126"/>
      <c r="K730" s="126"/>
      <c r="L730" s="126"/>
      <c r="M730" s="126"/>
      <c r="N730" s="130"/>
      <c r="O730" s="130"/>
      <c r="P730" s="130"/>
      <c r="Q730" s="130"/>
      <c r="R730" s="130"/>
      <c r="S730" s="130"/>
      <c r="T730" s="130">
        <v>8.8999999999999996E-2</v>
      </c>
      <c r="U730" s="130"/>
      <c r="V730" s="126">
        <f t="shared" si="79"/>
        <v>8.8999999999999996E-2</v>
      </c>
      <c r="W730" s="126">
        <f t="shared" si="79"/>
        <v>0</v>
      </c>
      <c r="X730" s="126"/>
      <c r="Y730" s="126"/>
      <c r="Z730" s="126"/>
      <c r="AA730" s="126"/>
      <c r="AB730" s="126"/>
      <c r="AC730" s="126"/>
      <c r="AD730" s="126"/>
      <c r="AE730" s="126"/>
      <c r="AF730" s="126"/>
      <c r="AG730" s="126"/>
      <c r="AH730" s="130"/>
      <c r="AI730" s="126"/>
      <c r="AJ730" s="130"/>
      <c r="AK730" s="130"/>
      <c r="AL730" s="126"/>
      <c r="AM730" s="126"/>
      <c r="AN730" s="126"/>
      <c r="AO730" s="126"/>
      <c r="AP730" s="130"/>
      <c r="AQ730" s="130"/>
    </row>
    <row r="731" spans="1:43" ht="157.5" x14ac:dyDescent="0.3">
      <c r="A731" s="718" t="s">
        <v>1079</v>
      </c>
      <c r="B731" s="155"/>
      <c r="C731" s="146" t="s">
        <v>1630</v>
      </c>
      <c r="D731" s="126"/>
      <c r="E731" s="126"/>
      <c r="F731" s="126"/>
      <c r="G731" s="126"/>
      <c r="H731" s="126"/>
      <c r="I731" s="126"/>
      <c r="J731" s="126"/>
      <c r="K731" s="126"/>
      <c r="L731" s="126"/>
      <c r="M731" s="126"/>
      <c r="N731" s="130"/>
      <c r="O731" s="130"/>
      <c r="P731" s="130"/>
      <c r="Q731" s="130"/>
      <c r="R731" s="130"/>
      <c r="S731" s="130"/>
      <c r="T731" s="130">
        <v>0.58499999999999996</v>
      </c>
      <c r="U731" s="130"/>
      <c r="V731" s="126">
        <f t="shared" si="79"/>
        <v>0.58499999999999996</v>
      </c>
      <c r="W731" s="126">
        <f t="shared" si="79"/>
        <v>0</v>
      </c>
      <c r="X731" s="126"/>
      <c r="Y731" s="126"/>
      <c r="Z731" s="126"/>
      <c r="AA731" s="126"/>
      <c r="AB731" s="126"/>
      <c r="AC731" s="126"/>
      <c r="AD731" s="126"/>
      <c r="AE731" s="126"/>
      <c r="AF731" s="126"/>
      <c r="AG731" s="126"/>
      <c r="AH731" s="130"/>
      <c r="AI731" s="126"/>
      <c r="AJ731" s="130"/>
      <c r="AK731" s="130"/>
      <c r="AL731" s="126"/>
      <c r="AM731" s="126"/>
      <c r="AN731" s="126"/>
      <c r="AO731" s="126"/>
      <c r="AP731" s="130"/>
      <c r="AQ731" s="130"/>
    </row>
    <row r="732" spans="1:43" ht="47.25" x14ac:dyDescent="0.3">
      <c r="A732" s="718" t="s">
        <v>1079</v>
      </c>
      <c r="B732" s="155"/>
      <c r="C732" s="146" t="s">
        <v>1631</v>
      </c>
      <c r="D732" s="126"/>
      <c r="E732" s="126"/>
      <c r="F732" s="126"/>
      <c r="G732" s="126"/>
      <c r="H732" s="126"/>
      <c r="I732" s="126"/>
      <c r="J732" s="126"/>
      <c r="K732" s="126"/>
      <c r="L732" s="126"/>
      <c r="M732" s="126"/>
      <c r="N732" s="130"/>
      <c r="O732" s="130"/>
      <c r="P732" s="130"/>
      <c r="Q732" s="130"/>
      <c r="R732" s="130"/>
      <c r="S732" s="130"/>
      <c r="T732" s="130">
        <v>7.4999999999999997E-2</v>
      </c>
      <c r="U732" s="130"/>
      <c r="V732" s="126">
        <f t="shared" si="79"/>
        <v>7.4999999999999997E-2</v>
      </c>
      <c r="W732" s="126">
        <f t="shared" si="79"/>
        <v>0</v>
      </c>
      <c r="X732" s="126"/>
      <c r="Y732" s="126"/>
      <c r="Z732" s="126"/>
      <c r="AA732" s="126"/>
      <c r="AB732" s="126"/>
      <c r="AC732" s="126"/>
      <c r="AD732" s="126"/>
      <c r="AE732" s="126"/>
      <c r="AF732" s="126"/>
      <c r="AG732" s="126"/>
      <c r="AH732" s="130"/>
      <c r="AI732" s="126"/>
      <c r="AJ732" s="130"/>
      <c r="AK732" s="130"/>
      <c r="AL732" s="126"/>
      <c r="AM732" s="126"/>
      <c r="AN732" s="126"/>
      <c r="AO732" s="126"/>
      <c r="AP732" s="130"/>
      <c r="AQ732" s="130"/>
    </row>
    <row r="733" spans="1:43" ht="63" x14ac:dyDescent="0.3">
      <c r="A733" s="718" t="s">
        <v>1079</v>
      </c>
      <c r="B733" s="155"/>
      <c r="C733" s="146" t="s">
        <v>1632</v>
      </c>
      <c r="D733" s="126"/>
      <c r="E733" s="126"/>
      <c r="F733" s="126"/>
      <c r="G733" s="126"/>
      <c r="H733" s="126"/>
      <c r="I733" s="126"/>
      <c r="J733" s="126"/>
      <c r="K733" s="126"/>
      <c r="L733" s="126"/>
      <c r="M733" s="126"/>
      <c r="N733" s="130"/>
      <c r="O733" s="130"/>
      <c r="P733" s="130"/>
      <c r="Q733" s="130"/>
      <c r="R733" s="130"/>
      <c r="S733" s="130"/>
      <c r="T733" s="130">
        <v>0.11899999999999999</v>
      </c>
      <c r="U733" s="130">
        <v>2.5000000000000001E-2</v>
      </c>
      <c r="V733" s="126">
        <f t="shared" si="79"/>
        <v>0.11899999999999999</v>
      </c>
      <c r="W733" s="126">
        <f t="shared" si="79"/>
        <v>2.5000000000000001E-2</v>
      </c>
      <c r="X733" s="126"/>
      <c r="Y733" s="126"/>
      <c r="Z733" s="126"/>
      <c r="AA733" s="126"/>
      <c r="AB733" s="126"/>
      <c r="AC733" s="126"/>
      <c r="AD733" s="126"/>
      <c r="AE733" s="126"/>
      <c r="AF733" s="126"/>
      <c r="AG733" s="126"/>
      <c r="AH733" s="130"/>
      <c r="AI733" s="126"/>
      <c r="AJ733" s="130"/>
      <c r="AK733" s="130"/>
      <c r="AL733" s="126"/>
      <c r="AM733" s="126"/>
      <c r="AN733" s="126"/>
      <c r="AO733" s="126"/>
      <c r="AP733" s="130"/>
      <c r="AQ733" s="130"/>
    </row>
    <row r="734" spans="1:43" ht="78.75" x14ac:dyDescent="0.3">
      <c r="A734" s="718" t="s">
        <v>1079</v>
      </c>
      <c r="B734" s="155"/>
      <c r="C734" s="146" t="s">
        <v>1633</v>
      </c>
      <c r="D734" s="126"/>
      <c r="E734" s="126"/>
      <c r="F734" s="126"/>
      <c r="G734" s="126"/>
      <c r="H734" s="126"/>
      <c r="I734" s="126"/>
      <c r="J734" s="126"/>
      <c r="K734" s="126"/>
      <c r="L734" s="126"/>
      <c r="M734" s="126"/>
      <c r="N734" s="130"/>
      <c r="O734" s="130"/>
      <c r="P734" s="130"/>
      <c r="Q734" s="130"/>
      <c r="R734" s="130"/>
      <c r="S734" s="130"/>
      <c r="T734" s="130">
        <v>0.20599999999999999</v>
      </c>
      <c r="U734" s="130"/>
      <c r="V734" s="126">
        <f t="shared" si="79"/>
        <v>0.20599999999999999</v>
      </c>
      <c r="W734" s="126">
        <f t="shared" si="79"/>
        <v>0</v>
      </c>
      <c r="X734" s="126"/>
      <c r="Y734" s="126"/>
      <c r="Z734" s="126"/>
      <c r="AA734" s="126"/>
      <c r="AB734" s="126"/>
      <c r="AC734" s="126"/>
      <c r="AD734" s="126"/>
      <c r="AE734" s="126"/>
      <c r="AF734" s="126"/>
      <c r="AG734" s="126"/>
      <c r="AH734" s="130"/>
      <c r="AI734" s="126"/>
      <c r="AJ734" s="130"/>
      <c r="AK734" s="130"/>
      <c r="AL734" s="126"/>
      <c r="AM734" s="126"/>
      <c r="AN734" s="126"/>
      <c r="AO734" s="126"/>
      <c r="AP734" s="130"/>
      <c r="AQ734" s="130"/>
    </row>
    <row r="735" spans="1:43" ht="47.25" x14ac:dyDescent="0.3">
      <c r="A735" s="718" t="s">
        <v>1079</v>
      </c>
      <c r="B735" s="155"/>
      <c r="C735" s="146" t="s">
        <v>1634</v>
      </c>
      <c r="D735" s="126"/>
      <c r="E735" s="126"/>
      <c r="F735" s="126"/>
      <c r="G735" s="126"/>
      <c r="H735" s="126"/>
      <c r="I735" s="126"/>
      <c r="J735" s="126"/>
      <c r="K735" s="126"/>
      <c r="L735" s="126"/>
      <c r="M735" s="126"/>
      <c r="N735" s="130"/>
      <c r="O735" s="130"/>
      <c r="P735" s="130"/>
      <c r="Q735" s="130"/>
      <c r="R735" s="130"/>
      <c r="S735" s="130"/>
      <c r="T735" s="130">
        <v>0.19600000000000001</v>
      </c>
      <c r="U735" s="130"/>
      <c r="V735" s="126">
        <f t="shared" si="79"/>
        <v>0.19600000000000001</v>
      </c>
      <c r="W735" s="126">
        <f t="shared" si="79"/>
        <v>0</v>
      </c>
      <c r="X735" s="126"/>
      <c r="Y735" s="126"/>
      <c r="Z735" s="126"/>
      <c r="AA735" s="126"/>
      <c r="AB735" s="126"/>
      <c r="AC735" s="126"/>
      <c r="AD735" s="126"/>
      <c r="AE735" s="126"/>
      <c r="AF735" s="126"/>
      <c r="AG735" s="126"/>
      <c r="AH735" s="130"/>
      <c r="AI735" s="126"/>
      <c r="AJ735" s="130"/>
      <c r="AK735" s="130"/>
      <c r="AL735" s="126"/>
      <c r="AM735" s="126"/>
      <c r="AN735" s="126"/>
      <c r="AO735" s="126"/>
      <c r="AP735" s="130"/>
      <c r="AQ735" s="130"/>
    </row>
    <row r="736" spans="1:43" ht="110.25" x14ac:dyDescent="0.25">
      <c r="A736" s="124" t="s">
        <v>1079</v>
      </c>
      <c r="B736" s="715"/>
      <c r="C736" s="106" t="s">
        <v>1635</v>
      </c>
      <c r="D736" s="126"/>
      <c r="E736" s="126"/>
      <c r="F736" s="126"/>
      <c r="G736" s="126"/>
      <c r="H736" s="126"/>
      <c r="I736" s="126"/>
      <c r="J736" s="126"/>
      <c r="K736" s="126"/>
      <c r="L736" s="126"/>
      <c r="M736" s="126"/>
      <c r="N736" s="130"/>
      <c r="O736" s="130"/>
      <c r="P736" s="130"/>
      <c r="Q736" s="130"/>
      <c r="R736" s="130"/>
      <c r="S736" s="130">
        <v>0.04</v>
      </c>
      <c r="T736" s="130"/>
      <c r="U736" s="130"/>
      <c r="V736" s="126">
        <f t="shared" si="79"/>
        <v>0</v>
      </c>
      <c r="W736" s="126">
        <f t="shared" si="79"/>
        <v>0.04</v>
      </c>
      <c r="X736" s="126"/>
      <c r="Y736" s="126"/>
      <c r="Z736" s="126"/>
      <c r="AA736" s="126"/>
      <c r="AB736" s="126"/>
      <c r="AC736" s="126"/>
      <c r="AD736" s="126"/>
      <c r="AE736" s="126"/>
      <c r="AF736" s="126"/>
      <c r="AG736" s="126"/>
      <c r="AH736" s="130"/>
      <c r="AI736" s="126"/>
      <c r="AJ736" s="130"/>
      <c r="AK736" s="130"/>
      <c r="AL736" s="126"/>
      <c r="AM736" s="126"/>
      <c r="AN736" s="126"/>
      <c r="AO736" s="126"/>
      <c r="AP736" s="130"/>
      <c r="AQ736" s="130"/>
    </row>
    <row r="737" spans="1:43" ht="157.5" x14ac:dyDescent="0.25">
      <c r="A737" s="124" t="s">
        <v>1079</v>
      </c>
      <c r="B737" s="715"/>
      <c r="C737" s="106" t="s">
        <v>1636</v>
      </c>
      <c r="D737" s="126"/>
      <c r="E737" s="126"/>
      <c r="F737" s="126"/>
      <c r="G737" s="126"/>
      <c r="H737" s="126"/>
      <c r="I737" s="126"/>
      <c r="J737" s="126"/>
      <c r="K737" s="126"/>
      <c r="L737" s="126"/>
      <c r="M737" s="126"/>
      <c r="N737" s="130"/>
      <c r="O737" s="130"/>
      <c r="P737" s="130"/>
      <c r="Q737" s="130"/>
      <c r="R737" s="130">
        <v>0.16600000000000001</v>
      </c>
      <c r="S737" s="130">
        <v>6.3E-2</v>
      </c>
      <c r="T737" s="130"/>
      <c r="U737" s="130"/>
      <c r="V737" s="126">
        <f t="shared" si="79"/>
        <v>0.16600000000000001</v>
      </c>
      <c r="W737" s="126">
        <f t="shared" si="79"/>
        <v>6.3E-2</v>
      </c>
      <c r="X737" s="126"/>
      <c r="Y737" s="126"/>
      <c r="Z737" s="126"/>
      <c r="AA737" s="126"/>
      <c r="AB737" s="126"/>
      <c r="AC737" s="126"/>
      <c r="AD737" s="126"/>
      <c r="AE737" s="126"/>
      <c r="AF737" s="126"/>
      <c r="AG737" s="126"/>
      <c r="AH737" s="130"/>
      <c r="AI737" s="126"/>
      <c r="AJ737" s="130"/>
      <c r="AK737" s="130"/>
      <c r="AL737" s="126"/>
      <c r="AM737" s="126"/>
      <c r="AN737" s="126"/>
      <c r="AO737" s="126"/>
      <c r="AP737" s="130"/>
      <c r="AQ737" s="130"/>
    </row>
    <row r="738" spans="1:43" ht="63" x14ac:dyDescent="0.25">
      <c r="A738" s="124" t="s">
        <v>1079</v>
      </c>
      <c r="B738" s="715"/>
      <c r="C738" s="106" t="s">
        <v>1637</v>
      </c>
      <c r="D738" s="126"/>
      <c r="E738" s="126"/>
      <c r="F738" s="126"/>
      <c r="G738" s="126"/>
      <c r="H738" s="126"/>
      <c r="I738" s="126"/>
      <c r="J738" s="126"/>
      <c r="K738" s="126"/>
      <c r="L738" s="126"/>
      <c r="M738" s="126"/>
      <c r="N738" s="130"/>
      <c r="O738" s="130"/>
      <c r="P738" s="130"/>
      <c r="Q738" s="130"/>
      <c r="R738" s="130">
        <v>0.69899999999999995</v>
      </c>
      <c r="S738" s="130"/>
      <c r="T738" s="130"/>
      <c r="U738" s="130"/>
      <c r="V738" s="126">
        <f t="shared" si="79"/>
        <v>0.69899999999999995</v>
      </c>
      <c r="W738" s="126">
        <f t="shared" si="79"/>
        <v>0</v>
      </c>
      <c r="X738" s="126"/>
      <c r="Y738" s="126"/>
      <c r="Z738" s="126"/>
      <c r="AA738" s="126"/>
      <c r="AB738" s="126"/>
      <c r="AC738" s="126"/>
      <c r="AD738" s="126"/>
      <c r="AE738" s="126"/>
      <c r="AF738" s="126"/>
      <c r="AG738" s="126"/>
      <c r="AH738" s="130"/>
      <c r="AI738" s="126"/>
      <c r="AJ738" s="130"/>
      <c r="AK738" s="130"/>
      <c r="AL738" s="126"/>
      <c r="AM738" s="126"/>
      <c r="AN738" s="126"/>
      <c r="AO738" s="126"/>
      <c r="AP738" s="130"/>
      <c r="AQ738" s="130"/>
    </row>
    <row r="739" spans="1:43" ht="141.75" x14ac:dyDescent="0.25">
      <c r="A739" s="124" t="s">
        <v>1079</v>
      </c>
      <c r="B739" s="715"/>
      <c r="C739" s="106" t="s">
        <v>1638</v>
      </c>
      <c r="D739" s="126"/>
      <c r="E739" s="126"/>
      <c r="F739" s="126"/>
      <c r="G739" s="126"/>
      <c r="H739" s="126"/>
      <c r="I739" s="126"/>
      <c r="J739" s="126"/>
      <c r="K739" s="126"/>
      <c r="L739" s="126"/>
      <c r="M739" s="126"/>
      <c r="N739" s="130"/>
      <c r="O739" s="130"/>
      <c r="P739" s="130"/>
      <c r="Q739" s="130"/>
      <c r="R739" s="130">
        <v>1.103</v>
      </c>
      <c r="S739" s="130">
        <v>6.3E-2</v>
      </c>
      <c r="T739" s="130"/>
      <c r="U739" s="130"/>
      <c r="V739" s="126">
        <f t="shared" si="79"/>
        <v>1.103</v>
      </c>
      <c r="W739" s="126">
        <f t="shared" si="79"/>
        <v>6.3E-2</v>
      </c>
      <c r="X739" s="126"/>
      <c r="Y739" s="126"/>
      <c r="Z739" s="126"/>
      <c r="AA739" s="126"/>
      <c r="AB739" s="126"/>
      <c r="AC739" s="126"/>
      <c r="AD739" s="126"/>
      <c r="AE739" s="126"/>
      <c r="AF739" s="126"/>
      <c r="AG739" s="126"/>
      <c r="AH739" s="130"/>
      <c r="AI739" s="126"/>
      <c r="AJ739" s="130"/>
      <c r="AK739" s="130"/>
      <c r="AL739" s="126"/>
      <c r="AM739" s="126"/>
      <c r="AN739" s="126"/>
      <c r="AO739" s="126"/>
      <c r="AP739" s="130"/>
      <c r="AQ739" s="130"/>
    </row>
    <row r="740" spans="1:43" ht="157.5" x14ac:dyDescent="0.25">
      <c r="A740" s="124" t="s">
        <v>1079</v>
      </c>
      <c r="B740" s="715"/>
      <c r="C740" s="106" t="s">
        <v>1639</v>
      </c>
      <c r="D740" s="126"/>
      <c r="E740" s="126"/>
      <c r="F740" s="126"/>
      <c r="G740" s="126"/>
      <c r="H740" s="126"/>
      <c r="I740" s="126"/>
      <c r="J740" s="126"/>
      <c r="K740" s="126"/>
      <c r="L740" s="126"/>
      <c r="M740" s="126"/>
      <c r="N740" s="130"/>
      <c r="O740" s="130"/>
      <c r="P740" s="130"/>
      <c r="Q740" s="130"/>
      <c r="R740" s="130">
        <v>0.17499999999999999</v>
      </c>
      <c r="S740" s="130">
        <v>6.3E-2</v>
      </c>
      <c r="T740" s="130"/>
      <c r="U740" s="130"/>
      <c r="V740" s="126">
        <f t="shared" ref="V740:W761" si="80">T740+R740+P740+N740</f>
        <v>0.17499999999999999</v>
      </c>
      <c r="W740" s="126">
        <f t="shared" si="80"/>
        <v>6.3E-2</v>
      </c>
      <c r="X740" s="126"/>
      <c r="Y740" s="126"/>
      <c r="Z740" s="126"/>
      <c r="AA740" s="126"/>
      <c r="AB740" s="126"/>
      <c r="AC740" s="126"/>
      <c r="AD740" s="126"/>
      <c r="AE740" s="126"/>
      <c r="AF740" s="126"/>
      <c r="AG740" s="126"/>
      <c r="AH740" s="130"/>
      <c r="AI740" s="126"/>
      <c r="AJ740" s="130"/>
      <c r="AK740" s="130"/>
      <c r="AL740" s="126"/>
      <c r="AM740" s="126"/>
      <c r="AN740" s="126"/>
      <c r="AO740" s="126"/>
      <c r="AP740" s="130"/>
      <c r="AQ740" s="130"/>
    </row>
    <row r="741" spans="1:43" ht="236.25" x14ac:dyDescent="0.25">
      <c r="A741" s="124" t="s">
        <v>1079</v>
      </c>
      <c r="B741" s="715"/>
      <c r="C741" s="106" t="s">
        <v>1640</v>
      </c>
      <c r="D741" s="126"/>
      <c r="E741" s="126"/>
      <c r="F741" s="126"/>
      <c r="G741" s="126"/>
      <c r="H741" s="126"/>
      <c r="I741" s="126"/>
      <c r="J741" s="126"/>
      <c r="K741" s="126"/>
      <c r="L741" s="126"/>
      <c r="M741" s="126"/>
      <c r="N741" s="130"/>
      <c r="O741" s="130"/>
      <c r="P741" s="130"/>
      <c r="Q741" s="130"/>
      <c r="R741" s="130">
        <v>0.98399999999999999</v>
      </c>
      <c r="S741" s="130">
        <v>0.16</v>
      </c>
      <c r="T741" s="130"/>
      <c r="U741" s="130"/>
      <c r="V741" s="126">
        <f t="shared" si="80"/>
        <v>0.98399999999999999</v>
      </c>
      <c r="W741" s="126">
        <f t="shared" si="80"/>
        <v>0.16</v>
      </c>
      <c r="X741" s="126"/>
      <c r="Y741" s="126"/>
      <c r="Z741" s="126"/>
      <c r="AA741" s="126"/>
      <c r="AB741" s="126"/>
      <c r="AC741" s="126"/>
      <c r="AD741" s="126"/>
      <c r="AE741" s="126"/>
      <c r="AF741" s="126"/>
      <c r="AG741" s="126"/>
      <c r="AH741" s="130"/>
      <c r="AI741" s="126"/>
      <c r="AJ741" s="130"/>
      <c r="AK741" s="130"/>
      <c r="AL741" s="126"/>
      <c r="AM741" s="126"/>
      <c r="AN741" s="126"/>
      <c r="AO741" s="126"/>
      <c r="AP741" s="130"/>
      <c r="AQ741" s="130"/>
    </row>
    <row r="742" spans="1:43" ht="78.75" x14ac:dyDescent="0.25">
      <c r="A742" s="124" t="s">
        <v>1079</v>
      </c>
      <c r="B742" s="715"/>
      <c r="C742" s="106" t="s">
        <v>1641</v>
      </c>
      <c r="D742" s="126"/>
      <c r="E742" s="126"/>
      <c r="F742" s="126"/>
      <c r="G742" s="126"/>
      <c r="H742" s="126"/>
      <c r="I742" s="126"/>
      <c r="J742" s="126"/>
      <c r="K742" s="126"/>
      <c r="L742" s="126"/>
      <c r="M742" s="126"/>
      <c r="N742" s="130"/>
      <c r="O742" s="130"/>
      <c r="P742" s="130"/>
      <c r="Q742" s="130"/>
      <c r="R742" s="130">
        <v>0.13800000000000001</v>
      </c>
      <c r="S742" s="130"/>
      <c r="T742" s="130"/>
      <c r="U742" s="130"/>
      <c r="V742" s="126">
        <f t="shared" si="80"/>
        <v>0.13800000000000001</v>
      </c>
      <c r="W742" s="126">
        <f t="shared" si="80"/>
        <v>0</v>
      </c>
      <c r="X742" s="126"/>
      <c r="Y742" s="126"/>
      <c r="Z742" s="126"/>
      <c r="AA742" s="126"/>
      <c r="AB742" s="126"/>
      <c r="AC742" s="126"/>
      <c r="AD742" s="126"/>
      <c r="AE742" s="126"/>
      <c r="AF742" s="126"/>
      <c r="AG742" s="126"/>
      <c r="AH742" s="130"/>
      <c r="AI742" s="126"/>
      <c r="AJ742" s="130"/>
      <c r="AK742" s="130"/>
      <c r="AL742" s="126"/>
      <c r="AM742" s="126"/>
      <c r="AN742" s="126"/>
      <c r="AO742" s="126"/>
      <c r="AP742" s="130"/>
      <c r="AQ742" s="130"/>
    </row>
    <row r="743" spans="1:43" ht="173.25" x14ac:dyDescent="0.25">
      <c r="A743" s="124" t="s">
        <v>1079</v>
      </c>
      <c r="B743" s="715"/>
      <c r="C743" s="106" t="s">
        <v>1642</v>
      </c>
      <c r="D743" s="126"/>
      <c r="E743" s="126"/>
      <c r="F743" s="126"/>
      <c r="G743" s="126"/>
      <c r="H743" s="126"/>
      <c r="I743" s="126"/>
      <c r="J743" s="126"/>
      <c r="K743" s="126"/>
      <c r="L743" s="126"/>
      <c r="M743" s="126"/>
      <c r="N743" s="130">
        <v>0.19699999999999998</v>
      </c>
      <c r="O743" s="130">
        <v>0.1</v>
      </c>
      <c r="P743" s="130"/>
      <c r="Q743" s="130"/>
      <c r="R743" s="130"/>
      <c r="S743" s="130"/>
      <c r="T743" s="130"/>
      <c r="U743" s="130"/>
      <c r="V743" s="126">
        <f t="shared" si="80"/>
        <v>0.19699999999999998</v>
      </c>
      <c r="W743" s="126">
        <f t="shared" si="80"/>
        <v>0.1</v>
      </c>
      <c r="X743" s="126"/>
      <c r="Y743" s="126"/>
      <c r="Z743" s="126"/>
      <c r="AA743" s="126"/>
      <c r="AB743" s="126"/>
      <c r="AC743" s="126"/>
      <c r="AD743" s="126"/>
      <c r="AE743" s="126"/>
      <c r="AF743" s="126"/>
      <c r="AG743" s="126"/>
      <c r="AH743" s="126"/>
      <c r="AI743" s="126"/>
      <c r="AJ743" s="130"/>
      <c r="AK743" s="130"/>
      <c r="AL743" s="126"/>
      <c r="AM743" s="126"/>
      <c r="AN743" s="126"/>
      <c r="AO743" s="126"/>
      <c r="AP743" s="130">
        <f t="shared" ref="AP743:AQ761" si="81">AH743+AJ743+AL743+AN743</f>
        <v>0</v>
      </c>
      <c r="AQ743" s="130">
        <f t="shared" si="81"/>
        <v>0</v>
      </c>
    </row>
    <row r="744" spans="1:43" ht="78.75" x14ac:dyDescent="0.25">
      <c r="A744" s="124" t="s">
        <v>1079</v>
      </c>
      <c r="B744" s="715"/>
      <c r="C744" s="106" t="s">
        <v>1643</v>
      </c>
      <c r="D744" s="126"/>
      <c r="E744" s="126"/>
      <c r="F744" s="126"/>
      <c r="G744" s="126"/>
      <c r="H744" s="126"/>
      <c r="I744" s="126"/>
      <c r="J744" s="126"/>
      <c r="K744" s="126"/>
      <c r="L744" s="126"/>
      <c r="M744" s="126"/>
      <c r="N744" s="130">
        <v>9.7000000000000003E-2</v>
      </c>
      <c r="O744" s="130"/>
      <c r="P744" s="130"/>
      <c r="Q744" s="130"/>
      <c r="R744" s="130"/>
      <c r="S744" s="130"/>
      <c r="T744" s="130"/>
      <c r="U744" s="130"/>
      <c r="V744" s="126">
        <f t="shared" si="80"/>
        <v>9.7000000000000003E-2</v>
      </c>
      <c r="W744" s="126">
        <f t="shared" si="80"/>
        <v>0</v>
      </c>
      <c r="X744" s="126"/>
      <c r="Y744" s="126"/>
      <c r="Z744" s="126"/>
      <c r="AA744" s="126"/>
      <c r="AB744" s="126"/>
      <c r="AC744" s="126"/>
      <c r="AD744" s="126"/>
      <c r="AE744" s="126"/>
      <c r="AF744" s="126"/>
      <c r="AG744" s="126"/>
      <c r="AH744" s="126"/>
      <c r="AI744" s="126"/>
      <c r="AJ744" s="130"/>
      <c r="AK744" s="130"/>
      <c r="AL744" s="126"/>
      <c r="AM744" s="126"/>
      <c r="AN744" s="126"/>
      <c r="AO744" s="126"/>
      <c r="AP744" s="130">
        <f t="shared" si="81"/>
        <v>0</v>
      </c>
      <c r="AQ744" s="130">
        <f t="shared" si="81"/>
        <v>0</v>
      </c>
    </row>
    <row r="745" spans="1:43" ht="63" x14ac:dyDescent="0.25">
      <c r="A745" s="124" t="s">
        <v>1079</v>
      </c>
      <c r="B745" s="715"/>
      <c r="C745" s="106" t="s">
        <v>1644</v>
      </c>
      <c r="D745" s="126"/>
      <c r="E745" s="126"/>
      <c r="F745" s="126"/>
      <c r="G745" s="126"/>
      <c r="H745" s="126"/>
      <c r="I745" s="126"/>
      <c r="J745" s="126"/>
      <c r="K745" s="126"/>
      <c r="L745" s="126"/>
      <c r="M745" s="126"/>
      <c r="N745" s="130">
        <v>0.26300000000000001</v>
      </c>
      <c r="O745" s="130"/>
      <c r="P745" s="130"/>
      <c r="Q745" s="130"/>
      <c r="R745" s="130"/>
      <c r="S745" s="130"/>
      <c r="T745" s="130"/>
      <c r="U745" s="130"/>
      <c r="V745" s="126">
        <f t="shared" si="80"/>
        <v>0.26300000000000001</v>
      </c>
      <c r="W745" s="126">
        <f t="shared" si="80"/>
        <v>0</v>
      </c>
      <c r="X745" s="126"/>
      <c r="Y745" s="126"/>
      <c r="Z745" s="126"/>
      <c r="AA745" s="126"/>
      <c r="AB745" s="126"/>
      <c r="AC745" s="126"/>
      <c r="AD745" s="126"/>
      <c r="AE745" s="126"/>
      <c r="AF745" s="126"/>
      <c r="AG745" s="126"/>
      <c r="AH745" s="126"/>
      <c r="AI745" s="126"/>
      <c r="AJ745" s="130"/>
      <c r="AK745" s="130"/>
      <c r="AL745" s="126"/>
      <c r="AM745" s="126"/>
      <c r="AN745" s="126"/>
      <c r="AO745" s="126"/>
      <c r="AP745" s="130">
        <f t="shared" si="81"/>
        <v>0</v>
      </c>
      <c r="AQ745" s="130">
        <f t="shared" si="81"/>
        <v>0</v>
      </c>
    </row>
    <row r="746" spans="1:43" ht="141.75" x14ac:dyDescent="0.25">
      <c r="A746" s="124" t="s">
        <v>1079</v>
      </c>
      <c r="B746" s="715"/>
      <c r="C746" s="106" t="s">
        <v>1645</v>
      </c>
      <c r="D746" s="126"/>
      <c r="E746" s="126"/>
      <c r="F746" s="126"/>
      <c r="G746" s="126"/>
      <c r="H746" s="126"/>
      <c r="I746" s="126"/>
      <c r="J746" s="126"/>
      <c r="K746" s="126"/>
      <c r="L746" s="126"/>
      <c r="M746" s="126"/>
      <c r="N746" s="130">
        <v>0.14900000000000002</v>
      </c>
      <c r="O746" s="130">
        <v>6.3E-2</v>
      </c>
      <c r="P746" s="130"/>
      <c r="Q746" s="130"/>
      <c r="R746" s="130"/>
      <c r="S746" s="130"/>
      <c r="T746" s="130"/>
      <c r="U746" s="130"/>
      <c r="V746" s="126">
        <f t="shared" si="80"/>
        <v>0.14900000000000002</v>
      </c>
      <c r="W746" s="126">
        <f t="shared" si="80"/>
        <v>6.3E-2</v>
      </c>
      <c r="X746" s="126"/>
      <c r="Y746" s="126"/>
      <c r="Z746" s="126"/>
      <c r="AA746" s="126"/>
      <c r="AB746" s="126"/>
      <c r="AC746" s="126"/>
      <c r="AD746" s="126"/>
      <c r="AE746" s="126"/>
      <c r="AF746" s="126"/>
      <c r="AG746" s="126"/>
      <c r="AH746" s="126"/>
      <c r="AI746" s="126"/>
      <c r="AJ746" s="130"/>
      <c r="AK746" s="130"/>
      <c r="AL746" s="126"/>
      <c r="AM746" s="126"/>
      <c r="AN746" s="126"/>
      <c r="AO746" s="126"/>
      <c r="AP746" s="130">
        <f t="shared" si="81"/>
        <v>0</v>
      </c>
      <c r="AQ746" s="130">
        <f t="shared" si="81"/>
        <v>0</v>
      </c>
    </row>
    <row r="747" spans="1:43" ht="94.5" x14ac:dyDescent="0.25">
      <c r="A747" s="124" t="s">
        <v>1079</v>
      </c>
      <c r="B747" s="715"/>
      <c r="C747" s="106" t="s">
        <v>1646</v>
      </c>
      <c r="D747" s="126"/>
      <c r="E747" s="126"/>
      <c r="F747" s="126"/>
      <c r="G747" s="126"/>
      <c r="H747" s="126"/>
      <c r="I747" s="126"/>
      <c r="J747" s="126"/>
      <c r="K747" s="126"/>
      <c r="L747" s="126"/>
      <c r="M747" s="126"/>
      <c r="N747" s="130">
        <v>0.63300000000000001</v>
      </c>
      <c r="O747" s="130">
        <v>0.04</v>
      </c>
      <c r="P747" s="130"/>
      <c r="Q747" s="130"/>
      <c r="R747" s="130"/>
      <c r="S747" s="130"/>
      <c r="T747" s="130"/>
      <c r="U747" s="130"/>
      <c r="V747" s="126">
        <f t="shared" si="80"/>
        <v>0.63300000000000001</v>
      </c>
      <c r="W747" s="126">
        <f t="shared" si="80"/>
        <v>0.04</v>
      </c>
      <c r="X747" s="126"/>
      <c r="Y747" s="126"/>
      <c r="Z747" s="126"/>
      <c r="AA747" s="126"/>
      <c r="AB747" s="126"/>
      <c r="AC747" s="126"/>
      <c r="AD747" s="126"/>
      <c r="AE747" s="126"/>
      <c r="AF747" s="126"/>
      <c r="AG747" s="126"/>
      <c r="AH747" s="126"/>
      <c r="AI747" s="126"/>
      <c r="AJ747" s="130"/>
      <c r="AK747" s="130"/>
      <c r="AL747" s="126"/>
      <c r="AM747" s="126"/>
      <c r="AN747" s="126"/>
      <c r="AO747" s="126"/>
      <c r="AP747" s="130">
        <f t="shared" si="81"/>
        <v>0</v>
      </c>
      <c r="AQ747" s="130">
        <f t="shared" si="81"/>
        <v>0</v>
      </c>
    </row>
    <row r="748" spans="1:43" ht="63" x14ac:dyDescent="0.25">
      <c r="A748" s="124" t="s">
        <v>1079</v>
      </c>
      <c r="B748" s="715"/>
      <c r="C748" s="106" t="s">
        <v>1647</v>
      </c>
      <c r="D748" s="126"/>
      <c r="E748" s="126"/>
      <c r="F748" s="126"/>
      <c r="G748" s="126"/>
      <c r="H748" s="126"/>
      <c r="I748" s="126"/>
      <c r="J748" s="126"/>
      <c r="K748" s="126"/>
      <c r="L748" s="126"/>
      <c r="M748" s="126"/>
      <c r="N748" s="130">
        <v>0.08</v>
      </c>
      <c r="O748" s="130"/>
      <c r="P748" s="130"/>
      <c r="Q748" s="130"/>
      <c r="R748" s="130"/>
      <c r="S748" s="130"/>
      <c r="T748" s="130"/>
      <c r="U748" s="130"/>
      <c r="V748" s="126">
        <f t="shared" si="80"/>
        <v>0.08</v>
      </c>
      <c r="W748" s="126">
        <f t="shared" si="80"/>
        <v>0</v>
      </c>
      <c r="X748" s="126"/>
      <c r="Y748" s="126"/>
      <c r="Z748" s="126"/>
      <c r="AA748" s="126"/>
      <c r="AB748" s="126"/>
      <c r="AC748" s="126"/>
      <c r="AD748" s="126"/>
      <c r="AE748" s="126"/>
      <c r="AF748" s="126"/>
      <c r="AG748" s="126"/>
      <c r="AH748" s="126"/>
      <c r="AI748" s="126"/>
      <c r="AJ748" s="130"/>
      <c r="AK748" s="130"/>
      <c r="AL748" s="126"/>
      <c r="AM748" s="126"/>
      <c r="AN748" s="126"/>
      <c r="AO748" s="126"/>
      <c r="AP748" s="130">
        <f t="shared" si="81"/>
        <v>0</v>
      </c>
      <c r="AQ748" s="130">
        <f t="shared" si="81"/>
        <v>0</v>
      </c>
    </row>
    <row r="749" spans="1:43" ht="63" x14ac:dyDescent="0.25">
      <c r="A749" s="124" t="s">
        <v>1079</v>
      </c>
      <c r="B749" s="715"/>
      <c r="C749" s="106" t="s">
        <v>1648</v>
      </c>
      <c r="D749" s="126"/>
      <c r="E749" s="126"/>
      <c r="F749" s="126"/>
      <c r="G749" s="126"/>
      <c r="H749" s="126"/>
      <c r="I749" s="126"/>
      <c r="J749" s="126"/>
      <c r="K749" s="126"/>
      <c r="L749" s="126"/>
      <c r="M749" s="126"/>
      <c r="N749" s="130">
        <v>0.14599999999999999</v>
      </c>
      <c r="O749" s="130"/>
      <c r="P749" s="130"/>
      <c r="Q749" s="130"/>
      <c r="R749" s="130"/>
      <c r="S749" s="130"/>
      <c r="T749" s="130"/>
      <c r="U749" s="130"/>
      <c r="V749" s="126">
        <f t="shared" si="80"/>
        <v>0.14599999999999999</v>
      </c>
      <c r="W749" s="126">
        <f t="shared" si="80"/>
        <v>0</v>
      </c>
      <c r="X749" s="126"/>
      <c r="Y749" s="126"/>
      <c r="Z749" s="126"/>
      <c r="AA749" s="126"/>
      <c r="AB749" s="126"/>
      <c r="AC749" s="126"/>
      <c r="AD749" s="126"/>
      <c r="AE749" s="126"/>
      <c r="AF749" s="126"/>
      <c r="AG749" s="126"/>
      <c r="AH749" s="126"/>
      <c r="AI749" s="126"/>
      <c r="AJ749" s="130"/>
      <c r="AK749" s="130"/>
      <c r="AL749" s="126"/>
      <c r="AM749" s="126"/>
      <c r="AN749" s="126"/>
      <c r="AO749" s="126"/>
      <c r="AP749" s="130">
        <f t="shared" si="81"/>
        <v>0</v>
      </c>
      <c r="AQ749" s="130">
        <f t="shared" si="81"/>
        <v>0</v>
      </c>
    </row>
    <row r="750" spans="1:43" x14ac:dyDescent="0.25">
      <c r="A750" s="124" t="s">
        <v>1079</v>
      </c>
      <c r="B750" s="715"/>
      <c r="C750" s="106" t="s">
        <v>1256</v>
      </c>
      <c r="D750" s="126"/>
      <c r="E750" s="126"/>
      <c r="F750" s="126"/>
      <c r="G750" s="126"/>
      <c r="H750" s="126"/>
      <c r="I750" s="126"/>
      <c r="J750" s="126"/>
      <c r="K750" s="126"/>
      <c r="L750" s="126"/>
      <c r="M750" s="126"/>
      <c r="N750" s="130"/>
      <c r="O750" s="130"/>
      <c r="P750" s="130"/>
      <c r="Q750" s="130"/>
      <c r="R750" s="130"/>
      <c r="S750" s="130"/>
      <c r="T750" s="130"/>
      <c r="U750" s="130"/>
      <c r="V750" s="126">
        <f t="shared" si="80"/>
        <v>0</v>
      </c>
      <c r="W750" s="126">
        <f t="shared" si="80"/>
        <v>0</v>
      </c>
      <c r="X750" s="126"/>
      <c r="Y750" s="126"/>
      <c r="Z750" s="126"/>
      <c r="AA750" s="126"/>
      <c r="AB750" s="126"/>
      <c r="AC750" s="126"/>
      <c r="AD750" s="126"/>
      <c r="AE750" s="126"/>
      <c r="AF750" s="126"/>
      <c r="AG750" s="126"/>
      <c r="AH750" s="126"/>
      <c r="AI750" s="126"/>
      <c r="AJ750" s="130">
        <v>0.48</v>
      </c>
      <c r="AK750" s="130"/>
      <c r="AL750" s="130">
        <v>2.649</v>
      </c>
      <c r="AM750" s="126"/>
      <c r="AN750" s="126"/>
      <c r="AO750" s="126"/>
      <c r="AP750" s="130">
        <f t="shared" si="81"/>
        <v>3.129</v>
      </c>
      <c r="AQ750" s="130">
        <f t="shared" si="81"/>
        <v>0</v>
      </c>
    </row>
    <row r="751" spans="1:43" x14ac:dyDescent="0.25">
      <c r="A751" s="124" t="s">
        <v>1079</v>
      </c>
      <c r="B751" s="715"/>
      <c r="C751" s="106" t="s">
        <v>1649</v>
      </c>
      <c r="D751" s="126"/>
      <c r="E751" s="126"/>
      <c r="F751" s="126"/>
      <c r="G751" s="126"/>
      <c r="H751" s="126"/>
      <c r="I751" s="126"/>
      <c r="J751" s="126"/>
      <c r="K751" s="126"/>
      <c r="L751" s="126"/>
      <c r="M751" s="126"/>
      <c r="N751" s="130"/>
      <c r="O751" s="130"/>
      <c r="P751" s="130"/>
      <c r="Q751" s="130"/>
      <c r="R751" s="130"/>
      <c r="S751" s="130"/>
      <c r="T751" s="130"/>
      <c r="U751" s="130"/>
      <c r="V751" s="126">
        <f t="shared" si="80"/>
        <v>0</v>
      </c>
      <c r="W751" s="126">
        <f t="shared" si="80"/>
        <v>0</v>
      </c>
      <c r="X751" s="126"/>
      <c r="Y751" s="126"/>
      <c r="Z751" s="126"/>
      <c r="AA751" s="126"/>
      <c r="AB751" s="126"/>
      <c r="AC751" s="126"/>
      <c r="AD751" s="126"/>
      <c r="AE751" s="126"/>
      <c r="AF751" s="126"/>
      <c r="AG751" s="126"/>
      <c r="AH751" s="126"/>
      <c r="AI751" s="126"/>
      <c r="AJ751" s="130"/>
      <c r="AK751" s="130">
        <v>0.25</v>
      </c>
      <c r="AL751" s="126"/>
      <c r="AM751" s="126"/>
      <c r="AN751" s="126"/>
      <c r="AO751" s="126"/>
      <c r="AP751" s="130">
        <f t="shared" si="81"/>
        <v>0</v>
      </c>
      <c r="AQ751" s="130">
        <f t="shared" si="81"/>
        <v>0.25</v>
      </c>
    </row>
    <row r="752" spans="1:43" ht="78.75" x14ac:dyDescent="0.25">
      <c r="A752" s="124" t="s">
        <v>1079</v>
      </c>
      <c r="B752" s="715"/>
      <c r="C752" s="106" t="s">
        <v>1650</v>
      </c>
      <c r="D752" s="126"/>
      <c r="E752" s="126"/>
      <c r="F752" s="126"/>
      <c r="G752" s="126"/>
      <c r="H752" s="126"/>
      <c r="I752" s="126"/>
      <c r="J752" s="126"/>
      <c r="K752" s="126"/>
      <c r="L752" s="126"/>
      <c r="M752" s="126"/>
      <c r="N752" s="130"/>
      <c r="O752" s="130"/>
      <c r="P752" s="130">
        <v>0.60099999999999998</v>
      </c>
      <c r="Q752" s="130">
        <v>6.3E-2</v>
      </c>
      <c r="R752" s="130"/>
      <c r="S752" s="130"/>
      <c r="T752" s="130"/>
      <c r="U752" s="130"/>
      <c r="V752" s="126">
        <f t="shared" si="80"/>
        <v>0.60099999999999998</v>
      </c>
      <c r="W752" s="126">
        <f t="shared" si="80"/>
        <v>6.3E-2</v>
      </c>
      <c r="X752" s="126"/>
      <c r="Y752" s="126"/>
      <c r="Z752" s="126"/>
      <c r="AA752" s="126"/>
      <c r="AB752" s="126"/>
      <c r="AC752" s="126"/>
      <c r="AD752" s="126"/>
      <c r="AE752" s="126"/>
      <c r="AF752" s="126"/>
      <c r="AG752" s="126"/>
      <c r="AH752" s="126"/>
      <c r="AI752" s="126"/>
      <c r="AJ752" s="130"/>
      <c r="AK752" s="130"/>
      <c r="AL752" s="126"/>
      <c r="AM752" s="126"/>
      <c r="AN752" s="126"/>
      <c r="AO752" s="126"/>
      <c r="AP752" s="130">
        <f t="shared" si="81"/>
        <v>0</v>
      </c>
      <c r="AQ752" s="130">
        <f t="shared" si="81"/>
        <v>0</v>
      </c>
    </row>
    <row r="753" spans="1:43" ht="63" x14ac:dyDescent="0.25">
      <c r="A753" s="124" t="s">
        <v>1079</v>
      </c>
      <c r="B753" s="715"/>
      <c r="C753" s="106" t="s">
        <v>1651</v>
      </c>
      <c r="D753" s="126"/>
      <c r="E753" s="126"/>
      <c r="F753" s="126"/>
      <c r="G753" s="126"/>
      <c r="H753" s="126"/>
      <c r="I753" s="126"/>
      <c r="J753" s="126"/>
      <c r="K753" s="126"/>
      <c r="L753" s="126"/>
      <c r="M753" s="126"/>
      <c r="N753" s="130"/>
      <c r="O753" s="130"/>
      <c r="P753" s="130">
        <v>9.1999999999999998E-2</v>
      </c>
      <c r="Q753" s="130"/>
      <c r="R753" s="130"/>
      <c r="S753" s="130"/>
      <c r="T753" s="130"/>
      <c r="U753" s="130"/>
      <c r="V753" s="126">
        <f t="shared" si="80"/>
        <v>9.1999999999999998E-2</v>
      </c>
      <c r="W753" s="126">
        <f t="shared" si="80"/>
        <v>0</v>
      </c>
      <c r="X753" s="126"/>
      <c r="Y753" s="126"/>
      <c r="Z753" s="126"/>
      <c r="AA753" s="126"/>
      <c r="AB753" s="126"/>
      <c r="AC753" s="126"/>
      <c r="AD753" s="126"/>
      <c r="AE753" s="126"/>
      <c r="AF753" s="126"/>
      <c r="AG753" s="126"/>
      <c r="AH753" s="126"/>
      <c r="AI753" s="126"/>
      <c r="AJ753" s="130"/>
      <c r="AK753" s="130"/>
      <c r="AL753" s="126"/>
      <c r="AM753" s="126"/>
      <c r="AN753" s="126"/>
      <c r="AO753" s="126"/>
      <c r="AP753" s="130">
        <f t="shared" si="81"/>
        <v>0</v>
      </c>
      <c r="AQ753" s="130">
        <f t="shared" si="81"/>
        <v>0</v>
      </c>
    </row>
    <row r="754" spans="1:43" ht="63" x14ac:dyDescent="0.25">
      <c r="A754" s="124" t="s">
        <v>1079</v>
      </c>
      <c r="B754" s="715"/>
      <c r="C754" s="106" t="s">
        <v>1652</v>
      </c>
      <c r="D754" s="126"/>
      <c r="E754" s="126"/>
      <c r="F754" s="126"/>
      <c r="G754" s="126"/>
      <c r="H754" s="126"/>
      <c r="I754" s="126"/>
      <c r="J754" s="126"/>
      <c r="K754" s="126"/>
      <c r="L754" s="126"/>
      <c r="M754" s="126"/>
      <c r="N754" s="130"/>
      <c r="O754" s="130"/>
      <c r="P754" s="130">
        <v>0.16</v>
      </c>
      <c r="Q754" s="130"/>
      <c r="R754" s="130"/>
      <c r="S754" s="130"/>
      <c r="T754" s="130"/>
      <c r="U754" s="130"/>
      <c r="V754" s="126">
        <f t="shared" si="80"/>
        <v>0.16</v>
      </c>
      <c r="W754" s="126">
        <f t="shared" si="80"/>
        <v>0</v>
      </c>
      <c r="X754" s="126"/>
      <c r="Y754" s="126"/>
      <c r="Z754" s="126"/>
      <c r="AA754" s="126"/>
      <c r="AB754" s="126"/>
      <c r="AC754" s="126"/>
      <c r="AD754" s="126"/>
      <c r="AE754" s="126"/>
      <c r="AF754" s="126"/>
      <c r="AG754" s="126"/>
      <c r="AH754" s="126"/>
      <c r="AI754" s="126"/>
      <c r="AJ754" s="130"/>
      <c r="AK754" s="130"/>
      <c r="AL754" s="126"/>
      <c r="AM754" s="126"/>
      <c r="AN754" s="126"/>
      <c r="AO754" s="126"/>
      <c r="AP754" s="130">
        <f t="shared" si="81"/>
        <v>0</v>
      </c>
      <c r="AQ754" s="130">
        <f t="shared" si="81"/>
        <v>0</v>
      </c>
    </row>
    <row r="755" spans="1:43" ht="63" x14ac:dyDescent="0.25">
      <c r="A755" s="124" t="s">
        <v>1079</v>
      </c>
      <c r="B755" s="715"/>
      <c r="C755" s="106" t="s">
        <v>1653</v>
      </c>
      <c r="D755" s="126"/>
      <c r="E755" s="126"/>
      <c r="F755" s="126"/>
      <c r="G755" s="126"/>
      <c r="H755" s="126"/>
      <c r="I755" s="126"/>
      <c r="J755" s="126"/>
      <c r="K755" s="126"/>
      <c r="L755" s="126"/>
      <c r="M755" s="126"/>
      <c r="N755" s="130"/>
      <c r="O755" s="130"/>
      <c r="P755" s="130">
        <v>0.26800000000000002</v>
      </c>
      <c r="Q755" s="130"/>
      <c r="R755" s="130"/>
      <c r="S755" s="130"/>
      <c r="T755" s="130"/>
      <c r="U755" s="130"/>
      <c r="V755" s="126">
        <f t="shared" si="80"/>
        <v>0.26800000000000002</v>
      </c>
      <c r="W755" s="126">
        <f t="shared" si="80"/>
        <v>0</v>
      </c>
      <c r="X755" s="126"/>
      <c r="Y755" s="126"/>
      <c r="Z755" s="126"/>
      <c r="AA755" s="126"/>
      <c r="AB755" s="126"/>
      <c r="AC755" s="126"/>
      <c r="AD755" s="126"/>
      <c r="AE755" s="126"/>
      <c r="AF755" s="126"/>
      <c r="AG755" s="126"/>
      <c r="AH755" s="126"/>
      <c r="AI755" s="126"/>
      <c r="AJ755" s="130"/>
      <c r="AK755" s="130"/>
      <c r="AL755" s="126"/>
      <c r="AM755" s="126"/>
      <c r="AN755" s="126"/>
      <c r="AO755" s="126"/>
      <c r="AP755" s="130">
        <f t="shared" si="81"/>
        <v>0</v>
      </c>
      <c r="AQ755" s="130">
        <f t="shared" si="81"/>
        <v>0</v>
      </c>
    </row>
    <row r="756" spans="1:43" ht="63" x14ac:dyDescent="0.25">
      <c r="A756" s="124" t="s">
        <v>1079</v>
      </c>
      <c r="B756" s="715"/>
      <c r="C756" s="106" t="s">
        <v>1654</v>
      </c>
      <c r="D756" s="126"/>
      <c r="E756" s="126"/>
      <c r="F756" s="126"/>
      <c r="G756" s="126"/>
      <c r="H756" s="126"/>
      <c r="I756" s="126"/>
      <c r="J756" s="126"/>
      <c r="K756" s="126"/>
      <c r="L756" s="126"/>
      <c r="M756" s="126"/>
      <c r="N756" s="130"/>
      <c r="O756" s="130"/>
      <c r="P756" s="130">
        <v>0.13500000000000001</v>
      </c>
      <c r="Q756" s="130"/>
      <c r="R756" s="130"/>
      <c r="S756" s="130"/>
      <c r="T756" s="130"/>
      <c r="U756" s="130"/>
      <c r="V756" s="126">
        <f t="shared" si="80"/>
        <v>0.13500000000000001</v>
      </c>
      <c r="W756" s="126">
        <f t="shared" si="80"/>
        <v>0</v>
      </c>
      <c r="X756" s="126"/>
      <c r="Y756" s="126"/>
      <c r="Z756" s="126"/>
      <c r="AA756" s="126"/>
      <c r="AB756" s="126"/>
      <c r="AC756" s="126"/>
      <c r="AD756" s="126"/>
      <c r="AE756" s="126"/>
      <c r="AF756" s="126"/>
      <c r="AG756" s="126"/>
      <c r="AH756" s="126"/>
      <c r="AI756" s="126"/>
      <c r="AJ756" s="130"/>
      <c r="AK756" s="130"/>
      <c r="AL756" s="126"/>
      <c r="AM756" s="126"/>
      <c r="AN756" s="126"/>
      <c r="AO756" s="126"/>
      <c r="AP756" s="130">
        <f t="shared" si="81"/>
        <v>0</v>
      </c>
      <c r="AQ756" s="130">
        <f t="shared" si="81"/>
        <v>0</v>
      </c>
    </row>
    <row r="757" spans="1:43" ht="94.5" x14ac:dyDescent="0.25">
      <c r="A757" s="124" t="s">
        <v>1079</v>
      </c>
      <c r="B757" s="715"/>
      <c r="C757" s="106" t="s">
        <v>1655</v>
      </c>
      <c r="D757" s="126"/>
      <c r="E757" s="126"/>
      <c r="F757" s="126"/>
      <c r="G757" s="126"/>
      <c r="H757" s="126"/>
      <c r="I757" s="126"/>
      <c r="J757" s="126"/>
      <c r="K757" s="126"/>
      <c r="L757" s="126"/>
      <c r="M757" s="126"/>
      <c r="N757" s="130"/>
      <c r="O757" s="130"/>
      <c r="P757" s="130">
        <v>0.503</v>
      </c>
      <c r="Q757" s="130"/>
      <c r="R757" s="130"/>
      <c r="S757" s="130"/>
      <c r="T757" s="130"/>
      <c r="U757" s="130"/>
      <c r="V757" s="126">
        <f t="shared" si="80"/>
        <v>0.503</v>
      </c>
      <c r="W757" s="126">
        <f t="shared" si="80"/>
        <v>0</v>
      </c>
      <c r="X757" s="126"/>
      <c r="Y757" s="126"/>
      <c r="Z757" s="126"/>
      <c r="AA757" s="126"/>
      <c r="AB757" s="126"/>
      <c r="AC757" s="126"/>
      <c r="AD757" s="126"/>
      <c r="AE757" s="126"/>
      <c r="AF757" s="126"/>
      <c r="AG757" s="126"/>
      <c r="AH757" s="126"/>
      <c r="AI757" s="126"/>
      <c r="AJ757" s="130"/>
      <c r="AK757" s="130"/>
      <c r="AL757" s="126"/>
      <c r="AM757" s="126"/>
      <c r="AN757" s="126"/>
      <c r="AO757" s="126"/>
      <c r="AP757" s="130">
        <f t="shared" si="81"/>
        <v>0</v>
      </c>
      <c r="AQ757" s="130">
        <f t="shared" si="81"/>
        <v>0</v>
      </c>
    </row>
    <row r="758" spans="1:43" ht="63" x14ac:dyDescent="0.25">
      <c r="A758" s="124" t="s">
        <v>1079</v>
      </c>
      <c r="B758" s="715"/>
      <c r="C758" s="106" t="s">
        <v>1656</v>
      </c>
      <c r="D758" s="126"/>
      <c r="E758" s="126"/>
      <c r="F758" s="126"/>
      <c r="G758" s="126"/>
      <c r="H758" s="126"/>
      <c r="I758" s="126"/>
      <c r="J758" s="126"/>
      <c r="K758" s="126"/>
      <c r="L758" s="126"/>
      <c r="M758" s="126"/>
      <c r="N758" s="130"/>
      <c r="O758" s="130"/>
      <c r="P758" s="130">
        <v>0.33300000000000002</v>
      </c>
      <c r="Q758" s="130"/>
      <c r="R758" s="130"/>
      <c r="S758" s="130"/>
      <c r="T758" s="130"/>
      <c r="U758" s="130"/>
      <c r="V758" s="126">
        <f t="shared" si="80"/>
        <v>0.33300000000000002</v>
      </c>
      <c r="W758" s="126">
        <f t="shared" si="80"/>
        <v>0</v>
      </c>
      <c r="X758" s="126"/>
      <c r="Y758" s="126"/>
      <c r="Z758" s="126"/>
      <c r="AA758" s="126"/>
      <c r="AB758" s="126"/>
      <c r="AC758" s="126"/>
      <c r="AD758" s="126"/>
      <c r="AE758" s="126"/>
      <c r="AF758" s="126"/>
      <c r="AG758" s="126"/>
      <c r="AH758" s="126"/>
      <c r="AI758" s="126"/>
      <c r="AJ758" s="130"/>
      <c r="AK758" s="130"/>
      <c r="AL758" s="126"/>
      <c r="AM758" s="126"/>
      <c r="AN758" s="126"/>
      <c r="AO758" s="126"/>
      <c r="AP758" s="130">
        <f t="shared" si="81"/>
        <v>0</v>
      </c>
      <c r="AQ758" s="130">
        <f t="shared" si="81"/>
        <v>0</v>
      </c>
    </row>
    <row r="759" spans="1:43" ht="63" x14ac:dyDescent="0.25">
      <c r="A759" s="124" t="s">
        <v>1079</v>
      </c>
      <c r="B759" s="715"/>
      <c r="C759" s="106" t="s">
        <v>1657</v>
      </c>
      <c r="D759" s="126"/>
      <c r="E759" s="126"/>
      <c r="F759" s="126"/>
      <c r="G759" s="126"/>
      <c r="H759" s="126"/>
      <c r="I759" s="126"/>
      <c r="J759" s="126"/>
      <c r="K759" s="126"/>
      <c r="L759" s="126"/>
      <c r="M759" s="126"/>
      <c r="N759" s="130"/>
      <c r="O759" s="130"/>
      <c r="P759" s="130">
        <v>8.7999999999999995E-2</v>
      </c>
      <c r="Q759" s="130"/>
      <c r="R759" s="130"/>
      <c r="S759" s="130"/>
      <c r="T759" s="130"/>
      <c r="U759" s="130"/>
      <c r="V759" s="126">
        <f t="shared" si="80"/>
        <v>8.7999999999999995E-2</v>
      </c>
      <c r="W759" s="126">
        <f t="shared" si="80"/>
        <v>0</v>
      </c>
      <c r="X759" s="126"/>
      <c r="Y759" s="126"/>
      <c r="Z759" s="126"/>
      <c r="AA759" s="126"/>
      <c r="AB759" s="126"/>
      <c r="AC759" s="126"/>
      <c r="AD759" s="126"/>
      <c r="AE759" s="126"/>
      <c r="AF759" s="126"/>
      <c r="AG759" s="126"/>
      <c r="AH759" s="126"/>
      <c r="AI759" s="126"/>
      <c r="AJ759" s="130"/>
      <c r="AK759" s="130"/>
      <c r="AL759" s="126"/>
      <c r="AM759" s="126"/>
      <c r="AN759" s="126"/>
      <c r="AO759" s="126"/>
      <c r="AP759" s="130">
        <f t="shared" si="81"/>
        <v>0</v>
      </c>
      <c r="AQ759" s="130">
        <f t="shared" si="81"/>
        <v>0</v>
      </c>
    </row>
    <row r="760" spans="1:43" ht="94.5" x14ac:dyDescent="0.25">
      <c r="A760" s="124" t="s">
        <v>1079</v>
      </c>
      <c r="B760" s="715"/>
      <c r="C760" s="106" t="s">
        <v>1658</v>
      </c>
      <c r="D760" s="126"/>
      <c r="E760" s="126"/>
      <c r="F760" s="126"/>
      <c r="G760" s="126"/>
      <c r="H760" s="126"/>
      <c r="I760" s="126"/>
      <c r="J760" s="126"/>
      <c r="K760" s="126"/>
      <c r="L760" s="126"/>
      <c r="M760" s="126"/>
      <c r="N760" s="130"/>
      <c r="O760" s="130"/>
      <c r="P760" s="130">
        <v>8.7999999999999995E-2</v>
      </c>
      <c r="Q760" s="130"/>
      <c r="R760" s="130"/>
      <c r="S760" s="130"/>
      <c r="T760" s="130"/>
      <c r="U760" s="130"/>
      <c r="V760" s="126">
        <f t="shared" si="80"/>
        <v>8.7999999999999995E-2</v>
      </c>
      <c r="W760" s="126">
        <f t="shared" si="80"/>
        <v>0</v>
      </c>
      <c r="X760" s="126"/>
      <c r="Y760" s="126"/>
      <c r="Z760" s="126"/>
      <c r="AA760" s="126"/>
      <c r="AB760" s="126"/>
      <c r="AC760" s="126"/>
      <c r="AD760" s="126"/>
      <c r="AE760" s="126"/>
      <c r="AF760" s="126"/>
      <c r="AG760" s="126"/>
      <c r="AH760" s="126"/>
      <c r="AI760" s="126"/>
      <c r="AJ760" s="130"/>
      <c r="AK760" s="130"/>
      <c r="AL760" s="126"/>
      <c r="AM760" s="126"/>
      <c r="AN760" s="126"/>
      <c r="AO760" s="126"/>
      <c r="AP760" s="130">
        <f t="shared" si="81"/>
        <v>0</v>
      </c>
      <c r="AQ760" s="130">
        <f t="shared" si="81"/>
        <v>0</v>
      </c>
    </row>
    <row r="761" spans="1:43" ht="220.5" x14ac:dyDescent="0.25">
      <c r="A761" s="124" t="s">
        <v>1079</v>
      </c>
      <c r="B761" s="715"/>
      <c r="C761" s="106" t="s">
        <v>1659</v>
      </c>
      <c r="D761" s="126"/>
      <c r="E761" s="126"/>
      <c r="F761" s="126"/>
      <c r="G761" s="126"/>
      <c r="H761" s="126"/>
      <c r="I761" s="126"/>
      <c r="J761" s="126"/>
      <c r="K761" s="126"/>
      <c r="L761" s="126"/>
      <c r="M761" s="126"/>
      <c r="N761" s="130"/>
      <c r="O761" s="130"/>
      <c r="P761" s="130">
        <v>0.46500000000000002</v>
      </c>
      <c r="Q761" s="130">
        <v>0.16</v>
      </c>
      <c r="R761" s="130"/>
      <c r="S761" s="130"/>
      <c r="T761" s="130"/>
      <c r="U761" s="130"/>
      <c r="V761" s="126">
        <f t="shared" si="80"/>
        <v>0.46500000000000002</v>
      </c>
      <c r="W761" s="126">
        <f t="shared" si="80"/>
        <v>0.16</v>
      </c>
      <c r="X761" s="126"/>
      <c r="Y761" s="126"/>
      <c r="Z761" s="126"/>
      <c r="AA761" s="126"/>
      <c r="AB761" s="126"/>
      <c r="AC761" s="126"/>
      <c r="AD761" s="126"/>
      <c r="AE761" s="126"/>
      <c r="AF761" s="126"/>
      <c r="AG761" s="126"/>
      <c r="AH761" s="126"/>
      <c r="AI761" s="126"/>
      <c r="AJ761" s="130"/>
      <c r="AK761" s="130"/>
      <c r="AL761" s="126"/>
      <c r="AM761" s="126"/>
      <c r="AN761" s="126"/>
      <c r="AO761" s="126"/>
      <c r="AP761" s="130">
        <f t="shared" si="81"/>
        <v>0</v>
      </c>
      <c r="AQ761" s="130">
        <f t="shared" si="81"/>
        <v>0</v>
      </c>
    </row>
    <row r="762" spans="1:43" x14ac:dyDescent="0.25">
      <c r="A762" s="124"/>
      <c r="B762" s="128">
        <v>5</v>
      </c>
      <c r="C762" s="144" t="s">
        <v>1660</v>
      </c>
      <c r="D762" s="126">
        <f>D763</f>
        <v>16.510000000000002</v>
      </c>
      <c r="E762" s="126">
        <f t="shared" ref="E762:Q762" si="82">E763</f>
        <v>18.43</v>
      </c>
      <c r="F762" s="126">
        <f t="shared" si="82"/>
        <v>0</v>
      </c>
      <c r="G762" s="126">
        <f t="shared" si="82"/>
        <v>0</v>
      </c>
      <c r="H762" s="126">
        <f t="shared" si="82"/>
        <v>26.119</v>
      </c>
      <c r="I762" s="126">
        <f t="shared" si="82"/>
        <v>0</v>
      </c>
      <c r="J762" s="126">
        <f t="shared" si="82"/>
        <v>49.474999999999994</v>
      </c>
      <c r="K762" s="126">
        <f t="shared" si="82"/>
        <v>0</v>
      </c>
      <c r="L762" s="126">
        <f t="shared" ref="L762:M777" si="83">D762+F762+H762+J762</f>
        <v>92.103999999999999</v>
      </c>
      <c r="M762" s="126">
        <f>E762+G762+I762+K762</f>
        <v>18.43</v>
      </c>
      <c r="N762" s="126">
        <f t="shared" si="82"/>
        <v>14.701499999999999</v>
      </c>
      <c r="O762" s="126">
        <f t="shared" si="82"/>
        <v>20.16</v>
      </c>
      <c r="P762" s="126">
        <f t="shared" si="82"/>
        <v>0</v>
      </c>
      <c r="Q762" s="126">
        <f t="shared" si="82"/>
        <v>0</v>
      </c>
      <c r="R762" s="126">
        <f>R763</f>
        <v>0.26200000000000001</v>
      </c>
      <c r="S762" s="126">
        <f t="shared" ref="S762:AQ762" si="84">S763</f>
        <v>0</v>
      </c>
      <c r="T762" s="126">
        <f t="shared" si="84"/>
        <v>33.614999999999995</v>
      </c>
      <c r="U762" s="126">
        <f t="shared" si="84"/>
        <v>3.36</v>
      </c>
      <c r="V762" s="126">
        <f t="shared" si="84"/>
        <v>48.578499999999998</v>
      </c>
      <c r="W762" s="126">
        <f t="shared" si="84"/>
        <v>23.519999999999992</v>
      </c>
      <c r="X762" s="126">
        <f t="shared" si="84"/>
        <v>0</v>
      </c>
      <c r="Y762" s="126">
        <f t="shared" si="84"/>
        <v>0</v>
      </c>
      <c r="Z762" s="126">
        <f t="shared" si="84"/>
        <v>0</v>
      </c>
      <c r="AA762" s="126">
        <f t="shared" si="84"/>
        <v>0</v>
      </c>
      <c r="AB762" s="126">
        <f t="shared" si="84"/>
        <v>0</v>
      </c>
      <c r="AC762" s="126">
        <f t="shared" si="84"/>
        <v>0</v>
      </c>
      <c r="AD762" s="126">
        <f t="shared" si="84"/>
        <v>0</v>
      </c>
      <c r="AE762" s="126">
        <f t="shared" si="84"/>
        <v>0</v>
      </c>
      <c r="AF762" s="126">
        <f t="shared" si="84"/>
        <v>0</v>
      </c>
      <c r="AG762" s="126">
        <f t="shared" si="84"/>
        <v>0</v>
      </c>
      <c r="AH762" s="126">
        <f t="shared" si="84"/>
        <v>0.06</v>
      </c>
      <c r="AI762" s="126">
        <f t="shared" si="84"/>
        <v>0</v>
      </c>
      <c r="AJ762" s="126">
        <f t="shared" si="84"/>
        <v>1.78</v>
      </c>
      <c r="AK762" s="126">
        <f t="shared" si="84"/>
        <v>0</v>
      </c>
      <c r="AL762" s="126">
        <f t="shared" si="84"/>
        <v>0.72</v>
      </c>
      <c r="AM762" s="126">
        <f t="shared" si="84"/>
        <v>0</v>
      </c>
      <c r="AN762" s="126">
        <f t="shared" si="84"/>
        <v>27.991000000000003</v>
      </c>
      <c r="AO762" s="126">
        <f t="shared" si="84"/>
        <v>1.5</v>
      </c>
      <c r="AP762" s="126">
        <f t="shared" si="84"/>
        <v>30.551000000000002</v>
      </c>
      <c r="AQ762" s="126">
        <f t="shared" si="84"/>
        <v>1.5</v>
      </c>
    </row>
    <row r="763" spans="1:43" ht="31.5" x14ac:dyDescent="0.25">
      <c r="A763" s="124"/>
      <c r="B763" s="715">
        <v>1</v>
      </c>
      <c r="C763" s="144" t="s">
        <v>1661</v>
      </c>
      <c r="D763" s="126">
        <f t="shared" ref="D763:K763" si="85">SUM(D764:D826)</f>
        <v>16.510000000000002</v>
      </c>
      <c r="E763" s="126">
        <f t="shared" si="85"/>
        <v>18.43</v>
      </c>
      <c r="F763" s="126">
        <f t="shared" si="85"/>
        <v>0</v>
      </c>
      <c r="G763" s="126">
        <f t="shared" si="85"/>
        <v>0</v>
      </c>
      <c r="H763" s="126">
        <f t="shared" si="85"/>
        <v>26.119</v>
      </c>
      <c r="I763" s="126">
        <f t="shared" si="85"/>
        <v>0</v>
      </c>
      <c r="J763" s="126">
        <f t="shared" si="85"/>
        <v>49.474999999999994</v>
      </c>
      <c r="K763" s="126">
        <f t="shared" si="85"/>
        <v>0</v>
      </c>
      <c r="L763" s="126">
        <f t="shared" si="83"/>
        <v>92.103999999999999</v>
      </c>
      <c r="M763" s="126">
        <f t="shared" si="83"/>
        <v>18.43</v>
      </c>
      <c r="N763" s="126">
        <f t="shared" ref="N763:AQ763" si="86">SUM(N764:N826)</f>
        <v>14.701499999999999</v>
      </c>
      <c r="O763" s="126">
        <f t="shared" si="86"/>
        <v>20.16</v>
      </c>
      <c r="P763" s="126">
        <f t="shared" si="86"/>
        <v>0</v>
      </c>
      <c r="Q763" s="126">
        <f t="shared" si="86"/>
        <v>0</v>
      </c>
      <c r="R763" s="126">
        <f t="shared" si="86"/>
        <v>0.26200000000000001</v>
      </c>
      <c r="S763" s="126">
        <f t="shared" si="86"/>
        <v>0</v>
      </c>
      <c r="T763" s="126">
        <f t="shared" si="86"/>
        <v>33.614999999999995</v>
      </c>
      <c r="U763" s="126">
        <f t="shared" si="86"/>
        <v>3.36</v>
      </c>
      <c r="V763" s="126">
        <f t="shared" si="86"/>
        <v>48.578499999999998</v>
      </c>
      <c r="W763" s="126">
        <f t="shared" si="86"/>
        <v>23.519999999999992</v>
      </c>
      <c r="X763" s="126">
        <f t="shared" si="86"/>
        <v>0</v>
      </c>
      <c r="Y763" s="126">
        <f t="shared" si="86"/>
        <v>0</v>
      </c>
      <c r="Z763" s="126">
        <f t="shared" si="86"/>
        <v>0</v>
      </c>
      <c r="AA763" s="126">
        <f t="shared" si="86"/>
        <v>0</v>
      </c>
      <c r="AB763" s="126">
        <f t="shared" si="86"/>
        <v>0</v>
      </c>
      <c r="AC763" s="126">
        <f t="shared" si="86"/>
        <v>0</v>
      </c>
      <c r="AD763" s="126">
        <f t="shared" si="86"/>
        <v>0</v>
      </c>
      <c r="AE763" s="126">
        <f t="shared" si="86"/>
        <v>0</v>
      </c>
      <c r="AF763" s="126">
        <f t="shared" si="86"/>
        <v>0</v>
      </c>
      <c r="AG763" s="126">
        <f t="shared" si="86"/>
        <v>0</v>
      </c>
      <c r="AH763" s="126">
        <f t="shared" si="86"/>
        <v>0.06</v>
      </c>
      <c r="AI763" s="126">
        <f t="shared" si="86"/>
        <v>0</v>
      </c>
      <c r="AJ763" s="126">
        <f t="shared" si="86"/>
        <v>1.78</v>
      </c>
      <c r="AK763" s="126">
        <f t="shared" si="86"/>
        <v>0</v>
      </c>
      <c r="AL763" s="126">
        <f t="shared" si="86"/>
        <v>0.72</v>
      </c>
      <c r="AM763" s="126">
        <f t="shared" si="86"/>
        <v>0</v>
      </c>
      <c r="AN763" s="126">
        <f t="shared" si="86"/>
        <v>27.991000000000003</v>
      </c>
      <c r="AO763" s="126">
        <f t="shared" si="86"/>
        <v>1.5</v>
      </c>
      <c r="AP763" s="126">
        <f t="shared" si="86"/>
        <v>30.551000000000002</v>
      </c>
      <c r="AQ763" s="126">
        <f t="shared" si="86"/>
        <v>1.5</v>
      </c>
    </row>
    <row r="764" spans="1:43" x14ac:dyDescent="0.25">
      <c r="A764" s="124" t="s">
        <v>1030</v>
      </c>
      <c r="B764" s="715"/>
      <c r="C764" s="106" t="s">
        <v>1662</v>
      </c>
      <c r="D764" s="130"/>
      <c r="E764" s="130">
        <v>18.27</v>
      </c>
      <c r="F764" s="130"/>
      <c r="G764" s="130"/>
      <c r="H764" s="130"/>
      <c r="I764" s="130"/>
      <c r="J764" s="130"/>
      <c r="K764" s="130"/>
      <c r="L764" s="126">
        <f>D764+F764+H764+J764</f>
        <v>0</v>
      </c>
      <c r="M764" s="126">
        <f t="shared" si="83"/>
        <v>18.27</v>
      </c>
      <c r="N764" s="130"/>
      <c r="O764" s="130">
        <v>18.899999999999999</v>
      </c>
      <c r="P764" s="126"/>
      <c r="Q764" s="126"/>
      <c r="R764" s="126"/>
      <c r="S764" s="126"/>
      <c r="T764" s="126"/>
      <c r="U764" s="126"/>
      <c r="V764" s="126">
        <f>T764+R764+P764+N764</f>
        <v>0</v>
      </c>
      <c r="W764" s="126">
        <f>U764+S764+Q764+O764</f>
        <v>18.899999999999999</v>
      </c>
      <c r="X764" s="126"/>
      <c r="Y764" s="126"/>
      <c r="Z764" s="126"/>
      <c r="AA764" s="126"/>
      <c r="AB764" s="126"/>
      <c r="AC764" s="126"/>
      <c r="AD764" s="126"/>
      <c r="AE764" s="126"/>
      <c r="AF764" s="126"/>
      <c r="AG764" s="126"/>
      <c r="AH764" s="126"/>
      <c r="AI764" s="126"/>
      <c r="AJ764" s="130"/>
      <c r="AK764" s="130"/>
      <c r="AL764" s="126"/>
      <c r="AM764" s="126"/>
      <c r="AN764" s="126"/>
      <c r="AO764" s="126"/>
      <c r="AP764" s="130">
        <f>AH764+AJ764+AL764+AN764</f>
        <v>0</v>
      </c>
      <c r="AQ764" s="130">
        <f>AI764+AK764+AM764+AO764</f>
        <v>0</v>
      </c>
    </row>
    <row r="765" spans="1:43" x14ac:dyDescent="0.25">
      <c r="A765" s="124" t="s">
        <v>1030</v>
      </c>
      <c r="B765" s="715"/>
      <c r="C765" s="106" t="s">
        <v>1663</v>
      </c>
      <c r="D765" s="130"/>
      <c r="E765" s="130"/>
      <c r="F765" s="130"/>
      <c r="G765" s="130"/>
      <c r="H765" s="130"/>
      <c r="I765" s="130"/>
      <c r="J765" s="130">
        <v>5</v>
      </c>
      <c r="K765" s="130">
        <v>0</v>
      </c>
      <c r="L765" s="126">
        <f>D765+F765+H765+J765</f>
        <v>5</v>
      </c>
      <c r="M765" s="126">
        <f t="shared" si="83"/>
        <v>0</v>
      </c>
      <c r="N765" s="130"/>
      <c r="O765" s="130"/>
      <c r="P765" s="126"/>
      <c r="Q765" s="126"/>
      <c r="R765" s="126"/>
      <c r="S765" s="126"/>
      <c r="T765" s="126"/>
      <c r="U765" s="126"/>
      <c r="V765" s="126"/>
      <c r="W765" s="126"/>
      <c r="X765" s="126"/>
      <c r="Y765" s="126"/>
      <c r="Z765" s="126"/>
      <c r="AA765" s="126"/>
      <c r="AB765" s="126"/>
      <c r="AC765" s="126"/>
      <c r="AD765" s="126"/>
      <c r="AE765" s="126"/>
      <c r="AF765" s="126"/>
      <c r="AG765" s="126"/>
      <c r="AH765" s="126"/>
      <c r="AI765" s="126"/>
      <c r="AJ765" s="130"/>
      <c r="AK765" s="130"/>
      <c r="AL765" s="126"/>
      <c r="AM765" s="126"/>
      <c r="AN765" s="126"/>
      <c r="AO765" s="126"/>
      <c r="AP765" s="130"/>
      <c r="AQ765" s="130"/>
    </row>
    <row r="766" spans="1:43" ht="47.25" x14ac:dyDescent="0.25">
      <c r="A766" s="124" t="s">
        <v>1030</v>
      </c>
      <c r="B766" s="715"/>
      <c r="C766" s="106" t="s">
        <v>736</v>
      </c>
      <c r="D766" s="126"/>
      <c r="E766" s="126"/>
      <c r="F766" s="126"/>
      <c r="G766" s="126"/>
      <c r="H766" s="126"/>
      <c r="I766" s="126"/>
      <c r="J766" s="126"/>
      <c r="K766" s="126"/>
      <c r="L766" s="126">
        <f t="shared" ref="L766:M826" si="87">D766+F766+H766+J766</f>
        <v>0</v>
      </c>
      <c r="M766" s="126">
        <f t="shared" si="83"/>
        <v>0</v>
      </c>
      <c r="N766" s="130">
        <v>4.9000000000000004</v>
      </c>
      <c r="O766" s="130"/>
      <c r="P766" s="126"/>
      <c r="Q766" s="126"/>
      <c r="R766" s="126"/>
      <c r="S766" s="126"/>
      <c r="T766" s="126"/>
      <c r="U766" s="126"/>
      <c r="V766" s="126">
        <f t="shared" ref="V766:W797" si="88">T766+R766+P766+N766</f>
        <v>4.9000000000000004</v>
      </c>
      <c r="W766" s="126">
        <f t="shared" si="88"/>
        <v>0</v>
      </c>
      <c r="X766" s="126"/>
      <c r="Y766" s="126"/>
      <c r="Z766" s="126"/>
      <c r="AA766" s="126"/>
      <c r="AB766" s="126"/>
      <c r="AC766" s="126"/>
      <c r="AD766" s="126"/>
      <c r="AE766" s="126"/>
      <c r="AF766" s="126"/>
      <c r="AG766" s="126"/>
      <c r="AH766" s="126"/>
      <c r="AI766" s="126"/>
      <c r="AJ766" s="130"/>
      <c r="AK766" s="130"/>
      <c r="AL766" s="126"/>
      <c r="AM766" s="126"/>
      <c r="AN766" s="126"/>
      <c r="AO766" s="126"/>
      <c r="AP766" s="130">
        <f t="shared" ref="AP766:AQ797" si="89">AH766+AJ766+AL766+AN766</f>
        <v>0</v>
      </c>
      <c r="AQ766" s="130">
        <f t="shared" si="89"/>
        <v>0</v>
      </c>
    </row>
    <row r="767" spans="1:43" ht="31.5" x14ac:dyDescent="0.25">
      <c r="A767" s="124" t="s">
        <v>1030</v>
      </c>
      <c r="B767" s="715"/>
      <c r="C767" s="106" t="s">
        <v>413</v>
      </c>
      <c r="D767" s="130">
        <v>3.5</v>
      </c>
      <c r="E767" s="126"/>
      <c r="F767" s="130">
        <v>0</v>
      </c>
      <c r="G767" s="126"/>
      <c r="H767" s="126"/>
      <c r="I767" s="126"/>
      <c r="J767" s="126"/>
      <c r="K767" s="126"/>
      <c r="L767" s="126">
        <f t="shared" si="87"/>
        <v>3.5</v>
      </c>
      <c r="M767" s="126">
        <f t="shared" si="83"/>
        <v>0</v>
      </c>
      <c r="N767" s="130">
        <v>1.726</v>
      </c>
      <c r="O767" s="130">
        <v>1.26</v>
      </c>
      <c r="P767" s="126"/>
      <c r="Q767" s="126"/>
      <c r="R767" s="126"/>
      <c r="S767" s="126"/>
      <c r="T767" s="126"/>
      <c r="U767" s="126"/>
      <c r="V767" s="126">
        <f t="shared" si="88"/>
        <v>1.726</v>
      </c>
      <c r="W767" s="126">
        <f t="shared" si="88"/>
        <v>1.26</v>
      </c>
      <c r="X767" s="126"/>
      <c r="Y767" s="126"/>
      <c r="Z767" s="126"/>
      <c r="AA767" s="126"/>
      <c r="AB767" s="126"/>
      <c r="AC767" s="126"/>
      <c r="AD767" s="126"/>
      <c r="AE767" s="126"/>
      <c r="AF767" s="126"/>
      <c r="AG767" s="126"/>
      <c r="AH767" s="126"/>
      <c r="AI767" s="126"/>
      <c r="AJ767" s="130"/>
      <c r="AK767" s="130"/>
      <c r="AL767" s="126"/>
      <c r="AM767" s="126"/>
      <c r="AN767" s="126"/>
      <c r="AO767" s="126"/>
      <c r="AP767" s="130">
        <f t="shared" si="89"/>
        <v>0</v>
      </c>
      <c r="AQ767" s="130">
        <f t="shared" si="89"/>
        <v>0</v>
      </c>
    </row>
    <row r="768" spans="1:43" ht="31.5" x14ac:dyDescent="0.25">
      <c r="A768" s="124" t="s">
        <v>1030</v>
      </c>
      <c r="B768" s="139"/>
      <c r="C768" s="129" t="str">
        <f>'[8]Приложение 1.1 новое'!B168</f>
        <v>СМР Реконструкция КЛ-10 кВ РП-59 – ТП-А478 с переключением в ТП-А364 «А» Адлерского РРЭС (0,43 км)</v>
      </c>
      <c r="D768" s="130">
        <v>0.43</v>
      </c>
      <c r="E768" s="130">
        <v>0</v>
      </c>
      <c r="F768" s="130">
        <v>0</v>
      </c>
      <c r="G768" s="130">
        <v>0</v>
      </c>
      <c r="H768" s="130">
        <v>0</v>
      </c>
      <c r="I768" s="130">
        <v>0</v>
      </c>
      <c r="J768" s="130">
        <v>0</v>
      </c>
      <c r="K768" s="130">
        <v>0</v>
      </c>
      <c r="L768" s="126">
        <f t="shared" si="87"/>
        <v>0.43</v>
      </c>
      <c r="M768" s="126">
        <f t="shared" si="83"/>
        <v>0</v>
      </c>
      <c r="N768" s="131">
        <v>0.153</v>
      </c>
      <c r="O768" s="131"/>
      <c r="P768" s="131"/>
      <c r="Q768" s="131"/>
      <c r="R768" s="131"/>
      <c r="S768" s="131"/>
      <c r="T768" s="131"/>
      <c r="U768" s="131"/>
      <c r="V768" s="126">
        <f t="shared" si="88"/>
        <v>0.153</v>
      </c>
      <c r="W768" s="126">
        <f t="shared" si="88"/>
        <v>0</v>
      </c>
      <c r="X768" s="130">
        <v>0</v>
      </c>
      <c r="Y768" s="130">
        <v>0</v>
      </c>
      <c r="Z768" s="130">
        <v>0</v>
      </c>
      <c r="AA768" s="130">
        <v>0</v>
      </c>
      <c r="AB768" s="130">
        <v>0</v>
      </c>
      <c r="AC768" s="130">
        <v>0</v>
      </c>
      <c r="AD768" s="130">
        <v>0</v>
      </c>
      <c r="AE768" s="130">
        <v>0</v>
      </c>
      <c r="AF768" s="130">
        <v>0</v>
      </c>
      <c r="AG768" s="130">
        <v>0</v>
      </c>
      <c r="AH768" s="131"/>
      <c r="AI768" s="131"/>
      <c r="AJ768" s="131"/>
      <c r="AK768" s="131"/>
      <c r="AL768" s="131"/>
      <c r="AM768" s="131"/>
      <c r="AN768" s="131"/>
      <c r="AO768" s="131"/>
      <c r="AP768" s="130">
        <f t="shared" si="89"/>
        <v>0</v>
      </c>
      <c r="AQ768" s="130">
        <f t="shared" si="89"/>
        <v>0</v>
      </c>
    </row>
    <row r="769" spans="1:43" ht="31.5" x14ac:dyDescent="0.25">
      <c r="A769" s="124" t="s">
        <v>1030</v>
      </c>
      <c r="B769" s="139"/>
      <c r="C769" s="129" t="str">
        <f>'[8]Приложение 1.1 новое'!B169</f>
        <v>СМР. Реконструкция КЛ-10 кВ ТП-А463 – ТП363 с переключением в ТП-А478 Адлерского РРЭС (0.68 км)</v>
      </c>
      <c r="D769" s="130">
        <v>0.68</v>
      </c>
      <c r="E769" s="130">
        <v>0</v>
      </c>
      <c r="F769" s="130">
        <v>0</v>
      </c>
      <c r="G769" s="130">
        <v>0</v>
      </c>
      <c r="H769" s="130">
        <v>0</v>
      </c>
      <c r="I769" s="130">
        <v>0</v>
      </c>
      <c r="J769" s="130">
        <v>0</v>
      </c>
      <c r="K769" s="130">
        <v>0</v>
      </c>
      <c r="L769" s="126">
        <f t="shared" si="87"/>
        <v>0.68</v>
      </c>
      <c r="M769" s="126">
        <f t="shared" si="83"/>
        <v>0</v>
      </c>
      <c r="N769" s="131">
        <v>7.2499999999999995E-2</v>
      </c>
      <c r="O769" s="131"/>
      <c r="P769" s="131"/>
      <c r="Q769" s="131"/>
      <c r="R769" s="131"/>
      <c r="S769" s="131"/>
      <c r="T769" s="131"/>
      <c r="U769" s="131"/>
      <c r="V769" s="126">
        <f t="shared" si="88"/>
        <v>7.2499999999999995E-2</v>
      </c>
      <c r="W769" s="126">
        <f t="shared" si="88"/>
        <v>0</v>
      </c>
      <c r="X769" s="130">
        <v>0</v>
      </c>
      <c r="Y769" s="130">
        <v>0</v>
      </c>
      <c r="Z769" s="130">
        <v>0</v>
      </c>
      <c r="AA769" s="130">
        <v>0</v>
      </c>
      <c r="AB769" s="130">
        <v>0</v>
      </c>
      <c r="AC769" s="130">
        <v>0</v>
      </c>
      <c r="AD769" s="130">
        <v>0</v>
      </c>
      <c r="AE769" s="130">
        <v>0</v>
      </c>
      <c r="AF769" s="130">
        <v>0</v>
      </c>
      <c r="AG769" s="130">
        <v>0</v>
      </c>
      <c r="AH769" s="131"/>
      <c r="AI769" s="131"/>
      <c r="AJ769" s="131"/>
      <c r="AK769" s="131"/>
      <c r="AL769" s="131"/>
      <c r="AM769" s="131"/>
      <c r="AN769" s="131"/>
      <c r="AO769" s="131"/>
      <c r="AP769" s="130">
        <f t="shared" si="89"/>
        <v>0</v>
      </c>
      <c r="AQ769" s="130">
        <f t="shared" si="89"/>
        <v>0</v>
      </c>
    </row>
    <row r="770" spans="1:43" ht="31.5" x14ac:dyDescent="0.25">
      <c r="A770" s="124" t="s">
        <v>1030</v>
      </c>
      <c r="B770" s="139"/>
      <c r="C770" s="129" t="str">
        <f>'[8]Приложение 1.1 новое'!B170</f>
        <v>СМР Строительство КЛ-6 кВ ТП-422-ТП-385 Р. Сочинского РРЭС</v>
      </c>
      <c r="D770" s="130">
        <v>2</v>
      </c>
      <c r="E770" s="130">
        <v>0.16</v>
      </c>
      <c r="F770" s="130">
        <v>0</v>
      </c>
      <c r="G770" s="130">
        <v>0</v>
      </c>
      <c r="H770" s="130">
        <v>0</v>
      </c>
      <c r="I770" s="130">
        <v>0</v>
      </c>
      <c r="J770" s="130">
        <v>0</v>
      </c>
      <c r="K770" s="130">
        <v>0</v>
      </c>
      <c r="L770" s="126">
        <f t="shared" si="87"/>
        <v>2</v>
      </c>
      <c r="M770" s="126">
        <f t="shared" si="83"/>
        <v>0.16</v>
      </c>
      <c r="N770" s="131"/>
      <c r="O770" s="131"/>
      <c r="P770" s="131"/>
      <c r="Q770" s="131"/>
      <c r="R770" s="131">
        <v>9.1999999999999998E-2</v>
      </c>
      <c r="S770" s="131"/>
      <c r="T770" s="131"/>
      <c r="U770" s="131"/>
      <c r="V770" s="126">
        <f t="shared" si="88"/>
        <v>9.1999999999999998E-2</v>
      </c>
      <c r="W770" s="126">
        <f t="shared" si="88"/>
        <v>0</v>
      </c>
      <c r="X770" s="130">
        <v>0</v>
      </c>
      <c r="Y770" s="130">
        <v>0</v>
      </c>
      <c r="Z770" s="130">
        <v>0</v>
      </c>
      <c r="AA770" s="130">
        <v>0</v>
      </c>
      <c r="AB770" s="130">
        <v>0</v>
      </c>
      <c r="AC770" s="130">
        <v>0</v>
      </c>
      <c r="AD770" s="130">
        <v>0</v>
      </c>
      <c r="AE770" s="130">
        <v>0</v>
      </c>
      <c r="AF770" s="130">
        <v>0</v>
      </c>
      <c r="AG770" s="130">
        <v>0</v>
      </c>
      <c r="AH770" s="131"/>
      <c r="AI770" s="131"/>
      <c r="AJ770" s="131"/>
      <c r="AK770" s="131"/>
      <c r="AL770" s="131"/>
      <c r="AM770" s="131"/>
      <c r="AN770" s="131"/>
      <c r="AO770" s="131"/>
      <c r="AP770" s="130">
        <f t="shared" si="89"/>
        <v>0</v>
      </c>
      <c r="AQ770" s="130">
        <f t="shared" si="89"/>
        <v>0</v>
      </c>
    </row>
    <row r="771" spans="1:43" ht="47.25" x14ac:dyDescent="0.25">
      <c r="A771" s="124" t="s">
        <v>1030</v>
      </c>
      <c r="B771" s="139"/>
      <c r="C771" s="129" t="str">
        <f>'[8]Приложение 1.1 новое'!B171</f>
        <v>СМР. Реконструкция КВЛ 10 кВ Сочинских электрических сетей - Реконструкция КЛ 6 кВ Ф-П2-РП-79, Ф-П15-РП-79Сочинского РРЭС</v>
      </c>
      <c r="D771" s="130">
        <v>9.9</v>
      </c>
      <c r="E771" s="130">
        <v>0</v>
      </c>
      <c r="F771" s="130">
        <v>0</v>
      </c>
      <c r="G771" s="130">
        <v>0</v>
      </c>
      <c r="H771" s="130">
        <v>0</v>
      </c>
      <c r="I771" s="130">
        <v>0</v>
      </c>
      <c r="J771" s="130">
        <v>0</v>
      </c>
      <c r="K771" s="130">
        <v>0</v>
      </c>
      <c r="L771" s="126">
        <f t="shared" si="87"/>
        <v>9.9</v>
      </c>
      <c r="M771" s="126">
        <f t="shared" si="83"/>
        <v>0</v>
      </c>
      <c r="N771" s="131">
        <v>7.85</v>
      </c>
      <c r="O771" s="131"/>
      <c r="P771" s="131"/>
      <c r="Q771" s="131"/>
      <c r="R771" s="131"/>
      <c r="S771" s="131"/>
      <c r="T771" s="131"/>
      <c r="U771" s="131"/>
      <c r="V771" s="126">
        <f t="shared" si="88"/>
        <v>7.85</v>
      </c>
      <c r="W771" s="126">
        <f t="shared" si="88"/>
        <v>0</v>
      </c>
      <c r="X771" s="130">
        <v>0</v>
      </c>
      <c r="Y771" s="130">
        <v>0</v>
      </c>
      <c r="Z771" s="130">
        <v>0</v>
      </c>
      <c r="AA771" s="130">
        <v>0</v>
      </c>
      <c r="AB771" s="130">
        <v>0</v>
      </c>
      <c r="AC771" s="130">
        <v>0</v>
      </c>
      <c r="AD771" s="130">
        <v>0</v>
      </c>
      <c r="AE771" s="130">
        <v>0</v>
      </c>
      <c r="AF771" s="130">
        <v>0</v>
      </c>
      <c r="AG771" s="130">
        <v>0</v>
      </c>
      <c r="AH771" s="131"/>
      <c r="AI771" s="131"/>
      <c r="AJ771" s="131"/>
      <c r="AK771" s="131"/>
      <c r="AL771" s="131"/>
      <c r="AM771" s="131"/>
      <c r="AN771" s="131"/>
      <c r="AO771" s="131"/>
      <c r="AP771" s="130">
        <f t="shared" si="89"/>
        <v>0</v>
      </c>
      <c r="AQ771" s="130">
        <f t="shared" si="89"/>
        <v>0</v>
      </c>
    </row>
    <row r="772" spans="1:43" ht="31.5" x14ac:dyDescent="0.25">
      <c r="A772" s="124" t="s">
        <v>1030</v>
      </c>
      <c r="B772" s="139"/>
      <c r="C772" s="80" t="s">
        <v>416</v>
      </c>
      <c r="D772" s="130"/>
      <c r="E772" s="130"/>
      <c r="F772" s="130"/>
      <c r="G772" s="130"/>
      <c r="H772" s="130">
        <v>0</v>
      </c>
      <c r="I772" s="130">
        <v>0</v>
      </c>
      <c r="J772" s="130">
        <v>0.65</v>
      </c>
      <c r="K772" s="130">
        <v>0</v>
      </c>
      <c r="L772" s="126">
        <f t="shared" si="87"/>
        <v>0.65</v>
      </c>
      <c r="M772" s="126">
        <f t="shared" si="83"/>
        <v>0</v>
      </c>
      <c r="N772" s="131"/>
      <c r="O772" s="131"/>
      <c r="P772" s="131"/>
      <c r="Q772" s="131"/>
      <c r="R772" s="131"/>
      <c r="S772" s="131"/>
      <c r="T772" s="131"/>
      <c r="U772" s="131"/>
      <c r="V772" s="126">
        <f t="shared" si="88"/>
        <v>0</v>
      </c>
      <c r="W772" s="126">
        <f t="shared" si="88"/>
        <v>0</v>
      </c>
      <c r="X772" s="130"/>
      <c r="Y772" s="130"/>
      <c r="Z772" s="130"/>
      <c r="AA772" s="130"/>
      <c r="AB772" s="130"/>
      <c r="AC772" s="130"/>
      <c r="AD772" s="130"/>
      <c r="AE772" s="130"/>
      <c r="AF772" s="130"/>
      <c r="AG772" s="130"/>
      <c r="AH772" s="131"/>
      <c r="AI772" s="131"/>
      <c r="AJ772" s="131"/>
      <c r="AK772" s="131"/>
      <c r="AL772" s="131"/>
      <c r="AM772" s="131"/>
      <c r="AN772" s="131"/>
      <c r="AO772" s="131"/>
      <c r="AP772" s="130">
        <f t="shared" si="89"/>
        <v>0</v>
      </c>
      <c r="AQ772" s="130">
        <f t="shared" si="89"/>
        <v>0</v>
      </c>
    </row>
    <row r="773" spans="1:43" ht="31.5" x14ac:dyDescent="0.25">
      <c r="A773" s="124" t="s">
        <v>1030</v>
      </c>
      <c r="B773" s="139"/>
      <c r="C773" s="80" t="s">
        <v>418</v>
      </c>
      <c r="D773" s="130"/>
      <c r="E773" s="130"/>
      <c r="F773" s="130"/>
      <c r="G773" s="130"/>
      <c r="H773" s="130">
        <v>0</v>
      </c>
      <c r="I773" s="130">
        <v>0</v>
      </c>
      <c r="J773" s="130">
        <v>1.2</v>
      </c>
      <c r="K773" s="130">
        <v>0</v>
      </c>
      <c r="L773" s="126">
        <f t="shared" si="87"/>
        <v>1.2</v>
      </c>
      <c r="M773" s="126">
        <f t="shared" si="83"/>
        <v>0</v>
      </c>
      <c r="N773" s="131"/>
      <c r="O773" s="131"/>
      <c r="P773" s="131"/>
      <c r="Q773" s="131"/>
      <c r="R773" s="131"/>
      <c r="S773" s="131"/>
      <c r="T773" s="131"/>
      <c r="U773" s="131"/>
      <c r="V773" s="126">
        <f t="shared" si="88"/>
        <v>0</v>
      </c>
      <c r="W773" s="126">
        <f t="shared" si="88"/>
        <v>0</v>
      </c>
      <c r="X773" s="130"/>
      <c r="Y773" s="130"/>
      <c r="Z773" s="130"/>
      <c r="AA773" s="130"/>
      <c r="AB773" s="130"/>
      <c r="AC773" s="130"/>
      <c r="AD773" s="130"/>
      <c r="AE773" s="130"/>
      <c r="AF773" s="130"/>
      <c r="AG773" s="130"/>
      <c r="AH773" s="131"/>
      <c r="AI773" s="131"/>
      <c r="AJ773" s="131"/>
      <c r="AK773" s="131"/>
      <c r="AL773" s="131"/>
      <c r="AM773" s="131"/>
      <c r="AN773" s="131"/>
      <c r="AO773" s="131"/>
      <c r="AP773" s="130">
        <f t="shared" si="89"/>
        <v>0</v>
      </c>
      <c r="AQ773" s="130">
        <f t="shared" si="89"/>
        <v>0</v>
      </c>
    </row>
    <row r="774" spans="1:43" ht="31.5" x14ac:dyDescent="0.25">
      <c r="A774" s="124" t="s">
        <v>1030</v>
      </c>
      <c r="B774" s="139"/>
      <c r="C774" s="80" t="s">
        <v>422</v>
      </c>
      <c r="D774" s="130"/>
      <c r="E774" s="130"/>
      <c r="F774" s="130"/>
      <c r="G774" s="130"/>
      <c r="H774" s="130">
        <v>0</v>
      </c>
      <c r="I774" s="130">
        <v>0</v>
      </c>
      <c r="J774" s="130">
        <v>0.8</v>
      </c>
      <c r="K774" s="130">
        <v>0</v>
      </c>
      <c r="L774" s="126">
        <f t="shared" si="87"/>
        <v>0.8</v>
      </c>
      <c r="M774" s="126">
        <f t="shared" si="83"/>
        <v>0</v>
      </c>
      <c r="N774" s="131"/>
      <c r="O774" s="131"/>
      <c r="P774" s="131"/>
      <c r="Q774" s="131"/>
      <c r="R774" s="131"/>
      <c r="S774" s="131"/>
      <c r="T774" s="131"/>
      <c r="U774" s="131"/>
      <c r="V774" s="126">
        <f t="shared" si="88"/>
        <v>0</v>
      </c>
      <c r="W774" s="126">
        <f t="shared" si="88"/>
        <v>0</v>
      </c>
      <c r="X774" s="130"/>
      <c r="Y774" s="130"/>
      <c r="Z774" s="130"/>
      <c r="AA774" s="130"/>
      <c r="AB774" s="130"/>
      <c r="AC774" s="130"/>
      <c r="AD774" s="130"/>
      <c r="AE774" s="130"/>
      <c r="AF774" s="130"/>
      <c r="AG774" s="130"/>
      <c r="AH774" s="131"/>
      <c r="AI774" s="131"/>
      <c r="AJ774" s="131"/>
      <c r="AK774" s="131"/>
      <c r="AL774" s="131"/>
      <c r="AM774" s="131"/>
      <c r="AN774" s="131"/>
      <c r="AO774" s="131"/>
      <c r="AP774" s="130">
        <f t="shared" si="89"/>
        <v>0</v>
      </c>
      <c r="AQ774" s="130">
        <f t="shared" si="89"/>
        <v>0</v>
      </c>
    </row>
    <row r="775" spans="1:43" ht="31.5" x14ac:dyDescent="0.25">
      <c r="A775" s="124" t="s">
        <v>1030</v>
      </c>
      <c r="B775" s="139"/>
      <c r="C775" s="80" t="s">
        <v>424</v>
      </c>
      <c r="D775" s="130"/>
      <c r="E775" s="130"/>
      <c r="F775" s="130"/>
      <c r="G775" s="130"/>
      <c r="H775" s="130">
        <v>0</v>
      </c>
      <c r="I775" s="130">
        <v>0</v>
      </c>
      <c r="J775" s="130">
        <v>3.2</v>
      </c>
      <c r="K775" s="130">
        <v>0</v>
      </c>
      <c r="L775" s="126">
        <f t="shared" si="87"/>
        <v>3.2</v>
      </c>
      <c r="M775" s="126">
        <f t="shared" si="83"/>
        <v>0</v>
      </c>
      <c r="N775" s="131"/>
      <c r="O775" s="131"/>
      <c r="P775" s="131"/>
      <c r="Q775" s="131"/>
      <c r="R775" s="131"/>
      <c r="S775" s="131"/>
      <c r="T775" s="131"/>
      <c r="U775" s="131"/>
      <c r="V775" s="126">
        <f t="shared" si="88"/>
        <v>0</v>
      </c>
      <c r="W775" s="126">
        <f t="shared" si="88"/>
        <v>0</v>
      </c>
      <c r="X775" s="130"/>
      <c r="Y775" s="130"/>
      <c r="Z775" s="130"/>
      <c r="AA775" s="130"/>
      <c r="AB775" s="130"/>
      <c r="AC775" s="130"/>
      <c r="AD775" s="130"/>
      <c r="AE775" s="130"/>
      <c r="AF775" s="130"/>
      <c r="AG775" s="130"/>
      <c r="AH775" s="131"/>
      <c r="AI775" s="131"/>
      <c r="AJ775" s="131"/>
      <c r="AK775" s="131"/>
      <c r="AL775" s="131"/>
      <c r="AM775" s="131"/>
      <c r="AN775" s="131"/>
      <c r="AO775" s="131"/>
      <c r="AP775" s="130">
        <f t="shared" si="89"/>
        <v>0</v>
      </c>
      <c r="AQ775" s="130">
        <f t="shared" si="89"/>
        <v>0</v>
      </c>
    </row>
    <row r="776" spans="1:43" ht="31.5" x14ac:dyDescent="0.25">
      <c r="A776" s="124" t="s">
        <v>1030</v>
      </c>
      <c r="B776" s="139"/>
      <c r="C776" s="80" t="s">
        <v>426</v>
      </c>
      <c r="D776" s="130"/>
      <c r="E776" s="130"/>
      <c r="F776" s="130"/>
      <c r="G776" s="130"/>
      <c r="H776" s="130">
        <v>0</v>
      </c>
      <c r="I776" s="130">
        <v>0</v>
      </c>
      <c r="J776" s="130">
        <v>1.6</v>
      </c>
      <c r="K776" s="130">
        <v>0</v>
      </c>
      <c r="L776" s="126">
        <f t="shared" si="87"/>
        <v>1.6</v>
      </c>
      <c r="M776" s="126">
        <f t="shared" si="83"/>
        <v>0</v>
      </c>
      <c r="N776" s="131"/>
      <c r="O776" s="131"/>
      <c r="P776" s="131"/>
      <c r="Q776" s="131"/>
      <c r="R776" s="131"/>
      <c r="S776" s="131"/>
      <c r="T776" s="131"/>
      <c r="U776" s="131"/>
      <c r="V776" s="126">
        <f t="shared" si="88"/>
        <v>0</v>
      </c>
      <c r="W776" s="126">
        <f t="shared" si="88"/>
        <v>0</v>
      </c>
      <c r="X776" s="130"/>
      <c r="Y776" s="130"/>
      <c r="Z776" s="130"/>
      <c r="AA776" s="130"/>
      <c r="AB776" s="130"/>
      <c r="AC776" s="130"/>
      <c r="AD776" s="130"/>
      <c r="AE776" s="130"/>
      <c r="AF776" s="130"/>
      <c r="AG776" s="130"/>
      <c r="AH776" s="131"/>
      <c r="AI776" s="131"/>
      <c r="AJ776" s="131"/>
      <c r="AK776" s="131"/>
      <c r="AL776" s="131"/>
      <c r="AM776" s="131"/>
      <c r="AN776" s="131"/>
      <c r="AO776" s="131"/>
      <c r="AP776" s="130">
        <f t="shared" si="89"/>
        <v>0</v>
      </c>
      <c r="AQ776" s="130">
        <f t="shared" si="89"/>
        <v>0</v>
      </c>
    </row>
    <row r="777" spans="1:43" ht="31.5" x14ac:dyDescent="0.25">
      <c r="A777" s="124" t="s">
        <v>1030</v>
      </c>
      <c r="B777" s="139"/>
      <c r="C777" s="80" t="s">
        <v>429</v>
      </c>
      <c r="D777" s="130"/>
      <c r="E777" s="130"/>
      <c r="F777" s="130"/>
      <c r="G777" s="130"/>
      <c r="H777" s="130">
        <v>0</v>
      </c>
      <c r="I777" s="130">
        <v>0</v>
      </c>
      <c r="J777" s="130">
        <v>1.3</v>
      </c>
      <c r="K777" s="130">
        <v>0</v>
      </c>
      <c r="L777" s="126">
        <f t="shared" si="87"/>
        <v>1.3</v>
      </c>
      <c r="M777" s="126">
        <f t="shared" si="83"/>
        <v>0</v>
      </c>
      <c r="N777" s="131"/>
      <c r="O777" s="131"/>
      <c r="P777" s="131"/>
      <c r="Q777" s="131"/>
      <c r="R777" s="131"/>
      <c r="S777" s="131"/>
      <c r="T777" s="131"/>
      <c r="U777" s="131"/>
      <c r="V777" s="126">
        <f t="shared" si="88"/>
        <v>0</v>
      </c>
      <c r="W777" s="126">
        <f t="shared" si="88"/>
        <v>0</v>
      </c>
      <c r="X777" s="130"/>
      <c r="Y777" s="130"/>
      <c r="Z777" s="130"/>
      <c r="AA777" s="130"/>
      <c r="AB777" s="130"/>
      <c r="AC777" s="130"/>
      <c r="AD777" s="130"/>
      <c r="AE777" s="130"/>
      <c r="AF777" s="130"/>
      <c r="AG777" s="130"/>
      <c r="AH777" s="131"/>
      <c r="AI777" s="131"/>
      <c r="AJ777" s="131"/>
      <c r="AK777" s="131"/>
      <c r="AL777" s="131"/>
      <c r="AM777" s="131"/>
      <c r="AN777" s="131"/>
      <c r="AO777" s="131"/>
      <c r="AP777" s="130">
        <f t="shared" si="89"/>
        <v>0</v>
      </c>
      <c r="AQ777" s="130">
        <f t="shared" si="89"/>
        <v>0</v>
      </c>
    </row>
    <row r="778" spans="1:43" ht="31.5" x14ac:dyDescent="0.25">
      <c r="A778" s="124" t="s">
        <v>1030</v>
      </c>
      <c r="B778" s="139"/>
      <c r="C778" s="80" t="s">
        <v>441</v>
      </c>
      <c r="D778" s="130"/>
      <c r="E778" s="130"/>
      <c r="F778" s="130"/>
      <c r="G778" s="130"/>
      <c r="H778" s="130">
        <v>0</v>
      </c>
      <c r="I778" s="130">
        <v>0</v>
      </c>
      <c r="J778" s="130">
        <v>10.56</v>
      </c>
      <c r="K778" s="130">
        <v>0</v>
      </c>
      <c r="L778" s="126">
        <f t="shared" si="87"/>
        <v>10.56</v>
      </c>
      <c r="M778" s="126">
        <f t="shared" si="87"/>
        <v>0</v>
      </c>
      <c r="N778" s="131"/>
      <c r="O778" s="131"/>
      <c r="P778" s="131"/>
      <c r="Q778" s="131"/>
      <c r="R778" s="131"/>
      <c r="S778" s="131"/>
      <c r="T778" s="131"/>
      <c r="U778" s="131"/>
      <c r="V778" s="126">
        <f t="shared" si="88"/>
        <v>0</v>
      </c>
      <c r="W778" s="126">
        <f t="shared" si="88"/>
        <v>0</v>
      </c>
      <c r="X778" s="130"/>
      <c r="Y778" s="130"/>
      <c r="Z778" s="130"/>
      <c r="AA778" s="130"/>
      <c r="AB778" s="130"/>
      <c r="AC778" s="130"/>
      <c r="AD778" s="130"/>
      <c r="AE778" s="130"/>
      <c r="AF778" s="130"/>
      <c r="AG778" s="130"/>
      <c r="AH778" s="131"/>
      <c r="AI778" s="131"/>
      <c r="AJ778" s="131"/>
      <c r="AK778" s="131"/>
      <c r="AL778" s="131"/>
      <c r="AM778" s="131"/>
      <c r="AN778" s="131"/>
      <c r="AO778" s="131"/>
      <c r="AP778" s="130">
        <f t="shared" si="89"/>
        <v>0</v>
      </c>
      <c r="AQ778" s="130">
        <f t="shared" si="89"/>
        <v>0</v>
      </c>
    </row>
    <row r="779" spans="1:43" ht="31.5" x14ac:dyDescent="0.25">
      <c r="A779" s="124" t="s">
        <v>1030</v>
      </c>
      <c r="B779" s="139"/>
      <c r="C779" s="80" t="s">
        <v>443</v>
      </c>
      <c r="D779" s="130"/>
      <c r="E779" s="130"/>
      <c r="F779" s="130"/>
      <c r="G779" s="130"/>
      <c r="H779" s="130">
        <v>0</v>
      </c>
      <c r="I779" s="130">
        <v>0</v>
      </c>
      <c r="J779" s="130">
        <v>5.3</v>
      </c>
      <c r="K779" s="130">
        <v>0</v>
      </c>
      <c r="L779" s="126">
        <f t="shared" si="87"/>
        <v>5.3</v>
      </c>
      <c r="M779" s="126">
        <f t="shared" si="87"/>
        <v>0</v>
      </c>
      <c r="N779" s="131"/>
      <c r="O779" s="131"/>
      <c r="P779" s="131"/>
      <c r="Q779" s="131"/>
      <c r="R779" s="131"/>
      <c r="S779" s="131"/>
      <c r="T779" s="131"/>
      <c r="U779" s="131"/>
      <c r="V779" s="126">
        <f t="shared" si="88"/>
        <v>0</v>
      </c>
      <c r="W779" s="126">
        <f t="shared" si="88"/>
        <v>0</v>
      </c>
      <c r="X779" s="130"/>
      <c r="Y779" s="130"/>
      <c r="Z779" s="130"/>
      <c r="AA779" s="130"/>
      <c r="AB779" s="130"/>
      <c r="AC779" s="130"/>
      <c r="AD779" s="130"/>
      <c r="AE779" s="130"/>
      <c r="AF779" s="130"/>
      <c r="AG779" s="130"/>
      <c r="AH779" s="131"/>
      <c r="AI779" s="131"/>
      <c r="AJ779" s="131"/>
      <c r="AK779" s="131"/>
      <c r="AL779" s="131"/>
      <c r="AM779" s="131"/>
      <c r="AN779" s="131"/>
      <c r="AO779" s="131"/>
      <c r="AP779" s="130">
        <f t="shared" si="89"/>
        <v>0</v>
      </c>
      <c r="AQ779" s="130">
        <f t="shared" si="89"/>
        <v>0</v>
      </c>
    </row>
    <row r="780" spans="1:43" ht="31.5" x14ac:dyDescent="0.25">
      <c r="A780" s="124" t="s">
        <v>1030</v>
      </c>
      <c r="B780" s="139"/>
      <c r="C780" s="80" t="s">
        <v>445</v>
      </c>
      <c r="D780" s="130"/>
      <c r="E780" s="130"/>
      <c r="F780" s="130"/>
      <c r="G780" s="130"/>
      <c r="H780" s="130">
        <v>4.68</v>
      </c>
      <c r="I780" s="130">
        <v>0</v>
      </c>
      <c r="J780" s="130">
        <v>0</v>
      </c>
      <c r="K780" s="130">
        <v>0</v>
      </c>
      <c r="L780" s="126">
        <f t="shared" si="87"/>
        <v>4.68</v>
      </c>
      <c r="M780" s="126">
        <f t="shared" si="87"/>
        <v>0</v>
      </c>
      <c r="N780" s="131"/>
      <c r="O780" s="131"/>
      <c r="P780" s="131"/>
      <c r="Q780" s="131"/>
      <c r="R780" s="131"/>
      <c r="S780" s="131"/>
      <c r="T780" s="131"/>
      <c r="U780" s="131"/>
      <c r="V780" s="126">
        <f t="shared" si="88"/>
        <v>0</v>
      </c>
      <c r="W780" s="126">
        <f t="shared" si="88"/>
        <v>0</v>
      </c>
      <c r="X780" s="130"/>
      <c r="Y780" s="130"/>
      <c r="Z780" s="130"/>
      <c r="AA780" s="130"/>
      <c r="AB780" s="130"/>
      <c r="AC780" s="130"/>
      <c r="AD780" s="130"/>
      <c r="AE780" s="130"/>
      <c r="AF780" s="130"/>
      <c r="AG780" s="130"/>
      <c r="AH780" s="131"/>
      <c r="AI780" s="131"/>
      <c r="AJ780" s="131"/>
      <c r="AK780" s="131"/>
      <c r="AL780" s="131"/>
      <c r="AM780" s="131"/>
      <c r="AN780" s="131"/>
      <c r="AO780" s="131"/>
      <c r="AP780" s="130">
        <f t="shared" si="89"/>
        <v>0</v>
      </c>
      <c r="AQ780" s="130">
        <f t="shared" si="89"/>
        <v>0</v>
      </c>
    </row>
    <row r="781" spans="1:43" ht="31.5" x14ac:dyDescent="0.25">
      <c r="A781" s="124" t="s">
        <v>1030</v>
      </c>
      <c r="B781" s="139"/>
      <c r="C781" s="80" t="s">
        <v>447</v>
      </c>
      <c r="D781" s="130"/>
      <c r="E781" s="130"/>
      <c r="F781" s="130"/>
      <c r="G781" s="130"/>
      <c r="H781" s="130">
        <v>3.75</v>
      </c>
      <c r="I781" s="130">
        <v>0</v>
      </c>
      <c r="J781" s="130">
        <v>0</v>
      </c>
      <c r="K781" s="130">
        <v>0</v>
      </c>
      <c r="L781" s="126">
        <f t="shared" si="87"/>
        <v>3.75</v>
      </c>
      <c r="M781" s="126">
        <f t="shared" si="87"/>
        <v>0</v>
      </c>
      <c r="N781" s="131"/>
      <c r="O781" s="131"/>
      <c r="P781" s="131"/>
      <c r="Q781" s="131"/>
      <c r="R781" s="131"/>
      <c r="S781" s="131"/>
      <c r="T781" s="131"/>
      <c r="U781" s="131"/>
      <c r="V781" s="126">
        <f t="shared" si="88"/>
        <v>0</v>
      </c>
      <c r="W781" s="126">
        <f t="shared" si="88"/>
        <v>0</v>
      </c>
      <c r="X781" s="130"/>
      <c r="Y781" s="130"/>
      <c r="Z781" s="130"/>
      <c r="AA781" s="130"/>
      <c r="AB781" s="130"/>
      <c r="AC781" s="130"/>
      <c r="AD781" s="130"/>
      <c r="AE781" s="130"/>
      <c r="AF781" s="130"/>
      <c r="AG781" s="130"/>
      <c r="AH781" s="131"/>
      <c r="AI781" s="131"/>
      <c r="AJ781" s="131"/>
      <c r="AK781" s="131"/>
      <c r="AL781" s="131"/>
      <c r="AM781" s="131"/>
      <c r="AN781" s="131"/>
      <c r="AO781" s="131"/>
      <c r="AP781" s="130">
        <f t="shared" si="89"/>
        <v>0</v>
      </c>
      <c r="AQ781" s="130">
        <f t="shared" si="89"/>
        <v>0</v>
      </c>
    </row>
    <row r="782" spans="1:43" ht="31.5" x14ac:dyDescent="0.25">
      <c r="A782" s="124" t="s">
        <v>1030</v>
      </c>
      <c r="B782" s="139"/>
      <c r="C782" s="80" t="s">
        <v>449</v>
      </c>
      <c r="D782" s="130"/>
      <c r="E782" s="130"/>
      <c r="F782" s="130"/>
      <c r="G782" s="130"/>
      <c r="H782" s="130">
        <v>3.9889999999999999</v>
      </c>
      <c r="I782" s="130">
        <v>0</v>
      </c>
      <c r="J782" s="130">
        <v>0</v>
      </c>
      <c r="K782" s="130">
        <v>0</v>
      </c>
      <c r="L782" s="126">
        <f t="shared" si="87"/>
        <v>3.9889999999999999</v>
      </c>
      <c r="M782" s="126">
        <f t="shared" si="87"/>
        <v>0</v>
      </c>
      <c r="N782" s="131"/>
      <c r="O782" s="131"/>
      <c r="P782" s="131"/>
      <c r="Q782" s="131"/>
      <c r="R782" s="131"/>
      <c r="S782" s="131"/>
      <c r="T782" s="131"/>
      <c r="U782" s="131"/>
      <c r="V782" s="126">
        <f t="shared" si="88"/>
        <v>0</v>
      </c>
      <c r="W782" s="126">
        <f t="shared" si="88"/>
        <v>0</v>
      </c>
      <c r="X782" s="130"/>
      <c r="Y782" s="130"/>
      <c r="Z782" s="130"/>
      <c r="AA782" s="130"/>
      <c r="AB782" s="130"/>
      <c r="AC782" s="130"/>
      <c r="AD782" s="130"/>
      <c r="AE782" s="130"/>
      <c r="AF782" s="130"/>
      <c r="AG782" s="130"/>
      <c r="AH782" s="131"/>
      <c r="AI782" s="131"/>
      <c r="AJ782" s="131"/>
      <c r="AK782" s="131"/>
      <c r="AL782" s="131"/>
      <c r="AM782" s="131"/>
      <c r="AN782" s="131"/>
      <c r="AO782" s="131"/>
      <c r="AP782" s="130">
        <f t="shared" si="89"/>
        <v>0</v>
      </c>
      <c r="AQ782" s="130">
        <f t="shared" si="89"/>
        <v>0</v>
      </c>
    </row>
    <row r="783" spans="1:43" ht="31.5" x14ac:dyDescent="0.25">
      <c r="A783" s="124" t="s">
        <v>1030</v>
      </c>
      <c r="B783" s="139"/>
      <c r="C783" s="80" t="s">
        <v>453</v>
      </c>
      <c r="D783" s="130"/>
      <c r="E783" s="130"/>
      <c r="F783" s="130"/>
      <c r="G783" s="130"/>
      <c r="H783" s="130">
        <v>9.6999999999999993</v>
      </c>
      <c r="I783" s="130">
        <v>0</v>
      </c>
      <c r="J783" s="130">
        <v>0</v>
      </c>
      <c r="K783" s="130">
        <v>0</v>
      </c>
      <c r="L783" s="126">
        <f t="shared" si="87"/>
        <v>9.6999999999999993</v>
      </c>
      <c r="M783" s="126">
        <f t="shared" si="87"/>
        <v>0</v>
      </c>
      <c r="N783" s="131"/>
      <c r="O783" s="131"/>
      <c r="P783" s="131"/>
      <c r="Q783" s="131"/>
      <c r="R783" s="131"/>
      <c r="S783" s="131"/>
      <c r="T783" s="131"/>
      <c r="U783" s="131"/>
      <c r="V783" s="126">
        <f t="shared" si="88"/>
        <v>0</v>
      </c>
      <c r="W783" s="126">
        <f t="shared" si="88"/>
        <v>0</v>
      </c>
      <c r="X783" s="130"/>
      <c r="Y783" s="130"/>
      <c r="Z783" s="130"/>
      <c r="AA783" s="130"/>
      <c r="AB783" s="130"/>
      <c r="AC783" s="130"/>
      <c r="AD783" s="130"/>
      <c r="AE783" s="130"/>
      <c r="AF783" s="130"/>
      <c r="AG783" s="130"/>
      <c r="AH783" s="131"/>
      <c r="AI783" s="131"/>
      <c r="AJ783" s="131"/>
      <c r="AK783" s="131"/>
      <c r="AL783" s="131"/>
      <c r="AM783" s="131"/>
      <c r="AN783" s="131"/>
      <c r="AO783" s="131"/>
      <c r="AP783" s="130">
        <f t="shared" si="89"/>
        <v>0</v>
      </c>
      <c r="AQ783" s="130">
        <f t="shared" si="89"/>
        <v>0</v>
      </c>
    </row>
    <row r="784" spans="1:43" ht="31.5" x14ac:dyDescent="0.25">
      <c r="A784" s="124" t="s">
        <v>1030</v>
      </c>
      <c r="B784" s="139"/>
      <c r="C784" s="80" t="s">
        <v>455</v>
      </c>
      <c r="D784" s="130"/>
      <c r="E784" s="130"/>
      <c r="F784" s="130"/>
      <c r="G784" s="130"/>
      <c r="H784" s="130">
        <v>4</v>
      </c>
      <c r="I784" s="130">
        <v>0</v>
      </c>
      <c r="J784" s="130">
        <v>0</v>
      </c>
      <c r="K784" s="130">
        <v>0</v>
      </c>
      <c r="L784" s="126">
        <f t="shared" si="87"/>
        <v>4</v>
      </c>
      <c r="M784" s="126">
        <f t="shared" si="87"/>
        <v>0</v>
      </c>
      <c r="N784" s="131"/>
      <c r="O784" s="131"/>
      <c r="P784" s="131"/>
      <c r="Q784" s="131"/>
      <c r="R784" s="131"/>
      <c r="S784" s="131"/>
      <c r="T784" s="131"/>
      <c r="U784" s="131"/>
      <c r="V784" s="126">
        <f t="shared" si="88"/>
        <v>0</v>
      </c>
      <c r="W784" s="126">
        <f t="shared" si="88"/>
        <v>0</v>
      </c>
      <c r="X784" s="130"/>
      <c r="Y784" s="130"/>
      <c r="Z784" s="130"/>
      <c r="AA784" s="130"/>
      <c r="AB784" s="130"/>
      <c r="AC784" s="130"/>
      <c r="AD784" s="130"/>
      <c r="AE784" s="130"/>
      <c r="AF784" s="130"/>
      <c r="AG784" s="130"/>
      <c r="AH784" s="131"/>
      <c r="AI784" s="131"/>
      <c r="AJ784" s="131"/>
      <c r="AK784" s="131"/>
      <c r="AL784" s="131"/>
      <c r="AM784" s="131"/>
      <c r="AN784" s="131"/>
      <c r="AO784" s="131"/>
      <c r="AP784" s="130">
        <f t="shared" si="89"/>
        <v>0</v>
      </c>
      <c r="AQ784" s="130">
        <f t="shared" si="89"/>
        <v>0</v>
      </c>
    </row>
    <row r="785" spans="1:43" ht="31.5" x14ac:dyDescent="0.25">
      <c r="A785" s="124" t="s">
        <v>1030</v>
      </c>
      <c r="B785" s="139"/>
      <c r="C785" s="80" t="s">
        <v>457</v>
      </c>
      <c r="D785" s="130"/>
      <c r="E785" s="130"/>
      <c r="F785" s="130"/>
      <c r="G785" s="130"/>
      <c r="H785" s="130">
        <v>0</v>
      </c>
      <c r="I785" s="130">
        <v>0</v>
      </c>
      <c r="J785" s="130">
        <v>4.7</v>
      </c>
      <c r="K785" s="130">
        <v>0</v>
      </c>
      <c r="L785" s="126">
        <f t="shared" si="87"/>
        <v>4.7</v>
      </c>
      <c r="M785" s="126">
        <f t="shared" si="87"/>
        <v>0</v>
      </c>
      <c r="N785" s="131"/>
      <c r="O785" s="131"/>
      <c r="P785" s="131"/>
      <c r="Q785" s="131"/>
      <c r="R785" s="131"/>
      <c r="S785" s="131"/>
      <c r="T785" s="131"/>
      <c r="U785" s="131"/>
      <c r="V785" s="126">
        <f t="shared" si="88"/>
        <v>0</v>
      </c>
      <c r="W785" s="126">
        <f t="shared" si="88"/>
        <v>0</v>
      </c>
      <c r="X785" s="130"/>
      <c r="Y785" s="130"/>
      <c r="Z785" s="130"/>
      <c r="AA785" s="130"/>
      <c r="AB785" s="130"/>
      <c r="AC785" s="130"/>
      <c r="AD785" s="130"/>
      <c r="AE785" s="130"/>
      <c r="AF785" s="130"/>
      <c r="AG785" s="130"/>
      <c r="AH785" s="131"/>
      <c r="AI785" s="131"/>
      <c r="AJ785" s="131"/>
      <c r="AK785" s="131"/>
      <c r="AL785" s="131"/>
      <c r="AM785" s="131"/>
      <c r="AN785" s="131"/>
      <c r="AO785" s="131"/>
      <c r="AP785" s="130">
        <f t="shared" si="89"/>
        <v>0</v>
      </c>
      <c r="AQ785" s="130">
        <f t="shared" si="89"/>
        <v>0</v>
      </c>
    </row>
    <row r="786" spans="1:43" ht="31.5" x14ac:dyDescent="0.25">
      <c r="A786" s="124" t="s">
        <v>1030</v>
      </c>
      <c r="B786" s="139"/>
      <c r="C786" s="80" t="s">
        <v>460</v>
      </c>
      <c r="D786" s="130"/>
      <c r="E786" s="130"/>
      <c r="F786" s="130"/>
      <c r="G786" s="130"/>
      <c r="H786" s="130">
        <v>0</v>
      </c>
      <c r="I786" s="130">
        <v>0</v>
      </c>
      <c r="J786" s="130">
        <v>4</v>
      </c>
      <c r="K786" s="130">
        <v>0</v>
      </c>
      <c r="L786" s="126">
        <f t="shared" si="87"/>
        <v>4</v>
      </c>
      <c r="M786" s="126">
        <f t="shared" si="87"/>
        <v>0</v>
      </c>
      <c r="N786" s="131"/>
      <c r="O786" s="131"/>
      <c r="P786" s="131"/>
      <c r="Q786" s="131"/>
      <c r="R786" s="131"/>
      <c r="S786" s="131"/>
      <c r="T786" s="131"/>
      <c r="U786" s="131"/>
      <c r="V786" s="126">
        <f t="shared" si="88"/>
        <v>0</v>
      </c>
      <c r="W786" s="126">
        <f t="shared" si="88"/>
        <v>0</v>
      </c>
      <c r="X786" s="130"/>
      <c r="Y786" s="130"/>
      <c r="Z786" s="130"/>
      <c r="AA786" s="130"/>
      <c r="AB786" s="130"/>
      <c r="AC786" s="130"/>
      <c r="AD786" s="130"/>
      <c r="AE786" s="130"/>
      <c r="AF786" s="130"/>
      <c r="AG786" s="130"/>
      <c r="AH786" s="131"/>
      <c r="AI786" s="131"/>
      <c r="AJ786" s="131"/>
      <c r="AK786" s="131"/>
      <c r="AL786" s="131"/>
      <c r="AM786" s="131"/>
      <c r="AN786" s="131"/>
      <c r="AO786" s="131"/>
      <c r="AP786" s="130">
        <f t="shared" si="89"/>
        <v>0</v>
      </c>
      <c r="AQ786" s="130">
        <f t="shared" si="89"/>
        <v>0</v>
      </c>
    </row>
    <row r="787" spans="1:43" ht="31.5" x14ac:dyDescent="0.25">
      <c r="A787" s="124" t="s">
        <v>1030</v>
      </c>
      <c r="B787" s="139"/>
      <c r="C787" s="80" t="s">
        <v>1664</v>
      </c>
      <c r="D787" s="130"/>
      <c r="E787" s="130"/>
      <c r="F787" s="130"/>
      <c r="G787" s="130"/>
      <c r="H787" s="130">
        <v>0</v>
      </c>
      <c r="I787" s="130">
        <v>0</v>
      </c>
      <c r="J787" s="130">
        <v>4.1500000000000004</v>
      </c>
      <c r="K787" s="130">
        <v>0</v>
      </c>
      <c r="L787" s="126">
        <f t="shared" si="87"/>
        <v>4.1500000000000004</v>
      </c>
      <c r="M787" s="126">
        <f t="shared" si="87"/>
        <v>0</v>
      </c>
      <c r="N787" s="131"/>
      <c r="O787" s="131"/>
      <c r="P787" s="131"/>
      <c r="Q787" s="131"/>
      <c r="R787" s="131"/>
      <c r="S787" s="131"/>
      <c r="T787" s="131"/>
      <c r="U787" s="131"/>
      <c r="V787" s="126">
        <f t="shared" si="88"/>
        <v>0</v>
      </c>
      <c r="W787" s="126">
        <f t="shared" si="88"/>
        <v>0</v>
      </c>
      <c r="X787" s="130"/>
      <c r="Y787" s="130"/>
      <c r="Z787" s="130"/>
      <c r="AA787" s="130"/>
      <c r="AB787" s="130"/>
      <c r="AC787" s="130"/>
      <c r="AD787" s="130"/>
      <c r="AE787" s="130"/>
      <c r="AF787" s="130"/>
      <c r="AG787" s="130"/>
      <c r="AH787" s="131"/>
      <c r="AI787" s="131"/>
      <c r="AJ787" s="131"/>
      <c r="AK787" s="131"/>
      <c r="AL787" s="131"/>
      <c r="AM787" s="131"/>
      <c r="AN787" s="131"/>
      <c r="AO787" s="131"/>
      <c r="AP787" s="130">
        <f t="shared" si="89"/>
        <v>0</v>
      </c>
      <c r="AQ787" s="130">
        <f t="shared" si="89"/>
        <v>0</v>
      </c>
    </row>
    <row r="788" spans="1:43" ht="31.5" x14ac:dyDescent="0.25">
      <c r="A788" s="124" t="s">
        <v>1030</v>
      </c>
      <c r="B788" s="139"/>
      <c r="C788" s="80" t="s">
        <v>471</v>
      </c>
      <c r="D788" s="130"/>
      <c r="E788" s="130"/>
      <c r="F788" s="130"/>
      <c r="G788" s="130"/>
      <c r="H788" s="130">
        <v>0</v>
      </c>
      <c r="I788" s="130">
        <v>0</v>
      </c>
      <c r="J788" s="130">
        <v>0.41</v>
      </c>
      <c r="K788" s="130">
        <v>0</v>
      </c>
      <c r="L788" s="126">
        <f t="shared" si="87"/>
        <v>0.41</v>
      </c>
      <c r="M788" s="126">
        <f t="shared" si="87"/>
        <v>0</v>
      </c>
      <c r="N788" s="131"/>
      <c r="O788" s="131"/>
      <c r="P788" s="131"/>
      <c r="Q788" s="131"/>
      <c r="R788" s="131"/>
      <c r="S788" s="131"/>
      <c r="T788" s="131"/>
      <c r="U788" s="131"/>
      <c r="V788" s="126">
        <f t="shared" si="88"/>
        <v>0</v>
      </c>
      <c r="W788" s="126">
        <f t="shared" si="88"/>
        <v>0</v>
      </c>
      <c r="X788" s="130"/>
      <c r="Y788" s="130"/>
      <c r="Z788" s="130"/>
      <c r="AA788" s="130"/>
      <c r="AB788" s="130"/>
      <c r="AC788" s="130"/>
      <c r="AD788" s="130"/>
      <c r="AE788" s="130"/>
      <c r="AF788" s="130"/>
      <c r="AG788" s="130"/>
      <c r="AH788" s="131"/>
      <c r="AI788" s="131"/>
      <c r="AJ788" s="131"/>
      <c r="AK788" s="131"/>
      <c r="AL788" s="131"/>
      <c r="AM788" s="131"/>
      <c r="AN788" s="131"/>
      <c r="AO788" s="131"/>
      <c r="AP788" s="130">
        <f t="shared" si="89"/>
        <v>0</v>
      </c>
      <c r="AQ788" s="130">
        <f t="shared" si="89"/>
        <v>0</v>
      </c>
    </row>
    <row r="789" spans="1:43" ht="31.5" x14ac:dyDescent="0.25">
      <c r="A789" s="124" t="s">
        <v>1030</v>
      </c>
      <c r="B789" s="139"/>
      <c r="C789" s="80" t="s">
        <v>473</v>
      </c>
      <c r="D789" s="130"/>
      <c r="E789" s="130"/>
      <c r="F789" s="130"/>
      <c r="G789" s="130"/>
      <c r="H789" s="130">
        <v>0</v>
      </c>
      <c r="I789" s="130">
        <v>0</v>
      </c>
      <c r="J789" s="130">
        <v>0.13500000000000001</v>
      </c>
      <c r="K789" s="130">
        <v>0</v>
      </c>
      <c r="L789" s="126">
        <f t="shared" si="87"/>
        <v>0.13500000000000001</v>
      </c>
      <c r="M789" s="126">
        <f t="shared" si="87"/>
        <v>0</v>
      </c>
      <c r="N789" s="131"/>
      <c r="O789" s="131"/>
      <c r="P789" s="131"/>
      <c r="Q789" s="131"/>
      <c r="R789" s="131"/>
      <c r="S789" s="131"/>
      <c r="T789" s="131"/>
      <c r="U789" s="131"/>
      <c r="V789" s="126">
        <f t="shared" si="88"/>
        <v>0</v>
      </c>
      <c r="W789" s="126">
        <f t="shared" si="88"/>
        <v>0</v>
      </c>
      <c r="X789" s="130"/>
      <c r="Y789" s="130"/>
      <c r="Z789" s="130"/>
      <c r="AA789" s="130"/>
      <c r="AB789" s="130"/>
      <c r="AC789" s="130"/>
      <c r="AD789" s="130"/>
      <c r="AE789" s="130"/>
      <c r="AF789" s="130"/>
      <c r="AG789" s="130"/>
      <c r="AH789" s="131"/>
      <c r="AI789" s="131"/>
      <c r="AJ789" s="131"/>
      <c r="AK789" s="131"/>
      <c r="AL789" s="131"/>
      <c r="AM789" s="131"/>
      <c r="AN789" s="131"/>
      <c r="AO789" s="131"/>
      <c r="AP789" s="130">
        <f t="shared" si="89"/>
        <v>0</v>
      </c>
      <c r="AQ789" s="130">
        <f t="shared" si="89"/>
        <v>0</v>
      </c>
    </row>
    <row r="790" spans="1:43" ht="31.5" x14ac:dyDescent="0.25">
      <c r="A790" s="124" t="s">
        <v>1030</v>
      </c>
      <c r="B790" s="139"/>
      <c r="C790" s="80" t="s">
        <v>476</v>
      </c>
      <c r="D790" s="130"/>
      <c r="E790" s="130"/>
      <c r="F790" s="130"/>
      <c r="G790" s="130"/>
      <c r="H790" s="130">
        <v>0</v>
      </c>
      <c r="I790" s="130">
        <v>0</v>
      </c>
      <c r="J790" s="130">
        <v>0.47</v>
      </c>
      <c r="K790" s="130">
        <v>0</v>
      </c>
      <c r="L790" s="126">
        <f t="shared" si="87"/>
        <v>0.47</v>
      </c>
      <c r="M790" s="126">
        <f t="shared" si="87"/>
        <v>0</v>
      </c>
      <c r="N790" s="131"/>
      <c r="O790" s="131"/>
      <c r="P790" s="131"/>
      <c r="Q790" s="131"/>
      <c r="R790" s="131"/>
      <c r="S790" s="131"/>
      <c r="T790" s="131"/>
      <c r="U790" s="131"/>
      <c r="V790" s="126">
        <f t="shared" si="88"/>
        <v>0</v>
      </c>
      <c r="W790" s="126">
        <f t="shared" si="88"/>
        <v>0</v>
      </c>
      <c r="X790" s="130"/>
      <c r="Y790" s="130"/>
      <c r="Z790" s="130"/>
      <c r="AA790" s="130"/>
      <c r="AB790" s="130"/>
      <c r="AC790" s="130"/>
      <c r="AD790" s="130"/>
      <c r="AE790" s="130"/>
      <c r="AF790" s="130"/>
      <c r="AG790" s="130"/>
      <c r="AH790" s="131"/>
      <c r="AI790" s="131"/>
      <c r="AJ790" s="131"/>
      <c r="AK790" s="131"/>
      <c r="AL790" s="131"/>
      <c r="AM790" s="131"/>
      <c r="AN790" s="131"/>
      <c r="AO790" s="131"/>
      <c r="AP790" s="130">
        <f t="shared" si="89"/>
        <v>0</v>
      </c>
      <c r="AQ790" s="130">
        <f t="shared" si="89"/>
        <v>0</v>
      </c>
    </row>
    <row r="791" spans="1:43" ht="31.5" x14ac:dyDescent="0.25">
      <c r="A791" s="124" t="s">
        <v>1030</v>
      </c>
      <c r="B791" s="139"/>
      <c r="C791" s="80" t="s">
        <v>479</v>
      </c>
      <c r="D791" s="130"/>
      <c r="E791" s="130"/>
      <c r="F791" s="130"/>
      <c r="G791" s="130"/>
      <c r="H791" s="130">
        <v>0</v>
      </c>
      <c r="I791" s="130">
        <v>0</v>
      </c>
      <c r="J791" s="130">
        <v>3</v>
      </c>
      <c r="K791" s="130">
        <v>0</v>
      </c>
      <c r="L791" s="126">
        <f t="shared" si="87"/>
        <v>3</v>
      </c>
      <c r="M791" s="126">
        <f t="shared" si="87"/>
        <v>0</v>
      </c>
      <c r="N791" s="131"/>
      <c r="O791" s="131"/>
      <c r="P791" s="131"/>
      <c r="Q791" s="131"/>
      <c r="R791" s="131"/>
      <c r="S791" s="131"/>
      <c r="T791" s="131"/>
      <c r="U791" s="131"/>
      <c r="V791" s="126">
        <f t="shared" si="88"/>
        <v>0</v>
      </c>
      <c r="W791" s="126">
        <f t="shared" si="88"/>
        <v>0</v>
      </c>
      <c r="X791" s="130"/>
      <c r="Y791" s="130"/>
      <c r="Z791" s="130"/>
      <c r="AA791" s="130"/>
      <c r="AB791" s="130"/>
      <c r="AC791" s="130"/>
      <c r="AD791" s="130"/>
      <c r="AE791" s="130"/>
      <c r="AF791" s="130"/>
      <c r="AG791" s="130"/>
      <c r="AH791" s="131"/>
      <c r="AI791" s="131"/>
      <c r="AJ791" s="131"/>
      <c r="AK791" s="131"/>
      <c r="AL791" s="131"/>
      <c r="AM791" s="131"/>
      <c r="AN791" s="131"/>
      <c r="AO791" s="131"/>
      <c r="AP791" s="130">
        <f t="shared" si="89"/>
        <v>0</v>
      </c>
      <c r="AQ791" s="130">
        <f t="shared" si="89"/>
        <v>0</v>
      </c>
    </row>
    <row r="792" spans="1:43" ht="31.5" x14ac:dyDescent="0.25">
      <c r="A792" s="124" t="s">
        <v>1030</v>
      </c>
      <c r="B792" s="139"/>
      <c r="C792" s="80" t="s">
        <v>481</v>
      </c>
      <c r="D792" s="130"/>
      <c r="E792" s="130"/>
      <c r="F792" s="130"/>
      <c r="G792" s="130"/>
      <c r="H792" s="130">
        <v>0</v>
      </c>
      <c r="I792" s="130">
        <v>0</v>
      </c>
      <c r="J792" s="130">
        <v>3</v>
      </c>
      <c r="K792" s="130">
        <v>0</v>
      </c>
      <c r="L792" s="126">
        <f t="shared" si="87"/>
        <v>3</v>
      </c>
      <c r="M792" s="126">
        <f t="shared" si="87"/>
        <v>0</v>
      </c>
      <c r="N792" s="131"/>
      <c r="O792" s="131"/>
      <c r="P792" s="131"/>
      <c r="Q792" s="131"/>
      <c r="R792" s="131"/>
      <c r="S792" s="131"/>
      <c r="T792" s="131"/>
      <c r="U792" s="131"/>
      <c r="V792" s="126">
        <f t="shared" si="88"/>
        <v>0</v>
      </c>
      <c r="W792" s="126">
        <f t="shared" si="88"/>
        <v>0</v>
      </c>
      <c r="X792" s="130"/>
      <c r="Y792" s="130"/>
      <c r="Z792" s="130"/>
      <c r="AA792" s="130"/>
      <c r="AB792" s="130"/>
      <c r="AC792" s="130"/>
      <c r="AD792" s="130"/>
      <c r="AE792" s="130"/>
      <c r="AF792" s="130"/>
      <c r="AG792" s="130"/>
      <c r="AH792" s="131"/>
      <c r="AI792" s="131"/>
      <c r="AJ792" s="131"/>
      <c r="AK792" s="131"/>
      <c r="AL792" s="131"/>
      <c r="AM792" s="131"/>
      <c r="AN792" s="131"/>
      <c r="AO792" s="131"/>
      <c r="AP792" s="130">
        <f t="shared" si="89"/>
        <v>0</v>
      </c>
      <c r="AQ792" s="130">
        <f t="shared" si="89"/>
        <v>0</v>
      </c>
    </row>
    <row r="793" spans="1:43" ht="63" x14ac:dyDescent="0.25">
      <c r="A793" s="124" t="s">
        <v>750</v>
      </c>
      <c r="B793" s="139"/>
      <c r="C793" s="80" t="s">
        <v>759</v>
      </c>
      <c r="D793" s="130"/>
      <c r="E793" s="130"/>
      <c r="F793" s="130"/>
      <c r="G793" s="130"/>
      <c r="H793" s="130"/>
      <c r="I793" s="130"/>
      <c r="J793" s="130"/>
      <c r="K793" s="130"/>
      <c r="L793" s="126"/>
      <c r="M793" s="126"/>
      <c r="N793" s="131"/>
      <c r="O793" s="131"/>
      <c r="P793" s="131"/>
      <c r="Q793" s="131"/>
      <c r="R793" s="131"/>
      <c r="S793" s="131"/>
      <c r="T793" s="131">
        <v>5.4</v>
      </c>
      <c r="U793" s="131">
        <v>0</v>
      </c>
      <c r="V793" s="126">
        <f t="shared" si="88"/>
        <v>5.4</v>
      </c>
      <c r="W793" s="126">
        <f t="shared" si="88"/>
        <v>0</v>
      </c>
      <c r="X793" s="130"/>
      <c r="Y793" s="130"/>
      <c r="Z793" s="130"/>
      <c r="AA793" s="130"/>
      <c r="AB793" s="130"/>
      <c r="AC793" s="130"/>
      <c r="AD793" s="130"/>
      <c r="AE793" s="130"/>
      <c r="AF793" s="130"/>
      <c r="AG793" s="130"/>
      <c r="AH793" s="131"/>
      <c r="AI793" s="131"/>
      <c r="AJ793" s="131"/>
      <c r="AK793" s="131"/>
      <c r="AL793" s="131"/>
      <c r="AM793" s="131"/>
      <c r="AN793" s="131">
        <v>2.12</v>
      </c>
      <c r="AO793" s="131"/>
      <c r="AP793" s="130">
        <f t="shared" si="89"/>
        <v>2.12</v>
      </c>
      <c r="AQ793" s="130">
        <f t="shared" si="89"/>
        <v>0</v>
      </c>
    </row>
    <row r="794" spans="1:43" x14ac:dyDescent="0.25">
      <c r="A794" s="124" t="s">
        <v>1085</v>
      </c>
      <c r="B794" s="139"/>
      <c r="C794" s="129" t="s">
        <v>1665</v>
      </c>
      <c r="D794" s="130"/>
      <c r="E794" s="130"/>
      <c r="F794" s="130"/>
      <c r="G794" s="130"/>
      <c r="H794" s="130"/>
      <c r="I794" s="130"/>
      <c r="J794" s="130"/>
      <c r="K794" s="130"/>
      <c r="L794" s="126">
        <f t="shared" si="87"/>
        <v>0</v>
      </c>
      <c r="M794" s="126">
        <f t="shared" si="87"/>
        <v>0</v>
      </c>
      <c r="N794" s="131"/>
      <c r="O794" s="131"/>
      <c r="P794" s="131"/>
      <c r="Q794" s="131"/>
      <c r="R794" s="131"/>
      <c r="S794" s="131"/>
      <c r="T794" s="131"/>
      <c r="U794" s="131"/>
      <c r="V794" s="126">
        <f t="shared" si="88"/>
        <v>0</v>
      </c>
      <c r="W794" s="126">
        <f t="shared" si="88"/>
        <v>0</v>
      </c>
      <c r="X794" s="130"/>
      <c r="Y794" s="130"/>
      <c r="Z794" s="130"/>
      <c r="AA794" s="130"/>
      <c r="AB794" s="130"/>
      <c r="AC794" s="130"/>
      <c r="AD794" s="130"/>
      <c r="AE794" s="130"/>
      <c r="AF794" s="130"/>
      <c r="AG794" s="130"/>
      <c r="AH794" s="131"/>
      <c r="AI794" s="131"/>
      <c r="AJ794" s="131">
        <v>1.78</v>
      </c>
      <c r="AK794" s="131"/>
      <c r="AL794" s="131"/>
      <c r="AM794" s="131"/>
      <c r="AN794" s="131">
        <v>9.0860000000000003</v>
      </c>
      <c r="AO794" s="131"/>
      <c r="AP794" s="130">
        <f t="shared" si="89"/>
        <v>10.866</v>
      </c>
      <c r="AQ794" s="130">
        <f t="shared" si="89"/>
        <v>0</v>
      </c>
    </row>
    <row r="795" spans="1:43" ht="78.75" x14ac:dyDescent="0.25">
      <c r="A795" s="124" t="s">
        <v>701</v>
      </c>
      <c r="B795" s="139"/>
      <c r="C795" s="129" t="s">
        <v>1666</v>
      </c>
      <c r="D795" s="130"/>
      <c r="E795" s="130"/>
      <c r="F795" s="130"/>
      <c r="G795" s="130"/>
      <c r="H795" s="130"/>
      <c r="I795" s="130"/>
      <c r="J795" s="130"/>
      <c r="K795" s="130"/>
      <c r="L795" s="126"/>
      <c r="M795" s="126"/>
      <c r="N795" s="131"/>
      <c r="O795" s="131"/>
      <c r="P795" s="131"/>
      <c r="Q795" s="131"/>
      <c r="R795" s="131"/>
      <c r="S795" s="131"/>
      <c r="T795" s="131">
        <v>7.0999999999999994E-2</v>
      </c>
      <c r="U795" s="131">
        <v>0</v>
      </c>
      <c r="V795" s="126">
        <f t="shared" si="88"/>
        <v>7.0999999999999994E-2</v>
      </c>
      <c r="W795" s="126">
        <f t="shared" si="88"/>
        <v>0</v>
      </c>
      <c r="X795" s="130"/>
      <c r="Y795" s="130"/>
      <c r="Z795" s="130"/>
      <c r="AA795" s="130"/>
      <c r="AB795" s="130"/>
      <c r="AC795" s="130"/>
      <c r="AD795" s="130"/>
      <c r="AE795" s="130"/>
      <c r="AF795" s="130"/>
      <c r="AG795" s="130"/>
      <c r="AH795" s="131"/>
      <c r="AI795" s="131"/>
      <c r="AJ795" s="131"/>
      <c r="AK795" s="131"/>
      <c r="AL795" s="131"/>
      <c r="AM795" s="131"/>
      <c r="AN795" s="131"/>
      <c r="AO795" s="131"/>
      <c r="AP795" s="130">
        <f t="shared" si="89"/>
        <v>0</v>
      </c>
      <c r="AQ795" s="130">
        <f t="shared" si="89"/>
        <v>0</v>
      </c>
    </row>
    <row r="796" spans="1:43" ht="94.5" x14ac:dyDescent="0.25">
      <c r="A796" s="124" t="s">
        <v>701</v>
      </c>
      <c r="B796" s="139"/>
      <c r="C796" s="129" t="s">
        <v>1667</v>
      </c>
      <c r="D796" s="130"/>
      <c r="E796" s="130"/>
      <c r="F796" s="130"/>
      <c r="G796" s="130"/>
      <c r="H796" s="130"/>
      <c r="I796" s="130"/>
      <c r="J796" s="130"/>
      <c r="K796" s="130"/>
      <c r="L796" s="126"/>
      <c r="M796" s="126"/>
      <c r="N796" s="131"/>
      <c r="O796" s="131"/>
      <c r="P796" s="131"/>
      <c r="Q796" s="131"/>
      <c r="R796" s="131"/>
      <c r="S796" s="131"/>
      <c r="T796" s="131">
        <v>0.313</v>
      </c>
      <c r="U796" s="131">
        <v>0</v>
      </c>
      <c r="V796" s="126">
        <f t="shared" si="88"/>
        <v>0.313</v>
      </c>
      <c r="W796" s="126">
        <f t="shared" si="88"/>
        <v>0</v>
      </c>
      <c r="X796" s="130"/>
      <c r="Y796" s="130"/>
      <c r="Z796" s="130"/>
      <c r="AA796" s="130"/>
      <c r="AB796" s="130"/>
      <c r="AC796" s="130"/>
      <c r="AD796" s="130"/>
      <c r="AE796" s="130"/>
      <c r="AF796" s="130"/>
      <c r="AG796" s="130"/>
      <c r="AH796" s="131"/>
      <c r="AI796" s="131"/>
      <c r="AJ796" s="131"/>
      <c r="AK796" s="131"/>
      <c r="AL796" s="131"/>
      <c r="AM796" s="131"/>
      <c r="AN796" s="131"/>
      <c r="AO796" s="131"/>
      <c r="AP796" s="130">
        <f t="shared" si="89"/>
        <v>0</v>
      </c>
      <c r="AQ796" s="130">
        <f t="shared" si="89"/>
        <v>0</v>
      </c>
    </row>
    <row r="797" spans="1:43" ht="78.75" x14ac:dyDescent="0.25">
      <c r="A797" s="124" t="s">
        <v>701</v>
      </c>
      <c r="B797" s="139"/>
      <c r="C797" s="129" t="s">
        <v>1668</v>
      </c>
      <c r="D797" s="130"/>
      <c r="E797" s="130"/>
      <c r="F797" s="130"/>
      <c r="G797" s="130"/>
      <c r="H797" s="130"/>
      <c r="I797" s="130"/>
      <c r="J797" s="130"/>
      <c r="K797" s="130"/>
      <c r="L797" s="126"/>
      <c r="M797" s="126"/>
      <c r="N797" s="131"/>
      <c r="O797" s="131"/>
      <c r="P797" s="131"/>
      <c r="Q797" s="131"/>
      <c r="R797" s="131"/>
      <c r="S797" s="131"/>
      <c r="T797" s="131">
        <v>0.2</v>
      </c>
      <c r="U797" s="131">
        <v>0</v>
      </c>
      <c r="V797" s="126">
        <f t="shared" si="88"/>
        <v>0.2</v>
      </c>
      <c r="W797" s="126">
        <f t="shared" si="88"/>
        <v>0</v>
      </c>
      <c r="X797" s="130"/>
      <c r="Y797" s="130"/>
      <c r="Z797" s="130"/>
      <c r="AA797" s="130"/>
      <c r="AB797" s="130"/>
      <c r="AC797" s="130"/>
      <c r="AD797" s="130"/>
      <c r="AE797" s="130"/>
      <c r="AF797" s="130"/>
      <c r="AG797" s="130"/>
      <c r="AH797" s="131"/>
      <c r="AI797" s="131"/>
      <c r="AJ797" s="131"/>
      <c r="AK797" s="131"/>
      <c r="AL797" s="131"/>
      <c r="AM797" s="131"/>
      <c r="AN797" s="131"/>
      <c r="AO797" s="131"/>
      <c r="AP797" s="130">
        <f t="shared" si="89"/>
        <v>0</v>
      </c>
      <c r="AQ797" s="130">
        <f t="shared" si="89"/>
        <v>0</v>
      </c>
    </row>
    <row r="798" spans="1:43" ht="94.5" x14ac:dyDescent="0.25">
      <c r="A798" s="124" t="s">
        <v>701</v>
      </c>
      <c r="B798" s="139"/>
      <c r="C798" s="129" t="s">
        <v>1669</v>
      </c>
      <c r="D798" s="130"/>
      <c r="E798" s="130"/>
      <c r="F798" s="130"/>
      <c r="G798" s="130"/>
      <c r="H798" s="130"/>
      <c r="I798" s="130"/>
      <c r="J798" s="130"/>
      <c r="K798" s="130"/>
      <c r="L798" s="126"/>
      <c r="M798" s="126"/>
      <c r="N798" s="131"/>
      <c r="O798" s="131"/>
      <c r="P798" s="131"/>
      <c r="Q798" s="131"/>
      <c r="R798" s="131"/>
      <c r="S798" s="131"/>
      <c r="T798" s="131">
        <v>0.44</v>
      </c>
      <c r="U798" s="131">
        <v>0</v>
      </c>
      <c r="V798" s="126">
        <f t="shared" ref="V798:W826" si="90">T798+R798+P798+N798</f>
        <v>0.44</v>
      </c>
      <c r="W798" s="126">
        <f t="shared" si="90"/>
        <v>0</v>
      </c>
      <c r="X798" s="130"/>
      <c r="Y798" s="130"/>
      <c r="Z798" s="130"/>
      <c r="AA798" s="130"/>
      <c r="AB798" s="130"/>
      <c r="AC798" s="130"/>
      <c r="AD798" s="130"/>
      <c r="AE798" s="130"/>
      <c r="AF798" s="130"/>
      <c r="AG798" s="130"/>
      <c r="AH798" s="131"/>
      <c r="AI798" s="131"/>
      <c r="AJ798" s="131"/>
      <c r="AK798" s="131"/>
      <c r="AL798" s="131"/>
      <c r="AM798" s="131"/>
      <c r="AN798" s="131"/>
      <c r="AO798" s="131"/>
      <c r="AP798" s="130">
        <f t="shared" ref="AP798:AQ826" si="91">AH798+AJ798+AL798+AN798</f>
        <v>0</v>
      </c>
      <c r="AQ798" s="130">
        <f t="shared" si="91"/>
        <v>0</v>
      </c>
    </row>
    <row r="799" spans="1:43" ht="94.5" x14ac:dyDescent="0.25">
      <c r="A799" s="124" t="s">
        <v>701</v>
      </c>
      <c r="B799" s="139"/>
      <c r="C799" s="129" t="s">
        <v>1670</v>
      </c>
      <c r="D799" s="130"/>
      <c r="E799" s="130"/>
      <c r="F799" s="130"/>
      <c r="G799" s="130"/>
      <c r="H799" s="130"/>
      <c r="I799" s="130"/>
      <c r="J799" s="130"/>
      <c r="K799" s="130"/>
      <c r="L799" s="126"/>
      <c r="M799" s="126"/>
      <c r="N799" s="131"/>
      <c r="O799" s="131"/>
      <c r="P799" s="131"/>
      <c r="Q799" s="131"/>
      <c r="R799" s="131"/>
      <c r="S799" s="131"/>
      <c r="T799" s="131">
        <v>0.56999999999999995</v>
      </c>
      <c r="U799" s="131">
        <v>0</v>
      </c>
      <c r="V799" s="126">
        <f t="shared" si="90"/>
        <v>0.56999999999999995</v>
      </c>
      <c r="W799" s="126">
        <f t="shared" si="90"/>
        <v>0</v>
      </c>
      <c r="X799" s="130"/>
      <c r="Y799" s="130"/>
      <c r="Z799" s="130"/>
      <c r="AA799" s="130"/>
      <c r="AB799" s="130"/>
      <c r="AC799" s="130"/>
      <c r="AD799" s="130"/>
      <c r="AE799" s="130"/>
      <c r="AF799" s="130"/>
      <c r="AG799" s="130"/>
      <c r="AH799" s="131"/>
      <c r="AI799" s="131"/>
      <c r="AJ799" s="131"/>
      <c r="AK799" s="131"/>
      <c r="AL799" s="131"/>
      <c r="AM799" s="131"/>
      <c r="AN799" s="131"/>
      <c r="AO799" s="131"/>
      <c r="AP799" s="130">
        <f t="shared" si="91"/>
        <v>0</v>
      </c>
      <c r="AQ799" s="130">
        <f t="shared" si="91"/>
        <v>0</v>
      </c>
    </row>
    <row r="800" spans="1:43" ht="110.25" x14ac:dyDescent="0.25">
      <c r="A800" s="124" t="s">
        <v>701</v>
      </c>
      <c r="B800" s="139"/>
      <c r="C800" s="129" t="s">
        <v>1671</v>
      </c>
      <c r="D800" s="130"/>
      <c r="E800" s="130"/>
      <c r="F800" s="130"/>
      <c r="G800" s="130"/>
      <c r="H800" s="130"/>
      <c r="I800" s="130"/>
      <c r="J800" s="130"/>
      <c r="K800" s="130"/>
      <c r="L800" s="126"/>
      <c r="M800" s="126"/>
      <c r="N800" s="131"/>
      <c r="O800" s="131"/>
      <c r="P800" s="131"/>
      <c r="Q800" s="131"/>
      <c r="R800" s="131"/>
      <c r="S800" s="131"/>
      <c r="T800" s="131">
        <v>0.73</v>
      </c>
      <c r="U800" s="131">
        <v>0</v>
      </c>
      <c r="V800" s="126">
        <f t="shared" si="90"/>
        <v>0.73</v>
      </c>
      <c r="W800" s="126">
        <f t="shared" si="90"/>
        <v>0</v>
      </c>
      <c r="X800" s="130"/>
      <c r="Y800" s="130"/>
      <c r="Z800" s="130"/>
      <c r="AA800" s="130"/>
      <c r="AB800" s="130"/>
      <c r="AC800" s="130"/>
      <c r="AD800" s="130"/>
      <c r="AE800" s="130"/>
      <c r="AF800" s="130"/>
      <c r="AG800" s="130"/>
      <c r="AH800" s="131"/>
      <c r="AI800" s="131"/>
      <c r="AJ800" s="131"/>
      <c r="AK800" s="131"/>
      <c r="AL800" s="131"/>
      <c r="AM800" s="131"/>
      <c r="AN800" s="131">
        <v>0.505</v>
      </c>
      <c r="AO800" s="131">
        <v>0</v>
      </c>
      <c r="AP800" s="130">
        <f t="shared" si="91"/>
        <v>0.505</v>
      </c>
      <c r="AQ800" s="130">
        <f t="shared" si="91"/>
        <v>0</v>
      </c>
    </row>
    <row r="801" spans="1:43" ht="94.5" x14ac:dyDescent="0.25">
      <c r="A801" s="124" t="s">
        <v>701</v>
      </c>
      <c r="B801" s="139"/>
      <c r="C801" s="129" t="s">
        <v>1672</v>
      </c>
      <c r="D801" s="130"/>
      <c r="E801" s="130"/>
      <c r="F801" s="130"/>
      <c r="G801" s="130"/>
      <c r="H801" s="130"/>
      <c r="I801" s="130"/>
      <c r="J801" s="130"/>
      <c r="K801" s="130"/>
      <c r="L801" s="126"/>
      <c r="M801" s="126"/>
      <c r="N801" s="131"/>
      <c r="O801" s="131"/>
      <c r="P801" s="131"/>
      <c r="Q801" s="131"/>
      <c r="R801" s="131"/>
      <c r="S801" s="131"/>
      <c r="T801" s="131">
        <v>9.1999999999999998E-2</v>
      </c>
      <c r="U801" s="131">
        <v>0</v>
      </c>
      <c r="V801" s="126">
        <f t="shared" si="90"/>
        <v>9.1999999999999998E-2</v>
      </c>
      <c r="W801" s="126">
        <f t="shared" si="90"/>
        <v>0</v>
      </c>
      <c r="X801" s="130"/>
      <c r="Y801" s="130"/>
      <c r="Z801" s="130"/>
      <c r="AA801" s="130"/>
      <c r="AB801" s="130"/>
      <c r="AC801" s="130"/>
      <c r="AD801" s="130"/>
      <c r="AE801" s="130"/>
      <c r="AF801" s="130"/>
      <c r="AG801" s="130"/>
      <c r="AH801" s="131"/>
      <c r="AI801" s="131"/>
      <c r="AJ801" s="131"/>
      <c r="AK801" s="131"/>
      <c r="AL801" s="131"/>
      <c r="AM801" s="131"/>
      <c r="AN801" s="131">
        <v>0</v>
      </c>
      <c r="AO801" s="131">
        <v>0</v>
      </c>
      <c r="AP801" s="130">
        <f t="shared" si="91"/>
        <v>0</v>
      </c>
      <c r="AQ801" s="130">
        <f t="shared" si="91"/>
        <v>0</v>
      </c>
    </row>
    <row r="802" spans="1:43" ht="110.25" x14ac:dyDescent="0.25">
      <c r="A802" s="124" t="s">
        <v>701</v>
      </c>
      <c r="B802" s="139"/>
      <c r="C802" s="129" t="s">
        <v>1673</v>
      </c>
      <c r="D802" s="130"/>
      <c r="E802" s="130"/>
      <c r="F802" s="130"/>
      <c r="G802" s="130"/>
      <c r="H802" s="130"/>
      <c r="I802" s="130"/>
      <c r="J802" s="130"/>
      <c r="K802" s="130"/>
      <c r="L802" s="126"/>
      <c r="M802" s="126"/>
      <c r="N802" s="131"/>
      <c r="O802" s="131"/>
      <c r="P802" s="131"/>
      <c r="Q802" s="131"/>
      <c r="R802" s="131"/>
      <c r="S802" s="131"/>
      <c r="T802" s="131">
        <v>0.11</v>
      </c>
      <c r="U802" s="131">
        <v>0</v>
      </c>
      <c r="V802" s="126">
        <f t="shared" si="90"/>
        <v>0.11</v>
      </c>
      <c r="W802" s="126">
        <f t="shared" si="90"/>
        <v>0</v>
      </c>
      <c r="X802" s="130"/>
      <c r="Y802" s="130"/>
      <c r="Z802" s="130"/>
      <c r="AA802" s="130"/>
      <c r="AB802" s="130"/>
      <c r="AC802" s="130"/>
      <c r="AD802" s="130"/>
      <c r="AE802" s="130"/>
      <c r="AF802" s="130"/>
      <c r="AG802" s="130"/>
      <c r="AH802" s="131"/>
      <c r="AI802" s="131"/>
      <c r="AJ802" s="131"/>
      <c r="AK802" s="131"/>
      <c r="AL802" s="131"/>
      <c r="AM802" s="131"/>
      <c r="AN802" s="131">
        <v>0</v>
      </c>
      <c r="AO802" s="131">
        <v>0</v>
      </c>
      <c r="AP802" s="130">
        <f t="shared" si="91"/>
        <v>0</v>
      </c>
      <c r="AQ802" s="130">
        <f t="shared" si="91"/>
        <v>0</v>
      </c>
    </row>
    <row r="803" spans="1:43" ht="94.5" x14ac:dyDescent="0.25">
      <c r="A803" s="124" t="s">
        <v>701</v>
      </c>
      <c r="B803" s="139"/>
      <c r="C803" s="129" t="s">
        <v>1674</v>
      </c>
      <c r="D803" s="130"/>
      <c r="E803" s="130"/>
      <c r="F803" s="130"/>
      <c r="G803" s="130"/>
      <c r="H803" s="130"/>
      <c r="I803" s="130"/>
      <c r="J803" s="130"/>
      <c r="K803" s="130"/>
      <c r="L803" s="126"/>
      <c r="M803" s="126"/>
      <c r="N803" s="131"/>
      <c r="O803" s="131"/>
      <c r="P803" s="131"/>
      <c r="Q803" s="131"/>
      <c r="R803" s="131"/>
      <c r="S803" s="131"/>
      <c r="T803" s="131">
        <v>0.38400000000000001</v>
      </c>
      <c r="U803" s="131">
        <v>0</v>
      </c>
      <c r="V803" s="126">
        <f t="shared" si="90"/>
        <v>0.38400000000000001</v>
      </c>
      <c r="W803" s="126">
        <f t="shared" si="90"/>
        <v>0</v>
      </c>
      <c r="X803" s="130"/>
      <c r="Y803" s="130"/>
      <c r="Z803" s="130"/>
      <c r="AA803" s="130"/>
      <c r="AB803" s="130"/>
      <c r="AC803" s="130"/>
      <c r="AD803" s="130"/>
      <c r="AE803" s="130"/>
      <c r="AF803" s="130"/>
      <c r="AG803" s="130"/>
      <c r="AH803" s="131"/>
      <c r="AI803" s="131"/>
      <c r="AJ803" s="131"/>
      <c r="AK803" s="131"/>
      <c r="AL803" s="131"/>
      <c r="AM803" s="131"/>
      <c r="AN803" s="131">
        <v>0</v>
      </c>
      <c r="AO803" s="131">
        <v>0</v>
      </c>
      <c r="AP803" s="130">
        <f t="shared" si="91"/>
        <v>0</v>
      </c>
      <c r="AQ803" s="130">
        <f t="shared" si="91"/>
        <v>0</v>
      </c>
    </row>
    <row r="804" spans="1:43" ht="126" x14ac:dyDescent="0.25">
      <c r="A804" s="124" t="s">
        <v>701</v>
      </c>
      <c r="B804" s="139"/>
      <c r="C804" s="129" t="s">
        <v>1675</v>
      </c>
      <c r="D804" s="130"/>
      <c r="E804" s="130"/>
      <c r="F804" s="130"/>
      <c r="G804" s="130"/>
      <c r="H804" s="130"/>
      <c r="I804" s="130"/>
      <c r="J804" s="130"/>
      <c r="K804" s="130"/>
      <c r="L804" s="126"/>
      <c r="M804" s="126"/>
      <c r="N804" s="131"/>
      <c r="O804" s="131"/>
      <c r="P804" s="131"/>
      <c r="Q804" s="131"/>
      <c r="R804" s="131"/>
      <c r="S804" s="131"/>
      <c r="T804" s="131">
        <v>0.59</v>
      </c>
      <c r="U804" s="131">
        <v>0</v>
      </c>
      <c r="V804" s="126">
        <f t="shared" si="90"/>
        <v>0.59</v>
      </c>
      <c r="W804" s="126">
        <f t="shared" si="90"/>
        <v>0</v>
      </c>
      <c r="X804" s="130"/>
      <c r="Y804" s="130"/>
      <c r="Z804" s="130"/>
      <c r="AA804" s="130"/>
      <c r="AB804" s="130"/>
      <c r="AC804" s="130"/>
      <c r="AD804" s="130"/>
      <c r="AE804" s="130"/>
      <c r="AF804" s="130"/>
      <c r="AG804" s="130"/>
      <c r="AH804" s="131"/>
      <c r="AI804" s="131"/>
      <c r="AJ804" s="131"/>
      <c r="AK804" s="131"/>
      <c r="AL804" s="131"/>
      <c r="AM804" s="131"/>
      <c r="AN804" s="131">
        <v>0.51400000000000001</v>
      </c>
      <c r="AO804" s="131">
        <v>0</v>
      </c>
      <c r="AP804" s="130">
        <f t="shared" si="91"/>
        <v>0.51400000000000001</v>
      </c>
      <c r="AQ804" s="130">
        <f t="shared" si="91"/>
        <v>0</v>
      </c>
    </row>
    <row r="805" spans="1:43" ht="126" x14ac:dyDescent="0.25">
      <c r="A805" s="124" t="s">
        <v>701</v>
      </c>
      <c r="B805" s="139"/>
      <c r="C805" s="129" t="s">
        <v>1676</v>
      </c>
      <c r="D805" s="130"/>
      <c r="E805" s="130"/>
      <c r="F805" s="130"/>
      <c r="G805" s="130"/>
      <c r="H805" s="130"/>
      <c r="I805" s="130"/>
      <c r="J805" s="130"/>
      <c r="K805" s="130"/>
      <c r="L805" s="126"/>
      <c r="M805" s="126"/>
      <c r="N805" s="131"/>
      <c r="O805" s="131"/>
      <c r="P805" s="131"/>
      <c r="Q805" s="131"/>
      <c r="R805" s="131"/>
      <c r="S805" s="131"/>
      <c r="T805" s="131">
        <v>0.75</v>
      </c>
      <c r="U805" s="131">
        <v>0</v>
      </c>
      <c r="V805" s="126">
        <f t="shared" si="90"/>
        <v>0.75</v>
      </c>
      <c r="W805" s="126">
        <f t="shared" si="90"/>
        <v>0</v>
      </c>
      <c r="X805" s="130"/>
      <c r="Y805" s="130"/>
      <c r="Z805" s="130"/>
      <c r="AA805" s="130"/>
      <c r="AB805" s="130"/>
      <c r="AC805" s="130"/>
      <c r="AD805" s="130"/>
      <c r="AE805" s="130"/>
      <c r="AF805" s="130"/>
      <c r="AG805" s="130"/>
      <c r="AH805" s="131"/>
      <c r="AI805" s="131"/>
      <c r="AJ805" s="131"/>
      <c r="AK805" s="131"/>
      <c r="AL805" s="131"/>
      <c r="AM805" s="131"/>
      <c r="AN805" s="131">
        <v>0.51700000000000002</v>
      </c>
      <c r="AO805" s="131">
        <v>0</v>
      </c>
      <c r="AP805" s="130">
        <f t="shared" si="91"/>
        <v>0.51700000000000002</v>
      </c>
      <c r="AQ805" s="130">
        <f t="shared" si="91"/>
        <v>0</v>
      </c>
    </row>
    <row r="806" spans="1:43" ht="126" x14ac:dyDescent="0.25">
      <c r="A806" s="124" t="s">
        <v>701</v>
      </c>
      <c r="B806" s="139"/>
      <c r="C806" s="129" t="s">
        <v>1677</v>
      </c>
      <c r="D806" s="130"/>
      <c r="E806" s="130"/>
      <c r="F806" s="130"/>
      <c r="G806" s="130"/>
      <c r="H806" s="130"/>
      <c r="I806" s="130"/>
      <c r="J806" s="130"/>
      <c r="K806" s="130"/>
      <c r="L806" s="126"/>
      <c r="M806" s="126"/>
      <c r="N806" s="131"/>
      <c r="O806" s="131"/>
      <c r="P806" s="131"/>
      <c r="Q806" s="131"/>
      <c r="R806" s="131"/>
      <c r="S806" s="131"/>
      <c r="T806" s="131">
        <v>0.47499999999999998</v>
      </c>
      <c r="U806" s="131">
        <v>0</v>
      </c>
      <c r="V806" s="126">
        <f t="shared" si="90"/>
        <v>0.47499999999999998</v>
      </c>
      <c r="W806" s="126">
        <f t="shared" si="90"/>
        <v>0</v>
      </c>
      <c r="X806" s="130"/>
      <c r="Y806" s="130"/>
      <c r="Z806" s="130"/>
      <c r="AA806" s="130"/>
      <c r="AB806" s="130"/>
      <c r="AC806" s="130"/>
      <c r="AD806" s="130"/>
      <c r="AE806" s="130"/>
      <c r="AF806" s="130"/>
      <c r="AG806" s="130"/>
      <c r="AH806" s="131"/>
      <c r="AI806" s="131"/>
      <c r="AJ806" s="131"/>
      <c r="AK806" s="131"/>
      <c r="AL806" s="131"/>
      <c r="AM806" s="131"/>
      <c r="AN806" s="131">
        <v>0.375</v>
      </c>
      <c r="AO806" s="131">
        <v>0</v>
      </c>
      <c r="AP806" s="130">
        <f t="shared" si="91"/>
        <v>0.375</v>
      </c>
      <c r="AQ806" s="130">
        <f t="shared" si="91"/>
        <v>0</v>
      </c>
    </row>
    <row r="807" spans="1:43" ht="47.25" x14ac:dyDescent="0.25">
      <c r="A807" s="124" t="s">
        <v>701</v>
      </c>
      <c r="B807" s="139"/>
      <c r="C807" s="129" t="s">
        <v>1238</v>
      </c>
      <c r="D807" s="130"/>
      <c r="E807" s="130"/>
      <c r="F807" s="130"/>
      <c r="G807" s="130"/>
      <c r="H807" s="130"/>
      <c r="I807" s="130"/>
      <c r="J807" s="130"/>
      <c r="K807" s="130"/>
      <c r="L807" s="126"/>
      <c r="M807" s="126"/>
      <c r="N807" s="131"/>
      <c r="O807" s="131"/>
      <c r="P807" s="131"/>
      <c r="Q807" s="131"/>
      <c r="R807" s="131">
        <v>0.17</v>
      </c>
      <c r="S807" s="131"/>
      <c r="T807" s="131"/>
      <c r="U807" s="131"/>
      <c r="V807" s="126">
        <f t="shared" si="90"/>
        <v>0.17</v>
      </c>
      <c r="W807" s="126">
        <f t="shared" si="90"/>
        <v>0</v>
      </c>
      <c r="X807" s="130"/>
      <c r="Y807" s="130"/>
      <c r="Z807" s="130"/>
      <c r="AA807" s="130"/>
      <c r="AB807" s="130"/>
      <c r="AC807" s="130"/>
      <c r="AD807" s="130"/>
      <c r="AE807" s="130"/>
      <c r="AF807" s="130"/>
      <c r="AG807" s="130"/>
      <c r="AH807" s="131"/>
      <c r="AI807" s="131"/>
      <c r="AJ807" s="131"/>
      <c r="AK807" s="131"/>
      <c r="AL807" s="131"/>
      <c r="AM807" s="131"/>
      <c r="AN807" s="131"/>
      <c r="AO807" s="131"/>
      <c r="AP807" s="130">
        <f t="shared" si="91"/>
        <v>0</v>
      </c>
      <c r="AQ807" s="130">
        <f t="shared" si="91"/>
        <v>0</v>
      </c>
    </row>
    <row r="808" spans="1:43" ht="31.5" x14ac:dyDescent="0.25">
      <c r="A808" s="124" t="s">
        <v>701</v>
      </c>
      <c r="B808" s="139"/>
      <c r="C808" s="129" t="s">
        <v>1678</v>
      </c>
      <c r="D808" s="130"/>
      <c r="E808" s="130"/>
      <c r="F808" s="130"/>
      <c r="G808" s="130"/>
      <c r="H808" s="130"/>
      <c r="I808" s="130"/>
      <c r="J808" s="130"/>
      <c r="K808" s="130"/>
      <c r="L808" s="126"/>
      <c r="M808" s="126"/>
      <c r="N808" s="131"/>
      <c r="O808" s="131"/>
      <c r="P808" s="131"/>
      <c r="Q808" s="131"/>
      <c r="R808" s="131"/>
      <c r="S808" s="131"/>
      <c r="T808" s="131">
        <v>0</v>
      </c>
      <c r="U808" s="131">
        <v>0.4</v>
      </c>
      <c r="V808" s="126">
        <f t="shared" si="90"/>
        <v>0</v>
      </c>
      <c r="W808" s="126">
        <f t="shared" si="90"/>
        <v>0.4</v>
      </c>
      <c r="X808" s="130"/>
      <c r="Y808" s="130"/>
      <c r="Z808" s="130"/>
      <c r="AA808" s="130"/>
      <c r="AB808" s="130"/>
      <c r="AC808" s="130"/>
      <c r="AD808" s="130"/>
      <c r="AE808" s="130"/>
      <c r="AF808" s="130"/>
      <c r="AG808" s="130"/>
      <c r="AH808" s="131"/>
      <c r="AI808" s="131"/>
      <c r="AJ808" s="131"/>
      <c r="AK808" s="131"/>
      <c r="AL808" s="131"/>
      <c r="AM808" s="131"/>
      <c r="AN808" s="131">
        <v>0</v>
      </c>
      <c r="AO808" s="131">
        <v>0.25</v>
      </c>
      <c r="AP808" s="130">
        <f t="shared" si="91"/>
        <v>0</v>
      </c>
      <c r="AQ808" s="130">
        <f t="shared" si="91"/>
        <v>0.25</v>
      </c>
    </row>
    <row r="809" spans="1:43" ht="31.5" x14ac:dyDescent="0.25">
      <c r="A809" s="124" t="s">
        <v>701</v>
      </c>
      <c r="B809" s="139"/>
      <c r="C809" s="129" t="s">
        <v>1678</v>
      </c>
      <c r="D809" s="130"/>
      <c r="E809" s="130"/>
      <c r="F809" s="130"/>
      <c r="G809" s="130"/>
      <c r="H809" s="130"/>
      <c r="I809" s="130"/>
      <c r="J809" s="130"/>
      <c r="K809" s="130"/>
      <c r="L809" s="126"/>
      <c r="M809" s="126"/>
      <c r="N809" s="131"/>
      <c r="O809" s="131"/>
      <c r="P809" s="131"/>
      <c r="Q809" s="131"/>
      <c r="R809" s="131"/>
      <c r="S809" s="131"/>
      <c r="T809" s="131">
        <v>0.1</v>
      </c>
      <c r="U809" s="131">
        <v>0</v>
      </c>
      <c r="V809" s="126">
        <f t="shared" si="90"/>
        <v>0.1</v>
      </c>
      <c r="W809" s="126">
        <f t="shared" si="90"/>
        <v>0</v>
      </c>
      <c r="X809" s="130"/>
      <c r="Y809" s="130"/>
      <c r="Z809" s="130"/>
      <c r="AA809" s="130"/>
      <c r="AB809" s="130"/>
      <c r="AC809" s="130"/>
      <c r="AD809" s="130"/>
      <c r="AE809" s="130"/>
      <c r="AF809" s="130"/>
      <c r="AG809" s="130"/>
      <c r="AH809" s="131"/>
      <c r="AI809" s="131"/>
      <c r="AJ809" s="131"/>
      <c r="AK809" s="131"/>
      <c r="AL809" s="131"/>
      <c r="AM809" s="131"/>
      <c r="AN809" s="131">
        <v>0.1</v>
      </c>
      <c r="AO809" s="131">
        <v>0</v>
      </c>
      <c r="AP809" s="130">
        <f t="shared" si="91"/>
        <v>0.1</v>
      </c>
      <c r="AQ809" s="130">
        <f t="shared" si="91"/>
        <v>0</v>
      </c>
    </row>
    <row r="810" spans="1:43" ht="31.5" x14ac:dyDescent="0.25">
      <c r="A810" s="124" t="s">
        <v>701</v>
      </c>
      <c r="B810" s="139"/>
      <c r="C810" s="129" t="s">
        <v>1679</v>
      </c>
      <c r="D810" s="130"/>
      <c r="E810" s="130"/>
      <c r="F810" s="130"/>
      <c r="G810" s="130"/>
      <c r="H810" s="130"/>
      <c r="I810" s="130"/>
      <c r="J810" s="130"/>
      <c r="K810" s="130"/>
      <c r="L810" s="126"/>
      <c r="M810" s="126"/>
      <c r="N810" s="131"/>
      <c r="O810" s="131"/>
      <c r="P810" s="131"/>
      <c r="Q810" s="131"/>
      <c r="R810" s="131"/>
      <c r="S810" s="131"/>
      <c r="T810" s="131">
        <v>0</v>
      </c>
      <c r="U810" s="131">
        <v>0.4</v>
      </c>
      <c r="V810" s="126">
        <f t="shared" si="90"/>
        <v>0</v>
      </c>
      <c r="W810" s="126">
        <f t="shared" si="90"/>
        <v>0.4</v>
      </c>
      <c r="X810" s="130"/>
      <c r="Y810" s="130"/>
      <c r="Z810" s="130"/>
      <c r="AA810" s="130"/>
      <c r="AB810" s="130"/>
      <c r="AC810" s="130"/>
      <c r="AD810" s="130"/>
      <c r="AE810" s="130"/>
      <c r="AF810" s="130"/>
      <c r="AG810" s="130"/>
      <c r="AH810" s="131"/>
      <c r="AI810" s="131"/>
      <c r="AJ810" s="131"/>
      <c r="AK810" s="131"/>
      <c r="AL810" s="131"/>
      <c r="AM810" s="131"/>
      <c r="AN810" s="131">
        <v>0</v>
      </c>
      <c r="AO810" s="131">
        <v>0.25</v>
      </c>
      <c r="AP810" s="130">
        <f t="shared" si="91"/>
        <v>0</v>
      </c>
      <c r="AQ810" s="130">
        <f t="shared" si="91"/>
        <v>0.25</v>
      </c>
    </row>
    <row r="811" spans="1:43" ht="31.5" x14ac:dyDescent="0.25">
      <c r="A811" s="124" t="s">
        <v>701</v>
      </c>
      <c r="B811" s="139"/>
      <c r="C811" s="129" t="s">
        <v>1679</v>
      </c>
      <c r="D811" s="130"/>
      <c r="E811" s="130"/>
      <c r="F811" s="130"/>
      <c r="G811" s="130"/>
      <c r="H811" s="130"/>
      <c r="I811" s="130"/>
      <c r="J811" s="130"/>
      <c r="K811" s="130"/>
      <c r="L811" s="126"/>
      <c r="M811" s="126"/>
      <c r="N811" s="131"/>
      <c r="O811" s="131"/>
      <c r="P811" s="131"/>
      <c r="Q811" s="131"/>
      <c r="R811" s="131"/>
      <c r="S811" s="131"/>
      <c r="T811" s="131">
        <v>4.75</v>
      </c>
      <c r="U811" s="131">
        <v>0</v>
      </c>
      <c r="V811" s="126">
        <f t="shared" si="90"/>
        <v>4.75</v>
      </c>
      <c r="W811" s="126">
        <f t="shared" si="90"/>
        <v>0</v>
      </c>
      <c r="X811" s="130"/>
      <c r="Y811" s="130"/>
      <c r="Z811" s="130"/>
      <c r="AA811" s="130"/>
      <c r="AB811" s="130"/>
      <c r="AC811" s="130"/>
      <c r="AD811" s="130"/>
      <c r="AE811" s="130"/>
      <c r="AF811" s="130"/>
      <c r="AG811" s="130"/>
      <c r="AH811" s="131"/>
      <c r="AI811" s="131"/>
      <c r="AJ811" s="131"/>
      <c r="AK811" s="131"/>
      <c r="AL811" s="131"/>
      <c r="AM811" s="131"/>
      <c r="AN811" s="131">
        <v>4.7460000000000004</v>
      </c>
      <c r="AO811" s="131">
        <v>0</v>
      </c>
      <c r="AP811" s="130">
        <f t="shared" si="91"/>
        <v>4.7460000000000004</v>
      </c>
      <c r="AQ811" s="130">
        <f t="shared" si="91"/>
        <v>0</v>
      </c>
    </row>
    <row r="812" spans="1:43" ht="31.5" x14ac:dyDescent="0.25">
      <c r="A812" s="124" t="s">
        <v>701</v>
      </c>
      <c r="B812" s="139"/>
      <c r="C812" s="129" t="s">
        <v>1680</v>
      </c>
      <c r="D812" s="130"/>
      <c r="E812" s="130"/>
      <c r="F812" s="130"/>
      <c r="G812" s="130"/>
      <c r="H812" s="130"/>
      <c r="I812" s="130"/>
      <c r="J812" s="130"/>
      <c r="K812" s="130"/>
      <c r="L812" s="126"/>
      <c r="M812" s="126"/>
      <c r="N812" s="131"/>
      <c r="O812" s="131"/>
      <c r="P812" s="131"/>
      <c r="Q812" s="131"/>
      <c r="R812" s="131"/>
      <c r="S812" s="131"/>
      <c r="T812" s="131">
        <v>0</v>
      </c>
      <c r="U812" s="131">
        <v>0.4</v>
      </c>
      <c r="V812" s="126">
        <f t="shared" si="90"/>
        <v>0</v>
      </c>
      <c r="W812" s="126">
        <f t="shared" si="90"/>
        <v>0.4</v>
      </c>
      <c r="X812" s="130"/>
      <c r="Y812" s="130"/>
      <c r="Z812" s="130"/>
      <c r="AA812" s="130"/>
      <c r="AB812" s="130"/>
      <c r="AC812" s="130"/>
      <c r="AD812" s="130"/>
      <c r="AE812" s="130"/>
      <c r="AF812" s="130"/>
      <c r="AG812" s="130"/>
      <c r="AH812" s="131"/>
      <c r="AI812" s="131"/>
      <c r="AJ812" s="131"/>
      <c r="AK812" s="131"/>
      <c r="AL812" s="131"/>
      <c r="AM812" s="131"/>
      <c r="AN812" s="131">
        <v>0</v>
      </c>
      <c r="AO812" s="131">
        <v>0.25</v>
      </c>
      <c r="AP812" s="130">
        <f t="shared" si="91"/>
        <v>0</v>
      </c>
      <c r="AQ812" s="130">
        <f t="shared" si="91"/>
        <v>0.25</v>
      </c>
    </row>
    <row r="813" spans="1:43" ht="31.5" x14ac:dyDescent="0.25">
      <c r="A813" s="124" t="s">
        <v>701</v>
      </c>
      <c r="B813" s="139"/>
      <c r="C813" s="129" t="s">
        <v>1680</v>
      </c>
      <c r="D813" s="130"/>
      <c r="E813" s="130"/>
      <c r="F813" s="130"/>
      <c r="G813" s="130"/>
      <c r="H813" s="130"/>
      <c r="I813" s="130"/>
      <c r="J813" s="130"/>
      <c r="K813" s="130"/>
      <c r="L813" s="126"/>
      <c r="M813" s="126"/>
      <c r="N813" s="131"/>
      <c r="O813" s="131"/>
      <c r="P813" s="131"/>
      <c r="Q813" s="131"/>
      <c r="R813" s="131"/>
      <c r="S813" s="131"/>
      <c r="T813" s="131">
        <v>1.69</v>
      </c>
      <c r="U813" s="131">
        <v>0</v>
      </c>
      <c r="V813" s="126">
        <f t="shared" si="90"/>
        <v>1.69</v>
      </c>
      <c r="W813" s="126">
        <f t="shared" si="90"/>
        <v>0</v>
      </c>
      <c r="X813" s="130"/>
      <c r="Y813" s="130"/>
      <c r="Z813" s="130"/>
      <c r="AA813" s="130"/>
      <c r="AB813" s="130"/>
      <c r="AC813" s="130"/>
      <c r="AD813" s="130"/>
      <c r="AE813" s="130"/>
      <c r="AF813" s="130"/>
      <c r="AG813" s="130"/>
      <c r="AH813" s="131"/>
      <c r="AI813" s="131"/>
      <c r="AJ813" s="131"/>
      <c r="AK813" s="131"/>
      <c r="AL813" s="131"/>
      <c r="AM813" s="131"/>
      <c r="AN813" s="131">
        <v>1.673</v>
      </c>
      <c r="AO813" s="131">
        <v>0</v>
      </c>
      <c r="AP813" s="130">
        <f t="shared" si="91"/>
        <v>1.673</v>
      </c>
      <c r="AQ813" s="130">
        <f t="shared" si="91"/>
        <v>0</v>
      </c>
    </row>
    <row r="814" spans="1:43" ht="31.5" x14ac:dyDescent="0.25">
      <c r="A814" s="124" t="s">
        <v>701</v>
      </c>
      <c r="B814" s="139"/>
      <c r="C814" s="129" t="s">
        <v>1681</v>
      </c>
      <c r="D814" s="130"/>
      <c r="E814" s="130"/>
      <c r="F814" s="130"/>
      <c r="G814" s="130"/>
      <c r="H814" s="130"/>
      <c r="I814" s="130"/>
      <c r="J814" s="130"/>
      <c r="K814" s="130"/>
      <c r="L814" s="126"/>
      <c r="M814" s="126"/>
      <c r="N814" s="131"/>
      <c r="O814" s="131"/>
      <c r="P814" s="131"/>
      <c r="Q814" s="131"/>
      <c r="R814" s="131"/>
      <c r="S814" s="131"/>
      <c r="T814" s="131">
        <v>0</v>
      </c>
      <c r="U814" s="131">
        <v>0.4</v>
      </c>
      <c r="V814" s="126">
        <f t="shared" si="90"/>
        <v>0</v>
      </c>
      <c r="W814" s="126">
        <f t="shared" si="90"/>
        <v>0.4</v>
      </c>
      <c r="X814" s="130"/>
      <c r="Y814" s="130"/>
      <c r="Z814" s="130"/>
      <c r="AA814" s="130"/>
      <c r="AB814" s="130"/>
      <c r="AC814" s="130"/>
      <c r="AD814" s="130"/>
      <c r="AE814" s="130"/>
      <c r="AF814" s="130"/>
      <c r="AG814" s="130"/>
      <c r="AH814" s="131"/>
      <c r="AI814" s="131"/>
      <c r="AJ814" s="131"/>
      <c r="AK814" s="131"/>
      <c r="AL814" s="131"/>
      <c r="AM814" s="131"/>
      <c r="AN814" s="131">
        <v>0</v>
      </c>
      <c r="AO814" s="131">
        <v>0.25</v>
      </c>
      <c r="AP814" s="130">
        <f t="shared" si="91"/>
        <v>0</v>
      </c>
      <c r="AQ814" s="130">
        <f t="shared" si="91"/>
        <v>0.25</v>
      </c>
    </row>
    <row r="815" spans="1:43" ht="31.5" x14ac:dyDescent="0.25">
      <c r="A815" s="124" t="s">
        <v>701</v>
      </c>
      <c r="B815" s="139"/>
      <c r="C815" s="129" t="s">
        <v>1681</v>
      </c>
      <c r="D815" s="130"/>
      <c r="E815" s="130"/>
      <c r="F815" s="130"/>
      <c r="G815" s="130"/>
      <c r="H815" s="130"/>
      <c r="I815" s="130"/>
      <c r="J815" s="130"/>
      <c r="K815" s="130"/>
      <c r="L815" s="126"/>
      <c r="M815" s="126"/>
      <c r="N815" s="131"/>
      <c r="O815" s="131"/>
      <c r="P815" s="131"/>
      <c r="Q815" s="131"/>
      <c r="R815" s="131"/>
      <c r="S815" s="131"/>
      <c r="T815" s="131">
        <v>1.74</v>
      </c>
      <c r="U815" s="131">
        <v>0</v>
      </c>
      <c r="V815" s="126">
        <f t="shared" si="90"/>
        <v>1.74</v>
      </c>
      <c r="W815" s="126">
        <f t="shared" si="90"/>
        <v>0</v>
      </c>
      <c r="X815" s="130"/>
      <c r="Y815" s="130"/>
      <c r="Z815" s="130"/>
      <c r="AA815" s="130"/>
      <c r="AB815" s="130"/>
      <c r="AC815" s="130"/>
      <c r="AD815" s="130"/>
      <c r="AE815" s="130"/>
      <c r="AF815" s="130"/>
      <c r="AG815" s="130"/>
      <c r="AH815" s="131"/>
      <c r="AI815" s="131"/>
      <c r="AJ815" s="131"/>
      <c r="AK815" s="131"/>
      <c r="AL815" s="131"/>
      <c r="AM815" s="131"/>
      <c r="AN815" s="131">
        <v>1.7350000000000001</v>
      </c>
      <c r="AO815" s="131">
        <v>0</v>
      </c>
      <c r="AP815" s="130">
        <f t="shared" si="91"/>
        <v>1.7350000000000001</v>
      </c>
      <c r="AQ815" s="130">
        <f t="shared" si="91"/>
        <v>0</v>
      </c>
    </row>
    <row r="816" spans="1:43" ht="31.5" x14ac:dyDescent="0.25">
      <c r="A816" s="124" t="s">
        <v>701</v>
      </c>
      <c r="B816" s="139"/>
      <c r="C816" s="129" t="s">
        <v>1682</v>
      </c>
      <c r="D816" s="130"/>
      <c r="E816" s="130"/>
      <c r="F816" s="130"/>
      <c r="G816" s="130"/>
      <c r="H816" s="130"/>
      <c r="I816" s="130"/>
      <c r="J816" s="130"/>
      <c r="K816" s="130"/>
      <c r="L816" s="126"/>
      <c r="M816" s="126"/>
      <c r="N816" s="131"/>
      <c r="O816" s="131"/>
      <c r="P816" s="131"/>
      <c r="Q816" s="131"/>
      <c r="R816" s="131"/>
      <c r="S816" s="131"/>
      <c r="T816" s="131">
        <v>1.32</v>
      </c>
      <c r="U816" s="131">
        <v>0</v>
      </c>
      <c r="V816" s="126">
        <f t="shared" si="90"/>
        <v>1.32</v>
      </c>
      <c r="W816" s="126">
        <f t="shared" si="90"/>
        <v>0</v>
      </c>
      <c r="X816" s="130"/>
      <c r="Y816" s="130"/>
      <c r="Z816" s="130"/>
      <c r="AA816" s="130"/>
      <c r="AB816" s="130"/>
      <c r="AC816" s="130"/>
      <c r="AD816" s="130"/>
      <c r="AE816" s="130"/>
      <c r="AF816" s="130"/>
      <c r="AG816" s="130"/>
      <c r="AH816" s="131"/>
      <c r="AI816" s="131"/>
      <c r="AJ816" s="131"/>
      <c r="AK816" s="131"/>
      <c r="AL816" s="131"/>
      <c r="AM816" s="131"/>
      <c r="AN816" s="131">
        <v>1.32</v>
      </c>
      <c r="AO816" s="131"/>
      <c r="AP816" s="130">
        <f t="shared" si="91"/>
        <v>1.32</v>
      </c>
      <c r="AQ816" s="130">
        <f t="shared" si="91"/>
        <v>0</v>
      </c>
    </row>
    <row r="817" spans="1:43" ht="31.5" x14ac:dyDescent="0.25">
      <c r="A817" s="124" t="s">
        <v>701</v>
      </c>
      <c r="B817" s="139"/>
      <c r="C817" s="129" t="s">
        <v>1683</v>
      </c>
      <c r="D817" s="130"/>
      <c r="E817" s="130"/>
      <c r="F817" s="130"/>
      <c r="G817" s="130"/>
      <c r="H817" s="130"/>
      <c r="I817" s="130"/>
      <c r="J817" s="130"/>
      <c r="K817" s="130"/>
      <c r="L817" s="126"/>
      <c r="M817" s="126"/>
      <c r="N817" s="131"/>
      <c r="O817" s="131"/>
      <c r="P817" s="131"/>
      <c r="Q817" s="131"/>
      <c r="R817" s="131"/>
      <c r="S817" s="131"/>
      <c r="T817" s="131">
        <v>0</v>
      </c>
      <c r="U817" s="131">
        <v>0.25</v>
      </c>
      <c r="V817" s="126">
        <f t="shared" si="90"/>
        <v>0</v>
      </c>
      <c r="W817" s="126">
        <f t="shared" si="90"/>
        <v>0.25</v>
      </c>
      <c r="X817" s="130"/>
      <c r="Y817" s="130"/>
      <c r="Z817" s="130"/>
      <c r="AA817" s="130"/>
      <c r="AB817" s="130"/>
      <c r="AC817" s="130"/>
      <c r="AD817" s="130"/>
      <c r="AE817" s="130"/>
      <c r="AF817" s="130"/>
      <c r="AG817" s="130"/>
      <c r="AH817" s="131"/>
      <c r="AI817" s="131"/>
      <c r="AJ817" s="131"/>
      <c r="AK817" s="131"/>
      <c r="AL817" s="131"/>
      <c r="AM817" s="131"/>
      <c r="AN817" s="131">
        <v>0</v>
      </c>
      <c r="AO817" s="131">
        <v>0</v>
      </c>
      <c r="AP817" s="130">
        <f t="shared" si="91"/>
        <v>0</v>
      </c>
      <c r="AQ817" s="130">
        <f t="shared" si="91"/>
        <v>0</v>
      </c>
    </row>
    <row r="818" spans="1:43" ht="31.5" x14ac:dyDescent="0.25">
      <c r="A818" s="124" t="s">
        <v>701</v>
      </c>
      <c r="B818" s="139"/>
      <c r="C818" s="129" t="s">
        <v>1683</v>
      </c>
      <c r="D818" s="130"/>
      <c r="E818" s="130"/>
      <c r="F818" s="130"/>
      <c r="G818" s="130"/>
      <c r="H818" s="130"/>
      <c r="I818" s="130"/>
      <c r="J818" s="130"/>
      <c r="K818" s="130"/>
      <c r="L818" s="126"/>
      <c r="M818" s="126"/>
      <c r="N818" s="131"/>
      <c r="O818" s="131"/>
      <c r="P818" s="131"/>
      <c r="Q818" s="131"/>
      <c r="R818" s="131"/>
      <c r="S818" s="131"/>
      <c r="T818" s="131">
        <v>3.87</v>
      </c>
      <c r="U818" s="131">
        <v>0</v>
      </c>
      <c r="V818" s="126">
        <f t="shared" si="90"/>
        <v>3.87</v>
      </c>
      <c r="W818" s="126">
        <f t="shared" si="90"/>
        <v>0</v>
      </c>
      <c r="X818" s="130"/>
      <c r="Y818" s="130"/>
      <c r="Z818" s="130"/>
      <c r="AA818" s="130"/>
      <c r="AB818" s="130"/>
      <c r="AC818" s="130"/>
      <c r="AD818" s="130"/>
      <c r="AE818" s="130"/>
      <c r="AF818" s="130"/>
      <c r="AG818" s="130"/>
      <c r="AH818" s="131"/>
      <c r="AI818" s="131"/>
      <c r="AJ818" s="131"/>
      <c r="AK818" s="131"/>
      <c r="AL818" s="131"/>
      <c r="AM818" s="131"/>
      <c r="AN818" s="131">
        <v>0</v>
      </c>
      <c r="AO818" s="131">
        <v>0</v>
      </c>
      <c r="AP818" s="130">
        <f t="shared" si="91"/>
        <v>0</v>
      </c>
      <c r="AQ818" s="130">
        <f t="shared" si="91"/>
        <v>0</v>
      </c>
    </row>
    <row r="819" spans="1:43" ht="47.25" x14ac:dyDescent="0.25">
      <c r="A819" s="124" t="s">
        <v>701</v>
      </c>
      <c r="B819" s="139"/>
      <c r="C819" s="129" t="s">
        <v>1684</v>
      </c>
      <c r="D819" s="130"/>
      <c r="E819" s="130"/>
      <c r="F819" s="130"/>
      <c r="G819" s="130"/>
      <c r="H819" s="130"/>
      <c r="I819" s="130"/>
      <c r="J819" s="130"/>
      <c r="K819" s="130"/>
      <c r="L819" s="126"/>
      <c r="M819" s="126"/>
      <c r="N819" s="131"/>
      <c r="O819" s="131"/>
      <c r="P819" s="131"/>
      <c r="Q819" s="131"/>
      <c r="R819" s="131"/>
      <c r="S819" s="131"/>
      <c r="T819" s="131">
        <v>0</v>
      </c>
      <c r="U819" s="131">
        <v>0.63</v>
      </c>
      <c r="V819" s="126">
        <f t="shared" si="90"/>
        <v>0</v>
      </c>
      <c r="W819" s="126">
        <f t="shared" si="90"/>
        <v>0.63</v>
      </c>
      <c r="X819" s="130"/>
      <c r="Y819" s="130"/>
      <c r="Z819" s="130"/>
      <c r="AA819" s="130"/>
      <c r="AB819" s="130"/>
      <c r="AC819" s="130"/>
      <c r="AD819" s="130"/>
      <c r="AE819" s="130"/>
      <c r="AF819" s="130"/>
      <c r="AG819" s="130"/>
      <c r="AH819" s="131"/>
      <c r="AI819" s="131"/>
      <c r="AJ819" s="131"/>
      <c r="AK819" s="131"/>
      <c r="AL819" s="131"/>
      <c r="AM819" s="131"/>
      <c r="AN819" s="131"/>
      <c r="AO819" s="131">
        <v>0.25</v>
      </c>
      <c r="AP819" s="130">
        <f t="shared" si="91"/>
        <v>0</v>
      </c>
      <c r="AQ819" s="130">
        <f t="shared" si="91"/>
        <v>0.25</v>
      </c>
    </row>
    <row r="820" spans="1:43" ht="63" x14ac:dyDescent="0.25">
      <c r="A820" s="124" t="s">
        <v>701</v>
      </c>
      <c r="B820" s="139"/>
      <c r="C820" s="129" t="s">
        <v>1685</v>
      </c>
      <c r="D820" s="130"/>
      <c r="E820" s="130"/>
      <c r="F820" s="130"/>
      <c r="G820" s="130"/>
      <c r="H820" s="130"/>
      <c r="I820" s="130"/>
      <c r="J820" s="130"/>
      <c r="K820" s="130"/>
      <c r="L820" s="126"/>
      <c r="M820" s="126"/>
      <c r="N820" s="131"/>
      <c r="O820" s="131"/>
      <c r="P820" s="131"/>
      <c r="Q820" s="131"/>
      <c r="R820" s="131"/>
      <c r="S820" s="131"/>
      <c r="T820" s="131">
        <v>0</v>
      </c>
      <c r="U820" s="131">
        <v>0.25</v>
      </c>
      <c r="V820" s="126">
        <f t="shared" si="90"/>
        <v>0</v>
      </c>
      <c r="W820" s="126">
        <f t="shared" si="90"/>
        <v>0.25</v>
      </c>
      <c r="X820" s="130"/>
      <c r="Y820" s="130"/>
      <c r="Z820" s="130"/>
      <c r="AA820" s="130"/>
      <c r="AB820" s="130"/>
      <c r="AC820" s="130"/>
      <c r="AD820" s="130"/>
      <c r="AE820" s="130"/>
      <c r="AF820" s="130"/>
      <c r="AG820" s="130"/>
      <c r="AH820" s="131"/>
      <c r="AI820" s="131"/>
      <c r="AJ820" s="131"/>
      <c r="AK820" s="131"/>
      <c r="AL820" s="131"/>
      <c r="AM820" s="131"/>
      <c r="AN820" s="131">
        <v>0</v>
      </c>
      <c r="AO820" s="131">
        <v>0</v>
      </c>
      <c r="AP820" s="130">
        <f t="shared" si="91"/>
        <v>0</v>
      </c>
      <c r="AQ820" s="130">
        <f t="shared" si="91"/>
        <v>0</v>
      </c>
    </row>
    <row r="821" spans="1:43" ht="63" x14ac:dyDescent="0.25">
      <c r="A821" s="124" t="s">
        <v>701</v>
      </c>
      <c r="B821" s="139"/>
      <c r="C821" s="129" t="s">
        <v>1685</v>
      </c>
      <c r="D821" s="130"/>
      <c r="E821" s="130"/>
      <c r="F821" s="130"/>
      <c r="G821" s="130"/>
      <c r="H821" s="130"/>
      <c r="I821" s="130"/>
      <c r="J821" s="130"/>
      <c r="K821" s="130"/>
      <c r="L821" s="126"/>
      <c r="M821" s="126"/>
      <c r="N821" s="131"/>
      <c r="O821" s="131"/>
      <c r="P821" s="131"/>
      <c r="Q821" s="131"/>
      <c r="R821" s="131"/>
      <c r="S821" s="131"/>
      <c r="T821" s="131">
        <v>0.65</v>
      </c>
      <c r="U821" s="131">
        <v>0</v>
      </c>
      <c r="V821" s="126">
        <f t="shared" si="90"/>
        <v>0.65</v>
      </c>
      <c r="W821" s="126">
        <f t="shared" si="90"/>
        <v>0</v>
      </c>
      <c r="X821" s="130"/>
      <c r="Y821" s="130"/>
      <c r="Z821" s="130"/>
      <c r="AA821" s="130"/>
      <c r="AB821" s="130"/>
      <c r="AC821" s="130"/>
      <c r="AD821" s="130"/>
      <c r="AE821" s="130"/>
      <c r="AF821" s="130"/>
      <c r="AG821" s="130"/>
      <c r="AH821" s="131"/>
      <c r="AI821" s="131"/>
      <c r="AJ821" s="131"/>
      <c r="AK821" s="131"/>
      <c r="AL821" s="131"/>
      <c r="AM821" s="131"/>
      <c r="AN821" s="131">
        <v>0</v>
      </c>
      <c r="AO821" s="131">
        <v>0</v>
      </c>
      <c r="AP821" s="130">
        <f t="shared" si="91"/>
        <v>0</v>
      </c>
      <c r="AQ821" s="130">
        <f t="shared" si="91"/>
        <v>0</v>
      </c>
    </row>
    <row r="822" spans="1:43" ht="63" x14ac:dyDescent="0.25">
      <c r="A822" s="124" t="s">
        <v>701</v>
      </c>
      <c r="B822" s="139"/>
      <c r="C822" s="129" t="s">
        <v>1686</v>
      </c>
      <c r="D822" s="130"/>
      <c r="E822" s="130"/>
      <c r="F822" s="130"/>
      <c r="G822" s="130"/>
      <c r="H822" s="130"/>
      <c r="I822" s="130"/>
      <c r="J822" s="130"/>
      <c r="K822" s="130"/>
      <c r="L822" s="126"/>
      <c r="M822" s="126"/>
      <c r="N822" s="131"/>
      <c r="O822" s="131"/>
      <c r="P822" s="131"/>
      <c r="Q822" s="131"/>
      <c r="R822" s="131"/>
      <c r="S822" s="131"/>
      <c r="T822" s="131"/>
      <c r="U822" s="131">
        <v>0.63</v>
      </c>
      <c r="V822" s="126">
        <f t="shared" si="90"/>
        <v>0</v>
      </c>
      <c r="W822" s="126">
        <f t="shared" si="90"/>
        <v>0.63</v>
      </c>
      <c r="X822" s="130"/>
      <c r="Y822" s="130"/>
      <c r="Z822" s="130"/>
      <c r="AA822" s="130"/>
      <c r="AB822" s="130"/>
      <c r="AC822" s="130"/>
      <c r="AD822" s="130"/>
      <c r="AE822" s="130"/>
      <c r="AF822" s="130"/>
      <c r="AG822" s="130"/>
      <c r="AH822" s="131"/>
      <c r="AI822" s="131"/>
      <c r="AJ822" s="131"/>
      <c r="AK822" s="131"/>
      <c r="AL822" s="131"/>
      <c r="AM822" s="131"/>
      <c r="AN822" s="131">
        <v>0</v>
      </c>
      <c r="AO822" s="131">
        <v>0.25</v>
      </c>
      <c r="AP822" s="130">
        <f t="shared" si="91"/>
        <v>0</v>
      </c>
      <c r="AQ822" s="130">
        <f t="shared" si="91"/>
        <v>0.25</v>
      </c>
    </row>
    <row r="823" spans="1:43" ht="63" x14ac:dyDescent="0.25">
      <c r="A823" s="124" t="s">
        <v>701</v>
      </c>
      <c r="B823" s="139"/>
      <c r="C823" s="129" t="s">
        <v>1686</v>
      </c>
      <c r="D823" s="130"/>
      <c r="E823" s="130"/>
      <c r="F823" s="130"/>
      <c r="G823" s="130"/>
      <c r="H823" s="130"/>
      <c r="I823" s="130"/>
      <c r="J823" s="130"/>
      <c r="K823" s="130"/>
      <c r="L823" s="126"/>
      <c r="M823" s="126"/>
      <c r="N823" s="131"/>
      <c r="O823" s="131"/>
      <c r="P823" s="131"/>
      <c r="Q823" s="131"/>
      <c r="R823" s="131"/>
      <c r="S823" s="131"/>
      <c r="T823" s="131">
        <v>5.3</v>
      </c>
      <c r="U823" s="131"/>
      <c r="V823" s="126">
        <f t="shared" si="90"/>
        <v>5.3</v>
      </c>
      <c r="W823" s="126">
        <f t="shared" si="90"/>
        <v>0</v>
      </c>
      <c r="X823" s="130"/>
      <c r="Y823" s="130"/>
      <c r="Z823" s="130"/>
      <c r="AA823" s="130"/>
      <c r="AB823" s="130"/>
      <c r="AC823" s="130"/>
      <c r="AD823" s="130"/>
      <c r="AE823" s="130"/>
      <c r="AF823" s="130"/>
      <c r="AG823" s="130"/>
      <c r="AH823" s="131"/>
      <c r="AI823" s="131"/>
      <c r="AJ823" s="131"/>
      <c r="AK823" s="131"/>
      <c r="AL823" s="131"/>
      <c r="AM823" s="131"/>
      <c r="AN823" s="131">
        <v>5.3</v>
      </c>
      <c r="AO823" s="131">
        <v>0</v>
      </c>
      <c r="AP823" s="130">
        <f t="shared" si="91"/>
        <v>5.3</v>
      </c>
      <c r="AQ823" s="130">
        <f t="shared" si="91"/>
        <v>0</v>
      </c>
    </row>
    <row r="824" spans="1:43" ht="47.25" x14ac:dyDescent="0.25">
      <c r="A824" s="124" t="s">
        <v>701</v>
      </c>
      <c r="B824" s="139"/>
      <c r="C824" s="129" t="s">
        <v>1687</v>
      </c>
      <c r="D824" s="130"/>
      <c r="E824" s="130"/>
      <c r="F824" s="130"/>
      <c r="G824" s="130"/>
      <c r="H824" s="130"/>
      <c r="I824" s="130"/>
      <c r="J824" s="130"/>
      <c r="K824" s="130"/>
      <c r="L824" s="126"/>
      <c r="M824" s="126"/>
      <c r="N824" s="131"/>
      <c r="O824" s="131"/>
      <c r="P824" s="131"/>
      <c r="Q824" s="131"/>
      <c r="R824" s="131"/>
      <c r="S824" s="131"/>
      <c r="T824" s="131">
        <v>4.07</v>
      </c>
      <c r="U824" s="131">
        <v>0</v>
      </c>
      <c r="V824" s="126">
        <f t="shared" si="90"/>
        <v>4.07</v>
      </c>
      <c r="W824" s="126">
        <f t="shared" si="90"/>
        <v>0</v>
      </c>
      <c r="X824" s="130"/>
      <c r="Y824" s="130"/>
      <c r="Z824" s="130"/>
      <c r="AA824" s="130"/>
      <c r="AB824" s="130"/>
      <c r="AC824" s="130"/>
      <c r="AD824" s="130"/>
      <c r="AE824" s="130"/>
      <c r="AF824" s="130"/>
      <c r="AG824" s="130"/>
      <c r="AH824" s="131"/>
      <c r="AI824" s="131"/>
      <c r="AJ824" s="131"/>
      <c r="AK824" s="131"/>
      <c r="AL824" s="131"/>
      <c r="AM824" s="131"/>
      <c r="AN824" s="131"/>
      <c r="AO824" s="131"/>
      <c r="AP824" s="130">
        <f t="shared" si="91"/>
        <v>0</v>
      </c>
      <c r="AQ824" s="130">
        <f t="shared" si="91"/>
        <v>0</v>
      </c>
    </row>
    <row r="825" spans="1:43" x14ac:dyDescent="0.25">
      <c r="A825" s="124" t="s">
        <v>1074</v>
      </c>
      <c r="B825" s="139"/>
      <c r="C825" s="106" t="s">
        <v>1688</v>
      </c>
      <c r="D825" s="130"/>
      <c r="E825" s="130"/>
      <c r="F825" s="130"/>
      <c r="G825" s="130"/>
      <c r="H825" s="130"/>
      <c r="I825" s="130"/>
      <c r="J825" s="130"/>
      <c r="K825" s="130"/>
      <c r="L825" s="126">
        <f t="shared" si="87"/>
        <v>0</v>
      </c>
      <c r="M825" s="126">
        <f t="shared" si="87"/>
        <v>0</v>
      </c>
      <c r="N825" s="131"/>
      <c r="O825" s="131"/>
      <c r="P825" s="131"/>
      <c r="Q825" s="131"/>
      <c r="R825" s="131"/>
      <c r="S825" s="131"/>
      <c r="T825" s="131"/>
      <c r="U825" s="131"/>
      <c r="V825" s="126">
        <f t="shared" si="90"/>
        <v>0</v>
      </c>
      <c r="W825" s="126">
        <f t="shared" si="90"/>
        <v>0</v>
      </c>
      <c r="X825" s="130"/>
      <c r="Y825" s="130"/>
      <c r="Z825" s="130"/>
      <c r="AA825" s="130"/>
      <c r="AB825" s="130"/>
      <c r="AC825" s="130"/>
      <c r="AD825" s="130"/>
      <c r="AE825" s="130"/>
      <c r="AF825" s="130"/>
      <c r="AG825" s="130"/>
      <c r="AH825" s="131"/>
      <c r="AI825" s="131"/>
      <c r="AJ825" s="131"/>
      <c r="AK825" s="131"/>
      <c r="AL825" s="131">
        <v>0.72</v>
      </c>
      <c r="AM825" s="131"/>
      <c r="AN825" s="131"/>
      <c r="AO825" s="131"/>
      <c r="AP825" s="130">
        <f t="shared" si="91"/>
        <v>0.72</v>
      </c>
      <c r="AQ825" s="130">
        <f t="shared" si="91"/>
        <v>0</v>
      </c>
    </row>
    <row r="826" spans="1:43" x14ac:dyDescent="0.25">
      <c r="A826" s="124" t="s">
        <v>1074</v>
      </c>
      <c r="B826" s="139"/>
      <c r="C826" s="129" t="s">
        <v>1689</v>
      </c>
      <c r="D826" s="130"/>
      <c r="E826" s="130"/>
      <c r="F826" s="130"/>
      <c r="G826" s="130"/>
      <c r="H826" s="130"/>
      <c r="I826" s="130"/>
      <c r="J826" s="130"/>
      <c r="K826" s="130"/>
      <c r="L826" s="126">
        <f t="shared" si="87"/>
        <v>0</v>
      </c>
      <c r="M826" s="126">
        <f t="shared" si="87"/>
        <v>0</v>
      </c>
      <c r="N826" s="131"/>
      <c r="O826" s="131"/>
      <c r="P826" s="131"/>
      <c r="Q826" s="131"/>
      <c r="R826" s="131"/>
      <c r="S826" s="131"/>
      <c r="T826" s="131"/>
      <c r="U826" s="131"/>
      <c r="V826" s="126">
        <f t="shared" si="90"/>
        <v>0</v>
      </c>
      <c r="W826" s="126">
        <f t="shared" si="90"/>
        <v>0</v>
      </c>
      <c r="X826" s="130"/>
      <c r="Y826" s="130"/>
      <c r="Z826" s="130"/>
      <c r="AA826" s="130"/>
      <c r="AB826" s="130"/>
      <c r="AC826" s="130"/>
      <c r="AD826" s="130"/>
      <c r="AE826" s="130"/>
      <c r="AF826" s="130"/>
      <c r="AG826" s="130"/>
      <c r="AH826" s="131">
        <v>0.06</v>
      </c>
      <c r="AI826" s="131"/>
      <c r="AJ826" s="131"/>
      <c r="AK826" s="131"/>
      <c r="AL826" s="131"/>
      <c r="AM826" s="131"/>
      <c r="AN826" s="131"/>
      <c r="AO826" s="131"/>
      <c r="AP826" s="130">
        <f t="shared" si="91"/>
        <v>0.06</v>
      </c>
      <c r="AQ826" s="130">
        <f t="shared" si="91"/>
        <v>0</v>
      </c>
    </row>
    <row r="827" spans="1:43" ht="31.5" x14ac:dyDescent="0.25">
      <c r="A827" s="124"/>
      <c r="B827" s="715">
        <v>6</v>
      </c>
      <c r="C827" s="144" t="s">
        <v>1690</v>
      </c>
      <c r="D827" s="126">
        <f>D828+D830</f>
        <v>0</v>
      </c>
      <c r="E827" s="126">
        <f t="shared" ref="E827:S827" si="92">E828+E830</f>
        <v>0</v>
      </c>
      <c r="F827" s="126">
        <f t="shared" si="92"/>
        <v>0</v>
      </c>
      <c r="G827" s="126">
        <f t="shared" si="92"/>
        <v>0</v>
      </c>
      <c r="H827" s="126">
        <f t="shared" si="92"/>
        <v>0</v>
      </c>
      <c r="I827" s="126">
        <f t="shared" si="92"/>
        <v>0</v>
      </c>
      <c r="J827" s="126">
        <f t="shared" si="92"/>
        <v>0.28000000000000003</v>
      </c>
      <c r="K827" s="126">
        <f t="shared" si="92"/>
        <v>0.16</v>
      </c>
      <c r="L827" s="126">
        <f t="shared" si="92"/>
        <v>0.28000000000000003</v>
      </c>
      <c r="M827" s="126">
        <f t="shared" si="92"/>
        <v>0.16</v>
      </c>
      <c r="N827" s="126">
        <f t="shared" si="92"/>
        <v>0</v>
      </c>
      <c r="O827" s="126">
        <f t="shared" si="92"/>
        <v>0</v>
      </c>
      <c r="P827" s="126">
        <f t="shared" si="92"/>
        <v>0</v>
      </c>
      <c r="Q827" s="126">
        <f t="shared" si="92"/>
        <v>0</v>
      </c>
      <c r="R827" s="126">
        <f t="shared" si="92"/>
        <v>0</v>
      </c>
      <c r="S827" s="126">
        <f t="shared" si="92"/>
        <v>0</v>
      </c>
      <c r="T827" s="126">
        <f t="shared" ref="T827:AQ827" si="93">SUM(T828:T830)</f>
        <v>0</v>
      </c>
      <c r="U827" s="126">
        <f t="shared" si="93"/>
        <v>0</v>
      </c>
      <c r="V827" s="126">
        <f t="shared" si="93"/>
        <v>0</v>
      </c>
      <c r="W827" s="126">
        <f t="shared" si="93"/>
        <v>0</v>
      </c>
      <c r="X827" s="126">
        <f t="shared" si="93"/>
        <v>0</v>
      </c>
      <c r="Y827" s="126">
        <f t="shared" si="93"/>
        <v>0</v>
      </c>
      <c r="Z827" s="126">
        <f t="shared" si="93"/>
        <v>0</v>
      </c>
      <c r="AA827" s="126">
        <f t="shared" si="93"/>
        <v>0</v>
      </c>
      <c r="AB827" s="126">
        <f t="shared" si="93"/>
        <v>0</v>
      </c>
      <c r="AC827" s="126">
        <f t="shared" si="93"/>
        <v>0</v>
      </c>
      <c r="AD827" s="126">
        <f t="shared" si="93"/>
        <v>0</v>
      </c>
      <c r="AE827" s="126">
        <f t="shared" si="93"/>
        <v>0</v>
      </c>
      <c r="AF827" s="126">
        <f t="shared" si="93"/>
        <v>0</v>
      </c>
      <c r="AG827" s="126">
        <f t="shared" si="93"/>
        <v>0</v>
      </c>
      <c r="AH827" s="126">
        <f t="shared" si="93"/>
        <v>0</v>
      </c>
      <c r="AI827" s="126">
        <f t="shared" si="93"/>
        <v>2.5</v>
      </c>
      <c r="AJ827" s="126">
        <f t="shared" si="93"/>
        <v>0</v>
      </c>
      <c r="AK827" s="126">
        <f t="shared" si="93"/>
        <v>0</v>
      </c>
      <c r="AL827" s="126">
        <f t="shared" si="93"/>
        <v>0</v>
      </c>
      <c r="AM827" s="126">
        <f t="shared" si="93"/>
        <v>0</v>
      </c>
      <c r="AN827" s="126">
        <f t="shared" si="93"/>
        <v>0</v>
      </c>
      <c r="AO827" s="126">
        <f t="shared" si="93"/>
        <v>10</v>
      </c>
      <c r="AP827" s="126">
        <f t="shared" si="93"/>
        <v>0</v>
      </c>
      <c r="AQ827" s="126">
        <f t="shared" si="93"/>
        <v>12.5</v>
      </c>
    </row>
    <row r="828" spans="1:43" ht="78.75" x14ac:dyDescent="0.25">
      <c r="A828" s="124" t="s">
        <v>1030</v>
      </c>
      <c r="B828" s="715"/>
      <c r="C828" s="106" t="s">
        <v>639</v>
      </c>
      <c r="D828" s="130">
        <v>0</v>
      </c>
      <c r="E828" s="130">
        <v>0</v>
      </c>
      <c r="F828" s="130">
        <v>0</v>
      </c>
      <c r="G828" s="130">
        <v>0</v>
      </c>
      <c r="H828" s="130">
        <v>0</v>
      </c>
      <c r="I828" s="130">
        <v>0</v>
      </c>
      <c r="J828" s="130">
        <v>0.28000000000000003</v>
      </c>
      <c r="K828" s="130">
        <v>0.16</v>
      </c>
      <c r="L828" s="130">
        <f t="shared" ref="L828:M830" si="94">D828+F828+H828+J828</f>
        <v>0.28000000000000003</v>
      </c>
      <c r="M828" s="130">
        <f t="shared" si="94"/>
        <v>0.16</v>
      </c>
      <c r="N828" s="130"/>
      <c r="O828" s="130"/>
      <c r="P828" s="130"/>
      <c r="Q828" s="130"/>
      <c r="R828" s="130"/>
      <c r="S828" s="130"/>
      <c r="T828" s="130"/>
      <c r="U828" s="130"/>
      <c r="V828" s="130"/>
      <c r="W828" s="130"/>
      <c r="X828" s="130"/>
      <c r="Y828" s="130"/>
      <c r="Z828" s="130"/>
      <c r="AA828" s="130"/>
      <c r="AB828" s="130"/>
      <c r="AC828" s="130"/>
      <c r="AD828" s="130"/>
      <c r="AE828" s="130"/>
      <c r="AF828" s="130"/>
      <c r="AG828" s="130"/>
      <c r="AH828" s="130"/>
      <c r="AI828" s="130"/>
      <c r="AJ828" s="130"/>
      <c r="AK828" s="130"/>
      <c r="AL828" s="130"/>
      <c r="AM828" s="130"/>
      <c r="AN828" s="130"/>
      <c r="AO828" s="130"/>
      <c r="AP828" s="130">
        <f t="shared" ref="AP828:AQ830" si="95">AH828+AJ828+AL828+AN828</f>
        <v>0</v>
      </c>
      <c r="AQ828" s="130">
        <f t="shared" si="95"/>
        <v>0</v>
      </c>
    </row>
    <row r="829" spans="1:43" ht="31.5" x14ac:dyDescent="0.25">
      <c r="A829" s="124" t="s">
        <v>1065</v>
      </c>
      <c r="B829" s="715"/>
      <c r="C829" s="106" t="s">
        <v>1691</v>
      </c>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c r="Z829" s="130"/>
      <c r="AA829" s="130"/>
      <c r="AB829" s="130"/>
      <c r="AC829" s="130"/>
      <c r="AD829" s="130"/>
      <c r="AE829" s="130"/>
      <c r="AF829" s="130"/>
      <c r="AG829" s="130"/>
      <c r="AH829" s="130"/>
      <c r="AI829" s="130"/>
      <c r="AJ829" s="130"/>
      <c r="AK829" s="130"/>
      <c r="AL829" s="130"/>
      <c r="AM829" s="130"/>
      <c r="AN829" s="130"/>
      <c r="AO829" s="130">
        <v>10</v>
      </c>
      <c r="AP829" s="130">
        <f t="shared" si="95"/>
        <v>0</v>
      </c>
      <c r="AQ829" s="130">
        <f t="shared" si="95"/>
        <v>10</v>
      </c>
    </row>
    <row r="830" spans="1:43" ht="31.5" x14ac:dyDescent="0.25">
      <c r="A830" s="124" t="s">
        <v>1395</v>
      </c>
      <c r="B830" s="105"/>
      <c r="C830" s="106" t="s">
        <v>1692</v>
      </c>
      <c r="D830" s="130"/>
      <c r="E830" s="130"/>
      <c r="F830" s="130"/>
      <c r="G830" s="130"/>
      <c r="H830" s="130"/>
      <c r="I830" s="130"/>
      <c r="J830" s="130"/>
      <c r="K830" s="130"/>
      <c r="L830" s="130">
        <f t="shared" si="94"/>
        <v>0</v>
      </c>
      <c r="M830" s="130">
        <f t="shared" si="94"/>
        <v>0</v>
      </c>
      <c r="N830" s="130"/>
      <c r="O830" s="130"/>
      <c r="P830" s="130"/>
      <c r="Q830" s="130"/>
      <c r="R830" s="130"/>
      <c r="S830" s="130"/>
      <c r="T830" s="130"/>
      <c r="U830" s="130"/>
      <c r="V830" s="130">
        <f>T830+R830+P830+N830</f>
        <v>0</v>
      </c>
      <c r="W830" s="130">
        <f>U830+S830+Q830+O830</f>
        <v>0</v>
      </c>
      <c r="X830" s="130"/>
      <c r="Y830" s="130"/>
      <c r="Z830" s="130"/>
      <c r="AA830" s="130"/>
      <c r="AB830" s="130"/>
      <c r="AC830" s="130"/>
      <c r="AD830" s="130"/>
      <c r="AE830" s="130"/>
      <c r="AF830" s="130"/>
      <c r="AG830" s="130"/>
      <c r="AH830" s="130"/>
      <c r="AI830" s="130">
        <v>2.5</v>
      </c>
      <c r="AJ830" s="130"/>
      <c r="AK830" s="130"/>
      <c r="AL830" s="130"/>
      <c r="AM830" s="130"/>
      <c r="AN830" s="130"/>
      <c r="AO830" s="130"/>
      <c r="AP830" s="130">
        <f t="shared" si="95"/>
        <v>0</v>
      </c>
      <c r="AQ830" s="130">
        <f t="shared" si="95"/>
        <v>2.5</v>
      </c>
    </row>
    <row r="831" spans="1:43" x14ac:dyDescent="0.25">
      <c r="B831" s="716"/>
      <c r="C831" s="156"/>
      <c r="D831" s="156"/>
      <c r="E831" s="156"/>
      <c r="F831" s="156"/>
      <c r="G831" s="156"/>
      <c r="H831" s="156"/>
      <c r="I831" s="156"/>
      <c r="J831" s="156"/>
      <c r="K831" s="156"/>
      <c r="L831" s="157"/>
      <c r="M831" s="157"/>
      <c r="N831" s="156"/>
      <c r="O831" s="156"/>
      <c r="P831" s="156"/>
      <c r="Q831" s="156"/>
      <c r="R831" s="156"/>
      <c r="S831" s="156"/>
      <c r="T831" s="156"/>
      <c r="U831" s="156"/>
      <c r="V831" s="156"/>
      <c r="W831" s="156"/>
      <c r="X831" s="156"/>
      <c r="Y831" s="156"/>
      <c r="Z831" s="156"/>
      <c r="AA831" s="156"/>
      <c r="AB831" s="156"/>
      <c r="AC831" s="156"/>
      <c r="AD831" s="156"/>
      <c r="AE831" s="156"/>
      <c r="AF831" s="156"/>
      <c r="AG831" s="156"/>
      <c r="AH831" s="156"/>
      <c r="AI831" s="156"/>
      <c r="AJ831" s="156"/>
      <c r="AK831" s="156"/>
      <c r="AL831" s="156"/>
      <c r="AM831" s="156"/>
      <c r="AN831" s="156"/>
      <c r="AO831" s="156"/>
      <c r="AP831" s="156"/>
    </row>
    <row r="832" spans="1:43" x14ac:dyDescent="0.25">
      <c r="B832" s="115"/>
      <c r="C832" s="115" t="s">
        <v>829</v>
      </c>
      <c r="D832" s="115"/>
      <c r="E832" s="115"/>
      <c r="F832" s="115"/>
      <c r="G832" s="115"/>
      <c r="H832" s="115"/>
      <c r="I832" s="115"/>
      <c r="J832" s="115"/>
      <c r="K832" s="115"/>
      <c r="L832" s="116"/>
      <c r="M832" s="116"/>
      <c r="N832" s="115"/>
      <c r="O832" s="115"/>
      <c r="P832" s="115"/>
      <c r="Q832" s="115"/>
      <c r="R832" s="115"/>
      <c r="S832" s="115"/>
      <c r="T832" s="115"/>
      <c r="U832" s="115"/>
      <c r="V832" s="115"/>
      <c r="W832" s="115"/>
      <c r="X832" s="115"/>
      <c r="Y832" s="115"/>
      <c r="Z832" s="115"/>
      <c r="AA832" s="115"/>
      <c r="AB832" s="115"/>
      <c r="AC832" s="115"/>
      <c r="AD832" s="115"/>
      <c r="AE832" s="115"/>
      <c r="AF832" s="115"/>
      <c r="AG832" s="115"/>
      <c r="AH832" s="115"/>
      <c r="AI832" s="115"/>
      <c r="AJ832" s="115"/>
      <c r="AK832" s="115"/>
      <c r="AL832" s="115"/>
      <c r="AM832" s="115"/>
      <c r="AN832" s="115"/>
      <c r="AO832" s="115"/>
      <c r="AP832" s="115"/>
    </row>
    <row r="833" spans="2:42" x14ac:dyDescent="0.25">
      <c r="B833" s="115"/>
      <c r="C833" s="115"/>
      <c r="D833" s="115"/>
      <c r="E833" s="115"/>
      <c r="F833" s="115"/>
      <c r="G833" s="115"/>
      <c r="H833" s="115"/>
      <c r="I833" s="115"/>
      <c r="J833" s="115"/>
      <c r="K833" s="115"/>
      <c r="L833" s="116"/>
      <c r="M833" s="116"/>
      <c r="N833" s="115"/>
      <c r="O833" s="115"/>
      <c r="P833" s="115"/>
      <c r="Q833" s="115"/>
      <c r="R833" s="115"/>
      <c r="S833" s="115"/>
      <c r="T833" s="115"/>
      <c r="U833" s="115"/>
      <c r="V833" s="115"/>
      <c r="W833" s="115"/>
      <c r="X833" s="115"/>
      <c r="Y833" s="115"/>
      <c r="Z833" s="115"/>
      <c r="AA833" s="115"/>
      <c r="AB833" s="115"/>
      <c r="AC833" s="115"/>
      <c r="AD833" s="115"/>
      <c r="AE833" s="115"/>
      <c r="AF833" s="115"/>
      <c r="AG833" s="115"/>
      <c r="AH833" s="115"/>
      <c r="AI833" s="115"/>
      <c r="AJ833" s="115"/>
      <c r="AK833" s="115"/>
      <c r="AL833" s="115"/>
      <c r="AM833" s="115"/>
      <c r="AN833" s="115"/>
      <c r="AO833" s="115"/>
      <c r="AP833" s="115"/>
    </row>
    <row r="834" spans="2:42" x14ac:dyDescent="0.25">
      <c r="B834" s="115"/>
      <c r="C834" s="115"/>
      <c r="D834" s="115"/>
      <c r="E834" s="115"/>
      <c r="F834" s="115"/>
      <c r="G834" s="115"/>
      <c r="H834" s="115"/>
      <c r="I834" s="115"/>
      <c r="J834" s="115"/>
      <c r="K834" s="115"/>
      <c r="L834" s="116"/>
      <c r="M834" s="116"/>
      <c r="N834" s="115"/>
      <c r="O834" s="115"/>
      <c r="P834" s="115"/>
      <c r="Q834" s="115"/>
      <c r="R834" s="115"/>
      <c r="S834" s="115"/>
      <c r="T834" s="115"/>
      <c r="U834" s="115"/>
      <c r="V834" s="115"/>
      <c r="W834" s="115"/>
      <c r="X834" s="158"/>
      <c r="Y834" s="158"/>
      <c r="Z834" s="158"/>
      <c r="AA834" s="158"/>
      <c r="AB834" s="158"/>
      <c r="AC834" s="158"/>
      <c r="AD834" s="158"/>
      <c r="AE834" s="158"/>
      <c r="AF834" s="158"/>
      <c r="AG834" s="115"/>
      <c r="AH834" s="115"/>
      <c r="AI834" s="115"/>
      <c r="AJ834" s="115"/>
      <c r="AK834" s="115"/>
      <c r="AL834" s="115"/>
      <c r="AM834" s="115"/>
      <c r="AN834" s="115"/>
      <c r="AO834" s="115"/>
      <c r="AP834" s="115"/>
    </row>
    <row r="835" spans="2:42" x14ac:dyDescent="0.25">
      <c r="B835" s="115"/>
      <c r="C835" s="115"/>
      <c r="D835" s="115"/>
      <c r="E835" s="115"/>
      <c r="F835" s="115"/>
      <c r="G835" s="115"/>
      <c r="H835" s="115"/>
      <c r="I835" s="115"/>
      <c r="J835" s="115"/>
      <c r="K835" s="115"/>
      <c r="L835" s="116"/>
      <c r="M835" s="116"/>
      <c r="N835" s="115"/>
      <c r="O835" s="115"/>
      <c r="P835" s="115"/>
      <c r="Q835" s="115"/>
      <c r="R835" s="115"/>
      <c r="S835" s="115"/>
      <c r="T835" s="115"/>
      <c r="U835" s="115"/>
      <c r="V835" s="115"/>
      <c r="W835" s="115"/>
      <c r="X835" s="158"/>
      <c r="Y835" s="158"/>
      <c r="Z835" s="787"/>
      <c r="AA835" s="787"/>
      <c r="AB835" s="787"/>
      <c r="AC835" s="716"/>
      <c r="AD835" s="158"/>
      <c r="AE835" s="158"/>
      <c r="AF835" s="158"/>
      <c r="AG835" s="115"/>
      <c r="AH835" s="115"/>
      <c r="AI835" s="115"/>
      <c r="AJ835" s="115"/>
      <c r="AK835" s="115"/>
      <c r="AL835" s="115"/>
      <c r="AM835" s="115"/>
      <c r="AN835" s="115"/>
      <c r="AO835" s="115"/>
      <c r="AP835" s="115"/>
    </row>
  </sheetData>
  <mergeCells count="32">
    <mergeCell ref="B6:AP6"/>
    <mergeCell ref="I7:AX7"/>
    <mergeCell ref="A14:A17"/>
    <mergeCell ref="B14:B17"/>
    <mergeCell ref="C14:C17"/>
    <mergeCell ref="D14:W14"/>
    <mergeCell ref="X14:AQ14"/>
    <mergeCell ref="D15:M15"/>
    <mergeCell ref="N15:W15"/>
    <mergeCell ref="X15:AG15"/>
    <mergeCell ref="AD16:AE16"/>
    <mergeCell ref="AF16:AG16"/>
    <mergeCell ref="AH15:AQ15"/>
    <mergeCell ref="D16:E16"/>
    <mergeCell ref="F16:G16"/>
    <mergeCell ref="H16:I16"/>
    <mergeCell ref="Z835:AB835"/>
    <mergeCell ref="J16:K16"/>
    <mergeCell ref="L16:M16"/>
    <mergeCell ref="N16:O16"/>
    <mergeCell ref="P16:Q16"/>
    <mergeCell ref="R16:S16"/>
    <mergeCell ref="T16:U16"/>
    <mergeCell ref="V16:W16"/>
    <mergeCell ref="X16:Y16"/>
    <mergeCell ref="Z16:AA16"/>
    <mergeCell ref="AB16:AC16"/>
    <mergeCell ref="AH16:AI16"/>
    <mergeCell ref="AJ16:AK16"/>
    <mergeCell ref="AL16:AM16"/>
    <mergeCell ref="AN16:AO16"/>
    <mergeCell ref="AP16:AQ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784"/>
  <sheetViews>
    <sheetView workbookViewId="0">
      <selection activeCell="I7" sqref="I7:N12"/>
    </sheetView>
  </sheetViews>
  <sheetFormatPr defaultRowHeight="15" x14ac:dyDescent="0.25"/>
  <cols>
    <col min="1" max="1" width="57.875" style="538" customWidth="1"/>
    <col min="2" max="2" width="50.625" style="538" customWidth="1"/>
    <col min="3" max="256" width="9" style="441"/>
    <col min="257" max="258" width="57.875" style="441" customWidth="1"/>
    <col min="259" max="512" width="9" style="441"/>
    <col min="513" max="514" width="57.875" style="441" customWidth="1"/>
    <col min="515" max="768" width="9" style="441"/>
    <col min="769" max="770" width="57.875" style="441" customWidth="1"/>
    <col min="771" max="1024" width="9" style="441"/>
    <col min="1025" max="1026" width="57.875" style="441" customWidth="1"/>
    <col min="1027" max="1280" width="9" style="441"/>
    <col min="1281" max="1282" width="57.875" style="441" customWidth="1"/>
    <col min="1283" max="1536" width="9" style="441"/>
    <col min="1537" max="1538" width="57.875" style="441" customWidth="1"/>
    <col min="1539" max="1792" width="9" style="441"/>
    <col min="1793" max="1794" width="57.875" style="441" customWidth="1"/>
    <col min="1795" max="2048" width="9" style="441"/>
    <col min="2049" max="2050" width="57.875" style="441" customWidth="1"/>
    <col min="2051" max="2304" width="9" style="441"/>
    <col min="2305" max="2306" width="57.875" style="441" customWidth="1"/>
    <col min="2307" max="2560" width="9" style="441"/>
    <col min="2561" max="2562" width="57.875" style="441" customWidth="1"/>
    <col min="2563" max="2816" width="9" style="441"/>
    <col min="2817" max="2818" width="57.875" style="441" customWidth="1"/>
    <col min="2819" max="3072" width="9" style="441"/>
    <col min="3073" max="3074" width="57.875" style="441" customWidth="1"/>
    <col min="3075" max="3328" width="9" style="441"/>
    <col min="3329" max="3330" width="57.875" style="441" customWidth="1"/>
    <col min="3331" max="3584" width="9" style="441"/>
    <col min="3585" max="3586" width="57.875" style="441" customWidth="1"/>
    <col min="3587" max="3840" width="9" style="441"/>
    <col min="3841" max="3842" width="57.875" style="441" customWidth="1"/>
    <col min="3843" max="4096" width="9" style="441"/>
    <col min="4097" max="4098" width="57.875" style="441" customWidth="1"/>
    <col min="4099" max="4352" width="9" style="441"/>
    <col min="4353" max="4354" width="57.875" style="441" customWidth="1"/>
    <col min="4355" max="4608" width="9" style="441"/>
    <col min="4609" max="4610" width="57.875" style="441" customWidth="1"/>
    <col min="4611" max="4864" width="9" style="441"/>
    <col min="4865" max="4866" width="57.875" style="441" customWidth="1"/>
    <col min="4867" max="5120" width="9" style="441"/>
    <col min="5121" max="5122" width="57.875" style="441" customWidth="1"/>
    <col min="5123" max="5376" width="9" style="441"/>
    <col min="5377" max="5378" width="57.875" style="441" customWidth="1"/>
    <col min="5379" max="5632" width="9" style="441"/>
    <col min="5633" max="5634" width="57.875" style="441" customWidth="1"/>
    <col min="5635" max="5888" width="9" style="441"/>
    <col min="5889" max="5890" width="57.875" style="441" customWidth="1"/>
    <col min="5891" max="6144" width="9" style="441"/>
    <col min="6145" max="6146" width="57.875" style="441" customWidth="1"/>
    <col min="6147" max="6400" width="9" style="441"/>
    <col min="6401" max="6402" width="57.875" style="441" customWidth="1"/>
    <col min="6403" max="6656" width="9" style="441"/>
    <col min="6657" max="6658" width="57.875" style="441" customWidth="1"/>
    <col min="6659" max="6912" width="9" style="441"/>
    <col min="6913" max="6914" width="57.875" style="441" customWidth="1"/>
    <col min="6915" max="7168" width="9" style="441"/>
    <col min="7169" max="7170" width="57.875" style="441" customWidth="1"/>
    <col min="7171" max="7424" width="9" style="441"/>
    <col min="7425" max="7426" width="57.875" style="441" customWidth="1"/>
    <col min="7427" max="7680" width="9" style="441"/>
    <col min="7681" max="7682" width="57.875" style="441" customWidth="1"/>
    <col min="7683" max="7936" width="9" style="441"/>
    <col min="7937" max="7938" width="57.875" style="441" customWidth="1"/>
    <col min="7939" max="8192" width="9" style="441"/>
    <col min="8193" max="8194" width="57.875" style="441" customWidth="1"/>
    <col min="8195" max="8448" width="9" style="441"/>
    <col min="8449" max="8450" width="57.875" style="441" customWidth="1"/>
    <col min="8451" max="8704" width="9" style="441"/>
    <col min="8705" max="8706" width="57.875" style="441" customWidth="1"/>
    <col min="8707" max="8960" width="9" style="441"/>
    <col min="8961" max="8962" width="57.875" style="441" customWidth="1"/>
    <col min="8963" max="9216" width="9" style="441"/>
    <col min="9217" max="9218" width="57.875" style="441" customWidth="1"/>
    <col min="9219" max="9472" width="9" style="441"/>
    <col min="9473" max="9474" width="57.875" style="441" customWidth="1"/>
    <col min="9475" max="9728" width="9" style="441"/>
    <col min="9729" max="9730" width="57.875" style="441" customWidth="1"/>
    <col min="9731" max="9984" width="9" style="441"/>
    <col min="9985" max="9986" width="57.875" style="441" customWidth="1"/>
    <col min="9987" max="10240" width="9" style="441"/>
    <col min="10241" max="10242" width="57.875" style="441" customWidth="1"/>
    <col min="10243" max="10496" width="9" style="441"/>
    <col min="10497" max="10498" width="57.875" style="441" customWidth="1"/>
    <col min="10499" max="10752" width="9" style="441"/>
    <col min="10753" max="10754" width="57.875" style="441" customWidth="1"/>
    <col min="10755" max="11008" width="9" style="441"/>
    <col min="11009" max="11010" width="57.875" style="441" customWidth="1"/>
    <col min="11011" max="11264" width="9" style="441"/>
    <col min="11265" max="11266" width="57.875" style="441" customWidth="1"/>
    <col min="11267" max="11520" width="9" style="441"/>
    <col min="11521" max="11522" width="57.875" style="441" customWidth="1"/>
    <col min="11523" max="11776" width="9" style="441"/>
    <col min="11777" max="11778" width="57.875" style="441" customWidth="1"/>
    <col min="11779" max="12032" width="9" style="441"/>
    <col min="12033" max="12034" width="57.875" style="441" customWidth="1"/>
    <col min="12035" max="12288" width="9" style="441"/>
    <col min="12289" max="12290" width="57.875" style="441" customWidth="1"/>
    <col min="12291" max="12544" width="9" style="441"/>
    <col min="12545" max="12546" width="57.875" style="441" customWidth="1"/>
    <col min="12547" max="12800" width="9" style="441"/>
    <col min="12801" max="12802" width="57.875" style="441" customWidth="1"/>
    <col min="12803" max="13056" width="9" style="441"/>
    <col min="13057" max="13058" width="57.875" style="441" customWidth="1"/>
    <col min="13059" max="13312" width="9" style="441"/>
    <col min="13313" max="13314" width="57.875" style="441" customWidth="1"/>
    <col min="13315" max="13568" width="9" style="441"/>
    <col min="13569" max="13570" width="57.875" style="441" customWidth="1"/>
    <col min="13571" max="13824" width="9" style="441"/>
    <col min="13825" max="13826" width="57.875" style="441" customWidth="1"/>
    <col min="13827" max="14080" width="9" style="441"/>
    <col min="14081" max="14082" width="57.875" style="441" customWidth="1"/>
    <col min="14083" max="14336" width="9" style="441"/>
    <col min="14337" max="14338" width="57.875" style="441" customWidth="1"/>
    <col min="14339" max="14592" width="9" style="441"/>
    <col min="14593" max="14594" width="57.875" style="441" customWidth="1"/>
    <col min="14595" max="14848" width="9" style="441"/>
    <col min="14849" max="14850" width="57.875" style="441" customWidth="1"/>
    <col min="14851" max="15104" width="9" style="441"/>
    <col min="15105" max="15106" width="57.875" style="441" customWidth="1"/>
    <col min="15107" max="15360" width="9" style="441"/>
    <col min="15361" max="15362" width="57.875" style="441" customWidth="1"/>
    <col min="15363" max="15616" width="9" style="441"/>
    <col min="15617" max="15618" width="57.875" style="441" customWidth="1"/>
    <col min="15619" max="15872" width="9" style="441"/>
    <col min="15873" max="15874" width="57.875" style="441" customWidth="1"/>
    <col min="15875" max="16128" width="9" style="441"/>
    <col min="16129" max="16130" width="57.875" style="441" customWidth="1"/>
    <col min="16131" max="16384" width="9" style="441"/>
  </cols>
  <sheetData>
    <row r="1" spans="1:4" ht="15.75" x14ac:dyDescent="0.25">
      <c r="B1" s="413" t="s">
        <v>2149</v>
      </c>
    </row>
    <row r="2" spans="1:4" ht="18.75" x14ac:dyDescent="0.3">
      <c r="A2" s="539"/>
      <c r="B2" s="413" t="s">
        <v>1002</v>
      </c>
    </row>
    <row r="3" spans="1:4" ht="15.75" x14ac:dyDescent="0.25">
      <c r="B3" s="413" t="s">
        <v>1902</v>
      </c>
    </row>
    <row r="4" spans="1:4" ht="15.75" x14ac:dyDescent="0.25">
      <c r="B4" s="414"/>
    </row>
    <row r="5" spans="1:4" x14ac:dyDescent="0.25">
      <c r="A5" s="814" t="s">
        <v>2150</v>
      </c>
      <c r="B5" s="815"/>
    </row>
    <row r="6" spans="1:4" ht="15.75" x14ac:dyDescent="0.25">
      <c r="B6" s="414"/>
    </row>
    <row r="7" spans="1:4" x14ac:dyDescent="0.25">
      <c r="B7" s="416" t="s">
        <v>1006</v>
      </c>
    </row>
    <row r="8" spans="1:4" x14ac:dyDescent="0.25">
      <c r="B8" s="416" t="s">
        <v>1704</v>
      </c>
    </row>
    <row r="9" spans="1:4" x14ac:dyDescent="0.25">
      <c r="B9" s="417" t="s">
        <v>1705</v>
      </c>
      <c r="D9" s="441" t="s">
        <v>2151</v>
      </c>
    </row>
    <row r="10" spans="1:4" x14ac:dyDescent="0.25">
      <c r="B10" s="188" t="s">
        <v>1706</v>
      </c>
    </row>
    <row r="11" spans="1:4" x14ac:dyDescent="0.25">
      <c r="B11" s="186"/>
    </row>
    <row r="12" spans="1:4" ht="15.75" x14ac:dyDescent="0.25">
      <c r="B12" s="414" t="s">
        <v>3</v>
      </c>
    </row>
    <row r="13" spans="1:4" x14ac:dyDescent="0.25">
      <c r="A13" s="540">
        <v>41639</v>
      </c>
      <c r="B13" s="541"/>
    </row>
    <row r="14" spans="1:4" s="538" customFormat="1" ht="43.5" x14ac:dyDescent="0.25">
      <c r="A14" s="542" t="s">
        <v>5</v>
      </c>
      <c r="B14" s="542" t="s">
        <v>2152</v>
      </c>
    </row>
    <row r="15" spans="1:4" s="538" customFormat="1" ht="45" x14ac:dyDescent="0.25">
      <c r="A15" s="542" t="s">
        <v>2153</v>
      </c>
      <c r="B15" s="543" t="s">
        <v>2154</v>
      </c>
    </row>
    <row r="16" spans="1:4" s="538" customFormat="1" x14ac:dyDescent="0.25">
      <c r="A16" s="542" t="s">
        <v>2155</v>
      </c>
      <c r="B16" s="543" t="s">
        <v>2156</v>
      </c>
    </row>
    <row r="17" spans="1:2" s="538" customFormat="1" x14ac:dyDescent="0.25">
      <c r="A17" s="542" t="s">
        <v>2157</v>
      </c>
      <c r="B17" s="544" t="s">
        <v>2158</v>
      </c>
    </row>
    <row r="18" spans="1:2" s="538" customFormat="1" x14ac:dyDescent="0.25">
      <c r="A18" s="545" t="s">
        <v>2159</v>
      </c>
      <c r="B18" s="543" t="s">
        <v>2160</v>
      </c>
    </row>
    <row r="19" spans="1:2" s="538" customFormat="1" x14ac:dyDescent="0.25">
      <c r="A19" s="545" t="s">
        <v>2161</v>
      </c>
      <c r="B19" s="546" t="s">
        <v>2162</v>
      </c>
    </row>
    <row r="20" spans="1:2" s="538" customFormat="1" x14ac:dyDescent="0.25">
      <c r="A20" s="545" t="s">
        <v>2163</v>
      </c>
      <c r="B20" s="546"/>
    </row>
    <row r="21" spans="1:2" s="538" customFormat="1" ht="60" x14ac:dyDescent="0.25">
      <c r="A21" s="546" t="s">
        <v>2164</v>
      </c>
      <c r="B21" s="547" t="s">
        <v>2165</v>
      </c>
    </row>
    <row r="22" spans="1:2" s="538" customFormat="1" ht="60" x14ac:dyDescent="0.25">
      <c r="A22" s="548" t="s">
        <v>2166</v>
      </c>
      <c r="B22" s="549" t="s">
        <v>2167</v>
      </c>
    </row>
    <row r="23" spans="1:2" s="538" customFormat="1" ht="60" x14ac:dyDescent="0.25">
      <c r="A23" s="548" t="s">
        <v>2168</v>
      </c>
      <c r="B23" s="549" t="s">
        <v>2169</v>
      </c>
    </row>
    <row r="24" spans="1:2" s="538" customFormat="1" x14ac:dyDescent="0.25">
      <c r="A24" s="545" t="s">
        <v>2170</v>
      </c>
      <c r="B24" s="546"/>
    </row>
    <row r="25" spans="1:2" s="538" customFormat="1" ht="210" x14ac:dyDescent="0.25">
      <c r="A25" s="548" t="s">
        <v>2171</v>
      </c>
      <c r="B25" s="546" t="s">
        <v>2172</v>
      </c>
    </row>
    <row r="26" spans="1:2" s="538" customFormat="1" x14ac:dyDescent="0.25">
      <c r="A26" s="545" t="s">
        <v>2173</v>
      </c>
      <c r="B26" s="546"/>
    </row>
    <row r="27" spans="1:2" s="538" customFormat="1" ht="30" x14ac:dyDescent="0.25">
      <c r="A27" s="550" t="s">
        <v>2174</v>
      </c>
      <c r="B27" s="546" t="s">
        <v>2175</v>
      </c>
    </row>
    <row r="28" spans="1:2" s="538" customFormat="1" x14ac:dyDescent="0.25">
      <c r="A28" s="545" t="s">
        <v>2176</v>
      </c>
      <c r="B28" s="546"/>
    </row>
    <row r="29" spans="1:2" s="538" customFormat="1" x14ac:dyDescent="0.25">
      <c r="A29" s="545" t="s">
        <v>2177</v>
      </c>
      <c r="B29" s="546"/>
    </row>
    <row r="30" spans="1:2" s="538" customFormat="1" x14ac:dyDescent="0.25">
      <c r="A30" s="545" t="s">
        <v>2178</v>
      </c>
      <c r="B30" s="546"/>
    </row>
    <row r="31" spans="1:2" s="538" customFormat="1" ht="28.5" x14ac:dyDescent="0.25">
      <c r="A31" s="545" t="s">
        <v>2179</v>
      </c>
      <c r="B31" s="548"/>
    </row>
    <row r="32" spans="1:2" s="538" customFormat="1" ht="45" x14ac:dyDescent="0.25">
      <c r="A32" s="548" t="s">
        <v>2180</v>
      </c>
      <c r="B32" s="548"/>
    </row>
    <row r="33" spans="1:2" s="538" customFormat="1" x14ac:dyDescent="0.25">
      <c r="A33" s="548" t="s">
        <v>2181</v>
      </c>
      <c r="B33" s="548"/>
    </row>
    <row r="34" spans="1:2" s="538" customFormat="1" x14ac:dyDescent="0.25">
      <c r="A34" s="548" t="s">
        <v>2182</v>
      </c>
      <c r="B34" s="548"/>
    </row>
    <row r="35" spans="1:2" s="538" customFormat="1" x14ac:dyDescent="0.25">
      <c r="A35" s="550" t="s">
        <v>2183</v>
      </c>
      <c r="B35" s="548"/>
    </row>
    <row r="36" spans="1:2" s="538" customFormat="1" x14ac:dyDescent="0.25">
      <c r="A36" s="551" t="s">
        <v>2184</v>
      </c>
      <c r="B36" s="546">
        <v>759.05</v>
      </c>
    </row>
    <row r="37" spans="1:2" s="538" customFormat="1" x14ac:dyDescent="0.25">
      <c r="A37" s="546" t="s">
        <v>2185</v>
      </c>
      <c r="B37" s="552" t="s">
        <v>2186</v>
      </c>
    </row>
    <row r="38" spans="1:2" s="538" customFormat="1" x14ac:dyDescent="0.25">
      <c r="A38" s="551" t="s">
        <v>1736</v>
      </c>
      <c r="B38" s="546"/>
    </row>
    <row r="39" spans="1:2" s="538" customFormat="1" ht="28.5" x14ac:dyDescent="0.25">
      <c r="A39" s="551" t="s">
        <v>2187</v>
      </c>
      <c r="B39" s="553">
        <f>SUM(B41,B50,B59,B64)</f>
        <v>587.69840899000008</v>
      </c>
    </row>
    <row r="40" spans="1:2" s="538" customFormat="1" x14ac:dyDescent="0.25">
      <c r="A40" s="546" t="s">
        <v>2188</v>
      </c>
      <c r="B40" s="546"/>
    </row>
    <row r="41" spans="1:2" s="538" customFormat="1" ht="28.5" x14ac:dyDescent="0.25">
      <c r="A41" s="551" t="s">
        <v>2189</v>
      </c>
      <c r="B41" s="546">
        <f>B42+B46</f>
        <v>518.577</v>
      </c>
    </row>
    <row r="42" spans="1:2" s="555" customFormat="1" ht="28.5" x14ac:dyDescent="0.2">
      <c r="A42" s="554" t="s">
        <v>2190</v>
      </c>
      <c r="B42" s="551">
        <v>466.834</v>
      </c>
    </row>
    <row r="43" spans="1:2" s="538" customFormat="1" x14ac:dyDescent="0.25">
      <c r="A43" s="547" t="s">
        <v>2191</v>
      </c>
      <c r="B43" s="556">
        <f>B42/B36*100</f>
        <v>61.502404321190966</v>
      </c>
    </row>
    <row r="44" spans="1:2" s="538" customFormat="1" x14ac:dyDescent="0.25">
      <c r="A44" s="547" t="s">
        <v>2192</v>
      </c>
      <c r="B44" s="553">
        <v>361.98200000000003</v>
      </c>
    </row>
    <row r="45" spans="1:2" s="538" customFormat="1" x14ac:dyDescent="0.25">
      <c r="A45" s="547" t="s">
        <v>2193</v>
      </c>
      <c r="B45" s="553">
        <v>396.98599999999999</v>
      </c>
    </row>
    <row r="46" spans="1:2" s="555" customFormat="1" ht="28.5" x14ac:dyDescent="0.2">
      <c r="A46" s="554" t="s">
        <v>2194</v>
      </c>
      <c r="B46" s="557">
        <v>51.743000000000002</v>
      </c>
    </row>
    <row r="47" spans="1:2" s="538" customFormat="1" x14ac:dyDescent="0.25">
      <c r="A47" s="547" t="s">
        <v>2191</v>
      </c>
      <c r="B47" s="556">
        <f>B46/B36*100</f>
        <v>6.8168104867927015</v>
      </c>
    </row>
    <row r="48" spans="1:2" s="538" customFormat="1" x14ac:dyDescent="0.25">
      <c r="A48" s="547" t="s">
        <v>2192</v>
      </c>
      <c r="B48" s="553">
        <v>40.216000000000001</v>
      </c>
    </row>
    <row r="49" spans="1:2" s="538" customFormat="1" x14ac:dyDescent="0.25">
      <c r="A49" s="547" t="s">
        <v>2193</v>
      </c>
      <c r="B49" s="553">
        <v>38.381999999999998</v>
      </c>
    </row>
    <row r="50" spans="1:2" s="538" customFormat="1" ht="28.5" x14ac:dyDescent="0.25">
      <c r="A50" s="554" t="s">
        <v>2195</v>
      </c>
      <c r="B50" s="553">
        <f>SUM(B51,B55)</f>
        <v>50.021999999999998</v>
      </c>
    </row>
    <row r="51" spans="1:2" s="555" customFormat="1" ht="28.5" x14ac:dyDescent="0.2">
      <c r="A51" s="558" t="s">
        <v>2196</v>
      </c>
      <c r="B51" s="559">
        <v>45.613</v>
      </c>
    </row>
    <row r="52" spans="1:2" s="538" customFormat="1" x14ac:dyDescent="0.25">
      <c r="A52" s="560" t="s">
        <v>2191</v>
      </c>
      <c r="B52" s="553">
        <f>B51/B36*100</f>
        <v>6.0092220538831436</v>
      </c>
    </row>
    <row r="53" spans="1:2" s="538" customFormat="1" x14ac:dyDescent="0.25">
      <c r="A53" s="560" t="s">
        <v>2192</v>
      </c>
      <c r="B53" s="553">
        <v>45.573</v>
      </c>
    </row>
    <row r="54" spans="1:2" s="538" customFormat="1" x14ac:dyDescent="0.25">
      <c r="A54" s="560" t="s">
        <v>2193</v>
      </c>
      <c r="B54" s="553">
        <v>45.573</v>
      </c>
    </row>
    <row r="55" spans="1:2" s="555" customFormat="1" ht="28.5" x14ac:dyDescent="0.2">
      <c r="A55" s="558" t="s">
        <v>2197</v>
      </c>
      <c r="B55" s="557">
        <v>4.4089999999999998</v>
      </c>
    </row>
    <row r="56" spans="1:2" s="538" customFormat="1" x14ac:dyDescent="0.25">
      <c r="A56" s="560" t="s">
        <v>2191</v>
      </c>
      <c r="B56" s="553">
        <f>B55/B36*100</f>
        <v>0.58085765101113229</v>
      </c>
    </row>
    <row r="57" spans="1:2" s="538" customFormat="1" x14ac:dyDescent="0.25">
      <c r="A57" s="560" t="s">
        <v>2192</v>
      </c>
      <c r="B57" s="553">
        <v>1.37</v>
      </c>
    </row>
    <row r="58" spans="1:2" s="538" customFormat="1" x14ac:dyDescent="0.25">
      <c r="A58" s="560" t="s">
        <v>2193</v>
      </c>
      <c r="B58" s="553">
        <v>5.1139999999999999</v>
      </c>
    </row>
    <row r="59" spans="1:2" s="538" customFormat="1" ht="28.5" x14ac:dyDescent="0.25">
      <c r="A59" s="561" t="s">
        <v>2198</v>
      </c>
      <c r="B59" s="553" t="s">
        <v>2199</v>
      </c>
    </row>
    <row r="60" spans="1:2" s="538" customFormat="1" x14ac:dyDescent="0.25">
      <c r="A60" s="562" t="s">
        <v>2200</v>
      </c>
      <c r="B60" s="553"/>
    </row>
    <row r="61" spans="1:2" s="538" customFormat="1" x14ac:dyDescent="0.25">
      <c r="A61" s="562" t="s">
        <v>2191</v>
      </c>
      <c r="B61" s="553"/>
    </row>
    <row r="62" spans="1:2" s="538" customFormat="1" x14ac:dyDescent="0.25">
      <c r="A62" s="562" t="s">
        <v>2192</v>
      </c>
      <c r="B62" s="553"/>
    </row>
    <row r="63" spans="1:2" s="538" customFormat="1" x14ac:dyDescent="0.25">
      <c r="A63" s="562" t="s">
        <v>2193</v>
      </c>
      <c r="B63" s="553"/>
    </row>
    <row r="64" spans="1:2" s="538" customFormat="1" ht="28.5" x14ac:dyDescent="0.25">
      <c r="A64" s="561" t="s">
        <v>2201</v>
      </c>
      <c r="B64" s="553">
        <f>B65</f>
        <v>19.099408990000001</v>
      </c>
    </row>
    <row r="65" spans="1:2" s="555" customFormat="1" ht="14.25" x14ac:dyDescent="0.2">
      <c r="A65" s="551" t="s">
        <v>2202</v>
      </c>
      <c r="B65" s="557">
        <v>19.099408990000001</v>
      </c>
    </row>
    <row r="66" spans="1:2" s="538" customFormat="1" x14ac:dyDescent="0.25">
      <c r="A66" s="546" t="s">
        <v>2191</v>
      </c>
      <c r="B66" s="553">
        <f>B65/B36*100</f>
        <v>2.5162254120281933</v>
      </c>
    </row>
    <row r="67" spans="1:2" s="538" customFormat="1" x14ac:dyDescent="0.25">
      <c r="A67" s="546" t="s">
        <v>2192</v>
      </c>
      <c r="B67" s="553">
        <v>5.9</v>
      </c>
    </row>
    <row r="68" spans="1:2" s="538" customFormat="1" x14ac:dyDescent="0.25">
      <c r="A68" s="546" t="s">
        <v>2193</v>
      </c>
      <c r="B68" s="553">
        <v>7.3159999999999998</v>
      </c>
    </row>
    <row r="69" spans="1:2" s="538" customFormat="1" ht="28.5" x14ac:dyDescent="0.25">
      <c r="A69" s="545" t="s">
        <v>2203</v>
      </c>
      <c r="B69" s="563">
        <f>B39/B36*100</f>
        <v>77.425519924906155</v>
      </c>
    </row>
    <row r="70" spans="1:2" s="538" customFormat="1" x14ac:dyDescent="0.25">
      <c r="A70" s="548" t="s">
        <v>2188</v>
      </c>
      <c r="B70" s="564"/>
    </row>
    <row r="71" spans="1:2" s="538" customFormat="1" x14ac:dyDescent="0.25">
      <c r="A71" s="548" t="s">
        <v>2204</v>
      </c>
      <c r="B71" s="816">
        <f>B43+B47</f>
        <v>68.31921480798367</v>
      </c>
    </row>
    <row r="72" spans="1:2" s="538" customFormat="1" x14ac:dyDescent="0.25">
      <c r="A72" s="548" t="s">
        <v>2205</v>
      </c>
      <c r="B72" s="817"/>
    </row>
    <row r="73" spans="1:2" s="538" customFormat="1" x14ac:dyDescent="0.25">
      <c r="A73" s="548" t="s">
        <v>2206</v>
      </c>
      <c r="B73" s="563">
        <f>B52+B56</f>
        <v>6.5900797048942756</v>
      </c>
    </row>
    <row r="74" spans="1:2" s="538" customFormat="1" x14ac:dyDescent="0.25">
      <c r="A74" s="545" t="s">
        <v>2207</v>
      </c>
      <c r="B74" s="553">
        <f>B75/B36*100</f>
        <v>0</v>
      </c>
    </row>
    <row r="75" spans="1:2" s="538" customFormat="1" x14ac:dyDescent="0.25">
      <c r="A75" s="545" t="s">
        <v>2208</v>
      </c>
      <c r="B75" s="553">
        <v>0</v>
      </c>
    </row>
    <row r="76" spans="1:2" s="538" customFormat="1" x14ac:dyDescent="0.25">
      <c r="A76" s="545" t="s">
        <v>2209</v>
      </c>
      <c r="B76" s="553">
        <f>B77/B36*100</f>
        <v>0</v>
      </c>
    </row>
    <row r="77" spans="1:2" s="538" customFormat="1" x14ac:dyDescent="0.25">
      <c r="A77" s="545" t="s">
        <v>2210</v>
      </c>
      <c r="B77" s="553">
        <v>0</v>
      </c>
    </row>
    <row r="78" spans="1:2" s="538" customFormat="1" x14ac:dyDescent="0.25">
      <c r="A78" s="545" t="s">
        <v>2211</v>
      </c>
      <c r="B78" s="548"/>
    </row>
    <row r="79" spans="1:2" s="538" customFormat="1" x14ac:dyDescent="0.25">
      <c r="A79" s="548" t="s">
        <v>2212</v>
      </c>
      <c r="B79" s="548" t="s">
        <v>2213</v>
      </c>
    </row>
    <row r="80" spans="1:2" s="538" customFormat="1" x14ac:dyDescent="0.25">
      <c r="A80" s="548" t="s">
        <v>2214</v>
      </c>
      <c r="B80" s="565" t="s">
        <v>2215</v>
      </c>
    </row>
    <row r="81" spans="1:2" s="538" customFormat="1" x14ac:dyDescent="0.25">
      <c r="A81" s="548" t="s">
        <v>2216</v>
      </c>
      <c r="B81" s="565"/>
    </row>
    <row r="82" spans="1:2" s="538" customFormat="1" x14ac:dyDescent="0.25">
      <c r="A82" s="548" t="s">
        <v>2217</v>
      </c>
      <c r="B82" s="548" t="s">
        <v>2218</v>
      </c>
    </row>
    <row r="83" spans="1:2" s="538" customFormat="1" x14ac:dyDescent="0.25">
      <c r="A83" s="548" t="s">
        <v>2219</v>
      </c>
      <c r="B83" s="565"/>
    </row>
    <row r="84" spans="1:2" s="538" customFormat="1" ht="75" x14ac:dyDescent="0.25">
      <c r="A84" s="548" t="s">
        <v>2220</v>
      </c>
      <c r="B84" s="548" t="s">
        <v>2221</v>
      </c>
    </row>
    <row r="85" spans="1:2" s="538" customFormat="1" ht="28.5" x14ac:dyDescent="0.25">
      <c r="A85" s="545" t="s">
        <v>2222</v>
      </c>
      <c r="B85" s="548" t="s">
        <v>2223</v>
      </c>
    </row>
    <row r="86" spans="1:2" s="538" customFormat="1" x14ac:dyDescent="0.25">
      <c r="A86" s="548" t="s">
        <v>2188</v>
      </c>
      <c r="B86" s="548"/>
    </row>
    <row r="87" spans="1:2" s="538" customFormat="1" x14ac:dyDescent="0.25">
      <c r="A87" s="548" t="s">
        <v>2224</v>
      </c>
      <c r="B87" s="805" t="s">
        <v>2223</v>
      </c>
    </row>
    <row r="88" spans="1:2" s="538" customFormat="1" x14ac:dyDescent="0.25">
      <c r="A88" s="548" t="s">
        <v>2225</v>
      </c>
      <c r="B88" s="805"/>
    </row>
    <row r="89" spans="1:2" s="538" customFormat="1" x14ac:dyDescent="0.25">
      <c r="A89" s="566" t="s">
        <v>2226</v>
      </c>
      <c r="B89" s="552" t="s">
        <v>2199</v>
      </c>
    </row>
    <row r="90" spans="1:2" s="538" customFormat="1" x14ac:dyDescent="0.25">
      <c r="A90" s="545" t="s">
        <v>2227</v>
      </c>
      <c r="B90" s="546"/>
    </row>
    <row r="91" spans="1:2" s="538" customFormat="1" x14ac:dyDescent="0.25">
      <c r="A91" s="548" t="s">
        <v>2228</v>
      </c>
      <c r="B91" s="567" t="s">
        <v>2229</v>
      </c>
    </row>
    <row r="92" spans="1:2" s="538" customFormat="1" x14ac:dyDescent="0.25">
      <c r="A92" s="548" t="s">
        <v>2230</v>
      </c>
      <c r="B92" s="546"/>
    </row>
    <row r="93" spans="1:2" s="538" customFormat="1" x14ac:dyDescent="0.25">
      <c r="A93" s="548" t="s">
        <v>2231</v>
      </c>
      <c r="B93" s="546"/>
    </row>
    <row r="94" spans="1:2" s="538" customFormat="1" ht="45" x14ac:dyDescent="0.25">
      <c r="A94" s="568" t="s">
        <v>2232</v>
      </c>
      <c r="B94" s="548" t="s">
        <v>2233</v>
      </c>
    </row>
    <row r="95" spans="1:2" s="538" customFormat="1" ht="28.5" x14ac:dyDescent="0.25">
      <c r="A95" s="545" t="s">
        <v>2234</v>
      </c>
      <c r="B95" s="791"/>
    </row>
    <row r="96" spans="1:2" s="538" customFormat="1" x14ac:dyDescent="0.25">
      <c r="A96" s="548" t="s">
        <v>2235</v>
      </c>
      <c r="B96" s="791"/>
    </row>
    <row r="97" spans="1:2" s="538" customFormat="1" x14ac:dyDescent="0.25">
      <c r="A97" s="548" t="s">
        <v>2236</v>
      </c>
      <c r="B97" s="791"/>
    </row>
    <row r="98" spans="1:2" s="538" customFormat="1" x14ac:dyDescent="0.25">
      <c r="A98" s="548" t="s">
        <v>2237</v>
      </c>
      <c r="B98" s="791"/>
    </row>
    <row r="99" spans="1:2" s="538" customFormat="1" x14ac:dyDescent="0.25">
      <c r="A99" s="548" t="s">
        <v>2238</v>
      </c>
      <c r="B99" s="791"/>
    </row>
    <row r="100" spans="1:2" s="538" customFormat="1" x14ac:dyDescent="0.25">
      <c r="A100" s="569" t="s">
        <v>2239</v>
      </c>
      <c r="B100" s="791"/>
    </row>
    <row r="101" spans="1:2" s="538" customFormat="1" x14ac:dyDescent="0.25">
      <c r="A101" s="569"/>
      <c r="B101" s="569"/>
    </row>
    <row r="102" spans="1:2" s="538" customFormat="1" x14ac:dyDescent="0.25">
      <c r="A102" s="570" t="s">
        <v>2240</v>
      </c>
      <c r="B102" s="570"/>
    </row>
    <row r="103" spans="1:2" s="538" customFormat="1" x14ac:dyDescent="0.25">
      <c r="A103" s="569" t="s">
        <v>2241</v>
      </c>
      <c r="B103" s="569"/>
    </row>
    <row r="104" spans="1:2" s="538" customFormat="1" x14ac:dyDescent="0.25">
      <c r="A104" s="569" t="s">
        <v>2242</v>
      </c>
      <c r="B104" s="569"/>
    </row>
    <row r="105" spans="1:2" s="538" customFormat="1" x14ac:dyDescent="0.25">
      <c r="A105" s="569" t="s">
        <v>2243</v>
      </c>
      <c r="B105" s="569"/>
    </row>
    <row r="106" spans="1:2" s="538" customFormat="1" x14ac:dyDescent="0.25">
      <c r="A106" s="569" t="s">
        <v>2244</v>
      </c>
      <c r="B106" s="569"/>
    </row>
    <row r="107" spans="1:2" s="538" customFormat="1" x14ac:dyDescent="0.25">
      <c r="A107" s="569" t="s">
        <v>2245</v>
      </c>
      <c r="B107" s="569"/>
    </row>
    <row r="108" spans="1:2" s="538" customFormat="1" x14ac:dyDescent="0.25">
      <c r="A108" s="569" t="s">
        <v>2246</v>
      </c>
      <c r="B108" s="569"/>
    </row>
    <row r="109" spans="1:2" s="538" customFormat="1" x14ac:dyDescent="0.25">
      <c r="A109" s="818" t="s">
        <v>2247</v>
      </c>
      <c r="B109" s="818"/>
    </row>
    <row r="110" spans="1:2" s="538" customFormat="1" x14ac:dyDescent="0.25">
      <c r="A110" s="569"/>
      <c r="B110" s="569"/>
    </row>
    <row r="112" spans="1:2" x14ac:dyDescent="0.25">
      <c r="A112" s="571" t="s">
        <v>2240</v>
      </c>
      <c r="B112" s="571"/>
    </row>
    <row r="113" spans="1:2" x14ac:dyDescent="0.25">
      <c r="A113" s="538" t="s">
        <v>2241</v>
      </c>
    </row>
    <row r="114" spans="1:2" x14ac:dyDescent="0.25">
      <c r="A114" s="538" t="s">
        <v>2242</v>
      </c>
    </row>
    <row r="115" spans="1:2" x14ac:dyDescent="0.25">
      <c r="A115" s="538" t="s">
        <v>2243</v>
      </c>
    </row>
    <row r="116" spans="1:2" x14ac:dyDescent="0.25">
      <c r="A116" s="538" t="s">
        <v>2244</v>
      </c>
    </row>
    <row r="117" spans="1:2" x14ac:dyDescent="0.25">
      <c r="A117" s="538" t="s">
        <v>2245</v>
      </c>
    </row>
    <row r="118" spans="1:2" x14ac:dyDescent="0.25">
      <c r="A118" s="538" t="s">
        <v>2246</v>
      </c>
    </row>
    <row r="119" spans="1:2" x14ac:dyDescent="0.25">
      <c r="A119" s="819" t="s">
        <v>2247</v>
      </c>
      <c r="B119" s="819"/>
    </row>
    <row r="121" spans="1:2" s="538" customFormat="1" ht="43.5" x14ac:dyDescent="0.25">
      <c r="A121" s="542" t="s">
        <v>5</v>
      </c>
      <c r="B121" s="542" t="s">
        <v>2248</v>
      </c>
    </row>
    <row r="122" spans="1:2" s="538" customFormat="1" ht="30" x14ac:dyDescent="0.25">
      <c r="A122" s="542" t="s">
        <v>2153</v>
      </c>
      <c r="B122" s="543" t="s">
        <v>2249</v>
      </c>
    </row>
    <row r="123" spans="1:2" s="538" customFormat="1" x14ac:dyDescent="0.25">
      <c r="A123" s="542" t="s">
        <v>2155</v>
      </c>
      <c r="B123" s="543" t="s">
        <v>2250</v>
      </c>
    </row>
    <row r="124" spans="1:2" s="538" customFormat="1" x14ac:dyDescent="0.25">
      <c r="A124" s="542" t="s">
        <v>2157</v>
      </c>
      <c r="B124" s="544" t="s">
        <v>2251</v>
      </c>
    </row>
    <row r="125" spans="1:2" s="538" customFormat="1" x14ac:dyDescent="0.25">
      <c r="A125" s="545" t="s">
        <v>2159</v>
      </c>
      <c r="B125" s="543" t="s">
        <v>2252</v>
      </c>
    </row>
    <row r="126" spans="1:2" s="538" customFormat="1" x14ac:dyDescent="0.25">
      <c r="A126" s="545" t="s">
        <v>2161</v>
      </c>
      <c r="B126" s="546" t="s">
        <v>2162</v>
      </c>
    </row>
    <row r="127" spans="1:2" s="538" customFormat="1" x14ac:dyDescent="0.25">
      <c r="A127" s="545" t="s">
        <v>2163</v>
      </c>
      <c r="B127" s="546"/>
    </row>
    <row r="128" spans="1:2" s="538" customFormat="1" ht="60" x14ac:dyDescent="0.25">
      <c r="A128" s="546" t="s">
        <v>2164</v>
      </c>
      <c r="B128" s="547" t="s">
        <v>2165</v>
      </c>
    </row>
    <row r="129" spans="1:2" s="538" customFormat="1" ht="60" x14ac:dyDescent="0.25">
      <c r="A129" s="548" t="s">
        <v>2166</v>
      </c>
      <c r="B129" s="549" t="s">
        <v>2253</v>
      </c>
    </row>
    <row r="130" spans="1:2" s="538" customFormat="1" ht="60" x14ac:dyDescent="0.25">
      <c r="A130" s="548" t="s">
        <v>2168</v>
      </c>
      <c r="B130" s="549" t="s">
        <v>2254</v>
      </c>
    </row>
    <row r="131" spans="1:2" s="538" customFormat="1" x14ac:dyDescent="0.25">
      <c r="A131" s="545" t="s">
        <v>2170</v>
      </c>
      <c r="B131" s="546"/>
    </row>
    <row r="132" spans="1:2" s="538" customFormat="1" ht="165" x14ac:dyDescent="0.25">
      <c r="A132" s="548" t="s">
        <v>2171</v>
      </c>
      <c r="B132" s="546" t="s">
        <v>2255</v>
      </c>
    </row>
    <row r="133" spans="1:2" s="538" customFormat="1" x14ac:dyDescent="0.25">
      <c r="A133" s="545" t="s">
        <v>2173</v>
      </c>
      <c r="B133" s="546"/>
    </row>
    <row r="134" spans="1:2" s="538" customFormat="1" ht="30" x14ac:dyDescent="0.25">
      <c r="A134" s="550" t="s">
        <v>2174</v>
      </c>
      <c r="B134" s="546" t="s">
        <v>2256</v>
      </c>
    </row>
    <row r="135" spans="1:2" s="538" customFormat="1" x14ac:dyDescent="0.25">
      <c r="A135" s="545" t="s">
        <v>2176</v>
      </c>
      <c r="B135" s="546"/>
    </row>
    <row r="136" spans="1:2" s="538" customFormat="1" x14ac:dyDescent="0.25">
      <c r="A136" s="545" t="s">
        <v>2177</v>
      </c>
      <c r="B136" s="546"/>
    </row>
    <row r="137" spans="1:2" s="538" customFormat="1" x14ac:dyDescent="0.25">
      <c r="A137" s="545" t="s">
        <v>2178</v>
      </c>
      <c r="B137" s="546"/>
    </row>
    <row r="138" spans="1:2" s="538" customFormat="1" ht="28.5" x14ac:dyDescent="0.25">
      <c r="A138" s="545" t="s">
        <v>2179</v>
      </c>
      <c r="B138" s="548"/>
    </row>
    <row r="139" spans="1:2" s="538" customFormat="1" ht="45" x14ac:dyDescent="0.25">
      <c r="A139" s="548" t="s">
        <v>2180</v>
      </c>
      <c r="B139" s="548"/>
    </row>
    <row r="140" spans="1:2" s="538" customFormat="1" x14ac:dyDescent="0.25">
      <c r="A140" s="548" t="s">
        <v>2181</v>
      </c>
      <c r="B140" s="548"/>
    </row>
    <row r="141" spans="1:2" s="538" customFormat="1" x14ac:dyDescent="0.25">
      <c r="A141" s="548" t="s">
        <v>2182</v>
      </c>
      <c r="B141" s="548"/>
    </row>
    <row r="142" spans="1:2" s="538" customFormat="1" x14ac:dyDescent="0.25">
      <c r="A142" s="550" t="s">
        <v>2183</v>
      </c>
      <c r="B142" s="548"/>
    </row>
    <row r="143" spans="1:2" s="538" customFormat="1" ht="28.5" x14ac:dyDescent="0.25">
      <c r="A143" s="551" t="s">
        <v>2257</v>
      </c>
      <c r="B143" s="553">
        <v>372.84</v>
      </c>
    </row>
    <row r="144" spans="1:2" s="538" customFormat="1" x14ac:dyDescent="0.25">
      <c r="A144" s="546" t="s">
        <v>2185</v>
      </c>
      <c r="B144" s="552" t="s">
        <v>2258</v>
      </c>
    </row>
    <row r="145" spans="1:2" s="538" customFormat="1" ht="28.5" x14ac:dyDescent="0.25">
      <c r="A145" s="551" t="s">
        <v>2259</v>
      </c>
      <c r="B145" s="553">
        <v>0</v>
      </c>
    </row>
    <row r="146" spans="1:2" s="538" customFormat="1" ht="28.5" x14ac:dyDescent="0.25">
      <c r="A146" s="551" t="s">
        <v>2187</v>
      </c>
      <c r="B146" s="553">
        <f>SUM(B148,B161,B170,B183)</f>
        <v>558.18794787000002</v>
      </c>
    </row>
    <row r="147" spans="1:2" s="538" customFormat="1" x14ac:dyDescent="0.25">
      <c r="A147" s="546" t="s">
        <v>2188</v>
      </c>
      <c r="B147" s="553"/>
    </row>
    <row r="148" spans="1:2" s="538" customFormat="1" ht="28.5" x14ac:dyDescent="0.25">
      <c r="A148" s="551" t="s">
        <v>2189</v>
      </c>
      <c r="B148" s="553">
        <f>B149+B153+B157</f>
        <v>390.678</v>
      </c>
    </row>
    <row r="149" spans="1:2" s="555" customFormat="1" ht="28.5" x14ac:dyDescent="0.2">
      <c r="A149" s="554" t="s">
        <v>2260</v>
      </c>
      <c r="B149" s="557">
        <v>115.19499999999999</v>
      </c>
    </row>
    <row r="150" spans="1:2" s="538" customFormat="1" x14ac:dyDescent="0.25">
      <c r="A150" s="547" t="s">
        <v>2191</v>
      </c>
      <c r="B150" s="553">
        <f>B149/B143*100</f>
        <v>30.896631262740048</v>
      </c>
    </row>
    <row r="151" spans="1:2" s="538" customFormat="1" x14ac:dyDescent="0.25">
      <c r="A151" s="547" t="s">
        <v>2192</v>
      </c>
      <c r="B151" s="553">
        <v>59.597999999999999</v>
      </c>
    </row>
    <row r="152" spans="1:2" s="538" customFormat="1" x14ac:dyDescent="0.25">
      <c r="A152" s="547" t="s">
        <v>2193</v>
      </c>
      <c r="B152" s="553">
        <v>23.271999999999998</v>
      </c>
    </row>
    <row r="153" spans="1:2" s="555" customFormat="1" ht="28.5" x14ac:dyDescent="0.2">
      <c r="A153" s="554" t="s">
        <v>2261</v>
      </c>
      <c r="B153" s="557">
        <v>46.823</v>
      </c>
    </row>
    <row r="154" spans="1:2" s="538" customFormat="1" x14ac:dyDescent="0.25">
      <c r="A154" s="547" t="s">
        <v>2191</v>
      </c>
      <c r="B154" s="553">
        <f>B153/B143*100</f>
        <v>12.558470121231629</v>
      </c>
    </row>
    <row r="155" spans="1:2" s="538" customFormat="1" x14ac:dyDescent="0.25">
      <c r="A155" s="547" t="s">
        <v>2192</v>
      </c>
      <c r="B155" s="553">
        <v>0</v>
      </c>
    </row>
    <row r="156" spans="1:2" s="538" customFormat="1" x14ac:dyDescent="0.25">
      <c r="A156" s="547" t="s">
        <v>2193</v>
      </c>
      <c r="B156" s="553">
        <v>28.361000000000001</v>
      </c>
    </row>
    <row r="157" spans="1:2" s="555" customFormat="1" ht="28.5" x14ac:dyDescent="0.2">
      <c r="A157" s="554" t="s">
        <v>2262</v>
      </c>
      <c r="B157" s="557">
        <v>228.66</v>
      </c>
    </row>
    <row r="158" spans="1:2" s="538" customFormat="1" x14ac:dyDescent="0.25">
      <c r="A158" s="547" t="s">
        <v>2191</v>
      </c>
      <c r="B158" s="553">
        <f>B157/B143*100</f>
        <v>61.32925651754104</v>
      </c>
    </row>
    <row r="159" spans="1:2" s="538" customFormat="1" x14ac:dyDescent="0.25">
      <c r="A159" s="547" t="s">
        <v>2192</v>
      </c>
      <c r="B159" s="553">
        <v>212.38200000000001</v>
      </c>
    </row>
    <row r="160" spans="1:2" s="538" customFormat="1" x14ac:dyDescent="0.25">
      <c r="A160" s="547" t="s">
        <v>2193</v>
      </c>
      <c r="B160" s="553">
        <v>228.39099999999999</v>
      </c>
    </row>
    <row r="161" spans="1:2" s="538" customFormat="1" ht="28.5" x14ac:dyDescent="0.25">
      <c r="A161" s="554" t="s">
        <v>2195</v>
      </c>
      <c r="B161" s="553">
        <f>SUM(B162,B166)</f>
        <v>42.216000000000001</v>
      </c>
    </row>
    <row r="162" spans="1:2" s="555" customFormat="1" ht="28.5" x14ac:dyDescent="0.2">
      <c r="A162" s="554" t="s">
        <v>2263</v>
      </c>
      <c r="B162" s="557">
        <v>17.936</v>
      </c>
    </row>
    <row r="163" spans="1:2" s="538" customFormat="1" x14ac:dyDescent="0.25">
      <c r="A163" s="547" t="s">
        <v>2191</v>
      </c>
      <c r="B163" s="553">
        <f>B162/B143*100</f>
        <v>4.8106426349104181</v>
      </c>
    </row>
    <row r="164" spans="1:2" s="538" customFormat="1" x14ac:dyDescent="0.25">
      <c r="A164" s="547" t="s">
        <v>2192</v>
      </c>
      <c r="B164" s="553">
        <v>12.438000000000001</v>
      </c>
    </row>
    <row r="165" spans="1:2" s="538" customFormat="1" x14ac:dyDescent="0.25">
      <c r="A165" s="547" t="s">
        <v>2193</v>
      </c>
      <c r="B165" s="553">
        <v>12.438000000000001</v>
      </c>
    </row>
    <row r="166" spans="1:2" s="555" customFormat="1" ht="28.5" x14ac:dyDescent="0.2">
      <c r="A166" s="554" t="s">
        <v>2264</v>
      </c>
      <c r="B166" s="557">
        <v>24.28</v>
      </c>
    </row>
    <row r="167" spans="1:2" s="538" customFormat="1" x14ac:dyDescent="0.25">
      <c r="A167" s="547" t="s">
        <v>2191</v>
      </c>
      <c r="B167" s="553">
        <f>B166/B143*100</f>
        <v>6.5121768050638353</v>
      </c>
    </row>
    <row r="168" spans="1:2" s="538" customFormat="1" x14ac:dyDescent="0.25">
      <c r="A168" s="547" t="s">
        <v>2192</v>
      </c>
      <c r="B168" s="553">
        <v>24.28</v>
      </c>
    </row>
    <row r="169" spans="1:2" s="538" customFormat="1" x14ac:dyDescent="0.25">
      <c r="A169" s="547" t="s">
        <v>2193</v>
      </c>
      <c r="B169" s="553">
        <v>24.28</v>
      </c>
    </row>
    <row r="170" spans="1:2" s="538" customFormat="1" ht="28.5" x14ac:dyDescent="0.25">
      <c r="A170" s="551" t="s">
        <v>2198</v>
      </c>
      <c r="B170" s="572">
        <f>SUM(B171,B175,B179)</f>
        <v>110.79599999999999</v>
      </c>
    </row>
    <row r="171" spans="1:2" s="555" customFormat="1" ht="28.5" x14ac:dyDescent="0.2">
      <c r="A171" s="573" t="s">
        <v>2265</v>
      </c>
      <c r="B171" s="574">
        <v>10.14</v>
      </c>
    </row>
    <row r="172" spans="1:2" s="538" customFormat="1" x14ac:dyDescent="0.25">
      <c r="A172" s="546" t="s">
        <v>2191</v>
      </c>
      <c r="B172" s="565">
        <f>B171/B143*100</f>
        <v>2.7196652719665275</v>
      </c>
    </row>
    <row r="173" spans="1:2" s="538" customFormat="1" x14ac:dyDescent="0.25">
      <c r="A173" s="546" t="s">
        <v>2192</v>
      </c>
      <c r="B173" s="565">
        <v>10.247999999999999</v>
      </c>
    </row>
    <row r="174" spans="1:2" s="538" customFormat="1" x14ac:dyDescent="0.25">
      <c r="A174" s="546" t="s">
        <v>2193</v>
      </c>
      <c r="B174" s="565">
        <v>27.036000000000001</v>
      </c>
    </row>
    <row r="175" spans="1:2" s="555" customFormat="1" ht="28.5" x14ac:dyDescent="0.2">
      <c r="A175" s="573" t="s">
        <v>2266</v>
      </c>
      <c r="B175" s="574">
        <v>55.055999999999997</v>
      </c>
    </row>
    <row r="176" spans="1:2" s="538" customFormat="1" x14ac:dyDescent="0.25">
      <c r="A176" s="547" t="s">
        <v>2191</v>
      </c>
      <c r="B176" s="565">
        <f>B175/B143*100</f>
        <v>14.766655938204057</v>
      </c>
    </row>
    <row r="177" spans="1:2" s="538" customFormat="1" x14ac:dyDescent="0.25">
      <c r="A177" s="547" t="s">
        <v>2192</v>
      </c>
      <c r="B177" s="565">
        <v>14.77</v>
      </c>
    </row>
    <row r="178" spans="1:2" s="538" customFormat="1" x14ac:dyDescent="0.25">
      <c r="A178" s="547" t="s">
        <v>2193</v>
      </c>
      <c r="B178" s="565">
        <v>14.77</v>
      </c>
    </row>
    <row r="179" spans="1:2" s="555" customFormat="1" ht="28.5" x14ac:dyDescent="0.2">
      <c r="A179" s="573" t="s">
        <v>2267</v>
      </c>
      <c r="B179" s="574">
        <v>45.6</v>
      </c>
    </row>
    <row r="180" spans="1:2" s="538" customFormat="1" x14ac:dyDescent="0.25">
      <c r="A180" s="547" t="s">
        <v>2191</v>
      </c>
      <c r="B180" s="565">
        <f>B179/B143*100</f>
        <v>12.230447376890893</v>
      </c>
    </row>
    <row r="181" spans="1:2" s="538" customFormat="1" x14ac:dyDescent="0.25">
      <c r="A181" s="547" t="s">
        <v>2192</v>
      </c>
      <c r="B181" s="565">
        <v>45.6</v>
      </c>
    </row>
    <row r="182" spans="1:2" s="538" customFormat="1" x14ac:dyDescent="0.25">
      <c r="A182" s="547" t="s">
        <v>2193</v>
      </c>
      <c r="B182" s="565">
        <v>45.6</v>
      </c>
    </row>
    <row r="183" spans="1:2" s="555" customFormat="1" ht="28.5" x14ac:dyDescent="0.2">
      <c r="A183" s="551" t="s">
        <v>2201</v>
      </c>
      <c r="B183" s="557">
        <f>B184</f>
        <v>14.497947870000001</v>
      </c>
    </row>
    <row r="184" spans="1:2" s="555" customFormat="1" ht="14.25" x14ac:dyDescent="0.2">
      <c r="A184" s="551" t="s">
        <v>2268</v>
      </c>
      <c r="B184" s="557">
        <v>14.497947870000001</v>
      </c>
    </row>
    <row r="185" spans="1:2" s="538" customFormat="1" x14ac:dyDescent="0.25">
      <c r="A185" s="546" t="s">
        <v>2191</v>
      </c>
      <c r="B185" s="553">
        <f>B184/B143*100</f>
        <v>3.8885172915996145</v>
      </c>
    </row>
    <row r="186" spans="1:2" s="538" customFormat="1" x14ac:dyDescent="0.25">
      <c r="A186" s="546" t="s">
        <v>2192</v>
      </c>
      <c r="B186" s="553">
        <v>12.375999999999999</v>
      </c>
    </row>
    <row r="187" spans="1:2" s="538" customFormat="1" x14ac:dyDescent="0.25">
      <c r="A187" s="546" t="s">
        <v>2193</v>
      </c>
      <c r="B187" s="553">
        <v>6.9340000000000002</v>
      </c>
    </row>
    <row r="188" spans="1:2" s="538" customFormat="1" ht="28.5" x14ac:dyDescent="0.25">
      <c r="A188" s="545" t="s">
        <v>2203</v>
      </c>
      <c r="B188" s="563">
        <f>B146/B143*100</f>
        <v>149.71246322014807</v>
      </c>
    </row>
    <row r="189" spans="1:2" s="538" customFormat="1" x14ac:dyDescent="0.25">
      <c r="A189" s="548" t="s">
        <v>2188</v>
      </c>
      <c r="B189" s="563"/>
    </row>
    <row r="190" spans="1:2" s="538" customFormat="1" x14ac:dyDescent="0.25">
      <c r="A190" s="548" t="s">
        <v>2204</v>
      </c>
      <c r="B190" s="575">
        <f>B150+B154+B158</f>
        <v>104.78435790151272</v>
      </c>
    </row>
    <row r="191" spans="1:2" s="538" customFormat="1" x14ac:dyDescent="0.25">
      <c r="A191" s="548" t="s">
        <v>2205</v>
      </c>
      <c r="B191" s="576">
        <f>B172+B176+B180</f>
        <v>29.716768587061477</v>
      </c>
    </row>
    <row r="192" spans="1:2" s="538" customFormat="1" x14ac:dyDescent="0.25">
      <c r="A192" s="548" t="s">
        <v>2206</v>
      </c>
      <c r="B192" s="563">
        <f>B163+B167</f>
        <v>11.322819439974253</v>
      </c>
    </row>
    <row r="193" spans="1:2" s="538" customFormat="1" x14ac:dyDescent="0.25">
      <c r="A193" s="545" t="s">
        <v>2207</v>
      </c>
      <c r="B193" s="553">
        <f>B194/B143*100</f>
        <v>0</v>
      </c>
    </row>
    <row r="194" spans="1:2" s="538" customFormat="1" x14ac:dyDescent="0.25">
      <c r="A194" s="545" t="s">
        <v>2208</v>
      </c>
      <c r="B194" s="553"/>
    </row>
    <row r="195" spans="1:2" s="538" customFormat="1" x14ac:dyDescent="0.25">
      <c r="A195" s="545" t="s">
        <v>2209</v>
      </c>
      <c r="B195" s="553">
        <f>B196/B143*100</f>
        <v>0</v>
      </c>
    </row>
    <row r="196" spans="1:2" s="538" customFormat="1" x14ac:dyDescent="0.25">
      <c r="A196" s="545" t="s">
        <v>2210</v>
      </c>
      <c r="B196" s="553"/>
    </row>
    <row r="197" spans="1:2" s="538" customFormat="1" x14ac:dyDescent="0.25">
      <c r="A197" s="545" t="s">
        <v>2211</v>
      </c>
      <c r="B197" s="548"/>
    </row>
    <row r="198" spans="1:2" s="538" customFormat="1" x14ac:dyDescent="0.25">
      <c r="A198" s="548" t="s">
        <v>2212</v>
      </c>
      <c r="B198" s="548" t="s">
        <v>2213</v>
      </c>
    </row>
    <row r="199" spans="1:2" s="538" customFormat="1" x14ac:dyDescent="0.25">
      <c r="A199" s="548" t="s">
        <v>2214</v>
      </c>
      <c r="B199" s="565" t="s">
        <v>2269</v>
      </c>
    </row>
    <row r="200" spans="1:2" s="538" customFormat="1" x14ac:dyDescent="0.25">
      <c r="A200" s="548" t="s">
        <v>2216</v>
      </c>
      <c r="B200" s="565"/>
    </row>
    <row r="201" spans="1:2" s="538" customFormat="1" x14ac:dyDescent="0.25">
      <c r="A201" s="548" t="s">
        <v>2217</v>
      </c>
      <c r="B201" s="565" t="s">
        <v>2270</v>
      </c>
    </row>
    <row r="202" spans="1:2" s="538" customFormat="1" ht="30" x14ac:dyDescent="0.25">
      <c r="A202" s="548" t="s">
        <v>2219</v>
      </c>
      <c r="B202" s="565" t="s">
        <v>2271</v>
      </c>
    </row>
    <row r="203" spans="1:2" s="538" customFormat="1" ht="90" x14ac:dyDescent="0.25">
      <c r="A203" s="548" t="s">
        <v>2220</v>
      </c>
      <c r="B203" s="548" t="s">
        <v>2272</v>
      </c>
    </row>
    <row r="204" spans="1:2" s="538" customFormat="1" ht="28.5" x14ac:dyDescent="0.25">
      <c r="A204" s="545" t="s">
        <v>2222</v>
      </c>
      <c r="B204" s="552" t="s">
        <v>2223</v>
      </c>
    </row>
    <row r="205" spans="1:2" s="538" customFormat="1" x14ac:dyDescent="0.25">
      <c r="A205" s="548" t="s">
        <v>2188</v>
      </c>
      <c r="B205" s="552"/>
    </row>
    <row r="206" spans="1:2" s="538" customFormat="1" x14ac:dyDescent="0.25">
      <c r="A206" s="548" t="s">
        <v>2224</v>
      </c>
      <c r="B206" s="792" t="s">
        <v>2223</v>
      </c>
    </row>
    <row r="207" spans="1:2" s="538" customFormat="1" x14ac:dyDescent="0.25">
      <c r="A207" s="548" t="s">
        <v>2225</v>
      </c>
      <c r="B207" s="792"/>
    </row>
    <row r="208" spans="1:2" s="538" customFormat="1" x14ac:dyDescent="0.25">
      <c r="A208" s="566" t="s">
        <v>2226</v>
      </c>
      <c r="B208" s="552" t="s">
        <v>2273</v>
      </c>
    </row>
    <row r="209" spans="1:2" s="538" customFormat="1" x14ac:dyDescent="0.25">
      <c r="A209" s="545" t="s">
        <v>2227</v>
      </c>
      <c r="B209" s="546"/>
    </row>
    <row r="210" spans="1:2" s="538" customFormat="1" x14ac:dyDescent="0.25">
      <c r="A210" s="548" t="s">
        <v>2228</v>
      </c>
      <c r="B210" s="577" t="s">
        <v>2274</v>
      </c>
    </row>
    <row r="211" spans="1:2" s="538" customFormat="1" x14ac:dyDescent="0.25">
      <c r="A211" s="548" t="s">
        <v>2230</v>
      </c>
      <c r="B211" s="546"/>
    </row>
    <row r="212" spans="1:2" s="538" customFormat="1" x14ac:dyDescent="0.25">
      <c r="A212" s="548" t="s">
        <v>2231</v>
      </c>
      <c r="B212" s="546"/>
    </row>
    <row r="213" spans="1:2" s="538" customFormat="1" ht="30" x14ac:dyDescent="0.25">
      <c r="A213" s="578" t="s">
        <v>2232</v>
      </c>
      <c r="B213" s="548" t="s">
        <v>2275</v>
      </c>
    </row>
    <row r="214" spans="1:2" s="538" customFormat="1" ht="28.5" x14ac:dyDescent="0.25">
      <c r="A214" s="545" t="s">
        <v>2234</v>
      </c>
      <c r="B214" s="791"/>
    </row>
    <row r="215" spans="1:2" s="538" customFormat="1" x14ac:dyDescent="0.25">
      <c r="A215" s="548" t="s">
        <v>2235</v>
      </c>
      <c r="B215" s="791"/>
    </row>
    <row r="216" spans="1:2" s="538" customFormat="1" x14ac:dyDescent="0.25">
      <c r="A216" s="548" t="s">
        <v>2236</v>
      </c>
      <c r="B216" s="791"/>
    </row>
    <row r="217" spans="1:2" s="538" customFormat="1" x14ac:dyDescent="0.25">
      <c r="A217" s="548" t="s">
        <v>2237</v>
      </c>
      <c r="B217" s="791"/>
    </row>
    <row r="218" spans="1:2" s="538" customFormat="1" x14ac:dyDescent="0.25">
      <c r="A218" s="548" t="s">
        <v>2238</v>
      </c>
      <c r="B218" s="791"/>
    </row>
    <row r="219" spans="1:2" s="538" customFormat="1" x14ac:dyDescent="0.25">
      <c r="A219" s="579" t="s">
        <v>2239</v>
      </c>
      <c r="B219" s="820"/>
    </row>
    <row r="220" spans="1:2" ht="57.75" x14ac:dyDescent="0.25">
      <c r="A220" s="542" t="s">
        <v>5</v>
      </c>
      <c r="B220" s="542" t="s">
        <v>2276</v>
      </c>
    </row>
    <row r="221" spans="1:2" ht="30" x14ac:dyDescent="0.25">
      <c r="A221" s="542" t="s">
        <v>2153</v>
      </c>
      <c r="B221" s="543" t="s">
        <v>2277</v>
      </c>
    </row>
    <row r="222" spans="1:2" x14ac:dyDescent="0.25">
      <c r="A222" s="542" t="s">
        <v>2155</v>
      </c>
      <c r="B222" s="543" t="s">
        <v>2156</v>
      </c>
    </row>
    <row r="223" spans="1:2" x14ac:dyDescent="0.25">
      <c r="A223" s="542" t="s">
        <v>2157</v>
      </c>
      <c r="B223" s="544"/>
    </row>
    <row r="224" spans="1:2" x14ac:dyDescent="0.25">
      <c r="A224" s="545" t="s">
        <v>2159</v>
      </c>
      <c r="B224" s="543" t="s">
        <v>2278</v>
      </c>
    </row>
    <row r="225" spans="1:2" x14ac:dyDescent="0.25">
      <c r="A225" s="545" t="s">
        <v>2161</v>
      </c>
      <c r="B225" s="546" t="s">
        <v>2162</v>
      </c>
    </row>
    <row r="226" spans="1:2" x14ac:dyDescent="0.25">
      <c r="A226" s="545" t="s">
        <v>2163</v>
      </c>
      <c r="B226" s="546"/>
    </row>
    <row r="227" spans="1:2" ht="60" x14ac:dyDescent="0.25">
      <c r="A227" s="546" t="s">
        <v>2164</v>
      </c>
      <c r="B227" s="547" t="s">
        <v>2165</v>
      </c>
    </row>
    <row r="228" spans="1:2" ht="60" x14ac:dyDescent="0.25">
      <c r="A228" s="548" t="s">
        <v>2166</v>
      </c>
      <c r="B228" s="549" t="s">
        <v>2279</v>
      </c>
    </row>
    <row r="229" spans="1:2" ht="60" x14ac:dyDescent="0.25">
      <c r="A229" s="548" t="s">
        <v>2168</v>
      </c>
      <c r="B229" s="549" t="s">
        <v>2280</v>
      </c>
    </row>
    <row r="230" spans="1:2" x14ac:dyDescent="0.25">
      <c r="A230" s="545" t="s">
        <v>2170</v>
      </c>
      <c r="B230" s="546"/>
    </row>
    <row r="231" spans="1:2" ht="105" x14ac:dyDescent="0.25">
      <c r="A231" s="548" t="s">
        <v>2171</v>
      </c>
      <c r="B231" s="546" t="s">
        <v>2281</v>
      </c>
    </row>
    <row r="232" spans="1:2" x14ac:dyDescent="0.25">
      <c r="A232" s="545" t="s">
        <v>2173</v>
      </c>
      <c r="B232" s="546"/>
    </row>
    <row r="233" spans="1:2" ht="30" x14ac:dyDescent="0.25">
      <c r="A233" s="550" t="s">
        <v>2174</v>
      </c>
      <c r="B233" s="546" t="s">
        <v>2282</v>
      </c>
    </row>
    <row r="234" spans="1:2" x14ac:dyDescent="0.25">
      <c r="A234" s="545" t="s">
        <v>2176</v>
      </c>
      <c r="B234" s="546"/>
    </row>
    <row r="235" spans="1:2" x14ac:dyDescent="0.25">
      <c r="A235" s="545" t="s">
        <v>2177</v>
      </c>
      <c r="B235" s="546"/>
    </row>
    <row r="236" spans="1:2" x14ac:dyDescent="0.25">
      <c r="A236" s="545" t="s">
        <v>2178</v>
      </c>
      <c r="B236" s="546"/>
    </row>
    <row r="237" spans="1:2" ht="28.5" x14ac:dyDescent="0.25">
      <c r="A237" s="545" t="s">
        <v>2179</v>
      </c>
      <c r="B237" s="548"/>
    </row>
    <row r="238" spans="1:2" ht="45" x14ac:dyDescent="0.25">
      <c r="A238" s="548" t="s">
        <v>2180</v>
      </c>
      <c r="B238" s="548"/>
    </row>
    <row r="239" spans="1:2" x14ac:dyDescent="0.25">
      <c r="A239" s="548" t="s">
        <v>2181</v>
      </c>
      <c r="B239" s="548"/>
    </row>
    <row r="240" spans="1:2" x14ac:dyDescent="0.25">
      <c r="A240" s="548" t="s">
        <v>2182</v>
      </c>
      <c r="B240" s="548"/>
    </row>
    <row r="241" spans="1:2" x14ac:dyDescent="0.25">
      <c r="A241" s="550" t="s">
        <v>2183</v>
      </c>
      <c r="B241" s="548"/>
    </row>
    <row r="242" spans="1:2" x14ac:dyDescent="0.25">
      <c r="A242" s="551" t="s">
        <v>2184</v>
      </c>
      <c r="B242" s="546">
        <v>245.65</v>
      </c>
    </row>
    <row r="243" spans="1:2" ht="30" x14ac:dyDescent="0.25">
      <c r="A243" s="546" t="s">
        <v>2185</v>
      </c>
      <c r="B243" s="546" t="s">
        <v>2283</v>
      </c>
    </row>
    <row r="244" spans="1:2" ht="28.5" x14ac:dyDescent="0.25">
      <c r="A244" s="551" t="s">
        <v>2259</v>
      </c>
      <c r="B244" s="546"/>
    </row>
    <row r="245" spans="1:2" ht="28.5" x14ac:dyDescent="0.25">
      <c r="A245" s="551" t="s">
        <v>2187</v>
      </c>
      <c r="B245" s="557">
        <f>B247+B252+B262</f>
        <v>511.38173306000004</v>
      </c>
    </row>
    <row r="246" spans="1:2" x14ac:dyDescent="0.25">
      <c r="A246" s="546" t="s">
        <v>2188</v>
      </c>
      <c r="B246" s="546"/>
    </row>
    <row r="247" spans="1:2" ht="28.5" x14ac:dyDescent="0.25">
      <c r="A247" s="551" t="s">
        <v>2189</v>
      </c>
      <c r="B247" s="557">
        <f>B248</f>
        <v>478.49775260000001</v>
      </c>
    </row>
    <row r="248" spans="1:2" ht="30" x14ac:dyDescent="0.25">
      <c r="A248" s="547" t="s">
        <v>2284</v>
      </c>
      <c r="B248" s="553">
        <v>478.49775260000001</v>
      </c>
    </row>
    <row r="249" spans="1:2" x14ac:dyDescent="0.25">
      <c r="A249" s="547" t="s">
        <v>2191</v>
      </c>
      <c r="B249" s="556">
        <f>B248/B242*100</f>
        <v>194.78841953999591</v>
      </c>
    </row>
    <row r="250" spans="1:2" x14ac:dyDescent="0.25">
      <c r="A250" s="547" t="s">
        <v>2192</v>
      </c>
      <c r="B250" s="553">
        <v>344.79399999999998</v>
      </c>
    </row>
    <row r="251" spans="1:2" x14ac:dyDescent="0.25">
      <c r="A251" s="547" t="s">
        <v>2193</v>
      </c>
      <c r="B251" s="553">
        <v>264.81200000000001</v>
      </c>
    </row>
    <row r="252" spans="1:2" ht="28.5" x14ac:dyDescent="0.25">
      <c r="A252" s="554" t="s">
        <v>2195</v>
      </c>
      <c r="B252" s="553">
        <v>12.692</v>
      </c>
    </row>
    <row r="253" spans="1:2" ht="30" x14ac:dyDescent="0.25">
      <c r="A253" s="547" t="s">
        <v>2285</v>
      </c>
      <c r="B253" s="553">
        <v>12.692</v>
      </c>
    </row>
    <row r="254" spans="1:2" x14ac:dyDescent="0.25">
      <c r="A254" s="547" t="s">
        <v>2191</v>
      </c>
      <c r="B254" s="553">
        <f>B253/B242*100</f>
        <v>5.1667005902707102</v>
      </c>
    </row>
    <row r="255" spans="1:2" x14ac:dyDescent="0.25">
      <c r="A255" s="547" t="s">
        <v>2192</v>
      </c>
      <c r="B255" s="553">
        <v>12.204000000000001</v>
      </c>
    </row>
    <row r="256" spans="1:2" x14ac:dyDescent="0.25">
      <c r="A256" s="547" t="s">
        <v>2193</v>
      </c>
      <c r="B256" s="553">
        <v>12.204000000000001</v>
      </c>
    </row>
    <row r="257" spans="1:2" ht="28.5" x14ac:dyDescent="0.25">
      <c r="A257" s="551" t="s">
        <v>2198</v>
      </c>
      <c r="B257" s="553" t="s">
        <v>2199</v>
      </c>
    </row>
    <row r="258" spans="1:2" x14ac:dyDescent="0.25">
      <c r="A258" s="546" t="s">
        <v>2200</v>
      </c>
      <c r="B258" s="553"/>
    </row>
    <row r="259" spans="1:2" x14ac:dyDescent="0.25">
      <c r="A259" s="546" t="s">
        <v>2191</v>
      </c>
      <c r="B259" s="553"/>
    </row>
    <row r="260" spans="1:2" x14ac:dyDescent="0.25">
      <c r="A260" s="546" t="s">
        <v>2192</v>
      </c>
      <c r="B260" s="553"/>
    </row>
    <row r="261" spans="1:2" x14ac:dyDescent="0.25">
      <c r="A261" s="546" t="s">
        <v>2193</v>
      </c>
      <c r="B261" s="553"/>
    </row>
    <row r="262" spans="1:2" ht="28.5" x14ac:dyDescent="0.25">
      <c r="A262" s="551" t="s">
        <v>2201</v>
      </c>
      <c r="B262" s="557">
        <f>B263</f>
        <v>20.19198046</v>
      </c>
    </row>
    <row r="263" spans="1:2" x14ac:dyDescent="0.25">
      <c r="A263" s="546" t="s">
        <v>2202</v>
      </c>
      <c r="B263" s="553">
        <v>20.19198046</v>
      </c>
    </row>
    <row r="264" spans="1:2" x14ac:dyDescent="0.25">
      <c r="A264" s="546" t="s">
        <v>2191</v>
      </c>
      <c r="B264" s="553">
        <f>B263/B242*100</f>
        <v>8.2198169997964587</v>
      </c>
    </row>
    <row r="265" spans="1:2" x14ac:dyDescent="0.25">
      <c r="A265" s="546" t="s">
        <v>2192</v>
      </c>
      <c r="B265" s="553">
        <v>5.7670000000000003</v>
      </c>
    </row>
    <row r="266" spans="1:2" x14ac:dyDescent="0.25">
      <c r="A266" s="546" t="s">
        <v>2193</v>
      </c>
      <c r="B266" s="553">
        <v>5.1630000000000003</v>
      </c>
    </row>
    <row r="267" spans="1:2" ht="28.5" x14ac:dyDescent="0.25">
      <c r="A267" s="545" t="s">
        <v>2203</v>
      </c>
      <c r="B267" s="563">
        <f>B245/B242*100</f>
        <v>208.17493713006309</v>
      </c>
    </row>
    <row r="268" spans="1:2" x14ac:dyDescent="0.25">
      <c r="A268" s="548" t="s">
        <v>2188</v>
      </c>
      <c r="B268" s="564"/>
    </row>
    <row r="269" spans="1:2" x14ac:dyDescent="0.25">
      <c r="A269" s="548" t="s">
        <v>2204</v>
      </c>
      <c r="B269" s="816">
        <f>B249</f>
        <v>194.78841953999591</v>
      </c>
    </row>
    <row r="270" spans="1:2" x14ac:dyDescent="0.25">
      <c r="A270" s="548" t="s">
        <v>2205</v>
      </c>
      <c r="B270" s="817"/>
    </row>
    <row r="271" spans="1:2" x14ac:dyDescent="0.25">
      <c r="A271" s="548" t="s">
        <v>2206</v>
      </c>
      <c r="B271" s="563">
        <f>B254</f>
        <v>5.1667005902707102</v>
      </c>
    </row>
    <row r="272" spans="1:2" x14ac:dyDescent="0.25">
      <c r="A272" s="545" t="s">
        <v>2207</v>
      </c>
      <c r="B272" s="553">
        <f>B273/B242*100</f>
        <v>0</v>
      </c>
    </row>
    <row r="273" spans="1:2" x14ac:dyDescent="0.25">
      <c r="A273" s="545" t="s">
        <v>2208</v>
      </c>
      <c r="B273" s="553">
        <v>0</v>
      </c>
    </row>
    <row r="274" spans="1:2" x14ac:dyDescent="0.25">
      <c r="A274" s="545" t="s">
        <v>2209</v>
      </c>
      <c r="B274" s="553">
        <f>B275/B242*100</f>
        <v>0</v>
      </c>
    </row>
    <row r="275" spans="1:2" x14ac:dyDescent="0.25">
      <c r="A275" s="545" t="s">
        <v>2210</v>
      </c>
      <c r="B275" s="553">
        <v>0</v>
      </c>
    </row>
    <row r="276" spans="1:2" x14ac:dyDescent="0.25">
      <c r="A276" s="545" t="s">
        <v>2211</v>
      </c>
      <c r="B276" s="548"/>
    </row>
    <row r="277" spans="1:2" x14ac:dyDescent="0.25">
      <c r="A277" s="548" t="s">
        <v>2212</v>
      </c>
      <c r="B277" s="548" t="s">
        <v>2213</v>
      </c>
    </row>
    <row r="278" spans="1:2" x14ac:dyDescent="0.25">
      <c r="A278" s="548" t="s">
        <v>2214</v>
      </c>
      <c r="B278" s="565" t="s">
        <v>2215</v>
      </c>
    </row>
    <row r="279" spans="1:2" x14ac:dyDescent="0.25">
      <c r="A279" s="548" t="s">
        <v>2216</v>
      </c>
      <c r="B279" s="565"/>
    </row>
    <row r="280" spans="1:2" x14ac:dyDescent="0.25">
      <c r="A280" s="548" t="s">
        <v>2217</v>
      </c>
      <c r="B280" s="548" t="s">
        <v>2286</v>
      </c>
    </row>
    <row r="281" spans="1:2" x14ac:dyDescent="0.25">
      <c r="A281" s="548" t="s">
        <v>2219</v>
      </c>
      <c r="B281" s="565"/>
    </row>
    <row r="282" spans="1:2" ht="30" x14ac:dyDescent="0.25">
      <c r="A282" s="548" t="s">
        <v>2220</v>
      </c>
      <c r="B282" s="548" t="s">
        <v>2287</v>
      </c>
    </row>
    <row r="283" spans="1:2" ht="28.5" x14ac:dyDescent="0.25">
      <c r="A283" s="545" t="s">
        <v>2222</v>
      </c>
      <c r="B283" s="548" t="s">
        <v>2223</v>
      </c>
    </row>
    <row r="284" spans="1:2" x14ac:dyDescent="0.25">
      <c r="A284" s="548" t="s">
        <v>2188</v>
      </c>
      <c r="B284" s="548"/>
    </row>
    <row r="285" spans="1:2" x14ac:dyDescent="0.25">
      <c r="A285" s="548" t="s">
        <v>2224</v>
      </c>
      <c r="B285" s="805" t="s">
        <v>2223</v>
      </c>
    </row>
    <row r="286" spans="1:2" x14ac:dyDescent="0.25">
      <c r="A286" s="548" t="s">
        <v>2225</v>
      </c>
      <c r="B286" s="821"/>
    </row>
    <row r="287" spans="1:2" x14ac:dyDescent="0.25">
      <c r="A287" s="566" t="s">
        <v>2226</v>
      </c>
      <c r="B287" s="552" t="s">
        <v>2199</v>
      </c>
    </row>
    <row r="288" spans="1:2" x14ac:dyDescent="0.25">
      <c r="A288" s="545" t="s">
        <v>2227</v>
      </c>
      <c r="B288" s="546"/>
    </row>
    <row r="289" spans="1:2" x14ac:dyDescent="0.25">
      <c r="A289" s="548" t="s">
        <v>2228</v>
      </c>
      <c r="B289" s="567" t="s">
        <v>2252</v>
      </c>
    </row>
    <row r="290" spans="1:2" x14ac:dyDescent="0.25">
      <c r="A290" s="548" t="s">
        <v>2230</v>
      </c>
      <c r="B290" s="546"/>
    </row>
    <row r="291" spans="1:2" x14ac:dyDescent="0.25">
      <c r="A291" s="548" t="s">
        <v>2231</v>
      </c>
      <c r="B291" s="546"/>
    </row>
    <row r="292" spans="1:2" ht="60" x14ac:dyDescent="0.25">
      <c r="A292" s="578" t="s">
        <v>2232</v>
      </c>
      <c r="B292" s="548" t="s">
        <v>2288</v>
      </c>
    </row>
    <row r="293" spans="1:2" ht="28.5" x14ac:dyDescent="0.25">
      <c r="A293" s="545" t="s">
        <v>2234</v>
      </c>
      <c r="B293" s="791" t="s">
        <v>2289</v>
      </c>
    </row>
    <row r="294" spans="1:2" x14ac:dyDescent="0.25">
      <c r="A294" s="548" t="s">
        <v>2235</v>
      </c>
      <c r="B294" s="791"/>
    </row>
    <row r="295" spans="1:2" x14ac:dyDescent="0.25">
      <c r="A295" s="548" t="s">
        <v>2236</v>
      </c>
      <c r="B295" s="791"/>
    </row>
    <row r="296" spans="1:2" x14ac:dyDescent="0.25">
      <c r="A296" s="548" t="s">
        <v>2237</v>
      </c>
      <c r="B296" s="791"/>
    </row>
    <row r="297" spans="1:2" x14ac:dyDescent="0.25">
      <c r="A297" s="548" t="s">
        <v>2238</v>
      </c>
      <c r="B297" s="791"/>
    </row>
    <row r="298" spans="1:2" x14ac:dyDescent="0.25">
      <c r="A298" s="569" t="s">
        <v>2239</v>
      </c>
      <c r="B298" s="791"/>
    </row>
    <row r="299" spans="1:2" s="538" customFormat="1" ht="57" x14ac:dyDescent="0.25">
      <c r="A299" s="580" t="s">
        <v>5</v>
      </c>
      <c r="B299" s="581" t="s">
        <v>2290</v>
      </c>
    </row>
    <row r="300" spans="1:2" s="538" customFormat="1" x14ac:dyDescent="0.25">
      <c r="A300" s="582" t="s">
        <v>2153</v>
      </c>
      <c r="B300" s="583" t="s">
        <v>2291</v>
      </c>
    </row>
    <row r="301" spans="1:2" s="538" customFormat="1" x14ac:dyDescent="0.25">
      <c r="A301" s="582" t="s">
        <v>2155</v>
      </c>
      <c r="B301" s="584" t="s">
        <v>2156</v>
      </c>
    </row>
    <row r="302" spans="1:2" s="538" customFormat="1" x14ac:dyDescent="0.25">
      <c r="A302" s="582" t="s">
        <v>2157</v>
      </c>
      <c r="B302" s="584" t="s">
        <v>2292</v>
      </c>
    </row>
    <row r="303" spans="1:2" s="538" customFormat="1" x14ac:dyDescent="0.25">
      <c r="A303" s="585" t="s">
        <v>2159</v>
      </c>
      <c r="B303" s="584" t="s">
        <v>2293</v>
      </c>
    </row>
    <row r="304" spans="1:2" s="538" customFormat="1" x14ac:dyDescent="0.25">
      <c r="A304" s="585" t="s">
        <v>2161</v>
      </c>
      <c r="B304" s="546" t="s">
        <v>2162</v>
      </c>
    </row>
    <row r="305" spans="1:2" s="538" customFormat="1" x14ac:dyDescent="0.25">
      <c r="A305" s="585" t="s">
        <v>2163</v>
      </c>
      <c r="B305" s="547"/>
    </row>
    <row r="306" spans="1:2" s="538" customFormat="1" ht="60" x14ac:dyDescent="0.25">
      <c r="A306" s="547" t="s">
        <v>2164</v>
      </c>
      <c r="B306" s="547" t="s">
        <v>2165</v>
      </c>
    </row>
    <row r="307" spans="1:2" s="538" customFormat="1" ht="60" x14ac:dyDescent="0.25">
      <c r="A307" s="583" t="s">
        <v>2166</v>
      </c>
      <c r="B307" s="549" t="s">
        <v>2294</v>
      </c>
    </row>
    <row r="308" spans="1:2" s="538" customFormat="1" ht="60" x14ac:dyDescent="0.25">
      <c r="A308" s="583" t="s">
        <v>2168</v>
      </c>
      <c r="B308" s="549" t="s">
        <v>2295</v>
      </c>
    </row>
    <row r="309" spans="1:2" s="538" customFormat="1" x14ac:dyDescent="0.25">
      <c r="A309" s="585" t="s">
        <v>2170</v>
      </c>
      <c r="B309" s="547"/>
    </row>
    <row r="310" spans="1:2" s="538" customFormat="1" ht="45" x14ac:dyDescent="0.25">
      <c r="A310" s="583" t="s">
        <v>2171</v>
      </c>
      <c r="B310" s="547" t="s">
        <v>2296</v>
      </c>
    </row>
    <row r="311" spans="1:2" s="538" customFormat="1" x14ac:dyDescent="0.25">
      <c r="A311" s="585" t="s">
        <v>2173</v>
      </c>
      <c r="B311" s="547"/>
    </row>
    <row r="312" spans="1:2" s="538" customFormat="1" ht="30" x14ac:dyDescent="0.25">
      <c r="A312" s="586" t="s">
        <v>2174</v>
      </c>
      <c r="B312" s="547" t="s">
        <v>2297</v>
      </c>
    </row>
    <row r="313" spans="1:2" s="538" customFormat="1" x14ac:dyDescent="0.25">
      <c r="A313" s="585" t="s">
        <v>2176</v>
      </c>
      <c r="B313" s="547"/>
    </row>
    <row r="314" spans="1:2" s="538" customFormat="1" x14ac:dyDescent="0.25">
      <c r="A314" s="585" t="s">
        <v>2177</v>
      </c>
      <c r="B314" s="547"/>
    </row>
    <row r="315" spans="1:2" s="538" customFormat="1" x14ac:dyDescent="0.25">
      <c r="A315" s="585" t="s">
        <v>2178</v>
      </c>
      <c r="B315" s="547"/>
    </row>
    <row r="316" spans="1:2" s="538" customFormat="1" ht="28.5" x14ac:dyDescent="0.25">
      <c r="A316" s="585" t="s">
        <v>2179</v>
      </c>
      <c r="B316" s="583"/>
    </row>
    <row r="317" spans="1:2" s="538" customFormat="1" ht="45" x14ac:dyDescent="0.25">
      <c r="A317" s="583" t="s">
        <v>2180</v>
      </c>
      <c r="B317" s="583"/>
    </row>
    <row r="318" spans="1:2" s="538" customFormat="1" x14ac:dyDescent="0.25">
      <c r="A318" s="583" t="s">
        <v>2181</v>
      </c>
      <c r="B318" s="583"/>
    </row>
    <row r="319" spans="1:2" s="538" customFormat="1" x14ac:dyDescent="0.25">
      <c r="A319" s="583" t="s">
        <v>2182</v>
      </c>
      <c r="B319" s="583"/>
    </row>
    <row r="320" spans="1:2" s="538" customFormat="1" x14ac:dyDescent="0.25">
      <c r="A320" s="586" t="s">
        <v>2183</v>
      </c>
      <c r="B320" s="583"/>
    </row>
    <row r="321" spans="1:2" s="538" customFormat="1" x14ac:dyDescent="0.25">
      <c r="A321" s="554" t="s">
        <v>2184</v>
      </c>
      <c r="B321" s="587">
        <v>1010.79</v>
      </c>
    </row>
    <row r="322" spans="1:2" s="538" customFormat="1" x14ac:dyDescent="0.25">
      <c r="A322" s="547" t="s">
        <v>2185</v>
      </c>
      <c r="B322" s="588" t="s">
        <v>2298</v>
      </c>
    </row>
    <row r="323" spans="1:2" s="538" customFormat="1" ht="28.5" x14ac:dyDescent="0.25">
      <c r="A323" s="554" t="s">
        <v>2259</v>
      </c>
      <c r="B323" s="587"/>
    </row>
    <row r="324" spans="1:2" s="555" customFormat="1" ht="28.5" x14ac:dyDescent="0.2">
      <c r="A324" s="554" t="s">
        <v>2187</v>
      </c>
      <c r="B324" s="589">
        <f>B326+B339+B352+B361</f>
        <v>812.99354257999994</v>
      </c>
    </row>
    <row r="325" spans="1:2" s="538" customFormat="1" x14ac:dyDescent="0.25">
      <c r="A325" s="547" t="s">
        <v>2188</v>
      </c>
      <c r="B325" s="547"/>
    </row>
    <row r="326" spans="1:2" s="555" customFormat="1" ht="28.5" x14ac:dyDescent="0.2">
      <c r="A326" s="554" t="s">
        <v>2189</v>
      </c>
      <c r="B326" s="589">
        <f>B327+B331+B335</f>
        <v>672.83690000000001</v>
      </c>
    </row>
    <row r="327" spans="1:2" s="555" customFormat="1" ht="28.5" x14ac:dyDescent="0.2">
      <c r="A327" s="554" t="s">
        <v>2299</v>
      </c>
      <c r="B327" s="589">
        <v>610.005</v>
      </c>
    </row>
    <row r="328" spans="1:2" s="538" customFormat="1" x14ac:dyDescent="0.25">
      <c r="A328" s="547" t="s">
        <v>2191</v>
      </c>
      <c r="B328" s="587">
        <f>B327/B321*100</f>
        <v>60.34933072151486</v>
      </c>
    </row>
    <row r="329" spans="1:2" s="538" customFormat="1" x14ac:dyDescent="0.25">
      <c r="A329" s="547" t="s">
        <v>2192</v>
      </c>
      <c r="B329" s="587">
        <v>660.76700000000005</v>
      </c>
    </row>
    <row r="330" spans="1:2" s="538" customFormat="1" x14ac:dyDescent="0.25">
      <c r="A330" s="547" t="s">
        <v>2193</v>
      </c>
      <c r="B330" s="587">
        <v>661.54499999999996</v>
      </c>
    </row>
    <row r="331" spans="1:2" s="555" customFormat="1" ht="28.5" x14ac:dyDescent="0.2">
      <c r="A331" s="554" t="s">
        <v>2300</v>
      </c>
      <c r="B331" s="589">
        <v>51.261899999999997</v>
      </c>
    </row>
    <row r="332" spans="1:2" s="538" customFormat="1" x14ac:dyDescent="0.25">
      <c r="A332" s="547" t="s">
        <v>2191</v>
      </c>
      <c r="B332" s="587">
        <f>B331/B321*100</f>
        <v>5.0714688510966663</v>
      </c>
    </row>
    <row r="333" spans="1:2" s="538" customFormat="1" x14ac:dyDescent="0.25">
      <c r="A333" s="547" t="s">
        <v>2192</v>
      </c>
      <c r="B333" s="587">
        <v>42.71</v>
      </c>
    </row>
    <row r="334" spans="1:2" s="538" customFormat="1" x14ac:dyDescent="0.25">
      <c r="A334" s="547" t="s">
        <v>2193</v>
      </c>
      <c r="B334" s="587">
        <v>50.088999999999999</v>
      </c>
    </row>
    <row r="335" spans="1:2" s="538" customFormat="1" ht="28.5" x14ac:dyDescent="0.25">
      <c r="A335" s="554" t="s">
        <v>2301</v>
      </c>
      <c r="B335" s="589">
        <v>11.57</v>
      </c>
    </row>
    <row r="336" spans="1:2" s="538" customFormat="1" x14ac:dyDescent="0.25">
      <c r="A336" s="547" t="s">
        <v>2191</v>
      </c>
      <c r="B336" s="587">
        <f>B335/B321*100</f>
        <v>1.1446492347569723</v>
      </c>
    </row>
    <row r="337" spans="1:2" s="538" customFormat="1" x14ac:dyDescent="0.25">
      <c r="A337" s="547" t="s">
        <v>2192</v>
      </c>
      <c r="B337" s="587">
        <v>16.206</v>
      </c>
    </row>
    <row r="338" spans="1:2" s="538" customFormat="1" x14ac:dyDescent="0.25">
      <c r="A338" s="547" t="s">
        <v>2193</v>
      </c>
      <c r="B338" s="587">
        <v>0</v>
      </c>
    </row>
    <row r="339" spans="1:2" s="538" customFormat="1" ht="28.5" x14ac:dyDescent="0.25">
      <c r="A339" s="554" t="s">
        <v>2195</v>
      </c>
      <c r="B339" s="589">
        <f>B340+B344+B348</f>
        <v>31.549999999999997</v>
      </c>
    </row>
    <row r="340" spans="1:2" s="538" customFormat="1" ht="28.5" x14ac:dyDescent="0.25">
      <c r="A340" s="554" t="s">
        <v>2302</v>
      </c>
      <c r="B340" s="589">
        <v>28.88</v>
      </c>
    </row>
    <row r="341" spans="1:2" s="538" customFormat="1" x14ac:dyDescent="0.25">
      <c r="A341" s="547" t="s">
        <v>2191</v>
      </c>
      <c r="B341" s="587">
        <f>B340/B321*100</f>
        <v>2.8571711235766082</v>
      </c>
    </row>
    <row r="342" spans="1:2" s="555" customFormat="1" x14ac:dyDescent="0.2">
      <c r="A342" s="547" t="s">
        <v>2192</v>
      </c>
      <c r="B342" s="587">
        <v>25.864000000000001</v>
      </c>
    </row>
    <row r="343" spans="1:2" s="555" customFormat="1" x14ac:dyDescent="0.2">
      <c r="A343" s="547" t="s">
        <v>2193</v>
      </c>
      <c r="B343" s="587">
        <v>25.864000000000001</v>
      </c>
    </row>
    <row r="344" spans="1:2" s="538" customFormat="1" ht="28.5" x14ac:dyDescent="0.25">
      <c r="A344" s="554" t="s">
        <v>2303</v>
      </c>
      <c r="B344" s="589">
        <v>0.5</v>
      </c>
    </row>
    <row r="345" spans="1:2" s="538" customFormat="1" x14ac:dyDescent="0.25">
      <c r="A345" s="547" t="s">
        <v>2191</v>
      </c>
      <c r="B345" s="587">
        <f>B344/B321*100</f>
        <v>4.9466259064691973E-2</v>
      </c>
    </row>
    <row r="346" spans="1:2" s="538" customFormat="1" x14ac:dyDescent="0.25">
      <c r="A346" s="547" t="s">
        <v>2192</v>
      </c>
      <c r="B346" s="587">
        <v>0.85299999999999998</v>
      </c>
    </row>
    <row r="347" spans="1:2" s="538" customFormat="1" x14ac:dyDescent="0.25">
      <c r="A347" s="547" t="s">
        <v>2193</v>
      </c>
      <c r="B347" s="587">
        <v>0.85299999999999998</v>
      </c>
    </row>
    <row r="348" spans="1:2" s="538" customFormat="1" ht="28.5" x14ac:dyDescent="0.25">
      <c r="A348" s="554" t="s">
        <v>2304</v>
      </c>
      <c r="B348" s="589">
        <v>2.17</v>
      </c>
    </row>
    <row r="349" spans="1:2" s="538" customFormat="1" x14ac:dyDescent="0.25">
      <c r="A349" s="547" t="s">
        <v>2191</v>
      </c>
      <c r="B349" s="587">
        <f>B348/B321*100</f>
        <v>0.21468356434076316</v>
      </c>
    </row>
    <row r="350" spans="1:2" s="538" customFormat="1" x14ac:dyDescent="0.25">
      <c r="A350" s="547" t="s">
        <v>2192</v>
      </c>
      <c r="B350" s="587">
        <v>0</v>
      </c>
    </row>
    <row r="351" spans="1:2" s="538" customFormat="1" x14ac:dyDescent="0.25">
      <c r="A351" s="547" t="s">
        <v>2193</v>
      </c>
      <c r="B351" s="587">
        <v>2.17</v>
      </c>
    </row>
    <row r="352" spans="1:2" s="538" customFormat="1" ht="28.5" x14ac:dyDescent="0.25">
      <c r="A352" s="554" t="s">
        <v>2305</v>
      </c>
      <c r="B352" s="589">
        <f>SUM(B353,B357)</f>
        <v>40.455809879999997</v>
      </c>
    </row>
    <row r="353" spans="1:2" s="538" customFormat="1" ht="28.5" x14ac:dyDescent="0.25">
      <c r="A353" s="554" t="s">
        <v>2306</v>
      </c>
      <c r="B353" s="589">
        <v>8.4239999999999995</v>
      </c>
    </row>
    <row r="354" spans="1:2" s="538" customFormat="1" x14ac:dyDescent="0.25">
      <c r="A354" s="547" t="s">
        <v>2191</v>
      </c>
      <c r="B354" s="587">
        <f>B353/B321*100</f>
        <v>0.83340753272193036</v>
      </c>
    </row>
    <row r="355" spans="1:2" s="538" customFormat="1" x14ac:dyDescent="0.25">
      <c r="A355" s="547" t="s">
        <v>2192</v>
      </c>
      <c r="B355" s="587">
        <v>8.42</v>
      </c>
    </row>
    <row r="356" spans="1:2" s="538" customFormat="1" x14ac:dyDescent="0.25">
      <c r="A356" s="547" t="s">
        <v>2193</v>
      </c>
      <c r="B356" s="587">
        <v>8.423</v>
      </c>
    </row>
    <row r="357" spans="1:2" s="538" customFormat="1" ht="28.5" x14ac:dyDescent="0.25">
      <c r="A357" s="554" t="s">
        <v>2307</v>
      </c>
      <c r="B357" s="587">
        <v>32.031809879999997</v>
      </c>
    </row>
    <row r="358" spans="1:2" s="538" customFormat="1" x14ac:dyDescent="0.25">
      <c r="A358" s="547" t="s">
        <v>2191</v>
      </c>
      <c r="B358" s="587">
        <f>B357/B321*100</f>
        <v>3.1689876116700795</v>
      </c>
    </row>
    <row r="359" spans="1:2" s="538" customFormat="1" x14ac:dyDescent="0.25">
      <c r="A359" s="547" t="s">
        <v>2192</v>
      </c>
      <c r="B359" s="587">
        <v>32.03</v>
      </c>
    </row>
    <row r="360" spans="1:2" s="538" customFormat="1" x14ac:dyDescent="0.25">
      <c r="A360" s="547" t="s">
        <v>2193</v>
      </c>
      <c r="B360" s="587">
        <v>32.031999999999996</v>
      </c>
    </row>
    <row r="361" spans="1:2" s="538" customFormat="1" ht="28.5" x14ac:dyDescent="0.25">
      <c r="A361" s="554" t="s">
        <v>2201</v>
      </c>
      <c r="B361" s="589">
        <f>B362</f>
        <v>68.150832699999995</v>
      </c>
    </row>
    <row r="362" spans="1:2" s="538" customFormat="1" x14ac:dyDescent="0.25">
      <c r="A362" s="554" t="s">
        <v>2308</v>
      </c>
      <c r="B362" s="589">
        <v>68.150832699999995</v>
      </c>
    </row>
    <row r="363" spans="1:2" s="538" customFormat="1" x14ac:dyDescent="0.25">
      <c r="A363" s="547" t="s">
        <v>2191</v>
      </c>
      <c r="B363" s="587">
        <f>B362/B321*100</f>
        <v>6.7423334916253612</v>
      </c>
    </row>
    <row r="364" spans="1:2" s="538" customFormat="1" x14ac:dyDescent="0.25">
      <c r="A364" s="547" t="s">
        <v>2192</v>
      </c>
      <c r="B364" s="587">
        <v>17.465</v>
      </c>
    </row>
    <row r="365" spans="1:2" s="538" customFormat="1" x14ac:dyDescent="0.25">
      <c r="A365" s="547" t="s">
        <v>2193</v>
      </c>
      <c r="B365" s="587">
        <v>48.790999999999997</v>
      </c>
    </row>
    <row r="366" spans="1:2" s="538" customFormat="1" ht="28.5" x14ac:dyDescent="0.25">
      <c r="A366" s="585" t="s">
        <v>2203</v>
      </c>
      <c r="B366" s="590">
        <f>B324/B321*100</f>
        <v>80.431498390367935</v>
      </c>
    </row>
    <row r="367" spans="1:2" s="538" customFormat="1" x14ac:dyDescent="0.25">
      <c r="A367" s="583" t="s">
        <v>2188</v>
      </c>
      <c r="B367" s="590"/>
    </row>
    <row r="368" spans="1:2" s="538" customFormat="1" x14ac:dyDescent="0.25">
      <c r="A368" s="583" t="s">
        <v>2204</v>
      </c>
      <c r="B368" s="590">
        <f>B328+B332+B336</f>
        <v>66.565448807368497</v>
      </c>
    </row>
    <row r="369" spans="1:2" s="538" customFormat="1" x14ac:dyDescent="0.25">
      <c r="A369" s="583" t="s">
        <v>2205</v>
      </c>
      <c r="B369" s="590">
        <f>B354+B358</f>
        <v>4.0023951443920094</v>
      </c>
    </row>
    <row r="370" spans="1:2" s="538" customFormat="1" x14ac:dyDescent="0.25">
      <c r="A370" s="583" t="s">
        <v>2206</v>
      </c>
      <c r="B370" s="590">
        <f>B341+B345++B349</f>
        <v>3.1213209469820633</v>
      </c>
    </row>
    <row r="371" spans="1:2" s="538" customFormat="1" x14ac:dyDescent="0.25">
      <c r="A371" s="585" t="s">
        <v>2207</v>
      </c>
      <c r="B371" s="587">
        <f>B372/B321*100</f>
        <v>0</v>
      </c>
    </row>
    <row r="372" spans="1:2" s="538" customFormat="1" x14ac:dyDescent="0.25">
      <c r="A372" s="585" t="s">
        <v>2208</v>
      </c>
      <c r="B372" s="587"/>
    </row>
    <row r="373" spans="1:2" s="538" customFormat="1" x14ac:dyDescent="0.25">
      <c r="A373" s="585" t="s">
        <v>2209</v>
      </c>
      <c r="B373" s="587">
        <f>B374/B321*100</f>
        <v>0</v>
      </c>
    </row>
    <row r="374" spans="1:2" s="538" customFormat="1" x14ac:dyDescent="0.25">
      <c r="A374" s="585" t="s">
        <v>2210</v>
      </c>
      <c r="B374" s="587">
        <v>0</v>
      </c>
    </row>
    <row r="375" spans="1:2" s="538" customFormat="1" x14ac:dyDescent="0.25">
      <c r="A375" s="585" t="s">
        <v>2211</v>
      </c>
      <c r="B375" s="583"/>
    </row>
    <row r="376" spans="1:2" s="538" customFormat="1" x14ac:dyDescent="0.25">
      <c r="A376" s="583" t="s">
        <v>2212</v>
      </c>
      <c r="B376" s="583" t="s">
        <v>2309</v>
      </c>
    </row>
    <row r="377" spans="1:2" s="538" customFormat="1" x14ac:dyDescent="0.25">
      <c r="A377" s="583" t="s">
        <v>2214</v>
      </c>
      <c r="B377" s="583" t="s">
        <v>2310</v>
      </c>
    </row>
    <row r="378" spans="1:2" s="538" customFormat="1" x14ac:dyDescent="0.25">
      <c r="A378" s="583" t="s">
        <v>2216</v>
      </c>
      <c r="B378" s="583"/>
    </row>
    <row r="379" spans="1:2" s="538" customFormat="1" x14ac:dyDescent="0.25">
      <c r="A379" s="583" t="s">
        <v>2217</v>
      </c>
      <c r="B379" s="583" t="s">
        <v>2311</v>
      </c>
    </row>
    <row r="380" spans="1:2" s="538" customFormat="1" x14ac:dyDescent="0.25">
      <c r="A380" s="583" t="s">
        <v>2219</v>
      </c>
      <c r="B380" s="583" t="s">
        <v>2312</v>
      </c>
    </row>
    <row r="381" spans="1:2" s="538" customFormat="1" ht="60" x14ac:dyDescent="0.25">
      <c r="A381" s="583" t="s">
        <v>2220</v>
      </c>
      <c r="B381" s="583" t="s">
        <v>2313</v>
      </c>
    </row>
    <row r="382" spans="1:2" ht="28.5" x14ac:dyDescent="0.25">
      <c r="A382" s="585" t="s">
        <v>2222</v>
      </c>
      <c r="B382" s="588" t="s">
        <v>2223</v>
      </c>
    </row>
    <row r="383" spans="1:2" x14ac:dyDescent="0.25">
      <c r="A383" s="583" t="s">
        <v>2188</v>
      </c>
      <c r="B383" s="588"/>
    </row>
    <row r="384" spans="1:2" x14ac:dyDescent="0.25">
      <c r="A384" s="583" t="s">
        <v>2224</v>
      </c>
      <c r="B384" s="806" t="s">
        <v>2223</v>
      </c>
    </row>
    <row r="385" spans="1:2" x14ac:dyDescent="0.25">
      <c r="A385" s="583" t="s">
        <v>2225</v>
      </c>
      <c r="B385" s="791"/>
    </row>
    <row r="386" spans="1:2" ht="45" x14ac:dyDescent="0.25">
      <c r="A386" s="591" t="s">
        <v>2226</v>
      </c>
      <c r="B386" s="588" t="s">
        <v>2314</v>
      </c>
    </row>
    <row r="387" spans="1:2" x14ac:dyDescent="0.25">
      <c r="A387" s="585" t="s">
        <v>2227</v>
      </c>
      <c r="B387" s="547"/>
    </row>
    <row r="388" spans="1:2" x14ac:dyDescent="0.25">
      <c r="A388" s="583" t="s">
        <v>2228</v>
      </c>
      <c r="B388" s="547" t="s">
        <v>2315</v>
      </c>
    </row>
    <row r="389" spans="1:2" x14ac:dyDescent="0.25">
      <c r="A389" s="583" t="s">
        <v>2230</v>
      </c>
      <c r="B389" s="547"/>
    </row>
    <row r="390" spans="1:2" x14ac:dyDescent="0.25">
      <c r="A390" s="583" t="s">
        <v>2231</v>
      </c>
      <c r="B390" s="547"/>
    </row>
    <row r="391" spans="1:2" ht="45" x14ac:dyDescent="0.25">
      <c r="A391" s="591" t="s">
        <v>2232</v>
      </c>
      <c r="B391" s="583" t="s">
        <v>2316</v>
      </c>
    </row>
    <row r="392" spans="1:2" ht="28.5" x14ac:dyDescent="0.25">
      <c r="A392" s="585" t="s">
        <v>2234</v>
      </c>
      <c r="B392" s="806"/>
    </row>
    <row r="393" spans="1:2" x14ac:dyDescent="0.25">
      <c r="A393" s="583" t="s">
        <v>2235</v>
      </c>
      <c r="B393" s="806"/>
    </row>
    <row r="394" spans="1:2" x14ac:dyDescent="0.25">
      <c r="A394" s="583" t="s">
        <v>2236</v>
      </c>
      <c r="B394" s="806"/>
    </row>
    <row r="395" spans="1:2" x14ac:dyDescent="0.25">
      <c r="A395" s="583" t="s">
        <v>2237</v>
      </c>
      <c r="B395" s="806"/>
    </row>
    <row r="396" spans="1:2" x14ac:dyDescent="0.25">
      <c r="A396" s="583" t="s">
        <v>2238</v>
      </c>
      <c r="B396" s="806"/>
    </row>
    <row r="397" spans="1:2" ht="15.75" thickBot="1" x14ac:dyDescent="0.3">
      <c r="A397" s="592" t="s">
        <v>2239</v>
      </c>
      <c r="B397" s="806"/>
    </row>
    <row r="398" spans="1:2" ht="57.75" thickBot="1" x14ac:dyDescent="0.3">
      <c r="A398" s="593" t="s">
        <v>5</v>
      </c>
      <c r="B398" s="594" t="s">
        <v>2317</v>
      </c>
    </row>
    <row r="399" spans="1:2" ht="15.75" thickBot="1" x14ac:dyDescent="0.3">
      <c r="A399" s="593" t="s">
        <v>2153</v>
      </c>
      <c r="B399" s="595" t="s">
        <v>2318</v>
      </c>
    </row>
    <row r="400" spans="1:2" ht="15.75" thickBot="1" x14ac:dyDescent="0.3">
      <c r="A400" s="593" t="s">
        <v>2155</v>
      </c>
      <c r="B400" s="596" t="s">
        <v>2156</v>
      </c>
    </row>
    <row r="401" spans="1:2" ht="15.75" thickBot="1" x14ac:dyDescent="0.3">
      <c r="A401" s="593" t="s">
        <v>2157</v>
      </c>
      <c r="B401" s="596" t="s">
        <v>2292</v>
      </c>
    </row>
    <row r="402" spans="1:2" ht="15.75" thickBot="1" x14ac:dyDescent="0.3">
      <c r="A402" s="597" t="s">
        <v>2159</v>
      </c>
      <c r="B402" s="595" t="s">
        <v>2293</v>
      </c>
    </row>
    <row r="403" spans="1:2" ht="15.75" thickBot="1" x14ac:dyDescent="0.3">
      <c r="A403" s="598" t="s">
        <v>2161</v>
      </c>
      <c r="B403" s="546" t="s">
        <v>2162</v>
      </c>
    </row>
    <row r="404" spans="1:2" ht="15.75" thickBot="1" x14ac:dyDescent="0.3">
      <c r="A404" s="594" t="s">
        <v>2163</v>
      </c>
      <c r="B404" s="599"/>
    </row>
    <row r="405" spans="1:2" ht="60.75" thickBot="1" x14ac:dyDescent="0.3">
      <c r="A405" s="599" t="s">
        <v>2164</v>
      </c>
      <c r="B405" s="599" t="s">
        <v>2319</v>
      </c>
    </row>
    <row r="406" spans="1:2" ht="60.75" thickBot="1" x14ac:dyDescent="0.3">
      <c r="A406" s="600" t="s">
        <v>2166</v>
      </c>
      <c r="B406" s="601" t="s">
        <v>2320</v>
      </c>
    </row>
    <row r="407" spans="1:2" ht="60.75" thickBot="1" x14ac:dyDescent="0.3">
      <c r="A407" s="602" t="s">
        <v>2168</v>
      </c>
      <c r="B407" s="603" t="s">
        <v>2321</v>
      </c>
    </row>
    <row r="408" spans="1:2" ht="15.75" thickBot="1" x14ac:dyDescent="0.3">
      <c r="A408" s="597" t="s">
        <v>2170</v>
      </c>
      <c r="B408" s="599"/>
    </row>
    <row r="409" spans="1:2" ht="30.75" thickBot="1" x14ac:dyDescent="0.3">
      <c r="A409" s="602" t="s">
        <v>2171</v>
      </c>
      <c r="B409" s="599" t="s">
        <v>2322</v>
      </c>
    </row>
    <row r="410" spans="1:2" ht="15.75" thickBot="1" x14ac:dyDescent="0.3">
      <c r="A410" s="597" t="s">
        <v>2173</v>
      </c>
      <c r="B410" s="599"/>
    </row>
    <row r="411" spans="1:2" ht="30.75" thickBot="1" x14ac:dyDescent="0.3">
      <c r="A411" s="604" t="s">
        <v>2174</v>
      </c>
      <c r="B411" s="599" t="s">
        <v>2323</v>
      </c>
    </row>
    <row r="412" spans="1:2" ht="15.75" thickBot="1" x14ac:dyDescent="0.3">
      <c r="A412" s="597" t="s">
        <v>2176</v>
      </c>
      <c r="B412" s="605"/>
    </row>
    <row r="413" spans="1:2" ht="15.75" thickBot="1" x14ac:dyDescent="0.3">
      <c r="A413" s="594" t="s">
        <v>2177</v>
      </c>
      <c r="B413" s="605"/>
    </row>
    <row r="414" spans="1:2" ht="15.75" thickBot="1" x14ac:dyDescent="0.3">
      <c r="A414" s="597" t="s">
        <v>2178</v>
      </c>
      <c r="B414" s="606"/>
    </row>
    <row r="415" spans="1:2" ht="28.5" x14ac:dyDescent="0.25">
      <c r="A415" s="594" t="s">
        <v>2179</v>
      </c>
      <c r="B415" s="600"/>
    </row>
    <row r="416" spans="1:2" ht="45" x14ac:dyDescent="0.25">
      <c r="A416" s="607" t="s">
        <v>2180</v>
      </c>
      <c r="B416" s="607"/>
    </row>
    <row r="417" spans="1:2" x14ac:dyDescent="0.25">
      <c r="A417" s="607" t="s">
        <v>2181</v>
      </c>
      <c r="B417" s="607"/>
    </row>
    <row r="418" spans="1:2" x14ac:dyDescent="0.25">
      <c r="A418" s="607" t="s">
        <v>2182</v>
      </c>
      <c r="B418" s="607"/>
    </row>
    <row r="419" spans="1:2" ht="15.75" thickBot="1" x14ac:dyDescent="0.3">
      <c r="A419" s="608" t="s">
        <v>2183</v>
      </c>
      <c r="B419" s="609"/>
    </row>
    <row r="420" spans="1:2" ht="15.75" thickBot="1" x14ac:dyDescent="0.3">
      <c r="A420" s="610" t="s">
        <v>2184</v>
      </c>
      <c r="B420" s="611">
        <v>2412</v>
      </c>
    </row>
    <row r="421" spans="1:2" ht="15.75" thickBot="1" x14ac:dyDescent="0.3">
      <c r="A421" s="599" t="s">
        <v>2185</v>
      </c>
      <c r="B421" s="599" t="s">
        <v>2324</v>
      </c>
    </row>
    <row r="422" spans="1:2" ht="29.25" thickBot="1" x14ac:dyDescent="0.3">
      <c r="A422" s="612" t="s">
        <v>2259</v>
      </c>
      <c r="B422" s="611"/>
    </row>
    <row r="423" spans="1:2" ht="29.25" thickBot="1" x14ac:dyDescent="0.3">
      <c r="A423" s="612" t="s">
        <v>2187</v>
      </c>
      <c r="B423" s="611">
        <f>B425+B438+B451+B472</f>
        <v>1914.6056405700001</v>
      </c>
    </row>
    <row r="424" spans="1:2" ht="15.75" thickBot="1" x14ac:dyDescent="0.3">
      <c r="A424" s="599" t="s">
        <v>2188</v>
      </c>
      <c r="B424" s="599"/>
    </row>
    <row r="425" spans="1:2" ht="29.25" thickBot="1" x14ac:dyDescent="0.3">
      <c r="A425" s="612" t="s">
        <v>2189</v>
      </c>
      <c r="B425" s="611">
        <f>B426+B430+B434</f>
        <v>1581.64947798</v>
      </c>
    </row>
    <row r="426" spans="1:2" ht="30.75" thickBot="1" x14ac:dyDescent="0.3">
      <c r="A426" s="599" t="s">
        <v>2325</v>
      </c>
      <c r="B426" s="611">
        <v>1502</v>
      </c>
    </row>
    <row r="427" spans="1:2" ht="15.75" thickBot="1" x14ac:dyDescent="0.3">
      <c r="A427" s="599" t="s">
        <v>2191</v>
      </c>
      <c r="B427" s="611">
        <f>B426/B420*100</f>
        <v>62.271973466003317</v>
      </c>
    </row>
    <row r="428" spans="1:2" ht="15.75" thickBot="1" x14ac:dyDescent="0.3">
      <c r="A428" s="599" t="s">
        <v>2192</v>
      </c>
      <c r="B428" s="611">
        <v>1391.663</v>
      </c>
    </row>
    <row r="429" spans="1:2" ht="15.75" thickBot="1" x14ac:dyDescent="0.3">
      <c r="A429" s="599" t="s">
        <v>2193</v>
      </c>
      <c r="B429" s="611">
        <v>1228.0129999999999</v>
      </c>
    </row>
    <row r="430" spans="1:2" ht="29.25" thickBot="1" x14ac:dyDescent="0.3">
      <c r="A430" s="612" t="s">
        <v>2326</v>
      </c>
      <c r="B430" s="613">
        <v>79.150000000000006</v>
      </c>
    </row>
    <row r="431" spans="1:2" ht="15.75" thickBot="1" x14ac:dyDescent="0.3">
      <c r="A431" s="599" t="s">
        <v>2191</v>
      </c>
      <c r="B431" s="611">
        <f>B430/B420*100</f>
        <v>3.2815091210613598</v>
      </c>
    </row>
    <row r="432" spans="1:2" ht="15.75" thickBot="1" x14ac:dyDescent="0.3">
      <c r="A432" s="599" t="s">
        <v>2192</v>
      </c>
      <c r="B432" s="611">
        <v>326.69799999999998</v>
      </c>
    </row>
    <row r="433" spans="1:2" ht="15.75" thickBot="1" x14ac:dyDescent="0.3">
      <c r="A433" s="599" t="s">
        <v>2193</v>
      </c>
      <c r="B433" s="611">
        <v>30.914000000000001</v>
      </c>
    </row>
    <row r="434" spans="1:2" ht="29.25" thickBot="1" x14ac:dyDescent="0.3">
      <c r="A434" s="612" t="s">
        <v>2327</v>
      </c>
      <c r="B434" s="613">
        <v>0.49947797999999999</v>
      </c>
    </row>
    <row r="435" spans="1:2" ht="15.75" thickBot="1" x14ac:dyDescent="0.3">
      <c r="A435" s="599" t="s">
        <v>2191</v>
      </c>
      <c r="B435" s="611">
        <f>B434/B420*100</f>
        <v>2.0708042288557212E-2</v>
      </c>
    </row>
    <row r="436" spans="1:2" ht="15.75" thickBot="1" x14ac:dyDescent="0.3">
      <c r="A436" s="599" t="s">
        <v>2192</v>
      </c>
      <c r="B436" s="611">
        <v>0</v>
      </c>
    </row>
    <row r="437" spans="1:2" ht="15.75" thickBot="1" x14ac:dyDescent="0.3">
      <c r="A437" s="599" t="s">
        <v>2193</v>
      </c>
      <c r="B437" s="611">
        <v>0</v>
      </c>
    </row>
    <row r="438" spans="1:2" ht="29.25" thickBot="1" x14ac:dyDescent="0.3">
      <c r="A438" s="612" t="s">
        <v>2328</v>
      </c>
      <c r="B438" s="611">
        <f>B439+B443+B447</f>
        <v>215.925578</v>
      </c>
    </row>
    <row r="439" spans="1:2" ht="29.25" thickBot="1" x14ac:dyDescent="0.3">
      <c r="A439" s="612" t="s">
        <v>2329</v>
      </c>
      <c r="B439" s="613">
        <v>194.71437</v>
      </c>
    </row>
    <row r="440" spans="1:2" ht="15.75" thickBot="1" x14ac:dyDescent="0.3">
      <c r="A440" s="599" t="s">
        <v>2191</v>
      </c>
      <c r="B440" s="611">
        <f>B439/B420*100</f>
        <v>8.0727350746268662</v>
      </c>
    </row>
    <row r="441" spans="1:2" ht="15.75" thickBot="1" x14ac:dyDescent="0.3">
      <c r="A441" s="599" t="s">
        <v>2192</v>
      </c>
      <c r="B441" s="611">
        <v>162.523</v>
      </c>
    </row>
    <row r="442" spans="1:2" ht="15.75" thickBot="1" x14ac:dyDescent="0.3">
      <c r="A442" s="599" t="s">
        <v>2193</v>
      </c>
      <c r="B442" s="611">
        <v>160.26300000000001</v>
      </c>
    </row>
    <row r="443" spans="1:2" ht="29.25" thickBot="1" x14ac:dyDescent="0.3">
      <c r="A443" s="612" t="s">
        <v>2330</v>
      </c>
      <c r="B443" s="613">
        <v>11.66</v>
      </c>
    </row>
    <row r="444" spans="1:2" ht="15.75" thickBot="1" x14ac:dyDescent="0.3">
      <c r="A444" s="599" t="s">
        <v>2191</v>
      </c>
      <c r="B444" s="611">
        <f>B443/B420*100</f>
        <v>0.48341625207296846</v>
      </c>
    </row>
    <row r="445" spans="1:2" ht="15.75" thickBot="1" x14ac:dyDescent="0.3">
      <c r="A445" s="599" t="s">
        <v>2192</v>
      </c>
      <c r="B445" s="611">
        <v>1.839</v>
      </c>
    </row>
    <row r="446" spans="1:2" ht="15.75" thickBot="1" x14ac:dyDescent="0.3">
      <c r="A446" s="599" t="s">
        <v>2193</v>
      </c>
      <c r="B446" s="611">
        <v>10.534000000000001</v>
      </c>
    </row>
    <row r="447" spans="1:2" ht="29.25" thickBot="1" x14ac:dyDescent="0.3">
      <c r="A447" s="612" t="s">
        <v>2331</v>
      </c>
      <c r="B447" s="613">
        <v>9.5512080000000008</v>
      </c>
    </row>
    <row r="448" spans="1:2" ht="15.75" thickBot="1" x14ac:dyDescent="0.3">
      <c r="A448" s="599" t="s">
        <v>2191</v>
      </c>
      <c r="B448" s="611">
        <f>B447/B420*100</f>
        <v>0.39598706467661693</v>
      </c>
    </row>
    <row r="449" spans="1:2" ht="15.75" thickBot="1" x14ac:dyDescent="0.3">
      <c r="A449" s="599" t="s">
        <v>2192</v>
      </c>
      <c r="B449" s="611">
        <v>9.58</v>
      </c>
    </row>
    <row r="450" spans="1:2" ht="15.75" thickBot="1" x14ac:dyDescent="0.3">
      <c r="A450" s="599" t="s">
        <v>2193</v>
      </c>
      <c r="B450" s="611">
        <v>11.256</v>
      </c>
    </row>
    <row r="451" spans="1:2" ht="29.25" thickBot="1" x14ac:dyDescent="0.3">
      <c r="A451" s="612" t="s">
        <v>2305</v>
      </c>
      <c r="B451" s="613">
        <f>B452+B456+B464+B460+B468</f>
        <v>53.727529999999994</v>
      </c>
    </row>
    <row r="452" spans="1:2" ht="29.25" thickBot="1" x14ac:dyDescent="0.3">
      <c r="A452" s="612" t="s">
        <v>2332</v>
      </c>
      <c r="B452" s="613">
        <v>8.2080000000000002</v>
      </c>
    </row>
    <row r="453" spans="1:2" ht="15.75" thickBot="1" x14ac:dyDescent="0.3">
      <c r="A453" s="599" t="s">
        <v>2191</v>
      </c>
      <c r="B453" s="611">
        <f>B452/B420*100</f>
        <v>0.34029850746268658</v>
      </c>
    </row>
    <row r="454" spans="1:2" ht="15.75" thickBot="1" x14ac:dyDescent="0.3">
      <c r="A454" s="599" t="s">
        <v>2192</v>
      </c>
      <c r="B454" s="611">
        <f>B452</f>
        <v>8.2080000000000002</v>
      </c>
    </row>
    <row r="455" spans="1:2" ht="15.75" thickBot="1" x14ac:dyDescent="0.3">
      <c r="A455" s="599" t="s">
        <v>2193</v>
      </c>
      <c r="B455" s="611">
        <v>8.2080000000000002</v>
      </c>
    </row>
    <row r="456" spans="1:2" ht="29.25" thickBot="1" x14ac:dyDescent="0.3">
      <c r="A456" s="612" t="s">
        <v>2333</v>
      </c>
      <c r="B456" s="613">
        <v>34.47419</v>
      </c>
    </row>
    <row r="457" spans="1:2" ht="15.75" thickBot="1" x14ac:dyDescent="0.3">
      <c r="A457" s="599" t="s">
        <v>2191</v>
      </c>
      <c r="B457" s="611">
        <f>B456/B420*100</f>
        <v>1.4292781923714759</v>
      </c>
    </row>
    <row r="458" spans="1:2" ht="15.75" thickBot="1" x14ac:dyDescent="0.3">
      <c r="A458" s="599" t="s">
        <v>2192</v>
      </c>
      <c r="B458" s="611">
        <f>B456</f>
        <v>34.47419</v>
      </c>
    </row>
    <row r="459" spans="1:2" ht="15.75" thickBot="1" x14ac:dyDescent="0.3">
      <c r="A459" s="599" t="s">
        <v>2193</v>
      </c>
      <c r="B459" s="611">
        <v>34.473999999999997</v>
      </c>
    </row>
    <row r="460" spans="1:2" ht="29.25" thickBot="1" x14ac:dyDescent="0.3">
      <c r="A460" s="612" t="s">
        <v>2334</v>
      </c>
      <c r="B460" s="613">
        <v>0</v>
      </c>
    </row>
    <row r="461" spans="1:2" ht="15.75" thickBot="1" x14ac:dyDescent="0.3">
      <c r="A461" s="599" t="s">
        <v>2191</v>
      </c>
      <c r="B461" s="611">
        <f>B460/B420*100</f>
        <v>0</v>
      </c>
    </row>
    <row r="462" spans="1:2" ht="15.75" thickBot="1" x14ac:dyDescent="0.3">
      <c r="A462" s="599" t="s">
        <v>2192</v>
      </c>
      <c r="B462" s="611">
        <v>0</v>
      </c>
    </row>
    <row r="463" spans="1:2" ht="15.75" thickBot="1" x14ac:dyDescent="0.3">
      <c r="A463" s="599" t="s">
        <v>2193</v>
      </c>
      <c r="B463" s="611">
        <v>0</v>
      </c>
    </row>
    <row r="464" spans="1:2" ht="29.25" thickBot="1" x14ac:dyDescent="0.3">
      <c r="A464" s="612" t="s">
        <v>2335</v>
      </c>
      <c r="B464" s="613">
        <v>9.5353399999999997</v>
      </c>
    </row>
    <row r="465" spans="1:2" ht="15.75" thickBot="1" x14ac:dyDescent="0.3">
      <c r="A465" s="599" t="s">
        <v>2191</v>
      </c>
      <c r="B465" s="611">
        <f>B464/B420*100</f>
        <v>0.39532918739635153</v>
      </c>
    </row>
    <row r="466" spans="1:2" ht="15.75" thickBot="1" x14ac:dyDescent="0.3">
      <c r="A466" s="599" t="s">
        <v>2192</v>
      </c>
      <c r="B466" s="611">
        <v>9.5399999999999991</v>
      </c>
    </row>
    <row r="467" spans="1:2" ht="15.75" thickBot="1" x14ac:dyDescent="0.3">
      <c r="A467" s="599" t="s">
        <v>2193</v>
      </c>
      <c r="B467" s="611">
        <v>9.5350000000000001</v>
      </c>
    </row>
    <row r="468" spans="1:2" ht="29.25" thickBot="1" x14ac:dyDescent="0.3">
      <c r="A468" s="612" t="s">
        <v>2336</v>
      </c>
      <c r="B468" s="613">
        <v>1.51</v>
      </c>
    </row>
    <row r="469" spans="1:2" ht="15.75" thickBot="1" x14ac:dyDescent="0.3">
      <c r="A469" s="599" t="s">
        <v>2191</v>
      </c>
      <c r="B469" s="611">
        <f>B468/B420*100</f>
        <v>6.2603648424543953E-2</v>
      </c>
    </row>
    <row r="470" spans="1:2" ht="15.75" thickBot="1" x14ac:dyDescent="0.3">
      <c r="A470" s="599" t="s">
        <v>2192</v>
      </c>
      <c r="B470" s="611">
        <v>1.5089999999999999</v>
      </c>
    </row>
    <row r="471" spans="1:2" ht="15.75" thickBot="1" x14ac:dyDescent="0.3">
      <c r="A471" s="599" t="s">
        <v>2193</v>
      </c>
      <c r="B471" s="611">
        <v>1.5089999999999999</v>
      </c>
    </row>
    <row r="472" spans="1:2" ht="29.25" thickBot="1" x14ac:dyDescent="0.3">
      <c r="A472" s="612" t="s">
        <v>2201</v>
      </c>
      <c r="B472" s="611">
        <f>B473</f>
        <v>63.303054590000002</v>
      </c>
    </row>
    <row r="473" spans="1:2" ht="15.75" thickBot="1" x14ac:dyDescent="0.3">
      <c r="A473" s="599" t="s">
        <v>2202</v>
      </c>
      <c r="B473" s="611">
        <v>63.303054590000002</v>
      </c>
    </row>
    <row r="474" spans="1:2" ht="15.75" thickBot="1" x14ac:dyDescent="0.3">
      <c r="A474" s="599" t="s">
        <v>2191</v>
      </c>
      <c r="B474" s="611">
        <f>B473/B420*100</f>
        <v>2.6245047508291872</v>
      </c>
    </row>
    <row r="475" spans="1:2" ht="15.75" thickBot="1" x14ac:dyDescent="0.3">
      <c r="A475" s="599" t="s">
        <v>2192</v>
      </c>
      <c r="B475" s="611">
        <v>37.767000000000003</v>
      </c>
    </row>
    <row r="476" spans="1:2" ht="15.75" thickBot="1" x14ac:dyDescent="0.3">
      <c r="A476" s="599" t="s">
        <v>2193</v>
      </c>
      <c r="B476" s="611">
        <v>60.670999999999999</v>
      </c>
    </row>
    <row r="477" spans="1:2" ht="29.25" thickBot="1" x14ac:dyDescent="0.3">
      <c r="A477" s="594" t="s">
        <v>2203</v>
      </c>
      <c r="B477" s="614">
        <f>B423/B420*100</f>
        <v>79.378343307213939</v>
      </c>
    </row>
    <row r="478" spans="1:2" ht="15.75" thickBot="1" x14ac:dyDescent="0.3">
      <c r="A478" s="600" t="s">
        <v>2188</v>
      </c>
      <c r="B478" s="614"/>
    </row>
    <row r="479" spans="1:2" ht="15.75" thickBot="1" x14ac:dyDescent="0.3">
      <c r="A479" s="600" t="s">
        <v>2204</v>
      </c>
      <c r="B479" s="614">
        <f>B427+B431+B435</f>
        <v>65.57419062935324</v>
      </c>
    </row>
    <row r="480" spans="1:2" ht="15.75" thickBot="1" x14ac:dyDescent="0.3">
      <c r="A480" s="600" t="s">
        <v>2205</v>
      </c>
      <c r="B480" s="614">
        <f>B453+B457+B461+B465+B469</f>
        <v>2.227509535655058</v>
      </c>
    </row>
    <row r="481" spans="1:2" ht="15.75" thickBot="1" x14ac:dyDescent="0.3">
      <c r="A481" s="600" t="s">
        <v>2206</v>
      </c>
      <c r="B481" s="614">
        <f>B440+B444+B448</f>
        <v>8.9521383913764527</v>
      </c>
    </row>
    <row r="482" spans="1:2" ht="15.75" thickBot="1" x14ac:dyDescent="0.3">
      <c r="A482" s="597" t="s">
        <v>2207</v>
      </c>
      <c r="B482" s="615">
        <f>B483/B420*100</f>
        <v>0</v>
      </c>
    </row>
    <row r="483" spans="1:2" ht="15.75" thickBot="1" x14ac:dyDescent="0.3">
      <c r="A483" s="597" t="s">
        <v>2208</v>
      </c>
      <c r="B483" s="615">
        <v>0</v>
      </c>
    </row>
    <row r="484" spans="1:2" ht="15.75" thickBot="1" x14ac:dyDescent="0.3">
      <c r="A484" s="597" t="s">
        <v>2209</v>
      </c>
      <c r="B484" s="615">
        <f>B485/B420*100</f>
        <v>0</v>
      </c>
    </row>
    <row r="485" spans="1:2" ht="15.75" thickBot="1" x14ac:dyDescent="0.3">
      <c r="A485" s="598" t="s">
        <v>2210</v>
      </c>
      <c r="B485" s="616">
        <v>0</v>
      </c>
    </row>
    <row r="486" spans="1:2" x14ac:dyDescent="0.25">
      <c r="A486" s="594" t="s">
        <v>2211</v>
      </c>
      <c r="B486" s="600"/>
    </row>
    <row r="487" spans="1:2" x14ac:dyDescent="0.25">
      <c r="A487" s="607" t="s">
        <v>2212</v>
      </c>
      <c r="B487" s="607" t="s">
        <v>2337</v>
      </c>
    </row>
    <row r="488" spans="1:2" x14ac:dyDescent="0.25">
      <c r="A488" s="607" t="s">
        <v>2214</v>
      </c>
      <c r="B488" s="607" t="s">
        <v>2338</v>
      </c>
    </row>
    <row r="489" spans="1:2" s="538" customFormat="1" x14ac:dyDescent="0.25">
      <c r="A489" s="607" t="s">
        <v>2216</v>
      </c>
      <c r="B489" s="607"/>
    </row>
    <row r="490" spans="1:2" s="538" customFormat="1" ht="30" x14ac:dyDescent="0.25">
      <c r="A490" s="607" t="s">
        <v>2217</v>
      </c>
      <c r="B490" s="607" t="s">
        <v>2339</v>
      </c>
    </row>
    <row r="491" spans="1:2" s="538" customFormat="1" ht="60.75" thickBot="1" x14ac:dyDescent="0.3">
      <c r="A491" s="609" t="s">
        <v>2219</v>
      </c>
      <c r="B491" s="609" t="s">
        <v>2340</v>
      </c>
    </row>
    <row r="492" spans="1:2" s="538" customFormat="1" ht="105.75" thickBot="1" x14ac:dyDescent="0.3">
      <c r="A492" s="600" t="s">
        <v>2220</v>
      </c>
      <c r="B492" s="602" t="s">
        <v>2341</v>
      </c>
    </row>
    <row r="493" spans="1:2" s="538" customFormat="1" ht="29.25" thickBot="1" x14ac:dyDescent="0.3">
      <c r="A493" s="597" t="s">
        <v>2222</v>
      </c>
      <c r="B493" s="603" t="s">
        <v>2223</v>
      </c>
    </row>
    <row r="494" spans="1:2" s="538" customFormat="1" ht="15.75" thickBot="1" x14ac:dyDescent="0.3">
      <c r="A494" s="600" t="s">
        <v>2188</v>
      </c>
      <c r="B494" s="617"/>
    </row>
    <row r="495" spans="1:2" s="538" customFormat="1" ht="15.75" thickBot="1" x14ac:dyDescent="0.3">
      <c r="A495" s="600" t="s">
        <v>2224</v>
      </c>
      <c r="B495" s="807" t="s">
        <v>2223</v>
      </c>
    </row>
    <row r="496" spans="1:2" s="538" customFormat="1" ht="15.75" thickBot="1" x14ac:dyDescent="0.3">
      <c r="A496" s="600" t="s">
        <v>2225</v>
      </c>
      <c r="B496" s="808"/>
    </row>
    <row r="497" spans="1:2" s="538" customFormat="1" ht="60.75" thickBot="1" x14ac:dyDescent="0.3">
      <c r="A497" s="618" t="s">
        <v>2226</v>
      </c>
      <c r="B497" s="602" t="s">
        <v>2342</v>
      </c>
    </row>
    <row r="498" spans="1:2" s="538" customFormat="1" ht="15.75" thickBot="1" x14ac:dyDescent="0.3">
      <c r="A498" s="597" t="s">
        <v>2227</v>
      </c>
      <c r="B498" s="619"/>
    </row>
    <row r="499" spans="1:2" s="538" customFormat="1" x14ac:dyDescent="0.25">
      <c r="A499" s="607" t="s">
        <v>2228</v>
      </c>
      <c r="B499" s="620" t="s">
        <v>2315</v>
      </c>
    </row>
    <row r="500" spans="1:2" s="538" customFormat="1" x14ac:dyDescent="0.25">
      <c r="A500" s="607" t="s">
        <v>2230</v>
      </c>
      <c r="B500" s="621"/>
    </row>
    <row r="501" spans="1:2" s="538" customFormat="1" ht="15.75" thickBot="1" x14ac:dyDescent="0.3">
      <c r="A501" s="607" t="s">
        <v>2231</v>
      </c>
      <c r="B501" s="622"/>
    </row>
    <row r="502" spans="1:2" s="538" customFormat="1" ht="45.75" thickBot="1" x14ac:dyDescent="0.3">
      <c r="A502" s="618" t="s">
        <v>2232</v>
      </c>
      <c r="B502" s="617" t="s">
        <v>2343</v>
      </c>
    </row>
    <row r="503" spans="1:2" s="538" customFormat="1" ht="28.5" x14ac:dyDescent="0.25">
      <c r="A503" s="594" t="s">
        <v>2234</v>
      </c>
      <c r="B503" s="803"/>
    </row>
    <row r="504" spans="1:2" s="538" customFormat="1" x14ac:dyDescent="0.25">
      <c r="A504" s="607" t="s">
        <v>2235</v>
      </c>
      <c r="B504" s="809"/>
    </row>
    <row r="505" spans="1:2" s="538" customFormat="1" x14ac:dyDescent="0.25">
      <c r="A505" s="607" t="s">
        <v>2236</v>
      </c>
      <c r="B505" s="809"/>
    </row>
    <row r="506" spans="1:2" s="538" customFormat="1" x14ac:dyDescent="0.25">
      <c r="A506" s="607" t="s">
        <v>2237</v>
      </c>
      <c r="B506" s="809"/>
    </row>
    <row r="507" spans="1:2" s="538" customFormat="1" x14ac:dyDescent="0.25">
      <c r="A507" s="607" t="s">
        <v>2238</v>
      </c>
      <c r="B507" s="809"/>
    </row>
    <row r="508" spans="1:2" s="538" customFormat="1" ht="15.75" thickBot="1" x14ac:dyDescent="0.3">
      <c r="A508" s="623" t="s">
        <v>2239</v>
      </c>
      <c r="B508" s="810"/>
    </row>
    <row r="509" spans="1:2" s="538" customFormat="1" ht="57.75" x14ac:dyDescent="0.25">
      <c r="A509" s="542" t="s">
        <v>5</v>
      </c>
      <c r="B509" s="578" t="s">
        <v>2344</v>
      </c>
    </row>
    <row r="510" spans="1:2" s="538" customFormat="1" ht="30" x14ac:dyDescent="0.25">
      <c r="A510" s="542" t="s">
        <v>2153</v>
      </c>
      <c r="B510" s="543" t="s">
        <v>2277</v>
      </c>
    </row>
    <row r="511" spans="1:2" s="538" customFormat="1" x14ac:dyDescent="0.25">
      <c r="A511" s="542" t="s">
        <v>2155</v>
      </c>
      <c r="B511" s="543" t="s">
        <v>2345</v>
      </c>
    </row>
    <row r="512" spans="1:2" s="538" customFormat="1" x14ac:dyDescent="0.25">
      <c r="A512" s="542" t="s">
        <v>2157</v>
      </c>
      <c r="B512" s="544" t="s">
        <v>2346</v>
      </c>
    </row>
    <row r="513" spans="1:2" s="538" customFormat="1" x14ac:dyDescent="0.25">
      <c r="A513" s="545" t="s">
        <v>2159</v>
      </c>
      <c r="B513" s="624">
        <v>41664</v>
      </c>
    </row>
    <row r="514" spans="1:2" s="538" customFormat="1" ht="30" x14ac:dyDescent="0.25">
      <c r="A514" s="545" t="s">
        <v>2161</v>
      </c>
      <c r="B514" s="546" t="s">
        <v>2347</v>
      </c>
    </row>
    <row r="515" spans="1:2" s="555" customFormat="1" x14ac:dyDescent="0.2">
      <c r="A515" s="545" t="s">
        <v>2163</v>
      </c>
      <c r="B515" s="546"/>
    </row>
    <row r="516" spans="1:2" s="538" customFormat="1" ht="60" x14ac:dyDescent="0.25">
      <c r="A516" s="546" t="s">
        <v>2164</v>
      </c>
      <c r="B516" s="547" t="s">
        <v>2165</v>
      </c>
    </row>
    <row r="517" spans="1:2" s="555" customFormat="1" ht="255" x14ac:dyDescent="0.2">
      <c r="A517" s="548" t="s">
        <v>2166</v>
      </c>
      <c r="B517" s="588" t="s">
        <v>2348</v>
      </c>
    </row>
    <row r="518" spans="1:2" s="555" customFormat="1" ht="60" x14ac:dyDescent="0.2">
      <c r="A518" s="548" t="s">
        <v>2168</v>
      </c>
      <c r="B518" s="588" t="s">
        <v>2349</v>
      </c>
    </row>
    <row r="519" spans="1:2" s="538" customFormat="1" x14ac:dyDescent="0.25">
      <c r="A519" s="545" t="s">
        <v>2170</v>
      </c>
      <c r="B519" s="546"/>
    </row>
    <row r="520" spans="1:2" s="538" customFormat="1" x14ac:dyDescent="0.25">
      <c r="A520" s="811" t="s">
        <v>2171</v>
      </c>
      <c r="B520" s="791" t="s">
        <v>2350</v>
      </c>
    </row>
    <row r="521" spans="1:2" s="538" customFormat="1" x14ac:dyDescent="0.25">
      <c r="A521" s="811"/>
      <c r="B521" s="791"/>
    </row>
    <row r="522" spans="1:2" s="555" customFormat="1" x14ac:dyDescent="0.2">
      <c r="A522" s="545" t="s">
        <v>2173</v>
      </c>
      <c r="B522" s="546"/>
    </row>
    <row r="523" spans="1:2" s="538" customFormat="1" ht="30" x14ac:dyDescent="0.25">
      <c r="A523" s="550" t="s">
        <v>2174</v>
      </c>
      <c r="B523" s="546" t="s">
        <v>2351</v>
      </c>
    </row>
    <row r="524" spans="1:2" s="538" customFormat="1" x14ac:dyDescent="0.25">
      <c r="A524" s="545" t="s">
        <v>2176</v>
      </c>
      <c r="B524" s="546"/>
    </row>
    <row r="525" spans="1:2" s="538" customFormat="1" x14ac:dyDescent="0.25">
      <c r="A525" s="545" t="s">
        <v>2177</v>
      </c>
      <c r="B525" s="546"/>
    </row>
    <row r="526" spans="1:2" s="555" customFormat="1" x14ac:dyDescent="0.2">
      <c r="A526" s="545" t="s">
        <v>2178</v>
      </c>
      <c r="B526" s="546"/>
    </row>
    <row r="527" spans="1:2" s="538" customFormat="1" ht="28.5" x14ac:dyDescent="0.25">
      <c r="A527" s="545" t="s">
        <v>2179</v>
      </c>
      <c r="B527" s="548"/>
    </row>
    <row r="528" spans="1:2" s="538" customFormat="1" ht="45" x14ac:dyDescent="0.25">
      <c r="A528" s="548" t="s">
        <v>2180</v>
      </c>
      <c r="B528" s="548"/>
    </row>
    <row r="529" spans="1:2" s="538" customFormat="1" x14ac:dyDescent="0.25">
      <c r="A529" s="548" t="s">
        <v>2181</v>
      </c>
      <c r="B529" s="548"/>
    </row>
    <row r="530" spans="1:2" s="555" customFormat="1" x14ac:dyDescent="0.2">
      <c r="A530" s="548" t="s">
        <v>2182</v>
      </c>
      <c r="B530" s="548"/>
    </row>
    <row r="531" spans="1:2" s="538" customFormat="1" x14ac:dyDescent="0.25">
      <c r="A531" s="550" t="s">
        <v>2183</v>
      </c>
      <c r="B531" s="548"/>
    </row>
    <row r="532" spans="1:2" s="538" customFormat="1" ht="28.5" x14ac:dyDescent="0.25">
      <c r="A532" s="551" t="s">
        <v>2352</v>
      </c>
      <c r="B532" s="551">
        <v>749.25800000000004</v>
      </c>
    </row>
    <row r="533" spans="1:2" s="538" customFormat="1" ht="409.5" x14ac:dyDescent="0.25">
      <c r="A533" s="552" t="s">
        <v>2185</v>
      </c>
      <c r="B533" s="552" t="s">
        <v>2353</v>
      </c>
    </row>
    <row r="534" spans="1:2" s="555" customFormat="1" ht="28.5" x14ac:dyDescent="0.2">
      <c r="A534" s="551" t="s">
        <v>2259</v>
      </c>
      <c r="B534" s="546"/>
    </row>
    <row r="535" spans="1:2" s="538" customFormat="1" ht="28.5" x14ac:dyDescent="0.25">
      <c r="A535" s="551" t="s">
        <v>2187</v>
      </c>
      <c r="B535" s="625">
        <f>B537+B574+B584</f>
        <v>678.98782326000003</v>
      </c>
    </row>
    <row r="536" spans="1:2" s="538" customFormat="1" x14ac:dyDescent="0.25">
      <c r="A536" s="546" t="s">
        <v>2188</v>
      </c>
      <c r="B536" s="546"/>
    </row>
    <row r="537" spans="1:2" s="538" customFormat="1" ht="28.5" x14ac:dyDescent="0.25">
      <c r="A537" s="551" t="s">
        <v>2189</v>
      </c>
      <c r="B537" s="625">
        <f>B538+B542+B546+B550+B554+B558+B562+B566+B570</f>
        <v>564.71682325999996</v>
      </c>
    </row>
    <row r="538" spans="1:2" s="555" customFormat="1" ht="42.75" x14ac:dyDescent="0.2">
      <c r="A538" s="626" t="s">
        <v>2354</v>
      </c>
      <c r="B538" s="627">
        <v>47.482964000000003</v>
      </c>
    </row>
    <row r="539" spans="1:2" s="538" customFormat="1" x14ac:dyDescent="0.25">
      <c r="A539" s="588" t="s">
        <v>2191</v>
      </c>
      <c r="B539" s="628">
        <f>B538/B532*100</f>
        <v>6.3373316000629956</v>
      </c>
    </row>
    <row r="540" spans="1:2" s="538" customFormat="1" x14ac:dyDescent="0.25">
      <c r="A540" s="588" t="s">
        <v>2192</v>
      </c>
      <c r="B540" s="628">
        <v>40.85</v>
      </c>
    </row>
    <row r="541" spans="1:2" s="538" customFormat="1" x14ac:dyDescent="0.25">
      <c r="A541" s="588" t="s">
        <v>2193</v>
      </c>
      <c r="B541" s="628">
        <v>40.844999999999999</v>
      </c>
    </row>
    <row r="542" spans="1:2" s="555" customFormat="1" ht="42.75" x14ac:dyDescent="0.2">
      <c r="A542" s="626" t="s">
        <v>2355</v>
      </c>
      <c r="B542" s="627">
        <v>60.962443999999998</v>
      </c>
    </row>
    <row r="543" spans="1:2" s="538" customFormat="1" x14ac:dyDescent="0.25">
      <c r="A543" s="588" t="s">
        <v>2191</v>
      </c>
      <c r="B543" s="628">
        <f>B542/B532*100</f>
        <v>8.136375454115937</v>
      </c>
    </row>
    <row r="544" spans="1:2" s="538" customFormat="1" x14ac:dyDescent="0.25">
      <c r="A544" s="588" t="s">
        <v>2192</v>
      </c>
      <c r="B544" s="628">
        <v>60.878</v>
      </c>
    </row>
    <row r="545" spans="1:2" s="538" customFormat="1" x14ac:dyDescent="0.25">
      <c r="A545" s="588" t="s">
        <v>2193</v>
      </c>
      <c r="B545" s="628">
        <v>60.878</v>
      </c>
    </row>
    <row r="546" spans="1:2" s="555" customFormat="1" ht="42.75" x14ac:dyDescent="0.2">
      <c r="A546" s="629" t="s">
        <v>2356</v>
      </c>
      <c r="B546" s="627">
        <v>30.742103399999998</v>
      </c>
    </row>
    <row r="547" spans="1:2" s="538" customFormat="1" x14ac:dyDescent="0.25">
      <c r="A547" s="588" t="s">
        <v>2191</v>
      </c>
      <c r="B547" s="628">
        <f>B546/B532*100</f>
        <v>4.1030063609597756</v>
      </c>
    </row>
    <row r="548" spans="1:2" s="538" customFormat="1" x14ac:dyDescent="0.25">
      <c r="A548" s="588" t="s">
        <v>2192</v>
      </c>
      <c r="B548" s="628">
        <v>20.992999999999999</v>
      </c>
    </row>
    <row r="549" spans="1:2" s="538" customFormat="1" x14ac:dyDescent="0.25">
      <c r="A549" s="588" t="s">
        <v>2193</v>
      </c>
      <c r="B549" s="628">
        <v>24.7</v>
      </c>
    </row>
    <row r="550" spans="1:2" s="555" customFormat="1" ht="28.5" x14ac:dyDescent="0.2">
      <c r="A550" s="630" t="s">
        <v>2357</v>
      </c>
      <c r="B550" s="627">
        <v>74.003438040000006</v>
      </c>
    </row>
    <row r="551" spans="1:2" s="538" customFormat="1" x14ac:dyDescent="0.25">
      <c r="A551" s="588" t="s">
        <v>2191</v>
      </c>
      <c r="B551" s="628">
        <f>B550/B532*100</f>
        <v>9.876896615051157</v>
      </c>
    </row>
    <row r="552" spans="1:2" s="538" customFormat="1" x14ac:dyDescent="0.25">
      <c r="A552" s="588" t="s">
        <v>2192</v>
      </c>
      <c r="B552" s="628">
        <v>41.924999999999997</v>
      </c>
    </row>
    <row r="553" spans="1:2" s="538" customFormat="1" x14ac:dyDescent="0.25">
      <c r="A553" s="588" t="s">
        <v>2193</v>
      </c>
      <c r="B553" s="628">
        <v>47.350999999999999</v>
      </c>
    </row>
    <row r="554" spans="1:2" s="555" customFormat="1" ht="28.5" x14ac:dyDescent="0.2">
      <c r="A554" s="629" t="s">
        <v>2358</v>
      </c>
      <c r="B554" s="627">
        <v>154.03685780000001</v>
      </c>
    </row>
    <row r="555" spans="1:2" s="555" customFormat="1" x14ac:dyDescent="0.2">
      <c r="A555" s="588" t="s">
        <v>2191</v>
      </c>
      <c r="B555" s="628">
        <f>B554/B532*100</f>
        <v>20.558587002074052</v>
      </c>
    </row>
    <row r="556" spans="1:2" s="538" customFormat="1" x14ac:dyDescent="0.25">
      <c r="A556" s="588" t="s">
        <v>2192</v>
      </c>
      <c r="B556" s="628">
        <v>141.03200000000001</v>
      </c>
    </row>
    <row r="557" spans="1:2" s="538" customFormat="1" x14ac:dyDescent="0.25">
      <c r="A557" s="588" t="s">
        <v>2193</v>
      </c>
      <c r="B557" s="628">
        <v>153.99299999999999</v>
      </c>
    </row>
    <row r="558" spans="1:2" s="538" customFormat="1" ht="42.75" x14ac:dyDescent="0.25">
      <c r="A558" s="629" t="s">
        <v>2359</v>
      </c>
      <c r="B558" s="627">
        <v>65.99718</v>
      </c>
    </row>
    <row r="559" spans="1:2" s="555" customFormat="1" x14ac:dyDescent="0.2">
      <c r="A559" s="588" t="s">
        <v>2191</v>
      </c>
      <c r="B559" s="628">
        <f>B558/B532*100</f>
        <v>8.808338382773357</v>
      </c>
    </row>
    <row r="560" spans="1:2" s="538" customFormat="1" x14ac:dyDescent="0.25">
      <c r="A560" s="588" t="s">
        <v>2192</v>
      </c>
      <c r="B560" s="628">
        <v>62.488999999999997</v>
      </c>
    </row>
    <row r="561" spans="1:2" s="538" customFormat="1" x14ac:dyDescent="0.25">
      <c r="A561" s="588" t="s">
        <v>2193</v>
      </c>
      <c r="B561" s="628">
        <v>62.973999999999997</v>
      </c>
    </row>
    <row r="562" spans="1:2" s="538" customFormat="1" ht="42.75" x14ac:dyDescent="0.25">
      <c r="A562" s="629" t="s">
        <v>2360</v>
      </c>
      <c r="B562" s="627">
        <v>67.98124</v>
      </c>
    </row>
    <row r="563" spans="1:2" s="538" customFormat="1" x14ac:dyDescent="0.25">
      <c r="A563" s="588" t="s">
        <v>2191</v>
      </c>
      <c r="B563" s="628">
        <f>B562/B532*100</f>
        <v>9.0731416948501042</v>
      </c>
    </row>
    <row r="564" spans="1:2" s="555" customFormat="1" x14ac:dyDescent="0.2">
      <c r="A564" s="588" t="s">
        <v>2192</v>
      </c>
      <c r="B564" s="628">
        <v>38.430999999999997</v>
      </c>
    </row>
    <row r="565" spans="1:2" s="555" customFormat="1" x14ac:dyDescent="0.2">
      <c r="A565" s="588" t="s">
        <v>2193</v>
      </c>
      <c r="B565" s="628">
        <v>40.616999999999997</v>
      </c>
    </row>
    <row r="566" spans="1:2" s="538" customFormat="1" ht="28.5" x14ac:dyDescent="0.25">
      <c r="A566" s="631" t="s">
        <v>2361</v>
      </c>
      <c r="B566" s="627">
        <v>0.35946340000000004</v>
      </c>
    </row>
    <row r="567" spans="1:2" s="538" customFormat="1" x14ac:dyDescent="0.25">
      <c r="A567" s="588" t="s">
        <v>2191</v>
      </c>
      <c r="B567" s="628">
        <f>B566/B532*100</f>
        <v>4.7975917507720976E-2</v>
      </c>
    </row>
    <row r="568" spans="1:2" s="538" customFormat="1" x14ac:dyDescent="0.25">
      <c r="A568" s="588" t="s">
        <v>2192</v>
      </c>
      <c r="B568" s="628">
        <v>0.35899999999999999</v>
      </c>
    </row>
    <row r="569" spans="1:2" s="538" customFormat="1" x14ac:dyDescent="0.25">
      <c r="A569" s="588" t="s">
        <v>2193</v>
      </c>
      <c r="B569" s="628">
        <v>0.35899999999999999</v>
      </c>
    </row>
    <row r="570" spans="1:2" s="538" customFormat="1" ht="42.75" x14ac:dyDescent="0.25">
      <c r="A570" s="629" t="s">
        <v>2362</v>
      </c>
      <c r="B570" s="627">
        <v>63.151132619999998</v>
      </c>
    </row>
    <row r="571" spans="1:2" s="538" customFormat="1" x14ac:dyDescent="0.25">
      <c r="A571" s="588" t="s">
        <v>2191</v>
      </c>
      <c r="B571" s="628">
        <f>B570/B532*100</f>
        <v>8.4284896017126272</v>
      </c>
    </row>
    <row r="572" spans="1:2" s="538" customFormat="1" x14ac:dyDescent="0.25">
      <c r="A572" s="588" t="s">
        <v>2192</v>
      </c>
      <c r="B572" s="628">
        <v>52.527999999999999</v>
      </c>
    </row>
    <row r="573" spans="1:2" s="538" customFormat="1" x14ac:dyDescent="0.25">
      <c r="A573" s="588" t="s">
        <v>2193</v>
      </c>
      <c r="B573" s="628">
        <v>54.981000000000002</v>
      </c>
    </row>
    <row r="574" spans="1:2" s="538" customFormat="1" ht="28.5" x14ac:dyDescent="0.25">
      <c r="A574" s="632" t="s">
        <v>2195</v>
      </c>
      <c r="B574" s="633">
        <f>B575</f>
        <v>87.96</v>
      </c>
    </row>
    <row r="575" spans="1:2" s="538" customFormat="1" ht="28.5" x14ac:dyDescent="0.25">
      <c r="A575" s="554" t="s">
        <v>2363</v>
      </c>
      <c r="B575" s="557">
        <v>87.96</v>
      </c>
    </row>
    <row r="576" spans="1:2" s="538" customFormat="1" x14ac:dyDescent="0.25">
      <c r="A576" s="547" t="s">
        <v>2191</v>
      </c>
      <c r="B576" s="553">
        <f>B575/B532*100</f>
        <v>11.739614391838323</v>
      </c>
    </row>
    <row r="577" spans="1:2" s="538" customFormat="1" x14ac:dyDescent="0.25">
      <c r="A577" s="547" t="s">
        <v>2192</v>
      </c>
      <c r="B577" s="553">
        <v>87.954999999999998</v>
      </c>
    </row>
    <row r="578" spans="1:2" s="538" customFormat="1" x14ac:dyDescent="0.25">
      <c r="A578" s="547" t="s">
        <v>2193</v>
      </c>
      <c r="B578" s="553">
        <v>87.954999999999998</v>
      </c>
    </row>
    <row r="579" spans="1:2" s="538" customFormat="1" ht="28.5" x14ac:dyDescent="0.25">
      <c r="A579" s="551" t="s">
        <v>2198</v>
      </c>
      <c r="B579" s="557" t="s">
        <v>2199</v>
      </c>
    </row>
    <row r="580" spans="1:2" s="538" customFormat="1" x14ac:dyDescent="0.25">
      <c r="A580" s="546" t="s">
        <v>2364</v>
      </c>
      <c r="B580" s="553">
        <v>0</v>
      </c>
    </row>
    <row r="581" spans="1:2" s="538" customFormat="1" x14ac:dyDescent="0.25">
      <c r="A581" s="546" t="s">
        <v>2191</v>
      </c>
      <c r="B581" s="553"/>
    </row>
    <row r="582" spans="1:2" s="538" customFormat="1" x14ac:dyDescent="0.25">
      <c r="A582" s="546" t="s">
        <v>2192</v>
      </c>
      <c r="B582" s="553"/>
    </row>
    <row r="583" spans="1:2" s="538" customFormat="1" x14ac:dyDescent="0.25">
      <c r="A583" s="546" t="s">
        <v>2193</v>
      </c>
      <c r="B583" s="553"/>
    </row>
    <row r="584" spans="1:2" s="538" customFormat="1" ht="28.5" x14ac:dyDescent="0.25">
      <c r="A584" s="551" t="s">
        <v>2201</v>
      </c>
      <c r="B584" s="557">
        <f>B585</f>
        <v>26.311</v>
      </c>
    </row>
    <row r="585" spans="1:2" s="538" customFormat="1" ht="28.5" x14ac:dyDescent="0.25">
      <c r="A585" s="551" t="s">
        <v>2364</v>
      </c>
      <c r="B585" s="557">
        <v>26.311</v>
      </c>
    </row>
    <row r="586" spans="1:2" s="538" customFormat="1" x14ac:dyDescent="0.25">
      <c r="A586" s="546" t="s">
        <v>2191</v>
      </c>
      <c r="B586" s="553">
        <f>B585/B532*100</f>
        <v>3.5116074836705113</v>
      </c>
    </row>
    <row r="587" spans="1:2" s="538" customFormat="1" x14ac:dyDescent="0.25">
      <c r="A587" s="546" t="s">
        <v>2192</v>
      </c>
      <c r="B587" s="553">
        <v>24.273</v>
      </c>
    </row>
    <row r="588" spans="1:2" s="538" customFormat="1" x14ac:dyDescent="0.25">
      <c r="A588" s="546" t="s">
        <v>2193</v>
      </c>
      <c r="B588" s="553">
        <v>22.364000000000001</v>
      </c>
    </row>
    <row r="589" spans="1:2" s="538" customFormat="1" ht="28.5" x14ac:dyDescent="0.25">
      <c r="A589" s="545" t="s">
        <v>2203</v>
      </c>
      <c r="B589" s="634">
        <f>B535/B532*100</f>
        <v>90.621364504616565</v>
      </c>
    </row>
    <row r="590" spans="1:2" s="538" customFormat="1" x14ac:dyDescent="0.25">
      <c r="A590" s="548" t="s">
        <v>2188</v>
      </c>
      <c r="B590" s="564"/>
    </row>
    <row r="591" spans="1:2" s="538" customFormat="1" x14ac:dyDescent="0.25">
      <c r="A591" s="548" t="s">
        <v>2204</v>
      </c>
      <c r="B591" s="634">
        <f>B539+B543+B547+B551+B555+B559+B563+B567+B571</f>
        <v>75.370142629107733</v>
      </c>
    </row>
    <row r="592" spans="1:2" s="538" customFormat="1" x14ac:dyDescent="0.25">
      <c r="A592" s="548" t="s">
        <v>2205</v>
      </c>
      <c r="B592" s="563"/>
    </row>
    <row r="593" spans="1:2" s="538" customFormat="1" x14ac:dyDescent="0.25">
      <c r="A593" s="548" t="s">
        <v>2206</v>
      </c>
      <c r="B593" s="563">
        <f>B576</f>
        <v>11.739614391838323</v>
      </c>
    </row>
    <row r="594" spans="1:2" s="538" customFormat="1" x14ac:dyDescent="0.25">
      <c r="A594" s="545" t="s">
        <v>2207</v>
      </c>
      <c r="B594" s="553">
        <v>0</v>
      </c>
    </row>
    <row r="595" spans="1:2" s="538" customFormat="1" x14ac:dyDescent="0.25">
      <c r="A595" s="545" t="s">
        <v>2208</v>
      </c>
      <c r="B595" s="553">
        <v>0</v>
      </c>
    </row>
    <row r="596" spans="1:2" s="538" customFormat="1" x14ac:dyDescent="0.25">
      <c r="A596" s="545" t="s">
        <v>2209</v>
      </c>
      <c r="B596" s="553">
        <f>B597/B532*100</f>
        <v>0</v>
      </c>
    </row>
    <row r="597" spans="1:2" s="538" customFormat="1" x14ac:dyDescent="0.25">
      <c r="A597" s="545" t="s">
        <v>2210</v>
      </c>
      <c r="B597" s="553">
        <v>0</v>
      </c>
    </row>
    <row r="598" spans="1:2" s="538" customFormat="1" x14ac:dyDescent="0.25">
      <c r="A598" s="545" t="s">
        <v>2211</v>
      </c>
      <c r="B598" s="548"/>
    </row>
    <row r="599" spans="1:2" s="538" customFormat="1" x14ac:dyDescent="0.25">
      <c r="A599" s="548" t="s">
        <v>2212</v>
      </c>
      <c r="B599" s="548" t="s">
        <v>2213</v>
      </c>
    </row>
    <row r="600" spans="1:2" s="538" customFormat="1" x14ac:dyDescent="0.25">
      <c r="A600" s="548" t="s">
        <v>2214</v>
      </c>
      <c r="B600" s="565" t="s">
        <v>2365</v>
      </c>
    </row>
    <row r="601" spans="1:2" s="538" customFormat="1" x14ac:dyDescent="0.25">
      <c r="A601" s="548" t="s">
        <v>2216</v>
      </c>
      <c r="B601" s="565"/>
    </row>
    <row r="602" spans="1:2" s="538" customFormat="1" ht="60" x14ac:dyDescent="0.25">
      <c r="A602" s="548" t="s">
        <v>2217</v>
      </c>
      <c r="B602" s="548" t="s">
        <v>2366</v>
      </c>
    </row>
    <row r="603" spans="1:2" s="538" customFormat="1" x14ac:dyDescent="0.25">
      <c r="A603" s="548" t="s">
        <v>2219</v>
      </c>
      <c r="B603" s="565"/>
    </row>
    <row r="604" spans="1:2" s="538" customFormat="1" ht="60" x14ac:dyDescent="0.25">
      <c r="A604" s="548" t="s">
        <v>2220</v>
      </c>
      <c r="B604" s="548" t="s">
        <v>2367</v>
      </c>
    </row>
    <row r="605" spans="1:2" s="538" customFormat="1" ht="28.5" x14ac:dyDescent="0.25">
      <c r="A605" s="545" t="s">
        <v>2222</v>
      </c>
      <c r="B605" s="548" t="s">
        <v>2223</v>
      </c>
    </row>
    <row r="606" spans="1:2" s="538" customFormat="1" x14ac:dyDescent="0.25">
      <c r="A606" s="548" t="s">
        <v>2188</v>
      </c>
      <c r="B606" s="548"/>
    </row>
    <row r="607" spans="1:2" s="538" customFormat="1" x14ac:dyDescent="0.25">
      <c r="A607" s="548" t="s">
        <v>2224</v>
      </c>
      <c r="B607" s="805" t="s">
        <v>2223</v>
      </c>
    </row>
    <row r="608" spans="1:2" s="538" customFormat="1" x14ac:dyDescent="0.25">
      <c r="A608" s="548" t="s">
        <v>2225</v>
      </c>
      <c r="B608" s="805"/>
    </row>
    <row r="609" spans="1:2" s="538" customFormat="1" x14ac:dyDescent="0.25">
      <c r="A609" s="566" t="s">
        <v>2226</v>
      </c>
      <c r="B609" s="552" t="s">
        <v>2199</v>
      </c>
    </row>
    <row r="610" spans="1:2" s="538" customFormat="1" x14ac:dyDescent="0.25">
      <c r="A610" s="545" t="s">
        <v>2227</v>
      </c>
      <c r="B610" s="546"/>
    </row>
    <row r="611" spans="1:2" s="538" customFormat="1" x14ac:dyDescent="0.25">
      <c r="A611" s="548" t="s">
        <v>2228</v>
      </c>
      <c r="B611" s="635">
        <v>41244</v>
      </c>
    </row>
    <row r="612" spans="1:2" s="538" customFormat="1" x14ac:dyDescent="0.25">
      <c r="A612" s="548" t="s">
        <v>2230</v>
      </c>
      <c r="B612" s="546"/>
    </row>
    <row r="613" spans="1:2" s="538" customFormat="1" x14ac:dyDescent="0.25">
      <c r="A613" s="548" t="s">
        <v>2231</v>
      </c>
      <c r="B613" s="546"/>
    </row>
    <row r="614" spans="1:2" s="538" customFormat="1" ht="105" x14ac:dyDescent="0.25">
      <c r="A614" s="578" t="s">
        <v>2232</v>
      </c>
      <c r="B614" s="548" t="s">
        <v>2368</v>
      </c>
    </row>
    <row r="615" spans="1:2" s="538" customFormat="1" ht="28.5" x14ac:dyDescent="0.25">
      <c r="A615" s="545" t="s">
        <v>2234</v>
      </c>
      <c r="B615" s="791" t="s">
        <v>2369</v>
      </c>
    </row>
    <row r="616" spans="1:2" s="538" customFormat="1" x14ac:dyDescent="0.25">
      <c r="A616" s="548" t="s">
        <v>2235</v>
      </c>
      <c r="B616" s="791"/>
    </row>
    <row r="617" spans="1:2" s="538" customFormat="1" x14ac:dyDescent="0.25">
      <c r="A617" s="548" t="s">
        <v>2236</v>
      </c>
      <c r="B617" s="791"/>
    </row>
    <row r="618" spans="1:2" s="538" customFormat="1" x14ac:dyDescent="0.25">
      <c r="A618" s="548" t="s">
        <v>2237</v>
      </c>
      <c r="B618" s="791"/>
    </row>
    <row r="619" spans="1:2" s="538" customFormat="1" x14ac:dyDescent="0.25">
      <c r="A619" s="548" t="s">
        <v>2238</v>
      </c>
      <c r="B619" s="791"/>
    </row>
    <row r="620" spans="1:2" s="538" customFormat="1" x14ac:dyDescent="0.25">
      <c r="A620" s="569" t="s">
        <v>2239</v>
      </c>
      <c r="B620" s="791"/>
    </row>
    <row r="621" spans="1:2" s="538" customFormat="1" ht="57.75" x14ac:dyDescent="0.25">
      <c r="A621" s="542" t="s">
        <v>5</v>
      </c>
      <c r="B621" s="578" t="s">
        <v>2370</v>
      </c>
    </row>
    <row r="622" spans="1:2" s="538" customFormat="1" ht="30" x14ac:dyDescent="0.25">
      <c r="A622" s="542" t="s">
        <v>2153</v>
      </c>
      <c r="B622" s="543" t="s">
        <v>2277</v>
      </c>
    </row>
    <row r="623" spans="1:2" s="538" customFormat="1" x14ac:dyDescent="0.25">
      <c r="A623" s="542" t="s">
        <v>2155</v>
      </c>
      <c r="B623" s="543" t="s">
        <v>2345</v>
      </c>
    </row>
    <row r="624" spans="1:2" s="538" customFormat="1" x14ac:dyDescent="0.25">
      <c r="A624" s="542" t="s">
        <v>2157</v>
      </c>
      <c r="B624" s="544" t="s">
        <v>2371</v>
      </c>
    </row>
    <row r="625" spans="1:2" s="555" customFormat="1" x14ac:dyDescent="0.25">
      <c r="A625" s="545" t="s">
        <v>2159</v>
      </c>
      <c r="B625" s="624">
        <v>41664</v>
      </c>
    </row>
    <row r="626" spans="1:2" s="538" customFormat="1" ht="30" x14ac:dyDescent="0.25">
      <c r="A626" s="545" t="s">
        <v>2161</v>
      </c>
      <c r="B626" s="546" t="s">
        <v>2347</v>
      </c>
    </row>
    <row r="627" spans="1:2" s="538" customFormat="1" x14ac:dyDescent="0.25">
      <c r="A627" s="545" t="s">
        <v>2163</v>
      </c>
      <c r="B627" s="546"/>
    </row>
    <row r="628" spans="1:2" s="538" customFormat="1" ht="60" x14ac:dyDescent="0.25">
      <c r="A628" s="546" t="s">
        <v>2164</v>
      </c>
      <c r="B628" s="547" t="s">
        <v>2165</v>
      </c>
    </row>
    <row r="629" spans="1:2" s="555" customFormat="1" ht="60" x14ac:dyDescent="0.2">
      <c r="A629" s="548" t="s">
        <v>2166</v>
      </c>
      <c r="B629" s="588" t="s">
        <v>2372</v>
      </c>
    </row>
    <row r="630" spans="1:2" s="538" customFormat="1" ht="60" x14ac:dyDescent="0.25">
      <c r="A630" s="548" t="s">
        <v>2168</v>
      </c>
      <c r="B630" s="588" t="s">
        <v>2373</v>
      </c>
    </row>
    <row r="631" spans="1:2" s="538" customFormat="1" x14ac:dyDescent="0.25">
      <c r="A631" s="545" t="s">
        <v>2170</v>
      </c>
      <c r="B631" s="546"/>
    </row>
    <row r="632" spans="1:2" s="538" customFormat="1" ht="30" x14ac:dyDescent="0.25">
      <c r="A632" s="548" t="s">
        <v>2171</v>
      </c>
      <c r="B632" s="546" t="s">
        <v>2374</v>
      </c>
    </row>
    <row r="633" spans="1:2" s="555" customFormat="1" x14ac:dyDescent="0.2">
      <c r="A633" s="545" t="s">
        <v>2173</v>
      </c>
      <c r="B633" s="546"/>
    </row>
    <row r="634" spans="1:2" s="538" customFormat="1" ht="30" x14ac:dyDescent="0.25">
      <c r="A634" s="550" t="s">
        <v>2174</v>
      </c>
      <c r="B634" s="588" t="s">
        <v>2375</v>
      </c>
    </row>
    <row r="635" spans="1:2" s="538" customFormat="1" x14ac:dyDescent="0.25">
      <c r="A635" s="545" t="s">
        <v>2176</v>
      </c>
      <c r="B635" s="546"/>
    </row>
    <row r="636" spans="1:2" s="538" customFormat="1" x14ac:dyDescent="0.25">
      <c r="A636" s="545" t="s">
        <v>2177</v>
      </c>
      <c r="B636" s="546"/>
    </row>
    <row r="637" spans="1:2" s="555" customFormat="1" x14ac:dyDescent="0.2">
      <c r="A637" s="545" t="s">
        <v>2178</v>
      </c>
      <c r="B637" s="546"/>
    </row>
    <row r="638" spans="1:2" s="538" customFormat="1" ht="28.5" x14ac:dyDescent="0.25">
      <c r="A638" s="545" t="s">
        <v>2179</v>
      </c>
      <c r="B638" s="548"/>
    </row>
    <row r="639" spans="1:2" s="538" customFormat="1" ht="45" x14ac:dyDescent="0.25">
      <c r="A639" s="548" t="s">
        <v>2180</v>
      </c>
      <c r="B639" s="548"/>
    </row>
    <row r="640" spans="1:2" s="538" customFormat="1" x14ac:dyDescent="0.25">
      <c r="A640" s="548" t="s">
        <v>2181</v>
      </c>
      <c r="B640" s="548"/>
    </row>
    <row r="641" spans="1:2" s="538" customFormat="1" x14ac:dyDescent="0.25">
      <c r="A641" s="548" t="s">
        <v>2182</v>
      </c>
      <c r="B641" s="548"/>
    </row>
    <row r="642" spans="1:2" s="538" customFormat="1" x14ac:dyDescent="0.25">
      <c r="A642" s="550" t="s">
        <v>2183</v>
      </c>
      <c r="B642" s="548"/>
    </row>
    <row r="643" spans="1:2" s="538" customFormat="1" ht="28.5" x14ac:dyDescent="0.25">
      <c r="A643" s="551" t="s">
        <v>2352</v>
      </c>
      <c r="B643" s="546">
        <v>453.863</v>
      </c>
    </row>
    <row r="644" spans="1:2" s="538" customFormat="1" ht="409.5" x14ac:dyDescent="0.25">
      <c r="A644" s="552" t="s">
        <v>2185</v>
      </c>
      <c r="B644" s="546" t="s">
        <v>2376</v>
      </c>
    </row>
    <row r="645" spans="1:2" s="538" customFormat="1" ht="28.5" x14ac:dyDescent="0.25">
      <c r="A645" s="551" t="s">
        <v>2259</v>
      </c>
      <c r="B645" s="551"/>
    </row>
    <row r="646" spans="1:2" s="538" customFormat="1" ht="28.5" x14ac:dyDescent="0.25">
      <c r="A646" s="551" t="s">
        <v>2187</v>
      </c>
      <c r="B646" s="625">
        <f>B648+B669+B680</f>
        <v>292.77631094000003</v>
      </c>
    </row>
    <row r="647" spans="1:2" s="538" customFormat="1" x14ac:dyDescent="0.25">
      <c r="A647" s="551" t="s">
        <v>2188</v>
      </c>
      <c r="B647" s="546"/>
    </row>
    <row r="648" spans="1:2" s="538" customFormat="1" ht="28.5" x14ac:dyDescent="0.25">
      <c r="A648" s="551" t="s">
        <v>2189</v>
      </c>
      <c r="B648" s="559">
        <f>B649+B653+B657+B661+B665</f>
        <v>227.33032857000001</v>
      </c>
    </row>
    <row r="649" spans="1:2" s="538" customFormat="1" ht="42.75" x14ac:dyDescent="0.25">
      <c r="A649" s="631" t="s">
        <v>2377</v>
      </c>
      <c r="B649" s="627">
        <v>75.037887400000002</v>
      </c>
    </row>
    <row r="650" spans="1:2" s="538" customFormat="1" x14ac:dyDescent="0.25">
      <c r="A650" s="588" t="s">
        <v>2191</v>
      </c>
      <c r="B650" s="628">
        <f>B649/B643*100</f>
        <v>16.53315811158874</v>
      </c>
    </row>
    <row r="651" spans="1:2" s="538" customFormat="1" x14ac:dyDescent="0.25">
      <c r="A651" s="588" t="s">
        <v>2192</v>
      </c>
      <c r="B651" s="628">
        <v>52.613</v>
      </c>
    </row>
    <row r="652" spans="1:2" s="538" customFormat="1" x14ac:dyDescent="0.25">
      <c r="A652" s="588" t="s">
        <v>2378</v>
      </c>
      <c r="B652" s="628">
        <v>51.097000000000001</v>
      </c>
    </row>
    <row r="653" spans="1:2" s="538" customFormat="1" ht="42.75" x14ac:dyDescent="0.25">
      <c r="A653" s="631" t="s">
        <v>2379</v>
      </c>
      <c r="B653" s="627">
        <v>27.013057960000001</v>
      </c>
    </row>
    <row r="654" spans="1:2" s="538" customFormat="1" x14ac:dyDescent="0.25">
      <c r="A654" s="588" t="s">
        <v>2191</v>
      </c>
      <c r="B654" s="628">
        <f>B653/B643*100</f>
        <v>5.9518087969277076</v>
      </c>
    </row>
    <row r="655" spans="1:2" s="538" customFormat="1" x14ac:dyDescent="0.25">
      <c r="A655" s="588" t="s">
        <v>2192</v>
      </c>
      <c r="B655" s="628">
        <v>25.765000000000001</v>
      </c>
    </row>
    <row r="656" spans="1:2" s="538" customFormat="1" x14ac:dyDescent="0.25">
      <c r="A656" s="588" t="s">
        <v>2378</v>
      </c>
      <c r="B656" s="628">
        <v>25.111999999999998</v>
      </c>
    </row>
    <row r="657" spans="1:2" s="538" customFormat="1" ht="42.75" x14ac:dyDescent="0.25">
      <c r="A657" s="631" t="s">
        <v>2380</v>
      </c>
      <c r="B657" s="627">
        <v>38.1371988</v>
      </c>
    </row>
    <row r="658" spans="1:2" s="538" customFormat="1" x14ac:dyDescent="0.25">
      <c r="A658" s="588" t="s">
        <v>2191</v>
      </c>
      <c r="B658" s="628">
        <f>B657/B643*100</f>
        <v>8.4027996994687832</v>
      </c>
    </row>
    <row r="659" spans="1:2" s="538" customFormat="1" x14ac:dyDescent="0.25">
      <c r="A659" s="588" t="s">
        <v>2192</v>
      </c>
      <c r="B659" s="628">
        <v>33.619</v>
      </c>
    </row>
    <row r="660" spans="1:2" s="538" customFormat="1" x14ac:dyDescent="0.25">
      <c r="A660" s="588" t="s">
        <v>2378</v>
      </c>
      <c r="B660" s="628">
        <v>29.638000000000002</v>
      </c>
    </row>
    <row r="661" spans="1:2" s="538" customFormat="1" ht="28.5" x14ac:dyDescent="0.25">
      <c r="A661" s="631" t="s">
        <v>2381</v>
      </c>
      <c r="B661" s="627">
        <v>22.497844600000001</v>
      </c>
    </row>
    <row r="662" spans="1:2" s="538" customFormat="1" x14ac:dyDescent="0.25">
      <c r="A662" s="588" t="s">
        <v>2191</v>
      </c>
      <c r="B662" s="628">
        <f>B661/B643*100</f>
        <v>4.9569682040615781</v>
      </c>
    </row>
    <row r="663" spans="1:2" s="538" customFormat="1" x14ac:dyDescent="0.25">
      <c r="A663" s="588" t="s">
        <v>2192</v>
      </c>
      <c r="B663" s="628">
        <v>17.181000000000001</v>
      </c>
    </row>
    <row r="664" spans="1:2" s="538" customFormat="1" x14ac:dyDescent="0.25">
      <c r="A664" s="588" t="s">
        <v>2192</v>
      </c>
      <c r="B664" s="628">
        <v>18.082000000000001</v>
      </c>
    </row>
    <row r="665" spans="1:2" s="538" customFormat="1" ht="42.75" x14ac:dyDescent="0.25">
      <c r="A665" s="632" t="s">
        <v>2382</v>
      </c>
      <c r="B665" s="636">
        <v>64.644339810000005</v>
      </c>
    </row>
    <row r="666" spans="1:2" s="538" customFormat="1" x14ac:dyDescent="0.25">
      <c r="A666" s="588" t="s">
        <v>2191</v>
      </c>
      <c r="B666" s="628">
        <f>B665/B643*100</f>
        <v>14.243139407706732</v>
      </c>
    </row>
    <row r="667" spans="1:2" s="538" customFormat="1" x14ac:dyDescent="0.25">
      <c r="A667" s="588" t="s">
        <v>2192</v>
      </c>
      <c r="B667" s="628">
        <v>23.303999999999998</v>
      </c>
    </row>
    <row r="668" spans="1:2" s="538" customFormat="1" x14ac:dyDescent="0.25">
      <c r="A668" s="588" t="s">
        <v>2192</v>
      </c>
      <c r="B668" s="628">
        <v>29.13</v>
      </c>
    </row>
    <row r="669" spans="1:2" s="538" customFormat="1" ht="28.5" x14ac:dyDescent="0.25">
      <c r="A669" s="554" t="s">
        <v>2195</v>
      </c>
      <c r="B669" s="553">
        <f>B671</f>
        <v>31.26821837</v>
      </c>
    </row>
    <row r="670" spans="1:2" s="538" customFormat="1" x14ac:dyDescent="0.25">
      <c r="A670" s="547" t="s">
        <v>2383</v>
      </c>
      <c r="B670" s="546"/>
    </row>
    <row r="671" spans="1:2" s="538" customFormat="1" ht="28.5" x14ac:dyDescent="0.25">
      <c r="A671" s="554" t="s">
        <v>2384</v>
      </c>
      <c r="B671" s="557">
        <v>31.26821837</v>
      </c>
    </row>
    <row r="672" spans="1:2" s="538" customFormat="1" x14ac:dyDescent="0.25">
      <c r="A672" s="547" t="s">
        <v>2191</v>
      </c>
      <c r="B672" s="553">
        <f>B671/B643*100</f>
        <v>6.889351714063495</v>
      </c>
    </row>
    <row r="673" spans="1:2" s="538" customFormat="1" x14ac:dyDescent="0.25">
      <c r="A673" s="547" t="s">
        <v>2192</v>
      </c>
      <c r="B673" s="553">
        <v>31.317</v>
      </c>
    </row>
    <row r="674" spans="1:2" s="538" customFormat="1" x14ac:dyDescent="0.25">
      <c r="A674" s="547" t="s">
        <v>2193</v>
      </c>
      <c r="B674" s="553">
        <v>31.268000000000001</v>
      </c>
    </row>
    <row r="675" spans="1:2" s="538" customFormat="1" ht="28.5" x14ac:dyDescent="0.25">
      <c r="A675" s="551" t="s">
        <v>2198</v>
      </c>
      <c r="B675" s="553" t="s">
        <v>2199</v>
      </c>
    </row>
    <row r="676" spans="1:2" s="538" customFormat="1" x14ac:dyDescent="0.25">
      <c r="A676" s="546" t="s">
        <v>2364</v>
      </c>
      <c r="B676" s="553"/>
    </row>
    <row r="677" spans="1:2" s="538" customFormat="1" x14ac:dyDescent="0.25">
      <c r="A677" s="546" t="s">
        <v>2191</v>
      </c>
      <c r="B677" s="553"/>
    </row>
    <row r="678" spans="1:2" s="538" customFormat="1" x14ac:dyDescent="0.25">
      <c r="A678" s="546" t="s">
        <v>2192</v>
      </c>
      <c r="B678" s="553"/>
    </row>
    <row r="679" spans="1:2" s="538" customFormat="1" x14ac:dyDescent="0.25">
      <c r="A679" s="546" t="s">
        <v>2193</v>
      </c>
      <c r="B679" s="553"/>
    </row>
    <row r="680" spans="1:2" s="538" customFormat="1" ht="30" x14ac:dyDescent="0.25">
      <c r="A680" s="546" t="s">
        <v>2201</v>
      </c>
      <c r="B680" s="557">
        <f>B681</f>
        <v>34.177764000000003</v>
      </c>
    </row>
    <row r="681" spans="1:2" s="538" customFormat="1" x14ac:dyDescent="0.25">
      <c r="A681" s="546" t="s">
        <v>2364</v>
      </c>
      <c r="B681" s="557">
        <v>34.177764000000003</v>
      </c>
    </row>
    <row r="682" spans="1:2" s="538" customFormat="1" x14ac:dyDescent="0.25">
      <c r="A682" s="546" t="s">
        <v>2191</v>
      </c>
      <c r="B682" s="553">
        <f>B681/B643*100</f>
        <v>7.5304142439458612</v>
      </c>
    </row>
    <row r="683" spans="1:2" s="538" customFormat="1" x14ac:dyDescent="0.25">
      <c r="A683" s="546" t="s">
        <v>2192</v>
      </c>
      <c r="B683" s="553">
        <v>12.048999999999999</v>
      </c>
    </row>
    <row r="684" spans="1:2" s="538" customFormat="1" x14ac:dyDescent="0.25">
      <c r="A684" s="546" t="s">
        <v>2193</v>
      </c>
      <c r="B684" s="553">
        <v>20.954999999999998</v>
      </c>
    </row>
    <row r="685" spans="1:2" s="538" customFormat="1" ht="28.5" x14ac:dyDescent="0.25">
      <c r="A685" s="545" t="s">
        <v>2203</v>
      </c>
      <c r="B685" s="634">
        <f>B646/B643*100</f>
        <v>64.507640177762909</v>
      </c>
    </row>
    <row r="686" spans="1:2" s="538" customFormat="1" x14ac:dyDescent="0.25">
      <c r="A686" s="548" t="s">
        <v>2188</v>
      </c>
      <c r="B686" s="564"/>
    </row>
    <row r="687" spans="1:2" s="538" customFormat="1" x14ac:dyDescent="0.25">
      <c r="A687" s="548" t="s">
        <v>2204</v>
      </c>
      <c r="B687" s="634">
        <f>B650+B654+B658+B662+B666</f>
        <v>50.087874219753544</v>
      </c>
    </row>
    <row r="688" spans="1:2" s="538" customFormat="1" x14ac:dyDescent="0.25">
      <c r="A688" s="548" t="s">
        <v>2205</v>
      </c>
      <c r="B688" s="563"/>
    </row>
    <row r="689" spans="1:2" s="538" customFormat="1" x14ac:dyDescent="0.25">
      <c r="A689" s="548" t="s">
        <v>2206</v>
      </c>
      <c r="B689" s="563">
        <f>B672</f>
        <v>6.889351714063495</v>
      </c>
    </row>
    <row r="690" spans="1:2" s="538" customFormat="1" x14ac:dyDescent="0.25">
      <c r="A690" s="545" t="s">
        <v>2207</v>
      </c>
      <c r="B690" s="553">
        <f>B691/B643*100</f>
        <v>0</v>
      </c>
    </row>
    <row r="691" spans="1:2" s="538" customFormat="1" x14ac:dyDescent="0.25">
      <c r="A691" s="545" t="s">
        <v>2208</v>
      </c>
      <c r="B691" s="553"/>
    </row>
    <row r="692" spans="1:2" s="538" customFormat="1" x14ac:dyDescent="0.25">
      <c r="A692" s="545" t="s">
        <v>2209</v>
      </c>
      <c r="B692" s="553">
        <f>B693/B643*100</f>
        <v>0</v>
      </c>
    </row>
    <row r="693" spans="1:2" s="538" customFormat="1" x14ac:dyDescent="0.25">
      <c r="A693" s="545" t="s">
        <v>2210</v>
      </c>
      <c r="B693" s="553"/>
    </row>
    <row r="694" spans="1:2" s="538" customFormat="1" x14ac:dyDescent="0.25">
      <c r="A694" s="548" t="s">
        <v>2211</v>
      </c>
      <c r="B694" s="548"/>
    </row>
    <row r="695" spans="1:2" s="538" customFormat="1" x14ac:dyDescent="0.25">
      <c r="A695" s="548" t="s">
        <v>2212</v>
      </c>
      <c r="B695" s="548" t="s">
        <v>2213</v>
      </c>
    </row>
    <row r="696" spans="1:2" s="538" customFormat="1" x14ac:dyDescent="0.25">
      <c r="A696" s="548" t="s">
        <v>2214</v>
      </c>
      <c r="B696" s="565" t="s">
        <v>2365</v>
      </c>
    </row>
    <row r="697" spans="1:2" s="538" customFormat="1" x14ac:dyDescent="0.25">
      <c r="A697" s="548" t="s">
        <v>2216</v>
      </c>
      <c r="B697" s="565"/>
    </row>
    <row r="698" spans="1:2" s="538" customFormat="1" ht="30" x14ac:dyDescent="0.25">
      <c r="A698" s="548" t="s">
        <v>2217</v>
      </c>
      <c r="B698" s="548" t="s">
        <v>2385</v>
      </c>
    </row>
    <row r="699" spans="1:2" s="538" customFormat="1" ht="60" x14ac:dyDescent="0.25">
      <c r="A699" s="548" t="s">
        <v>2219</v>
      </c>
      <c r="B699" s="548" t="s">
        <v>2367</v>
      </c>
    </row>
    <row r="700" spans="1:2" s="538" customFormat="1" ht="30" x14ac:dyDescent="0.25">
      <c r="A700" s="548" t="s">
        <v>2220</v>
      </c>
      <c r="B700" s="548" t="s">
        <v>2386</v>
      </c>
    </row>
    <row r="701" spans="1:2" s="538" customFormat="1" ht="28.5" x14ac:dyDescent="0.25">
      <c r="A701" s="545" t="s">
        <v>2222</v>
      </c>
      <c r="B701" s="552" t="s">
        <v>2387</v>
      </c>
    </row>
    <row r="702" spans="1:2" s="538" customFormat="1" x14ac:dyDescent="0.25">
      <c r="A702" s="548" t="s">
        <v>2188</v>
      </c>
      <c r="B702" s="548"/>
    </row>
    <row r="703" spans="1:2" s="538" customFormat="1" x14ac:dyDescent="0.25">
      <c r="A703" s="548" t="s">
        <v>2224</v>
      </c>
      <c r="B703" s="812" t="s">
        <v>2387</v>
      </c>
    </row>
    <row r="704" spans="1:2" s="538" customFormat="1" x14ac:dyDescent="0.25">
      <c r="A704" s="548" t="s">
        <v>2225</v>
      </c>
      <c r="B704" s="813"/>
    </row>
    <row r="705" spans="1:2" s="538" customFormat="1" x14ac:dyDescent="0.25">
      <c r="A705" s="566" t="s">
        <v>2226</v>
      </c>
      <c r="B705" s="552" t="s">
        <v>2199</v>
      </c>
    </row>
    <row r="706" spans="1:2" s="538" customFormat="1" x14ac:dyDescent="0.25">
      <c r="A706" s="545" t="s">
        <v>2227</v>
      </c>
      <c r="B706" s="546"/>
    </row>
    <row r="707" spans="1:2" s="538" customFormat="1" x14ac:dyDescent="0.25">
      <c r="A707" s="548" t="s">
        <v>2228</v>
      </c>
      <c r="B707" s="635">
        <v>41426</v>
      </c>
    </row>
    <row r="708" spans="1:2" s="538" customFormat="1" x14ac:dyDescent="0.25">
      <c r="A708" s="548" t="s">
        <v>2230</v>
      </c>
      <c r="B708" s="546"/>
    </row>
    <row r="709" spans="1:2" s="538" customFormat="1" x14ac:dyDescent="0.25">
      <c r="A709" s="548" t="s">
        <v>2231</v>
      </c>
      <c r="B709" s="546"/>
    </row>
    <row r="710" spans="1:2" s="538" customFormat="1" ht="105" x14ac:dyDescent="0.25">
      <c r="A710" s="578" t="s">
        <v>2232</v>
      </c>
      <c r="B710" s="548" t="s">
        <v>2368</v>
      </c>
    </row>
    <row r="711" spans="1:2" s="538" customFormat="1" ht="28.5" x14ac:dyDescent="0.25">
      <c r="A711" s="545" t="s">
        <v>2234</v>
      </c>
      <c r="B711" s="791" t="s">
        <v>2388</v>
      </c>
    </row>
    <row r="712" spans="1:2" s="538" customFormat="1" x14ac:dyDescent="0.25">
      <c r="A712" s="548" t="s">
        <v>2235</v>
      </c>
      <c r="B712" s="791"/>
    </row>
    <row r="713" spans="1:2" s="538" customFormat="1" x14ac:dyDescent="0.25">
      <c r="A713" s="548" t="s">
        <v>2236</v>
      </c>
      <c r="B713" s="791"/>
    </row>
    <row r="714" spans="1:2" s="538" customFormat="1" x14ac:dyDescent="0.25">
      <c r="A714" s="548" t="s">
        <v>2237</v>
      </c>
      <c r="B714" s="791"/>
    </row>
    <row r="715" spans="1:2" s="538" customFormat="1" x14ac:dyDescent="0.25">
      <c r="A715" s="548" t="s">
        <v>2238</v>
      </c>
      <c r="B715" s="791"/>
    </row>
    <row r="716" spans="1:2" s="538" customFormat="1" x14ac:dyDescent="0.25">
      <c r="A716" s="569" t="s">
        <v>2239</v>
      </c>
      <c r="B716" s="791"/>
    </row>
    <row r="717" spans="1:2" s="538" customFormat="1" ht="57.75" x14ac:dyDescent="0.25">
      <c r="A717" s="542" t="s">
        <v>5</v>
      </c>
      <c r="B717" s="542" t="s">
        <v>2389</v>
      </c>
    </row>
    <row r="718" spans="1:2" s="538" customFormat="1" x14ac:dyDescent="0.25">
      <c r="A718" s="542" t="s">
        <v>2153</v>
      </c>
      <c r="B718" s="543" t="s">
        <v>2390</v>
      </c>
    </row>
    <row r="719" spans="1:2" s="555" customFormat="1" x14ac:dyDescent="0.25">
      <c r="A719" s="542" t="s">
        <v>2155</v>
      </c>
      <c r="B719" s="543" t="s">
        <v>2345</v>
      </c>
    </row>
    <row r="720" spans="1:2" s="538" customFormat="1" x14ac:dyDescent="0.25">
      <c r="A720" s="542" t="s">
        <v>2157</v>
      </c>
      <c r="B720" s="544" t="s">
        <v>2391</v>
      </c>
    </row>
    <row r="721" spans="1:2" s="555" customFormat="1" x14ac:dyDescent="0.25">
      <c r="A721" s="545" t="s">
        <v>2159</v>
      </c>
      <c r="B721" s="624">
        <v>41664</v>
      </c>
    </row>
    <row r="722" spans="1:2" s="538" customFormat="1" ht="30" x14ac:dyDescent="0.25">
      <c r="A722" s="545" t="s">
        <v>2161</v>
      </c>
      <c r="B722" s="546" t="s">
        <v>2347</v>
      </c>
    </row>
    <row r="723" spans="1:2" s="538" customFormat="1" x14ac:dyDescent="0.25">
      <c r="A723" s="545" t="s">
        <v>2163</v>
      </c>
      <c r="B723" s="546"/>
    </row>
    <row r="724" spans="1:2" s="555" customFormat="1" ht="60" x14ac:dyDescent="0.2">
      <c r="A724" s="546" t="s">
        <v>2164</v>
      </c>
      <c r="B724" s="547" t="s">
        <v>2165</v>
      </c>
    </row>
    <row r="725" spans="1:2" s="538" customFormat="1" ht="409.5" x14ac:dyDescent="0.25">
      <c r="A725" s="637" t="s">
        <v>2166</v>
      </c>
      <c r="B725" s="588" t="s">
        <v>2392</v>
      </c>
    </row>
    <row r="726" spans="1:2" s="538" customFormat="1" ht="409.5" x14ac:dyDescent="0.25">
      <c r="A726" s="548" t="s">
        <v>2168</v>
      </c>
      <c r="B726" s="552" t="s">
        <v>2393</v>
      </c>
    </row>
    <row r="727" spans="1:2" s="538" customFormat="1" x14ac:dyDescent="0.25">
      <c r="A727" s="545" t="s">
        <v>2170</v>
      </c>
      <c r="B727" s="546"/>
    </row>
    <row r="728" spans="1:2" s="538" customFormat="1" ht="409.5" x14ac:dyDescent="0.25">
      <c r="A728" s="548" t="s">
        <v>2171</v>
      </c>
      <c r="B728" s="546" t="s">
        <v>2394</v>
      </c>
    </row>
    <row r="729" spans="1:2" s="538" customFormat="1" x14ac:dyDescent="0.25">
      <c r="A729" s="545" t="s">
        <v>2173</v>
      </c>
      <c r="B729" s="546"/>
    </row>
    <row r="730" spans="1:2" s="538" customFormat="1" ht="30" x14ac:dyDescent="0.25">
      <c r="A730" s="550" t="s">
        <v>2174</v>
      </c>
      <c r="B730" s="546" t="s">
        <v>2395</v>
      </c>
    </row>
    <row r="731" spans="1:2" s="538" customFormat="1" x14ac:dyDescent="0.25">
      <c r="A731" s="545" t="s">
        <v>2176</v>
      </c>
      <c r="B731" s="546"/>
    </row>
    <row r="732" spans="1:2" s="538" customFormat="1" x14ac:dyDescent="0.25">
      <c r="A732" s="545" t="s">
        <v>2177</v>
      </c>
      <c r="B732" s="546"/>
    </row>
    <row r="733" spans="1:2" s="538" customFormat="1" x14ac:dyDescent="0.25">
      <c r="A733" s="545" t="s">
        <v>2178</v>
      </c>
      <c r="B733" s="546"/>
    </row>
    <row r="734" spans="1:2" s="538" customFormat="1" ht="28.5" x14ac:dyDescent="0.25">
      <c r="A734" s="545" t="s">
        <v>2179</v>
      </c>
      <c r="B734" s="548"/>
    </row>
    <row r="735" spans="1:2" s="538" customFormat="1" ht="45" x14ac:dyDescent="0.25">
      <c r="A735" s="548" t="s">
        <v>2180</v>
      </c>
      <c r="B735" s="548"/>
    </row>
    <row r="736" spans="1:2" s="538" customFormat="1" x14ac:dyDescent="0.25">
      <c r="A736" s="548" t="s">
        <v>2181</v>
      </c>
      <c r="B736" s="548"/>
    </row>
    <row r="737" spans="1:2" s="538" customFormat="1" x14ac:dyDescent="0.25">
      <c r="A737" s="548" t="s">
        <v>2182</v>
      </c>
      <c r="B737" s="548"/>
    </row>
    <row r="738" spans="1:2" s="538" customFormat="1" x14ac:dyDescent="0.25">
      <c r="A738" s="550" t="s">
        <v>2183</v>
      </c>
      <c r="B738" s="548"/>
    </row>
    <row r="739" spans="1:2" s="538" customFormat="1" ht="28.5" x14ac:dyDescent="0.25">
      <c r="A739" s="551" t="s">
        <v>2352</v>
      </c>
      <c r="B739" s="551">
        <v>622.11</v>
      </c>
    </row>
    <row r="740" spans="1:2" s="538" customFormat="1" ht="409.5" x14ac:dyDescent="0.25">
      <c r="A740" s="638" t="s">
        <v>2185</v>
      </c>
      <c r="B740" s="639" t="s">
        <v>2396</v>
      </c>
    </row>
    <row r="741" spans="1:2" s="538" customFormat="1" ht="28.5" x14ac:dyDescent="0.25">
      <c r="A741" s="551" t="s">
        <v>2259</v>
      </c>
      <c r="B741" s="551"/>
    </row>
    <row r="742" spans="1:2" s="538" customFormat="1" ht="28.5" x14ac:dyDescent="0.25">
      <c r="A742" s="551" t="s">
        <v>2187</v>
      </c>
      <c r="B742" s="557">
        <f>B744+B785+B795</f>
        <v>539.21680663999996</v>
      </c>
    </row>
    <row r="743" spans="1:2" s="538" customFormat="1" x14ac:dyDescent="0.25">
      <c r="A743" s="546" t="s">
        <v>2188</v>
      </c>
      <c r="B743" s="546"/>
    </row>
    <row r="744" spans="1:2" s="538" customFormat="1" ht="28.5" x14ac:dyDescent="0.25">
      <c r="A744" s="551" t="s">
        <v>2189</v>
      </c>
      <c r="B744" s="557">
        <f>B745+B749+B753+B757+B761+B765+B769+B773+B777+B781</f>
        <v>409.42205022999997</v>
      </c>
    </row>
    <row r="745" spans="1:2" s="538" customFormat="1" ht="42.75" x14ac:dyDescent="0.25">
      <c r="A745" s="554" t="s">
        <v>2397</v>
      </c>
      <c r="B745" s="557">
        <v>43.490032800000002</v>
      </c>
    </row>
    <row r="746" spans="1:2" s="538" customFormat="1" x14ac:dyDescent="0.25">
      <c r="A746" s="547" t="s">
        <v>2191</v>
      </c>
      <c r="B746" s="556">
        <f>B745/B739*100</f>
        <v>6.9907303853016343</v>
      </c>
    </row>
    <row r="747" spans="1:2" s="538" customFormat="1" x14ac:dyDescent="0.25">
      <c r="A747" s="547" t="s">
        <v>2192</v>
      </c>
      <c r="B747" s="553">
        <v>33.746000000000002</v>
      </c>
    </row>
    <row r="748" spans="1:2" s="538" customFormat="1" x14ac:dyDescent="0.25">
      <c r="A748" s="547" t="s">
        <v>2193</v>
      </c>
      <c r="B748" s="553">
        <v>38.113</v>
      </c>
    </row>
    <row r="749" spans="1:2" s="538" customFormat="1" ht="42.75" x14ac:dyDescent="0.25">
      <c r="A749" s="554" t="s">
        <v>2398</v>
      </c>
      <c r="B749" s="557">
        <v>132.107077</v>
      </c>
    </row>
    <row r="750" spans="1:2" s="538" customFormat="1" x14ac:dyDescent="0.25">
      <c r="A750" s="547" t="s">
        <v>2191</v>
      </c>
      <c r="B750" s="556">
        <f>B749/B739*100</f>
        <v>21.235324460304447</v>
      </c>
    </row>
    <row r="751" spans="1:2" s="538" customFormat="1" x14ac:dyDescent="0.25">
      <c r="A751" s="547" t="s">
        <v>2192</v>
      </c>
      <c r="B751" s="553">
        <v>98.188000000000002</v>
      </c>
    </row>
    <row r="752" spans="1:2" s="538" customFormat="1" x14ac:dyDescent="0.25">
      <c r="A752" s="547" t="s">
        <v>2193</v>
      </c>
      <c r="B752" s="553">
        <v>107.396</v>
      </c>
    </row>
    <row r="753" spans="1:2" s="538" customFormat="1" ht="42.75" x14ac:dyDescent="0.25">
      <c r="A753" s="554" t="s">
        <v>2399</v>
      </c>
      <c r="B753" s="557">
        <v>21.116925999999999</v>
      </c>
    </row>
    <row r="754" spans="1:2" s="555" customFormat="1" x14ac:dyDescent="0.2">
      <c r="A754" s="547" t="s">
        <v>2191</v>
      </c>
      <c r="B754" s="556">
        <f>B753/B739*100</f>
        <v>3.3944038835575703</v>
      </c>
    </row>
    <row r="755" spans="1:2" s="538" customFormat="1" x14ac:dyDescent="0.25">
      <c r="A755" s="547" t="s">
        <v>2192</v>
      </c>
      <c r="B755" s="553">
        <v>19.628</v>
      </c>
    </row>
    <row r="756" spans="1:2" s="538" customFormat="1" x14ac:dyDescent="0.25">
      <c r="A756" s="547" t="s">
        <v>2193</v>
      </c>
      <c r="B756" s="553">
        <v>19.628</v>
      </c>
    </row>
    <row r="757" spans="1:2" s="538" customFormat="1" ht="42.75" x14ac:dyDescent="0.25">
      <c r="A757" s="554" t="s">
        <v>2400</v>
      </c>
      <c r="B757" s="557">
        <v>61.43446565</v>
      </c>
    </row>
    <row r="758" spans="1:2" s="538" customFormat="1" x14ac:dyDescent="0.25">
      <c r="A758" s="547" t="s">
        <v>2191</v>
      </c>
      <c r="B758" s="556">
        <f>B757/B739*100</f>
        <v>9.8751773239459251</v>
      </c>
    </row>
    <row r="759" spans="1:2" s="555" customFormat="1" x14ac:dyDescent="0.2">
      <c r="A759" s="547" t="s">
        <v>2192</v>
      </c>
      <c r="B759" s="553">
        <v>44.3</v>
      </c>
    </row>
    <row r="760" spans="1:2" s="538" customFormat="1" x14ac:dyDescent="0.25">
      <c r="A760" s="547" t="s">
        <v>2193</v>
      </c>
      <c r="B760" s="553">
        <v>46.585999999999999</v>
      </c>
    </row>
    <row r="761" spans="1:2" s="538" customFormat="1" ht="28.5" x14ac:dyDescent="0.25">
      <c r="A761" s="554" t="s">
        <v>2401</v>
      </c>
      <c r="B761" s="557">
        <v>23.0746</v>
      </c>
    </row>
    <row r="762" spans="1:2" s="538" customFormat="1" x14ac:dyDescent="0.25">
      <c r="A762" s="547" t="s">
        <v>2191</v>
      </c>
      <c r="B762" s="556">
        <f>B761/B739*100</f>
        <v>3.7090868174438603</v>
      </c>
    </row>
    <row r="763" spans="1:2" s="538" customFormat="1" x14ac:dyDescent="0.25">
      <c r="A763" s="547" t="s">
        <v>2192</v>
      </c>
      <c r="B763" s="553">
        <v>29.184000000000001</v>
      </c>
    </row>
    <row r="764" spans="1:2" s="538" customFormat="1" x14ac:dyDescent="0.25">
      <c r="A764" s="547" t="s">
        <v>2193</v>
      </c>
      <c r="B764" s="553">
        <v>22.552</v>
      </c>
    </row>
    <row r="765" spans="1:2" s="538" customFormat="1" ht="28.5" x14ac:dyDescent="0.25">
      <c r="A765" s="554" t="s">
        <v>2402</v>
      </c>
      <c r="B765" s="557">
        <v>18.052425700000001</v>
      </c>
    </row>
    <row r="766" spans="1:2" s="538" customFormat="1" x14ac:dyDescent="0.25">
      <c r="A766" s="547" t="s">
        <v>2191</v>
      </c>
      <c r="B766" s="556">
        <f>B765/B739*100</f>
        <v>2.9018060632364051</v>
      </c>
    </row>
    <row r="767" spans="1:2" s="538" customFormat="1" x14ac:dyDescent="0.25">
      <c r="A767" s="547" t="s">
        <v>2192</v>
      </c>
      <c r="B767" s="553">
        <v>22.016999999999999</v>
      </c>
    </row>
    <row r="768" spans="1:2" s="538" customFormat="1" x14ac:dyDescent="0.25">
      <c r="A768" s="547" t="s">
        <v>2193</v>
      </c>
      <c r="B768" s="553">
        <v>18.052</v>
      </c>
    </row>
    <row r="769" spans="1:2" s="538" customFormat="1" ht="42.75" x14ac:dyDescent="0.25">
      <c r="A769" s="554" t="s">
        <v>2403</v>
      </c>
      <c r="B769" s="557">
        <v>24.498379979999999</v>
      </c>
    </row>
    <row r="770" spans="1:2" s="538" customFormat="1" x14ac:dyDescent="0.25">
      <c r="A770" s="547" t="s">
        <v>2191</v>
      </c>
      <c r="B770" s="556">
        <f>B769/B739*100</f>
        <v>3.937949877031393</v>
      </c>
    </row>
    <row r="771" spans="1:2" s="538" customFormat="1" x14ac:dyDescent="0.25">
      <c r="A771" s="547" t="s">
        <v>2192</v>
      </c>
      <c r="B771" s="553">
        <v>15.948</v>
      </c>
    </row>
    <row r="772" spans="1:2" s="538" customFormat="1" x14ac:dyDescent="0.25">
      <c r="A772" s="547" t="s">
        <v>2193</v>
      </c>
      <c r="B772" s="553">
        <v>18.513000000000002</v>
      </c>
    </row>
    <row r="773" spans="1:2" s="538" customFormat="1" ht="42.75" x14ac:dyDescent="0.25">
      <c r="A773" s="554" t="s">
        <v>2404</v>
      </c>
      <c r="B773" s="557">
        <v>27.78244746</v>
      </c>
    </row>
    <row r="774" spans="1:2" s="538" customFormat="1" x14ac:dyDescent="0.25">
      <c r="A774" s="547" t="s">
        <v>2191</v>
      </c>
      <c r="B774" s="556">
        <f>B773/B739*100</f>
        <v>4.4658416453681822</v>
      </c>
    </row>
    <row r="775" spans="1:2" s="538" customFormat="1" x14ac:dyDescent="0.25">
      <c r="A775" s="547" t="s">
        <v>2192</v>
      </c>
      <c r="B775" s="553">
        <v>0</v>
      </c>
    </row>
    <row r="776" spans="1:2" s="538" customFormat="1" x14ac:dyDescent="0.25">
      <c r="A776" s="547" t="s">
        <v>2193</v>
      </c>
      <c r="B776" s="553">
        <v>0</v>
      </c>
    </row>
    <row r="777" spans="1:2" s="538" customFormat="1" ht="42.75" x14ac:dyDescent="0.25">
      <c r="A777" s="554" t="s">
        <v>2405</v>
      </c>
      <c r="B777" s="557">
        <v>41.912515640000002</v>
      </c>
    </row>
    <row r="778" spans="1:2" s="538" customFormat="1" x14ac:dyDescent="0.25">
      <c r="A778" s="547" t="s">
        <v>2191</v>
      </c>
      <c r="B778" s="556">
        <f>B777/B739*100</f>
        <v>6.7371551076176246</v>
      </c>
    </row>
    <row r="779" spans="1:2" s="538" customFormat="1" x14ac:dyDescent="0.25">
      <c r="A779" s="547" t="s">
        <v>2192</v>
      </c>
      <c r="B779" s="553">
        <v>24.297999999999998</v>
      </c>
    </row>
    <row r="780" spans="1:2" s="538" customFormat="1" x14ac:dyDescent="0.25">
      <c r="A780" s="547" t="s">
        <v>2193</v>
      </c>
      <c r="B780" s="553">
        <v>28.452000000000002</v>
      </c>
    </row>
    <row r="781" spans="1:2" s="538" customFormat="1" ht="28.5" x14ac:dyDescent="0.25">
      <c r="A781" s="554" t="s">
        <v>2406</v>
      </c>
      <c r="B781" s="557">
        <v>15.95318</v>
      </c>
    </row>
    <row r="782" spans="1:2" s="538" customFormat="1" x14ac:dyDescent="0.25">
      <c r="A782" s="547" t="s">
        <v>2191</v>
      </c>
      <c r="B782" s="553">
        <f>B781/B739*100</f>
        <v>2.5643664303740494</v>
      </c>
    </row>
    <row r="783" spans="1:2" s="538" customFormat="1" x14ac:dyDescent="0.25">
      <c r="A783" s="547" t="s">
        <v>2192</v>
      </c>
      <c r="B783" s="553">
        <v>17.994</v>
      </c>
    </row>
    <row r="784" spans="1:2" s="538" customFormat="1" x14ac:dyDescent="0.25">
      <c r="A784" s="547" t="s">
        <v>2193</v>
      </c>
      <c r="B784" s="553">
        <v>15.952999999999999</v>
      </c>
    </row>
    <row r="785" spans="1:2" s="538" customFormat="1" ht="28.5" x14ac:dyDescent="0.25">
      <c r="A785" s="554" t="s">
        <v>2195</v>
      </c>
      <c r="B785" s="557">
        <f>SUM(B786)</f>
        <v>99.254035139999999</v>
      </c>
    </row>
    <row r="786" spans="1:2" s="538" customFormat="1" ht="28.5" x14ac:dyDescent="0.25">
      <c r="A786" s="554" t="s">
        <v>2407</v>
      </c>
      <c r="B786" s="557">
        <v>99.254035139999999</v>
      </c>
    </row>
    <row r="787" spans="1:2" s="538" customFormat="1" x14ac:dyDescent="0.25">
      <c r="A787" s="547" t="s">
        <v>2191</v>
      </c>
      <c r="B787" s="553">
        <f>B786/B739*100</f>
        <v>15.954418855186381</v>
      </c>
    </row>
    <row r="788" spans="1:2" s="538" customFormat="1" x14ac:dyDescent="0.25">
      <c r="A788" s="547" t="s">
        <v>2192</v>
      </c>
      <c r="B788" s="553">
        <v>95.063999999999993</v>
      </c>
    </row>
    <row r="789" spans="1:2" s="538" customFormat="1" x14ac:dyDescent="0.25">
      <c r="A789" s="547" t="s">
        <v>2193</v>
      </c>
      <c r="B789" s="553">
        <v>99.254000000000005</v>
      </c>
    </row>
    <row r="790" spans="1:2" s="538" customFormat="1" ht="28.5" x14ac:dyDescent="0.25">
      <c r="A790" s="551" t="s">
        <v>2198</v>
      </c>
      <c r="B790" s="557" t="s">
        <v>2199</v>
      </c>
    </row>
    <row r="791" spans="1:2" s="538" customFormat="1" x14ac:dyDescent="0.25">
      <c r="A791" s="546" t="s">
        <v>2364</v>
      </c>
      <c r="B791" s="553"/>
    </row>
    <row r="792" spans="1:2" s="538" customFormat="1" x14ac:dyDescent="0.25">
      <c r="A792" s="546" t="s">
        <v>2191</v>
      </c>
      <c r="B792" s="553"/>
    </row>
    <row r="793" spans="1:2" s="538" customFormat="1" x14ac:dyDescent="0.25">
      <c r="A793" s="546" t="s">
        <v>2192</v>
      </c>
      <c r="B793" s="553"/>
    </row>
    <row r="794" spans="1:2" s="538" customFormat="1" x14ac:dyDescent="0.25">
      <c r="A794" s="546" t="s">
        <v>2193</v>
      </c>
      <c r="B794" s="553"/>
    </row>
    <row r="795" spans="1:2" s="538" customFormat="1" ht="28.5" x14ac:dyDescent="0.25">
      <c r="A795" s="551" t="s">
        <v>2201</v>
      </c>
      <c r="B795" s="557">
        <f>SUM(B796)</f>
        <v>30.540721269999999</v>
      </c>
    </row>
    <row r="796" spans="1:2" s="538" customFormat="1" ht="28.5" x14ac:dyDescent="0.25">
      <c r="A796" s="551" t="s">
        <v>2364</v>
      </c>
      <c r="B796" s="557">
        <v>30.540721269999999</v>
      </c>
    </row>
    <row r="797" spans="1:2" s="538" customFormat="1" x14ac:dyDescent="0.25">
      <c r="A797" s="546" t="s">
        <v>2191</v>
      </c>
      <c r="B797" s="553">
        <f>B796/B739*100</f>
        <v>4.9092156162093517</v>
      </c>
    </row>
    <row r="798" spans="1:2" s="538" customFormat="1" x14ac:dyDescent="0.25">
      <c r="A798" s="546" t="s">
        <v>2192</v>
      </c>
      <c r="B798" s="553">
        <v>47.134</v>
      </c>
    </row>
    <row r="799" spans="1:2" s="538" customFormat="1" x14ac:dyDescent="0.25">
      <c r="A799" s="546" t="s">
        <v>2193</v>
      </c>
      <c r="B799" s="553">
        <v>28.172999999999998</v>
      </c>
    </row>
    <row r="800" spans="1:2" s="538" customFormat="1" ht="28.5" x14ac:dyDescent="0.25">
      <c r="A800" s="545" t="s">
        <v>2203</v>
      </c>
      <c r="B800" s="634">
        <f>B742/B739*100</f>
        <v>86.675476465576821</v>
      </c>
    </row>
    <row r="801" spans="1:2" s="538" customFormat="1" x14ac:dyDescent="0.25">
      <c r="A801" s="548" t="s">
        <v>2188</v>
      </c>
      <c r="B801" s="564"/>
    </row>
    <row r="802" spans="1:2" s="538" customFormat="1" x14ac:dyDescent="0.25">
      <c r="A802" s="548" t="s">
        <v>2204</v>
      </c>
      <c r="B802" s="634">
        <f>B746+B750+B754+B758+B762+B766+B770+B778+B782+B774</f>
        <v>65.811841994181094</v>
      </c>
    </row>
    <row r="803" spans="1:2" s="538" customFormat="1" x14ac:dyDescent="0.25">
      <c r="A803" s="548" t="s">
        <v>2205</v>
      </c>
      <c r="B803" s="563"/>
    </row>
    <row r="804" spans="1:2" s="538" customFormat="1" x14ac:dyDescent="0.25">
      <c r="A804" s="548" t="s">
        <v>2206</v>
      </c>
      <c r="B804" s="563">
        <f>B787</f>
        <v>15.954418855186381</v>
      </c>
    </row>
    <row r="805" spans="1:2" s="538" customFormat="1" x14ac:dyDescent="0.25">
      <c r="A805" s="545" t="s">
        <v>2207</v>
      </c>
      <c r="B805" s="553">
        <f>B806/B739*100</f>
        <v>0</v>
      </c>
    </row>
    <row r="806" spans="1:2" s="538" customFormat="1" x14ac:dyDescent="0.25">
      <c r="A806" s="545" t="s">
        <v>2208</v>
      </c>
      <c r="B806" s="553"/>
    </row>
    <row r="807" spans="1:2" s="538" customFormat="1" x14ac:dyDescent="0.25">
      <c r="A807" s="545" t="s">
        <v>2209</v>
      </c>
      <c r="B807" s="553">
        <f>B808/B739*100</f>
        <v>0</v>
      </c>
    </row>
    <row r="808" spans="1:2" s="538" customFormat="1" x14ac:dyDescent="0.25">
      <c r="A808" s="545" t="s">
        <v>2210</v>
      </c>
      <c r="B808" s="553"/>
    </row>
    <row r="809" spans="1:2" s="538" customFormat="1" x14ac:dyDescent="0.25">
      <c r="A809" s="545" t="s">
        <v>2211</v>
      </c>
      <c r="B809" s="548"/>
    </row>
    <row r="810" spans="1:2" s="538" customFormat="1" x14ac:dyDescent="0.25">
      <c r="A810" s="548" t="s">
        <v>2212</v>
      </c>
      <c r="B810" s="548" t="s">
        <v>2213</v>
      </c>
    </row>
    <row r="811" spans="1:2" s="538" customFormat="1" x14ac:dyDescent="0.25">
      <c r="A811" s="548" t="s">
        <v>2214</v>
      </c>
      <c r="B811" s="565" t="s">
        <v>2408</v>
      </c>
    </row>
    <row r="812" spans="1:2" s="538" customFormat="1" x14ac:dyDescent="0.25">
      <c r="A812" s="548" t="s">
        <v>2216</v>
      </c>
      <c r="B812" s="565"/>
    </row>
    <row r="813" spans="1:2" s="538" customFormat="1" ht="45" x14ac:dyDescent="0.25">
      <c r="A813" s="548" t="s">
        <v>2217</v>
      </c>
      <c r="B813" s="548" t="s">
        <v>2409</v>
      </c>
    </row>
    <row r="814" spans="1:2" s="538" customFormat="1" x14ac:dyDescent="0.25">
      <c r="A814" s="548" t="s">
        <v>2219</v>
      </c>
      <c r="B814" s="565"/>
    </row>
    <row r="815" spans="1:2" s="538" customFormat="1" ht="30" x14ac:dyDescent="0.25">
      <c r="A815" s="548" t="s">
        <v>2220</v>
      </c>
      <c r="B815" s="548" t="s">
        <v>2410</v>
      </c>
    </row>
    <row r="816" spans="1:2" s="538" customFormat="1" ht="28.5" x14ac:dyDescent="0.25">
      <c r="A816" s="545" t="s">
        <v>2222</v>
      </c>
      <c r="B816" s="548" t="str">
        <f>B818</f>
        <v>0 чел.</v>
      </c>
    </row>
    <row r="817" spans="1:2" s="538" customFormat="1" x14ac:dyDescent="0.25">
      <c r="A817" s="548" t="s">
        <v>2188</v>
      </c>
      <c r="B817" s="548"/>
    </row>
    <row r="818" spans="1:2" s="538" customFormat="1" x14ac:dyDescent="0.25">
      <c r="A818" s="548" t="s">
        <v>2224</v>
      </c>
      <c r="B818" s="805" t="s">
        <v>2223</v>
      </c>
    </row>
    <row r="819" spans="1:2" s="538" customFormat="1" x14ac:dyDescent="0.25">
      <c r="A819" s="548" t="s">
        <v>2225</v>
      </c>
      <c r="B819" s="805"/>
    </row>
    <row r="820" spans="1:2" s="538" customFormat="1" x14ac:dyDescent="0.25">
      <c r="A820" s="566" t="s">
        <v>2226</v>
      </c>
      <c r="B820" s="552" t="s">
        <v>2199</v>
      </c>
    </row>
    <row r="821" spans="1:2" s="538" customFormat="1" x14ac:dyDescent="0.25">
      <c r="A821" s="545" t="s">
        <v>2227</v>
      </c>
      <c r="B821" s="546"/>
    </row>
    <row r="822" spans="1:2" s="555" customFormat="1" x14ac:dyDescent="0.2">
      <c r="A822" s="548" t="s">
        <v>2228</v>
      </c>
      <c r="B822" s="635">
        <v>41214</v>
      </c>
    </row>
    <row r="823" spans="1:2" s="538" customFormat="1" x14ac:dyDescent="0.25">
      <c r="A823" s="548" t="s">
        <v>2230</v>
      </c>
      <c r="B823" s="546"/>
    </row>
    <row r="824" spans="1:2" s="555" customFormat="1" x14ac:dyDescent="0.2">
      <c r="A824" s="548" t="s">
        <v>2231</v>
      </c>
      <c r="B824" s="546"/>
    </row>
    <row r="825" spans="1:2" s="555" customFormat="1" ht="105" x14ac:dyDescent="0.2">
      <c r="A825" s="578" t="s">
        <v>2232</v>
      </c>
      <c r="B825" s="548" t="s">
        <v>2368</v>
      </c>
    </row>
    <row r="826" spans="1:2" s="538" customFormat="1" ht="28.5" x14ac:dyDescent="0.25">
      <c r="A826" s="545" t="s">
        <v>2234</v>
      </c>
      <c r="B826" s="791" t="s">
        <v>2411</v>
      </c>
    </row>
    <row r="827" spans="1:2" s="538" customFormat="1" x14ac:dyDescent="0.25">
      <c r="A827" s="548" t="s">
        <v>2235</v>
      </c>
      <c r="B827" s="791"/>
    </row>
    <row r="828" spans="1:2" s="555" customFormat="1" x14ac:dyDescent="0.2">
      <c r="A828" s="548" t="s">
        <v>2236</v>
      </c>
      <c r="B828" s="791"/>
    </row>
    <row r="829" spans="1:2" s="538" customFormat="1" x14ac:dyDescent="0.25">
      <c r="A829" s="548" t="s">
        <v>2237</v>
      </c>
      <c r="B829" s="791"/>
    </row>
    <row r="830" spans="1:2" s="538" customFormat="1" x14ac:dyDescent="0.25">
      <c r="A830" s="548" t="s">
        <v>2238</v>
      </c>
      <c r="B830" s="791"/>
    </row>
    <row r="831" spans="1:2" s="538" customFormat="1" x14ac:dyDescent="0.25">
      <c r="A831" s="569" t="s">
        <v>2239</v>
      </c>
      <c r="B831" s="791"/>
    </row>
    <row r="832" spans="1:2" s="555" customFormat="1" ht="57" x14ac:dyDescent="0.2">
      <c r="A832" s="542" t="s">
        <v>5</v>
      </c>
      <c r="B832" s="542" t="s">
        <v>2412</v>
      </c>
    </row>
    <row r="833" spans="1:2" s="538" customFormat="1" x14ac:dyDescent="0.25">
      <c r="A833" s="542" t="s">
        <v>2153</v>
      </c>
      <c r="B833" s="543" t="s">
        <v>2390</v>
      </c>
    </row>
    <row r="834" spans="1:2" s="538" customFormat="1" x14ac:dyDescent="0.25">
      <c r="A834" s="542" t="s">
        <v>2155</v>
      </c>
      <c r="B834" s="543" t="s">
        <v>2345</v>
      </c>
    </row>
    <row r="835" spans="1:2" s="538" customFormat="1" x14ac:dyDescent="0.25">
      <c r="A835" s="542" t="s">
        <v>2157</v>
      </c>
      <c r="B835" s="544" t="s">
        <v>2413</v>
      </c>
    </row>
    <row r="836" spans="1:2" s="538" customFormat="1" x14ac:dyDescent="0.25">
      <c r="A836" s="545" t="s">
        <v>2159</v>
      </c>
      <c r="B836" s="624">
        <v>41664</v>
      </c>
    </row>
    <row r="837" spans="1:2" s="538" customFormat="1" ht="30" x14ac:dyDescent="0.25">
      <c r="A837" s="545" t="s">
        <v>2161</v>
      </c>
      <c r="B837" s="546" t="s">
        <v>2347</v>
      </c>
    </row>
    <row r="838" spans="1:2" s="538" customFormat="1" x14ac:dyDescent="0.25">
      <c r="A838" s="545" t="s">
        <v>2163</v>
      </c>
      <c r="B838" s="546"/>
    </row>
    <row r="839" spans="1:2" s="538" customFormat="1" ht="60" x14ac:dyDescent="0.25">
      <c r="A839" s="546" t="s">
        <v>2164</v>
      </c>
      <c r="B839" s="547" t="s">
        <v>2165</v>
      </c>
    </row>
    <row r="840" spans="1:2" s="538" customFormat="1" ht="60" x14ac:dyDescent="0.25">
      <c r="A840" s="637" t="s">
        <v>2166</v>
      </c>
      <c r="B840" s="588" t="s">
        <v>2414</v>
      </c>
    </row>
    <row r="841" spans="1:2" s="538" customFormat="1" ht="60" x14ac:dyDescent="0.25">
      <c r="A841" s="548" t="s">
        <v>2168</v>
      </c>
      <c r="B841" s="552" t="s">
        <v>2415</v>
      </c>
    </row>
    <row r="842" spans="1:2" s="538" customFormat="1" x14ac:dyDescent="0.25">
      <c r="A842" s="545" t="s">
        <v>2170</v>
      </c>
      <c r="B842" s="546"/>
    </row>
    <row r="843" spans="1:2" s="538" customFormat="1" ht="30" x14ac:dyDescent="0.25">
      <c r="A843" s="548" t="s">
        <v>2171</v>
      </c>
      <c r="B843" s="546" t="s">
        <v>2416</v>
      </c>
    </row>
    <row r="844" spans="1:2" s="538" customFormat="1" x14ac:dyDescent="0.25">
      <c r="A844" s="545" t="s">
        <v>2173</v>
      </c>
      <c r="B844" s="546"/>
    </row>
    <row r="845" spans="1:2" s="538" customFormat="1" ht="30" x14ac:dyDescent="0.25">
      <c r="A845" s="550" t="s">
        <v>2174</v>
      </c>
      <c r="B845" s="546" t="s">
        <v>2417</v>
      </c>
    </row>
    <row r="846" spans="1:2" s="538" customFormat="1" x14ac:dyDescent="0.25">
      <c r="A846" s="545" t="s">
        <v>2176</v>
      </c>
      <c r="B846" s="546"/>
    </row>
    <row r="847" spans="1:2" s="538" customFormat="1" x14ac:dyDescent="0.25">
      <c r="A847" s="545" t="s">
        <v>2177</v>
      </c>
      <c r="B847" s="546"/>
    </row>
    <row r="848" spans="1:2" s="538" customFormat="1" x14ac:dyDescent="0.25">
      <c r="A848" s="545" t="s">
        <v>2178</v>
      </c>
      <c r="B848" s="546"/>
    </row>
    <row r="849" spans="1:2" s="538" customFormat="1" ht="28.5" x14ac:dyDescent="0.25">
      <c r="A849" s="545" t="s">
        <v>2179</v>
      </c>
      <c r="B849" s="548"/>
    </row>
    <row r="850" spans="1:2" s="538" customFormat="1" ht="45" x14ac:dyDescent="0.25">
      <c r="A850" s="548" t="s">
        <v>2180</v>
      </c>
      <c r="B850" s="548"/>
    </row>
    <row r="851" spans="1:2" s="538" customFormat="1" x14ac:dyDescent="0.25">
      <c r="A851" s="548" t="s">
        <v>2181</v>
      </c>
      <c r="B851" s="548"/>
    </row>
    <row r="852" spans="1:2" s="538" customFormat="1" x14ac:dyDescent="0.25">
      <c r="A852" s="548" t="s">
        <v>2182</v>
      </c>
      <c r="B852" s="548"/>
    </row>
    <row r="853" spans="1:2" s="555" customFormat="1" x14ac:dyDescent="0.2">
      <c r="A853" s="550" t="s">
        <v>2183</v>
      </c>
      <c r="B853" s="548"/>
    </row>
    <row r="854" spans="1:2" s="538" customFormat="1" ht="28.5" x14ac:dyDescent="0.25">
      <c r="A854" s="551" t="s">
        <v>2352</v>
      </c>
      <c r="B854" s="551">
        <v>2095.19</v>
      </c>
    </row>
    <row r="855" spans="1:2" s="538" customFormat="1" ht="409.5" x14ac:dyDescent="0.25">
      <c r="A855" s="552" t="s">
        <v>2185</v>
      </c>
      <c r="B855" s="552" t="s">
        <v>2418</v>
      </c>
    </row>
    <row r="856" spans="1:2" s="538" customFormat="1" ht="28.5" x14ac:dyDescent="0.25">
      <c r="A856" s="551" t="s">
        <v>2259</v>
      </c>
      <c r="B856" s="551"/>
    </row>
    <row r="857" spans="1:2" s="538" customFormat="1" ht="28.5" x14ac:dyDescent="0.25">
      <c r="A857" s="551" t="s">
        <v>2187</v>
      </c>
      <c r="B857" s="557">
        <f>B859+B884+B905+B926</f>
        <v>1424.0255842900001</v>
      </c>
    </row>
    <row r="858" spans="1:2" s="538" customFormat="1" x14ac:dyDescent="0.25">
      <c r="A858" s="546" t="s">
        <v>2188</v>
      </c>
      <c r="B858" s="546"/>
    </row>
    <row r="859" spans="1:2" s="538" customFormat="1" ht="28.5" x14ac:dyDescent="0.25">
      <c r="A859" s="551" t="s">
        <v>2189</v>
      </c>
      <c r="B859" s="572">
        <f>B860+B864+B868+B872+B876+B880</f>
        <v>945.65159388000018</v>
      </c>
    </row>
    <row r="860" spans="1:2" s="538" customFormat="1" ht="42.75" x14ac:dyDescent="0.25">
      <c r="A860" s="631" t="s">
        <v>2419</v>
      </c>
      <c r="B860" s="557">
        <v>200.40043448</v>
      </c>
    </row>
    <row r="861" spans="1:2" s="538" customFormat="1" x14ac:dyDescent="0.25">
      <c r="A861" s="547" t="s">
        <v>2191</v>
      </c>
      <c r="B861" s="553">
        <f>B860/B854*100</f>
        <v>9.5647857464000889</v>
      </c>
    </row>
    <row r="862" spans="1:2" s="538" customFormat="1" x14ac:dyDescent="0.25">
      <c r="A862" s="547" t="s">
        <v>2192</v>
      </c>
      <c r="B862" s="553">
        <v>110.122</v>
      </c>
    </row>
    <row r="863" spans="1:2" s="538" customFormat="1" x14ac:dyDescent="0.25">
      <c r="A863" s="547" t="s">
        <v>2193</v>
      </c>
      <c r="B863" s="553">
        <v>39.136000000000003</v>
      </c>
    </row>
    <row r="864" spans="1:2" s="538" customFormat="1" ht="42.75" x14ac:dyDescent="0.25">
      <c r="A864" s="631" t="s">
        <v>2420</v>
      </c>
      <c r="B864" s="557">
        <v>684.48745908000001</v>
      </c>
    </row>
    <row r="865" spans="1:2" s="538" customFormat="1" x14ac:dyDescent="0.25">
      <c r="A865" s="547" t="s">
        <v>2191</v>
      </c>
      <c r="B865" s="553">
        <f>B864/B854*100</f>
        <v>32.669469550732863</v>
      </c>
    </row>
    <row r="866" spans="1:2" s="538" customFormat="1" x14ac:dyDescent="0.25">
      <c r="A866" s="547" t="s">
        <v>2192</v>
      </c>
      <c r="B866" s="553">
        <v>397.03899999999999</v>
      </c>
    </row>
    <row r="867" spans="1:2" s="538" customFormat="1" x14ac:dyDescent="0.25">
      <c r="A867" s="547" t="s">
        <v>2193</v>
      </c>
      <c r="B867" s="553">
        <v>176.55199999999999</v>
      </c>
    </row>
    <row r="868" spans="1:2" s="538" customFormat="1" ht="42.75" x14ac:dyDescent="0.25">
      <c r="A868" s="631" t="s">
        <v>2421</v>
      </c>
      <c r="B868" s="557">
        <v>0</v>
      </c>
    </row>
    <row r="869" spans="1:2" s="538" customFormat="1" x14ac:dyDescent="0.25">
      <c r="A869" s="547" t="s">
        <v>2191</v>
      </c>
      <c r="B869" s="553">
        <f>B868/B854*100</f>
        <v>0</v>
      </c>
    </row>
    <row r="870" spans="1:2" s="538" customFormat="1" x14ac:dyDescent="0.25">
      <c r="A870" s="547" t="s">
        <v>2192</v>
      </c>
      <c r="B870" s="553">
        <v>0</v>
      </c>
    </row>
    <row r="871" spans="1:2" s="538" customFormat="1" x14ac:dyDescent="0.25">
      <c r="A871" s="547" t="s">
        <v>2193</v>
      </c>
      <c r="B871" s="553">
        <v>0</v>
      </c>
    </row>
    <row r="872" spans="1:2" s="538" customFormat="1" ht="42.75" x14ac:dyDescent="0.25">
      <c r="A872" s="554" t="s">
        <v>2422</v>
      </c>
      <c r="B872" s="557">
        <v>30.2092618</v>
      </c>
    </row>
    <row r="873" spans="1:2" s="538" customFormat="1" x14ac:dyDescent="0.25">
      <c r="A873" s="547" t="s">
        <v>2191</v>
      </c>
      <c r="B873" s="553">
        <f>B872/B854*100</f>
        <v>1.4418387735718479</v>
      </c>
    </row>
    <row r="874" spans="1:2" s="538" customFormat="1" x14ac:dyDescent="0.25">
      <c r="A874" s="547" t="s">
        <v>2192</v>
      </c>
      <c r="B874" s="553">
        <v>0</v>
      </c>
    </row>
    <row r="875" spans="1:2" s="538" customFormat="1" x14ac:dyDescent="0.25">
      <c r="A875" s="547" t="s">
        <v>2193</v>
      </c>
      <c r="B875" s="553">
        <v>0</v>
      </c>
    </row>
    <row r="876" spans="1:2" s="538" customFormat="1" ht="42.75" x14ac:dyDescent="0.25">
      <c r="A876" s="554" t="s">
        <v>2423</v>
      </c>
      <c r="B876" s="557">
        <v>12.444228519999999</v>
      </c>
    </row>
    <row r="877" spans="1:2" s="538" customFormat="1" x14ac:dyDescent="0.25">
      <c r="A877" s="547" t="s">
        <v>2191</v>
      </c>
      <c r="B877" s="553">
        <f>B876/B854*100</f>
        <v>0.59394272213975818</v>
      </c>
    </row>
    <row r="878" spans="1:2" s="538" customFormat="1" x14ac:dyDescent="0.25">
      <c r="A878" s="547" t="s">
        <v>2192</v>
      </c>
      <c r="B878" s="553"/>
    </row>
    <row r="879" spans="1:2" s="538" customFormat="1" x14ac:dyDescent="0.25">
      <c r="A879" s="547" t="s">
        <v>2193</v>
      </c>
      <c r="B879" s="553">
        <v>0</v>
      </c>
    </row>
    <row r="880" spans="1:2" s="538" customFormat="1" ht="42.75" x14ac:dyDescent="0.25">
      <c r="A880" s="554" t="s">
        <v>2424</v>
      </c>
      <c r="B880" s="557">
        <v>18.110209999999999</v>
      </c>
    </row>
    <row r="881" spans="1:2" s="538" customFormat="1" x14ac:dyDescent="0.25">
      <c r="A881" s="547" t="s">
        <v>2191</v>
      </c>
      <c r="B881" s="553">
        <f>B880/B854*100</f>
        <v>0.86437077305638144</v>
      </c>
    </row>
    <row r="882" spans="1:2" s="538" customFormat="1" x14ac:dyDescent="0.25">
      <c r="A882" s="547" t="s">
        <v>2192</v>
      </c>
      <c r="B882" s="553">
        <v>0.67500000000000004</v>
      </c>
    </row>
    <row r="883" spans="1:2" s="538" customFormat="1" x14ac:dyDescent="0.25">
      <c r="A883" s="547" t="s">
        <v>2193</v>
      </c>
      <c r="B883" s="553">
        <v>14.567</v>
      </c>
    </row>
    <row r="884" spans="1:2" s="538" customFormat="1" ht="28.5" x14ac:dyDescent="0.25">
      <c r="A884" s="554" t="s">
        <v>2195</v>
      </c>
      <c r="B884" s="557">
        <f>B885+B889+B893+B897+B901</f>
        <v>115.19391133000001</v>
      </c>
    </row>
    <row r="885" spans="1:2" s="538" customFormat="1" ht="28.5" x14ac:dyDescent="0.25">
      <c r="A885" s="554" t="s">
        <v>2425</v>
      </c>
      <c r="B885" s="557">
        <v>111.083071</v>
      </c>
    </row>
    <row r="886" spans="1:2" s="538" customFormat="1" x14ac:dyDescent="0.25">
      <c r="A886" s="547" t="s">
        <v>2191</v>
      </c>
      <c r="B886" s="553">
        <f>B885/B854*100</f>
        <v>5.3018137257241591</v>
      </c>
    </row>
    <row r="887" spans="1:2" s="538" customFormat="1" x14ac:dyDescent="0.25">
      <c r="A887" s="547" t="s">
        <v>2192</v>
      </c>
      <c r="B887" s="553">
        <v>109.97499999999999</v>
      </c>
    </row>
    <row r="888" spans="1:2" s="538" customFormat="1" x14ac:dyDescent="0.25">
      <c r="A888" s="547" t="s">
        <v>2193</v>
      </c>
      <c r="B888" s="553">
        <v>109.976</v>
      </c>
    </row>
    <row r="889" spans="1:2" s="538" customFormat="1" ht="28.5" x14ac:dyDescent="0.25">
      <c r="A889" s="554" t="s">
        <v>2426</v>
      </c>
      <c r="B889" s="557">
        <v>0.37637236000000002</v>
      </c>
    </row>
    <row r="890" spans="1:2" s="538" customFormat="1" x14ac:dyDescent="0.25">
      <c r="A890" s="547" t="s">
        <v>2191</v>
      </c>
      <c r="B890" s="553">
        <f>B889/B854*100</f>
        <v>1.79636386198865E-2</v>
      </c>
    </row>
    <row r="891" spans="1:2" s="538" customFormat="1" x14ac:dyDescent="0.25">
      <c r="A891" s="547" t="s">
        <v>2192</v>
      </c>
      <c r="B891" s="553">
        <v>0.376</v>
      </c>
    </row>
    <row r="892" spans="1:2" s="538" customFormat="1" x14ac:dyDescent="0.25">
      <c r="A892" s="547" t="s">
        <v>2193</v>
      </c>
      <c r="B892" s="553">
        <v>0.376</v>
      </c>
    </row>
    <row r="893" spans="1:2" s="538" customFormat="1" ht="42.75" x14ac:dyDescent="0.25">
      <c r="A893" s="554" t="s">
        <v>2427</v>
      </c>
      <c r="B893" s="553">
        <v>2.2999379800000002</v>
      </c>
    </row>
    <row r="894" spans="1:2" s="538" customFormat="1" x14ac:dyDescent="0.25">
      <c r="A894" s="547" t="s">
        <v>2191</v>
      </c>
      <c r="B894" s="553">
        <f>B893/B854*100</f>
        <v>0.10977228700022432</v>
      </c>
    </row>
    <row r="895" spans="1:2" s="538" customFormat="1" x14ac:dyDescent="0.25">
      <c r="A895" s="547" t="s">
        <v>2192</v>
      </c>
      <c r="B895" s="553">
        <v>3.1859999999999999</v>
      </c>
    </row>
    <row r="896" spans="1:2" s="538" customFormat="1" x14ac:dyDescent="0.25">
      <c r="A896" s="547" t="s">
        <v>2193</v>
      </c>
      <c r="B896" s="553">
        <v>3.1859999999999999</v>
      </c>
    </row>
    <row r="897" spans="1:2" s="538" customFormat="1" ht="42.75" x14ac:dyDescent="0.25">
      <c r="A897" s="554" t="s">
        <v>2428</v>
      </c>
      <c r="B897" s="553">
        <v>0.93453147000000003</v>
      </c>
    </row>
    <row r="898" spans="1:2" s="538" customFormat="1" x14ac:dyDescent="0.25">
      <c r="A898" s="547" t="s">
        <v>2191</v>
      </c>
      <c r="B898" s="553">
        <f>B897/B854*100</f>
        <v>4.4603662197700449E-2</v>
      </c>
    </row>
    <row r="899" spans="1:2" s="538" customFormat="1" x14ac:dyDescent="0.25">
      <c r="A899" s="547" t="s">
        <v>2192</v>
      </c>
      <c r="B899" s="553">
        <v>5.5529999999999999</v>
      </c>
    </row>
    <row r="900" spans="1:2" s="538" customFormat="1" x14ac:dyDescent="0.25">
      <c r="A900" s="547" t="s">
        <v>2193</v>
      </c>
      <c r="B900" s="553">
        <v>0.79200000000000004</v>
      </c>
    </row>
    <row r="901" spans="1:2" s="538" customFormat="1" ht="28.5" x14ac:dyDescent="0.25">
      <c r="A901" s="554" t="s">
        <v>2429</v>
      </c>
      <c r="B901" s="557">
        <v>0.49999852</v>
      </c>
    </row>
    <row r="902" spans="1:2" s="538" customFormat="1" x14ac:dyDescent="0.25">
      <c r="A902" s="547" t="s">
        <v>2191</v>
      </c>
      <c r="B902" s="553">
        <f>B901/B854*100</f>
        <v>2.3864113517151189E-2</v>
      </c>
    </row>
    <row r="903" spans="1:2" s="538" customFormat="1" x14ac:dyDescent="0.25">
      <c r="A903" s="547" t="s">
        <v>2192</v>
      </c>
      <c r="B903" s="553"/>
    </row>
    <row r="904" spans="1:2" s="538" customFormat="1" x14ac:dyDescent="0.25">
      <c r="A904" s="547" t="s">
        <v>2193</v>
      </c>
      <c r="B904" s="553">
        <v>0.5</v>
      </c>
    </row>
    <row r="905" spans="1:2" s="538" customFormat="1" ht="28.5" x14ac:dyDescent="0.25">
      <c r="A905" s="551" t="s">
        <v>2198</v>
      </c>
      <c r="B905" s="557">
        <f>B906+B910+B914+B918+B922</f>
        <v>271.81071566000003</v>
      </c>
    </row>
    <row r="906" spans="1:2" s="538" customFormat="1" ht="28.5" x14ac:dyDescent="0.25">
      <c r="A906" s="551" t="s">
        <v>2430</v>
      </c>
      <c r="B906" s="553">
        <v>22.865177849999998</v>
      </c>
    </row>
    <row r="907" spans="1:2" s="538" customFormat="1" x14ac:dyDescent="0.25">
      <c r="A907" s="546" t="s">
        <v>2191</v>
      </c>
      <c r="B907" s="553">
        <f>B906/B854*100</f>
        <v>1.0913176299046863</v>
      </c>
    </row>
    <row r="908" spans="1:2" s="538" customFormat="1" x14ac:dyDescent="0.25">
      <c r="A908" s="546" t="s">
        <v>2192</v>
      </c>
      <c r="B908" s="553">
        <v>22.864999999999998</v>
      </c>
    </row>
    <row r="909" spans="1:2" s="538" customFormat="1" x14ac:dyDescent="0.25">
      <c r="A909" s="546" t="s">
        <v>2193</v>
      </c>
      <c r="B909" s="553">
        <v>22.864999999999998</v>
      </c>
    </row>
    <row r="910" spans="1:2" s="538" customFormat="1" ht="28.5" x14ac:dyDescent="0.25">
      <c r="A910" s="551" t="s">
        <v>2431</v>
      </c>
      <c r="B910" s="553">
        <v>241.34704106999999</v>
      </c>
    </row>
    <row r="911" spans="1:2" s="538" customFormat="1" x14ac:dyDescent="0.25">
      <c r="A911" s="546" t="s">
        <v>2191</v>
      </c>
      <c r="B911" s="553">
        <f>B910/B854*100</f>
        <v>11.519100466783442</v>
      </c>
    </row>
    <row r="912" spans="1:2" s="538" customFormat="1" x14ac:dyDescent="0.25">
      <c r="A912" s="546" t="s">
        <v>2192</v>
      </c>
      <c r="B912" s="553">
        <v>240.99100000000001</v>
      </c>
    </row>
    <row r="913" spans="1:3" s="538" customFormat="1" x14ac:dyDescent="0.25">
      <c r="A913" s="546" t="s">
        <v>2193</v>
      </c>
      <c r="B913" s="553">
        <v>240.99100000000001</v>
      </c>
    </row>
    <row r="914" spans="1:3" s="538" customFormat="1" ht="28.5" x14ac:dyDescent="0.25">
      <c r="A914" s="551" t="s">
        <v>2432</v>
      </c>
      <c r="B914" s="557">
        <v>2.7601715000000002</v>
      </c>
    </row>
    <row r="915" spans="1:3" s="538" customFormat="1" x14ac:dyDescent="0.25">
      <c r="A915" s="546" t="s">
        <v>2191</v>
      </c>
      <c r="B915" s="553">
        <f>B914/B854*100</f>
        <v>0.13173848195151752</v>
      </c>
    </row>
    <row r="916" spans="1:3" s="538" customFormat="1" x14ac:dyDescent="0.25">
      <c r="A916" s="546" t="s">
        <v>2192</v>
      </c>
      <c r="B916" s="553">
        <v>2.41</v>
      </c>
    </row>
    <row r="917" spans="1:3" s="538" customFormat="1" x14ac:dyDescent="0.25">
      <c r="A917" s="546" t="s">
        <v>2193</v>
      </c>
      <c r="B917" s="553">
        <v>18.498000000000001</v>
      </c>
      <c r="C917" s="538" t="s">
        <v>2433</v>
      </c>
    </row>
    <row r="918" spans="1:3" s="538" customFormat="1" ht="42.75" x14ac:dyDescent="0.25">
      <c r="A918" s="551" t="s">
        <v>2434</v>
      </c>
      <c r="B918" s="557">
        <v>4.7557239400000002</v>
      </c>
    </row>
    <row r="919" spans="1:3" s="538" customFormat="1" x14ac:dyDescent="0.25">
      <c r="A919" s="546" t="s">
        <v>2191</v>
      </c>
      <c r="B919" s="553">
        <f>B918/B854*100</f>
        <v>0.22698294379030065</v>
      </c>
    </row>
    <row r="920" spans="1:3" s="538" customFormat="1" x14ac:dyDescent="0.25">
      <c r="A920" s="546" t="s">
        <v>2192</v>
      </c>
      <c r="B920" s="553">
        <v>0</v>
      </c>
    </row>
    <row r="921" spans="1:3" s="538" customFormat="1" x14ac:dyDescent="0.25">
      <c r="A921" s="546" t="s">
        <v>2193</v>
      </c>
      <c r="B921" s="553">
        <v>0</v>
      </c>
    </row>
    <row r="922" spans="1:3" s="538" customFormat="1" ht="42.75" x14ac:dyDescent="0.25">
      <c r="A922" s="551" t="s">
        <v>2435</v>
      </c>
      <c r="B922" s="557">
        <v>8.2601300000000002E-2</v>
      </c>
    </row>
    <row r="923" spans="1:3" s="538" customFormat="1" x14ac:dyDescent="0.25">
      <c r="A923" s="546" t="s">
        <v>2191</v>
      </c>
      <c r="B923" s="553">
        <f>B922/B854*100</f>
        <v>3.942425269307318E-3</v>
      </c>
    </row>
    <row r="924" spans="1:3" s="538" customFormat="1" x14ac:dyDescent="0.25">
      <c r="A924" s="546" t="s">
        <v>2192</v>
      </c>
      <c r="B924" s="553">
        <v>0</v>
      </c>
    </row>
    <row r="925" spans="1:3" s="538" customFormat="1" x14ac:dyDescent="0.25">
      <c r="A925" s="546" t="s">
        <v>2193</v>
      </c>
      <c r="B925" s="553">
        <v>0.08</v>
      </c>
    </row>
    <row r="926" spans="1:3" s="538" customFormat="1" ht="28.5" x14ac:dyDescent="0.25">
      <c r="A926" s="551" t="s">
        <v>2201</v>
      </c>
      <c r="B926" s="557">
        <f>B927</f>
        <v>91.369363419999999</v>
      </c>
    </row>
    <row r="927" spans="1:3" x14ac:dyDescent="0.25">
      <c r="A927" s="546" t="s">
        <v>2364</v>
      </c>
      <c r="B927" s="557">
        <v>91.369363419999999</v>
      </c>
    </row>
    <row r="928" spans="1:3" x14ac:dyDescent="0.25">
      <c r="A928" s="546" t="s">
        <v>2191</v>
      </c>
      <c r="B928" s="553">
        <f>B927/B854*100</f>
        <v>4.3609106295849065</v>
      </c>
    </row>
    <row r="929" spans="1:2" x14ac:dyDescent="0.25">
      <c r="A929" s="546" t="s">
        <v>2192</v>
      </c>
      <c r="B929" s="553">
        <v>82</v>
      </c>
    </row>
    <row r="930" spans="1:2" x14ac:dyDescent="0.25">
      <c r="A930" s="546" t="s">
        <v>2193</v>
      </c>
      <c r="B930" s="553">
        <v>64.423000000000002</v>
      </c>
    </row>
    <row r="931" spans="1:2" ht="28.5" x14ac:dyDescent="0.25">
      <c r="A931" s="545" t="s">
        <v>2203</v>
      </c>
      <c r="B931" s="634">
        <f>B857/B854*100</f>
        <v>67.966417570244232</v>
      </c>
    </row>
    <row r="932" spans="1:2" x14ac:dyDescent="0.25">
      <c r="A932" s="548" t="s">
        <v>2188</v>
      </c>
      <c r="B932" s="564"/>
    </row>
    <row r="933" spans="1:2" x14ac:dyDescent="0.25">
      <c r="A933" s="548" t="s">
        <v>2204</v>
      </c>
      <c r="B933" s="634">
        <f>B861+B865+B869+B873+B877+B881</f>
        <v>45.134407565900936</v>
      </c>
    </row>
    <row r="934" spans="1:2" x14ac:dyDescent="0.25">
      <c r="A934" s="548" t="s">
        <v>2205</v>
      </c>
      <c r="B934" s="563">
        <f>B907+B911+B915+B919+B923</f>
        <v>12.973081947699255</v>
      </c>
    </row>
    <row r="935" spans="1:2" x14ac:dyDescent="0.25">
      <c r="A935" s="548" t="s">
        <v>2206</v>
      </c>
      <c r="B935" s="563">
        <f>B886+B890+B894+B898+B902</f>
        <v>5.4980174270591213</v>
      </c>
    </row>
    <row r="936" spans="1:2" x14ac:dyDescent="0.25">
      <c r="A936" s="545" t="s">
        <v>2207</v>
      </c>
      <c r="B936" s="553">
        <f>B937/B854*100</f>
        <v>0</v>
      </c>
    </row>
    <row r="937" spans="1:2" x14ac:dyDescent="0.25">
      <c r="A937" s="545" t="s">
        <v>2208</v>
      </c>
      <c r="B937" s="553"/>
    </row>
    <row r="938" spans="1:2" x14ac:dyDescent="0.25">
      <c r="A938" s="545" t="s">
        <v>2209</v>
      </c>
      <c r="B938" s="553">
        <f>B939/B854*100</f>
        <v>0</v>
      </c>
    </row>
    <row r="939" spans="1:2" x14ac:dyDescent="0.25">
      <c r="A939" s="545" t="s">
        <v>2210</v>
      </c>
      <c r="B939" s="553"/>
    </row>
    <row r="940" spans="1:2" x14ac:dyDescent="0.25">
      <c r="A940" s="545" t="s">
        <v>2211</v>
      </c>
      <c r="B940" s="548"/>
    </row>
    <row r="941" spans="1:2" x14ac:dyDescent="0.25">
      <c r="A941" s="548" t="s">
        <v>2212</v>
      </c>
      <c r="B941" s="548" t="s">
        <v>2213</v>
      </c>
    </row>
    <row r="942" spans="1:2" ht="30" x14ac:dyDescent="0.25">
      <c r="A942" s="548" t="s">
        <v>2214</v>
      </c>
      <c r="B942" s="565" t="s">
        <v>2436</v>
      </c>
    </row>
    <row r="943" spans="1:2" x14ac:dyDescent="0.25">
      <c r="A943" s="548" t="s">
        <v>2216</v>
      </c>
      <c r="B943" s="565"/>
    </row>
    <row r="944" spans="1:2" ht="30" x14ac:dyDescent="0.25">
      <c r="A944" s="548" t="s">
        <v>2217</v>
      </c>
      <c r="B944" s="548" t="s">
        <v>2437</v>
      </c>
    </row>
    <row r="945" spans="1:2" ht="30" x14ac:dyDescent="0.25">
      <c r="A945" s="548" t="s">
        <v>2219</v>
      </c>
      <c r="B945" s="565" t="s">
        <v>2438</v>
      </c>
    </row>
    <row r="946" spans="1:2" ht="45" x14ac:dyDescent="0.25">
      <c r="A946" s="548" t="s">
        <v>2220</v>
      </c>
      <c r="B946" s="548" t="s">
        <v>2439</v>
      </c>
    </row>
    <row r="947" spans="1:2" ht="28.5" x14ac:dyDescent="0.25">
      <c r="A947" s="545" t="s">
        <v>2222</v>
      </c>
      <c r="B947" s="548" t="s">
        <v>2440</v>
      </c>
    </row>
    <row r="948" spans="1:2" x14ac:dyDescent="0.25">
      <c r="A948" s="548" t="s">
        <v>2188</v>
      </c>
      <c r="B948" s="548"/>
    </row>
    <row r="949" spans="1:2" x14ac:dyDescent="0.25">
      <c r="A949" s="548" t="s">
        <v>2224</v>
      </c>
      <c r="B949" s="805" t="s">
        <v>2440</v>
      </c>
    </row>
    <row r="950" spans="1:2" x14ac:dyDescent="0.25">
      <c r="A950" s="548" t="s">
        <v>2225</v>
      </c>
      <c r="B950" s="805"/>
    </row>
    <row r="951" spans="1:2" x14ac:dyDescent="0.25">
      <c r="A951" s="566" t="s">
        <v>2226</v>
      </c>
      <c r="B951" s="552" t="s">
        <v>2199</v>
      </c>
    </row>
    <row r="952" spans="1:2" x14ac:dyDescent="0.25">
      <c r="A952" s="545" t="s">
        <v>2227</v>
      </c>
      <c r="B952" s="546"/>
    </row>
    <row r="953" spans="1:2" x14ac:dyDescent="0.25">
      <c r="A953" s="548" t="s">
        <v>2228</v>
      </c>
      <c r="B953" s="635">
        <v>41426</v>
      </c>
    </row>
    <row r="954" spans="1:2" x14ac:dyDescent="0.25">
      <c r="A954" s="548" t="s">
        <v>2230</v>
      </c>
      <c r="B954" s="546"/>
    </row>
    <row r="955" spans="1:2" x14ac:dyDescent="0.25">
      <c r="A955" s="548" t="s">
        <v>2231</v>
      </c>
      <c r="B955" s="546"/>
    </row>
    <row r="956" spans="1:2" ht="105" x14ac:dyDescent="0.25">
      <c r="A956" s="578" t="s">
        <v>2232</v>
      </c>
      <c r="B956" s="548" t="s">
        <v>2368</v>
      </c>
    </row>
    <row r="957" spans="1:2" ht="28.5" x14ac:dyDescent="0.25">
      <c r="A957" s="545" t="s">
        <v>2234</v>
      </c>
      <c r="B957" s="791" t="s">
        <v>2441</v>
      </c>
    </row>
    <row r="958" spans="1:2" x14ac:dyDescent="0.25">
      <c r="A958" s="548" t="s">
        <v>2235</v>
      </c>
      <c r="B958" s="791"/>
    </row>
    <row r="959" spans="1:2" x14ac:dyDescent="0.25">
      <c r="A959" s="548" t="s">
        <v>2236</v>
      </c>
      <c r="B959" s="791"/>
    </row>
    <row r="960" spans="1:2" x14ac:dyDescent="0.25">
      <c r="A960" s="548" t="s">
        <v>2237</v>
      </c>
      <c r="B960" s="791"/>
    </row>
    <row r="961" spans="1:2" x14ac:dyDescent="0.25">
      <c r="A961" s="548" t="s">
        <v>2238</v>
      </c>
      <c r="B961" s="791"/>
    </row>
    <row r="962" spans="1:2" ht="15.75" thickBot="1" x14ac:dyDescent="0.3">
      <c r="A962" s="569" t="s">
        <v>2239</v>
      </c>
      <c r="B962" s="791"/>
    </row>
    <row r="963" spans="1:2" ht="58.5" thickBot="1" x14ac:dyDescent="0.3">
      <c r="A963" s="640" t="s">
        <v>5</v>
      </c>
      <c r="B963" s="640" t="s">
        <v>2442</v>
      </c>
    </row>
    <row r="964" spans="1:2" ht="15.75" thickBot="1" x14ac:dyDescent="0.3">
      <c r="A964" s="640" t="s">
        <v>2153</v>
      </c>
      <c r="B964" s="641" t="s">
        <v>2443</v>
      </c>
    </row>
    <row r="965" spans="1:2" ht="15.75" thickBot="1" x14ac:dyDescent="0.3">
      <c r="A965" s="640" t="s">
        <v>2155</v>
      </c>
      <c r="B965" s="642" t="s">
        <v>2345</v>
      </c>
    </row>
    <row r="966" spans="1:2" ht="15.75" thickBot="1" x14ac:dyDescent="0.3">
      <c r="A966" s="640" t="s">
        <v>2157</v>
      </c>
      <c r="B966" s="643" t="s">
        <v>2444</v>
      </c>
    </row>
    <row r="967" spans="1:2" ht="15.75" thickBot="1" x14ac:dyDescent="0.3">
      <c r="A967" s="644" t="s">
        <v>2159</v>
      </c>
      <c r="B967" s="645">
        <v>41664</v>
      </c>
    </row>
    <row r="968" spans="1:2" ht="30.75" thickBot="1" x14ac:dyDescent="0.3">
      <c r="A968" s="646" t="s">
        <v>2161</v>
      </c>
      <c r="B968" s="647" t="s">
        <v>2347</v>
      </c>
    </row>
    <row r="969" spans="1:2" ht="15.75" thickBot="1" x14ac:dyDescent="0.3">
      <c r="A969" s="648" t="s">
        <v>2163</v>
      </c>
      <c r="B969" s="649"/>
    </row>
    <row r="970" spans="1:2" ht="60.75" thickBot="1" x14ac:dyDescent="0.3">
      <c r="A970" s="649" t="s">
        <v>2164</v>
      </c>
      <c r="B970" s="599" t="s">
        <v>2165</v>
      </c>
    </row>
    <row r="971" spans="1:2" ht="210.75" thickBot="1" x14ac:dyDescent="0.3">
      <c r="A971" s="650" t="s">
        <v>2166</v>
      </c>
      <c r="B971" s="600" t="s">
        <v>2445</v>
      </c>
    </row>
    <row r="972" spans="1:2" ht="210.75" thickBot="1" x14ac:dyDescent="0.3">
      <c r="A972" s="651" t="s">
        <v>2168</v>
      </c>
      <c r="B972" s="650" t="s">
        <v>2446</v>
      </c>
    </row>
    <row r="973" spans="1:2" ht="15.75" thickBot="1" x14ac:dyDescent="0.3">
      <c r="A973" s="644" t="s">
        <v>2170</v>
      </c>
      <c r="B973" s="649"/>
    </row>
    <row r="974" spans="1:2" x14ac:dyDescent="0.25">
      <c r="A974" s="798" t="s">
        <v>2171</v>
      </c>
      <c r="B974" s="793" t="s">
        <v>2447</v>
      </c>
    </row>
    <row r="975" spans="1:2" ht="15.75" thickBot="1" x14ac:dyDescent="0.3">
      <c r="A975" s="800"/>
      <c r="B975" s="795"/>
    </row>
    <row r="976" spans="1:2" ht="15.75" thickBot="1" x14ac:dyDescent="0.3">
      <c r="A976" s="644" t="s">
        <v>2173</v>
      </c>
      <c r="B976" s="649"/>
    </row>
    <row r="977" spans="1:2" ht="30.75" thickBot="1" x14ac:dyDescent="0.3">
      <c r="A977" s="652" t="s">
        <v>2174</v>
      </c>
      <c r="B977" s="649" t="s">
        <v>2448</v>
      </c>
    </row>
    <row r="978" spans="1:2" ht="15.75" thickBot="1" x14ac:dyDescent="0.3">
      <c r="A978" s="644" t="s">
        <v>2176</v>
      </c>
      <c r="B978" s="647"/>
    </row>
    <row r="979" spans="1:2" ht="15.75" thickBot="1" x14ac:dyDescent="0.3">
      <c r="A979" s="648" t="s">
        <v>2177</v>
      </c>
      <c r="B979" s="647"/>
    </row>
    <row r="980" spans="1:2" ht="15.75" thickBot="1" x14ac:dyDescent="0.3">
      <c r="A980" s="644" t="s">
        <v>2178</v>
      </c>
      <c r="B980" s="653"/>
    </row>
    <row r="981" spans="1:2" ht="28.5" x14ac:dyDescent="0.25">
      <c r="A981" s="648" t="s">
        <v>2179</v>
      </c>
      <c r="B981" s="650"/>
    </row>
    <row r="982" spans="1:2" ht="45" x14ac:dyDescent="0.25">
      <c r="A982" s="654" t="s">
        <v>2180</v>
      </c>
      <c r="B982" s="654"/>
    </row>
    <row r="983" spans="1:2" x14ac:dyDescent="0.25">
      <c r="A983" s="654" t="s">
        <v>2181</v>
      </c>
      <c r="B983" s="654"/>
    </row>
    <row r="984" spans="1:2" x14ac:dyDescent="0.25">
      <c r="A984" s="654" t="s">
        <v>2182</v>
      </c>
      <c r="B984" s="654"/>
    </row>
    <row r="985" spans="1:2" ht="15.75" thickBot="1" x14ac:dyDescent="0.3">
      <c r="A985" s="655" t="s">
        <v>2183</v>
      </c>
      <c r="B985" s="656"/>
    </row>
    <row r="986" spans="1:2" ht="29.25" thickBot="1" x14ac:dyDescent="0.3">
      <c r="A986" s="657" t="s">
        <v>2352</v>
      </c>
      <c r="B986" s="649">
        <v>344.76799999999997</v>
      </c>
    </row>
    <row r="987" spans="1:2" ht="135.75" thickBot="1" x14ac:dyDescent="0.3">
      <c r="A987" s="650" t="s">
        <v>2185</v>
      </c>
      <c r="B987" s="650" t="s">
        <v>2449</v>
      </c>
    </row>
    <row r="988" spans="1:2" ht="29.25" thickBot="1" x14ac:dyDescent="0.3">
      <c r="A988" s="658" t="s">
        <v>2259</v>
      </c>
      <c r="B988" s="649"/>
    </row>
    <row r="989" spans="1:2" ht="29.25" thickBot="1" x14ac:dyDescent="0.3">
      <c r="A989" s="658" t="s">
        <v>2187</v>
      </c>
      <c r="B989" s="659">
        <f>B991+B1004+B1018</f>
        <v>280.79543343000006</v>
      </c>
    </row>
    <row r="990" spans="1:2" ht="15.75" thickBot="1" x14ac:dyDescent="0.3">
      <c r="A990" s="649" t="s">
        <v>2188</v>
      </c>
      <c r="B990" s="649"/>
    </row>
    <row r="991" spans="1:2" ht="29.25" thickBot="1" x14ac:dyDescent="0.3">
      <c r="A991" s="658" t="s">
        <v>2189</v>
      </c>
      <c r="B991" s="660">
        <f>B992+B1000+B996</f>
        <v>223.98915910000002</v>
      </c>
    </row>
    <row r="992" spans="1:2" ht="45.75" thickBot="1" x14ac:dyDescent="0.3">
      <c r="A992" s="599" t="s">
        <v>2450</v>
      </c>
      <c r="B992" s="660">
        <v>109.34827</v>
      </c>
    </row>
    <row r="993" spans="1:2" ht="15.75" thickBot="1" x14ac:dyDescent="0.3">
      <c r="A993" s="599" t="s">
        <v>2191</v>
      </c>
      <c r="B993" s="661">
        <f>B992/B986*100</f>
        <v>31.716478907555228</v>
      </c>
    </row>
    <row r="994" spans="1:2" ht="15.75" thickBot="1" x14ac:dyDescent="0.3">
      <c r="A994" s="599" t="s">
        <v>2192</v>
      </c>
      <c r="B994" s="662">
        <v>90.555000000000007</v>
      </c>
    </row>
    <row r="995" spans="1:2" ht="15.75" thickBot="1" x14ac:dyDescent="0.3">
      <c r="A995" s="606" t="s">
        <v>2193</v>
      </c>
      <c r="B995" s="663">
        <v>90.555000000000007</v>
      </c>
    </row>
    <row r="996" spans="1:2" ht="45.75" thickBot="1" x14ac:dyDescent="0.3">
      <c r="A996" s="599" t="s">
        <v>2451</v>
      </c>
      <c r="B996" s="660">
        <v>6.2902199999999997</v>
      </c>
    </row>
    <row r="997" spans="1:2" ht="15.75" thickBot="1" x14ac:dyDescent="0.3">
      <c r="A997" s="599" t="s">
        <v>2191</v>
      </c>
      <c r="B997" s="661">
        <f>B996/B986*100</f>
        <v>1.8244790699832931</v>
      </c>
    </row>
    <row r="998" spans="1:2" ht="15.75" thickBot="1" x14ac:dyDescent="0.3">
      <c r="A998" s="599" t="s">
        <v>2192</v>
      </c>
      <c r="B998" s="662">
        <v>24.986000000000001</v>
      </c>
    </row>
    <row r="999" spans="1:2" x14ac:dyDescent="0.25">
      <c r="A999" s="606" t="s">
        <v>2193</v>
      </c>
      <c r="B999" s="663">
        <v>6.29</v>
      </c>
    </row>
    <row r="1000" spans="1:2" ht="30" x14ac:dyDescent="0.25">
      <c r="A1000" s="547" t="s">
        <v>2452</v>
      </c>
      <c r="B1000" s="557">
        <v>108.3506691</v>
      </c>
    </row>
    <row r="1001" spans="1:2" x14ac:dyDescent="0.25">
      <c r="A1001" s="547" t="s">
        <v>2191</v>
      </c>
      <c r="B1001" s="553">
        <f>B1000/B986*100</f>
        <v>31.427124646138854</v>
      </c>
    </row>
    <row r="1002" spans="1:2" x14ac:dyDescent="0.25">
      <c r="A1002" s="547" t="s">
        <v>2192</v>
      </c>
      <c r="B1002" s="664">
        <v>108.35</v>
      </c>
    </row>
    <row r="1003" spans="1:2" x14ac:dyDescent="0.25">
      <c r="A1003" s="547" t="s">
        <v>2193</v>
      </c>
      <c r="B1003" s="553">
        <v>108.351</v>
      </c>
    </row>
    <row r="1004" spans="1:2" ht="29.25" thickBot="1" x14ac:dyDescent="0.3">
      <c r="A1004" s="610" t="s">
        <v>2195</v>
      </c>
      <c r="B1004" s="665">
        <f>B1005+B1009</f>
        <v>41.427999999999997</v>
      </c>
    </row>
    <row r="1005" spans="1:2" ht="29.25" thickBot="1" x14ac:dyDescent="0.3">
      <c r="A1005" s="612" t="s">
        <v>2453</v>
      </c>
      <c r="B1005" s="660">
        <v>40.927999999999997</v>
      </c>
    </row>
    <row r="1006" spans="1:2" ht="15.75" thickBot="1" x14ac:dyDescent="0.3">
      <c r="A1006" s="599" t="s">
        <v>2191</v>
      </c>
      <c r="B1006" s="666">
        <f>B1005/B986*100</f>
        <v>11.871171338407278</v>
      </c>
    </row>
    <row r="1007" spans="1:2" ht="15.75" thickBot="1" x14ac:dyDescent="0.3">
      <c r="A1007" s="599" t="s">
        <v>2192</v>
      </c>
      <c r="B1007" s="662">
        <v>40.929000000000002</v>
      </c>
    </row>
    <row r="1008" spans="1:2" ht="15.75" thickBot="1" x14ac:dyDescent="0.3">
      <c r="A1008" s="599" t="s">
        <v>2193</v>
      </c>
      <c r="B1008" s="666">
        <v>40.929000000000002</v>
      </c>
    </row>
    <row r="1009" spans="1:2" ht="29.25" thickBot="1" x14ac:dyDescent="0.3">
      <c r="A1009" s="612" t="s">
        <v>2454</v>
      </c>
      <c r="B1009" s="660">
        <v>0.5</v>
      </c>
    </row>
    <row r="1010" spans="1:2" ht="15.75" thickBot="1" x14ac:dyDescent="0.3">
      <c r="A1010" s="599" t="s">
        <v>2191</v>
      </c>
      <c r="B1010" s="666">
        <f>B1009/B986*100</f>
        <v>0.14502506033042512</v>
      </c>
    </row>
    <row r="1011" spans="1:2" ht="15.75" thickBot="1" x14ac:dyDescent="0.3">
      <c r="A1011" s="599" t="s">
        <v>2192</v>
      </c>
      <c r="B1011" s="662">
        <v>0</v>
      </c>
    </row>
    <row r="1012" spans="1:2" ht="15.75" thickBot="1" x14ac:dyDescent="0.3">
      <c r="A1012" s="599" t="s">
        <v>2193</v>
      </c>
      <c r="B1012" s="666">
        <v>0.5</v>
      </c>
    </row>
    <row r="1013" spans="1:2" ht="29.25" thickBot="1" x14ac:dyDescent="0.3">
      <c r="A1013" s="658" t="s">
        <v>2198</v>
      </c>
      <c r="B1013" s="666"/>
    </row>
    <row r="1014" spans="1:2" ht="15.75" thickBot="1" x14ac:dyDescent="0.3">
      <c r="A1014" s="649" t="s">
        <v>2364</v>
      </c>
      <c r="B1014" s="666"/>
    </row>
    <row r="1015" spans="1:2" ht="15.75" thickBot="1" x14ac:dyDescent="0.3">
      <c r="A1015" s="649" t="s">
        <v>2191</v>
      </c>
      <c r="B1015" s="666"/>
    </row>
    <row r="1016" spans="1:2" ht="15.75" thickBot="1" x14ac:dyDescent="0.3">
      <c r="A1016" s="649" t="s">
        <v>2192</v>
      </c>
      <c r="B1016" s="666"/>
    </row>
    <row r="1017" spans="1:2" ht="15.75" thickBot="1" x14ac:dyDescent="0.3">
      <c r="A1017" s="649" t="s">
        <v>2193</v>
      </c>
      <c r="B1017" s="666"/>
    </row>
    <row r="1018" spans="1:2" ht="29.25" thickBot="1" x14ac:dyDescent="0.3">
      <c r="A1018" s="658" t="s">
        <v>2201</v>
      </c>
      <c r="B1018" s="660">
        <f>B1019</f>
        <v>15.37827433</v>
      </c>
    </row>
    <row r="1019" spans="1:2" ht="15.75" thickBot="1" x14ac:dyDescent="0.3">
      <c r="A1019" s="649" t="s">
        <v>2364</v>
      </c>
      <c r="B1019" s="666">
        <v>15.37827433</v>
      </c>
    </row>
    <row r="1020" spans="1:2" ht="15.75" thickBot="1" x14ac:dyDescent="0.3">
      <c r="A1020" s="649" t="s">
        <v>2191</v>
      </c>
      <c r="B1020" s="666">
        <f>B1019/B986*100</f>
        <v>4.4604703249721558</v>
      </c>
    </row>
    <row r="1021" spans="1:2" ht="15.75" thickBot="1" x14ac:dyDescent="0.3">
      <c r="A1021" s="649" t="s">
        <v>2192</v>
      </c>
      <c r="B1021" s="666">
        <v>17.510999999999999</v>
      </c>
    </row>
    <row r="1022" spans="1:2" ht="15.75" thickBot="1" x14ac:dyDescent="0.3">
      <c r="A1022" s="649" t="s">
        <v>2193</v>
      </c>
      <c r="B1022" s="666">
        <v>14.3</v>
      </c>
    </row>
    <row r="1023" spans="1:2" ht="29.25" thickBot="1" x14ac:dyDescent="0.3">
      <c r="A1023" s="658" t="s">
        <v>2203</v>
      </c>
      <c r="B1023" s="660">
        <f>B989/B986*100</f>
        <v>81.444749347387258</v>
      </c>
    </row>
    <row r="1024" spans="1:2" ht="15.75" thickBot="1" x14ac:dyDescent="0.3">
      <c r="A1024" s="649" t="s">
        <v>2188</v>
      </c>
      <c r="B1024" s="666"/>
    </row>
    <row r="1025" spans="1:2" ht="15.75" thickBot="1" x14ac:dyDescent="0.3">
      <c r="A1025" s="649" t="s">
        <v>2204</v>
      </c>
      <c r="B1025" s="666">
        <f>B993+B1001+B997</f>
        <v>64.968082623677375</v>
      </c>
    </row>
    <row r="1026" spans="1:2" ht="15.75" thickBot="1" x14ac:dyDescent="0.3">
      <c r="A1026" s="649" t="s">
        <v>2205</v>
      </c>
      <c r="B1026" s="666"/>
    </row>
    <row r="1027" spans="1:2" ht="15.75" thickBot="1" x14ac:dyDescent="0.3">
      <c r="A1027" s="649" t="s">
        <v>2206</v>
      </c>
      <c r="B1027" s="666">
        <f>B1006+B1010</f>
        <v>12.016196398737703</v>
      </c>
    </row>
    <row r="1028" spans="1:2" ht="15.75" thickBot="1" x14ac:dyDescent="0.3">
      <c r="A1028" s="644" t="s">
        <v>2207</v>
      </c>
      <c r="B1028" s="667">
        <f>B1029/B986*100</f>
        <v>0</v>
      </c>
    </row>
    <row r="1029" spans="1:2" ht="15.75" thickBot="1" x14ac:dyDescent="0.3">
      <c r="A1029" s="644" t="s">
        <v>2208</v>
      </c>
      <c r="B1029" s="667"/>
    </row>
    <row r="1030" spans="1:2" ht="15.75" thickBot="1" x14ac:dyDescent="0.3">
      <c r="A1030" s="644" t="s">
        <v>2209</v>
      </c>
      <c r="B1030" s="667">
        <f>B1031/B986*100</f>
        <v>0</v>
      </c>
    </row>
    <row r="1031" spans="1:2" ht="15.75" thickBot="1" x14ac:dyDescent="0.3">
      <c r="A1031" s="646" t="s">
        <v>2210</v>
      </c>
      <c r="B1031" s="668"/>
    </row>
    <row r="1032" spans="1:2" x14ac:dyDescent="0.25">
      <c r="A1032" s="648" t="s">
        <v>2211</v>
      </c>
      <c r="B1032" s="654"/>
    </row>
    <row r="1033" spans="1:2" x14ac:dyDescent="0.25">
      <c r="A1033" s="654" t="s">
        <v>2212</v>
      </c>
      <c r="B1033" s="654" t="s">
        <v>2213</v>
      </c>
    </row>
    <row r="1034" spans="1:2" x14ac:dyDescent="0.25">
      <c r="A1034" s="654" t="s">
        <v>2214</v>
      </c>
      <c r="B1034" s="669" t="s">
        <v>2408</v>
      </c>
    </row>
    <row r="1035" spans="1:2" x14ac:dyDescent="0.25">
      <c r="A1035" s="654" t="s">
        <v>2216</v>
      </c>
      <c r="B1035" s="669"/>
    </row>
    <row r="1036" spans="1:2" x14ac:dyDescent="0.25">
      <c r="A1036" s="654" t="s">
        <v>2217</v>
      </c>
      <c r="B1036" s="654" t="s">
        <v>2455</v>
      </c>
    </row>
    <row r="1037" spans="1:2" ht="15.75" thickBot="1" x14ac:dyDescent="0.3">
      <c r="A1037" s="656" t="s">
        <v>2219</v>
      </c>
      <c r="B1037" s="669"/>
    </row>
    <row r="1038" spans="1:2" ht="60.75" thickBot="1" x14ac:dyDescent="0.3">
      <c r="A1038" s="650" t="s">
        <v>2220</v>
      </c>
      <c r="B1038" s="651" t="s">
        <v>2456</v>
      </c>
    </row>
    <row r="1039" spans="1:2" ht="29.25" thickBot="1" x14ac:dyDescent="0.3">
      <c r="A1039" s="644" t="s">
        <v>2222</v>
      </c>
      <c r="B1039" s="651" t="s">
        <v>2223</v>
      </c>
    </row>
    <row r="1040" spans="1:2" ht="15.75" thickBot="1" x14ac:dyDescent="0.3">
      <c r="A1040" s="650" t="s">
        <v>2188</v>
      </c>
      <c r="B1040" s="670"/>
    </row>
    <row r="1041" spans="1:2" ht="15.75" thickBot="1" x14ac:dyDescent="0.3">
      <c r="A1041" s="650" t="s">
        <v>2224</v>
      </c>
      <c r="B1041" s="801" t="s">
        <v>2223</v>
      </c>
    </row>
    <row r="1042" spans="1:2" ht="15.75" thickBot="1" x14ac:dyDescent="0.3">
      <c r="A1042" s="650" t="s">
        <v>2225</v>
      </c>
      <c r="B1042" s="802"/>
    </row>
    <row r="1043" spans="1:2" ht="15.75" thickBot="1" x14ac:dyDescent="0.3">
      <c r="A1043" s="671" t="s">
        <v>2226</v>
      </c>
      <c r="B1043" s="672" t="s">
        <v>2199</v>
      </c>
    </row>
    <row r="1044" spans="1:2" ht="15.75" thickBot="1" x14ac:dyDescent="0.3">
      <c r="A1044" s="644" t="s">
        <v>2227</v>
      </c>
      <c r="B1044" s="673"/>
    </row>
    <row r="1045" spans="1:2" ht="15.75" thickBot="1" x14ac:dyDescent="0.3">
      <c r="A1045" s="654" t="s">
        <v>2228</v>
      </c>
      <c r="B1045" s="674">
        <v>41183</v>
      </c>
    </row>
    <row r="1046" spans="1:2" ht="15.75" thickBot="1" x14ac:dyDescent="0.3">
      <c r="A1046" s="654" t="s">
        <v>2230</v>
      </c>
      <c r="B1046" s="675"/>
    </row>
    <row r="1047" spans="1:2" ht="15.75" thickBot="1" x14ac:dyDescent="0.3">
      <c r="A1047" s="654" t="s">
        <v>2231</v>
      </c>
      <c r="B1047" s="675"/>
    </row>
    <row r="1048" spans="1:2" ht="105.75" thickBot="1" x14ac:dyDescent="0.3">
      <c r="A1048" s="676" t="s">
        <v>2232</v>
      </c>
      <c r="B1048" s="548" t="s">
        <v>2368</v>
      </c>
    </row>
    <row r="1049" spans="1:2" ht="28.5" x14ac:dyDescent="0.25">
      <c r="A1049" s="648" t="s">
        <v>2234</v>
      </c>
      <c r="B1049" s="793"/>
    </row>
    <row r="1050" spans="1:2" x14ac:dyDescent="0.25">
      <c r="A1050" s="654" t="s">
        <v>2235</v>
      </c>
      <c r="B1050" s="794"/>
    </row>
    <row r="1051" spans="1:2" x14ac:dyDescent="0.25">
      <c r="A1051" s="654" t="s">
        <v>2236</v>
      </c>
      <c r="B1051" s="794"/>
    </row>
    <row r="1052" spans="1:2" x14ac:dyDescent="0.25">
      <c r="A1052" s="654" t="s">
        <v>2237</v>
      </c>
      <c r="B1052" s="794"/>
    </row>
    <row r="1053" spans="1:2" x14ac:dyDescent="0.25">
      <c r="A1053" s="654" t="s">
        <v>2238</v>
      </c>
      <c r="B1053" s="794"/>
    </row>
    <row r="1054" spans="1:2" ht="15.75" thickBot="1" x14ac:dyDescent="0.3">
      <c r="A1054" s="677" t="s">
        <v>2239</v>
      </c>
      <c r="B1054" s="795"/>
    </row>
    <row r="1055" spans="1:2" ht="58.5" thickBot="1" x14ac:dyDescent="0.3">
      <c r="A1055" s="640" t="s">
        <v>5</v>
      </c>
      <c r="B1055" s="640" t="s">
        <v>2457</v>
      </c>
    </row>
    <row r="1056" spans="1:2" ht="15.75" thickBot="1" x14ac:dyDescent="0.3">
      <c r="A1056" s="640" t="s">
        <v>2153</v>
      </c>
      <c r="B1056" s="641" t="s">
        <v>2443</v>
      </c>
    </row>
    <row r="1057" spans="1:2" ht="15.75" thickBot="1" x14ac:dyDescent="0.3">
      <c r="A1057" s="640" t="s">
        <v>2155</v>
      </c>
      <c r="B1057" s="642" t="s">
        <v>2345</v>
      </c>
    </row>
    <row r="1058" spans="1:2" ht="15.75" thickBot="1" x14ac:dyDescent="0.3">
      <c r="A1058" s="640" t="s">
        <v>2157</v>
      </c>
      <c r="B1058" s="643" t="s">
        <v>2458</v>
      </c>
    </row>
    <row r="1059" spans="1:2" ht="15.75" thickBot="1" x14ac:dyDescent="0.3">
      <c r="A1059" s="644" t="s">
        <v>2159</v>
      </c>
      <c r="B1059" s="645">
        <v>41664</v>
      </c>
    </row>
    <row r="1060" spans="1:2" ht="30.75" thickBot="1" x14ac:dyDescent="0.3">
      <c r="A1060" s="646" t="s">
        <v>2161</v>
      </c>
      <c r="B1060" s="647" t="s">
        <v>2347</v>
      </c>
    </row>
    <row r="1061" spans="1:2" ht="15.75" thickBot="1" x14ac:dyDescent="0.3">
      <c r="A1061" s="648" t="s">
        <v>2163</v>
      </c>
      <c r="B1061" s="649"/>
    </row>
    <row r="1062" spans="1:2" ht="60.75" thickBot="1" x14ac:dyDescent="0.3">
      <c r="A1062" s="649" t="s">
        <v>2164</v>
      </c>
      <c r="B1062" s="599" t="s">
        <v>2165</v>
      </c>
    </row>
    <row r="1063" spans="1:2" ht="60.75" thickBot="1" x14ac:dyDescent="0.3">
      <c r="A1063" s="650" t="s">
        <v>2166</v>
      </c>
      <c r="B1063" s="600" t="s">
        <v>2459</v>
      </c>
    </row>
    <row r="1064" spans="1:2" ht="60.75" thickBot="1" x14ac:dyDescent="0.3">
      <c r="A1064" s="651" t="s">
        <v>2168</v>
      </c>
      <c r="B1064" s="650" t="s">
        <v>2415</v>
      </c>
    </row>
    <row r="1065" spans="1:2" ht="15.75" thickBot="1" x14ac:dyDescent="0.3">
      <c r="A1065" s="644" t="s">
        <v>2170</v>
      </c>
      <c r="B1065" s="649"/>
    </row>
    <row r="1066" spans="1:2" ht="30.75" thickBot="1" x14ac:dyDescent="0.3">
      <c r="A1066" s="678" t="s">
        <v>2171</v>
      </c>
      <c r="B1066" s="649" t="s">
        <v>2374</v>
      </c>
    </row>
    <row r="1067" spans="1:2" ht="15.75" thickBot="1" x14ac:dyDescent="0.3">
      <c r="A1067" s="644" t="s">
        <v>2173</v>
      </c>
      <c r="B1067" s="649"/>
    </row>
    <row r="1068" spans="1:2" ht="30.75" thickBot="1" x14ac:dyDescent="0.3">
      <c r="A1068" s="652" t="s">
        <v>2174</v>
      </c>
      <c r="B1068" s="649" t="s">
        <v>2460</v>
      </c>
    </row>
    <row r="1069" spans="1:2" ht="15.75" thickBot="1" x14ac:dyDescent="0.3">
      <c r="A1069" s="644" t="s">
        <v>2176</v>
      </c>
      <c r="B1069" s="647"/>
    </row>
    <row r="1070" spans="1:2" ht="15.75" thickBot="1" x14ac:dyDescent="0.3">
      <c r="A1070" s="648" t="s">
        <v>2177</v>
      </c>
      <c r="B1070" s="647"/>
    </row>
    <row r="1071" spans="1:2" ht="15.75" thickBot="1" x14ac:dyDescent="0.3">
      <c r="A1071" s="644" t="s">
        <v>2178</v>
      </c>
      <c r="B1071" s="653"/>
    </row>
    <row r="1072" spans="1:2" ht="28.5" x14ac:dyDescent="0.25">
      <c r="A1072" s="648" t="s">
        <v>2179</v>
      </c>
      <c r="B1072" s="650"/>
    </row>
    <row r="1073" spans="1:2" ht="45" x14ac:dyDescent="0.25">
      <c r="A1073" s="654" t="s">
        <v>2180</v>
      </c>
      <c r="B1073" s="654"/>
    </row>
    <row r="1074" spans="1:2" x14ac:dyDescent="0.25">
      <c r="A1074" s="654" t="s">
        <v>2181</v>
      </c>
      <c r="B1074" s="654"/>
    </row>
    <row r="1075" spans="1:2" x14ac:dyDescent="0.25">
      <c r="A1075" s="654" t="s">
        <v>2182</v>
      </c>
      <c r="B1075" s="654"/>
    </row>
    <row r="1076" spans="1:2" ht="15.75" thickBot="1" x14ac:dyDescent="0.3">
      <c r="A1076" s="655" t="s">
        <v>2183</v>
      </c>
      <c r="B1076" s="656"/>
    </row>
    <row r="1077" spans="1:2" ht="29.25" thickBot="1" x14ac:dyDescent="0.3">
      <c r="A1077" s="657" t="s">
        <v>2352</v>
      </c>
      <c r="B1077" s="660">
        <v>234.089</v>
      </c>
    </row>
    <row r="1078" spans="1:2" ht="409.6" thickBot="1" x14ac:dyDescent="0.3">
      <c r="A1078" s="650" t="s">
        <v>2185</v>
      </c>
      <c r="B1078" s="650" t="s">
        <v>2461</v>
      </c>
    </row>
    <row r="1079" spans="1:2" ht="29.25" thickBot="1" x14ac:dyDescent="0.3">
      <c r="A1079" s="658" t="s">
        <v>2259</v>
      </c>
      <c r="B1079" s="649"/>
    </row>
    <row r="1080" spans="1:2" ht="29.25" thickBot="1" x14ac:dyDescent="0.3">
      <c r="A1080" s="658" t="s">
        <v>2187</v>
      </c>
      <c r="B1080" s="660">
        <f>B1082+B1111+B1124+B1145</f>
        <v>540.2918449</v>
      </c>
    </row>
    <row r="1081" spans="1:2" ht="15.75" thickBot="1" x14ac:dyDescent="0.3">
      <c r="A1081" s="649" t="s">
        <v>2188</v>
      </c>
      <c r="B1081" s="649"/>
    </row>
    <row r="1082" spans="1:2" ht="29.25" thickBot="1" x14ac:dyDescent="0.3">
      <c r="A1082" s="658" t="s">
        <v>2189</v>
      </c>
      <c r="B1082" s="660">
        <f>B1083+B1087+B1091+B1095+B1107+B1099+B1103</f>
        <v>332.44464309</v>
      </c>
    </row>
    <row r="1083" spans="1:2" ht="29.25" thickBot="1" x14ac:dyDescent="0.3">
      <c r="A1083" s="612" t="s">
        <v>2462</v>
      </c>
      <c r="B1083" s="660">
        <v>70.963894539999998</v>
      </c>
    </row>
    <row r="1084" spans="1:2" ht="15.75" thickBot="1" x14ac:dyDescent="0.3">
      <c r="A1084" s="599" t="s">
        <v>2191</v>
      </c>
      <c r="B1084" s="661">
        <f>B1083/B1077*100</f>
        <v>30.31492062420703</v>
      </c>
    </row>
    <row r="1085" spans="1:2" ht="15.75" thickBot="1" x14ac:dyDescent="0.3">
      <c r="A1085" s="599" t="s">
        <v>2192</v>
      </c>
      <c r="B1085" s="666">
        <v>2.3730000000000002</v>
      </c>
    </row>
    <row r="1086" spans="1:2" ht="15.75" thickBot="1" x14ac:dyDescent="0.3">
      <c r="A1086" s="599" t="s">
        <v>2193</v>
      </c>
      <c r="B1086" s="666">
        <v>6.5270000000000001</v>
      </c>
    </row>
    <row r="1087" spans="1:2" ht="43.5" thickBot="1" x14ac:dyDescent="0.3">
      <c r="A1087" s="612" t="s">
        <v>2463</v>
      </c>
      <c r="B1087" s="658">
        <v>0</v>
      </c>
    </row>
    <row r="1088" spans="1:2" ht="15.75" thickBot="1" x14ac:dyDescent="0.3">
      <c r="A1088" s="599" t="s">
        <v>2191</v>
      </c>
      <c r="B1088" s="661">
        <f>B1087/B1077*100</f>
        <v>0</v>
      </c>
    </row>
    <row r="1089" spans="1:2" ht="15.75" thickBot="1" x14ac:dyDescent="0.3">
      <c r="A1089" s="599" t="s">
        <v>2192</v>
      </c>
      <c r="B1089" s="666">
        <v>0</v>
      </c>
    </row>
    <row r="1090" spans="1:2" ht="15.75" thickBot="1" x14ac:dyDescent="0.3">
      <c r="A1090" s="599" t="s">
        <v>2193</v>
      </c>
      <c r="B1090" s="666">
        <v>0</v>
      </c>
    </row>
    <row r="1091" spans="1:2" ht="43.5" thickBot="1" x14ac:dyDescent="0.3">
      <c r="A1091" s="612" t="s">
        <v>2464</v>
      </c>
      <c r="B1091" s="660">
        <v>64.108545680000006</v>
      </c>
    </row>
    <row r="1092" spans="1:2" ht="15.75" thickBot="1" x14ac:dyDescent="0.3">
      <c r="A1092" s="599" t="s">
        <v>2191</v>
      </c>
      <c r="B1092" s="666">
        <f>B1091/B1077*100</f>
        <v>27.386398198975602</v>
      </c>
    </row>
    <row r="1093" spans="1:2" ht="15.75" thickBot="1" x14ac:dyDescent="0.3">
      <c r="A1093" s="599" t="s">
        <v>2192</v>
      </c>
      <c r="B1093" s="666">
        <v>0</v>
      </c>
    </row>
    <row r="1094" spans="1:2" ht="15.75" thickBot="1" x14ac:dyDescent="0.3">
      <c r="A1094" s="599" t="s">
        <v>2193</v>
      </c>
      <c r="B1094" s="666">
        <v>0</v>
      </c>
    </row>
    <row r="1095" spans="1:2" ht="43.5" thickBot="1" x14ac:dyDescent="0.3">
      <c r="A1095" s="612" t="s">
        <v>2465</v>
      </c>
      <c r="B1095" s="660">
        <v>8.2792358000000004</v>
      </c>
    </row>
    <row r="1096" spans="1:2" ht="15.75" thickBot="1" x14ac:dyDescent="0.3">
      <c r="A1096" s="599" t="s">
        <v>2191</v>
      </c>
      <c r="B1096" s="666">
        <f>B1095/B1077*100</f>
        <v>3.5367897679942244</v>
      </c>
    </row>
    <row r="1097" spans="1:2" ht="15.75" thickBot="1" x14ac:dyDescent="0.3">
      <c r="A1097" s="599" t="s">
        <v>2192</v>
      </c>
      <c r="B1097" s="666">
        <v>0</v>
      </c>
    </row>
    <row r="1098" spans="1:2" ht="15.75" thickBot="1" x14ac:dyDescent="0.3">
      <c r="A1098" s="599" t="s">
        <v>2193</v>
      </c>
      <c r="B1098" s="666">
        <v>4.726</v>
      </c>
    </row>
    <row r="1099" spans="1:2" ht="29.25" thickBot="1" x14ac:dyDescent="0.3">
      <c r="A1099" s="612" t="s">
        <v>2466</v>
      </c>
      <c r="B1099" s="660">
        <v>80.633939459999993</v>
      </c>
    </row>
    <row r="1100" spans="1:2" ht="15.75" thickBot="1" x14ac:dyDescent="0.3">
      <c r="A1100" s="599" t="s">
        <v>2191</v>
      </c>
      <c r="B1100" s="666">
        <f>B1099/B1077*100</f>
        <v>34.445847288851674</v>
      </c>
    </row>
    <row r="1101" spans="1:2" ht="15.75" thickBot="1" x14ac:dyDescent="0.3">
      <c r="A1101" s="599" t="s">
        <v>2192</v>
      </c>
      <c r="B1101" s="666">
        <v>11.917999999999999</v>
      </c>
    </row>
    <row r="1102" spans="1:2" ht="15.75" thickBot="1" x14ac:dyDescent="0.3">
      <c r="A1102" s="599" t="s">
        <v>2193</v>
      </c>
      <c r="B1102" s="666">
        <v>0</v>
      </c>
    </row>
    <row r="1103" spans="1:2" ht="43.5" thickBot="1" x14ac:dyDescent="0.3">
      <c r="A1103" s="612" t="s">
        <v>2467</v>
      </c>
      <c r="B1103" s="660">
        <v>32.636817809999997</v>
      </c>
    </row>
    <row r="1104" spans="1:2" ht="15.75" thickBot="1" x14ac:dyDescent="0.3">
      <c r="A1104" s="599" t="s">
        <v>2191</v>
      </c>
      <c r="B1104" s="666">
        <f>B1103/B1077*100</f>
        <v>13.942055290936354</v>
      </c>
    </row>
    <row r="1105" spans="1:2" ht="15.75" thickBot="1" x14ac:dyDescent="0.3">
      <c r="A1105" s="599" t="s">
        <v>2192</v>
      </c>
      <c r="B1105" s="666">
        <v>20.718</v>
      </c>
    </row>
    <row r="1106" spans="1:2" ht="15.75" thickBot="1" x14ac:dyDescent="0.3">
      <c r="A1106" s="599" t="s">
        <v>2193</v>
      </c>
      <c r="B1106" s="666">
        <v>25.896999999999998</v>
      </c>
    </row>
    <row r="1107" spans="1:2" ht="43.5" thickBot="1" x14ac:dyDescent="0.3">
      <c r="A1107" s="612" t="s">
        <v>2468</v>
      </c>
      <c r="B1107" s="660">
        <v>75.822209799999996</v>
      </c>
    </row>
    <row r="1108" spans="1:2" ht="15.75" thickBot="1" x14ac:dyDescent="0.3">
      <c r="A1108" s="599" t="s">
        <v>2191</v>
      </c>
      <c r="B1108" s="666">
        <f>B1107/B1077*100</f>
        <v>32.390334360008374</v>
      </c>
    </row>
    <row r="1109" spans="1:2" ht="15.75" thickBot="1" x14ac:dyDescent="0.3">
      <c r="A1109" s="599" t="s">
        <v>2192</v>
      </c>
      <c r="B1109" s="666">
        <v>0</v>
      </c>
    </row>
    <row r="1110" spans="1:2" ht="15.75" thickBot="1" x14ac:dyDescent="0.3">
      <c r="A1110" s="599" t="s">
        <v>2193</v>
      </c>
      <c r="B1110" s="666">
        <v>0</v>
      </c>
    </row>
    <row r="1111" spans="1:2" ht="29.25" thickBot="1" x14ac:dyDescent="0.3">
      <c r="A1111" s="612" t="s">
        <v>2195</v>
      </c>
      <c r="B1111" s="660">
        <f>B1112+B1116+B1120</f>
        <v>48.051948450000005</v>
      </c>
    </row>
    <row r="1112" spans="1:2" ht="29.25" thickBot="1" x14ac:dyDescent="0.3">
      <c r="A1112" s="612" t="s">
        <v>2469</v>
      </c>
      <c r="B1112" s="660">
        <v>45.538458980000001</v>
      </c>
    </row>
    <row r="1113" spans="1:2" ht="15.75" thickBot="1" x14ac:dyDescent="0.3">
      <c r="A1113" s="599" t="s">
        <v>2191</v>
      </c>
      <c r="B1113" s="666">
        <f>B1112/B1077*100</f>
        <v>19.453480932465858</v>
      </c>
    </row>
    <row r="1114" spans="1:2" ht="15.75" thickBot="1" x14ac:dyDescent="0.3">
      <c r="A1114" s="599" t="s">
        <v>2192</v>
      </c>
      <c r="B1114" s="666">
        <v>44.076999999999998</v>
      </c>
    </row>
    <row r="1115" spans="1:2" ht="15.75" thickBot="1" x14ac:dyDescent="0.3">
      <c r="A1115" s="599" t="s">
        <v>2193</v>
      </c>
      <c r="B1115" s="666">
        <v>44.076999999999998</v>
      </c>
    </row>
    <row r="1116" spans="1:2" ht="43.5" thickBot="1" x14ac:dyDescent="0.3">
      <c r="A1116" s="612" t="s">
        <v>2427</v>
      </c>
      <c r="B1116" s="660">
        <v>0.88648947</v>
      </c>
    </row>
    <row r="1117" spans="1:2" ht="15.75" thickBot="1" x14ac:dyDescent="0.3">
      <c r="A1117" s="599" t="s">
        <v>2191</v>
      </c>
      <c r="B1117" s="666">
        <f>B1116/B1077*100</f>
        <v>0.37869761928155532</v>
      </c>
    </row>
    <row r="1118" spans="1:2" ht="15.75" thickBot="1" x14ac:dyDescent="0.3">
      <c r="A1118" s="599" t="s">
        <v>2192</v>
      </c>
      <c r="B1118" s="666">
        <v>3.1859999999999999</v>
      </c>
    </row>
    <row r="1119" spans="1:2" ht="15.75" thickBot="1" x14ac:dyDescent="0.3">
      <c r="A1119" s="599" t="s">
        <v>2193</v>
      </c>
      <c r="B1119" s="666">
        <v>3.1859999999999999</v>
      </c>
    </row>
    <row r="1120" spans="1:2" ht="43.5" thickBot="1" x14ac:dyDescent="0.3">
      <c r="A1120" s="612" t="s">
        <v>2428</v>
      </c>
      <c r="B1120" s="660">
        <v>1.627</v>
      </c>
    </row>
    <row r="1121" spans="1:3" ht="15.75" thickBot="1" x14ac:dyDescent="0.3">
      <c r="A1121" s="599" t="s">
        <v>2191</v>
      </c>
      <c r="B1121" s="666">
        <f>B1120/B1077*100</f>
        <v>0.6950347944585179</v>
      </c>
    </row>
    <row r="1122" spans="1:3" ht="15.75" thickBot="1" x14ac:dyDescent="0.3">
      <c r="A1122" s="599" t="s">
        <v>2192</v>
      </c>
      <c r="B1122" s="666">
        <v>5.5330000000000004</v>
      </c>
    </row>
    <row r="1123" spans="1:3" ht="15.75" thickBot="1" x14ac:dyDescent="0.3">
      <c r="A1123" s="599" t="s">
        <v>2193</v>
      </c>
      <c r="B1123" s="666">
        <v>1.379</v>
      </c>
    </row>
    <row r="1124" spans="1:3" ht="29.25" thickBot="1" x14ac:dyDescent="0.3">
      <c r="A1124" s="658" t="s">
        <v>2198</v>
      </c>
      <c r="B1124" s="666">
        <f>B1125+B1129+B1133+B1137+B1141</f>
        <v>124.85164354000001</v>
      </c>
    </row>
    <row r="1125" spans="1:3" ht="29.25" thickBot="1" x14ac:dyDescent="0.3">
      <c r="A1125" s="658" t="s">
        <v>2470</v>
      </c>
      <c r="B1125" s="660">
        <v>10.61762688</v>
      </c>
    </row>
    <row r="1126" spans="1:3" ht="15.75" thickBot="1" x14ac:dyDescent="0.3">
      <c r="A1126" s="649" t="s">
        <v>2191</v>
      </c>
      <c r="B1126" s="666">
        <f>B1125/B1077*100</f>
        <v>4.5357222594825046</v>
      </c>
    </row>
    <row r="1127" spans="1:3" ht="15.75" thickBot="1" x14ac:dyDescent="0.3">
      <c r="A1127" s="649" t="s">
        <v>2192</v>
      </c>
      <c r="B1127" s="666">
        <v>10.617000000000001</v>
      </c>
    </row>
    <row r="1128" spans="1:3" ht="15.75" thickBot="1" x14ac:dyDescent="0.3">
      <c r="A1128" s="649" t="s">
        <v>2193</v>
      </c>
      <c r="B1128" s="666">
        <v>10.618</v>
      </c>
    </row>
    <row r="1129" spans="1:3" ht="29.25" thickBot="1" x14ac:dyDescent="0.3">
      <c r="A1129" s="658" t="s">
        <v>2471</v>
      </c>
      <c r="B1129" s="660">
        <v>112.24940874000001</v>
      </c>
    </row>
    <row r="1130" spans="1:3" ht="15.75" thickBot="1" x14ac:dyDescent="0.3">
      <c r="A1130" s="649" t="s">
        <v>2191</v>
      </c>
      <c r="B1130" s="666">
        <f>B1129/B1077*100</f>
        <v>47.951594795142022</v>
      </c>
    </row>
    <row r="1131" spans="1:3" ht="15.75" thickBot="1" x14ac:dyDescent="0.3">
      <c r="A1131" s="649" t="s">
        <v>2192</v>
      </c>
      <c r="B1131" s="666">
        <v>112.248</v>
      </c>
    </row>
    <row r="1132" spans="1:3" ht="15.75" thickBot="1" x14ac:dyDescent="0.3">
      <c r="A1132" s="649" t="s">
        <v>2193</v>
      </c>
      <c r="B1132" s="666">
        <v>112.248</v>
      </c>
    </row>
    <row r="1133" spans="1:3" ht="29.25" thickBot="1" x14ac:dyDescent="0.3">
      <c r="A1133" s="658" t="s">
        <v>2472</v>
      </c>
      <c r="B1133" s="666">
        <v>0.80339050000000001</v>
      </c>
    </row>
    <row r="1134" spans="1:3" ht="15.75" thickBot="1" x14ac:dyDescent="0.3">
      <c r="A1134" s="649" t="s">
        <v>2191</v>
      </c>
      <c r="B1134" s="666">
        <f>B1133/B1077*100</f>
        <v>0.34319874064992373</v>
      </c>
    </row>
    <row r="1135" spans="1:3" ht="15.75" thickBot="1" x14ac:dyDescent="0.3">
      <c r="A1135" s="649" t="s">
        <v>2192</v>
      </c>
      <c r="B1135" s="666">
        <v>0.80300000000000005</v>
      </c>
    </row>
    <row r="1136" spans="1:3" ht="15.75" thickBot="1" x14ac:dyDescent="0.3">
      <c r="A1136" s="649" t="s">
        <v>2193</v>
      </c>
      <c r="B1136" s="666">
        <v>18.498000000000001</v>
      </c>
      <c r="C1136" s="441" t="s">
        <v>2473</v>
      </c>
    </row>
    <row r="1137" spans="1:2" ht="43.5" thickBot="1" x14ac:dyDescent="0.3">
      <c r="A1137" s="658" t="s">
        <v>2474</v>
      </c>
      <c r="B1137" s="666">
        <v>0.14316339</v>
      </c>
    </row>
    <row r="1138" spans="1:2" ht="15.75" thickBot="1" x14ac:dyDescent="0.3">
      <c r="A1138" s="649" t="s">
        <v>2191</v>
      </c>
      <c r="B1138" s="666">
        <f>B1137/B1077*100</f>
        <v>6.1157675072301562E-2</v>
      </c>
    </row>
    <row r="1139" spans="1:2" ht="15.75" thickBot="1" x14ac:dyDescent="0.3">
      <c r="A1139" s="649" t="s">
        <v>2192</v>
      </c>
      <c r="B1139" s="666">
        <v>0</v>
      </c>
    </row>
    <row r="1140" spans="1:2" ht="15.75" thickBot="1" x14ac:dyDescent="0.3">
      <c r="A1140" s="649" t="s">
        <v>2193</v>
      </c>
      <c r="B1140" s="666">
        <v>0.13600000000000001</v>
      </c>
    </row>
    <row r="1141" spans="1:2" ht="29.25" thickBot="1" x14ac:dyDescent="0.3">
      <c r="A1141" s="658" t="s">
        <v>2475</v>
      </c>
      <c r="B1141" s="666">
        <v>1.0380540300000001</v>
      </c>
    </row>
    <row r="1142" spans="1:2" ht="15.75" thickBot="1" x14ac:dyDescent="0.3">
      <c r="A1142" s="649" t="s">
        <v>2191</v>
      </c>
      <c r="B1142" s="666">
        <f>B1141/B1077*100</f>
        <v>0.44344417294276972</v>
      </c>
    </row>
    <row r="1143" spans="1:2" ht="15.75" thickBot="1" x14ac:dyDescent="0.3">
      <c r="A1143" s="649" t="s">
        <v>2192</v>
      </c>
      <c r="B1143" s="666">
        <v>1.0249999999999999</v>
      </c>
    </row>
    <row r="1144" spans="1:2" ht="15.75" thickBot="1" x14ac:dyDescent="0.3">
      <c r="A1144" s="649" t="s">
        <v>2193</v>
      </c>
      <c r="B1144" s="666">
        <v>2.1360000000000001</v>
      </c>
    </row>
    <row r="1145" spans="1:2" ht="29.25" thickBot="1" x14ac:dyDescent="0.3">
      <c r="A1145" s="658" t="s">
        <v>2201</v>
      </c>
      <c r="B1145" s="660">
        <f>B1146</f>
        <v>34.943609819999999</v>
      </c>
    </row>
    <row r="1146" spans="1:2" ht="15.75" thickBot="1" x14ac:dyDescent="0.3">
      <c r="A1146" s="649" t="s">
        <v>2364</v>
      </c>
      <c r="B1146" s="666">
        <v>34.943609819999999</v>
      </c>
    </row>
    <row r="1147" spans="1:2" ht="15.75" thickBot="1" x14ac:dyDescent="0.3">
      <c r="A1147" s="649" t="s">
        <v>2191</v>
      </c>
      <c r="B1147" s="666">
        <f>B1146/B1077*100</f>
        <v>14.927489040493144</v>
      </c>
    </row>
    <row r="1148" spans="1:2" ht="15.75" thickBot="1" x14ac:dyDescent="0.3">
      <c r="A1148" s="649" t="s">
        <v>2192</v>
      </c>
      <c r="B1148" s="666">
        <v>44.718000000000004</v>
      </c>
    </row>
    <row r="1149" spans="1:2" ht="15.75" thickBot="1" x14ac:dyDescent="0.3">
      <c r="A1149" s="649" t="s">
        <v>2193</v>
      </c>
      <c r="B1149" s="666">
        <v>15.396000000000001</v>
      </c>
    </row>
    <row r="1150" spans="1:2" ht="29.25" thickBot="1" x14ac:dyDescent="0.3">
      <c r="A1150" s="648" t="s">
        <v>2203</v>
      </c>
      <c r="B1150" s="679">
        <f>B1080/B1077*100</f>
        <v>230.80616556096186</v>
      </c>
    </row>
    <row r="1151" spans="1:2" ht="15.75" thickBot="1" x14ac:dyDescent="0.3">
      <c r="A1151" s="650" t="s">
        <v>2188</v>
      </c>
      <c r="B1151" s="680"/>
    </row>
    <row r="1152" spans="1:2" ht="15.75" thickBot="1" x14ac:dyDescent="0.3">
      <c r="A1152" s="650" t="s">
        <v>2204</v>
      </c>
      <c r="B1152" s="679">
        <f>B1084+B1088+B1092+B1096+B1100+B1104+B1108</f>
        <v>142.01634553097324</v>
      </c>
    </row>
    <row r="1153" spans="1:2" ht="15.75" thickBot="1" x14ac:dyDescent="0.3">
      <c r="A1153" s="650" t="s">
        <v>2205</v>
      </c>
      <c r="B1153" s="681">
        <f>B1126+B1130+B1134+B1138+B1142</f>
        <v>53.335117643289522</v>
      </c>
    </row>
    <row r="1154" spans="1:2" ht="15.75" thickBot="1" x14ac:dyDescent="0.3">
      <c r="A1154" s="650" t="s">
        <v>2206</v>
      </c>
      <c r="B1154" s="681">
        <f>B1121+B1117+B1113</f>
        <v>20.527213346205933</v>
      </c>
    </row>
    <row r="1155" spans="1:2" ht="15.75" thickBot="1" x14ac:dyDescent="0.3">
      <c r="A1155" s="644" t="s">
        <v>2207</v>
      </c>
      <c r="B1155" s="667">
        <f>B1156/B1077*100</f>
        <v>0</v>
      </c>
    </row>
    <row r="1156" spans="1:2" ht="15.75" thickBot="1" x14ac:dyDescent="0.3">
      <c r="A1156" s="644" t="s">
        <v>2208</v>
      </c>
      <c r="B1156" s="667"/>
    </row>
    <row r="1157" spans="1:2" ht="15.75" thickBot="1" x14ac:dyDescent="0.3">
      <c r="A1157" s="644" t="s">
        <v>2209</v>
      </c>
      <c r="B1157" s="667">
        <f>B1158/B1077*100</f>
        <v>0</v>
      </c>
    </row>
    <row r="1158" spans="1:2" ht="15.75" thickBot="1" x14ac:dyDescent="0.3">
      <c r="A1158" s="646" t="s">
        <v>2210</v>
      </c>
      <c r="B1158" s="668"/>
    </row>
    <row r="1159" spans="1:2" x14ac:dyDescent="0.25">
      <c r="A1159" s="648" t="s">
        <v>2211</v>
      </c>
      <c r="B1159" s="654"/>
    </row>
    <row r="1160" spans="1:2" x14ac:dyDescent="0.25">
      <c r="A1160" s="548" t="s">
        <v>2212</v>
      </c>
      <c r="B1160" s="548" t="s">
        <v>2213</v>
      </c>
    </row>
    <row r="1161" spans="1:2" ht="30" x14ac:dyDescent="0.25">
      <c r="A1161" s="548" t="s">
        <v>2214</v>
      </c>
      <c r="B1161" s="565" t="s">
        <v>2476</v>
      </c>
    </row>
    <row r="1162" spans="1:2" x14ac:dyDescent="0.25">
      <c r="A1162" s="548" t="s">
        <v>2216</v>
      </c>
      <c r="B1162" s="565"/>
    </row>
    <row r="1163" spans="1:2" ht="60" x14ac:dyDescent="0.25">
      <c r="A1163" s="548" t="s">
        <v>2217</v>
      </c>
      <c r="B1163" s="548" t="s">
        <v>2477</v>
      </c>
    </row>
    <row r="1164" spans="1:2" ht="30.75" thickBot="1" x14ac:dyDescent="0.3">
      <c r="A1164" s="548" t="s">
        <v>2219</v>
      </c>
      <c r="B1164" s="565" t="s">
        <v>2478</v>
      </c>
    </row>
    <row r="1165" spans="1:2" ht="60.75" thickBot="1" x14ac:dyDescent="0.3">
      <c r="A1165" s="654" t="s">
        <v>2220</v>
      </c>
      <c r="B1165" s="651" t="s">
        <v>2479</v>
      </c>
    </row>
    <row r="1166" spans="1:2" ht="29.25" thickBot="1" x14ac:dyDescent="0.3">
      <c r="A1166" s="644" t="s">
        <v>2222</v>
      </c>
      <c r="B1166" s="651" t="s">
        <v>2480</v>
      </c>
    </row>
    <row r="1167" spans="1:2" ht="15.75" thickBot="1" x14ac:dyDescent="0.3">
      <c r="A1167" s="650" t="s">
        <v>2188</v>
      </c>
      <c r="B1167" s="670"/>
    </row>
    <row r="1168" spans="1:2" ht="15.75" thickBot="1" x14ac:dyDescent="0.3">
      <c r="A1168" s="650" t="s">
        <v>2224</v>
      </c>
      <c r="B1168" s="801" t="s">
        <v>2480</v>
      </c>
    </row>
    <row r="1169" spans="1:2" ht="15.75" thickBot="1" x14ac:dyDescent="0.3">
      <c r="A1169" s="650" t="s">
        <v>2225</v>
      </c>
      <c r="B1169" s="802"/>
    </row>
    <row r="1170" spans="1:2" ht="15.75" thickBot="1" x14ac:dyDescent="0.3">
      <c r="A1170" s="671" t="s">
        <v>2226</v>
      </c>
      <c r="B1170" s="672" t="s">
        <v>2199</v>
      </c>
    </row>
    <row r="1171" spans="1:2" ht="15.75" thickBot="1" x14ac:dyDescent="0.3">
      <c r="A1171" s="644" t="s">
        <v>2227</v>
      </c>
      <c r="B1171" s="673"/>
    </row>
    <row r="1172" spans="1:2" ht="15.75" thickBot="1" x14ac:dyDescent="0.3">
      <c r="A1172" s="654" t="s">
        <v>2228</v>
      </c>
      <c r="B1172" s="682">
        <v>41426</v>
      </c>
    </row>
    <row r="1173" spans="1:2" ht="15.75" thickBot="1" x14ac:dyDescent="0.3">
      <c r="A1173" s="654" t="s">
        <v>2230</v>
      </c>
      <c r="B1173" s="675"/>
    </row>
    <row r="1174" spans="1:2" ht="15.75" thickBot="1" x14ac:dyDescent="0.3">
      <c r="A1174" s="654" t="s">
        <v>2231</v>
      </c>
      <c r="B1174" s="675"/>
    </row>
    <row r="1175" spans="1:2" ht="105.75" thickBot="1" x14ac:dyDescent="0.3">
      <c r="A1175" s="676" t="s">
        <v>2232</v>
      </c>
      <c r="B1175" s="548" t="s">
        <v>2368</v>
      </c>
    </row>
    <row r="1176" spans="1:2" ht="28.5" x14ac:dyDescent="0.25">
      <c r="A1176" s="648" t="s">
        <v>2234</v>
      </c>
      <c r="B1176" s="793" t="s">
        <v>2481</v>
      </c>
    </row>
    <row r="1177" spans="1:2" x14ac:dyDescent="0.25">
      <c r="A1177" s="654" t="s">
        <v>2235</v>
      </c>
      <c r="B1177" s="794"/>
    </row>
    <row r="1178" spans="1:2" x14ac:dyDescent="0.25">
      <c r="A1178" s="654" t="s">
        <v>2236</v>
      </c>
      <c r="B1178" s="794"/>
    </row>
    <row r="1179" spans="1:2" x14ac:dyDescent="0.25">
      <c r="A1179" s="654" t="s">
        <v>2237</v>
      </c>
      <c r="B1179" s="794"/>
    </row>
    <row r="1180" spans="1:2" x14ac:dyDescent="0.25">
      <c r="A1180" s="654" t="s">
        <v>2238</v>
      </c>
      <c r="B1180" s="794"/>
    </row>
    <row r="1181" spans="1:2" ht="15.75" thickBot="1" x14ac:dyDescent="0.3">
      <c r="A1181" s="677" t="s">
        <v>2239</v>
      </c>
      <c r="B1181" s="795"/>
    </row>
    <row r="1182" spans="1:2" ht="58.5" thickBot="1" x14ac:dyDescent="0.3">
      <c r="A1182" s="640" t="s">
        <v>5</v>
      </c>
      <c r="B1182" s="640" t="s">
        <v>2482</v>
      </c>
    </row>
    <row r="1183" spans="1:2" ht="15.75" thickBot="1" x14ac:dyDescent="0.3">
      <c r="A1183" s="640" t="s">
        <v>2153</v>
      </c>
      <c r="B1183" s="641" t="s">
        <v>2483</v>
      </c>
    </row>
    <row r="1184" spans="1:2" ht="15.75" thickBot="1" x14ac:dyDescent="0.3">
      <c r="A1184" s="640" t="s">
        <v>2155</v>
      </c>
      <c r="B1184" s="642" t="s">
        <v>2345</v>
      </c>
    </row>
    <row r="1185" spans="1:2" ht="15.75" thickBot="1" x14ac:dyDescent="0.3">
      <c r="A1185" s="640" t="s">
        <v>2157</v>
      </c>
      <c r="B1185" s="643" t="s">
        <v>2484</v>
      </c>
    </row>
    <row r="1186" spans="1:2" ht="15.75" thickBot="1" x14ac:dyDescent="0.3">
      <c r="A1186" s="644" t="s">
        <v>2159</v>
      </c>
      <c r="B1186" s="645">
        <v>40939</v>
      </c>
    </row>
    <row r="1187" spans="1:2" ht="15.75" thickBot="1" x14ac:dyDescent="0.3">
      <c r="A1187" s="646" t="s">
        <v>2161</v>
      </c>
      <c r="B1187" s="647" t="s">
        <v>2485</v>
      </c>
    </row>
    <row r="1188" spans="1:2" ht="15.75" thickBot="1" x14ac:dyDescent="0.3">
      <c r="A1188" s="648" t="s">
        <v>2163</v>
      </c>
      <c r="B1188" s="649"/>
    </row>
    <row r="1189" spans="1:2" ht="60.75" thickBot="1" x14ac:dyDescent="0.3">
      <c r="A1189" s="649" t="s">
        <v>2164</v>
      </c>
      <c r="B1189" s="599" t="s">
        <v>2165</v>
      </c>
    </row>
    <row r="1190" spans="1:2" ht="120.75" thickBot="1" x14ac:dyDescent="0.3">
      <c r="A1190" s="650" t="s">
        <v>2166</v>
      </c>
      <c r="B1190" s="600" t="s">
        <v>2486</v>
      </c>
    </row>
    <row r="1191" spans="1:2" ht="60.75" thickBot="1" x14ac:dyDescent="0.3">
      <c r="A1191" s="651" t="s">
        <v>2168</v>
      </c>
      <c r="B1191" s="603" t="s">
        <v>2487</v>
      </c>
    </row>
    <row r="1192" spans="1:2" ht="15.75" thickBot="1" x14ac:dyDescent="0.3">
      <c r="A1192" s="644" t="s">
        <v>2170</v>
      </c>
      <c r="B1192" s="649"/>
    </row>
    <row r="1193" spans="1:2" ht="195.75" thickBot="1" x14ac:dyDescent="0.3">
      <c r="A1193" s="678" t="s">
        <v>2171</v>
      </c>
      <c r="B1193" s="650" t="s">
        <v>2488</v>
      </c>
    </row>
    <row r="1194" spans="1:2" ht="15.75" thickBot="1" x14ac:dyDescent="0.3">
      <c r="A1194" s="644" t="s">
        <v>2173</v>
      </c>
      <c r="B1194" s="649"/>
    </row>
    <row r="1195" spans="1:2" ht="30.75" thickBot="1" x14ac:dyDescent="0.3">
      <c r="A1195" s="652" t="s">
        <v>2174</v>
      </c>
      <c r="B1195" s="649" t="s">
        <v>2489</v>
      </c>
    </row>
    <row r="1196" spans="1:2" ht="15.75" thickBot="1" x14ac:dyDescent="0.3">
      <c r="A1196" s="644" t="s">
        <v>2176</v>
      </c>
      <c r="B1196" s="647"/>
    </row>
    <row r="1197" spans="1:2" ht="15.75" thickBot="1" x14ac:dyDescent="0.3">
      <c r="A1197" s="648" t="s">
        <v>2177</v>
      </c>
      <c r="B1197" s="647"/>
    </row>
    <row r="1198" spans="1:2" ht="15.75" thickBot="1" x14ac:dyDescent="0.3">
      <c r="A1198" s="644" t="s">
        <v>2178</v>
      </c>
      <c r="B1198" s="653"/>
    </row>
    <row r="1199" spans="1:2" ht="28.5" x14ac:dyDescent="0.25">
      <c r="A1199" s="648" t="s">
        <v>2179</v>
      </c>
      <c r="B1199" s="650"/>
    </row>
    <row r="1200" spans="1:2" ht="45" x14ac:dyDescent="0.25">
      <c r="A1200" s="654" t="s">
        <v>2180</v>
      </c>
      <c r="B1200" s="654"/>
    </row>
    <row r="1201" spans="1:2" x14ac:dyDescent="0.25">
      <c r="A1201" s="654" t="s">
        <v>2181</v>
      </c>
      <c r="B1201" s="654"/>
    </row>
    <row r="1202" spans="1:2" x14ac:dyDescent="0.25">
      <c r="A1202" s="654" t="s">
        <v>2182</v>
      </c>
      <c r="B1202" s="654"/>
    </row>
    <row r="1203" spans="1:2" ht="15.75" thickBot="1" x14ac:dyDescent="0.3">
      <c r="A1203" s="655" t="s">
        <v>2183</v>
      </c>
      <c r="B1203" s="656"/>
    </row>
    <row r="1204" spans="1:2" ht="29.25" thickBot="1" x14ac:dyDescent="0.3">
      <c r="A1204" s="657" t="s">
        <v>2352</v>
      </c>
      <c r="B1204" s="649">
        <v>21.643999999999998</v>
      </c>
    </row>
    <row r="1205" spans="1:2" ht="45.75" thickBot="1" x14ac:dyDescent="0.3">
      <c r="A1205" s="650" t="s">
        <v>2185</v>
      </c>
      <c r="B1205" s="650" t="s">
        <v>2490</v>
      </c>
    </row>
    <row r="1206" spans="1:2" ht="29.25" thickBot="1" x14ac:dyDescent="0.3">
      <c r="A1206" s="658" t="s">
        <v>2259</v>
      </c>
      <c r="B1206" s="649"/>
    </row>
    <row r="1207" spans="1:2" ht="29.25" thickBot="1" x14ac:dyDescent="0.3">
      <c r="A1207" s="658" t="s">
        <v>2187</v>
      </c>
      <c r="B1207" s="660">
        <f>B1209+B1214+B1224</f>
        <v>20.589480200000001</v>
      </c>
    </row>
    <row r="1208" spans="1:2" ht="15.75" thickBot="1" x14ac:dyDescent="0.3">
      <c r="A1208" s="649" t="s">
        <v>2188</v>
      </c>
      <c r="B1208" s="649"/>
    </row>
    <row r="1209" spans="1:2" ht="29.25" thickBot="1" x14ac:dyDescent="0.3">
      <c r="A1209" s="658" t="s">
        <v>2189</v>
      </c>
      <c r="B1209" s="658">
        <f>B1210</f>
        <v>14.97</v>
      </c>
    </row>
    <row r="1210" spans="1:2" ht="29.25" thickBot="1" x14ac:dyDescent="0.3">
      <c r="A1210" s="612" t="s">
        <v>2491</v>
      </c>
      <c r="B1210" s="658">
        <v>14.97</v>
      </c>
    </row>
    <row r="1211" spans="1:2" ht="15.75" thickBot="1" x14ac:dyDescent="0.3">
      <c r="A1211" s="599" t="s">
        <v>2191</v>
      </c>
      <c r="B1211" s="661">
        <f>B1210/B1204*100</f>
        <v>69.164664572167808</v>
      </c>
    </row>
    <row r="1212" spans="1:2" ht="15.75" thickBot="1" x14ac:dyDescent="0.3">
      <c r="A1212" s="599" t="s">
        <v>2192</v>
      </c>
      <c r="B1212" s="666">
        <v>13.989000000000001</v>
      </c>
    </row>
    <row r="1213" spans="1:2" ht="15.75" thickBot="1" x14ac:dyDescent="0.3">
      <c r="A1213" s="599" t="s">
        <v>2193</v>
      </c>
      <c r="B1213" s="666">
        <v>13.989000000000001</v>
      </c>
    </row>
    <row r="1214" spans="1:2" ht="29.25" thickBot="1" x14ac:dyDescent="0.3">
      <c r="A1214" s="612" t="s">
        <v>2195</v>
      </c>
      <c r="B1214" s="660">
        <f>B1215</f>
        <v>3.3677899999999998</v>
      </c>
    </row>
    <row r="1215" spans="1:2" ht="43.5" thickBot="1" x14ac:dyDescent="0.3">
      <c r="A1215" s="612" t="s">
        <v>2492</v>
      </c>
      <c r="B1215" s="660">
        <v>3.3677899999999998</v>
      </c>
    </row>
    <row r="1216" spans="1:2" ht="15.75" thickBot="1" x14ac:dyDescent="0.3">
      <c r="A1216" s="599" t="s">
        <v>2191</v>
      </c>
      <c r="B1216" s="666">
        <f>B1215/B1204*100</f>
        <v>15.559924228423583</v>
      </c>
    </row>
    <row r="1217" spans="1:2" ht="15.75" thickBot="1" x14ac:dyDescent="0.3">
      <c r="A1217" s="599" t="s">
        <v>2192</v>
      </c>
      <c r="B1217" s="666">
        <v>3.3849999999999998</v>
      </c>
    </row>
    <row r="1218" spans="1:2" ht="15.75" thickBot="1" x14ac:dyDescent="0.3">
      <c r="A1218" s="599" t="s">
        <v>2193</v>
      </c>
      <c r="B1218" s="666">
        <v>3.3849999999999998</v>
      </c>
    </row>
    <row r="1219" spans="1:2" ht="29.25" thickBot="1" x14ac:dyDescent="0.3">
      <c r="A1219" s="658" t="s">
        <v>2198</v>
      </c>
      <c r="B1219" s="666" t="s">
        <v>2199</v>
      </c>
    </row>
    <row r="1220" spans="1:2" ht="15.75" thickBot="1" x14ac:dyDescent="0.3">
      <c r="A1220" s="649" t="s">
        <v>2364</v>
      </c>
      <c r="B1220" s="666"/>
    </row>
    <row r="1221" spans="1:2" ht="15.75" thickBot="1" x14ac:dyDescent="0.3">
      <c r="A1221" s="649" t="s">
        <v>2191</v>
      </c>
      <c r="B1221" s="666"/>
    </row>
    <row r="1222" spans="1:2" ht="15.75" thickBot="1" x14ac:dyDescent="0.3">
      <c r="A1222" s="649" t="s">
        <v>2192</v>
      </c>
      <c r="B1222" s="666"/>
    </row>
    <row r="1223" spans="1:2" ht="15.75" thickBot="1" x14ac:dyDescent="0.3">
      <c r="A1223" s="649" t="s">
        <v>2193</v>
      </c>
      <c r="B1223" s="666"/>
    </row>
    <row r="1224" spans="1:2" ht="29.25" thickBot="1" x14ac:dyDescent="0.3">
      <c r="A1224" s="658" t="s">
        <v>2201</v>
      </c>
      <c r="B1224" s="660">
        <f>B1225</f>
        <v>2.2516902000000001</v>
      </c>
    </row>
    <row r="1225" spans="1:2" ht="15.75" thickBot="1" x14ac:dyDescent="0.3">
      <c r="A1225" s="649" t="s">
        <v>2364</v>
      </c>
      <c r="B1225" s="666">
        <v>2.2516902000000001</v>
      </c>
    </row>
    <row r="1226" spans="1:2" ht="15.75" thickBot="1" x14ac:dyDescent="0.3">
      <c r="A1226" s="649" t="s">
        <v>2191</v>
      </c>
      <c r="B1226" s="666">
        <f>B1225/B1204*100</f>
        <v>10.403299759748661</v>
      </c>
    </row>
    <row r="1227" spans="1:2" ht="15.75" thickBot="1" x14ac:dyDescent="0.3">
      <c r="A1227" s="649" t="s">
        <v>2192</v>
      </c>
      <c r="B1227" s="666">
        <v>1.8480000000000001</v>
      </c>
    </row>
    <row r="1228" spans="1:2" ht="15.75" thickBot="1" x14ac:dyDescent="0.3">
      <c r="A1228" s="649" t="s">
        <v>2193</v>
      </c>
      <c r="B1228" s="666">
        <v>1.887</v>
      </c>
    </row>
    <row r="1229" spans="1:2" ht="29.25" thickBot="1" x14ac:dyDescent="0.3">
      <c r="A1229" s="648" t="s">
        <v>2203</v>
      </c>
      <c r="B1229" s="679">
        <f>B1207/B1204*100</f>
        <v>95.127888560340054</v>
      </c>
    </row>
    <row r="1230" spans="1:2" ht="15.75" thickBot="1" x14ac:dyDescent="0.3">
      <c r="A1230" s="650" t="s">
        <v>2188</v>
      </c>
      <c r="B1230" s="680"/>
    </row>
    <row r="1231" spans="1:2" ht="15.75" thickBot="1" x14ac:dyDescent="0.3">
      <c r="A1231" s="650" t="s">
        <v>2204</v>
      </c>
      <c r="B1231" s="679">
        <f>B1211</f>
        <v>69.164664572167808</v>
      </c>
    </row>
    <row r="1232" spans="1:2" ht="15.75" thickBot="1" x14ac:dyDescent="0.3">
      <c r="A1232" s="650" t="s">
        <v>2205</v>
      </c>
      <c r="B1232" s="681"/>
    </row>
    <row r="1233" spans="1:2" ht="15.75" thickBot="1" x14ac:dyDescent="0.3">
      <c r="A1233" s="650" t="s">
        <v>2206</v>
      </c>
      <c r="B1233" s="681">
        <f>B1216</f>
        <v>15.559924228423583</v>
      </c>
    </row>
    <row r="1234" spans="1:2" ht="15.75" thickBot="1" x14ac:dyDescent="0.3">
      <c r="A1234" s="644" t="s">
        <v>2207</v>
      </c>
      <c r="B1234" s="667"/>
    </row>
    <row r="1235" spans="1:2" ht="15.75" thickBot="1" x14ac:dyDescent="0.3">
      <c r="A1235" s="644" t="s">
        <v>2208</v>
      </c>
      <c r="B1235" s="667"/>
    </row>
    <row r="1236" spans="1:2" ht="15.75" thickBot="1" x14ac:dyDescent="0.3">
      <c r="A1236" s="644" t="s">
        <v>2209</v>
      </c>
      <c r="B1236" s="667"/>
    </row>
    <row r="1237" spans="1:2" x14ac:dyDescent="0.25">
      <c r="A1237" s="683" t="s">
        <v>2210</v>
      </c>
      <c r="B1237" s="684"/>
    </row>
    <row r="1238" spans="1:2" x14ac:dyDescent="0.25">
      <c r="A1238" s="545" t="s">
        <v>2211</v>
      </c>
      <c r="B1238" s="548"/>
    </row>
    <row r="1239" spans="1:2" x14ac:dyDescent="0.25">
      <c r="A1239" s="548" t="s">
        <v>2212</v>
      </c>
      <c r="B1239" s="548" t="s">
        <v>2213</v>
      </c>
    </row>
    <row r="1240" spans="1:2" x14ac:dyDescent="0.25">
      <c r="A1240" s="548" t="s">
        <v>2214</v>
      </c>
      <c r="B1240" s="565" t="s">
        <v>2365</v>
      </c>
    </row>
    <row r="1241" spans="1:2" x14ac:dyDescent="0.25">
      <c r="A1241" s="548" t="s">
        <v>2216</v>
      </c>
      <c r="B1241" s="565"/>
    </row>
    <row r="1242" spans="1:2" x14ac:dyDescent="0.25">
      <c r="A1242" s="548" t="s">
        <v>2217</v>
      </c>
      <c r="B1242" s="569" t="s">
        <v>2493</v>
      </c>
    </row>
    <row r="1243" spans="1:2" x14ac:dyDescent="0.25">
      <c r="A1243" s="548" t="s">
        <v>2219</v>
      </c>
      <c r="B1243" s="565"/>
    </row>
    <row r="1244" spans="1:2" ht="30.75" thickBot="1" x14ac:dyDescent="0.3">
      <c r="A1244" s="654" t="s">
        <v>2220</v>
      </c>
      <c r="B1244" s="656" t="s">
        <v>2494</v>
      </c>
    </row>
    <row r="1245" spans="1:2" ht="29.25" thickBot="1" x14ac:dyDescent="0.3">
      <c r="A1245" s="644" t="s">
        <v>2222</v>
      </c>
      <c r="B1245" s="651" t="s">
        <v>2223</v>
      </c>
    </row>
    <row r="1246" spans="1:2" ht="15.75" thickBot="1" x14ac:dyDescent="0.3">
      <c r="A1246" s="650" t="s">
        <v>2188</v>
      </c>
      <c r="B1246" s="670"/>
    </row>
    <row r="1247" spans="1:2" ht="15.75" thickBot="1" x14ac:dyDescent="0.3">
      <c r="A1247" s="650" t="s">
        <v>2224</v>
      </c>
      <c r="B1247" s="801" t="s">
        <v>2223</v>
      </c>
    </row>
    <row r="1248" spans="1:2" ht="15.75" thickBot="1" x14ac:dyDescent="0.3">
      <c r="A1248" s="650" t="s">
        <v>2225</v>
      </c>
      <c r="B1248" s="802"/>
    </row>
    <row r="1249" spans="1:2" ht="15.75" thickBot="1" x14ac:dyDescent="0.3">
      <c r="A1249" s="671" t="s">
        <v>2226</v>
      </c>
      <c r="B1249" s="672" t="s">
        <v>2199</v>
      </c>
    </row>
    <row r="1250" spans="1:2" ht="15.75" thickBot="1" x14ac:dyDescent="0.3">
      <c r="A1250" s="644" t="s">
        <v>2227</v>
      </c>
      <c r="B1250" s="673"/>
    </row>
    <row r="1251" spans="1:2" ht="15.75" thickBot="1" x14ac:dyDescent="0.3">
      <c r="A1251" s="654" t="s">
        <v>2228</v>
      </c>
      <c r="B1251" s="674">
        <v>40878</v>
      </c>
    </row>
    <row r="1252" spans="1:2" ht="15.75" thickBot="1" x14ac:dyDescent="0.3">
      <c r="A1252" s="654" t="s">
        <v>2230</v>
      </c>
      <c r="B1252" s="675"/>
    </row>
    <row r="1253" spans="1:2" ht="15.75" thickBot="1" x14ac:dyDescent="0.3">
      <c r="A1253" s="654" t="s">
        <v>2231</v>
      </c>
      <c r="B1253" s="675"/>
    </row>
    <row r="1254" spans="1:2" ht="30" thickBot="1" x14ac:dyDescent="0.3">
      <c r="A1254" s="676" t="s">
        <v>2232</v>
      </c>
      <c r="B1254" s="670" t="s">
        <v>2495</v>
      </c>
    </row>
    <row r="1255" spans="1:2" ht="28.5" x14ac:dyDescent="0.25">
      <c r="A1255" s="648" t="s">
        <v>2234</v>
      </c>
      <c r="B1255" s="793" t="s">
        <v>2496</v>
      </c>
    </row>
    <row r="1256" spans="1:2" x14ac:dyDescent="0.25">
      <c r="A1256" s="654" t="s">
        <v>2235</v>
      </c>
      <c r="B1256" s="794"/>
    </row>
    <row r="1257" spans="1:2" x14ac:dyDescent="0.25">
      <c r="A1257" s="654" t="s">
        <v>2236</v>
      </c>
      <c r="B1257" s="794"/>
    </row>
    <row r="1258" spans="1:2" x14ac:dyDescent="0.25">
      <c r="A1258" s="654" t="s">
        <v>2237</v>
      </c>
      <c r="B1258" s="794"/>
    </row>
    <row r="1259" spans="1:2" x14ac:dyDescent="0.25">
      <c r="A1259" s="654" t="s">
        <v>2238</v>
      </c>
      <c r="B1259" s="794"/>
    </row>
    <row r="1260" spans="1:2" ht="15.75" thickBot="1" x14ac:dyDescent="0.3">
      <c r="A1260" s="677" t="s">
        <v>2239</v>
      </c>
      <c r="B1260" s="795"/>
    </row>
    <row r="1261" spans="1:2" ht="58.5" thickBot="1" x14ac:dyDescent="0.3">
      <c r="A1261" s="640" t="s">
        <v>5</v>
      </c>
      <c r="B1261" s="640" t="s">
        <v>2497</v>
      </c>
    </row>
    <row r="1262" spans="1:2" ht="15.75" thickBot="1" x14ac:dyDescent="0.3">
      <c r="A1262" s="640" t="s">
        <v>2153</v>
      </c>
      <c r="B1262" s="641" t="s">
        <v>2483</v>
      </c>
    </row>
    <row r="1263" spans="1:2" ht="15.75" thickBot="1" x14ac:dyDescent="0.3">
      <c r="A1263" s="640" t="s">
        <v>2155</v>
      </c>
      <c r="B1263" s="642" t="s">
        <v>2345</v>
      </c>
    </row>
    <row r="1264" spans="1:2" ht="15.75" thickBot="1" x14ac:dyDescent="0.3">
      <c r="A1264" s="640" t="s">
        <v>2157</v>
      </c>
      <c r="B1264" s="643" t="s">
        <v>2498</v>
      </c>
    </row>
    <row r="1265" spans="1:2" ht="15.75" thickBot="1" x14ac:dyDescent="0.3">
      <c r="A1265" s="644" t="s">
        <v>2159</v>
      </c>
      <c r="B1265" s="645">
        <v>41664</v>
      </c>
    </row>
    <row r="1266" spans="1:2" ht="30.75" thickBot="1" x14ac:dyDescent="0.3">
      <c r="A1266" s="646" t="s">
        <v>2161</v>
      </c>
      <c r="B1266" s="647" t="s">
        <v>2347</v>
      </c>
    </row>
    <row r="1267" spans="1:2" ht="15.75" thickBot="1" x14ac:dyDescent="0.3">
      <c r="A1267" s="648" t="s">
        <v>2163</v>
      </c>
      <c r="B1267" s="649"/>
    </row>
    <row r="1268" spans="1:2" ht="60.75" thickBot="1" x14ac:dyDescent="0.3">
      <c r="A1268" s="649" t="s">
        <v>2164</v>
      </c>
      <c r="B1268" s="599" t="s">
        <v>2165</v>
      </c>
    </row>
    <row r="1269" spans="1:2" ht="90.75" thickBot="1" x14ac:dyDescent="0.3">
      <c r="A1269" s="650" t="s">
        <v>2166</v>
      </c>
      <c r="B1269" s="600" t="s">
        <v>2499</v>
      </c>
    </row>
    <row r="1270" spans="1:2" ht="60.75" thickBot="1" x14ac:dyDescent="0.3">
      <c r="A1270" s="651" t="s">
        <v>2168</v>
      </c>
      <c r="B1270" s="603" t="s">
        <v>2500</v>
      </c>
    </row>
    <row r="1271" spans="1:2" ht="15.75" thickBot="1" x14ac:dyDescent="0.3">
      <c r="A1271" s="644" t="s">
        <v>2170</v>
      </c>
      <c r="B1271" s="649"/>
    </row>
    <row r="1272" spans="1:2" ht="30.75" thickBot="1" x14ac:dyDescent="0.3">
      <c r="A1272" s="678" t="s">
        <v>2171</v>
      </c>
      <c r="B1272" s="649" t="s">
        <v>2501</v>
      </c>
    </row>
    <row r="1273" spans="1:2" ht="15.75" thickBot="1" x14ac:dyDescent="0.3">
      <c r="A1273" s="644" t="s">
        <v>2173</v>
      </c>
      <c r="B1273" s="649"/>
    </row>
    <row r="1274" spans="1:2" ht="30.75" thickBot="1" x14ac:dyDescent="0.3">
      <c r="A1274" s="652" t="s">
        <v>2174</v>
      </c>
      <c r="B1274" s="649" t="s">
        <v>2502</v>
      </c>
    </row>
    <row r="1275" spans="1:2" ht="15.75" thickBot="1" x14ac:dyDescent="0.3">
      <c r="A1275" s="644" t="s">
        <v>2176</v>
      </c>
      <c r="B1275" s="647"/>
    </row>
    <row r="1276" spans="1:2" ht="15.75" thickBot="1" x14ac:dyDescent="0.3">
      <c r="A1276" s="648" t="s">
        <v>2177</v>
      </c>
      <c r="B1276" s="647"/>
    </row>
    <row r="1277" spans="1:2" ht="15.75" thickBot="1" x14ac:dyDescent="0.3">
      <c r="A1277" s="644" t="s">
        <v>2178</v>
      </c>
      <c r="B1277" s="653"/>
    </row>
    <row r="1278" spans="1:2" ht="28.5" x14ac:dyDescent="0.25">
      <c r="A1278" s="648" t="s">
        <v>2179</v>
      </c>
      <c r="B1278" s="650"/>
    </row>
    <row r="1279" spans="1:2" ht="45" x14ac:dyDescent="0.25">
      <c r="A1279" s="654" t="s">
        <v>2180</v>
      </c>
      <c r="B1279" s="654"/>
    </row>
    <row r="1280" spans="1:2" x14ac:dyDescent="0.25">
      <c r="A1280" s="654" t="s">
        <v>2181</v>
      </c>
      <c r="B1280" s="654"/>
    </row>
    <row r="1281" spans="1:2" x14ac:dyDescent="0.25">
      <c r="A1281" s="654" t="s">
        <v>2182</v>
      </c>
      <c r="B1281" s="654"/>
    </row>
    <row r="1282" spans="1:2" ht="15.75" thickBot="1" x14ac:dyDescent="0.3">
      <c r="A1282" s="655" t="s">
        <v>2183</v>
      </c>
      <c r="B1282" s="656"/>
    </row>
    <row r="1283" spans="1:2" ht="29.25" thickBot="1" x14ac:dyDescent="0.3">
      <c r="A1283" s="657" t="s">
        <v>2352</v>
      </c>
      <c r="B1283" s="666">
        <v>1136.1510000000001</v>
      </c>
    </row>
    <row r="1284" spans="1:2" ht="15.75" thickBot="1" x14ac:dyDescent="0.3">
      <c r="A1284" s="650" t="s">
        <v>2185</v>
      </c>
      <c r="B1284" s="650"/>
    </row>
    <row r="1285" spans="1:2" ht="29.25" thickBot="1" x14ac:dyDescent="0.3">
      <c r="A1285" s="658" t="s">
        <v>2259</v>
      </c>
      <c r="B1285" s="649"/>
    </row>
    <row r="1286" spans="1:2" ht="29.25" thickBot="1" x14ac:dyDescent="0.3">
      <c r="A1286" s="658" t="s">
        <v>2187</v>
      </c>
      <c r="B1286" s="660">
        <f>B1288+B1313+B1326+B1351</f>
        <v>1201.6363565300001</v>
      </c>
    </row>
    <row r="1287" spans="1:2" ht="15.75" thickBot="1" x14ac:dyDescent="0.3">
      <c r="A1287" s="649" t="s">
        <v>2188</v>
      </c>
      <c r="B1287" s="649"/>
    </row>
    <row r="1288" spans="1:2" ht="29.25" thickBot="1" x14ac:dyDescent="0.3">
      <c r="A1288" s="658" t="s">
        <v>2189</v>
      </c>
      <c r="B1288" s="660">
        <f>B1289+B1293+B1297+B1301+B1305+B1309</f>
        <v>665.22657975000004</v>
      </c>
    </row>
    <row r="1289" spans="1:2" ht="43.5" thickBot="1" x14ac:dyDescent="0.3">
      <c r="A1289" s="612" t="s">
        <v>2503</v>
      </c>
      <c r="B1289" s="660">
        <v>13.91509926</v>
      </c>
    </row>
    <row r="1290" spans="1:2" ht="15.75" thickBot="1" x14ac:dyDescent="0.3">
      <c r="A1290" s="599" t="s">
        <v>2191</v>
      </c>
      <c r="B1290" s="661">
        <f>B1289/B1283*100</f>
        <v>1.2247579115804148</v>
      </c>
    </row>
    <row r="1291" spans="1:2" ht="15.75" thickBot="1" x14ac:dyDescent="0.3">
      <c r="A1291" s="599" t="s">
        <v>2192</v>
      </c>
      <c r="B1291" s="666">
        <v>8.4260000000000002</v>
      </c>
    </row>
    <row r="1292" spans="1:2" ht="15.75" thickBot="1" x14ac:dyDescent="0.3">
      <c r="A1292" s="599" t="s">
        <v>2193</v>
      </c>
      <c r="B1292" s="666">
        <v>11.384</v>
      </c>
    </row>
    <row r="1293" spans="1:2" ht="29.25" thickBot="1" x14ac:dyDescent="0.3">
      <c r="A1293" s="612" t="s">
        <v>2504</v>
      </c>
      <c r="B1293" s="660">
        <v>268.23097435</v>
      </c>
    </row>
    <row r="1294" spans="1:2" ht="15.75" thickBot="1" x14ac:dyDescent="0.3">
      <c r="A1294" s="599" t="s">
        <v>2191</v>
      </c>
      <c r="B1294" s="661">
        <f>B1293/B1283*100</f>
        <v>23.608743410867039</v>
      </c>
    </row>
    <row r="1295" spans="1:2" ht="15.75" thickBot="1" x14ac:dyDescent="0.3">
      <c r="A1295" s="599" t="s">
        <v>2192</v>
      </c>
      <c r="B1295" s="666">
        <v>151.63200000000001</v>
      </c>
    </row>
    <row r="1296" spans="1:2" ht="15.75" thickBot="1" x14ac:dyDescent="0.3">
      <c r="A1296" s="599" t="s">
        <v>2193</v>
      </c>
      <c r="B1296" s="666">
        <v>7.29</v>
      </c>
    </row>
    <row r="1297" spans="1:2" ht="29.25" thickBot="1" x14ac:dyDescent="0.3">
      <c r="A1297" s="612" t="s">
        <v>2505</v>
      </c>
      <c r="B1297" s="660">
        <v>303.75522508</v>
      </c>
    </row>
    <row r="1298" spans="1:2" ht="15.75" thickBot="1" x14ac:dyDescent="0.3">
      <c r="A1298" s="599" t="s">
        <v>2191</v>
      </c>
      <c r="B1298" s="661">
        <f>B1297/B1283*100</f>
        <v>26.735462546791755</v>
      </c>
    </row>
    <row r="1299" spans="1:2" ht="15.75" thickBot="1" x14ac:dyDescent="0.3">
      <c r="A1299" s="599" t="s">
        <v>2192</v>
      </c>
      <c r="B1299" s="666">
        <v>199.6</v>
      </c>
    </row>
    <row r="1300" spans="1:2" ht="15.75" thickBot="1" x14ac:dyDescent="0.3">
      <c r="A1300" s="599" t="s">
        <v>2193</v>
      </c>
      <c r="B1300" s="666">
        <v>55.235999999999997</v>
      </c>
    </row>
    <row r="1301" spans="1:2" ht="29.25" thickBot="1" x14ac:dyDescent="0.3">
      <c r="A1301" s="612" t="s">
        <v>2506</v>
      </c>
      <c r="B1301" s="660">
        <v>0</v>
      </c>
    </row>
    <row r="1302" spans="1:2" ht="15.75" thickBot="1" x14ac:dyDescent="0.3">
      <c r="A1302" s="599" t="s">
        <v>2191</v>
      </c>
      <c r="B1302" s="661">
        <f>B1301/B1283*100</f>
        <v>0</v>
      </c>
    </row>
    <row r="1303" spans="1:2" ht="15.75" thickBot="1" x14ac:dyDescent="0.3">
      <c r="A1303" s="599" t="s">
        <v>2192</v>
      </c>
      <c r="B1303" s="666">
        <v>0</v>
      </c>
    </row>
    <row r="1304" spans="1:2" ht="15.75" thickBot="1" x14ac:dyDescent="0.3">
      <c r="A1304" s="599" t="s">
        <v>2193</v>
      </c>
      <c r="B1304" s="666">
        <v>0</v>
      </c>
    </row>
    <row r="1305" spans="1:2" ht="29.25" thickBot="1" x14ac:dyDescent="0.3">
      <c r="A1305" s="612" t="s">
        <v>2507</v>
      </c>
      <c r="B1305" s="660">
        <v>51.0348112</v>
      </c>
    </row>
    <row r="1306" spans="1:2" ht="15.75" thickBot="1" x14ac:dyDescent="0.3">
      <c r="A1306" s="599" t="s">
        <v>2191</v>
      </c>
      <c r="B1306" s="666">
        <f>B1305/B1283*100</f>
        <v>4.4919039106597625</v>
      </c>
    </row>
    <row r="1307" spans="1:2" ht="15.75" thickBot="1" x14ac:dyDescent="0.3">
      <c r="A1307" s="599" t="s">
        <v>2192</v>
      </c>
      <c r="B1307" s="666">
        <v>0</v>
      </c>
    </row>
    <row r="1308" spans="1:2" ht="15.75" thickBot="1" x14ac:dyDescent="0.3">
      <c r="A1308" s="599" t="s">
        <v>2193</v>
      </c>
      <c r="B1308" s="666">
        <v>50.25</v>
      </c>
    </row>
    <row r="1309" spans="1:2" ht="29.25" thickBot="1" x14ac:dyDescent="0.3">
      <c r="A1309" s="612" t="s">
        <v>2508</v>
      </c>
      <c r="B1309" s="666">
        <v>28.290469860000002</v>
      </c>
    </row>
    <row r="1310" spans="1:2" ht="15.75" thickBot="1" x14ac:dyDescent="0.3">
      <c r="A1310" s="599" t="s">
        <v>2191</v>
      </c>
      <c r="B1310" s="666">
        <f>B1309/B1283*100</f>
        <v>2.49002728158493</v>
      </c>
    </row>
    <row r="1311" spans="1:2" ht="15.75" thickBot="1" x14ac:dyDescent="0.3">
      <c r="A1311" s="599" t="s">
        <v>2192</v>
      </c>
      <c r="B1311" s="666">
        <v>13.595000000000001</v>
      </c>
    </row>
    <row r="1312" spans="1:2" ht="15.75" thickBot="1" x14ac:dyDescent="0.3">
      <c r="A1312" s="599" t="s">
        <v>2193</v>
      </c>
      <c r="B1312" s="666">
        <v>27.957000000000001</v>
      </c>
    </row>
    <row r="1313" spans="1:2" ht="29.25" thickBot="1" x14ac:dyDescent="0.3">
      <c r="A1313" s="612" t="s">
        <v>2195</v>
      </c>
      <c r="B1313" s="660">
        <f>B1314+B1318+B1322</f>
        <v>106.19326898999999</v>
      </c>
    </row>
    <row r="1314" spans="1:2" ht="29.25" thickBot="1" x14ac:dyDescent="0.3">
      <c r="A1314" s="612" t="s">
        <v>2509</v>
      </c>
      <c r="B1314" s="660">
        <v>102.70125588000001</v>
      </c>
    </row>
    <row r="1315" spans="1:2" ht="15.75" thickBot="1" x14ac:dyDescent="0.3">
      <c r="A1315" s="599" t="s">
        <v>2191</v>
      </c>
      <c r="B1315" s="666">
        <f>B1314/B1283*100</f>
        <v>9.039401970336689</v>
      </c>
    </row>
    <row r="1316" spans="1:2" ht="15.75" thickBot="1" x14ac:dyDescent="0.3">
      <c r="A1316" s="599" t="s">
        <v>2192</v>
      </c>
      <c r="B1316" s="666">
        <v>100.22499999999999</v>
      </c>
    </row>
    <row r="1317" spans="1:2" ht="15.75" thickBot="1" x14ac:dyDescent="0.3">
      <c r="A1317" s="599" t="s">
        <v>2193</v>
      </c>
      <c r="B1317" s="666">
        <v>100.22499999999999</v>
      </c>
    </row>
    <row r="1318" spans="1:2" ht="43.5" thickBot="1" x14ac:dyDescent="0.3">
      <c r="A1318" s="612" t="s">
        <v>2510</v>
      </c>
      <c r="B1318" s="660">
        <v>2.9920141400000002</v>
      </c>
    </row>
    <row r="1319" spans="1:2" ht="15.75" thickBot="1" x14ac:dyDescent="0.3">
      <c r="A1319" s="599" t="s">
        <v>2191</v>
      </c>
      <c r="B1319" s="666">
        <f>B1318/B1283*100</f>
        <v>0.26334652172114448</v>
      </c>
    </row>
    <row r="1320" spans="1:2" ht="15.75" thickBot="1" x14ac:dyDescent="0.3">
      <c r="A1320" s="599" t="s">
        <v>2192</v>
      </c>
      <c r="B1320" s="666">
        <v>2.992</v>
      </c>
    </row>
    <row r="1321" spans="1:2" ht="15.75" thickBot="1" x14ac:dyDescent="0.3">
      <c r="A1321" s="599" t="s">
        <v>2193</v>
      </c>
      <c r="B1321" s="666">
        <v>2.536</v>
      </c>
    </row>
    <row r="1322" spans="1:2" ht="29.25" thickBot="1" x14ac:dyDescent="0.3">
      <c r="A1322" s="612" t="s">
        <v>2511</v>
      </c>
      <c r="B1322" s="666">
        <v>0.49999896999999999</v>
      </c>
    </row>
    <row r="1323" spans="1:2" ht="15.75" thickBot="1" x14ac:dyDescent="0.3">
      <c r="A1323" s="599" t="s">
        <v>2191</v>
      </c>
      <c r="B1323" s="666"/>
    </row>
    <row r="1324" spans="1:2" ht="15.75" thickBot="1" x14ac:dyDescent="0.3">
      <c r="A1324" s="599" t="s">
        <v>2192</v>
      </c>
      <c r="B1324" s="666">
        <v>0</v>
      </c>
    </row>
    <row r="1325" spans="1:2" ht="15.75" thickBot="1" x14ac:dyDescent="0.3">
      <c r="A1325" s="599" t="s">
        <v>2193</v>
      </c>
      <c r="B1325" s="666">
        <v>0.5</v>
      </c>
    </row>
    <row r="1326" spans="1:2" ht="29.25" thickBot="1" x14ac:dyDescent="0.3">
      <c r="A1326" s="658" t="s">
        <v>2198</v>
      </c>
      <c r="B1326" s="660">
        <f>B1327+B1331+B1335+B1343+B1347</f>
        <v>375.96687543000002</v>
      </c>
    </row>
    <row r="1327" spans="1:2" ht="29.25" thickBot="1" x14ac:dyDescent="0.3">
      <c r="A1327" s="658" t="s">
        <v>2512</v>
      </c>
      <c r="B1327" s="660">
        <v>30.518344339999999</v>
      </c>
    </row>
    <row r="1328" spans="1:2" ht="15.75" thickBot="1" x14ac:dyDescent="0.3">
      <c r="A1328" s="649" t="s">
        <v>2191</v>
      </c>
      <c r="B1328" s="666">
        <f>B1327/B1283*100</f>
        <v>2.6861169281195894</v>
      </c>
    </row>
    <row r="1329" spans="1:2" ht="15.75" thickBot="1" x14ac:dyDescent="0.3">
      <c r="A1329" s="649" t="s">
        <v>2192</v>
      </c>
      <c r="B1329" s="666">
        <v>30.641999999999999</v>
      </c>
    </row>
    <row r="1330" spans="1:2" ht="15.75" thickBot="1" x14ac:dyDescent="0.3">
      <c r="A1330" s="649" t="s">
        <v>2193</v>
      </c>
      <c r="B1330" s="666">
        <v>30.518000000000001</v>
      </c>
    </row>
    <row r="1331" spans="1:2" ht="29.25" thickBot="1" x14ac:dyDescent="0.3">
      <c r="A1331" s="658" t="s">
        <v>2513</v>
      </c>
      <c r="B1331" s="660">
        <v>317.80278834000001</v>
      </c>
    </row>
    <row r="1332" spans="1:2" ht="15.75" thickBot="1" x14ac:dyDescent="0.3">
      <c r="A1332" s="649" t="s">
        <v>2191</v>
      </c>
      <c r="B1332" s="666">
        <f>B1331/B1283*100</f>
        <v>27.971879472006801</v>
      </c>
    </row>
    <row r="1333" spans="1:2" ht="15.75" thickBot="1" x14ac:dyDescent="0.3">
      <c r="A1333" s="649" t="s">
        <v>2192</v>
      </c>
      <c r="B1333" s="666">
        <v>317.80200000000002</v>
      </c>
    </row>
    <row r="1334" spans="1:2" ht="15.75" thickBot="1" x14ac:dyDescent="0.3">
      <c r="A1334" s="649" t="s">
        <v>2193</v>
      </c>
      <c r="B1334" s="666">
        <v>318.81299999999999</v>
      </c>
    </row>
    <row r="1335" spans="1:2" ht="29.25" thickBot="1" x14ac:dyDescent="0.3">
      <c r="A1335" s="658" t="s">
        <v>2514</v>
      </c>
      <c r="B1335" s="660">
        <v>13.332825</v>
      </c>
    </row>
    <row r="1336" spans="1:2" ht="15.75" thickBot="1" x14ac:dyDescent="0.3">
      <c r="A1336" s="649" t="s">
        <v>2191</v>
      </c>
      <c r="B1336" s="666">
        <f>B1335/B1283*100</f>
        <v>1.1735081868519237</v>
      </c>
    </row>
    <row r="1337" spans="1:2" ht="15.75" thickBot="1" x14ac:dyDescent="0.3">
      <c r="A1337" s="649" t="s">
        <v>2192</v>
      </c>
      <c r="B1337" s="666">
        <v>13.333</v>
      </c>
    </row>
    <row r="1338" spans="1:2" ht="15.75" thickBot="1" x14ac:dyDescent="0.3">
      <c r="A1338" s="649" t="s">
        <v>2193</v>
      </c>
      <c r="B1338" s="666">
        <v>13.333</v>
      </c>
    </row>
    <row r="1339" spans="1:2" ht="29.25" thickBot="1" x14ac:dyDescent="0.3">
      <c r="A1339" s="658" t="s">
        <v>2515</v>
      </c>
      <c r="B1339" s="660">
        <v>13.332825</v>
      </c>
    </row>
    <row r="1340" spans="1:2" ht="15.75" thickBot="1" x14ac:dyDescent="0.3">
      <c r="A1340" s="649" t="s">
        <v>2191</v>
      </c>
      <c r="B1340" s="666">
        <f>B1339/B1283*100</f>
        <v>1.1735081868519237</v>
      </c>
    </row>
    <row r="1341" spans="1:2" ht="15.75" thickBot="1" x14ac:dyDescent="0.3">
      <c r="A1341" s="649" t="s">
        <v>2192</v>
      </c>
      <c r="B1341" s="666">
        <v>1.01</v>
      </c>
    </row>
    <row r="1342" spans="1:2" ht="15.75" thickBot="1" x14ac:dyDescent="0.3">
      <c r="A1342" s="649" t="s">
        <v>2193</v>
      </c>
      <c r="B1342" s="666">
        <v>1.01</v>
      </c>
    </row>
    <row r="1343" spans="1:2" ht="29.25" thickBot="1" x14ac:dyDescent="0.3">
      <c r="A1343" s="658" t="s">
        <v>2516</v>
      </c>
      <c r="B1343" s="666">
        <v>4.8203430000000003</v>
      </c>
    </row>
    <row r="1344" spans="1:2" ht="15.75" thickBot="1" x14ac:dyDescent="0.3">
      <c r="A1344" s="649" t="s">
        <v>2191</v>
      </c>
      <c r="B1344" s="666">
        <f>B1343/B1283*100</f>
        <v>0.4242695733225601</v>
      </c>
    </row>
    <row r="1345" spans="1:3" ht="15.75" thickBot="1" x14ac:dyDescent="0.3">
      <c r="A1345" s="649" t="s">
        <v>2192</v>
      </c>
      <c r="B1345" s="666">
        <v>3.214</v>
      </c>
    </row>
    <row r="1346" spans="1:3" ht="15.75" thickBot="1" x14ac:dyDescent="0.3">
      <c r="A1346" s="649" t="s">
        <v>2193</v>
      </c>
      <c r="B1346" s="666">
        <v>18.498000000000001</v>
      </c>
      <c r="C1346" s="441" t="s">
        <v>2517</v>
      </c>
    </row>
    <row r="1347" spans="1:3" ht="29.25" thickBot="1" x14ac:dyDescent="0.3">
      <c r="A1347" s="658" t="s">
        <v>2518</v>
      </c>
      <c r="B1347" s="666">
        <v>9.4925747499999993</v>
      </c>
    </row>
    <row r="1348" spans="1:3" ht="15.75" thickBot="1" x14ac:dyDescent="0.3">
      <c r="A1348" s="649" t="s">
        <v>2191</v>
      </c>
      <c r="B1348" s="666">
        <f>B1347/B1283*100</f>
        <v>0.83550291730588622</v>
      </c>
    </row>
    <row r="1349" spans="1:3" ht="15.75" thickBot="1" x14ac:dyDescent="0.3">
      <c r="A1349" s="649" t="s">
        <v>2192</v>
      </c>
      <c r="B1349" s="666">
        <v>0</v>
      </c>
    </row>
    <row r="1350" spans="1:3" ht="15.75" thickBot="1" x14ac:dyDescent="0.3">
      <c r="A1350" s="649" t="s">
        <v>2193</v>
      </c>
      <c r="B1350" s="666"/>
    </row>
    <row r="1351" spans="1:3" ht="29.25" thickBot="1" x14ac:dyDescent="0.3">
      <c r="A1351" s="658" t="s">
        <v>2201</v>
      </c>
      <c r="B1351" s="660">
        <f>B1352</f>
        <v>54.24963236</v>
      </c>
    </row>
    <row r="1352" spans="1:3" ht="15.75" thickBot="1" x14ac:dyDescent="0.3">
      <c r="A1352" s="649" t="s">
        <v>2364</v>
      </c>
      <c r="B1352" s="666">
        <v>54.24963236</v>
      </c>
    </row>
    <row r="1353" spans="1:3" ht="15.75" thickBot="1" x14ac:dyDescent="0.3">
      <c r="A1353" s="649" t="s">
        <v>2191</v>
      </c>
      <c r="B1353" s="666">
        <f>B1352/B1283*100</f>
        <v>4.7748611196927166</v>
      </c>
    </row>
    <row r="1354" spans="1:3" ht="15.75" thickBot="1" x14ac:dyDescent="0.3">
      <c r="A1354" s="649" t="s">
        <v>2192</v>
      </c>
      <c r="B1354" s="666">
        <v>101.42</v>
      </c>
    </row>
    <row r="1355" spans="1:3" ht="15.75" thickBot="1" x14ac:dyDescent="0.3">
      <c r="A1355" s="649" t="s">
        <v>2193</v>
      </c>
      <c r="B1355" s="666">
        <v>40.883000000000003</v>
      </c>
    </row>
    <row r="1356" spans="1:3" ht="29.25" thickBot="1" x14ac:dyDescent="0.3">
      <c r="A1356" s="648" t="s">
        <v>2203</v>
      </c>
      <c r="B1356" s="679">
        <f>B1286/B1283*100</f>
        <v>105.76378989500515</v>
      </c>
    </row>
    <row r="1357" spans="1:3" ht="15.75" thickBot="1" x14ac:dyDescent="0.3">
      <c r="A1357" s="650" t="s">
        <v>2188</v>
      </c>
      <c r="B1357" s="680"/>
    </row>
    <row r="1358" spans="1:3" ht="15.75" thickBot="1" x14ac:dyDescent="0.3">
      <c r="A1358" s="650" t="s">
        <v>2204</v>
      </c>
      <c r="B1358" s="679">
        <f>B1290+B1294+B1298+B1302+B1306+B1310</f>
        <v>58.550895061483907</v>
      </c>
    </row>
    <row r="1359" spans="1:3" ht="15.75" thickBot="1" x14ac:dyDescent="0.3">
      <c r="A1359" s="650" t="s">
        <v>2205</v>
      </c>
      <c r="B1359" s="681">
        <f>B1328+B1332+B1336+B1344+B1348</f>
        <v>33.091277077606762</v>
      </c>
    </row>
    <row r="1360" spans="1:3" ht="15.75" thickBot="1" x14ac:dyDescent="0.3">
      <c r="A1360" s="650" t="s">
        <v>2206</v>
      </c>
      <c r="B1360" s="681">
        <f>B1319+B1315+B1323</f>
        <v>9.3027484920578338</v>
      </c>
    </row>
    <row r="1361" spans="1:2" ht="15.75" thickBot="1" x14ac:dyDescent="0.3">
      <c r="A1361" s="644" t="s">
        <v>2207</v>
      </c>
      <c r="B1361" s="667">
        <f>B1362/B1283*100</f>
        <v>0</v>
      </c>
    </row>
    <row r="1362" spans="1:2" ht="15.75" thickBot="1" x14ac:dyDescent="0.3">
      <c r="A1362" s="644" t="s">
        <v>2208</v>
      </c>
      <c r="B1362" s="667"/>
    </row>
    <row r="1363" spans="1:2" ht="15.75" thickBot="1" x14ac:dyDescent="0.3">
      <c r="A1363" s="644" t="s">
        <v>2209</v>
      </c>
      <c r="B1363" s="667">
        <f>B1364/B1283*100</f>
        <v>0</v>
      </c>
    </row>
    <row r="1364" spans="1:2" ht="15.75" thickBot="1" x14ac:dyDescent="0.3">
      <c r="A1364" s="646" t="s">
        <v>2210</v>
      </c>
      <c r="B1364" s="668"/>
    </row>
    <row r="1365" spans="1:2" x14ac:dyDescent="0.25">
      <c r="A1365" s="648" t="s">
        <v>2211</v>
      </c>
      <c r="B1365" s="654"/>
    </row>
    <row r="1366" spans="1:2" x14ac:dyDescent="0.25">
      <c r="A1366" s="654" t="s">
        <v>2212</v>
      </c>
      <c r="B1366" s="654" t="s">
        <v>2213</v>
      </c>
    </row>
    <row r="1367" spans="1:2" x14ac:dyDescent="0.25">
      <c r="A1367" s="654" t="s">
        <v>2214</v>
      </c>
      <c r="B1367" s="669" t="s">
        <v>2519</v>
      </c>
    </row>
    <row r="1368" spans="1:2" x14ac:dyDescent="0.25">
      <c r="A1368" s="654" t="s">
        <v>2216</v>
      </c>
      <c r="B1368" s="669"/>
    </row>
    <row r="1369" spans="1:2" ht="30" x14ac:dyDescent="0.25">
      <c r="A1369" s="654" t="s">
        <v>2217</v>
      </c>
      <c r="B1369" s="654" t="s">
        <v>2520</v>
      </c>
    </row>
    <row r="1370" spans="1:2" ht="30.75" thickBot="1" x14ac:dyDescent="0.3">
      <c r="A1370" s="656" t="s">
        <v>2219</v>
      </c>
      <c r="B1370" s="669" t="s">
        <v>2521</v>
      </c>
    </row>
    <row r="1371" spans="1:2" ht="75.75" thickBot="1" x14ac:dyDescent="0.3">
      <c r="A1371" s="650" t="s">
        <v>2220</v>
      </c>
      <c r="B1371" s="651" t="s">
        <v>2522</v>
      </c>
    </row>
    <row r="1372" spans="1:2" ht="29.25" thickBot="1" x14ac:dyDescent="0.3">
      <c r="A1372" s="644" t="s">
        <v>2222</v>
      </c>
      <c r="B1372" s="651" t="s">
        <v>2523</v>
      </c>
    </row>
    <row r="1373" spans="1:2" ht="15.75" thickBot="1" x14ac:dyDescent="0.3">
      <c r="A1373" s="650" t="s">
        <v>2188</v>
      </c>
      <c r="B1373" s="670"/>
    </row>
    <row r="1374" spans="1:2" ht="15.75" thickBot="1" x14ac:dyDescent="0.3">
      <c r="A1374" s="650" t="s">
        <v>2224</v>
      </c>
      <c r="B1374" s="801" t="s">
        <v>2523</v>
      </c>
    </row>
    <row r="1375" spans="1:2" ht="15.75" thickBot="1" x14ac:dyDescent="0.3">
      <c r="A1375" s="650" t="s">
        <v>2225</v>
      </c>
      <c r="B1375" s="802"/>
    </row>
    <row r="1376" spans="1:2" ht="15.75" thickBot="1" x14ac:dyDescent="0.3">
      <c r="A1376" s="671" t="s">
        <v>2226</v>
      </c>
      <c r="B1376" s="672" t="s">
        <v>2199</v>
      </c>
    </row>
    <row r="1377" spans="1:2" ht="15.75" thickBot="1" x14ac:dyDescent="0.3">
      <c r="A1377" s="644" t="s">
        <v>2227</v>
      </c>
      <c r="B1377" s="673"/>
    </row>
    <row r="1378" spans="1:2" ht="15.75" thickBot="1" x14ac:dyDescent="0.3">
      <c r="A1378" s="654" t="s">
        <v>2228</v>
      </c>
      <c r="B1378" s="682">
        <v>41426</v>
      </c>
    </row>
    <row r="1379" spans="1:2" ht="15.75" thickBot="1" x14ac:dyDescent="0.3">
      <c r="A1379" s="654" t="s">
        <v>2230</v>
      </c>
      <c r="B1379" s="675"/>
    </row>
    <row r="1380" spans="1:2" ht="15.75" thickBot="1" x14ac:dyDescent="0.3">
      <c r="A1380" s="654" t="s">
        <v>2231</v>
      </c>
      <c r="B1380" s="675"/>
    </row>
    <row r="1381" spans="1:2" ht="105.75" thickBot="1" x14ac:dyDescent="0.3">
      <c r="A1381" s="676" t="s">
        <v>2232</v>
      </c>
      <c r="B1381" s="548" t="s">
        <v>2368</v>
      </c>
    </row>
    <row r="1382" spans="1:2" ht="28.5" x14ac:dyDescent="0.25">
      <c r="A1382" s="648" t="s">
        <v>2234</v>
      </c>
      <c r="B1382" s="793" t="s">
        <v>2524</v>
      </c>
    </row>
    <row r="1383" spans="1:2" x14ac:dyDescent="0.25">
      <c r="A1383" s="654" t="s">
        <v>2235</v>
      </c>
      <c r="B1383" s="794"/>
    </row>
    <row r="1384" spans="1:2" x14ac:dyDescent="0.25">
      <c r="A1384" s="654" t="s">
        <v>2236</v>
      </c>
      <c r="B1384" s="794"/>
    </row>
    <row r="1385" spans="1:2" x14ac:dyDescent="0.25">
      <c r="A1385" s="654" t="s">
        <v>2237</v>
      </c>
      <c r="B1385" s="794"/>
    </row>
    <row r="1386" spans="1:2" x14ac:dyDescent="0.25">
      <c r="A1386" s="654" t="s">
        <v>2238</v>
      </c>
      <c r="B1386" s="794"/>
    </row>
    <row r="1387" spans="1:2" ht="15.75" thickBot="1" x14ac:dyDescent="0.3">
      <c r="A1387" s="677" t="s">
        <v>2239</v>
      </c>
      <c r="B1387" s="795"/>
    </row>
    <row r="1388" spans="1:2" ht="58.5" thickBot="1" x14ac:dyDescent="0.3">
      <c r="A1388" s="640" t="s">
        <v>5</v>
      </c>
      <c r="B1388" s="685" t="s">
        <v>2525</v>
      </c>
    </row>
    <row r="1389" spans="1:2" ht="15.75" thickBot="1" x14ac:dyDescent="0.3">
      <c r="A1389" s="640" t="s">
        <v>2153</v>
      </c>
      <c r="B1389" s="641" t="s">
        <v>2526</v>
      </c>
    </row>
    <row r="1390" spans="1:2" ht="15.75" thickBot="1" x14ac:dyDescent="0.3">
      <c r="A1390" s="640" t="s">
        <v>2155</v>
      </c>
      <c r="B1390" s="642" t="s">
        <v>2345</v>
      </c>
    </row>
    <row r="1391" spans="1:2" ht="15.75" thickBot="1" x14ac:dyDescent="0.3">
      <c r="A1391" s="640" t="s">
        <v>2157</v>
      </c>
      <c r="B1391" s="643" t="s">
        <v>2527</v>
      </c>
    </row>
    <row r="1392" spans="1:2" ht="15.75" thickBot="1" x14ac:dyDescent="0.3">
      <c r="A1392" s="644" t="s">
        <v>2159</v>
      </c>
      <c r="B1392" s="645">
        <v>41664</v>
      </c>
    </row>
    <row r="1393" spans="1:2" ht="30.75" thickBot="1" x14ac:dyDescent="0.3">
      <c r="A1393" s="646" t="s">
        <v>2161</v>
      </c>
      <c r="B1393" s="647" t="s">
        <v>2347</v>
      </c>
    </row>
    <row r="1394" spans="1:2" ht="15.75" thickBot="1" x14ac:dyDescent="0.3">
      <c r="A1394" s="648" t="s">
        <v>2163</v>
      </c>
      <c r="B1394" s="649"/>
    </row>
    <row r="1395" spans="1:2" ht="60.75" thickBot="1" x14ac:dyDescent="0.3">
      <c r="A1395" s="649" t="s">
        <v>2164</v>
      </c>
      <c r="B1395" s="599" t="s">
        <v>2165</v>
      </c>
    </row>
    <row r="1396" spans="1:2" ht="409.6" thickBot="1" x14ac:dyDescent="0.3">
      <c r="A1396" s="672" t="s">
        <v>2166</v>
      </c>
      <c r="B1396" s="600" t="s">
        <v>2528</v>
      </c>
    </row>
    <row r="1397" spans="1:2" x14ac:dyDescent="0.25">
      <c r="A1397" s="798" t="s">
        <v>2168</v>
      </c>
      <c r="B1397" s="803" t="s">
        <v>2529</v>
      </c>
    </row>
    <row r="1398" spans="1:2" ht="15.75" thickBot="1" x14ac:dyDescent="0.3">
      <c r="A1398" s="800"/>
      <c r="B1398" s="804"/>
    </row>
    <row r="1399" spans="1:2" ht="15.75" thickBot="1" x14ac:dyDescent="0.3">
      <c r="A1399" s="644" t="s">
        <v>2170</v>
      </c>
      <c r="B1399" s="649"/>
    </row>
    <row r="1400" spans="1:2" ht="409.6" thickBot="1" x14ac:dyDescent="0.3">
      <c r="A1400" s="651" t="s">
        <v>2171</v>
      </c>
      <c r="B1400" s="649" t="s">
        <v>2530</v>
      </c>
    </row>
    <row r="1401" spans="1:2" ht="15.75" thickBot="1" x14ac:dyDescent="0.3">
      <c r="A1401" s="644" t="s">
        <v>2173</v>
      </c>
      <c r="B1401" s="649"/>
    </row>
    <row r="1402" spans="1:2" ht="30.75" thickBot="1" x14ac:dyDescent="0.3">
      <c r="A1402" s="652" t="s">
        <v>2174</v>
      </c>
      <c r="B1402" s="649" t="s">
        <v>2531</v>
      </c>
    </row>
    <row r="1403" spans="1:2" ht="15.75" thickBot="1" x14ac:dyDescent="0.3">
      <c r="A1403" s="644" t="s">
        <v>2176</v>
      </c>
      <c r="B1403" s="647"/>
    </row>
    <row r="1404" spans="1:2" ht="15.75" thickBot="1" x14ac:dyDescent="0.3">
      <c r="A1404" s="648" t="s">
        <v>2177</v>
      </c>
      <c r="B1404" s="647"/>
    </row>
    <row r="1405" spans="1:2" ht="15.75" thickBot="1" x14ac:dyDescent="0.3">
      <c r="A1405" s="644" t="s">
        <v>2178</v>
      </c>
      <c r="B1405" s="653"/>
    </row>
    <row r="1406" spans="1:2" ht="28.5" x14ac:dyDescent="0.25">
      <c r="A1406" s="648" t="s">
        <v>2179</v>
      </c>
      <c r="B1406" s="650"/>
    </row>
    <row r="1407" spans="1:2" ht="45" x14ac:dyDescent="0.25">
      <c r="A1407" s="654" t="s">
        <v>2180</v>
      </c>
      <c r="B1407" s="654"/>
    </row>
    <row r="1408" spans="1:2" x14ac:dyDescent="0.25">
      <c r="A1408" s="654" t="s">
        <v>2181</v>
      </c>
      <c r="B1408" s="654"/>
    </row>
    <row r="1409" spans="1:2" x14ac:dyDescent="0.25">
      <c r="A1409" s="654" t="s">
        <v>2182</v>
      </c>
      <c r="B1409" s="654"/>
    </row>
    <row r="1410" spans="1:2" ht="15.75" thickBot="1" x14ac:dyDescent="0.3">
      <c r="A1410" s="655" t="s">
        <v>2183</v>
      </c>
      <c r="B1410" s="656"/>
    </row>
    <row r="1411" spans="1:2" ht="29.25" thickBot="1" x14ac:dyDescent="0.3">
      <c r="A1411" s="657" t="s">
        <v>2352</v>
      </c>
      <c r="B1411" s="666">
        <v>1455.269</v>
      </c>
    </row>
    <row r="1412" spans="1:2" x14ac:dyDescent="0.25">
      <c r="A1412" s="798" t="s">
        <v>2185</v>
      </c>
      <c r="B1412" s="793" t="s">
        <v>2532</v>
      </c>
    </row>
    <row r="1413" spans="1:2" x14ac:dyDescent="0.25">
      <c r="A1413" s="799"/>
      <c r="B1413" s="794"/>
    </row>
    <row r="1414" spans="1:2" ht="15.75" thickBot="1" x14ac:dyDescent="0.3">
      <c r="A1414" s="800"/>
      <c r="B1414" s="795"/>
    </row>
    <row r="1415" spans="1:2" ht="29.25" thickBot="1" x14ac:dyDescent="0.3">
      <c r="A1415" s="658" t="s">
        <v>2259</v>
      </c>
      <c r="B1415" s="666"/>
    </row>
    <row r="1416" spans="1:2" ht="29.25" thickBot="1" x14ac:dyDescent="0.3">
      <c r="A1416" s="658" t="s">
        <v>2187</v>
      </c>
      <c r="B1416" s="660">
        <f>B1418+B1487+B1529+B1496</f>
        <v>1372.4678134800001</v>
      </c>
    </row>
    <row r="1417" spans="1:2" ht="15.75" thickBot="1" x14ac:dyDescent="0.3">
      <c r="A1417" s="649" t="s">
        <v>2188</v>
      </c>
      <c r="B1417" s="649"/>
    </row>
    <row r="1418" spans="1:2" ht="29.25" thickBot="1" x14ac:dyDescent="0.3">
      <c r="A1418" s="658" t="s">
        <v>2189</v>
      </c>
      <c r="B1418" s="660">
        <f>B1419+B1423+B1427+B1431+B1435+B1439+B1443+B1447+B1451+B1455+B1459+B1463+B1467+B1471+B1475+B1479+B1483</f>
        <v>1032.22629373</v>
      </c>
    </row>
    <row r="1419" spans="1:2" ht="29.25" thickBot="1" x14ac:dyDescent="0.3">
      <c r="A1419" s="612" t="s">
        <v>2533</v>
      </c>
      <c r="B1419" s="660">
        <v>93.173900000000003</v>
      </c>
    </row>
    <row r="1420" spans="1:2" ht="15.75" thickBot="1" x14ac:dyDescent="0.3">
      <c r="A1420" s="599" t="s">
        <v>2191</v>
      </c>
      <c r="B1420" s="661">
        <f>B1419/B1411*100</f>
        <v>6.402520771073938</v>
      </c>
    </row>
    <row r="1421" spans="1:2" ht="15.75" thickBot="1" x14ac:dyDescent="0.3">
      <c r="A1421" s="599" t="s">
        <v>2192</v>
      </c>
      <c r="B1421" s="666">
        <v>76.481999999999999</v>
      </c>
    </row>
    <row r="1422" spans="1:2" ht="15.75" thickBot="1" x14ac:dyDescent="0.3">
      <c r="A1422" s="599" t="s">
        <v>2193</v>
      </c>
      <c r="B1422" s="666">
        <v>80.534000000000006</v>
      </c>
    </row>
    <row r="1423" spans="1:2" ht="43.5" thickBot="1" x14ac:dyDescent="0.3">
      <c r="A1423" s="612" t="s">
        <v>2534</v>
      </c>
      <c r="B1423" s="660">
        <v>33.679768469999999</v>
      </c>
    </row>
    <row r="1424" spans="1:2" ht="15.75" thickBot="1" x14ac:dyDescent="0.3">
      <c r="A1424" s="599" t="s">
        <v>2191</v>
      </c>
      <c r="B1424" s="661">
        <f>B1423/B1411*100</f>
        <v>2.3143328463672352</v>
      </c>
    </row>
    <row r="1425" spans="1:2" ht="15.75" thickBot="1" x14ac:dyDescent="0.3">
      <c r="A1425" s="599" t="s">
        <v>2192</v>
      </c>
      <c r="B1425" s="666">
        <v>31.015999999999998</v>
      </c>
    </row>
    <row r="1426" spans="1:2" ht="15.75" thickBot="1" x14ac:dyDescent="0.3">
      <c r="A1426" s="599" t="s">
        <v>2193</v>
      </c>
      <c r="B1426" s="666">
        <v>32.436999999999998</v>
      </c>
    </row>
    <row r="1427" spans="1:2" ht="43.5" thickBot="1" x14ac:dyDescent="0.3">
      <c r="A1427" s="612" t="s">
        <v>2535</v>
      </c>
      <c r="B1427" s="660">
        <v>65.949775200000005</v>
      </c>
    </row>
    <row r="1428" spans="1:2" ht="15.75" thickBot="1" x14ac:dyDescent="0.3">
      <c r="A1428" s="599" t="s">
        <v>2191</v>
      </c>
      <c r="B1428" s="661">
        <f>B1427/B1411*100</f>
        <v>4.5317927613382816</v>
      </c>
    </row>
    <row r="1429" spans="1:2" ht="15.75" thickBot="1" x14ac:dyDescent="0.3">
      <c r="A1429" s="599" t="s">
        <v>2192</v>
      </c>
      <c r="B1429" s="666">
        <v>60.447000000000003</v>
      </c>
    </row>
    <row r="1430" spans="1:2" ht="15.75" thickBot="1" x14ac:dyDescent="0.3">
      <c r="A1430" s="599" t="s">
        <v>2193</v>
      </c>
      <c r="B1430" s="666">
        <v>65.468999999999994</v>
      </c>
    </row>
    <row r="1431" spans="1:2" ht="43.5" thickBot="1" x14ac:dyDescent="0.3">
      <c r="A1431" s="612" t="s">
        <v>2536</v>
      </c>
      <c r="B1431" s="660">
        <v>54.5384648</v>
      </c>
    </row>
    <row r="1432" spans="1:2" ht="15.75" thickBot="1" x14ac:dyDescent="0.3">
      <c r="A1432" s="599" t="s">
        <v>2191</v>
      </c>
      <c r="B1432" s="661">
        <f>B1431/B1411*100</f>
        <v>3.7476552307511533</v>
      </c>
    </row>
    <row r="1433" spans="1:2" ht="15.75" thickBot="1" x14ac:dyDescent="0.3">
      <c r="A1433" s="599" t="s">
        <v>2192</v>
      </c>
      <c r="B1433" s="666">
        <v>65.474999999999994</v>
      </c>
    </row>
    <row r="1434" spans="1:2" ht="15.75" thickBot="1" x14ac:dyDescent="0.3">
      <c r="A1434" s="599" t="s">
        <v>2193</v>
      </c>
      <c r="B1434" s="666">
        <v>54.539000000000001</v>
      </c>
    </row>
    <row r="1435" spans="1:2" ht="29.25" thickBot="1" x14ac:dyDescent="0.3">
      <c r="A1435" s="612" t="s">
        <v>2537</v>
      </c>
      <c r="B1435" s="660">
        <v>44.17212</v>
      </c>
    </row>
    <row r="1436" spans="1:2" ht="15.75" thickBot="1" x14ac:dyDescent="0.3">
      <c r="A1436" s="599" t="s">
        <v>2191</v>
      </c>
      <c r="B1436" s="661">
        <f>B1435/B1411*100</f>
        <v>3.0353233663329595</v>
      </c>
    </row>
    <row r="1437" spans="1:2" ht="15.75" thickBot="1" x14ac:dyDescent="0.3">
      <c r="A1437" s="599" t="s">
        <v>2192</v>
      </c>
      <c r="B1437" s="666">
        <v>32.329000000000001</v>
      </c>
    </row>
    <row r="1438" spans="1:2" ht="15.75" thickBot="1" x14ac:dyDescent="0.3">
      <c r="A1438" s="599" t="s">
        <v>2193</v>
      </c>
      <c r="B1438" s="666">
        <v>39.308</v>
      </c>
    </row>
    <row r="1439" spans="1:2" ht="43.5" thickBot="1" x14ac:dyDescent="0.3">
      <c r="A1439" s="612" t="s">
        <v>2538</v>
      </c>
      <c r="B1439" s="658">
        <v>0</v>
      </c>
    </row>
    <row r="1440" spans="1:2" ht="15.75" thickBot="1" x14ac:dyDescent="0.3">
      <c r="A1440" s="599" t="s">
        <v>2191</v>
      </c>
      <c r="B1440" s="661">
        <f>B1439/B1411*100</f>
        <v>0</v>
      </c>
    </row>
    <row r="1441" spans="1:2" ht="15.75" thickBot="1" x14ac:dyDescent="0.3">
      <c r="A1441" s="599" t="s">
        <v>2192</v>
      </c>
      <c r="B1441" s="666">
        <v>0</v>
      </c>
    </row>
    <row r="1442" spans="1:2" ht="15.75" thickBot="1" x14ac:dyDescent="0.3">
      <c r="A1442" s="599" t="s">
        <v>2193</v>
      </c>
      <c r="B1442" s="666">
        <v>0</v>
      </c>
    </row>
    <row r="1443" spans="1:2" ht="43.5" thickBot="1" x14ac:dyDescent="0.3">
      <c r="A1443" s="612" t="s">
        <v>2539</v>
      </c>
      <c r="B1443" s="686">
        <v>0</v>
      </c>
    </row>
    <row r="1444" spans="1:2" ht="15.75" thickBot="1" x14ac:dyDescent="0.3">
      <c r="A1444" s="599" t="s">
        <v>2191</v>
      </c>
      <c r="B1444" s="661">
        <f>B1443/B1411*100</f>
        <v>0</v>
      </c>
    </row>
    <row r="1445" spans="1:2" ht="15.75" thickBot="1" x14ac:dyDescent="0.3">
      <c r="A1445" s="599" t="s">
        <v>2192</v>
      </c>
      <c r="B1445" s="666">
        <v>0</v>
      </c>
    </row>
    <row r="1446" spans="1:2" ht="15.75" thickBot="1" x14ac:dyDescent="0.3">
      <c r="A1446" s="599" t="s">
        <v>2193</v>
      </c>
      <c r="B1446" s="666">
        <v>0</v>
      </c>
    </row>
    <row r="1447" spans="1:2" ht="43.5" thickBot="1" x14ac:dyDescent="0.3">
      <c r="A1447" s="612" t="s">
        <v>2540</v>
      </c>
      <c r="B1447" s="660">
        <v>16.689077000000001</v>
      </c>
    </row>
    <row r="1448" spans="1:2" ht="15.75" thickBot="1" x14ac:dyDescent="0.3">
      <c r="A1448" s="599" t="s">
        <v>2191</v>
      </c>
      <c r="B1448" s="661">
        <f>B1447/B1411*100</f>
        <v>1.1468035806438535</v>
      </c>
    </row>
    <row r="1449" spans="1:2" ht="15.75" thickBot="1" x14ac:dyDescent="0.3">
      <c r="A1449" s="599" t="s">
        <v>2192</v>
      </c>
      <c r="B1449" s="666">
        <v>17.904</v>
      </c>
    </row>
    <row r="1450" spans="1:2" ht="15.75" thickBot="1" x14ac:dyDescent="0.3">
      <c r="A1450" s="599" t="s">
        <v>2193</v>
      </c>
      <c r="B1450" s="666">
        <v>16.689</v>
      </c>
    </row>
    <row r="1451" spans="1:2" ht="29.25" thickBot="1" x14ac:dyDescent="0.3">
      <c r="A1451" s="612" t="s">
        <v>2541</v>
      </c>
      <c r="B1451" s="686">
        <v>0</v>
      </c>
    </row>
    <row r="1452" spans="1:2" ht="15.75" thickBot="1" x14ac:dyDescent="0.3">
      <c r="A1452" s="599" t="s">
        <v>2191</v>
      </c>
      <c r="B1452" s="661">
        <f>B1451/B1411*100</f>
        <v>0</v>
      </c>
    </row>
    <row r="1453" spans="1:2" ht="15.75" thickBot="1" x14ac:dyDescent="0.3">
      <c r="A1453" s="599" t="s">
        <v>2192</v>
      </c>
      <c r="B1453" s="666">
        <v>0</v>
      </c>
    </row>
    <row r="1454" spans="1:2" ht="15.75" thickBot="1" x14ac:dyDescent="0.3">
      <c r="A1454" s="599" t="s">
        <v>2193</v>
      </c>
      <c r="B1454" s="666">
        <v>0</v>
      </c>
    </row>
    <row r="1455" spans="1:2" ht="29.25" thickBot="1" x14ac:dyDescent="0.3">
      <c r="A1455" s="612" t="s">
        <v>2542</v>
      </c>
      <c r="B1455" s="660">
        <v>86.043050800000003</v>
      </c>
    </row>
    <row r="1456" spans="1:2" ht="15.75" thickBot="1" x14ac:dyDescent="0.3">
      <c r="A1456" s="599" t="s">
        <v>2543</v>
      </c>
      <c r="B1456" s="661">
        <f>B1455/B1411*100</f>
        <v>5.9125186340119935</v>
      </c>
    </row>
    <row r="1457" spans="1:2" ht="15.75" thickBot="1" x14ac:dyDescent="0.3">
      <c r="A1457" s="599" t="s">
        <v>2192</v>
      </c>
      <c r="B1457" s="666">
        <v>43.997999999999998</v>
      </c>
    </row>
    <row r="1458" spans="1:2" ht="15.75" thickBot="1" x14ac:dyDescent="0.3">
      <c r="A1458" s="599" t="s">
        <v>2193</v>
      </c>
      <c r="B1458" s="666">
        <v>34.302</v>
      </c>
    </row>
    <row r="1459" spans="1:2" ht="29.25" thickBot="1" x14ac:dyDescent="0.3">
      <c r="A1459" s="612" t="s">
        <v>2544</v>
      </c>
      <c r="B1459" s="660">
        <v>30.05339</v>
      </c>
    </row>
    <row r="1460" spans="1:2" ht="15.75" thickBot="1" x14ac:dyDescent="0.3">
      <c r="A1460" s="599" t="s">
        <v>2543</v>
      </c>
      <c r="B1460" s="661">
        <f>B1459/B1411*100</f>
        <v>2.0651432827882679</v>
      </c>
    </row>
    <row r="1461" spans="1:2" ht="15.75" thickBot="1" x14ac:dyDescent="0.3">
      <c r="A1461" s="599" t="s">
        <v>2192</v>
      </c>
      <c r="B1461" s="666">
        <v>26.632999999999999</v>
      </c>
    </row>
    <row r="1462" spans="1:2" ht="15.75" thickBot="1" x14ac:dyDescent="0.3">
      <c r="A1462" s="599" t="s">
        <v>2193</v>
      </c>
      <c r="B1462" s="666">
        <v>28.032</v>
      </c>
    </row>
    <row r="1463" spans="1:2" ht="29.25" thickBot="1" x14ac:dyDescent="0.3">
      <c r="A1463" s="612" t="s">
        <v>2545</v>
      </c>
      <c r="B1463" s="660">
        <v>174.03951096</v>
      </c>
    </row>
    <row r="1464" spans="1:2" ht="15.75" thickBot="1" x14ac:dyDescent="0.3">
      <c r="A1464" s="599" t="s">
        <v>2543</v>
      </c>
      <c r="B1464" s="661">
        <f>B1463/B1411*100</f>
        <v>11.959267390427474</v>
      </c>
    </row>
    <row r="1465" spans="1:2" ht="15.75" thickBot="1" x14ac:dyDescent="0.3">
      <c r="A1465" s="599" t="s">
        <v>2192</v>
      </c>
      <c r="B1465" s="666">
        <v>127.88800000000001</v>
      </c>
    </row>
    <row r="1466" spans="1:2" ht="15.75" thickBot="1" x14ac:dyDescent="0.3">
      <c r="A1466" s="599" t="s">
        <v>2193</v>
      </c>
      <c r="B1466" s="666">
        <v>92.263999999999996</v>
      </c>
    </row>
    <row r="1467" spans="1:2" ht="29.25" thickBot="1" x14ac:dyDescent="0.3">
      <c r="A1467" s="612" t="s">
        <v>2546</v>
      </c>
      <c r="B1467" s="660">
        <v>352.9745446</v>
      </c>
    </row>
    <row r="1468" spans="1:2" ht="15.75" thickBot="1" x14ac:dyDescent="0.3">
      <c r="A1468" s="599" t="s">
        <v>2543</v>
      </c>
      <c r="B1468" s="661">
        <f>B1467/B1411*100</f>
        <v>24.254934627206378</v>
      </c>
    </row>
    <row r="1469" spans="1:2" ht="15.75" thickBot="1" x14ac:dyDescent="0.3">
      <c r="A1469" s="599" t="s">
        <v>2192</v>
      </c>
      <c r="B1469" s="666">
        <v>260.262</v>
      </c>
    </row>
    <row r="1470" spans="1:2" ht="15.75" thickBot="1" x14ac:dyDescent="0.3">
      <c r="A1470" s="599" t="s">
        <v>2193</v>
      </c>
      <c r="B1470" s="666">
        <v>209.87</v>
      </c>
    </row>
    <row r="1471" spans="1:2" ht="43.5" thickBot="1" x14ac:dyDescent="0.3">
      <c r="A1471" s="612" t="s">
        <v>2547</v>
      </c>
      <c r="B1471" s="660">
        <v>0</v>
      </c>
    </row>
    <row r="1472" spans="1:2" ht="15.75" thickBot="1" x14ac:dyDescent="0.3">
      <c r="A1472" s="599" t="s">
        <v>2543</v>
      </c>
      <c r="B1472" s="661">
        <f>B1471/B1411*100</f>
        <v>0</v>
      </c>
    </row>
    <row r="1473" spans="1:2" ht="15.75" thickBot="1" x14ac:dyDescent="0.3">
      <c r="A1473" s="599" t="s">
        <v>2192</v>
      </c>
      <c r="B1473" s="666">
        <v>0</v>
      </c>
    </row>
    <row r="1474" spans="1:2" ht="15.75" thickBot="1" x14ac:dyDescent="0.3">
      <c r="A1474" s="599" t="s">
        <v>2193</v>
      </c>
      <c r="B1474" s="666">
        <v>0</v>
      </c>
    </row>
    <row r="1475" spans="1:2" ht="43.5" thickBot="1" x14ac:dyDescent="0.3">
      <c r="A1475" s="612" t="s">
        <v>2548</v>
      </c>
      <c r="B1475" s="660">
        <v>9.7986229999999992</v>
      </c>
    </row>
    <row r="1476" spans="1:2" ht="15.75" thickBot="1" x14ac:dyDescent="0.3">
      <c r="A1476" s="599" t="s">
        <v>2543</v>
      </c>
      <c r="B1476" s="661">
        <f>B1475/B1411*100</f>
        <v>0.67332039643529817</v>
      </c>
    </row>
    <row r="1477" spans="1:2" ht="15.75" thickBot="1" x14ac:dyDescent="0.3">
      <c r="A1477" s="599" t="s">
        <v>2192</v>
      </c>
      <c r="B1477" s="666">
        <v>18.244</v>
      </c>
    </row>
    <row r="1478" spans="1:2" ht="15.75" thickBot="1" x14ac:dyDescent="0.3">
      <c r="A1478" s="599" t="s">
        <v>2193</v>
      </c>
      <c r="B1478" s="666">
        <v>9.7989999999999995</v>
      </c>
    </row>
    <row r="1479" spans="1:2" ht="43.5" thickBot="1" x14ac:dyDescent="0.3">
      <c r="A1479" s="612" t="s">
        <v>2549</v>
      </c>
      <c r="B1479" s="660">
        <v>4.0075514999999999</v>
      </c>
    </row>
    <row r="1480" spans="1:2" ht="15.75" thickBot="1" x14ac:dyDescent="0.3">
      <c r="A1480" s="599" t="s">
        <v>2543</v>
      </c>
      <c r="B1480" s="661">
        <f>B1479/B1411*100</f>
        <v>0.27538218020173588</v>
      </c>
    </row>
    <row r="1481" spans="1:2" ht="15.75" thickBot="1" x14ac:dyDescent="0.3">
      <c r="A1481" s="599" t="s">
        <v>2192</v>
      </c>
      <c r="B1481" s="666">
        <v>0</v>
      </c>
    </row>
    <row r="1482" spans="1:2" ht="15.75" thickBot="1" x14ac:dyDescent="0.3">
      <c r="A1482" s="599" t="s">
        <v>2193</v>
      </c>
      <c r="B1482" s="666">
        <v>0</v>
      </c>
    </row>
    <row r="1483" spans="1:2" ht="29.25" thickBot="1" x14ac:dyDescent="0.3">
      <c r="A1483" s="612" t="s">
        <v>2550</v>
      </c>
      <c r="B1483" s="666">
        <v>67.106517400000001</v>
      </c>
    </row>
    <row r="1484" spans="1:2" ht="15.75" thickBot="1" x14ac:dyDescent="0.3">
      <c r="A1484" s="599" t="s">
        <v>2543</v>
      </c>
      <c r="B1484" s="666">
        <f>B1483/B1411*100</f>
        <v>4.6112792480290583</v>
      </c>
    </row>
    <row r="1485" spans="1:2" ht="15.75" thickBot="1" x14ac:dyDescent="0.3">
      <c r="A1485" s="599" t="s">
        <v>2192</v>
      </c>
      <c r="B1485" s="666">
        <v>39.017000000000003</v>
      </c>
    </row>
    <row r="1486" spans="1:2" ht="15.75" thickBot="1" x14ac:dyDescent="0.3">
      <c r="A1486" s="599" t="s">
        <v>2193</v>
      </c>
      <c r="B1486" s="666">
        <v>40.088999999999999</v>
      </c>
    </row>
    <row r="1487" spans="1:2" ht="29.25" thickBot="1" x14ac:dyDescent="0.3">
      <c r="A1487" s="612" t="s">
        <v>2195</v>
      </c>
      <c r="B1487" s="666">
        <f>B1488+B1492</f>
        <v>190.036</v>
      </c>
    </row>
    <row r="1488" spans="1:2" ht="29.25" thickBot="1" x14ac:dyDescent="0.3">
      <c r="A1488" s="612" t="s">
        <v>2551</v>
      </c>
      <c r="B1488" s="660">
        <v>187.036</v>
      </c>
    </row>
    <row r="1489" spans="1:3" ht="15.75" thickBot="1" x14ac:dyDescent="0.3">
      <c r="A1489" s="599" t="s">
        <v>2191</v>
      </c>
      <c r="B1489" s="666">
        <f>B1488/B1411*100</f>
        <v>12.852331768216049</v>
      </c>
    </row>
    <row r="1490" spans="1:3" ht="15.75" thickBot="1" x14ac:dyDescent="0.3">
      <c r="A1490" s="599" t="s">
        <v>2192</v>
      </c>
      <c r="B1490" s="666">
        <v>187.036</v>
      </c>
    </row>
    <row r="1491" spans="1:3" ht="15.75" thickBot="1" x14ac:dyDescent="0.3">
      <c r="A1491" s="599" t="s">
        <v>2193</v>
      </c>
      <c r="B1491" s="666">
        <v>187.036</v>
      </c>
    </row>
    <row r="1492" spans="1:3" ht="29.25" thickBot="1" x14ac:dyDescent="0.3">
      <c r="A1492" s="612" t="s">
        <v>2552</v>
      </c>
      <c r="B1492" s="660">
        <v>3</v>
      </c>
    </row>
    <row r="1493" spans="1:3" ht="15.75" thickBot="1" x14ac:dyDescent="0.3">
      <c r="A1493" s="599" t="s">
        <v>2191</v>
      </c>
      <c r="B1493" s="666">
        <f>B1492/B1411*100</f>
        <v>0.20614745452558944</v>
      </c>
    </row>
    <row r="1494" spans="1:3" ht="15.75" thickBot="1" x14ac:dyDescent="0.3">
      <c r="A1494" s="599" t="s">
        <v>2192</v>
      </c>
      <c r="B1494" s="666">
        <v>5.8949999999999996</v>
      </c>
    </row>
    <row r="1495" spans="1:3" ht="15.75" thickBot="1" x14ac:dyDescent="0.3">
      <c r="A1495" s="599" t="s">
        <v>2193</v>
      </c>
      <c r="B1495" s="666">
        <v>5.8949999999999996</v>
      </c>
      <c r="C1495" s="441" t="s">
        <v>2553</v>
      </c>
    </row>
    <row r="1496" spans="1:3" ht="29.25" thickBot="1" x14ac:dyDescent="0.3">
      <c r="A1496" s="658" t="s">
        <v>2198</v>
      </c>
      <c r="B1496" s="660">
        <f>B1497+B1501+B1509+B1513+B1505+B1517+B1521+B1525</f>
        <v>102.48569615999999</v>
      </c>
    </row>
    <row r="1497" spans="1:3" ht="43.5" thickBot="1" x14ac:dyDescent="0.3">
      <c r="A1497" s="658" t="s">
        <v>2554</v>
      </c>
      <c r="B1497" s="660">
        <v>9.5388099999999998</v>
      </c>
    </row>
    <row r="1498" spans="1:3" ht="15.75" thickBot="1" x14ac:dyDescent="0.3">
      <c r="A1498" s="649" t="s">
        <v>2191</v>
      </c>
      <c r="B1498" s="666">
        <f>B1497/B1411*100</f>
        <v>0.65546713356774589</v>
      </c>
    </row>
    <row r="1499" spans="1:3" ht="15.75" thickBot="1" x14ac:dyDescent="0.3">
      <c r="A1499" s="649" t="s">
        <v>2192</v>
      </c>
      <c r="B1499" s="666">
        <v>9.5389999999999997</v>
      </c>
    </row>
    <row r="1500" spans="1:3" ht="15.75" thickBot="1" x14ac:dyDescent="0.3">
      <c r="A1500" s="649" t="s">
        <v>2193</v>
      </c>
      <c r="B1500" s="666">
        <v>9.5389999999999997</v>
      </c>
    </row>
    <row r="1501" spans="1:3" ht="29.25" thickBot="1" x14ac:dyDescent="0.3">
      <c r="A1501" s="658" t="s">
        <v>2555</v>
      </c>
      <c r="B1501" s="660">
        <v>52.6060023</v>
      </c>
    </row>
    <row r="1502" spans="1:3" ht="15.75" thickBot="1" x14ac:dyDescent="0.3">
      <c r="A1502" s="649" t="s">
        <v>2191</v>
      </c>
      <c r="B1502" s="666">
        <f>B1501/B1411*100</f>
        <v>3.6148644889707677</v>
      </c>
    </row>
    <row r="1503" spans="1:3" ht="15.75" thickBot="1" x14ac:dyDescent="0.3">
      <c r="A1503" s="649" t="s">
        <v>2192</v>
      </c>
      <c r="B1503" s="666">
        <v>52.606000000000002</v>
      </c>
    </row>
    <row r="1504" spans="1:3" ht="15.75" thickBot="1" x14ac:dyDescent="0.3">
      <c r="A1504" s="649" t="s">
        <v>2193</v>
      </c>
      <c r="B1504" s="666">
        <v>52.606000000000002</v>
      </c>
    </row>
    <row r="1505" spans="1:3" ht="29.25" thickBot="1" x14ac:dyDescent="0.3">
      <c r="A1505" s="658" t="s">
        <v>2556</v>
      </c>
      <c r="B1505" s="660">
        <v>2.3985304900000002</v>
      </c>
    </row>
    <row r="1506" spans="1:3" ht="15.75" thickBot="1" x14ac:dyDescent="0.3">
      <c r="A1506" s="649" t="s">
        <v>2191</v>
      </c>
      <c r="B1506" s="666">
        <f>B1505/B1411*100</f>
        <v>0.16481698503850492</v>
      </c>
    </row>
    <row r="1507" spans="1:3" ht="15.75" thickBot="1" x14ac:dyDescent="0.3">
      <c r="A1507" s="649" t="s">
        <v>2192</v>
      </c>
      <c r="B1507" s="666">
        <v>0</v>
      </c>
    </row>
    <row r="1508" spans="1:3" ht="15.75" thickBot="1" x14ac:dyDescent="0.3">
      <c r="A1508" s="649" t="s">
        <v>2193</v>
      </c>
      <c r="B1508" s="666">
        <v>0</v>
      </c>
    </row>
    <row r="1509" spans="1:3" ht="29.25" thickBot="1" x14ac:dyDescent="0.3">
      <c r="A1509" s="658" t="s">
        <v>2557</v>
      </c>
      <c r="B1509" s="660">
        <v>22.969308999999999</v>
      </c>
    </row>
    <row r="1510" spans="1:3" ht="15.75" thickBot="1" x14ac:dyDescent="0.3">
      <c r="A1510" s="649" t="s">
        <v>2191</v>
      </c>
      <c r="B1510" s="666">
        <f>B1509/B1411*100</f>
        <v>1.578354860853904</v>
      </c>
    </row>
    <row r="1511" spans="1:3" ht="15.75" thickBot="1" x14ac:dyDescent="0.3">
      <c r="A1511" s="649" t="s">
        <v>2192</v>
      </c>
      <c r="B1511" s="666">
        <v>22.969000000000001</v>
      </c>
    </row>
    <row r="1512" spans="1:3" ht="15.75" thickBot="1" x14ac:dyDescent="0.3">
      <c r="A1512" s="649" t="s">
        <v>2193</v>
      </c>
      <c r="B1512" s="666">
        <v>22.969000000000001</v>
      </c>
    </row>
    <row r="1513" spans="1:3" ht="29.25" thickBot="1" x14ac:dyDescent="0.3">
      <c r="A1513" s="658" t="s">
        <v>2558</v>
      </c>
      <c r="B1513" s="660">
        <v>11.030602010000001</v>
      </c>
    </row>
    <row r="1514" spans="1:3" ht="15.75" thickBot="1" x14ac:dyDescent="0.3">
      <c r="A1514" s="649" t="s">
        <v>2191</v>
      </c>
      <c r="B1514" s="666">
        <f>B1513/B1411*100</f>
        <v>0.7579768420821168</v>
      </c>
    </row>
    <row r="1515" spans="1:3" ht="15.75" thickBot="1" x14ac:dyDescent="0.3">
      <c r="A1515" s="649" t="s">
        <v>2192</v>
      </c>
      <c r="B1515" s="666">
        <v>0</v>
      </c>
    </row>
    <row r="1516" spans="1:3" ht="15.75" thickBot="1" x14ac:dyDescent="0.3">
      <c r="A1516" s="649" t="s">
        <v>2193</v>
      </c>
      <c r="B1516" s="666">
        <v>0</v>
      </c>
    </row>
    <row r="1517" spans="1:3" ht="29.25" thickBot="1" x14ac:dyDescent="0.3">
      <c r="A1517" s="658" t="s">
        <v>2559</v>
      </c>
      <c r="B1517" s="660">
        <v>3.6235365000000002</v>
      </c>
    </row>
    <row r="1518" spans="1:3" ht="15.75" thickBot="1" x14ac:dyDescent="0.3">
      <c r="A1518" s="649" t="s">
        <v>2191</v>
      </c>
      <c r="B1518" s="666">
        <f>B1517/B1411*100</f>
        <v>0.24899427528518783</v>
      </c>
    </row>
    <row r="1519" spans="1:3" ht="15.75" thickBot="1" x14ac:dyDescent="0.3">
      <c r="A1519" s="649" t="s">
        <v>2192</v>
      </c>
      <c r="B1519" s="666">
        <v>10.114000000000001</v>
      </c>
    </row>
    <row r="1520" spans="1:3" ht="15.75" thickBot="1" x14ac:dyDescent="0.3">
      <c r="A1520" s="649" t="s">
        <v>2193</v>
      </c>
      <c r="B1520" s="666">
        <v>18.498000000000001</v>
      </c>
      <c r="C1520" s="538" t="s">
        <v>2560</v>
      </c>
    </row>
    <row r="1521" spans="1:2" ht="29.25" thickBot="1" x14ac:dyDescent="0.3">
      <c r="A1521" s="658" t="s">
        <v>2561</v>
      </c>
      <c r="B1521" s="660">
        <v>0.11799999999999999</v>
      </c>
    </row>
    <row r="1522" spans="1:2" ht="15.75" thickBot="1" x14ac:dyDescent="0.3">
      <c r="A1522" s="649" t="s">
        <v>2191</v>
      </c>
      <c r="B1522" s="666">
        <f>B1521/B1411*100</f>
        <v>8.108466544673185E-3</v>
      </c>
    </row>
    <row r="1523" spans="1:2" ht="15.75" thickBot="1" x14ac:dyDescent="0.3">
      <c r="A1523" s="649" t="s">
        <v>2192</v>
      </c>
      <c r="B1523" s="666">
        <v>0.11799999999999999</v>
      </c>
    </row>
    <row r="1524" spans="1:2" ht="15.75" thickBot="1" x14ac:dyDescent="0.3">
      <c r="A1524" s="649" t="s">
        <v>2193</v>
      </c>
      <c r="B1524" s="666">
        <v>0.11799999999999999</v>
      </c>
    </row>
    <row r="1525" spans="1:2" ht="29.25" thickBot="1" x14ac:dyDescent="0.3">
      <c r="A1525" s="658" t="s">
        <v>2562</v>
      </c>
      <c r="B1525" s="660">
        <v>0.20090585999999999</v>
      </c>
    </row>
    <row r="1526" spans="1:2" ht="15.75" thickBot="1" x14ac:dyDescent="0.3">
      <c r="A1526" s="649" t="s">
        <v>2191</v>
      </c>
      <c r="B1526" s="666">
        <f>B1525/B1411*100</f>
        <v>1.3805410546091476E-2</v>
      </c>
    </row>
    <row r="1527" spans="1:2" ht="15.75" thickBot="1" x14ac:dyDescent="0.3">
      <c r="A1527" s="649" t="s">
        <v>2192</v>
      </c>
      <c r="B1527" s="666"/>
    </row>
    <row r="1528" spans="1:2" ht="15.75" thickBot="1" x14ac:dyDescent="0.3">
      <c r="A1528" s="649" t="s">
        <v>2193</v>
      </c>
      <c r="B1528" s="666"/>
    </row>
    <row r="1529" spans="1:2" ht="29.25" thickBot="1" x14ac:dyDescent="0.3">
      <c r="A1529" s="658" t="s">
        <v>2201</v>
      </c>
      <c r="B1529" s="660">
        <f>B1530</f>
        <v>47.719823589999997</v>
      </c>
    </row>
    <row r="1530" spans="1:2" ht="15.75" thickBot="1" x14ac:dyDescent="0.3">
      <c r="A1530" s="649" t="s">
        <v>2364</v>
      </c>
      <c r="B1530" s="666">
        <v>47.719823589999997</v>
      </c>
    </row>
    <row r="1531" spans="1:2" ht="15.75" thickBot="1" x14ac:dyDescent="0.3">
      <c r="A1531" s="649" t="s">
        <v>2191</v>
      </c>
      <c r="B1531" s="666">
        <f>B1530/B1411*100</f>
        <v>3.2791067211628917</v>
      </c>
    </row>
    <row r="1532" spans="1:2" ht="15.75" thickBot="1" x14ac:dyDescent="0.3">
      <c r="A1532" s="649" t="s">
        <v>2192</v>
      </c>
      <c r="B1532" s="666">
        <v>29.613</v>
      </c>
    </row>
    <row r="1533" spans="1:2" ht="15.75" thickBot="1" x14ac:dyDescent="0.3">
      <c r="A1533" s="649" t="s">
        <v>2193</v>
      </c>
      <c r="B1533" s="666">
        <v>45.384999999999998</v>
      </c>
    </row>
    <row r="1534" spans="1:2" ht="29.25" thickBot="1" x14ac:dyDescent="0.3">
      <c r="A1534" s="648" t="s">
        <v>2203</v>
      </c>
      <c r="B1534" s="679">
        <f>B1416/B1411*100</f>
        <v>94.310248722401155</v>
      </c>
    </row>
    <row r="1535" spans="1:2" ht="15.75" thickBot="1" x14ac:dyDescent="0.3">
      <c r="A1535" s="650" t="s">
        <v>2188</v>
      </c>
      <c r="B1535" s="680"/>
    </row>
    <row r="1536" spans="1:2" ht="15.75" thickBot="1" x14ac:dyDescent="0.3">
      <c r="A1536" s="650" t="s">
        <v>2204</v>
      </c>
      <c r="B1536" s="679">
        <f>B1420+B1424+B1428+B1432+B1436+B1440+B1444+B1448+B1452+B1456+B1460+B1464+B1468+B1472+B1476+B1484+B1480</f>
        <v>70.930274315607633</v>
      </c>
    </row>
    <row r="1537" spans="1:2" ht="15.75" thickBot="1" x14ac:dyDescent="0.3">
      <c r="A1537" s="650" t="s">
        <v>2205</v>
      </c>
      <c r="B1537" s="681">
        <f>B1498+B1502+B1510+B1514+B1506+B1518+B1522+B1526</f>
        <v>7.0423884628889928</v>
      </c>
    </row>
    <row r="1538" spans="1:2" ht="15.75" thickBot="1" x14ac:dyDescent="0.3">
      <c r="A1538" s="650" t="s">
        <v>2206</v>
      </c>
      <c r="B1538" s="681">
        <f>B1489+B1493</f>
        <v>13.058479222741639</v>
      </c>
    </row>
    <row r="1539" spans="1:2" ht="15.75" thickBot="1" x14ac:dyDescent="0.3">
      <c r="A1539" s="644" t="s">
        <v>2207</v>
      </c>
      <c r="B1539" s="667">
        <f>B1540/B1411*100</f>
        <v>0</v>
      </c>
    </row>
    <row r="1540" spans="1:2" ht="15.75" thickBot="1" x14ac:dyDescent="0.3">
      <c r="A1540" s="644" t="s">
        <v>2208</v>
      </c>
      <c r="B1540" s="667"/>
    </row>
    <row r="1541" spans="1:2" ht="15.75" thickBot="1" x14ac:dyDescent="0.3">
      <c r="A1541" s="644" t="s">
        <v>2209</v>
      </c>
      <c r="B1541" s="667">
        <f>B1542/B1411*100</f>
        <v>0</v>
      </c>
    </row>
    <row r="1542" spans="1:2" ht="15.75" thickBot="1" x14ac:dyDescent="0.3">
      <c r="A1542" s="646" t="s">
        <v>2210</v>
      </c>
      <c r="B1542" s="684"/>
    </row>
    <row r="1543" spans="1:2" x14ac:dyDescent="0.25">
      <c r="A1543" s="687" t="s">
        <v>2211</v>
      </c>
      <c r="B1543" s="548"/>
    </row>
    <row r="1544" spans="1:2" x14ac:dyDescent="0.25">
      <c r="A1544" s="688" t="s">
        <v>2212</v>
      </c>
      <c r="B1544" s="548" t="s">
        <v>2213</v>
      </c>
    </row>
    <row r="1545" spans="1:2" x14ac:dyDescent="0.25">
      <c r="A1545" s="688" t="s">
        <v>2214</v>
      </c>
      <c r="B1545" s="565" t="s">
        <v>2365</v>
      </c>
    </row>
    <row r="1546" spans="1:2" x14ac:dyDescent="0.25">
      <c r="A1546" s="688" t="s">
        <v>2216</v>
      </c>
      <c r="B1546" s="565"/>
    </row>
    <row r="1547" spans="1:2" ht="150" x14ac:dyDescent="0.25">
      <c r="A1547" s="688" t="s">
        <v>2217</v>
      </c>
      <c r="B1547" s="548" t="s">
        <v>2563</v>
      </c>
    </row>
    <row r="1548" spans="1:2" ht="45.75" thickBot="1" x14ac:dyDescent="0.3">
      <c r="A1548" s="689" t="s">
        <v>2219</v>
      </c>
      <c r="B1548" s="565" t="s">
        <v>2564</v>
      </c>
    </row>
    <row r="1549" spans="1:2" ht="90.75" thickBot="1" x14ac:dyDescent="0.3">
      <c r="A1549" s="650" t="s">
        <v>2220</v>
      </c>
      <c r="B1549" s="656" t="s">
        <v>2565</v>
      </c>
    </row>
    <row r="1550" spans="1:2" ht="29.25" thickBot="1" x14ac:dyDescent="0.3">
      <c r="A1550" s="644" t="s">
        <v>2222</v>
      </c>
      <c r="B1550" s="651" t="s">
        <v>2566</v>
      </c>
    </row>
    <row r="1551" spans="1:2" ht="15.75" thickBot="1" x14ac:dyDescent="0.3">
      <c r="A1551" s="650" t="s">
        <v>2188</v>
      </c>
      <c r="B1551" s="670"/>
    </row>
    <row r="1552" spans="1:2" ht="15.75" thickBot="1" x14ac:dyDescent="0.3">
      <c r="A1552" s="650" t="s">
        <v>2224</v>
      </c>
      <c r="B1552" s="801" t="s">
        <v>2566</v>
      </c>
    </row>
    <row r="1553" spans="1:2" ht="15.75" thickBot="1" x14ac:dyDescent="0.3">
      <c r="A1553" s="650" t="s">
        <v>2225</v>
      </c>
      <c r="B1553" s="802"/>
    </row>
    <row r="1554" spans="1:2" ht="15.75" thickBot="1" x14ac:dyDescent="0.3">
      <c r="A1554" s="671" t="s">
        <v>2226</v>
      </c>
      <c r="B1554" s="672" t="s">
        <v>2199</v>
      </c>
    </row>
    <row r="1555" spans="1:2" ht="15.75" thickBot="1" x14ac:dyDescent="0.3">
      <c r="A1555" s="644" t="s">
        <v>2227</v>
      </c>
      <c r="B1555" s="673"/>
    </row>
    <row r="1556" spans="1:2" ht="15.75" thickBot="1" x14ac:dyDescent="0.3">
      <c r="A1556" s="654" t="s">
        <v>2228</v>
      </c>
      <c r="B1556" s="674">
        <v>41395</v>
      </c>
    </row>
    <row r="1557" spans="1:2" ht="15.75" thickBot="1" x14ac:dyDescent="0.3">
      <c r="A1557" s="654" t="s">
        <v>2230</v>
      </c>
      <c r="B1557" s="675"/>
    </row>
    <row r="1558" spans="1:2" ht="15.75" thickBot="1" x14ac:dyDescent="0.3">
      <c r="A1558" s="654" t="s">
        <v>2231</v>
      </c>
      <c r="B1558" s="675"/>
    </row>
    <row r="1559" spans="1:2" ht="105.75" thickBot="1" x14ac:dyDescent="0.3">
      <c r="A1559" s="676" t="s">
        <v>2232</v>
      </c>
      <c r="B1559" s="548" t="s">
        <v>2368</v>
      </c>
    </row>
    <row r="1560" spans="1:2" ht="28.5" x14ac:dyDescent="0.25">
      <c r="A1560" s="648" t="s">
        <v>2234</v>
      </c>
      <c r="B1560" s="793" t="s">
        <v>2567</v>
      </c>
    </row>
    <row r="1561" spans="1:2" x14ac:dyDescent="0.25">
      <c r="A1561" s="654" t="s">
        <v>2235</v>
      </c>
      <c r="B1561" s="794"/>
    </row>
    <row r="1562" spans="1:2" x14ac:dyDescent="0.25">
      <c r="A1562" s="654" t="s">
        <v>2236</v>
      </c>
      <c r="B1562" s="794"/>
    </row>
    <row r="1563" spans="1:2" x14ac:dyDescent="0.25">
      <c r="A1563" s="654" t="s">
        <v>2237</v>
      </c>
      <c r="B1563" s="794"/>
    </row>
    <row r="1564" spans="1:2" x14ac:dyDescent="0.25">
      <c r="A1564" s="654" t="s">
        <v>2238</v>
      </c>
      <c r="B1564" s="794"/>
    </row>
    <row r="1565" spans="1:2" s="538" customFormat="1" ht="15.75" thickBot="1" x14ac:dyDescent="0.3">
      <c r="A1565" s="677" t="s">
        <v>2239</v>
      </c>
      <c r="B1565" s="795"/>
    </row>
    <row r="1566" spans="1:2" s="538" customFormat="1" ht="58.5" thickBot="1" x14ac:dyDescent="0.3">
      <c r="A1566" s="640" t="s">
        <v>5</v>
      </c>
      <c r="B1566" s="685" t="s">
        <v>2568</v>
      </c>
    </row>
    <row r="1567" spans="1:2" s="538" customFormat="1" ht="15.75" thickBot="1" x14ac:dyDescent="0.3">
      <c r="A1567" s="640" t="s">
        <v>2153</v>
      </c>
      <c r="B1567" s="641" t="s">
        <v>2526</v>
      </c>
    </row>
    <row r="1568" spans="1:2" s="538" customFormat="1" ht="15.75" thickBot="1" x14ac:dyDescent="0.3">
      <c r="A1568" s="640" t="s">
        <v>2155</v>
      </c>
      <c r="B1568" s="642" t="s">
        <v>2569</v>
      </c>
    </row>
    <row r="1569" spans="1:2" s="538" customFormat="1" ht="15.75" thickBot="1" x14ac:dyDescent="0.3">
      <c r="A1569" s="640" t="s">
        <v>2157</v>
      </c>
      <c r="B1569" s="643" t="s">
        <v>2527</v>
      </c>
    </row>
    <row r="1570" spans="1:2" s="538" customFormat="1" ht="15.75" thickBot="1" x14ac:dyDescent="0.3">
      <c r="A1570" s="644" t="s">
        <v>2159</v>
      </c>
      <c r="B1570" s="645">
        <v>41664</v>
      </c>
    </row>
    <row r="1571" spans="1:2" s="538" customFormat="1" ht="30.75" thickBot="1" x14ac:dyDescent="0.3">
      <c r="A1571" s="646" t="s">
        <v>2161</v>
      </c>
      <c r="B1571" s="647" t="s">
        <v>2347</v>
      </c>
    </row>
    <row r="1572" spans="1:2" s="538" customFormat="1" ht="15.75" thickBot="1" x14ac:dyDescent="0.3">
      <c r="A1572" s="648" t="s">
        <v>2163</v>
      </c>
      <c r="B1572" s="649"/>
    </row>
    <row r="1573" spans="1:2" s="538" customFormat="1" ht="60.75" thickBot="1" x14ac:dyDescent="0.3">
      <c r="A1573" s="649" t="s">
        <v>2164</v>
      </c>
      <c r="B1573" s="599" t="s">
        <v>2165</v>
      </c>
    </row>
    <row r="1574" spans="1:2" s="538" customFormat="1" ht="60.75" thickBot="1" x14ac:dyDescent="0.3">
      <c r="A1574" s="672" t="s">
        <v>2166</v>
      </c>
      <c r="B1574" s="600" t="s">
        <v>2570</v>
      </c>
    </row>
    <row r="1575" spans="1:2" s="538" customFormat="1" ht="60.75" thickBot="1" x14ac:dyDescent="0.3">
      <c r="A1575" s="672" t="s">
        <v>2168</v>
      </c>
      <c r="B1575" s="690" t="s">
        <v>2415</v>
      </c>
    </row>
    <row r="1576" spans="1:2" s="538" customFormat="1" ht="15.75" thickBot="1" x14ac:dyDescent="0.3">
      <c r="A1576" s="644" t="s">
        <v>2170</v>
      </c>
      <c r="B1576" s="649"/>
    </row>
    <row r="1577" spans="1:2" s="538" customFormat="1" ht="30.75" thickBot="1" x14ac:dyDescent="0.3">
      <c r="A1577" s="651" t="s">
        <v>2171</v>
      </c>
      <c r="B1577" s="649" t="s">
        <v>2416</v>
      </c>
    </row>
    <row r="1578" spans="1:2" s="538" customFormat="1" ht="15.75" thickBot="1" x14ac:dyDescent="0.3">
      <c r="A1578" s="644" t="s">
        <v>2173</v>
      </c>
      <c r="B1578" s="649"/>
    </row>
    <row r="1579" spans="1:2" s="538" customFormat="1" ht="30.75" thickBot="1" x14ac:dyDescent="0.3">
      <c r="A1579" s="652" t="s">
        <v>2174</v>
      </c>
      <c r="B1579" s="649" t="s">
        <v>2571</v>
      </c>
    </row>
    <row r="1580" spans="1:2" s="538" customFormat="1" ht="15.75" thickBot="1" x14ac:dyDescent="0.3">
      <c r="A1580" s="644" t="s">
        <v>2176</v>
      </c>
      <c r="B1580" s="647"/>
    </row>
    <row r="1581" spans="1:2" s="538" customFormat="1" ht="15.75" thickBot="1" x14ac:dyDescent="0.3">
      <c r="A1581" s="648" t="s">
        <v>2177</v>
      </c>
      <c r="B1581" s="647"/>
    </row>
    <row r="1582" spans="1:2" s="538" customFormat="1" ht="15.75" thickBot="1" x14ac:dyDescent="0.3">
      <c r="A1582" s="644" t="s">
        <v>2178</v>
      </c>
      <c r="B1582" s="653"/>
    </row>
    <row r="1583" spans="1:2" s="538" customFormat="1" ht="28.5" x14ac:dyDescent="0.25">
      <c r="A1583" s="648" t="s">
        <v>2179</v>
      </c>
      <c r="B1583" s="650"/>
    </row>
    <row r="1584" spans="1:2" s="538" customFormat="1" ht="45" x14ac:dyDescent="0.25">
      <c r="A1584" s="654" t="s">
        <v>2180</v>
      </c>
      <c r="B1584" s="654" t="s">
        <v>1920</v>
      </c>
    </row>
    <row r="1585" spans="1:2" s="538" customFormat="1" x14ac:dyDescent="0.25">
      <c r="A1585" s="654" t="s">
        <v>2181</v>
      </c>
      <c r="B1585" s="654"/>
    </row>
    <row r="1586" spans="1:2" s="538" customFormat="1" x14ac:dyDescent="0.25">
      <c r="A1586" s="654" t="s">
        <v>2182</v>
      </c>
      <c r="B1586" s="654"/>
    </row>
    <row r="1587" spans="1:2" s="555" customFormat="1" ht="15.75" thickBot="1" x14ac:dyDescent="0.25">
      <c r="A1587" s="655" t="s">
        <v>2183</v>
      </c>
      <c r="B1587" s="656"/>
    </row>
    <row r="1588" spans="1:2" s="538" customFormat="1" ht="29.25" thickBot="1" x14ac:dyDescent="0.3">
      <c r="A1588" s="657" t="s">
        <v>2352</v>
      </c>
      <c r="B1588" s="660">
        <v>1275.77</v>
      </c>
    </row>
    <row r="1589" spans="1:2" s="555" customFormat="1" ht="15.75" thickBot="1" x14ac:dyDescent="0.25">
      <c r="A1589" s="678" t="s">
        <v>2185</v>
      </c>
      <c r="B1589" s="672"/>
    </row>
    <row r="1590" spans="1:2" s="555" customFormat="1" ht="29.25" thickBot="1" x14ac:dyDescent="0.25">
      <c r="A1590" s="658" t="s">
        <v>2259</v>
      </c>
      <c r="B1590" s="666"/>
    </row>
    <row r="1591" spans="1:2" s="538" customFormat="1" ht="29.25" thickBot="1" x14ac:dyDescent="0.3">
      <c r="A1591" s="658" t="s">
        <v>2187</v>
      </c>
      <c r="B1591" s="666">
        <f>B1686+B1737+B1593+B1699</f>
        <v>1888.6595029</v>
      </c>
    </row>
    <row r="1592" spans="1:2" s="555" customFormat="1" ht="15.75" thickBot="1" x14ac:dyDescent="0.25">
      <c r="A1592" s="649" t="s">
        <v>2188</v>
      </c>
      <c r="B1592" s="649"/>
    </row>
    <row r="1593" spans="1:2" s="538" customFormat="1" ht="29.25" thickBot="1" x14ac:dyDescent="0.3">
      <c r="A1593" s="658" t="s">
        <v>2189</v>
      </c>
      <c r="B1593" s="660">
        <f>B1594+B1598+B1602+B1606+B1610+B1614+B1618+B1622+B1626+B1630+B1634+B1638+B1642+B1646+B1650+B1654+B1658+B1662+B1666+B1670+B1674+B1678+B1682</f>
        <v>1026.51136615</v>
      </c>
    </row>
    <row r="1594" spans="1:2" s="538" customFormat="1" ht="29.25" thickBot="1" x14ac:dyDescent="0.3">
      <c r="A1594" s="612" t="s">
        <v>2572</v>
      </c>
      <c r="B1594" s="660">
        <v>26.863001610000001</v>
      </c>
    </row>
    <row r="1595" spans="1:2" s="538" customFormat="1" ht="15.75" thickBot="1" x14ac:dyDescent="0.3">
      <c r="A1595" s="599" t="s">
        <v>2191</v>
      </c>
      <c r="B1595" s="661">
        <f>B1594/B1588*100</f>
        <v>2.1056304514136559</v>
      </c>
    </row>
    <row r="1596" spans="1:2" s="538" customFormat="1" ht="15.75" thickBot="1" x14ac:dyDescent="0.3">
      <c r="A1596" s="599" t="s">
        <v>2192</v>
      </c>
      <c r="B1596" s="666">
        <v>25.52</v>
      </c>
    </row>
    <row r="1597" spans="1:2" s="538" customFormat="1" ht="15.75" thickBot="1" x14ac:dyDescent="0.3">
      <c r="A1597" s="599" t="s">
        <v>2193</v>
      </c>
      <c r="B1597" s="666">
        <v>26.863</v>
      </c>
    </row>
    <row r="1598" spans="1:2" s="538" customFormat="1" ht="29.25" thickBot="1" x14ac:dyDescent="0.3">
      <c r="A1598" s="612" t="s">
        <v>2573</v>
      </c>
      <c r="B1598" s="660">
        <v>34.124300820000002</v>
      </c>
    </row>
    <row r="1599" spans="1:2" s="538" customFormat="1" ht="15.75" thickBot="1" x14ac:dyDescent="0.3">
      <c r="A1599" s="599" t="s">
        <v>2191</v>
      </c>
      <c r="B1599" s="661">
        <f>B1598/B1588*100</f>
        <v>2.6748003809464089</v>
      </c>
    </row>
    <row r="1600" spans="1:2" s="538" customFormat="1" ht="15.75" thickBot="1" x14ac:dyDescent="0.3">
      <c r="A1600" s="599" t="s">
        <v>2192</v>
      </c>
      <c r="B1600" s="666">
        <v>17.364999999999998</v>
      </c>
    </row>
    <row r="1601" spans="1:2" s="538" customFormat="1" ht="15.75" thickBot="1" x14ac:dyDescent="0.3">
      <c r="A1601" s="599" t="s">
        <v>2193</v>
      </c>
      <c r="B1601" s="666">
        <v>0</v>
      </c>
    </row>
    <row r="1602" spans="1:2" s="538" customFormat="1" ht="29.25" thickBot="1" x14ac:dyDescent="0.3">
      <c r="A1602" s="612" t="s">
        <v>2574</v>
      </c>
      <c r="B1602" s="660">
        <v>148.65455183</v>
      </c>
    </row>
    <row r="1603" spans="1:2" s="538" customFormat="1" ht="15.75" thickBot="1" x14ac:dyDescent="0.3">
      <c r="A1603" s="599" t="s">
        <v>2191</v>
      </c>
      <c r="B1603" s="661">
        <f>B1602/B1588*100</f>
        <v>11.652143554872744</v>
      </c>
    </row>
    <row r="1604" spans="1:2" s="538" customFormat="1" ht="15.75" thickBot="1" x14ac:dyDescent="0.3">
      <c r="A1604" s="599" t="s">
        <v>2192</v>
      </c>
      <c r="B1604" s="666">
        <v>89.903999999999996</v>
      </c>
    </row>
    <row r="1605" spans="1:2" s="538" customFormat="1" ht="15.75" thickBot="1" x14ac:dyDescent="0.3">
      <c r="A1605" s="599" t="s">
        <v>2193</v>
      </c>
      <c r="B1605" s="666">
        <v>35.238999999999997</v>
      </c>
    </row>
    <row r="1606" spans="1:2" s="555" customFormat="1" ht="29.25" thickBot="1" x14ac:dyDescent="0.25">
      <c r="A1606" s="612" t="s">
        <v>2575</v>
      </c>
      <c r="B1606" s="660">
        <v>83.962817400000006</v>
      </c>
    </row>
    <row r="1607" spans="1:2" s="538" customFormat="1" ht="15.75" thickBot="1" x14ac:dyDescent="0.3">
      <c r="A1607" s="599" t="s">
        <v>2191</v>
      </c>
      <c r="B1607" s="661">
        <f>B1606/B1588*100</f>
        <v>6.5813443959334377</v>
      </c>
    </row>
    <row r="1608" spans="1:2" s="538" customFormat="1" ht="15.75" thickBot="1" x14ac:dyDescent="0.3">
      <c r="A1608" s="599" t="s">
        <v>2192</v>
      </c>
      <c r="B1608" s="666">
        <v>22.213000000000001</v>
      </c>
    </row>
    <row r="1609" spans="1:2" s="538" customFormat="1" ht="15.75" thickBot="1" x14ac:dyDescent="0.3">
      <c r="A1609" s="599" t="s">
        <v>2193</v>
      </c>
      <c r="B1609" s="666">
        <v>0</v>
      </c>
    </row>
    <row r="1610" spans="1:2" s="538" customFormat="1" ht="43.5" thickBot="1" x14ac:dyDescent="0.3">
      <c r="A1610" s="612" t="s">
        <v>2576</v>
      </c>
      <c r="B1610" s="660">
        <v>0</v>
      </c>
    </row>
    <row r="1611" spans="1:2" s="555" customFormat="1" ht="15.75" thickBot="1" x14ac:dyDescent="0.25">
      <c r="A1611" s="599" t="s">
        <v>2191</v>
      </c>
      <c r="B1611" s="661">
        <f>B1610/B1588*100</f>
        <v>0</v>
      </c>
    </row>
    <row r="1612" spans="1:2" s="538" customFormat="1" ht="15.75" thickBot="1" x14ac:dyDescent="0.3">
      <c r="A1612" s="599" t="s">
        <v>2192</v>
      </c>
      <c r="B1612" s="666">
        <v>0</v>
      </c>
    </row>
    <row r="1613" spans="1:2" s="538" customFormat="1" ht="15.75" thickBot="1" x14ac:dyDescent="0.3">
      <c r="A1613" s="599" t="s">
        <v>2193</v>
      </c>
      <c r="B1613" s="666">
        <v>0</v>
      </c>
    </row>
    <row r="1614" spans="1:2" s="538" customFormat="1" ht="43.5" thickBot="1" x14ac:dyDescent="0.3">
      <c r="A1614" s="612" t="s">
        <v>2577</v>
      </c>
      <c r="B1614" s="660">
        <v>0</v>
      </c>
    </row>
    <row r="1615" spans="1:2" s="538" customFormat="1" ht="15.75" thickBot="1" x14ac:dyDescent="0.3">
      <c r="A1615" s="599" t="s">
        <v>2191</v>
      </c>
      <c r="B1615" s="661">
        <f>B1614/B1588*100</f>
        <v>0</v>
      </c>
    </row>
    <row r="1616" spans="1:2" s="538" customFormat="1" ht="15.75" thickBot="1" x14ac:dyDescent="0.3">
      <c r="A1616" s="599" t="s">
        <v>2192</v>
      </c>
      <c r="B1616" s="666">
        <v>0</v>
      </c>
    </row>
    <row r="1617" spans="1:2" s="538" customFormat="1" ht="15.75" thickBot="1" x14ac:dyDescent="0.3">
      <c r="A1617" s="599" t="s">
        <v>2193</v>
      </c>
      <c r="B1617" s="666">
        <v>0</v>
      </c>
    </row>
    <row r="1618" spans="1:2" s="538" customFormat="1" ht="43.5" thickBot="1" x14ac:dyDescent="0.3">
      <c r="A1618" s="612" t="s">
        <v>2578</v>
      </c>
      <c r="B1618" s="660">
        <v>0</v>
      </c>
    </row>
    <row r="1619" spans="1:2" s="538" customFormat="1" ht="15.75" thickBot="1" x14ac:dyDescent="0.3">
      <c r="A1619" s="599" t="s">
        <v>2191</v>
      </c>
      <c r="B1619" s="661">
        <f>B1618/B1588*100</f>
        <v>0</v>
      </c>
    </row>
    <row r="1620" spans="1:2" s="538" customFormat="1" ht="15.75" thickBot="1" x14ac:dyDescent="0.3">
      <c r="A1620" s="599" t="s">
        <v>2192</v>
      </c>
      <c r="B1620" s="666">
        <v>0</v>
      </c>
    </row>
    <row r="1621" spans="1:2" s="538" customFormat="1" ht="15.75" thickBot="1" x14ac:dyDescent="0.3">
      <c r="A1621" s="599" t="s">
        <v>2193</v>
      </c>
      <c r="B1621" s="666">
        <v>0</v>
      </c>
    </row>
    <row r="1622" spans="1:2" s="538" customFormat="1" ht="43.5" thickBot="1" x14ac:dyDescent="0.3">
      <c r="A1622" s="612" t="s">
        <v>2579</v>
      </c>
      <c r="B1622" s="660">
        <v>0</v>
      </c>
    </row>
    <row r="1623" spans="1:2" s="538" customFormat="1" ht="15.75" thickBot="1" x14ac:dyDescent="0.3">
      <c r="A1623" s="599" t="s">
        <v>2191</v>
      </c>
      <c r="B1623" s="661">
        <f>B1622/B1588*100</f>
        <v>0</v>
      </c>
    </row>
    <row r="1624" spans="1:2" s="538" customFormat="1" ht="15.75" thickBot="1" x14ac:dyDescent="0.3">
      <c r="A1624" s="599" t="s">
        <v>2192</v>
      </c>
      <c r="B1624" s="666">
        <v>0</v>
      </c>
    </row>
    <row r="1625" spans="1:2" s="538" customFormat="1" ht="15.75" thickBot="1" x14ac:dyDescent="0.3">
      <c r="A1625" s="599" t="s">
        <v>2193</v>
      </c>
      <c r="B1625" s="666">
        <v>0</v>
      </c>
    </row>
    <row r="1626" spans="1:2" s="538" customFormat="1" ht="43.5" thickBot="1" x14ac:dyDescent="0.3">
      <c r="A1626" s="612" t="s">
        <v>2580</v>
      </c>
      <c r="B1626" s="660">
        <v>0</v>
      </c>
    </row>
    <row r="1627" spans="1:2" s="538" customFormat="1" ht="15.75" thickBot="1" x14ac:dyDescent="0.3">
      <c r="A1627" s="599" t="s">
        <v>2191</v>
      </c>
      <c r="B1627" s="661">
        <f>B1626/B1588*100</f>
        <v>0</v>
      </c>
    </row>
    <row r="1628" spans="1:2" s="538" customFormat="1" ht="15.75" thickBot="1" x14ac:dyDescent="0.3">
      <c r="A1628" s="599" t="s">
        <v>2192</v>
      </c>
      <c r="B1628" s="666">
        <v>0</v>
      </c>
    </row>
    <row r="1629" spans="1:2" s="538" customFormat="1" ht="15.75" thickBot="1" x14ac:dyDescent="0.3">
      <c r="A1629" s="599" t="s">
        <v>2193</v>
      </c>
      <c r="B1629" s="666">
        <v>0</v>
      </c>
    </row>
    <row r="1630" spans="1:2" s="538" customFormat="1" ht="43.5" thickBot="1" x14ac:dyDescent="0.3">
      <c r="A1630" s="612" t="s">
        <v>2581</v>
      </c>
      <c r="B1630" s="660">
        <v>0</v>
      </c>
    </row>
    <row r="1631" spans="1:2" s="538" customFormat="1" ht="15.75" thickBot="1" x14ac:dyDescent="0.3">
      <c r="A1631" s="599" t="s">
        <v>2191</v>
      </c>
      <c r="B1631" s="661">
        <f>B1630/B1588*100</f>
        <v>0</v>
      </c>
    </row>
    <row r="1632" spans="1:2" s="538" customFormat="1" ht="15.75" thickBot="1" x14ac:dyDescent="0.3">
      <c r="A1632" s="599" t="s">
        <v>2192</v>
      </c>
      <c r="B1632" s="666">
        <v>0</v>
      </c>
    </row>
    <row r="1633" spans="1:2" s="538" customFormat="1" ht="15.75" thickBot="1" x14ac:dyDescent="0.3">
      <c r="A1633" s="599" t="s">
        <v>2193</v>
      </c>
      <c r="B1633" s="666">
        <v>0</v>
      </c>
    </row>
    <row r="1634" spans="1:2" s="538" customFormat="1" ht="43.5" thickBot="1" x14ac:dyDescent="0.3">
      <c r="A1634" s="612" t="s">
        <v>2582</v>
      </c>
      <c r="B1634" s="660">
        <v>0</v>
      </c>
    </row>
    <row r="1635" spans="1:2" s="538" customFormat="1" ht="15.75" thickBot="1" x14ac:dyDescent="0.3">
      <c r="A1635" s="599" t="s">
        <v>2191</v>
      </c>
      <c r="B1635" s="661">
        <f>B1634/B1588*100</f>
        <v>0</v>
      </c>
    </row>
    <row r="1636" spans="1:2" s="538" customFormat="1" ht="15.75" thickBot="1" x14ac:dyDescent="0.3">
      <c r="A1636" s="599" t="s">
        <v>2192</v>
      </c>
      <c r="B1636" s="666">
        <v>0</v>
      </c>
    </row>
    <row r="1637" spans="1:2" s="538" customFormat="1" ht="15.75" thickBot="1" x14ac:dyDescent="0.3">
      <c r="A1637" s="599" t="s">
        <v>2193</v>
      </c>
      <c r="B1637" s="666">
        <v>0</v>
      </c>
    </row>
    <row r="1638" spans="1:2" s="538" customFormat="1" ht="29.25" thickBot="1" x14ac:dyDescent="0.3">
      <c r="A1638" s="612" t="s">
        <v>2583</v>
      </c>
      <c r="B1638" s="660">
        <v>85.350131700000006</v>
      </c>
    </row>
    <row r="1639" spans="1:2" s="538" customFormat="1" ht="15.75" thickBot="1" x14ac:dyDescent="0.3">
      <c r="A1639" s="599" t="s">
        <v>2191</v>
      </c>
      <c r="B1639" s="666">
        <f>B1638/B1588*100</f>
        <v>6.6900876882196636</v>
      </c>
    </row>
    <row r="1640" spans="1:2" s="538" customFormat="1" ht="15.75" thickBot="1" x14ac:dyDescent="0.3">
      <c r="A1640" s="599" t="s">
        <v>2192</v>
      </c>
      <c r="B1640" s="666">
        <v>36.136000000000003</v>
      </c>
    </row>
    <row r="1641" spans="1:2" s="538" customFormat="1" ht="15.75" thickBot="1" x14ac:dyDescent="0.3">
      <c r="A1641" s="599" t="s">
        <v>2193</v>
      </c>
      <c r="B1641" s="666">
        <v>0</v>
      </c>
    </row>
    <row r="1642" spans="1:2" s="538" customFormat="1" ht="29.25" thickBot="1" x14ac:dyDescent="0.3">
      <c r="A1642" s="612" t="s">
        <v>2584</v>
      </c>
      <c r="B1642" s="660">
        <v>20.110492199999999</v>
      </c>
    </row>
    <row r="1643" spans="1:2" s="538" customFormat="1" ht="15.75" thickBot="1" x14ac:dyDescent="0.3">
      <c r="A1643" s="599" t="s">
        <v>2191</v>
      </c>
      <c r="B1643" s="666">
        <f>B1642/B1588*100</f>
        <v>1.5763415192393615</v>
      </c>
    </row>
    <row r="1644" spans="1:2" s="538" customFormat="1" ht="15.75" thickBot="1" x14ac:dyDescent="0.3">
      <c r="A1644" s="599" t="s">
        <v>2192</v>
      </c>
      <c r="B1644" s="666">
        <v>9.0129999999999999</v>
      </c>
    </row>
    <row r="1645" spans="1:2" s="538" customFormat="1" ht="15.75" thickBot="1" x14ac:dyDescent="0.3">
      <c r="A1645" s="599" t="s">
        <v>2193</v>
      </c>
      <c r="B1645" s="666">
        <v>6.85</v>
      </c>
    </row>
    <row r="1646" spans="1:2" s="538" customFormat="1" ht="29.25" thickBot="1" x14ac:dyDescent="0.3">
      <c r="A1646" s="612" t="s">
        <v>2585</v>
      </c>
      <c r="B1646" s="660">
        <v>162.74998959999999</v>
      </c>
    </row>
    <row r="1647" spans="1:2" s="538" customFormat="1" ht="15.75" thickBot="1" x14ac:dyDescent="0.3">
      <c r="A1647" s="599" t="s">
        <v>2191</v>
      </c>
      <c r="B1647" s="666">
        <f>B1646/B1588*100</f>
        <v>12.757000838709171</v>
      </c>
    </row>
    <row r="1648" spans="1:2" s="538" customFormat="1" ht="15.75" thickBot="1" x14ac:dyDescent="0.3">
      <c r="A1648" s="599" t="s">
        <v>2192</v>
      </c>
      <c r="B1648" s="666">
        <v>139.38800000000001</v>
      </c>
    </row>
    <row r="1649" spans="1:2" s="538" customFormat="1" ht="15.75" thickBot="1" x14ac:dyDescent="0.3">
      <c r="A1649" s="599" t="s">
        <v>2193</v>
      </c>
      <c r="B1649" s="666">
        <v>137.619</v>
      </c>
    </row>
    <row r="1650" spans="1:2" s="538" customFormat="1" ht="29.25" thickBot="1" x14ac:dyDescent="0.3">
      <c r="A1650" s="612" t="s">
        <v>2586</v>
      </c>
      <c r="B1650" s="660">
        <v>73.812952999999993</v>
      </c>
    </row>
    <row r="1651" spans="1:2" s="538" customFormat="1" ht="15.75" thickBot="1" x14ac:dyDescent="0.3">
      <c r="A1651" s="599" t="s">
        <v>2191</v>
      </c>
      <c r="B1651" s="666">
        <f>B1650/B1588*100</f>
        <v>5.7857570721995346</v>
      </c>
    </row>
    <row r="1652" spans="1:2" s="538" customFormat="1" ht="15.75" thickBot="1" x14ac:dyDescent="0.3">
      <c r="A1652" s="599" t="s">
        <v>2192</v>
      </c>
      <c r="B1652" s="666">
        <v>57.468000000000004</v>
      </c>
    </row>
    <row r="1653" spans="1:2" s="538" customFormat="1" ht="15.75" thickBot="1" x14ac:dyDescent="0.3">
      <c r="A1653" s="599" t="s">
        <v>2193</v>
      </c>
      <c r="B1653" s="666">
        <v>52.045999999999999</v>
      </c>
    </row>
    <row r="1654" spans="1:2" s="538" customFormat="1" ht="43.5" thickBot="1" x14ac:dyDescent="0.3">
      <c r="A1654" s="612" t="s">
        <v>2587</v>
      </c>
      <c r="B1654" s="660">
        <v>146.79159870000001</v>
      </c>
    </row>
    <row r="1655" spans="1:2" s="538" customFormat="1" ht="15.75" thickBot="1" x14ac:dyDescent="0.3">
      <c r="A1655" s="599" t="s">
        <v>2191</v>
      </c>
      <c r="B1655" s="666">
        <f>B1654/B1588*100</f>
        <v>11.506117772012198</v>
      </c>
    </row>
    <row r="1656" spans="1:2" s="538" customFormat="1" ht="15.75" thickBot="1" x14ac:dyDescent="0.3">
      <c r="A1656" s="599" t="s">
        <v>2192</v>
      </c>
      <c r="B1656" s="666">
        <v>0</v>
      </c>
    </row>
    <row r="1657" spans="1:2" s="538" customFormat="1" ht="15.75" thickBot="1" x14ac:dyDescent="0.3">
      <c r="A1657" s="599" t="s">
        <v>2193</v>
      </c>
      <c r="B1657" s="666">
        <v>0</v>
      </c>
    </row>
    <row r="1658" spans="1:2" s="538" customFormat="1" ht="29.25" thickBot="1" x14ac:dyDescent="0.3">
      <c r="A1658" s="612" t="s">
        <v>2588</v>
      </c>
      <c r="B1658" s="660">
        <v>62.38411473</v>
      </c>
    </row>
    <row r="1659" spans="1:2" s="538" customFormat="1" ht="15.75" thickBot="1" x14ac:dyDescent="0.3">
      <c r="A1659" s="599" t="s">
        <v>2191</v>
      </c>
      <c r="B1659" s="666">
        <f>B1658/B1588*100</f>
        <v>4.8899186162082513</v>
      </c>
    </row>
    <row r="1660" spans="1:2" s="538" customFormat="1" ht="15.75" thickBot="1" x14ac:dyDescent="0.3">
      <c r="A1660" s="599" t="s">
        <v>2192</v>
      </c>
      <c r="B1660" s="666">
        <v>20.436</v>
      </c>
    </row>
    <row r="1661" spans="1:2" s="538" customFormat="1" ht="15.75" thickBot="1" x14ac:dyDescent="0.3">
      <c r="A1661" s="599" t="s">
        <v>2193</v>
      </c>
      <c r="B1661" s="666">
        <v>19.425000000000001</v>
      </c>
    </row>
    <row r="1662" spans="1:2" s="538" customFormat="1" ht="29.25" thickBot="1" x14ac:dyDescent="0.3">
      <c r="A1662" s="612" t="s">
        <v>2589</v>
      </c>
      <c r="B1662" s="660">
        <v>32.578313199999997</v>
      </c>
    </row>
    <row r="1663" spans="1:2" s="538" customFormat="1" ht="15.75" thickBot="1" x14ac:dyDescent="0.3">
      <c r="A1663" s="599" t="s">
        <v>2191</v>
      </c>
      <c r="B1663" s="666">
        <f>B1662/B1588*100</f>
        <v>2.5536196336330215</v>
      </c>
    </row>
    <row r="1664" spans="1:2" s="538" customFormat="1" ht="15.75" thickBot="1" x14ac:dyDescent="0.3">
      <c r="A1664" s="599" t="s">
        <v>2192</v>
      </c>
      <c r="B1664" s="666">
        <v>8.64</v>
      </c>
    </row>
    <row r="1665" spans="1:2" s="538" customFormat="1" ht="15.75" thickBot="1" x14ac:dyDescent="0.3">
      <c r="A1665" s="599" t="s">
        <v>2193</v>
      </c>
      <c r="B1665" s="666">
        <v>0</v>
      </c>
    </row>
    <row r="1666" spans="1:2" s="538" customFormat="1" ht="29.25" thickBot="1" x14ac:dyDescent="0.3">
      <c r="A1666" s="612" t="s">
        <v>2590</v>
      </c>
      <c r="B1666" s="660">
        <v>17.0788008</v>
      </c>
    </row>
    <row r="1667" spans="1:2" s="538" customFormat="1" ht="15.75" thickBot="1" x14ac:dyDescent="0.3">
      <c r="A1667" s="599" t="s">
        <v>2191</v>
      </c>
      <c r="B1667" s="666">
        <f>B1666/B1588*100</f>
        <v>1.3387053152213957</v>
      </c>
    </row>
    <row r="1668" spans="1:2" s="538" customFormat="1" ht="15.75" thickBot="1" x14ac:dyDescent="0.3">
      <c r="A1668" s="599" t="s">
        <v>2192</v>
      </c>
      <c r="B1668" s="666">
        <v>8.359</v>
      </c>
    </row>
    <row r="1669" spans="1:2" s="538" customFormat="1" ht="15.75" thickBot="1" x14ac:dyDescent="0.3">
      <c r="A1669" s="599" t="s">
        <v>2193</v>
      </c>
      <c r="B1669" s="666">
        <v>10.164</v>
      </c>
    </row>
    <row r="1670" spans="1:2" s="538" customFormat="1" ht="29.25" thickBot="1" x14ac:dyDescent="0.3">
      <c r="A1670" s="612" t="s">
        <v>2591</v>
      </c>
      <c r="B1670" s="660">
        <v>10.833003509999999</v>
      </c>
    </row>
    <row r="1671" spans="1:2" s="538" customFormat="1" ht="15.75" thickBot="1" x14ac:dyDescent="0.3">
      <c r="A1671" s="599" t="s">
        <v>2191</v>
      </c>
      <c r="B1671" s="666">
        <f>B1670/B1588*100</f>
        <v>0.84913452346426088</v>
      </c>
    </row>
    <row r="1672" spans="1:2" s="538" customFormat="1" ht="15.75" thickBot="1" x14ac:dyDescent="0.3">
      <c r="A1672" s="599" t="s">
        <v>2192</v>
      </c>
      <c r="B1672" s="666">
        <v>0</v>
      </c>
    </row>
    <row r="1673" spans="1:2" s="538" customFormat="1" ht="15.75" thickBot="1" x14ac:dyDescent="0.3">
      <c r="A1673" s="599" t="s">
        <v>2193</v>
      </c>
      <c r="B1673" s="666">
        <v>10.51</v>
      </c>
    </row>
    <row r="1674" spans="1:2" s="538" customFormat="1" ht="29.25" thickBot="1" x14ac:dyDescent="0.3">
      <c r="A1674" s="612" t="s">
        <v>2592</v>
      </c>
      <c r="B1674" s="660">
        <v>64.040820960000005</v>
      </c>
    </row>
    <row r="1675" spans="1:2" s="538" customFormat="1" ht="15.75" thickBot="1" x14ac:dyDescent="0.3">
      <c r="A1675" s="599" t="s">
        <v>2191</v>
      </c>
      <c r="B1675" s="666">
        <f>B1674/B1588*100</f>
        <v>5.0197779348942211</v>
      </c>
    </row>
    <row r="1676" spans="1:2" s="538" customFormat="1" ht="15.75" thickBot="1" x14ac:dyDescent="0.3">
      <c r="A1676" s="599" t="s">
        <v>2192</v>
      </c>
      <c r="B1676" s="666">
        <v>27.687000000000001</v>
      </c>
    </row>
    <row r="1677" spans="1:2" s="538" customFormat="1" ht="15.75" thickBot="1" x14ac:dyDescent="0.3">
      <c r="A1677" s="599" t="s">
        <v>2193</v>
      </c>
      <c r="B1677" s="666">
        <v>19.661000000000001</v>
      </c>
    </row>
    <row r="1678" spans="1:2" s="538" customFormat="1" ht="29.25" thickBot="1" x14ac:dyDescent="0.3">
      <c r="A1678" s="612" t="s">
        <v>2593</v>
      </c>
      <c r="B1678" s="660">
        <v>53.751691289999997</v>
      </c>
    </row>
    <row r="1679" spans="1:2" s="538" customFormat="1" ht="15.75" thickBot="1" x14ac:dyDescent="0.3">
      <c r="A1679" s="599" t="s">
        <v>2191</v>
      </c>
      <c r="B1679" s="666">
        <f>B1678/B1588*100</f>
        <v>4.2132744373985904</v>
      </c>
    </row>
    <row r="1680" spans="1:2" s="538" customFormat="1" ht="15.75" thickBot="1" x14ac:dyDescent="0.3">
      <c r="A1680" s="599" t="s">
        <v>2192</v>
      </c>
      <c r="B1680" s="666">
        <v>34.21</v>
      </c>
    </row>
    <row r="1681" spans="1:3" s="538" customFormat="1" ht="15.75" thickBot="1" x14ac:dyDescent="0.3">
      <c r="A1681" s="599" t="s">
        <v>2193</v>
      </c>
      <c r="B1681" s="666">
        <v>28.86</v>
      </c>
    </row>
    <row r="1682" spans="1:3" s="538" customFormat="1" ht="43.5" thickBot="1" x14ac:dyDescent="0.3">
      <c r="A1682" s="612" t="s">
        <v>2594</v>
      </c>
      <c r="B1682" s="660">
        <v>3.4247847999999999</v>
      </c>
    </row>
    <row r="1683" spans="1:3" s="538" customFormat="1" ht="15.75" thickBot="1" x14ac:dyDescent="0.3">
      <c r="A1683" s="599" t="s">
        <v>2191</v>
      </c>
      <c r="B1683" s="666">
        <f>B1682/B1588*100</f>
        <v>0.26844845073955337</v>
      </c>
    </row>
    <row r="1684" spans="1:3" s="538" customFormat="1" ht="15.75" thickBot="1" x14ac:dyDescent="0.3">
      <c r="A1684" s="599" t="s">
        <v>2192</v>
      </c>
      <c r="B1684" s="666"/>
    </row>
    <row r="1685" spans="1:3" s="538" customFormat="1" ht="15.75" thickBot="1" x14ac:dyDescent="0.3">
      <c r="A1685" s="599" t="s">
        <v>2193</v>
      </c>
      <c r="B1685" s="666"/>
    </row>
    <row r="1686" spans="1:3" s="538" customFormat="1" ht="29.25" thickBot="1" x14ac:dyDescent="0.3">
      <c r="A1686" s="612" t="s">
        <v>2195</v>
      </c>
      <c r="B1686" s="666">
        <f>B1687+B1691+B1695</f>
        <v>164.36176348999999</v>
      </c>
    </row>
    <row r="1687" spans="1:3" s="538" customFormat="1" ht="29.25" thickBot="1" x14ac:dyDescent="0.3">
      <c r="A1687" s="612" t="s">
        <v>2595</v>
      </c>
      <c r="B1687" s="660">
        <v>160.97186361999999</v>
      </c>
    </row>
    <row r="1688" spans="1:3" s="538" customFormat="1" ht="15.75" thickBot="1" x14ac:dyDescent="0.3">
      <c r="A1688" s="599" t="s">
        <v>2191</v>
      </c>
      <c r="B1688" s="666">
        <f>B1687/B1588*100</f>
        <v>12.617624150121104</v>
      </c>
    </row>
    <row r="1689" spans="1:3" s="538" customFormat="1" ht="15.75" thickBot="1" x14ac:dyDescent="0.3">
      <c r="A1689" s="599" t="s">
        <v>2192</v>
      </c>
      <c r="B1689" s="666">
        <v>158.24700000000001</v>
      </c>
    </row>
    <row r="1690" spans="1:3" s="538" customFormat="1" ht="15.75" thickBot="1" x14ac:dyDescent="0.3">
      <c r="A1690" s="599" t="s">
        <v>2193</v>
      </c>
      <c r="B1690" s="666">
        <v>238.137</v>
      </c>
    </row>
    <row r="1691" spans="1:3" s="538" customFormat="1" ht="29.25" thickBot="1" x14ac:dyDescent="0.3">
      <c r="A1691" s="612" t="s">
        <v>2552</v>
      </c>
      <c r="B1691" s="660">
        <v>2.89</v>
      </c>
    </row>
    <row r="1692" spans="1:3" s="538" customFormat="1" ht="15.75" thickBot="1" x14ac:dyDescent="0.3">
      <c r="A1692" s="599" t="s">
        <v>2191</v>
      </c>
      <c r="B1692" s="666">
        <f>B1691/B1588*100</f>
        <v>0.22652986039803413</v>
      </c>
    </row>
    <row r="1693" spans="1:3" s="538" customFormat="1" ht="15.75" thickBot="1" x14ac:dyDescent="0.3">
      <c r="A1693" s="599" t="s">
        <v>2192</v>
      </c>
      <c r="B1693" s="666">
        <v>5.8949999999999996</v>
      </c>
    </row>
    <row r="1694" spans="1:3" s="538" customFormat="1" ht="15.75" thickBot="1" x14ac:dyDescent="0.3">
      <c r="A1694" s="599" t="s">
        <v>2193</v>
      </c>
      <c r="B1694" s="666">
        <v>5.8949999999999996</v>
      </c>
      <c r="C1694" s="538" t="s">
        <v>2596</v>
      </c>
    </row>
    <row r="1695" spans="1:3" s="538" customFormat="1" ht="43.5" thickBot="1" x14ac:dyDescent="0.3">
      <c r="A1695" s="612" t="s">
        <v>2597</v>
      </c>
      <c r="B1695" s="666">
        <v>0.49989987000000002</v>
      </c>
    </row>
    <row r="1696" spans="1:3" s="538" customFormat="1" ht="15.75" thickBot="1" x14ac:dyDescent="0.3">
      <c r="A1696" s="599" t="s">
        <v>2191</v>
      </c>
      <c r="B1696" s="666">
        <f>B1695/B1588*100</f>
        <v>3.9184168776503603E-2</v>
      </c>
    </row>
    <row r="1697" spans="1:2" s="538" customFormat="1" ht="15.75" thickBot="1" x14ac:dyDescent="0.3">
      <c r="A1697" s="599" t="s">
        <v>2192</v>
      </c>
      <c r="B1697" s="666">
        <v>0.39989999999999998</v>
      </c>
    </row>
    <row r="1698" spans="1:2" s="538" customFormat="1" ht="15.75" thickBot="1" x14ac:dyDescent="0.3">
      <c r="A1698" s="599" t="s">
        <v>2193</v>
      </c>
      <c r="B1698" s="666">
        <v>0.5</v>
      </c>
    </row>
    <row r="1699" spans="1:2" s="538" customFormat="1" ht="29.25" thickBot="1" x14ac:dyDescent="0.3">
      <c r="A1699" s="658" t="s">
        <v>2198</v>
      </c>
      <c r="B1699" s="660">
        <f>B1700+B1704+B1708+B1712+B1716+B1720+B1724+B1729+B1733</f>
        <v>581.36239053999998</v>
      </c>
    </row>
    <row r="1700" spans="1:2" s="538" customFormat="1" ht="29.25" thickBot="1" x14ac:dyDescent="0.3">
      <c r="A1700" s="658" t="s">
        <v>2598</v>
      </c>
      <c r="B1700" s="660">
        <v>474.38148703000002</v>
      </c>
    </row>
    <row r="1701" spans="1:2" s="538" customFormat="1" ht="15.75" thickBot="1" x14ac:dyDescent="0.3">
      <c r="A1701" s="649" t="s">
        <v>2191</v>
      </c>
      <c r="B1701" s="666">
        <f>B1700/B1588*100</f>
        <v>37.183934959279497</v>
      </c>
    </row>
    <row r="1702" spans="1:2" s="538" customFormat="1" ht="15.75" thickBot="1" x14ac:dyDescent="0.3">
      <c r="A1702" s="649" t="s">
        <v>2192</v>
      </c>
      <c r="B1702" s="666">
        <v>485.76799999999997</v>
      </c>
    </row>
    <row r="1703" spans="1:2" s="538" customFormat="1" ht="15.75" thickBot="1" x14ac:dyDescent="0.3">
      <c r="A1703" s="649" t="s">
        <v>2193</v>
      </c>
      <c r="B1703" s="666">
        <v>485.76799999999997</v>
      </c>
    </row>
    <row r="1704" spans="1:2" s="538" customFormat="1" ht="29.25" thickBot="1" x14ac:dyDescent="0.3">
      <c r="A1704" s="658" t="s">
        <v>2599</v>
      </c>
      <c r="B1704" s="660">
        <v>60.156175560000001</v>
      </c>
    </row>
    <row r="1705" spans="1:2" s="538" customFormat="1" ht="15.75" thickBot="1" x14ac:dyDescent="0.3">
      <c r="A1705" s="649" t="s">
        <v>2191</v>
      </c>
      <c r="B1705" s="666">
        <f>B1704/B1588*100</f>
        <v>4.7152837549087998</v>
      </c>
    </row>
    <row r="1706" spans="1:2" s="538" customFormat="1" ht="15.75" thickBot="1" x14ac:dyDescent="0.3">
      <c r="A1706" s="649" t="s">
        <v>2192</v>
      </c>
      <c r="B1706" s="666">
        <v>62.430999999999997</v>
      </c>
    </row>
    <row r="1707" spans="1:2" s="538" customFormat="1" ht="15.75" thickBot="1" x14ac:dyDescent="0.3">
      <c r="A1707" s="649" t="s">
        <v>2193</v>
      </c>
      <c r="B1707" s="666">
        <v>62.555</v>
      </c>
    </row>
    <row r="1708" spans="1:2" s="538" customFormat="1" ht="43.5" thickBot="1" x14ac:dyDescent="0.3">
      <c r="A1708" s="658" t="s">
        <v>2600</v>
      </c>
      <c r="B1708" s="660">
        <v>0.1333636</v>
      </c>
    </row>
    <row r="1709" spans="1:2" s="538" customFormat="1" ht="15.75" thickBot="1" x14ac:dyDescent="0.3">
      <c r="A1709" s="649" t="s">
        <v>2191</v>
      </c>
      <c r="B1709" s="666">
        <f>B1708/B1588*100</f>
        <v>1.0453577055425352E-2</v>
      </c>
    </row>
    <row r="1710" spans="1:2" s="538" customFormat="1" ht="15.75" thickBot="1" x14ac:dyDescent="0.3">
      <c r="A1710" s="649" t="s">
        <v>2192</v>
      </c>
      <c r="B1710" s="666">
        <v>0.13300000000000001</v>
      </c>
    </row>
    <row r="1711" spans="1:2" s="538" customFormat="1" ht="15.75" thickBot="1" x14ac:dyDescent="0.3">
      <c r="A1711" s="649" t="s">
        <v>2193</v>
      </c>
      <c r="B1711" s="666">
        <v>0.13300000000000001</v>
      </c>
    </row>
    <row r="1712" spans="1:2" s="538" customFormat="1" ht="29.25" thickBot="1" x14ac:dyDescent="0.3">
      <c r="A1712" s="658" t="s">
        <v>2601</v>
      </c>
      <c r="B1712" s="660">
        <v>6.4909674800000001</v>
      </c>
    </row>
    <row r="1713" spans="1:3" s="538" customFormat="1" ht="15.75" thickBot="1" x14ac:dyDescent="0.3">
      <c r="A1713" s="649" t="s">
        <v>2191</v>
      </c>
      <c r="B1713" s="666">
        <f>B1712/B1588*100</f>
        <v>0.50878822044725935</v>
      </c>
    </row>
    <row r="1714" spans="1:3" s="538" customFormat="1" ht="15.75" thickBot="1" x14ac:dyDescent="0.3">
      <c r="A1714" s="649" t="s">
        <v>2192</v>
      </c>
      <c r="B1714" s="666">
        <v>10.114000000000001</v>
      </c>
    </row>
    <row r="1715" spans="1:3" s="538" customFormat="1" ht="15.75" thickBot="1" x14ac:dyDescent="0.3">
      <c r="A1715" s="649" t="s">
        <v>2193</v>
      </c>
      <c r="B1715" s="666">
        <v>18.498000000000001</v>
      </c>
      <c r="C1715" s="538" t="s">
        <v>2602</v>
      </c>
    </row>
    <row r="1716" spans="1:3" s="538" customFormat="1" ht="43.5" thickBot="1" x14ac:dyDescent="0.3">
      <c r="A1716" s="658" t="s">
        <v>2603</v>
      </c>
      <c r="B1716" s="660">
        <v>34.499659999999999</v>
      </c>
    </row>
    <row r="1717" spans="1:3" s="538" customFormat="1" ht="15.75" thickBot="1" x14ac:dyDescent="0.3">
      <c r="A1717" s="649" t="s">
        <v>2191</v>
      </c>
      <c r="B1717" s="666">
        <f>B1716/B1588*100</f>
        <v>2.7042225479514332</v>
      </c>
    </row>
    <row r="1718" spans="1:3" s="538" customFormat="1" ht="15.75" thickBot="1" x14ac:dyDescent="0.3">
      <c r="A1718" s="649" t="s">
        <v>2192</v>
      </c>
      <c r="B1718" s="666">
        <v>34.5</v>
      </c>
    </row>
    <row r="1719" spans="1:3" s="538" customFormat="1" ht="15.75" thickBot="1" x14ac:dyDescent="0.3">
      <c r="A1719" s="649" t="s">
        <v>2193</v>
      </c>
      <c r="B1719" s="666">
        <v>34.5</v>
      </c>
    </row>
    <row r="1720" spans="1:3" s="538" customFormat="1" ht="29.25" thickBot="1" x14ac:dyDescent="0.3">
      <c r="A1720" s="658" t="s">
        <v>2604</v>
      </c>
      <c r="B1720" s="660">
        <v>0.49235809000000003</v>
      </c>
    </row>
    <row r="1721" spans="1:3" s="538" customFormat="1" ht="15.75" thickBot="1" x14ac:dyDescent="0.3">
      <c r="A1721" s="649" t="s">
        <v>2191</v>
      </c>
      <c r="B1721" s="666">
        <f>B1720/B1588*100</f>
        <v>3.8593013630983643E-2</v>
      </c>
    </row>
    <row r="1722" spans="1:3" s="538" customFormat="1" ht="15.75" thickBot="1" x14ac:dyDescent="0.3">
      <c r="A1722" s="649" t="s">
        <v>2192</v>
      </c>
      <c r="B1722" s="666">
        <v>0</v>
      </c>
    </row>
    <row r="1723" spans="1:3" s="538" customFormat="1" ht="15.75" thickBot="1" x14ac:dyDescent="0.3">
      <c r="A1723" s="649" t="s">
        <v>2193</v>
      </c>
      <c r="B1723" s="666">
        <v>0.45100000000000001</v>
      </c>
    </row>
    <row r="1724" spans="1:3" s="538" customFormat="1" ht="29.25" thickBot="1" x14ac:dyDescent="0.3">
      <c r="A1724" s="658" t="s">
        <v>2605</v>
      </c>
      <c r="B1724" s="660">
        <v>1.1107374000000001</v>
      </c>
    </row>
    <row r="1725" spans="1:3" s="538" customFormat="1" ht="15.75" thickBot="1" x14ac:dyDescent="0.3">
      <c r="A1725" s="649" t="s">
        <v>2191</v>
      </c>
      <c r="B1725" s="666">
        <f>B1724/B1588*100</f>
        <v>8.7064078948399806E-2</v>
      </c>
    </row>
    <row r="1726" spans="1:3" s="538" customFormat="1" ht="15.75" thickBot="1" x14ac:dyDescent="0.3">
      <c r="A1726" s="649" t="s">
        <v>2192</v>
      </c>
      <c r="B1726" s="666">
        <v>1.111</v>
      </c>
    </row>
    <row r="1727" spans="1:3" s="538" customFormat="1" ht="15.75" thickBot="1" x14ac:dyDescent="0.3">
      <c r="A1727" s="649" t="s">
        <v>2193</v>
      </c>
      <c r="B1727" s="666">
        <v>2.1360000000000001</v>
      </c>
    </row>
    <row r="1728" spans="1:3" s="538" customFormat="1" ht="15.75" thickBot="1" x14ac:dyDescent="0.3">
      <c r="A1728" s="649"/>
      <c r="B1728" s="666"/>
    </row>
    <row r="1729" spans="1:2" s="538" customFormat="1" ht="43.5" thickBot="1" x14ac:dyDescent="0.3">
      <c r="A1729" s="658" t="s">
        <v>2606</v>
      </c>
      <c r="B1729" s="660">
        <v>2.7224736900000002</v>
      </c>
    </row>
    <row r="1730" spans="1:2" s="538" customFormat="1" ht="15.75" thickBot="1" x14ac:dyDescent="0.3">
      <c r="A1730" s="649" t="s">
        <v>2191</v>
      </c>
      <c r="B1730" s="666">
        <f>B1729/B1588*100</f>
        <v>0.21339847229516293</v>
      </c>
    </row>
    <row r="1731" spans="1:2" s="538" customFormat="1" ht="15.75" thickBot="1" x14ac:dyDescent="0.3">
      <c r="A1731" s="649" t="s">
        <v>2192</v>
      </c>
      <c r="B1731" s="666">
        <v>0</v>
      </c>
    </row>
    <row r="1732" spans="1:2" s="538" customFormat="1" ht="15.75" thickBot="1" x14ac:dyDescent="0.3">
      <c r="A1732" s="649" t="s">
        <v>2193</v>
      </c>
      <c r="B1732" s="666"/>
    </row>
    <row r="1733" spans="1:2" s="538" customFormat="1" ht="29.25" thickBot="1" x14ac:dyDescent="0.3">
      <c r="A1733" s="658" t="s">
        <v>2607</v>
      </c>
      <c r="B1733" s="660">
        <v>1.3751676900000001</v>
      </c>
    </row>
    <row r="1734" spans="1:2" s="538" customFormat="1" ht="15.75" thickBot="1" x14ac:dyDescent="0.3">
      <c r="A1734" s="649" t="s">
        <v>2191</v>
      </c>
      <c r="B1734" s="666">
        <f>B1733/B1588*100</f>
        <v>0.10779119198601628</v>
      </c>
    </row>
    <row r="1735" spans="1:2" s="538" customFormat="1" ht="15.75" thickBot="1" x14ac:dyDescent="0.3">
      <c r="A1735" s="649" t="s">
        <v>2192</v>
      </c>
      <c r="B1735" s="666">
        <v>5.0430000000000001</v>
      </c>
    </row>
    <row r="1736" spans="1:2" s="538" customFormat="1" ht="15.75" thickBot="1" x14ac:dyDescent="0.3">
      <c r="A1736" s="649" t="s">
        <v>2193</v>
      </c>
      <c r="B1736" s="666">
        <v>1.375</v>
      </c>
    </row>
    <row r="1737" spans="1:2" s="538" customFormat="1" ht="29.25" thickBot="1" x14ac:dyDescent="0.3">
      <c r="A1737" s="658" t="s">
        <v>2201</v>
      </c>
      <c r="B1737" s="666">
        <f>B1738</f>
        <v>116.42398272</v>
      </c>
    </row>
    <row r="1738" spans="1:2" s="538" customFormat="1" ht="15.75" thickBot="1" x14ac:dyDescent="0.3">
      <c r="A1738" s="649" t="s">
        <v>2364</v>
      </c>
      <c r="B1738" s="666">
        <v>116.42398272</v>
      </c>
    </row>
    <row r="1739" spans="1:2" s="538" customFormat="1" ht="15.75" thickBot="1" x14ac:dyDescent="0.3">
      <c r="A1739" s="649" t="s">
        <v>2191</v>
      </c>
      <c r="B1739" s="666">
        <f>B1738/B1588*100</f>
        <v>9.1257815060708438</v>
      </c>
    </row>
    <row r="1740" spans="1:2" s="538" customFormat="1" ht="15.75" thickBot="1" x14ac:dyDescent="0.3">
      <c r="A1740" s="649" t="s">
        <v>2192</v>
      </c>
      <c r="B1740" s="666">
        <v>81.263000000000005</v>
      </c>
    </row>
    <row r="1741" spans="1:2" s="538" customFormat="1" ht="15.75" thickBot="1" x14ac:dyDescent="0.3">
      <c r="A1741" s="649" t="s">
        <v>2193</v>
      </c>
      <c r="B1741" s="666">
        <v>94.84</v>
      </c>
    </row>
    <row r="1742" spans="1:2" s="538" customFormat="1" ht="29.25" thickBot="1" x14ac:dyDescent="0.3">
      <c r="A1742" s="648" t="s">
        <v>2203</v>
      </c>
      <c r="B1742" s="679">
        <f>B1591/B1588*100</f>
        <v>148.04075208697495</v>
      </c>
    </row>
    <row r="1743" spans="1:2" s="538" customFormat="1" ht="15.75" thickBot="1" x14ac:dyDescent="0.3">
      <c r="A1743" s="650" t="s">
        <v>2188</v>
      </c>
      <c r="B1743" s="680"/>
    </row>
    <row r="1744" spans="1:2" s="538" customFormat="1" ht="15.75" thickBot="1" x14ac:dyDescent="0.3">
      <c r="A1744" s="650" t="s">
        <v>2204</v>
      </c>
      <c r="B1744" s="679">
        <f>B1595+B1599+B1603+B1607+B1611+B1615+B1619+B1623+B1627+B1631+B1635+B1639+B1643+B1647+B1651+B1655+B1659+B1663+B1675+B1679+B1667+B1671+B1683</f>
        <v>80.46210258510547</v>
      </c>
    </row>
    <row r="1745" spans="1:2" ht="15.75" thickBot="1" x14ac:dyDescent="0.3">
      <c r="A1745" s="650" t="s">
        <v>2205</v>
      </c>
      <c r="B1745" s="681">
        <f>B1701+B1705+B1709+B1713+B1717+B1721+B1725+B1730+B1734</f>
        <v>45.569529816502971</v>
      </c>
    </row>
    <row r="1746" spans="1:2" ht="15.75" thickBot="1" x14ac:dyDescent="0.3">
      <c r="A1746" s="650" t="s">
        <v>2206</v>
      </c>
      <c r="B1746" s="681">
        <f>B1688+B1692+B1696</f>
        <v>12.883338179295643</v>
      </c>
    </row>
    <row r="1747" spans="1:2" ht="15.75" thickBot="1" x14ac:dyDescent="0.3">
      <c r="A1747" s="644" t="s">
        <v>2207</v>
      </c>
      <c r="B1747" s="667">
        <f>B1748/B1588*100</f>
        <v>0</v>
      </c>
    </row>
    <row r="1748" spans="1:2" ht="15.75" thickBot="1" x14ac:dyDescent="0.3">
      <c r="A1748" s="644" t="s">
        <v>2208</v>
      </c>
      <c r="B1748" s="667"/>
    </row>
    <row r="1749" spans="1:2" ht="15.75" thickBot="1" x14ac:dyDescent="0.3">
      <c r="A1749" s="644" t="s">
        <v>2209</v>
      </c>
      <c r="B1749" s="667">
        <f>B1750/B1588*100</f>
        <v>0</v>
      </c>
    </row>
    <row r="1750" spans="1:2" ht="15.75" thickBot="1" x14ac:dyDescent="0.3">
      <c r="A1750" s="646" t="s">
        <v>2210</v>
      </c>
      <c r="B1750" s="668"/>
    </row>
    <row r="1751" spans="1:2" x14ac:dyDescent="0.25">
      <c r="A1751" s="648" t="s">
        <v>2211</v>
      </c>
      <c r="B1751" s="654"/>
    </row>
    <row r="1752" spans="1:2" x14ac:dyDescent="0.25">
      <c r="A1752" s="654" t="s">
        <v>2212</v>
      </c>
      <c r="B1752" s="654" t="s">
        <v>2213</v>
      </c>
    </row>
    <row r="1753" spans="1:2" x14ac:dyDescent="0.25">
      <c r="A1753" s="654" t="s">
        <v>2214</v>
      </c>
      <c r="B1753" s="669" t="s">
        <v>2608</v>
      </c>
    </row>
    <row r="1754" spans="1:2" x14ac:dyDescent="0.25">
      <c r="A1754" s="654" t="s">
        <v>2216</v>
      </c>
      <c r="B1754" s="669"/>
    </row>
    <row r="1755" spans="1:2" ht="60" x14ac:dyDescent="0.25">
      <c r="A1755" s="654" t="s">
        <v>2217</v>
      </c>
      <c r="B1755" s="654" t="s">
        <v>2609</v>
      </c>
    </row>
    <row r="1756" spans="1:2" ht="75.75" thickBot="1" x14ac:dyDescent="0.3">
      <c r="A1756" s="656" t="s">
        <v>2219</v>
      </c>
      <c r="B1756" s="669" t="s">
        <v>2610</v>
      </c>
    </row>
    <row r="1757" spans="1:2" ht="135.75" thickBot="1" x14ac:dyDescent="0.3">
      <c r="A1757" s="650" t="s">
        <v>2220</v>
      </c>
      <c r="B1757" s="651" t="s">
        <v>2611</v>
      </c>
    </row>
    <row r="1758" spans="1:2" ht="29.25" thickBot="1" x14ac:dyDescent="0.3">
      <c r="A1758" s="644" t="s">
        <v>2222</v>
      </c>
      <c r="B1758" s="651" t="s">
        <v>2612</v>
      </c>
    </row>
    <row r="1759" spans="1:2" ht="15.75" thickBot="1" x14ac:dyDescent="0.3">
      <c r="A1759" s="650" t="s">
        <v>2188</v>
      </c>
      <c r="B1759" s="670"/>
    </row>
    <row r="1760" spans="1:2" ht="15.75" thickBot="1" x14ac:dyDescent="0.3">
      <c r="A1760" s="650" t="s">
        <v>2224</v>
      </c>
      <c r="B1760" s="801" t="s">
        <v>2612</v>
      </c>
    </row>
    <row r="1761" spans="1:2" ht="15.75" thickBot="1" x14ac:dyDescent="0.3">
      <c r="A1761" s="650" t="s">
        <v>2225</v>
      </c>
      <c r="B1761" s="802"/>
    </row>
    <row r="1762" spans="1:2" ht="15.75" thickBot="1" x14ac:dyDescent="0.3">
      <c r="A1762" s="671" t="s">
        <v>2226</v>
      </c>
      <c r="B1762" s="672" t="s">
        <v>2199</v>
      </c>
    </row>
    <row r="1763" spans="1:2" ht="15.75" thickBot="1" x14ac:dyDescent="0.3">
      <c r="A1763" s="644" t="s">
        <v>2227</v>
      </c>
      <c r="B1763" s="673"/>
    </row>
    <row r="1764" spans="1:2" ht="15.75" thickBot="1" x14ac:dyDescent="0.3">
      <c r="A1764" s="654" t="s">
        <v>2228</v>
      </c>
      <c r="B1764" s="682">
        <v>41426</v>
      </c>
    </row>
    <row r="1765" spans="1:2" ht="15.75" thickBot="1" x14ac:dyDescent="0.3">
      <c r="A1765" s="654" t="s">
        <v>2230</v>
      </c>
      <c r="B1765" s="675"/>
    </row>
    <row r="1766" spans="1:2" ht="15.75" thickBot="1" x14ac:dyDescent="0.3">
      <c r="A1766" s="654" t="s">
        <v>2231</v>
      </c>
      <c r="B1766" s="675"/>
    </row>
    <row r="1767" spans="1:2" ht="105.75" thickBot="1" x14ac:dyDescent="0.3">
      <c r="A1767" s="676" t="s">
        <v>2232</v>
      </c>
      <c r="B1767" s="548" t="s">
        <v>2368</v>
      </c>
    </row>
    <row r="1768" spans="1:2" ht="28.5" x14ac:dyDescent="0.25">
      <c r="A1768" s="648" t="s">
        <v>2234</v>
      </c>
      <c r="B1768" s="793" t="s">
        <v>2613</v>
      </c>
    </row>
    <row r="1769" spans="1:2" x14ac:dyDescent="0.25">
      <c r="A1769" s="654" t="s">
        <v>2235</v>
      </c>
      <c r="B1769" s="794"/>
    </row>
    <row r="1770" spans="1:2" x14ac:dyDescent="0.25">
      <c r="A1770" s="654" t="s">
        <v>2236</v>
      </c>
      <c r="B1770" s="794"/>
    </row>
    <row r="1771" spans="1:2" x14ac:dyDescent="0.25">
      <c r="A1771" s="654" t="s">
        <v>2237</v>
      </c>
      <c r="B1771" s="794"/>
    </row>
    <row r="1772" spans="1:2" x14ac:dyDescent="0.25">
      <c r="A1772" s="654" t="s">
        <v>2238</v>
      </c>
      <c r="B1772" s="794"/>
    </row>
    <row r="1773" spans="1:2" ht="15.75" thickBot="1" x14ac:dyDescent="0.3">
      <c r="A1773" s="677" t="s">
        <v>2239</v>
      </c>
      <c r="B1773" s="795"/>
    </row>
    <row r="1774" spans="1:2" ht="100.5" x14ac:dyDescent="0.25">
      <c r="A1774" s="542" t="s">
        <v>5</v>
      </c>
      <c r="B1774" s="542" t="s">
        <v>2614</v>
      </c>
    </row>
    <row r="1775" spans="1:2" ht="30" x14ac:dyDescent="0.25">
      <c r="A1775" s="542" t="s">
        <v>2153</v>
      </c>
      <c r="B1775" s="543" t="s">
        <v>2615</v>
      </c>
    </row>
    <row r="1776" spans="1:2" x14ac:dyDescent="0.25">
      <c r="A1776" s="542" t="s">
        <v>2155</v>
      </c>
      <c r="B1776" s="543" t="s">
        <v>2156</v>
      </c>
    </row>
    <row r="1777" spans="1:2" x14ac:dyDescent="0.25">
      <c r="A1777" s="542" t="s">
        <v>2157</v>
      </c>
      <c r="B1777" s="584" t="s">
        <v>2292</v>
      </c>
    </row>
    <row r="1778" spans="1:2" x14ac:dyDescent="0.25">
      <c r="A1778" s="545" t="s">
        <v>2159</v>
      </c>
      <c r="B1778" s="543" t="s">
        <v>2616</v>
      </c>
    </row>
    <row r="1779" spans="1:2" x14ac:dyDescent="0.25">
      <c r="A1779" s="545" t="s">
        <v>2161</v>
      </c>
      <c r="B1779" s="546" t="s">
        <v>2162</v>
      </c>
    </row>
    <row r="1780" spans="1:2" x14ac:dyDescent="0.25">
      <c r="A1780" s="545" t="s">
        <v>2163</v>
      </c>
      <c r="B1780" s="546"/>
    </row>
    <row r="1781" spans="1:2" ht="60" x14ac:dyDescent="0.25">
      <c r="A1781" s="546" t="s">
        <v>2164</v>
      </c>
      <c r="B1781" s="547" t="s">
        <v>2165</v>
      </c>
    </row>
    <row r="1782" spans="1:2" ht="60" x14ac:dyDescent="0.25">
      <c r="A1782" s="548" t="s">
        <v>2166</v>
      </c>
      <c r="B1782" s="549" t="s">
        <v>2617</v>
      </c>
    </row>
    <row r="1783" spans="1:2" ht="60" x14ac:dyDescent="0.25">
      <c r="A1783" s="548" t="s">
        <v>2168</v>
      </c>
      <c r="B1783" s="549" t="s">
        <v>2618</v>
      </c>
    </row>
    <row r="1784" spans="1:2" x14ac:dyDescent="0.25">
      <c r="A1784" s="545" t="s">
        <v>2170</v>
      </c>
      <c r="B1784" s="546"/>
    </row>
    <row r="1785" spans="1:2" ht="30" x14ac:dyDescent="0.25">
      <c r="A1785" s="548" t="s">
        <v>2171</v>
      </c>
      <c r="B1785" s="547" t="s">
        <v>2374</v>
      </c>
    </row>
    <row r="1786" spans="1:2" x14ac:dyDescent="0.25">
      <c r="A1786" s="545" t="s">
        <v>2173</v>
      </c>
      <c r="B1786" s="546"/>
    </row>
    <row r="1787" spans="1:2" ht="30" x14ac:dyDescent="0.25">
      <c r="A1787" s="550" t="s">
        <v>2174</v>
      </c>
      <c r="B1787" s="546" t="s">
        <v>2619</v>
      </c>
    </row>
    <row r="1788" spans="1:2" x14ac:dyDescent="0.25">
      <c r="A1788" s="545" t="s">
        <v>2176</v>
      </c>
      <c r="B1788" s="546"/>
    </row>
    <row r="1789" spans="1:2" x14ac:dyDescent="0.25">
      <c r="A1789" s="545" t="s">
        <v>2177</v>
      </c>
      <c r="B1789" s="546"/>
    </row>
    <row r="1790" spans="1:2" x14ac:dyDescent="0.25">
      <c r="A1790" s="545" t="s">
        <v>2178</v>
      </c>
      <c r="B1790" s="546"/>
    </row>
    <row r="1791" spans="1:2" ht="28.5" x14ac:dyDescent="0.25">
      <c r="A1791" s="545" t="s">
        <v>2179</v>
      </c>
      <c r="B1791" s="548"/>
    </row>
    <row r="1792" spans="1:2" ht="45" x14ac:dyDescent="0.25">
      <c r="A1792" s="548" t="s">
        <v>2180</v>
      </c>
      <c r="B1792" s="548"/>
    </row>
    <row r="1793" spans="1:2" x14ac:dyDescent="0.25">
      <c r="A1793" s="548" t="s">
        <v>2181</v>
      </c>
      <c r="B1793" s="548"/>
    </row>
    <row r="1794" spans="1:2" x14ac:dyDescent="0.25">
      <c r="A1794" s="548" t="s">
        <v>2182</v>
      </c>
      <c r="B1794" s="548"/>
    </row>
    <row r="1795" spans="1:2" x14ac:dyDescent="0.25">
      <c r="A1795" s="550" t="s">
        <v>2183</v>
      </c>
      <c r="B1795" s="548"/>
    </row>
    <row r="1796" spans="1:2" x14ac:dyDescent="0.25">
      <c r="A1796" s="551" t="s">
        <v>2184</v>
      </c>
      <c r="B1796" s="557">
        <v>2212.89</v>
      </c>
    </row>
    <row r="1797" spans="1:2" ht="45" x14ac:dyDescent="0.25">
      <c r="A1797" s="546" t="s">
        <v>2185</v>
      </c>
      <c r="B1797" s="552" t="s">
        <v>2620</v>
      </c>
    </row>
    <row r="1798" spans="1:2" ht="28.5" x14ac:dyDescent="0.25">
      <c r="A1798" s="551" t="s">
        <v>2259</v>
      </c>
      <c r="B1798" s="557"/>
    </row>
    <row r="1799" spans="1:2" ht="28.5" x14ac:dyDescent="0.25">
      <c r="A1799" s="551" t="s">
        <v>2187</v>
      </c>
      <c r="B1799" s="557">
        <f>B1801+B1806+B1811+B1840</f>
        <v>652.64521854999998</v>
      </c>
    </row>
    <row r="1800" spans="1:2" x14ac:dyDescent="0.25">
      <c r="A1800" s="546" t="s">
        <v>2188</v>
      </c>
      <c r="B1800" s="546"/>
    </row>
    <row r="1801" spans="1:2" ht="28.5" x14ac:dyDescent="0.25">
      <c r="A1801" s="551" t="s">
        <v>2189</v>
      </c>
      <c r="B1801" s="557">
        <f>B1802</f>
        <v>392.621872</v>
      </c>
    </row>
    <row r="1802" spans="1:2" ht="28.5" x14ac:dyDescent="0.25">
      <c r="A1802" s="554" t="s">
        <v>2621</v>
      </c>
      <c r="B1802" s="553">
        <v>392.621872</v>
      </c>
    </row>
    <row r="1803" spans="1:2" x14ac:dyDescent="0.25">
      <c r="A1803" s="547" t="s">
        <v>2191</v>
      </c>
      <c r="B1803" s="553">
        <f>B1802/B1796*100</f>
        <v>17.742493842893232</v>
      </c>
    </row>
    <row r="1804" spans="1:2" x14ac:dyDescent="0.25">
      <c r="A1804" s="547" t="s">
        <v>2192</v>
      </c>
      <c r="B1804" s="553">
        <v>313.50400000000002</v>
      </c>
    </row>
    <row r="1805" spans="1:2" x14ac:dyDescent="0.25">
      <c r="A1805" s="547" t="s">
        <v>2193</v>
      </c>
      <c r="B1805" s="553">
        <v>350.85700000000003</v>
      </c>
    </row>
    <row r="1806" spans="1:2" ht="28.5" x14ac:dyDescent="0.25">
      <c r="A1806" s="554" t="s">
        <v>2195</v>
      </c>
      <c r="B1806" s="557">
        <f>SUM(B1807)</f>
        <v>108.36401712</v>
      </c>
    </row>
    <row r="1807" spans="1:2" ht="42.75" x14ac:dyDescent="0.25">
      <c r="A1807" s="554" t="s">
        <v>2622</v>
      </c>
      <c r="B1807" s="553">
        <v>108.36401712</v>
      </c>
    </row>
    <row r="1808" spans="1:2" x14ac:dyDescent="0.25">
      <c r="A1808" s="547" t="s">
        <v>2191</v>
      </c>
      <c r="B1808" s="553">
        <f>B1807/B1796*100</f>
        <v>4.896945492997844</v>
      </c>
    </row>
    <row r="1809" spans="1:2" x14ac:dyDescent="0.25">
      <c r="A1809" s="547" t="s">
        <v>2192</v>
      </c>
      <c r="B1809" s="553">
        <v>79.119</v>
      </c>
    </row>
    <row r="1810" spans="1:2" x14ac:dyDescent="0.25">
      <c r="A1810" s="547" t="s">
        <v>2193</v>
      </c>
      <c r="B1810" s="553">
        <f>74.911-2.291</f>
        <v>72.62</v>
      </c>
    </row>
    <row r="1811" spans="1:2" ht="28.5" x14ac:dyDescent="0.25">
      <c r="A1811" s="551" t="s">
        <v>2198</v>
      </c>
      <c r="B1811" s="557">
        <f>B1812+B1816+B1820+B1824+B1828+B1832+B1836</f>
        <v>92.517041450000008</v>
      </c>
    </row>
    <row r="1812" spans="1:2" ht="28.5" x14ac:dyDescent="0.25">
      <c r="A1812" s="551" t="s">
        <v>2623</v>
      </c>
      <c r="B1812" s="557">
        <v>54.995964999999998</v>
      </c>
    </row>
    <row r="1813" spans="1:2" x14ac:dyDescent="0.25">
      <c r="A1813" s="546" t="s">
        <v>2191</v>
      </c>
      <c r="B1813" s="553">
        <f>B1812/B1796*100</f>
        <v>2.4852552544410251</v>
      </c>
    </row>
    <row r="1814" spans="1:2" x14ac:dyDescent="0.25">
      <c r="A1814" s="546" t="s">
        <v>2192</v>
      </c>
      <c r="B1814" s="553">
        <v>54.996000000000002</v>
      </c>
    </row>
    <row r="1815" spans="1:2" x14ac:dyDescent="0.25">
      <c r="A1815" s="546" t="s">
        <v>2193</v>
      </c>
      <c r="B1815" s="553">
        <v>54.996000000000002</v>
      </c>
    </row>
    <row r="1816" spans="1:2" ht="28.5" x14ac:dyDescent="0.25">
      <c r="A1816" s="551" t="s">
        <v>2624</v>
      </c>
      <c r="B1816" s="557">
        <v>10.206</v>
      </c>
    </row>
    <row r="1817" spans="1:2" x14ac:dyDescent="0.25">
      <c r="A1817" s="546" t="s">
        <v>2191</v>
      </c>
      <c r="B1817" s="553">
        <f>B1816/B1796*100</f>
        <v>0.46120683811667096</v>
      </c>
    </row>
    <row r="1818" spans="1:2" x14ac:dyDescent="0.25">
      <c r="A1818" s="546" t="s">
        <v>2192</v>
      </c>
      <c r="B1818" s="553">
        <v>10.206</v>
      </c>
    </row>
    <row r="1819" spans="1:2" x14ac:dyDescent="0.25">
      <c r="A1819" s="546" t="s">
        <v>2193</v>
      </c>
      <c r="B1819" s="553">
        <v>10.206</v>
      </c>
    </row>
    <row r="1820" spans="1:2" ht="28.5" x14ac:dyDescent="0.25">
      <c r="A1820" s="551" t="s">
        <v>2625</v>
      </c>
      <c r="B1820" s="557">
        <v>4.7589281999999997</v>
      </c>
    </row>
    <row r="1821" spans="1:2" x14ac:dyDescent="0.25">
      <c r="A1821" s="546" t="s">
        <v>2191</v>
      </c>
      <c r="B1821" s="553">
        <f>B1820/B1796*100</f>
        <v>0.21505489201903394</v>
      </c>
    </row>
    <row r="1822" spans="1:2" x14ac:dyDescent="0.25">
      <c r="A1822" s="546" t="s">
        <v>2192</v>
      </c>
      <c r="B1822" s="553">
        <v>4.7590000000000003</v>
      </c>
    </row>
    <row r="1823" spans="1:2" x14ac:dyDescent="0.25">
      <c r="A1823" s="546" t="s">
        <v>2193</v>
      </c>
      <c r="B1823" s="553">
        <v>4.7590000000000003</v>
      </c>
    </row>
    <row r="1824" spans="1:2" ht="28.5" x14ac:dyDescent="0.25">
      <c r="A1824" s="551" t="s">
        <v>2626</v>
      </c>
      <c r="B1824" s="557">
        <v>1.9943949999999999</v>
      </c>
    </row>
    <row r="1825" spans="1:2" x14ac:dyDescent="0.25">
      <c r="A1825" s="546" t="s">
        <v>2191</v>
      </c>
      <c r="B1825" s="553">
        <f>B1824/B1796*100</f>
        <v>9.0126260229835192E-2</v>
      </c>
    </row>
    <row r="1826" spans="1:2" x14ac:dyDescent="0.25">
      <c r="A1826" s="546" t="s">
        <v>2192</v>
      </c>
      <c r="B1826" s="553">
        <v>1.994</v>
      </c>
    </row>
    <row r="1827" spans="1:2" x14ac:dyDescent="0.25">
      <c r="A1827" s="546" t="s">
        <v>2193</v>
      </c>
      <c r="B1827" s="553">
        <v>1.994</v>
      </c>
    </row>
    <row r="1828" spans="1:2" ht="28.5" x14ac:dyDescent="0.25">
      <c r="A1828" s="551" t="s">
        <v>2627</v>
      </c>
      <c r="B1828" s="557">
        <v>20.21695325</v>
      </c>
    </row>
    <row r="1829" spans="1:2" x14ac:dyDescent="0.25">
      <c r="A1829" s="546" t="s">
        <v>2191</v>
      </c>
      <c r="B1829" s="553">
        <f>B1828/B1796*100</f>
        <v>0.91359955759210809</v>
      </c>
    </row>
    <row r="1830" spans="1:2" x14ac:dyDescent="0.25">
      <c r="A1830" s="546" t="s">
        <v>2192</v>
      </c>
      <c r="B1830" s="553">
        <v>20.216999999999999</v>
      </c>
    </row>
    <row r="1831" spans="1:2" x14ac:dyDescent="0.25">
      <c r="A1831" s="546" t="s">
        <v>2193</v>
      </c>
      <c r="B1831" s="553">
        <v>20.216999999999999</v>
      </c>
    </row>
    <row r="1832" spans="1:2" ht="28.5" x14ac:dyDescent="0.25">
      <c r="A1832" s="551" t="s">
        <v>2628</v>
      </c>
      <c r="B1832" s="557">
        <v>0.3448</v>
      </c>
    </row>
    <row r="1833" spans="1:2" x14ac:dyDescent="0.25">
      <c r="A1833" s="546" t="s">
        <v>2191</v>
      </c>
      <c r="B1833" s="553">
        <f>B1832/B1796*100</f>
        <v>1.5581434233061743E-2</v>
      </c>
    </row>
    <row r="1834" spans="1:2" x14ac:dyDescent="0.25">
      <c r="A1834" s="546" t="s">
        <v>2192</v>
      </c>
      <c r="B1834" s="553">
        <v>0.34499999999999997</v>
      </c>
    </row>
    <row r="1835" spans="1:2" x14ac:dyDescent="0.25">
      <c r="A1835" s="546" t="s">
        <v>2193</v>
      </c>
      <c r="B1835" s="553">
        <v>0.34499999999999997</v>
      </c>
    </row>
    <row r="1836" spans="1:2" ht="28.5" x14ac:dyDescent="0.25">
      <c r="A1836" s="551" t="s">
        <v>2629</v>
      </c>
      <c r="B1836" s="557">
        <v>0</v>
      </c>
    </row>
    <row r="1837" spans="1:2" x14ac:dyDescent="0.25">
      <c r="A1837" s="546" t="s">
        <v>2191</v>
      </c>
      <c r="B1837" s="553">
        <f>B1836/B1796*100</f>
        <v>0</v>
      </c>
    </row>
    <row r="1838" spans="1:2" x14ac:dyDescent="0.25">
      <c r="A1838" s="546" t="s">
        <v>2192</v>
      </c>
      <c r="B1838" s="553">
        <v>0</v>
      </c>
    </row>
    <row r="1839" spans="1:2" x14ac:dyDescent="0.25">
      <c r="A1839" s="546" t="s">
        <v>2193</v>
      </c>
      <c r="B1839" s="553">
        <v>0</v>
      </c>
    </row>
    <row r="1840" spans="1:2" ht="28.5" x14ac:dyDescent="0.25">
      <c r="A1840" s="551" t="s">
        <v>2201</v>
      </c>
      <c r="B1840" s="557">
        <f>B1841</f>
        <v>59.142287979999999</v>
      </c>
    </row>
    <row r="1841" spans="1:2" x14ac:dyDescent="0.25">
      <c r="A1841" s="546" t="s">
        <v>2202</v>
      </c>
      <c r="B1841" s="553">
        <v>59.142287979999999</v>
      </c>
    </row>
    <row r="1842" spans="1:2" x14ac:dyDescent="0.25">
      <c r="A1842" s="546" t="s">
        <v>2191</v>
      </c>
      <c r="B1842" s="553">
        <f>B1841/B1796*100</f>
        <v>2.672626654736566</v>
      </c>
    </row>
    <row r="1843" spans="1:2" x14ac:dyDescent="0.25">
      <c r="A1843" s="546" t="s">
        <v>2192</v>
      </c>
      <c r="B1843" s="553">
        <v>26.062999999999999</v>
      </c>
    </row>
    <row r="1844" spans="1:2" x14ac:dyDescent="0.25">
      <c r="A1844" s="546" t="s">
        <v>2193</v>
      </c>
      <c r="B1844" s="553">
        <v>13.627000000000001</v>
      </c>
    </row>
    <row r="1845" spans="1:2" ht="28.5" x14ac:dyDescent="0.25">
      <c r="A1845" s="545" t="s">
        <v>2203</v>
      </c>
      <c r="B1845" s="563">
        <f>B1799/B1796*100</f>
        <v>29.492890227259377</v>
      </c>
    </row>
    <row r="1846" spans="1:2" x14ac:dyDescent="0.25">
      <c r="A1846" s="548" t="s">
        <v>2188</v>
      </c>
      <c r="B1846" s="563"/>
    </row>
    <row r="1847" spans="1:2" x14ac:dyDescent="0.25">
      <c r="A1847" s="548" t="s">
        <v>2204</v>
      </c>
      <c r="B1847" s="563">
        <f>B1803</f>
        <v>17.742493842893232</v>
      </c>
    </row>
    <row r="1848" spans="1:2" x14ac:dyDescent="0.25">
      <c r="A1848" s="548" t="s">
        <v>2205</v>
      </c>
      <c r="B1848" s="563">
        <f>B1813+B1817+B1821+B1825+B1829+B1833+B1837</f>
        <v>4.180824236631735</v>
      </c>
    </row>
    <row r="1849" spans="1:2" x14ac:dyDescent="0.25">
      <c r="A1849" s="548" t="s">
        <v>2206</v>
      </c>
      <c r="B1849" s="563">
        <f>B1808</f>
        <v>4.896945492997844</v>
      </c>
    </row>
    <row r="1850" spans="1:2" x14ac:dyDescent="0.25">
      <c r="A1850" s="545" t="s">
        <v>2207</v>
      </c>
      <c r="B1850" s="553">
        <f>B1851/B1796*100</f>
        <v>0</v>
      </c>
    </row>
    <row r="1851" spans="1:2" x14ac:dyDescent="0.25">
      <c r="A1851" s="545" t="s">
        <v>2208</v>
      </c>
      <c r="B1851" s="553"/>
    </row>
    <row r="1852" spans="1:2" x14ac:dyDescent="0.25">
      <c r="A1852" s="545" t="s">
        <v>2209</v>
      </c>
      <c r="B1852" s="553">
        <f>B1853/B1796*100</f>
        <v>0</v>
      </c>
    </row>
    <row r="1853" spans="1:2" x14ac:dyDescent="0.25">
      <c r="A1853" s="545" t="s">
        <v>2210</v>
      </c>
      <c r="B1853" s="553"/>
    </row>
    <row r="1854" spans="1:2" x14ac:dyDescent="0.25">
      <c r="A1854" s="545" t="s">
        <v>2211</v>
      </c>
      <c r="B1854" s="548"/>
    </row>
    <row r="1855" spans="1:2" x14ac:dyDescent="0.25">
      <c r="A1855" s="548" t="s">
        <v>2212</v>
      </c>
      <c r="B1855" s="548" t="s">
        <v>2213</v>
      </c>
    </row>
    <row r="1856" spans="1:2" x14ac:dyDescent="0.25">
      <c r="A1856" s="548" t="s">
        <v>2214</v>
      </c>
      <c r="B1856" s="565" t="s">
        <v>2215</v>
      </c>
    </row>
    <row r="1857" spans="1:2" x14ac:dyDescent="0.25">
      <c r="A1857" s="548" t="s">
        <v>2216</v>
      </c>
      <c r="B1857" s="565"/>
    </row>
    <row r="1858" spans="1:2" x14ac:dyDescent="0.25">
      <c r="A1858" s="548" t="s">
        <v>2217</v>
      </c>
      <c r="B1858" s="548" t="s">
        <v>2630</v>
      </c>
    </row>
    <row r="1859" spans="1:2" ht="45" x14ac:dyDescent="0.25">
      <c r="A1859" s="548" t="s">
        <v>2219</v>
      </c>
      <c r="B1859" s="565" t="s">
        <v>2631</v>
      </c>
    </row>
    <row r="1860" spans="1:2" ht="30" x14ac:dyDescent="0.25">
      <c r="A1860" s="548" t="s">
        <v>2220</v>
      </c>
      <c r="B1860" s="691" t="s">
        <v>2632</v>
      </c>
    </row>
    <row r="1861" spans="1:2" ht="28.5" x14ac:dyDescent="0.25">
      <c r="A1861" s="545" t="s">
        <v>2222</v>
      </c>
      <c r="B1861" s="552" t="s">
        <v>2223</v>
      </c>
    </row>
    <row r="1862" spans="1:2" x14ac:dyDescent="0.25">
      <c r="A1862" s="548" t="s">
        <v>2188</v>
      </c>
      <c r="B1862" s="552"/>
    </row>
    <row r="1863" spans="1:2" x14ac:dyDescent="0.25">
      <c r="A1863" s="548" t="s">
        <v>2224</v>
      </c>
      <c r="B1863" s="792" t="s">
        <v>2223</v>
      </c>
    </row>
    <row r="1864" spans="1:2" x14ac:dyDescent="0.25">
      <c r="A1864" s="548" t="s">
        <v>2225</v>
      </c>
      <c r="B1864" s="792"/>
    </row>
    <row r="1865" spans="1:2" ht="30" x14ac:dyDescent="0.25">
      <c r="A1865" s="566" t="s">
        <v>2226</v>
      </c>
      <c r="B1865" s="552" t="s">
        <v>2633</v>
      </c>
    </row>
    <row r="1866" spans="1:2" x14ac:dyDescent="0.25">
      <c r="A1866" s="545" t="s">
        <v>2227</v>
      </c>
      <c r="B1866" s="546"/>
    </row>
    <row r="1867" spans="1:2" x14ac:dyDescent="0.25">
      <c r="A1867" s="548" t="s">
        <v>2228</v>
      </c>
      <c r="B1867" s="577" t="s">
        <v>2634</v>
      </c>
    </row>
    <row r="1868" spans="1:2" x14ac:dyDescent="0.25">
      <c r="A1868" s="548" t="s">
        <v>2230</v>
      </c>
      <c r="B1868" s="546"/>
    </row>
    <row r="1869" spans="1:2" x14ac:dyDescent="0.25">
      <c r="A1869" s="548" t="s">
        <v>2231</v>
      </c>
      <c r="B1869" s="546"/>
    </row>
    <row r="1870" spans="1:2" ht="45" x14ac:dyDescent="0.25">
      <c r="A1870" s="578" t="s">
        <v>2232</v>
      </c>
      <c r="B1870" s="548" t="s">
        <v>2635</v>
      </c>
    </row>
    <row r="1871" spans="1:2" ht="28.5" x14ac:dyDescent="0.25">
      <c r="A1871" s="545" t="s">
        <v>2234</v>
      </c>
      <c r="B1871" s="791"/>
    </row>
    <row r="1872" spans="1:2" x14ac:dyDescent="0.25">
      <c r="A1872" s="548" t="s">
        <v>2235</v>
      </c>
      <c r="B1872" s="791"/>
    </row>
    <row r="1873" spans="1:2" x14ac:dyDescent="0.25">
      <c r="A1873" s="548" t="s">
        <v>2236</v>
      </c>
      <c r="B1873" s="791"/>
    </row>
    <row r="1874" spans="1:2" x14ac:dyDescent="0.25">
      <c r="A1874" s="548" t="s">
        <v>2237</v>
      </c>
      <c r="B1874" s="791"/>
    </row>
    <row r="1875" spans="1:2" x14ac:dyDescent="0.25">
      <c r="A1875" s="548" t="s">
        <v>2238</v>
      </c>
      <c r="B1875" s="791"/>
    </row>
    <row r="1876" spans="1:2" ht="15.75" thickBot="1" x14ac:dyDescent="0.3">
      <c r="A1876" s="569" t="s">
        <v>2239</v>
      </c>
      <c r="B1876" s="791"/>
    </row>
    <row r="1877" spans="1:2" ht="72.75" thickBot="1" x14ac:dyDescent="0.3">
      <c r="A1877" s="640" t="s">
        <v>5</v>
      </c>
      <c r="B1877" s="640" t="s">
        <v>2636</v>
      </c>
    </row>
    <row r="1878" spans="1:2" ht="30.75" thickBot="1" x14ac:dyDescent="0.3">
      <c r="A1878" s="640" t="s">
        <v>2153</v>
      </c>
      <c r="B1878" s="641" t="s">
        <v>2637</v>
      </c>
    </row>
    <row r="1879" spans="1:2" ht="15.75" thickBot="1" x14ac:dyDescent="0.3">
      <c r="A1879" s="640" t="s">
        <v>2155</v>
      </c>
      <c r="B1879" s="642" t="s">
        <v>2156</v>
      </c>
    </row>
    <row r="1880" spans="1:2" ht="15.75" thickBot="1" x14ac:dyDescent="0.3">
      <c r="A1880" s="640" t="s">
        <v>2157</v>
      </c>
      <c r="B1880" s="596" t="s">
        <v>2292</v>
      </c>
    </row>
    <row r="1881" spans="1:2" ht="15.75" thickBot="1" x14ac:dyDescent="0.3">
      <c r="A1881" s="644" t="s">
        <v>2159</v>
      </c>
      <c r="B1881" s="641" t="s">
        <v>2616</v>
      </c>
    </row>
    <row r="1882" spans="1:2" ht="15.75" thickBot="1" x14ac:dyDescent="0.3">
      <c r="A1882" s="646" t="s">
        <v>2161</v>
      </c>
      <c r="B1882" s="546" t="s">
        <v>2162</v>
      </c>
    </row>
    <row r="1883" spans="1:2" ht="15.75" thickBot="1" x14ac:dyDescent="0.3">
      <c r="A1883" s="648" t="s">
        <v>2163</v>
      </c>
      <c r="B1883" s="649"/>
    </row>
    <row r="1884" spans="1:2" ht="60.75" thickBot="1" x14ac:dyDescent="0.3">
      <c r="A1884" s="649" t="s">
        <v>2164</v>
      </c>
      <c r="B1884" s="599" t="s">
        <v>2165</v>
      </c>
    </row>
    <row r="1885" spans="1:2" ht="60.75" thickBot="1" x14ac:dyDescent="0.3">
      <c r="A1885" s="650" t="s">
        <v>2166</v>
      </c>
      <c r="B1885" s="601" t="s">
        <v>2638</v>
      </c>
    </row>
    <row r="1886" spans="1:2" ht="60.75" thickBot="1" x14ac:dyDescent="0.3">
      <c r="A1886" s="651" t="s">
        <v>2168</v>
      </c>
      <c r="B1886" s="601" t="s">
        <v>2639</v>
      </c>
    </row>
    <row r="1887" spans="1:2" ht="15.75" thickBot="1" x14ac:dyDescent="0.3">
      <c r="A1887" s="644" t="s">
        <v>2170</v>
      </c>
      <c r="B1887" s="649"/>
    </row>
    <row r="1888" spans="1:2" ht="30.75" thickBot="1" x14ac:dyDescent="0.3">
      <c r="A1888" s="651" t="s">
        <v>2171</v>
      </c>
      <c r="B1888" s="649" t="s">
        <v>2640</v>
      </c>
    </row>
    <row r="1889" spans="1:2" ht="15.75" thickBot="1" x14ac:dyDescent="0.3">
      <c r="A1889" s="644" t="s">
        <v>2173</v>
      </c>
      <c r="B1889" s="649"/>
    </row>
    <row r="1890" spans="1:2" ht="30.75" thickBot="1" x14ac:dyDescent="0.3">
      <c r="A1890" s="652" t="s">
        <v>2174</v>
      </c>
      <c r="B1890" s="649" t="s">
        <v>2641</v>
      </c>
    </row>
    <row r="1891" spans="1:2" ht="15.75" thickBot="1" x14ac:dyDescent="0.3">
      <c r="A1891" s="644" t="s">
        <v>2176</v>
      </c>
      <c r="B1891" s="647"/>
    </row>
    <row r="1892" spans="1:2" ht="15.75" thickBot="1" x14ac:dyDescent="0.3">
      <c r="A1892" s="648" t="s">
        <v>2177</v>
      </c>
      <c r="B1892" s="647"/>
    </row>
    <row r="1893" spans="1:2" ht="15.75" thickBot="1" x14ac:dyDescent="0.3">
      <c r="A1893" s="644" t="s">
        <v>2178</v>
      </c>
      <c r="B1893" s="653"/>
    </row>
    <row r="1894" spans="1:2" ht="28.5" x14ac:dyDescent="0.25">
      <c r="A1894" s="648" t="s">
        <v>2179</v>
      </c>
      <c r="B1894" s="650"/>
    </row>
    <row r="1895" spans="1:2" ht="45" x14ac:dyDescent="0.25">
      <c r="A1895" s="654" t="s">
        <v>2180</v>
      </c>
      <c r="B1895" s="654"/>
    </row>
    <row r="1896" spans="1:2" x14ac:dyDescent="0.25">
      <c r="A1896" s="654" t="s">
        <v>2181</v>
      </c>
      <c r="B1896" s="654"/>
    </row>
    <row r="1897" spans="1:2" x14ac:dyDescent="0.25">
      <c r="A1897" s="654" t="s">
        <v>2182</v>
      </c>
      <c r="B1897" s="654"/>
    </row>
    <row r="1898" spans="1:2" ht="15.75" thickBot="1" x14ac:dyDescent="0.3">
      <c r="A1898" s="655" t="s">
        <v>2183</v>
      </c>
      <c r="B1898" s="656"/>
    </row>
    <row r="1899" spans="1:2" ht="15.75" thickBot="1" x14ac:dyDescent="0.3">
      <c r="A1899" s="657" t="s">
        <v>2184</v>
      </c>
      <c r="B1899" s="660">
        <v>271.88499999999999</v>
      </c>
    </row>
    <row r="1900" spans="1:2" ht="30.75" thickBot="1" x14ac:dyDescent="0.3">
      <c r="A1900" s="649" t="s">
        <v>2185</v>
      </c>
      <c r="B1900" s="649" t="s">
        <v>2642</v>
      </c>
    </row>
    <row r="1901" spans="1:2" ht="29.25" thickBot="1" x14ac:dyDescent="0.3">
      <c r="A1901" s="658" t="s">
        <v>2259</v>
      </c>
      <c r="B1901" s="666"/>
    </row>
    <row r="1902" spans="1:2" ht="29.25" thickBot="1" x14ac:dyDescent="0.3">
      <c r="A1902" s="658" t="s">
        <v>2187</v>
      </c>
      <c r="B1902" s="666">
        <f>B1904+B1922+B1931+B1913</f>
        <v>561.02819158</v>
      </c>
    </row>
    <row r="1903" spans="1:2" ht="15.75" thickBot="1" x14ac:dyDescent="0.3">
      <c r="A1903" s="649" t="s">
        <v>2188</v>
      </c>
      <c r="B1903" s="649"/>
    </row>
    <row r="1904" spans="1:2" ht="29.25" thickBot="1" x14ac:dyDescent="0.3">
      <c r="A1904" s="658" t="s">
        <v>2189</v>
      </c>
      <c r="B1904" s="666">
        <f>B1905+B1909</f>
        <v>434.07170687999997</v>
      </c>
    </row>
    <row r="1905" spans="1:2" ht="29.25" thickBot="1" x14ac:dyDescent="0.3">
      <c r="A1905" s="612" t="s">
        <v>2643</v>
      </c>
      <c r="B1905" s="660">
        <v>190.90391571999999</v>
      </c>
    </row>
    <row r="1906" spans="1:2" ht="15.75" thickBot="1" x14ac:dyDescent="0.3">
      <c r="A1906" s="599" t="s">
        <v>2191</v>
      </c>
      <c r="B1906" s="666">
        <f>B1905/B1899*100</f>
        <v>70.214949600014705</v>
      </c>
    </row>
    <row r="1907" spans="1:2" ht="15.75" thickBot="1" x14ac:dyDescent="0.3">
      <c r="A1907" s="599" t="s">
        <v>2192</v>
      </c>
      <c r="B1907" s="666">
        <v>119.84</v>
      </c>
    </row>
    <row r="1908" spans="1:2" ht="15.75" thickBot="1" x14ac:dyDescent="0.3">
      <c r="A1908" s="606" t="s">
        <v>2193</v>
      </c>
      <c r="B1908" s="666">
        <v>156.16399999999999</v>
      </c>
    </row>
    <row r="1909" spans="1:2" ht="29.25" thickBot="1" x14ac:dyDescent="0.3">
      <c r="A1909" s="612" t="s">
        <v>2644</v>
      </c>
      <c r="B1909" s="660">
        <v>243.16779116000001</v>
      </c>
    </row>
    <row r="1910" spans="1:2" ht="15.75" thickBot="1" x14ac:dyDescent="0.3">
      <c r="A1910" s="599" t="s">
        <v>2191</v>
      </c>
      <c r="B1910" s="666">
        <f>B1909/B1899*100</f>
        <v>89.437736969674688</v>
      </c>
    </row>
    <row r="1911" spans="1:2" ht="15.75" thickBot="1" x14ac:dyDescent="0.3">
      <c r="A1911" s="599" t="s">
        <v>2192</v>
      </c>
      <c r="B1911" s="666">
        <v>201.898</v>
      </c>
    </row>
    <row r="1912" spans="1:2" ht="15.75" thickBot="1" x14ac:dyDescent="0.3">
      <c r="A1912" s="606" t="s">
        <v>2193</v>
      </c>
      <c r="B1912" s="666">
        <v>192.90700000000001</v>
      </c>
    </row>
    <row r="1913" spans="1:2" ht="29.25" thickBot="1" x14ac:dyDescent="0.3">
      <c r="A1913" s="612" t="s">
        <v>2195</v>
      </c>
      <c r="B1913" s="665">
        <f>B1914+B1918</f>
        <v>92.811374820000012</v>
      </c>
    </row>
    <row r="1914" spans="1:2" ht="29.25" thickBot="1" x14ac:dyDescent="0.3">
      <c r="A1914" s="612" t="s">
        <v>2645</v>
      </c>
      <c r="B1914" s="660">
        <v>74.757167820000006</v>
      </c>
    </row>
    <row r="1915" spans="1:2" ht="15.75" thickBot="1" x14ac:dyDescent="0.3">
      <c r="A1915" s="599" t="s">
        <v>2191</v>
      </c>
      <c r="B1915" s="666">
        <f>B1914/B1899*100</f>
        <v>27.495877970465461</v>
      </c>
    </row>
    <row r="1916" spans="1:2" ht="15.75" thickBot="1" x14ac:dyDescent="0.3">
      <c r="A1916" s="599" t="s">
        <v>2192</v>
      </c>
      <c r="B1916" s="666">
        <v>52.73</v>
      </c>
    </row>
    <row r="1917" spans="1:2" ht="15.75" thickBot="1" x14ac:dyDescent="0.3">
      <c r="A1917" s="599" t="s">
        <v>2193</v>
      </c>
      <c r="B1917" s="666">
        <v>122.69799999999999</v>
      </c>
    </row>
    <row r="1918" spans="1:2" ht="29.25" thickBot="1" x14ac:dyDescent="0.3">
      <c r="A1918" s="612" t="s">
        <v>2646</v>
      </c>
      <c r="B1918" s="660">
        <v>18.054207000000002</v>
      </c>
    </row>
    <row r="1919" spans="1:2" ht="15.75" thickBot="1" x14ac:dyDescent="0.3">
      <c r="A1919" s="599" t="s">
        <v>2191</v>
      </c>
      <c r="B1919" s="666">
        <f>B1918/B1899*100</f>
        <v>6.6403836180738178</v>
      </c>
    </row>
    <row r="1920" spans="1:2" ht="15.75" thickBot="1" x14ac:dyDescent="0.3">
      <c r="A1920" s="599" t="s">
        <v>2192</v>
      </c>
      <c r="B1920" s="666">
        <v>20.059999999999999</v>
      </c>
    </row>
    <row r="1921" spans="1:2" ht="15.75" thickBot="1" x14ac:dyDescent="0.3">
      <c r="A1921" s="599" t="s">
        <v>2193</v>
      </c>
      <c r="B1921" s="666">
        <v>19.89</v>
      </c>
    </row>
    <row r="1922" spans="1:2" ht="29.25" thickBot="1" x14ac:dyDescent="0.3">
      <c r="A1922" s="658" t="s">
        <v>2198</v>
      </c>
      <c r="B1922" s="660">
        <f>B1923+B1927</f>
        <v>9.4439207500000002</v>
      </c>
    </row>
    <row r="1923" spans="1:2" ht="29.25" thickBot="1" x14ac:dyDescent="0.3">
      <c r="A1923" s="658" t="s">
        <v>2647</v>
      </c>
      <c r="B1923" s="660">
        <v>2.3213149999999998</v>
      </c>
    </row>
    <row r="1924" spans="1:2" ht="15.75" thickBot="1" x14ac:dyDescent="0.3">
      <c r="A1924" s="649" t="s">
        <v>2191</v>
      </c>
      <c r="B1924" s="666">
        <f>B1923/B1899*100</f>
        <v>0.85378560788568691</v>
      </c>
    </row>
    <row r="1925" spans="1:2" ht="15.75" thickBot="1" x14ac:dyDescent="0.3">
      <c r="A1925" s="649" t="s">
        <v>2192</v>
      </c>
      <c r="B1925" s="666">
        <v>2.3210000000000002</v>
      </c>
    </row>
    <row r="1926" spans="1:2" ht="15.75" thickBot="1" x14ac:dyDescent="0.3">
      <c r="A1926" s="649" t="s">
        <v>2193</v>
      </c>
      <c r="B1926" s="666">
        <v>2.3210000000000002</v>
      </c>
    </row>
    <row r="1927" spans="1:2" ht="29.25" thickBot="1" x14ac:dyDescent="0.3">
      <c r="A1927" s="658" t="s">
        <v>2648</v>
      </c>
      <c r="B1927" s="660">
        <v>7.12260575</v>
      </c>
    </row>
    <row r="1928" spans="1:2" ht="15.75" thickBot="1" x14ac:dyDescent="0.3">
      <c r="A1928" s="649" t="s">
        <v>2191</v>
      </c>
      <c r="B1928" s="666">
        <f>B1927/B1899*100</f>
        <v>2.6197126542472002</v>
      </c>
    </row>
    <row r="1929" spans="1:2" ht="15.75" thickBot="1" x14ac:dyDescent="0.3">
      <c r="A1929" s="649" t="s">
        <v>2192</v>
      </c>
      <c r="B1929" s="666">
        <v>7.1230000000000002</v>
      </c>
    </row>
    <row r="1930" spans="1:2" ht="15.75" thickBot="1" x14ac:dyDescent="0.3">
      <c r="A1930" s="649" t="s">
        <v>2193</v>
      </c>
      <c r="B1930" s="666">
        <v>7.1230000000000002</v>
      </c>
    </row>
    <row r="1931" spans="1:2" ht="29.25" thickBot="1" x14ac:dyDescent="0.3">
      <c r="A1931" s="658" t="s">
        <v>2201</v>
      </c>
      <c r="B1931" s="660">
        <f>B1932</f>
        <v>24.701189129999999</v>
      </c>
    </row>
    <row r="1932" spans="1:2" ht="15.75" thickBot="1" x14ac:dyDescent="0.3">
      <c r="A1932" s="649" t="s">
        <v>2202</v>
      </c>
      <c r="B1932" s="666">
        <v>24.701189129999999</v>
      </c>
    </row>
    <row r="1933" spans="1:2" ht="15.75" thickBot="1" x14ac:dyDescent="0.3">
      <c r="A1933" s="649" t="s">
        <v>2191</v>
      </c>
      <c r="B1933" s="666">
        <f>B1932/B1899*100</f>
        <v>9.085160685583979</v>
      </c>
    </row>
    <row r="1934" spans="1:2" ht="15.75" thickBot="1" x14ac:dyDescent="0.3">
      <c r="A1934" s="649" t="s">
        <v>2192</v>
      </c>
      <c r="B1934" s="666">
        <v>25.361000000000001</v>
      </c>
    </row>
    <row r="1935" spans="1:2" ht="15.75" thickBot="1" x14ac:dyDescent="0.3">
      <c r="A1935" s="649" t="s">
        <v>2193</v>
      </c>
      <c r="B1935" s="666">
        <v>18.914000000000001</v>
      </c>
    </row>
    <row r="1936" spans="1:2" ht="29.25" thickBot="1" x14ac:dyDescent="0.3">
      <c r="A1936" s="648" t="s">
        <v>2203</v>
      </c>
      <c r="B1936" s="681">
        <f>B1902/B1899*100</f>
        <v>206.34760710594554</v>
      </c>
    </row>
    <row r="1937" spans="1:2" ht="15.75" thickBot="1" x14ac:dyDescent="0.3">
      <c r="A1937" s="650" t="s">
        <v>2188</v>
      </c>
      <c r="B1937" s="681"/>
    </row>
    <row r="1938" spans="1:2" ht="15.75" thickBot="1" x14ac:dyDescent="0.3">
      <c r="A1938" s="650" t="s">
        <v>2204</v>
      </c>
      <c r="B1938" s="681">
        <f>B1906+B1910</f>
        <v>159.65268656968939</v>
      </c>
    </row>
    <row r="1939" spans="1:2" ht="15.75" thickBot="1" x14ac:dyDescent="0.3">
      <c r="A1939" s="650" t="s">
        <v>2205</v>
      </c>
      <c r="B1939" s="681">
        <f>B1924+B1928</f>
        <v>3.4734982621328871</v>
      </c>
    </row>
    <row r="1940" spans="1:2" ht="15.75" thickBot="1" x14ac:dyDescent="0.3">
      <c r="A1940" s="650" t="s">
        <v>2206</v>
      </c>
      <c r="B1940" s="681">
        <f>B1915+B1919</f>
        <v>34.136261588539277</v>
      </c>
    </row>
    <row r="1941" spans="1:2" ht="15.75" thickBot="1" x14ac:dyDescent="0.3">
      <c r="A1941" s="644" t="s">
        <v>2207</v>
      </c>
      <c r="B1941" s="667">
        <f>B1942/B1899*100</f>
        <v>0</v>
      </c>
    </row>
    <row r="1942" spans="1:2" ht="15.75" thickBot="1" x14ac:dyDescent="0.3">
      <c r="A1942" s="644" t="s">
        <v>2208</v>
      </c>
      <c r="B1942" s="667"/>
    </row>
    <row r="1943" spans="1:2" ht="15.75" thickBot="1" x14ac:dyDescent="0.3">
      <c r="A1943" s="644" t="s">
        <v>2209</v>
      </c>
      <c r="B1943" s="667">
        <f>B1944/B1899*100</f>
        <v>0</v>
      </c>
    </row>
    <row r="1944" spans="1:2" ht="15.75" thickBot="1" x14ac:dyDescent="0.3">
      <c r="A1944" s="646" t="s">
        <v>2210</v>
      </c>
      <c r="B1944" s="668"/>
    </row>
    <row r="1945" spans="1:2" x14ac:dyDescent="0.25">
      <c r="A1945" s="648" t="s">
        <v>2211</v>
      </c>
      <c r="B1945" s="654"/>
    </row>
    <row r="1946" spans="1:2" x14ac:dyDescent="0.25">
      <c r="A1946" s="654" t="s">
        <v>2212</v>
      </c>
      <c r="B1946" s="654" t="s">
        <v>2213</v>
      </c>
    </row>
    <row r="1947" spans="1:2" x14ac:dyDescent="0.25">
      <c r="A1947" s="654" t="s">
        <v>2214</v>
      </c>
      <c r="B1947" s="669" t="s">
        <v>2215</v>
      </c>
    </row>
    <row r="1948" spans="1:2" x14ac:dyDescent="0.25">
      <c r="A1948" s="654" t="s">
        <v>2216</v>
      </c>
      <c r="B1948" s="669"/>
    </row>
    <row r="1949" spans="1:2" x14ac:dyDescent="0.25">
      <c r="A1949" s="654" t="s">
        <v>2217</v>
      </c>
      <c r="B1949" s="654" t="s">
        <v>2649</v>
      </c>
    </row>
    <row r="1950" spans="1:2" ht="15.75" thickBot="1" x14ac:dyDescent="0.3">
      <c r="A1950" s="656" t="s">
        <v>2219</v>
      </c>
      <c r="B1950" s="669" t="s">
        <v>2650</v>
      </c>
    </row>
    <row r="1951" spans="1:2" ht="75.75" thickBot="1" x14ac:dyDescent="0.3">
      <c r="A1951" s="650" t="s">
        <v>2220</v>
      </c>
      <c r="B1951" s="651" t="s">
        <v>2651</v>
      </c>
    </row>
    <row r="1952" spans="1:2" ht="29.25" thickBot="1" x14ac:dyDescent="0.3">
      <c r="A1952" s="644" t="s">
        <v>2222</v>
      </c>
      <c r="B1952" s="692" t="s">
        <v>2223</v>
      </c>
    </row>
    <row r="1953" spans="1:3" ht="15.75" thickBot="1" x14ac:dyDescent="0.3">
      <c r="A1953" s="650" t="s">
        <v>2188</v>
      </c>
      <c r="B1953" s="693"/>
    </row>
    <row r="1954" spans="1:3" ht="15.75" thickBot="1" x14ac:dyDescent="0.3">
      <c r="A1954" s="650" t="s">
        <v>2224</v>
      </c>
      <c r="B1954" s="796" t="s">
        <v>2223</v>
      </c>
    </row>
    <row r="1955" spans="1:3" ht="15.75" thickBot="1" x14ac:dyDescent="0.3">
      <c r="A1955" s="650" t="s">
        <v>2225</v>
      </c>
      <c r="B1955" s="797"/>
    </row>
    <row r="1956" spans="1:3" ht="30.75" thickBot="1" x14ac:dyDescent="0.3">
      <c r="A1956" s="671" t="s">
        <v>2226</v>
      </c>
      <c r="B1956" s="672" t="s">
        <v>2633</v>
      </c>
    </row>
    <row r="1957" spans="1:3" ht="15.75" thickBot="1" x14ac:dyDescent="0.3">
      <c r="A1957" s="644" t="s">
        <v>2227</v>
      </c>
      <c r="B1957" s="673"/>
    </row>
    <row r="1958" spans="1:3" x14ac:dyDescent="0.25">
      <c r="A1958" s="654" t="s">
        <v>2228</v>
      </c>
      <c r="B1958" s="694" t="s">
        <v>2652</v>
      </c>
    </row>
    <row r="1959" spans="1:3" x14ac:dyDescent="0.25">
      <c r="A1959" s="654" t="s">
        <v>2230</v>
      </c>
      <c r="B1959" s="695"/>
    </row>
    <row r="1960" spans="1:3" ht="15.75" thickBot="1" x14ac:dyDescent="0.3">
      <c r="A1960" s="654" t="s">
        <v>2231</v>
      </c>
      <c r="B1960" s="696"/>
    </row>
    <row r="1961" spans="1:3" ht="45.75" thickBot="1" x14ac:dyDescent="0.3">
      <c r="A1961" s="648" t="s">
        <v>2232</v>
      </c>
      <c r="B1961" s="670" t="s">
        <v>2653</v>
      </c>
    </row>
    <row r="1962" spans="1:3" ht="28.5" x14ac:dyDescent="0.25">
      <c r="A1962" s="648" t="s">
        <v>2234</v>
      </c>
      <c r="B1962" s="793"/>
    </row>
    <row r="1963" spans="1:3" x14ac:dyDescent="0.25">
      <c r="A1963" s="654" t="s">
        <v>2235</v>
      </c>
      <c r="B1963" s="794"/>
    </row>
    <row r="1964" spans="1:3" x14ac:dyDescent="0.25">
      <c r="A1964" s="654" t="s">
        <v>2236</v>
      </c>
      <c r="B1964" s="794"/>
    </row>
    <row r="1965" spans="1:3" x14ac:dyDescent="0.25">
      <c r="A1965" s="654" t="s">
        <v>2237</v>
      </c>
      <c r="B1965" s="794"/>
    </row>
    <row r="1966" spans="1:3" x14ac:dyDescent="0.25">
      <c r="A1966" s="654" t="s">
        <v>2238</v>
      </c>
      <c r="B1966" s="794"/>
    </row>
    <row r="1967" spans="1:3" ht="15.75" thickBot="1" x14ac:dyDescent="0.3">
      <c r="A1967" s="677" t="s">
        <v>2239</v>
      </c>
      <c r="B1967" s="795"/>
    </row>
    <row r="1968" spans="1:3" ht="72.75" thickBot="1" x14ac:dyDescent="0.3">
      <c r="A1968" s="640" t="s">
        <v>5</v>
      </c>
      <c r="B1968" s="640" t="s">
        <v>2654</v>
      </c>
      <c r="C1968" s="441" t="s">
        <v>2655</v>
      </c>
    </row>
    <row r="1969" spans="1:2" ht="30.75" thickBot="1" x14ac:dyDescent="0.3">
      <c r="A1969" s="640" t="s">
        <v>2153</v>
      </c>
      <c r="B1969" s="641" t="s">
        <v>2637</v>
      </c>
    </row>
    <row r="1970" spans="1:2" ht="15.75" thickBot="1" x14ac:dyDescent="0.3">
      <c r="A1970" s="640" t="s">
        <v>2155</v>
      </c>
      <c r="B1970" s="642" t="s">
        <v>2156</v>
      </c>
    </row>
    <row r="1971" spans="1:2" ht="15.75" thickBot="1" x14ac:dyDescent="0.3">
      <c r="A1971" s="640" t="s">
        <v>2157</v>
      </c>
      <c r="B1971" s="596" t="s">
        <v>2292</v>
      </c>
    </row>
    <row r="1972" spans="1:2" ht="15.75" thickBot="1" x14ac:dyDescent="0.3">
      <c r="A1972" s="644" t="s">
        <v>2159</v>
      </c>
      <c r="B1972" s="641" t="s">
        <v>2616</v>
      </c>
    </row>
    <row r="1973" spans="1:2" ht="15.75" thickBot="1" x14ac:dyDescent="0.3">
      <c r="A1973" s="646" t="s">
        <v>2161</v>
      </c>
      <c r="B1973" s="546" t="s">
        <v>2162</v>
      </c>
    </row>
    <row r="1974" spans="1:2" ht="15.75" thickBot="1" x14ac:dyDescent="0.3">
      <c r="A1974" s="648" t="s">
        <v>2163</v>
      </c>
      <c r="B1974" s="649"/>
    </row>
    <row r="1975" spans="1:2" ht="60.75" thickBot="1" x14ac:dyDescent="0.3">
      <c r="A1975" s="649" t="s">
        <v>2164</v>
      </c>
      <c r="B1975" s="599" t="s">
        <v>2165</v>
      </c>
    </row>
    <row r="1976" spans="1:2" ht="60.75" thickBot="1" x14ac:dyDescent="0.3">
      <c r="A1976" s="650" t="s">
        <v>2166</v>
      </c>
      <c r="B1976" s="601" t="s">
        <v>2656</v>
      </c>
    </row>
    <row r="1977" spans="1:2" ht="60.75" thickBot="1" x14ac:dyDescent="0.3">
      <c r="A1977" s="651" t="s">
        <v>2168</v>
      </c>
      <c r="B1977" s="601" t="s">
        <v>2657</v>
      </c>
    </row>
    <row r="1978" spans="1:2" ht="15.75" thickBot="1" x14ac:dyDescent="0.3">
      <c r="A1978" s="644" t="s">
        <v>2170</v>
      </c>
      <c r="B1978" s="649"/>
    </row>
    <row r="1979" spans="1:2" ht="30.75" thickBot="1" x14ac:dyDescent="0.3">
      <c r="A1979" s="651" t="s">
        <v>2171</v>
      </c>
      <c r="B1979" s="649" t="s">
        <v>2658</v>
      </c>
    </row>
    <row r="1980" spans="1:2" ht="15.75" thickBot="1" x14ac:dyDescent="0.3">
      <c r="A1980" s="644" t="s">
        <v>2173</v>
      </c>
      <c r="B1980" s="649"/>
    </row>
    <row r="1981" spans="1:2" ht="30.75" thickBot="1" x14ac:dyDescent="0.3">
      <c r="A1981" s="652" t="s">
        <v>2174</v>
      </c>
      <c r="B1981" s="649" t="s">
        <v>2659</v>
      </c>
    </row>
    <row r="1982" spans="1:2" ht="15.75" thickBot="1" x14ac:dyDescent="0.3">
      <c r="A1982" s="644" t="s">
        <v>2176</v>
      </c>
      <c r="B1982" s="647"/>
    </row>
    <row r="1983" spans="1:2" ht="15.75" thickBot="1" x14ac:dyDescent="0.3">
      <c r="A1983" s="648" t="s">
        <v>2177</v>
      </c>
      <c r="B1983" s="647"/>
    </row>
    <row r="1984" spans="1:2" ht="15.75" thickBot="1" x14ac:dyDescent="0.3">
      <c r="A1984" s="644" t="s">
        <v>2178</v>
      </c>
      <c r="B1984" s="653"/>
    </row>
    <row r="1985" spans="1:2" ht="28.5" x14ac:dyDescent="0.25">
      <c r="A1985" s="648" t="s">
        <v>2179</v>
      </c>
      <c r="B1985" s="650"/>
    </row>
    <row r="1986" spans="1:2" ht="45" x14ac:dyDescent="0.25">
      <c r="A1986" s="654" t="s">
        <v>2180</v>
      </c>
      <c r="B1986" s="654"/>
    </row>
    <row r="1987" spans="1:2" x14ac:dyDescent="0.25">
      <c r="A1987" s="654" t="s">
        <v>2181</v>
      </c>
      <c r="B1987" s="654"/>
    </row>
    <row r="1988" spans="1:2" x14ac:dyDescent="0.25">
      <c r="A1988" s="654" t="s">
        <v>2182</v>
      </c>
      <c r="B1988" s="654"/>
    </row>
    <row r="1989" spans="1:2" ht="15.75" thickBot="1" x14ac:dyDescent="0.3">
      <c r="A1989" s="655" t="s">
        <v>2183</v>
      </c>
      <c r="B1989" s="656"/>
    </row>
    <row r="1990" spans="1:2" ht="15.75" thickBot="1" x14ac:dyDescent="0.3">
      <c r="A1990" s="657" t="s">
        <v>2184</v>
      </c>
      <c r="B1990" s="660">
        <v>3057.7</v>
      </c>
    </row>
    <row r="1991" spans="1:2" ht="30.75" thickBot="1" x14ac:dyDescent="0.3">
      <c r="A1991" s="649" t="s">
        <v>2185</v>
      </c>
      <c r="B1991" s="649" t="s">
        <v>2660</v>
      </c>
    </row>
    <row r="1992" spans="1:2" ht="29.25" thickBot="1" x14ac:dyDescent="0.3">
      <c r="A1992" s="658" t="s">
        <v>2259</v>
      </c>
      <c r="B1992" s="649"/>
    </row>
    <row r="1993" spans="1:2" ht="29.25" thickBot="1" x14ac:dyDescent="0.3">
      <c r="A1993" s="658" t="s">
        <v>2187</v>
      </c>
      <c r="B1993" s="666">
        <f>B1995+B2028+B2037+B2046</f>
        <v>1924.7015876099999</v>
      </c>
    </row>
    <row r="1994" spans="1:2" ht="15.75" thickBot="1" x14ac:dyDescent="0.3">
      <c r="A1994" s="649" t="s">
        <v>2188</v>
      </c>
      <c r="B1994" s="649"/>
    </row>
    <row r="1995" spans="1:2" ht="29.25" thickBot="1" x14ac:dyDescent="0.3">
      <c r="A1995" s="658" t="s">
        <v>2189</v>
      </c>
      <c r="B1995" s="660">
        <f>B1996+B2000+B2004+B2008+B2016+B2012+B2020+B2024</f>
        <v>1391.47187833</v>
      </c>
    </row>
    <row r="1996" spans="1:2" ht="29.25" thickBot="1" x14ac:dyDescent="0.3">
      <c r="A1996" s="612" t="s">
        <v>2661</v>
      </c>
      <c r="B1996" s="660">
        <v>810.96202474999996</v>
      </c>
    </row>
    <row r="1997" spans="1:2" ht="15.75" thickBot="1" x14ac:dyDescent="0.3">
      <c r="A1997" s="599" t="s">
        <v>2191</v>
      </c>
      <c r="B1997" s="666">
        <f>B1996/B1990*100</f>
        <v>26.521961760473562</v>
      </c>
    </row>
    <row r="1998" spans="1:2" ht="15.75" thickBot="1" x14ac:dyDescent="0.3">
      <c r="A1998" s="599" t="s">
        <v>2192</v>
      </c>
      <c r="B1998" s="666">
        <v>769.54899999999998</v>
      </c>
    </row>
    <row r="1999" spans="1:2" ht="15.75" thickBot="1" x14ac:dyDescent="0.3">
      <c r="A1999" s="599" t="s">
        <v>2193</v>
      </c>
      <c r="B1999" s="666">
        <v>809.29200000000003</v>
      </c>
    </row>
    <row r="2000" spans="1:2" ht="29.25" thickBot="1" x14ac:dyDescent="0.3">
      <c r="A2000" s="612" t="s">
        <v>2662</v>
      </c>
      <c r="B2000" s="660">
        <v>38.487638740000001</v>
      </c>
    </row>
    <row r="2001" spans="1:2" ht="15.75" thickBot="1" x14ac:dyDescent="0.3">
      <c r="A2001" s="599" t="s">
        <v>2191</v>
      </c>
      <c r="B2001" s="666">
        <f>B2000/B1899*100</f>
        <v>14.155852194861799</v>
      </c>
    </row>
    <row r="2002" spans="1:2" ht="15.75" thickBot="1" x14ac:dyDescent="0.3">
      <c r="A2002" s="599" t="s">
        <v>2192</v>
      </c>
      <c r="B2002" s="666">
        <v>38.488</v>
      </c>
    </row>
    <row r="2003" spans="1:2" ht="15.75" thickBot="1" x14ac:dyDescent="0.3">
      <c r="A2003" s="606" t="s">
        <v>2193</v>
      </c>
      <c r="B2003" s="666">
        <v>38.488</v>
      </c>
    </row>
    <row r="2004" spans="1:2" ht="29.25" thickBot="1" x14ac:dyDescent="0.3">
      <c r="A2004" s="612" t="s">
        <v>2663</v>
      </c>
      <c r="B2004" s="660">
        <v>223.07036149999999</v>
      </c>
    </row>
    <row r="2005" spans="1:2" ht="15.75" thickBot="1" x14ac:dyDescent="0.3">
      <c r="A2005" s="599" t="s">
        <v>2191</v>
      </c>
      <c r="B2005" s="666">
        <f>B2004/B1990*100</f>
        <v>7.2953645387055639</v>
      </c>
    </row>
    <row r="2006" spans="1:2" ht="15.75" thickBot="1" x14ac:dyDescent="0.3">
      <c r="A2006" s="599" t="s">
        <v>2192</v>
      </c>
      <c r="B2006" s="666">
        <v>175.06200000000001</v>
      </c>
    </row>
    <row r="2007" spans="1:2" ht="15.75" thickBot="1" x14ac:dyDescent="0.3">
      <c r="A2007" s="599" t="s">
        <v>2193</v>
      </c>
      <c r="B2007" s="666">
        <v>224.81700000000001</v>
      </c>
    </row>
    <row r="2008" spans="1:2" ht="29.25" thickBot="1" x14ac:dyDescent="0.3">
      <c r="A2008" s="612" t="s">
        <v>2664</v>
      </c>
      <c r="B2008" s="660">
        <v>71.860805499999998</v>
      </c>
    </row>
    <row r="2009" spans="1:2" ht="15.75" thickBot="1" x14ac:dyDescent="0.3">
      <c r="A2009" s="599" t="s">
        <v>2191</v>
      </c>
      <c r="B2009" s="666">
        <f>B2008/B1990*100</f>
        <v>2.3501587958269288</v>
      </c>
    </row>
    <row r="2010" spans="1:2" ht="15.75" thickBot="1" x14ac:dyDescent="0.3">
      <c r="A2010" s="599" t="s">
        <v>2192</v>
      </c>
      <c r="B2010" s="666">
        <v>68.251999999999995</v>
      </c>
    </row>
    <row r="2011" spans="1:2" ht="15.75" thickBot="1" x14ac:dyDescent="0.3">
      <c r="A2011" s="599" t="s">
        <v>2193</v>
      </c>
      <c r="B2011" s="666">
        <v>71.843999999999994</v>
      </c>
    </row>
    <row r="2012" spans="1:2" ht="29.25" thickBot="1" x14ac:dyDescent="0.3">
      <c r="A2012" s="612" t="s">
        <v>2665</v>
      </c>
      <c r="B2012" s="660">
        <v>5.1504530800000001</v>
      </c>
    </row>
    <row r="2013" spans="1:2" ht="15.75" thickBot="1" x14ac:dyDescent="0.3">
      <c r="A2013" s="599" t="s">
        <v>2191</v>
      </c>
      <c r="B2013" s="666">
        <f>B2012/B1990*100</f>
        <v>0.16844206691303923</v>
      </c>
    </row>
    <row r="2014" spans="1:2" ht="15.75" thickBot="1" x14ac:dyDescent="0.3">
      <c r="A2014" s="599" t="s">
        <v>2192</v>
      </c>
      <c r="B2014" s="666">
        <v>0</v>
      </c>
    </row>
    <row r="2015" spans="1:2" ht="15.75" thickBot="1" x14ac:dyDescent="0.3">
      <c r="A2015" s="599" t="s">
        <v>2193</v>
      </c>
      <c r="B2015" s="666">
        <v>5.1079999999999997</v>
      </c>
    </row>
    <row r="2016" spans="1:2" ht="29.25" thickBot="1" x14ac:dyDescent="0.3">
      <c r="A2016" s="612" t="s">
        <v>2666</v>
      </c>
      <c r="B2016" s="660">
        <v>36.485442020000001</v>
      </c>
    </row>
    <row r="2017" spans="1:2" ht="15.75" thickBot="1" x14ac:dyDescent="0.3">
      <c r="A2017" s="599" t="s">
        <v>2191</v>
      </c>
      <c r="B2017" s="666">
        <f>B2016/B1990*100</f>
        <v>1.1932315799457109</v>
      </c>
    </row>
    <row r="2018" spans="1:2" ht="15.75" thickBot="1" x14ac:dyDescent="0.3">
      <c r="A2018" s="599" t="s">
        <v>2192</v>
      </c>
      <c r="B2018" s="666">
        <v>24.155999999999999</v>
      </c>
    </row>
    <row r="2019" spans="1:2" ht="15.75" thickBot="1" x14ac:dyDescent="0.3">
      <c r="A2019" s="599" t="s">
        <v>2193</v>
      </c>
      <c r="B2019" s="666">
        <v>34.901000000000003</v>
      </c>
    </row>
    <row r="2020" spans="1:2" ht="29.25" thickBot="1" x14ac:dyDescent="0.3">
      <c r="A2020" s="612" t="s">
        <v>2667</v>
      </c>
      <c r="B2020" s="660">
        <v>204.96600000000001</v>
      </c>
    </row>
    <row r="2021" spans="1:2" ht="15.75" thickBot="1" x14ac:dyDescent="0.3">
      <c r="A2021" s="599" t="s">
        <v>2191</v>
      </c>
      <c r="B2021" s="666">
        <f>B2020/B1990*100</f>
        <v>6.7032737024560944</v>
      </c>
    </row>
    <row r="2022" spans="1:2" ht="15.75" thickBot="1" x14ac:dyDescent="0.3">
      <c r="A2022" s="599" t="s">
        <v>2192</v>
      </c>
      <c r="B2022" s="666">
        <v>192.78700000000001</v>
      </c>
    </row>
    <row r="2023" spans="1:2" ht="15.75" thickBot="1" x14ac:dyDescent="0.3">
      <c r="A2023" s="599" t="s">
        <v>2193</v>
      </c>
      <c r="B2023" s="666">
        <v>202.834</v>
      </c>
    </row>
    <row r="2024" spans="1:2" ht="29.25" thickBot="1" x14ac:dyDescent="0.3">
      <c r="A2024" s="612" t="s">
        <v>2668</v>
      </c>
      <c r="B2024" s="660">
        <v>0.48915273999999997</v>
      </c>
    </row>
    <row r="2025" spans="1:2" ht="15.75" thickBot="1" x14ac:dyDescent="0.3">
      <c r="A2025" s="599" t="s">
        <v>2191</v>
      </c>
      <c r="B2025" s="666">
        <f>B2024/B1990*100</f>
        <v>1.5997407855577721E-2</v>
      </c>
    </row>
    <row r="2026" spans="1:2" ht="15.75" thickBot="1" x14ac:dyDescent="0.3">
      <c r="A2026" s="599" t="s">
        <v>2192</v>
      </c>
      <c r="B2026" s="666">
        <v>0.46100000000000002</v>
      </c>
    </row>
    <row r="2027" spans="1:2" ht="15.75" thickBot="1" x14ac:dyDescent="0.3">
      <c r="A2027" s="599" t="s">
        <v>2193</v>
      </c>
      <c r="B2027" s="666">
        <v>0.46</v>
      </c>
    </row>
    <row r="2028" spans="1:2" ht="29.25" thickBot="1" x14ac:dyDescent="0.3">
      <c r="A2028" s="612" t="s">
        <v>2195</v>
      </c>
      <c r="B2028" s="666">
        <f>B2029+B2033</f>
        <v>131.99672232</v>
      </c>
    </row>
    <row r="2029" spans="1:2" ht="29.25" thickBot="1" x14ac:dyDescent="0.3">
      <c r="A2029" s="612" t="s">
        <v>2645</v>
      </c>
      <c r="B2029" s="660">
        <v>113.31920432</v>
      </c>
    </row>
    <row r="2030" spans="1:2" ht="15.75" thickBot="1" x14ac:dyDescent="0.3">
      <c r="A2030" s="599" t="s">
        <v>2191</v>
      </c>
      <c r="B2030" s="666">
        <f>B2029/B1990*100</f>
        <v>3.7060275475030253</v>
      </c>
    </row>
    <row r="2031" spans="1:2" ht="15.75" thickBot="1" x14ac:dyDescent="0.3">
      <c r="A2031" s="599" t="s">
        <v>2192</v>
      </c>
      <c r="B2031" s="666">
        <v>118.71599999999999</v>
      </c>
    </row>
    <row r="2032" spans="1:2" ht="15.75" thickBot="1" x14ac:dyDescent="0.3">
      <c r="A2032" s="599" t="s">
        <v>2193</v>
      </c>
      <c r="B2032" s="666">
        <v>51.863999999999997</v>
      </c>
    </row>
    <row r="2033" spans="1:3" ht="29.25" thickBot="1" x14ac:dyDescent="0.3">
      <c r="A2033" s="612" t="s">
        <v>2646</v>
      </c>
      <c r="B2033" s="660">
        <v>18.677517999999999</v>
      </c>
    </row>
    <row r="2034" spans="1:3" ht="15.75" thickBot="1" x14ac:dyDescent="0.3">
      <c r="A2034" s="599" t="s">
        <v>2191</v>
      </c>
      <c r="B2034" s="666">
        <f>B2033/B1990*100</f>
        <v>0.61083552997350954</v>
      </c>
    </row>
    <row r="2035" spans="1:3" ht="15.75" thickBot="1" x14ac:dyDescent="0.3">
      <c r="A2035" s="599" t="s">
        <v>2192</v>
      </c>
      <c r="B2035" s="666">
        <v>7.6139999999999999</v>
      </c>
    </row>
    <row r="2036" spans="1:3" ht="15.75" thickBot="1" x14ac:dyDescent="0.3">
      <c r="A2036" s="599" t="s">
        <v>2193</v>
      </c>
      <c r="B2036" s="666">
        <v>4.6420000000000003</v>
      </c>
    </row>
    <row r="2037" spans="1:3" ht="29.25" thickBot="1" x14ac:dyDescent="0.3">
      <c r="A2037" s="658" t="s">
        <v>2198</v>
      </c>
      <c r="B2037" s="660">
        <f>B2038+B2042</f>
        <v>383.01166617000001</v>
      </c>
    </row>
    <row r="2038" spans="1:3" ht="30.75" thickBot="1" x14ac:dyDescent="0.3">
      <c r="A2038" s="649" t="s">
        <v>2669</v>
      </c>
      <c r="B2038" s="666">
        <v>382.37446617000001</v>
      </c>
    </row>
    <row r="2039" spans="1:3" ht="15.75" thickBot="1" x14ac:dyDescent="0.3">
      <c r="A2039" s="649" t="s">
        <v>2191</v>
      </c>
      <c r="B2039" s="666">
        <f>B2038/B1990*100</f>
        <v>12.505296993491841</v>
      </c>
    </row>
    <row r="2040" spans="1:3" ht="15.75" thickBot="1" x14ac:dyDescent="0.3">
      <c r="A2040" s="649" t="s">
        <v>2192</v>
      </c>
      <c r="B2040" s="666">
        <v>383.423</v>
      </c>
    </row>
    <row r="2041" spans="1:3" ht="15.75" thickBot="1" x14ac:dyDescent="0.3">
      <c r="A2041" s="649" t="s">
        <v>2193</v>
      </c>
      <c r="B2041" s="666">
        <v>383.423</v>
      </c>
    </row>
    <row r="2042" spans="1:3" ht="30.75" thickBot="1" x14ac:dyDescent="0.3">
      <c r="A2042" s="649" t="s">
        <v>2670</v>
      </c>
      <c r="B2042" s="666">
        <v>0.63719999999999999</v>
      </c>
    </row>
    <row r="2043" spans="1:3" ht="15.75" thickBot="1" x14ac:dyDescent="0.3">
      <c r="A2043" s="649" t="s">
        <v>2191</v>
      </c>
      <c r="B2043" s="666">
        <f>B2042/B1990*100</f>
        <v>2.0839192857376461E-2</v>
      </c>
    </row>
    <row r="2044" spans="1:3" ht="15.75" thickBot="1" x14ac:dyDescent="0.3">
      <c r="A2044" s="649" t="s">
        <v>2192</v>
      </c>
      <c r="B2044" s="666">
        <v>0.63700000000000001</v>
      </c>
    </row>
    <row r="2045" spans="1:3" ht="15.75" thickBot="1" x14ac:dyDescent="0.3">
      <c r="A2045" s="649" t="s">
        <v>2193</v>
      </c>
      <c r="B2045" s="666">
        <v>1.6990000000000001</v>
      </c>
      <c r="C2045" s="441" t="s">
        <v>2671</v>
      </c>
    </row>
    <row r="2046" spans="1:3" ht="29.25" thickBot="1" x14ac:dyDescent="0.3">
      <c r="A2046" s="658" t="s">
        <v>2201</v>
      </c>
      <c r="B2046" s="660">
        <f>B2047</f>
        <v>18.22132079</v>
      </c>
    </row>
    <row r="2047" spans="1:3" ht="15.75" thickBot="1" x14ac:dyDescent="0.3">
      <c r="A2047" s="649" t="s">
        <v>2202</v>
      </c>
      <c r="B2047" s="666">
        <v>18.22132079</v>
      </c>
    </row>
    <row r="2048" spans="1:3" ht="15.75" thickBot="1" x14ac:dyDescent="0.3">
      <c r="A2048" s="649" t="s">
        <v>2191</v>
      </c>
      <c r="B2048" s="666">
        <f>B2047/B1990*100</f>
        <v>0.59591591032475388</v>
      </c>
    </row>
    <row r="2049" spans="1:2" ht="15.75" thickBot="1" x14ac:dyDescent="0.3">
      <c r="A2049" s="649" t="s">
        <v>2192</v>
      </c>
      <c r="B2049" s="666">
        <v>20.751999999999999</v>
      </c>
    </row>
    <row r="2050" spans="1:2" ht="15.75" thickBot="1" x14ac:dyDescent="0.3">
      <c r="A2050" s="649" t="s">
        <v>2193</v>
      </c>
      <c r="B2050" s="666">
        <v>9.2690000000000001</v>
      </c>
    </row>
    <row r="2051" spans="1:2" ht="29.25" thickBot="1" x14ac:dyDescent="0.3">
      <c r="A2051" s="648" t="s">
        <v>2203</v>
      </c>
      <c r="B2051" s="681">
        <f>B1993/B1990*100</f>
        <v>62.946057088988461</v>
      </c>
    </row>
    <row r="2052" spans="1:2" ht="15.75" thickBot="1" x14ac:dyDescent="0.3">
      <c r="A2052" s="650" t="s">
        <v>2188</v>
      </c>
      <c r="B2052" s="681"/>
    </row>
    <row r="2053" spans="1:2" ht="15.75" thickBot="1" x14ac:dyDescent="0.3">
      <c r="A2053" s="650" t="s">
        <v>2204</v>
      </c>
      <c r="B2053" s="681">
        <f>B1997+B2001+B2005+B2009+B2017+B2013+B2021+B2025</f>
        <v>58.404282047038272</v>
      </c>
    </row>
    <row r="2054" spans="1:2" ht="15.75" thickBot="1" x14ac:dyDescent="0.3">
      <c r="A2054" s="650" t="s">
        <v>2205</v>
      </c>
      <c r="B2054" s="681">
        <f>B2039+B2043</f>
        <v>12.526136186349218</v>
      </c>
    </row>
    <row r="2055" spans="1:2" ht="15.75" thickBot="1" x14ac:dyDescent="0.3">
      <c r="A2055" s="650" t="s">
        <v>2206</v>
      </c>
      <c r="B2055" s="681">
        <f>B2034+B2030</f>
        <v>4.3168630774765351</v>
      </c>
    </row>
    <row r="2056" spans="1:2" ht="15.75" thickBot="1" x14ac:dyDescent="0.3">
      <c r="A2056" s="644" t="s">
        <v>2207</v>
      </c>
      <c r="B2056" s="667">
        <f>B2057/B1990*100</f>
        <v>0</v>
      </c>
    </row>
    <row r="2057" spans="1:2" ht="15.75" thickBot="1" x14ac:dyDescent="0.3">
      <c r="A2057" s="644" t="s">
        <v>2208</v>
      </c>
      <c r="B2057" s="667"/>
    </row>
    <row r="2058" spans="1:2" ht="15.75" thickBot="1" x14ac:dyDescent="0.3">
      <c r="A2058" s="644" t="s">
        <v>2209</v>
      </c>
      <c r="B2058" s="667">
        <f>B2059/B1990*100</f>
        <v>0</v>
      </c>
    </row>
    <row r="2059" spans="1:2" ht="15.75" thickBot="1" x14ac:dyDescent="0.3">
      <c r="A2059" s="646" t="s">
        <v>2210</v>
      </c>
      <c r="B2059" s="668"/>
    </row>
    <row r="2060" spans="1:2" x14ac:dyDescent="0.25">
      <c r="A2060" s="648" t="s">
        <v>2211</v>
      </c>
      <c r="B2060" s="654"/>
    </row>
    <row r="2061" spans="1:2" x14ac:dyDescent="0.25">
      <c r="A2061" s="654" t="s">
        <v>2212</v>
      </c>
      <c r="B2061" s="654" t="s">
        <v>2213</v>
      </c>
    </row>
    <row r="2062" spans="1:2" x14ac:dyDescent="0.25">
      <c r="A2062" s="654" t="s">
        <v>2214</v>
      </c>
      <c r="B2062" s="669" t="s">
        <v>2215</v>
      </c>
    </row>
    <row r="2063" spans="1:2" x14ac:dyDescent="0.25">
      <c r="A2063" s="654" t="s">
        <v>2216</v>
      </c>
      <c r="B2063" s="669"/>
    </row>
    <row r="2064" spans="1:2" x14ac:dyDescent="0.25">
      <c r="A2064" s="654" t="s">
        <v>2217</v>
      </c>
      <c r="B2064" s="654" t="s">
        <v>2672</v>
      </c>
    </row>
    <row r="2065" spans="1:2" ht="15.75" thickBot="1" x14ac:dyDescent="0.3">
      <c r="A2065" s="656" t="s">
        <v>2219</v>
      </c>
      <c r="B2065" s="669" t="s">
        <v>2673</v>
      </c>
    </row>
    <row r="2066" spans="1:2" ht="30.75" thickBot="1" x14ac:dyDescent="0.3">
      <c r="A2066" s="650" t="s">
        <v>2220</v>
      </c>
      <c r="B2066" s="651" t="s">
        <v>2674</v>
      </c>
    </row>
    <row r="2067" spans="1:2" ht="29.25" thickBot="1" x14ac:dyDescent="0.3">
      <c r="A2067" s="644" t="s">
        <v>2222</v>
      </c>
      <c r="B2067" s="692" t="s">
        <v>2223</v>
      </c>
    </row>
    <row r="2068" spans="1:2" ht="15.75" thickBot="1" x14ac:dyDescent="0.3">
      <c r="A2068" s="650" t="s">
        <v>2188</v>
      </c>
      <c r="B2068" s="693"/>
    </row>
    <row r="2069" spans="1:2" ht="15.75" thickBot="1" x14ac:dyDescent="0.3">
      <c r="A2069" s="650" t="s">
        <v>2224</v>
      </c>
      <c r="B2069" s="796" t="s">
        <v>2223</v>
      </c>
    </row>
    <row r="2070" spans="1:2" ht="15.75" thickBot="1" x14ac:dyDescent="0.3">
      <c r="A2070" s="650" t="s">
        <v>2225</v>
      </c>
      <c r="B2070" s="797"/>
    </row>
    <row r="2071" spans="1:2" ht="15.75" thickBot="1" x14ac:dyDescent="0.3">
      <c r="A2071" s="671" t="s">
        <v>2226</v>
      </c>
      <c r="B2071" s="672" t="s">
        <v>2675</v>
      </c>
    </row>
    <row r="2072" spans="1:2" ht="15.75" thickBot="1" x14ac:dyDescent="0.3">
      <c r="A2072" s="644" t="s">
        <v>2227</v>
      </c>
      <c r="B2072" s="673"/>
    </row>
    <row r="2073" spans="1:2" x14ac:dyDescent="0.25">
      <c r="A2073" s="654" t="s">
        <v>2228</v>
      </c>
      <c r="B2073" s="694" t="s">
        <v>2676</v>
      </c>
    </row>
    <row r="2074" spans="1:2" x14ac:dyDescent="0.25">
      <c r="A2074" s="654" t="s">
        <v>2230</v>
      </c>
      <c r="B2074" s="695"/>
    </row>
    <row r="2075" spans="1:2" ht="15.75" thickBot="1" x14ac:dyDescent="0.3">
      <c r="A2075" s="654" t="s">
        <v>2231</v>
      </c>
      <c r="B2075" s="696"/>
    </row>
    <row r="2076" spans="1:2" ht="45.75" thickBot="1" x14ac:dyDescent="0.3">
      <c r="A2076" s="676" t="s">
        <v>2232</v>
      </c>
      <c r="B2076" s="670" t="s">
        <v>2677</v>
      </c>
    </row>
    <row r="2077" spans="1:2" ht="28.5" x14ac:dyDescent="0.25">
      <c r="A2077" s="648" t="s">
        <v>2234</v>
      </c>
      <c r="B2077" s="793"/>
    </row>
    <row r="2078" spans="1:2" x14ac:dyDescent="0.25">
      <c r="A2078" s="654" t="s">
        <v>2235</v>
      </c>
      <c r="B2078" s="794"/>
    </row>
    <row r="2079" spans="1:2" x14ac:dyDescent="0.25">
      <c r="A2079" s="654" t="s">
        <v>2236</v>
      </c>
      <c r="B2079" s="794"/>
    </row>
    <row r="2080" spans="1:2" x14ac:dyDescent="0.25">
      <c r="A2080" s="654" t="s">
        <v>2237</v>
      </c>
      <c r="B2080" s="794"/>
    </row>
    <row r="2081" spans="1:2" x14ac:dyDescent="0.25">
      <c r="A2081" s="654" t="s">
        <v>2238</v>
      </c>
      <c r="B2081" s="794"/>
    </row>
    <row r="2082" spans="1:2" ht="15.75" thickBot="1" x14ac:dyDescent="0.3">
      <c r="A2082" s="677" t="s">
        <v>2239</v>
      </c>
      <c r="B2082" s="795"/>
    </row>
    <row r="2083" spans="1:2" ht="87" thickBot="1" x14ac:dyDescent="0.3">
      <c r="A2083" s="640" t="s">
        <v>5</v>
      </c>
      <c r="B2083" s="640" t="s">
        <v>2678</v>
      </c>
    </row>
    <row r="2084" spans="1:2" ht="105.75" thickBot="1" x14ac:dyDescent="0.3">
      <c r="A2084" s="640" t="s">
        <v>2153</v>
      </c>
      <c r="B2084" s="641" t="s">
        <v>2679</v>
      </c>
    </row>
    <row r="2085" spans="1:2" ht="15.75" thickBot="1" x14ac:dyDescent="0.3">
      <c r="A2085" s="640" t="s">
        <v>2155</v>
      </c>
      <c r="B2085" s="642" t="s">
        <v>2156</v>
      </c>
    </row>
    <row r="2086" spans="1:2" ht="15.75" thickBot="1" x14ac:dyDescent="0.3">
      <c r="A2086" s="640" t="s">
        <v>2157</v>
      </c>
      <c r="B2086" s="596" t="s">
        <v>2292</v>
      </c>
    </row>
    <row r="2087" spans="1:2" ht="15.75" thickBot="1" x14ac:dyDescent="0.3">
      <c r="A2087" s="644" t="s">
        <v>2159</v>
      </c>
      <c r="B2087" s="641" t="s">
        <v>2680</v>
      </c>
    </row>
    <row r="2088" spans="1:2" ht="15.75" thickBot="1" x14ac:dyDescent="0.3">
      <c r="A2088" s="646" t="s">
        <v>2161</v>
      </c>
      <c r="B2088" s="546" t="s">
        <v>2162</v>
      </c>
    </row>
    <row r="2089" spans="1:2" ht="15.75" thickBot="1" x14ac:dyDescent="0.3">
      <c r="A2089" s="648" t="s">
        <v>2163</v>
      </c>
      <c r="B2089" s="649"/>
    </row>
    <row r="2090" spans="1:2" ht="60.75" thickBot="1" x14ac:dyDescent="0.3">
      <c r="A2090" s="649" t="s">
        <v>2164</v>
      </c>
      <c r="B2090" s="599" t="s">
        <v>2165</v>
      </c>
    </row>
    <row r="2091" spans="1:2" ht="60.75" thickBot="1" x14ac:dyDescent="0.3">
      <c r="A2091" s="650" t="s">
        <v>2166</v>
      </c>
      <c r="B2091" s="601" t="s">
        <v>2681</v>
      </c>
    </row>
    <row r="2092" spans="1:2" ht="60.75" thickBot="1" x14ac:dyDescent="0.3">
      <c r="A2092" s="651" t="s">
        <v>2168</v>
      </c>
      <c r="B2092" s="601" t="s">
        <v>2682</v>
      </c>
    </row>
    <row r="2093" spans="1:2" ht="15.75" thickBot="1" x14ac:dyDescent="0.3">
      <c r="A2093" s="644" t="s">
        <v>2170</v>
      </c>
      <c r="B2093" s="649"/>
    </row>
    <row r="2094" spans="1:2" ht="30.75" thickBot="1" x14ac:dyDescent="0.3">
      <c r="A2094" s="651" t="s">
        <v>2171</v>
      </c>
      <c r="B2094" s="649" t="s">
        <v>2374</v>
      </c>
    </row>
    <row r="2095" spans="1:2" ht="15.75" thickBot="1" x14ac:dyDescent="0.3">
      <c r="A2095" s="644" t="s">
        <v>2173</v>
      </c>
      <c r="B2095" s="649"/>
    </row>
    <row r="2096" spans="1:2" ht="30.75" thickBot="1" x14ac:dyDescent="0.3">
      <c r="A2096" s="652" t="s">
        <v>2174</v>
      </c>
      <c r="B2096" s="649" t="s">
        <v>2683</v>
      </c>
    </row>
    <row r="2097" spans="1:2" ht="15.75" thickBot="1" x14ac:dyDescent="0.3">
      <c r="A2097" s="644" t="s">
        <v>2176</v>
      </c>
      <c r="B2097" s="647"/>
    </row>
    <row r="2098" spans="1:2" ht="15.75" thickBot="1" x14ac:dyDescent="0.3">
      <c r="A2098" s="648" t="s">
        <v>2177</v>
      </c>
      <c r="B2098" s="647"/>
    </row>
    <row r="2099" spans="1:2" ht="15.75" thickBot="1" x14ac:dyDescent="0.3">
      <c r="A2099" s="644" t="s">
        <v>2178</v>
      </c>
      <c r="B2099" s="653"/>
    </row>
    <row r="2100" spans="1:2" ht="28.5" x14ac:dyDescent="0.25">
      <c r="A2100" s="648" t="s">
        <v>2179</v>
      </c>
      <c r="B2100" s="650"/>
    </row>
    <row r="2101" spans="1:2" ht="45" x14ac:dyDescent="0.25">
      <c r="A2101" s="654" t="s">
        <v>2180</v>
      </c>
      <c r="B2101" s="654"/>
    </row>
    <row r="2102" spans="1:2" x14ac:dyDescent="0.25">
      <c r="A2102" s="654" t="s">
        <v>2181</v>
      </c>
      <c r="B2102" s="654"/>
    </row>
    <row r="2103" spans="1:2" x14ac:dyDescent="0.25">
      <c r="A2103" s="654" t="s">
        <v>2182</v>
      </c>
      <c r="B2103" s="654"/>
    </row>
    <row r="2104" spans="1:2" ht="15.75" thickBot="1" x14ac:dyDescent="0.3">
      <c r="A2104" s="655" t="s">
        <v>2183</v>
      </c>
      <c r="B2104" s="656"/>
    </row>
    <row r="2105" spans="1:2" ht="15.75" thickBot="1" x14ac:dyDescent="0.3">
      <c r="A2105" s="657" t="s">
        <v>2184</v>
      </c>
      <c r="B2105" s="666">
        <v>672.28</v>
      </c>
    </row>
    <row r="2106" spans="1:2" ht="30.75" thickBot="1" x14ac:dyDescent="0.3">
      <c r="A2106" s="649" t="s">
        <v>2185</v>
      </c>
      <c r="B2106" s="649" t="s">
        <v>2684</v>
      </c>
    </row>
    <row r="2107" spans="1:2" ht="29.25" thickBot="1" x14ac:dyDescent="0.3">
      <c r="A2107" s="658" t="s">
        <v>2259</v>
      </c>
      <c r="B2107" s="666"/>
    </row>
    <row r="2108" spans="1:2" ht="29.25" thickBot="1" x14ac:dyDescent="0.3">
      <c r="A2108" s="658" t="s">
        <v>2187</v>
      </c>
      <c r="B2108" s="660">
        <f>B2110+B2115+B2120+B2130</f>
        <v>540.86238350000008</v>
      </c>
    </row>
    <row r="2109" spans="1:2" ht="15.75" thickBot="1" x14ac:dyDescent="0.3">
      <c r="A2109" s="649" t="s">
        <v>2188</v>
      </c>
      <c r="B2109" s="649"/>
    </row>
    <row r="2110" spans="1:2" ht="29.25" thickBot="1" x14ac:dyDescent="0.3">
      <c r="A2110" s="658" t="s">
        <v>2189</v>
      </c>
      <c r="B2110" s="660">
        <f>B2111</f>
        <v>470.46899999999999</v>
      </c>
    </row>
    <row r="2111" spans="1:2" ht="30.75" thickBot="1" x14ac:dyDescent="0.3">
      <c r="A2111" s="599" t="s">
        <v>2685</v>
      </c>
      <c r="B2111" s="666">
        <v>470.46899999999999</v>
      </c>
    </row>
    <row r="2112" spans="1:2" ht="15.75" thickBot="1" x14ac:dyDescent="0.3">
      <c r="A2112" s="599" t="s">
        <v>2191</v>
      </c>
      <c r="B2112" s="666">
        <f>B2111/B2105*100</f>
        <v>69.981109061700479</v>
      </c>
    </row>
    <row r="2113" spans="1:2" ht="15.75" thickBot="1" x14ac:dyDescent="0.3">
      <c r="A2113" s="599" t="s">
        <v>2192</v>
      </c>
      <c r="B2113" s="666">
        <v>469.76299999999998</v>
      </c>
    </row>
    <row r="2114" spans="1:2" ht="15.75" thickBot="1" x14ac:dyDescent="0.3">
      <c r="A2114" s="599" t="s">
        <v>2193</v>
      </c>
      <c r="B2114" s="666">
        <v>469.76299999999998</v>
      </c>
    </row>
    <row r="2115" spans="1:2" ht="29.25" thickBot="1" x14ac:dyDescent="0.3">
      <c r="A2115" s="612" t="s">
        <v>2195</v>
      </c>
      <c r="B2115" s="660">
        <f>B2116</f>
        <v>38.339359999999999</v>
      </c>
    </row>
    <row r="2116" spans="1:2" ht="30.75" thickBot="1" x14ac:dyDescent="0.3">
      <c r="A2116" s="599" t="s">
        <v>2686</v>
      </c>
      <c r="B2116" s="666">
        <v>38.339359999999999</v>
      </c>
    </row>
    <row r="2117" spans="1:2" ht="15.75" thickBot="1" x14ac:dyDescent="0.3">
      <c r="A2117" s="599" t="s">
        <v>2191</v>
      </c>
      <c r="B2117" s="666">
        <f>B2116/B2105*100</f>
        <v>5.7028857023859105</v>
      </c>
    </row>
    <row r="2118" spans="1:2" ht="15.75" thickBot="1" x14ac:dyDescent="0.3">
      <c r="A2118" s="599" t="s">
        <v>2192</v>
      </c>
      <c r="B2118" s="666">
        <v>33.506999999999998</v>
      </c>
    </row>
    <row r="2119" spans="1:2" ht="15.75" thickBot="1" x14ac:dyDescent="0.3">
      <c r="A2119" s="599" t="s">
        <v>2193</v>
      </c>
      <c r="B2119" s="666">
        <v>67.697000000000003</v>
      </c>
    </row>
    <row r="2120" spans="1:2" ht="29.25" thickBot="1" x14ac:dyDescent="0.3">
      <c r="A2120" s="658" t="s">
        <v>2198</v>
      </c>
      <c r="B2120" s="660">
        <f>B2121+B2125</f>
        <v>20.496983199999999</v>
      </c>
    </row>
    <row r="2121" spans="1:2" ht="43.5" thickBot="1" x14ac:dyDescent="0.3">
      <c r="A2121" s="658" t="s">
        <v>2687</v>
      </c>
      <c r="B2121" s="660">
        <v>4.2069831999999998</v>
      </c>
    </row>
    <row r="2122" spans="1:2" ht="15.75" thickBot="1" x14ac:dyDescent="0.3">
      <c r="A2122" s="649" t="s">
        <v>2191</v>
      </c>
      <c r="B2122" s="666">
        <f>B2121/B2105*100</f>
        <v>0.62577842565597674</v>
      </c>
    </row>
    <row r="2123" spans="1:2" ht="15.75" thickBot="1" x14ac:dyDescent="0.3">
      <c r="A2123" s="649" t="s">
        <v>2192</v>
      </c>
      <c r="B2123" s="666">
        <v>4.2069999999999999</v>
      </c>
    </row>
    <row r="2124" spans="1:2" ht="15.75" thickBot="1" x14ac:dyDescent="0.3">
      <c r="A2124" s="649" t="s">
        <v>2193</v>
      </c>
      <c r="B2124" s="666">
        <v>4.2069999999999999</v>
      </c>
    </row>
    <row r="2125" spans="1:2" ht="29.25" thickBot="1" x14ac:dyDescent="0.3">
      <c r="A2125" s="658" t="s">
        <v>2688</v>
      </c>
      <c r="B2125" s="660">
        <v>16.29</v>
      </c>
    </row>
    <row r="2126" spans="1:2" ht="15.75" thickBot="1" x14ac:dyDescent="0.3">
      <c r="A2126" s="649" t="s">
        <v>2191</v>
      </c>
      <c r="B2126" s="666">
        <f>B2125/B2105*100</f>
        <v>2.4230975188909385</v>
      </c>
    </row>
    <row r="2127" spans="1:2" ht="15.75" thickBot="1" x14ac:dyDescent="0.3">
      <c r="A2127" s="649" t="s">
        <v>2192</v>
      </c>
      <c r="B2127" s="666">
        <v>16.291</v>
      </c>
    </row>
    <row r="2128" spans="1:2" ht="15.75" thickBot="1" x14ac:dyDescent="0.3">
      <c r="A2128" s="649" t="s">
        <v>2193</v>
      </c>
      <c r="B2128" s="666">
        <v>16.291</v>
      </c>
    </row>
    <row r="2129" spans="1:2" ht="15.75" thickBot="1" x14ac:dyDescent="0.3">
      <c r="A2129" s="649"/>
      <c r="B2129" s="666"/>
    </row>
    <row r="2130" spans="1:2" ht="29.25" thickBot="1" x14ac:dyDescent="0.3">
      <c r="A2130" s="658" t="s">
        <v>2201</v>
      </c>
      <c r="B2130" s="660">
        <f>B2131</f>
        <v>11.557040300000001</v>
      </c>
    </row>
    <row r="2131" spans="1:2" ht="15.75" thickBot="1" x14ac:dyDescent="0.3">
      <c r="A2131" s="649" t="s">
        <v>2202</v>
      </c>
      <c r="B2131" s="666">
        <v>11.557040300000001</v>
      </c>
    </row>
    <row r="2132" spans="1:2" ht="15.75" thickBot="1" x14ac:dyDescent="0.3">
      <c r="A2132" s="649" t="s">
        <v>2191</v>
      </c>
      <c r="B2132" s="666">
        <f>B2131/B2105*100</f>
        <v>1.719081379782234</v>
      </c>
    </row>
    <row r="2133" spans="1:2" ht="15.75" thickBot="1" x14ac:dyDescent="0.3">
      <c r="A2133" s="649" t="s">
        <v>2192</v>
      </c>
      <c r="B2133" s="666">
        <v>10.342000000000001</v>
      </c>
    </row>
    <row r="2134" spans="1:2" ht="15.75" thickBot="1" x14ac:dyDescent="0.3">
      <c r="A2134" s="649" t="s">
        <v>2193</v>
      </c>
      <c r="B2134" s="666">
        <v>13.525</v>
      </c>
    </row>
    <row r="2135" spans="1:2" ht="29.25" thickBot="1" x14ac:dyDescent="0.3">
      <c r="A2135" s="648" t="s">
        <v>2203</v>
      </c>
      <c r="B2135" s="681">
        <f>B2108/B2105*100</f>
        <v>80.451952088415553</v>
      </c>
    </row>
    <row r="2136" spans="1:2" ht="15.75" thickBot="1" x14ac:dyDescent="0.3">
      <c r="A2136" s="650" t="s">
        <v>2188</v>
      </c>
      <c r="B2136" s="681"/>
    </row>
    <row r="2137" spans="1:2" ht="15.75" thickBot="1" x14ac:dyDescent="0.3">
      <c r="A2137" s="650" t="s">
        <v>2204</v>
      </c>
      <c r="B2137" s="681">
        <f>B2112</f>
        <v>69.981109061700479</v>
      </c>
    </row>
    <row r="2138" spans="1:2" ht="15.75" thickBot="1" x14ac:dyDescent="0.3">
      <c r="A2138" s="650" t="s">
        <v>2205</v>
      </c>
      <c r="B2138" s="681">
        <f>B2122+B2126</f>
        <v>3.0488759445469151</v>
      </c>
    </row>
    <row r="2139" spans="1:2" ht="15.75" thickBot="1" x14ac:dyDescent="0.3">
      <c r="A2139" s="650" t="s">
        <v>2206</v>
      </c>
      <c r="B2139" s="681">
        <f>B2117</f>
        <v>5.7028857023859105</v>
      </c>
    </row>
    <row r="2140" spans="1:2" ht="15.75" thickBot="1" x14ac:dyDescent="0.3">
      <c r="A2140" s="644" t="s">
        <v>2207</v>
      </c>
      <c r="B2140" s="667">
        <f>B2141/B2105*100</f>
        <v>0</v>
      </c>
    </row>
    <row r="2141" spans="1:2" ht="15.75" thickBot="1" x14ac:dyDescent="0.3">
      <c r="A2141" s="644" t="s">
        <v>2208</v>
      </c>
      <c r="B2141" s="667"/>
    </row>
    <row r="2142" spans="1:2" ht="15.75" thickBot="1" x14ac:dyDescent="0.3">
      <c r="A2142" s="644" t="s">
        <v>2209</v>
      </c>
      <c r="B2142" s="667">
        <f>B2143/B2105*100</f>
        <v>0</v>
      </c>
    </row>
    <row r="2143" spans="1:2" ht="15.75" thickBot="1" x14ac:dyDescent="0.3">
      <c r="A2143" s="646" t="s">
        <v>2210</v>
      </c>
      <c r="B2143" s="668"/>
    </row>
    <row r="2144" spans="1:2" x14ac:dyDescent="0.25">
      <c r="A2144" s="648" t="s">
        <v>2211</v>
      </c>
      <c r="B2144" s="654"/>
    </row>
    <row r="2145" spans="1:2" x14ac:dyDescent="0.25">
      <c r="A2145" s="654" t="s">
        <v>2212</v>
      </c>
      <c r="B2145" s="654" t="s">
        <v>2213</v>
      </c>
    </row>
    <row r="2146" spans="1:2" x14ac:dyDescent="0.25">
      <c r="A2146" s="654" t="s">
        <v>2214</v>
      </c>
      <c r="B2146" s="669" t="s">
        <v>2689</v>
      </c>
    </row>
    <row r="2147" spans="1:2" x14ac:dyDescent="0.25">
      <c r="A2147" s="654" t="s">
        <v>2216</v>
      </c>
      <c r="B2147" s="669"/>
    </row>
    <row r="2148" spans="1:2" x14ac:dyDescent="0.25">
      <c r="A2148" s="654" t="s">
        <v>2217</v>
      </c>
      <c r="B2148" s="669" t="s">
        <v>2690</v>
      </c>
    </row>
    <row r="2149" spans="1:2" ht="30.75" thickBot="1" x14ac:dyDescent="0.3">
      <c r="A2149" s="656" t="s">
        <v>2219</v>
      </c>
      <c r="B2149" s="669" t="s">
        <v>2691</v>
      </c>
    </row>
    <row r="2150" spans="1:2" ht="30.75" thickBot="1" x14ac:dyDescent="0.3">
      <c r="A2150" s="650" t="s">
        <v>2220</v>
      </c>
      <c r="B2150" s="651" t="s">
        <v>2692</v>
      </c>
    </row>
    <row r="2151" spans="1:2" ht="29.25" thickBot="1" x14ac:dyDescent="0.3">
      <c r="A2151" s="644" t="s">
        <v>2222</v>
      </c>
      <c r="B2151" s="692" t="s">
        <v>2223</v>
      </c>
    </row>
    <row r="2152" spans="1:2" ht="15.75" thickBot="1" x14ac:dyDescent="0.3">
      <c r="A2152" s="650" t="s">
        <v>2188</v>
      </c>
      <c r="B2152" s="693"/>
    </row>
    <row r="2153" spans="1:2" ht="15.75" thickBot="1" x14ac:dyDescent="0.3">
      <c r="A2153" s="650" t="s">
        <v>2224</v>
      </c>
      <c r="B2153" s="796" t="s">
        <v>2223</v>
      </c>
    </row>
    <row r="2154" spans="1:2" ht="15.75" thickBot="1" x14ac:dyDescent="0.3">
      <c r="A2154" s="650" t="s">
        <v>2225</v>
      </c>
      <c r="B2154" s="797"/>
    </row>
    <row r="2155" spans="1:2" ht="30.75" thickBot="1" x14ac:dyDescent="0.3">
      <c r="A2155" s="671" t="s">
        <v>2226</v>
      </c>
      <c r="B2155" s="672" t="s">
        <v>2633</v>
      </c>
    </row>
    <row r="2156" spans="1:2" ht="15.75" thickBot="1" x14ac:dyDescent="0.3">
      <c r="A2156" s="644" t="s">
        <v>2227</v>
      </c>
      <c r="B2156" s="673"/>
    </row>
    <row r="2157" spans="1:2" x14ac:dyDescent="0.25">
      <c r="A2157" s="654" t="s">
        <v>2228</v>
      </c>
      <c r="B2157" s="682">
        <v>41030</v>
      </c>
    </row>
    <row r="2158" spans="1:2" x14ac:dyDescent="0.25">
      <c r="A2158" s="654" t="s">
        <v>2230</v>
      </c>
      <c r="B2158" s="695"/>
    </row>
    <row r="2159" spans="1:2" ht="15.75" thickBot="1" x14ac:dyDescent="0.3">
      <c r="A2159" s="654" t="s">
        <v>2231</v>
      </c>
      <c r="B2159" s="696"/>
    </row>
    <row r="2160" spans="1:2" ht="45.75" thickBot="1" x14ac:dyDescent="0.3">
      <c r="A2160" s="676" t="s">
        <v>2232</v>
      </c>
      <c r="B2160" s="670" t="s">
        <v>2693</v>
      </c>
    </row>
    <row r="2161" spans="1:2" ht="28.5" x14ac:dyDescent="0.25">
      <c r="A2161" s="648" t="s">
        <v>2234</v>
      </c>
      <c r="B2161" s="672"/>
    </row>
    <row r="2162" spans="1:2" x14ac:dyDescent="0.25">
      <c r="A2162" s="654" t="s">
        <v>2235</v>
      </c>
      <c r="B2162" s="697"/>
    </row>
    <row r="2163" spans="1:2" x14ac:dyDescent="0.25">
      <c r="A2163" s="654" t="s">
        <v>2236</v>
      </c>
      <c r="B2163" s="697"/>
    </row>
    <row r="2164" spans="1:2" x14ac:dyDescent="0.25">
      <c r="A2164" s="654" t="s">
        <v>2237</v>
      </c>
      <c r="B2164" s="697"/>
    </row>
    <row r="2165" spans="1:2" x14ac:dyDescent="0.25">
      <c r="A2165" s="654" t="s">
        <v>2238</v>
      </c>
      <c r="B2165" s="697"/>
    </row>
    <row r="2166" spans="1:2" ht="15.75" thickBot="1" x14ac:dyDescent="0.3">
      <c r="A2166" s="677" t="s">
        <v>2239</v>
      </c>
      <c r="B2166" s="698"/>
    </row>
    <row r="2167" spans="1:2" ht="87" thickBot="1" x14ac:dyDescent="0.3">
      <c r="A2167" s="640" t="s">
        <v>5</v>
      </c>
      <c r="B2167" s="640" t="s">
        <v>2694</v>
      </c>
    </row>
    <row r="2168" spans="1:2" ht="105.75" thickBot="1" x14ac:dyDescent="0.3">
      <c r="A2168" s="640" t="s">
        <v>2153</v>
      </c>
      <c r="B2168" s="641" t="s">
        <v>2679</v>
      </c>
    </row>
    <row r="2169" spans="1:2" ht="15.75" thickBot="1" x14ac:dyDescent="0.3">
      <c r="A2169" s="640" t="s">
        <v>2155</v>
      </c>
      <c r="B2169" s="642" t="s">
        <v>2156</v>
      </c>
    </row>
    <row r="2170" spans="1:2" ht="15.75" thickBot="1" x14ac:dyDescent="0.3">
      <c r="A2170" s="640" t="s">
        <v>2157</v>
      </c>
      <c r="B2170" s="596" t="s">
        <v>2292</v>
      </c>
    </row>
    <row r="2171" spans="1:2" ht="15.75" thickBot="1" x14ac:dyDescent="0.3">
      <c r="A2171" s="644" t="s">
        <v>2159</v>
      </c>
      <c r="B2171" s="641" t="s">
        <v>2680</v>
      </c>
    </row>
    <row r="2172" spans="1:2" ht="15.75" thickBot="1" x14ac:dyDescent="0.3">
      <c r="A2172" s="646" t="s">
        <v>2161</v>
      </c>
      <c r="B2172" s="546" t="s">
        <v>2162</v>
      </c>
    </row>
    <row r="2173" spans="1:2" ht="15.75" thickBot="1" x14ac:dyDescent="0.3">
      <c r="A2173" s="648" t="s">
        <v>2163</v>
      </c>
      <c r="B2173" s="649"/>
    </row>
    <row r="2174" spans="1:2" ht="60.75" thickBot="1" x14ac:dyDescent="0.3">
      <c r="A2174" s="649" t="s">
        <v>2164</v>
      </c>
      <c r="B2174" s="599" t="s">
        <v>2165</v>
      </c>
    </row>
    <row r="2175" spans="1:2" ht="60.75" thickBot="1" x14ac:dyDescent="0.3">
      <c r="A2175" s="650" t="s">
        <v>2166</v>
      </c>
      <c r="B2175" s="601" t="s">
        <v>2689</v>
      </c>
    </row>
    <row r="2176" spans="1:2" ht="60.75" thickBot="1" x14ac:dyDescent="0.3">
      <c r="A2176" s="651" t="s">
        <v>2168</v>
      </c>
      <c r="B2176" s="601" t="s">
        <v>2695</v>
      </c>
    </row>
    <row r="2177" spans="1:2" ht="15.75" thickBot="1" x14ac:dyDescent="0.3">
      <c r="A2177" s="644" t="s">
        <v>2170</v>
      </c>
      <c r="B2177" s="649"/>
    </row>
    <row r="2178" spans="1:2" ht="30.75" thickBot="1" x14ac:dyDescent="0.3">
      <c r="A2178" s="651" t="s">
        <v>2171</v>
      </c>
      <c r="B2178" s="649" t="s">
        <v>2658</v>
      </c>
    </row>
    <row r="2179" spans="1:2" ht="15.75" thickBot="1" x14ac:dyDescent="0.3">
      <c r="A2179" s="644" t="s">
        <v>2173</v>
      </c>
      <c r="B2179" s="649"/>
    </row>
    <row r="2180" spans="1:2" ht="30.75" thickBot="1" x14ac:dyDescent="0.3">
      <c r="A2180" s="652" t="s">
        <v>2174</v>
      </c>
      <c r="B2180" s="649" t="s">
        <v>2696</v>
      </c>
    </row>
    <row r="2181" spans="1:2" ht="15.75" thickBot="1" x14ac:dyDescent="0.3">
      <c r="A2181" s="644" t="s">
        <v>2176</v>
      </c>
      <c r="B2181" s="647"/>
    </row>
    <row r="2182" spans="1:2" ht="15.75" thickBot="1" x14ac:dyDescent="0.3">
      <c r="A2182" s="648" t="s">
        <v>2177</v>
      </c>
      <c r="B2182" s="647"/>
    </row>
    <row r="2183" spans="1:2" ht="15.75" thickBot="1" x14ac:dyDescent="0.3">
      <c r="A2183" s="644" t="s">
        <v>2178</v>
      </c>
      <c r="B2183" s="653"/>
    </row>
    <row r="2184" spans="1:2" ht="28.5" x14ac:dyDescent="0.25">
      <c r="A2184" s="648" t="s">
        <v>2179</v>
      </c>
      <c r="B2184" s="650"/>
    </row>
    <row r="2185" spans="1:2" ht="45" x14ac:dyDescent="0.25">
      <c r="A2185" s="654" t="s">
        <v>2180</v>
      </c>
      <c r="B2185" s="654"/>
    </row>
    <row r="2186" spans="1:2" x14ac:dyDescent="0.25">
      <c r="A2186" s="654" t="s">
        <v>2181</v>
      </c>
      <c r="B2186" s="654"/>
    </row>
    <row r="2187" spans="1:2" x14ac:dyDescent="0.25">
      <c r="A2187" s="654" t="s">
        <v>2182</v>
      </c>
      <c r="B2187" s="654"/>
    </row>
    <row r="2188" spans="1:2" ht="15.75" thickBot="1" x14ac:dyDescent="0.3">
      <c r="A2188" s="655" t="s">
        <v>2183</v>
      </c>
      <c r="B2188" s="656"/>
    </row>
    <row r="2189" spans="1:2" ht="15.75" thickBot="1" x14ac:dyDescent="0.3">
      <c r="A2189" s="657" t="s">
        <v>2184</v>
      </c>
      <c r="B2189" s="666">
        <v>1025</v>
      </c>
    </row>
    <row r="2190" spans="1:2" ht="30.75" thickBot="1" x14ac:dyDescent="0.3">
      <c r="A2190" s="649" t="s">
        <v>2185</v>
      </c>
      <c r="B2190" s="649" t="s">
        <v>2697</v>
      </c>
    </row>
    <row r="2191" spans="1:2" ht="29.25" thickBot="1" x14ac:dyDescent="0.3">
      <c r="A2191" s="658" t="s">
        <v>2259</v>
      </c>
      <c r="B2191" s="649">
        <v>0</v>
      </c>
    </row>
    <row r="2192" spans="1:2" ht="29.25" thickBot="1" x14ac:dyDescent="0.3">
      <c r="A2192" s="658" t="s">
        <v>2187</v>
      </c>
      <c r="B2192" s="666">
        <f>B2194+B2203+B2212+B2221</f>
        <v>1427.1862357100001</v>
      </c>
    </row>
    <row r="2193" spans="1:2" ht="15.75" thickBot="1" x14ac:dyDescent="0.3">
      <c r="A2193" s="649" t="s">
        <v>2188</v>
      </c>
      <c r="B2193" s="649"/>
    </row>
    <row r="2194" spans="1:2" ht="29.25" thickBot="1" x14ac:dyDescent="0.3">
      <c r="A2194" s="658" t="s">
        <v>2189</v>
      </c>
      <c r="B2194" s="666">
        <f>B2195+B2199</f>
        <v>972.97641350000004</v>
      </c>
    </row>
    <row r="2195" spans="1:2" ht="29.25" thickBot="1" x14ac:dyDescent="0.3">
      <c r="A2195" s="612" t="s">
        <v>2698</v>
      </c>
      <c r="B2195" s="660">
        <v>900.31056118000004</v>
      </c>
    </row>
    <row r="2196" spans="1:2" ht="15.75" thickBot="1" x14ac:dyDescent="0.3">
      <c r="A2196" s="599" t="s">
        <v>2191</v>
      </c>
      <c r="B2196" s="666">
        <f>B2195/B2189*100</f>
        <v>87.835176700487807</v>
      </c>
    </row>
    <row r="2197" spans="1:2" ht="15.75" thickBot="1" x14ac:dyDescent="0.3">
      <c r="A2197" s="599" t="s">
        <v>2192</v>
      </c>
      <c r="B2197" s="666">
        <v>823.62199999999996</v>
      </c>
    </row>
    <row r="2198" spans="1:2" ht="15.75" thickBot="1" x14ac:dyDescent="0.3">
      <c r="A2198" s="599" t="s">
        <v>2193</v>
      </c>
      <c r="B2198" s="666">
        <v>871.52300000000002</v>
      </c>
    </row>
    <row r="2199" spans="1:2" ht="43.5" thickBot="1" x14ac:dyDescent="0.3">
      <c r="A2199" s="612" t="s">
        <v>2699</v>
      </c>
      <c r="B2199" s="666">
        <v>72.665852319999999</v>
      </c>
    </row>
    <row r="2200" spans="1:2" ht="15.75" thickBot="1" x14ac:dyDescent="0.3">
      <c r="A2200" s="599" t="s">
        <v>2191</v>
      </c>
      <c r="B2200" s="666">
        <f>B2199/B2189*100</f>
        <v>7.0893514458536586</v>
      </c>
    </row>
    <row r="2201" spans="1:2" ht="15.75" thickBot="1" x14ac:dyDescent="0.3">
      <c r="A2201" s="599" t="s">
        <v>2192</v>
      </c>
      <c r="B2201" s="666">
        <v>68.254999999999995</v>
      </c>
    </row>
    <row r="2202" spans="1:2" ht="15.75" thickBot="1" x14ac:dyDescent="0.3">
      <c r="A2202" s="599" t="s">
        <v>2193</v>
      </c>
      <c r="B2202" s="666">
        <v>71.816000000000003</v>
      </c>
    </row>
    <row r="2203" spans="1:2" ht="29.25" thickBot="1" x14ac:dyDescent="0.3">
      <c r="A2203" s="612" t="s">
        <v>2195</v>
      </c>
      <c r="B2203" s="666">
        <f>B2204+B2208</f>
        <v>69.713999999999999</v>
      </c>
    </row>
    <row r="2204" spans="1:2" ht="29.25" thickBot="1" x14ac:dyDescent="0.3">
      <c r="A2204" s="612" t="s">
        <v>2686</v>
      </c>
      <c r="B2204" s="660">
        <v>60.771000000000001</v>
      </c>
    </row>
    <row r="2205" spans="1:2" ht="15.75" thickBot="1" x14ac:dyDescent="0.3">
      <c r="A2205" s="599" t="s">
        <v>2191</v>
      </c>
      <c r="B2205" s="666">
        <f>B2204/B2189*100</f>
        <v>5.9288780487804882</v>
      </c>
    </row>
    <row r="2206" spans="1:2" ht="15.75" thickBot="1" x14ac:dyDescent="0.3">
      <c r="A2206" s="599" t="s">
        <v>2192</v>
      </c>
      <c r="B2206" s="666">
        <v>49.338000000000001</v>
      </c>
    </row>
    <row r="2207" spans="1:2" ht="15.75" thickBot="1" x14ac:dyDescent="0.3">
      <c r="A2207" s="599" t="s">
        <v>2193</v>
      </c>
      <c r="B2207" s="666">
        <v>21.24</v>
      </c>
    </row>
    <row r="2208" spans="1:2" ht="29.25" thickBot="1" x14ac:dyDescent="0.3">
      <c r="A2208" s="612" t="s">
        <v>2700</v>
      </c>
      <c r="B2208" s="660">
        <v>8.9429999999999996</v>
      </c>
    </row>
    <row r="2209" spans="1:2" ht="15.75" thickBot="1" x14ac:dyDescent="0.3">
      <c r="A2209" s="599" t="s">
        <v>2191</v>
      </c>
      <c r="B2209" s="666">
        <f>B2208/B2189*100</f>
        <v>0.87248780487804867</v>
      </c>
    </row>
    <row r="2210" spans="1:2" ht="15.75" thickBot="1" x14ac:dyDescent="0.3">
      <c r="A2210" s="599" t="s">
        <v>2192</v>
      </c>
      <c r="B2210" s="666">
        <v>7.0069999999999997</v>
      </c>
    </row>
    <row r="2211" spans="1:2" ht="15.75" thickBot="1" x14ac:dyDescent="0.3">
      <c r="A2211" s="599" t="s">
        <v>2193</v>
      </c>
      <c r="B2211" s="666">
        <v>8.7159999999999993</v>
      </c>
    </row>
    <row r="2212" spans="1:2" ht="29.25" thickBot="1" x14ac:dyDescent="0.3">
      <c r="A2212" s="658" t="s">
        <v>2198</v>
      </c>
      <c r="B2212" s="660">
        <f>B2213+B2217</f>
        <v>378.05699665999998</v>
      </c>
    </row>
    <row r="2213" spans="1:2" ht="29.25" thickBot="1" x14ac:dyDescent="0.3">
      <c r="A2213" s="658" t="s">
        <v>2701</v>
      </c>
      <c r="B2213" s="660">
        <v>376.91074465999998</v>
      </c>
    </row>
    <row r="2214" spans="1:2" ht="15.75" thickBot="1" x14ac:dyDescent="0.3">
      <c r="A2214" s="649" t="s">
        <v>2191</v>
      </c>
      <c r="B2214" s="666">
        <f>B2213/B2189*100</f>
        <v>36.771779966829264</v>
      </c>
    </row>
    <row r="2215" spans="1:2" ht="15.75" thickBot="1" x14ac:dyDescent="0.3">
      <c r="A2215" s="649" t="s">
        <v>2192</v>
      </c>
      <c r="B2215" s="666">
        <v>390.90800000000002</v>
      </c>
    </row>
    <row r="2216" spans="1:2" ht="15.75" thickBot="1" x14ac:dyDescent="0.3">
      <c r="A2216" s="649" t="s">
        <v>2193</v>
      </c>
      <c r="B2216" s="666">
        <v>390.90800000000002</v>
      </c>
    </row>
    <row r="2217" spans="1:2" ht="29.25" thickBot="1" x14ac:dyDescent="0.3">
      <c r="A2217" s="658" t="s">
        <v>2702</v>
      </c>
      <c r="B2217" s="660">
        <v>1.146252</v>
      </c>
    </row>
    <row r="2218" spans="1:2" ht="15.75" thickBot="1" x14ac:dyDescent="0.3">
      <c r="A2218" s="649" t="s">
        <v>2191</v>
      </c>
      <c r="B2218" s="666">
        <f>B2217/B2189*100</f>
        <v>0.11182946341463415</v>
      </c>
    </row>
    <row r="2219" spans="1:2" ht="15.75" thickBot="1" x14ac:dyDescent="0.3">
      <c r="A2219" s="649" t="s">
        <v>2192</v>
      </c>
      <c r="B2219" s="666">
        <v>1.1459999999999999</v>
      </c>
    </row>
    <row r="2220" spans="1:2" ht="15.75" thickBot="1" x14ac:dyDescent="0.3">
      <c r="A2220" s="649" t="s">
        <v>2193</v>
      </c>
      <c r="B2220" s="666">
        <v>1.1459999999999999</v>
      </c>
    </row>
    <row r="2221" spans="1:2" ht="29.25" thickBot="1" x14ac:dyDescent="0.3">
      <c r="A2221" s="658" t="s">
        <v>2201</v>
      </c>
      <c r="B2221" s="666">
        <f>B2222</f>
        <v>6.4388255499999998</v>
      </c>
    </row>
    <row r="2222" spans="1:2" ht="15.75" thickBot="1" x14ac:dyDescent="0.3">
      <c r="A2222" s="649" t="s">
        <v>2202</v>
      </c>
      <c r="B2222" s="666">
        <v>6.4388255499999998</v>
      </c>
    </row>
    <row r="2223" spans="1:2" ht="15.75" thickBot="1" x14ac:dyDescent="0.3">
      <c r="A2223" s="649" t="s">
        <v>2191</v>
      </c>
      <c r="B2223" s="666">
        <f>B2222/B2189*100</f>
        <v>0.62817810243902439</v>
      </c>
    </row>
    <row r="2224" spans="1:2" ht="15.75" thickBot="1" x14ac:dyDescent="0.3">
      <c r="A2224" s="649" t="s">
        <v>2192</v>
      </c>
      <c r="B2224" s="666">
        <v>14.077999999999999</v>
      </c>
    </row>
    <row r="2225" spans="1:2" ht="15.75" thickBot="1" x14ac:dyDescent="0.3">
      <c r="A2225" s="649" t="s">
        <v>2193</v>
      </c>
      <c r="B2225" s="666">
        <v>0.70499999999999996</v>
      </c>
    </row>
    <row r="2226" spans="1:2" ht="29.25" thickBot="1" x14ac:dyDescent="0.3">
      <c r="A2226" s="648" t="s">
        <v>2203</v>
      </c>
      <c r="B2226" s="681">
        <f>B2192/B2189*100</f>
        <v>139.23768153268296</v>
      </c>
    </row>
    <row r="2227" spans="1:2" ht="15.75" thickBot="1" x14ac:dyDescent="0.3">
      <c r="A2227" s="650" t="s">
        <v>2188</v>
      </c>
      <c r="B2227" s="681"/>
    </row>
    <row r="2228" spans="1:2" ht="15.75" thickBot="1" x14ac:dyDescent="0.3">
      <c r="A2228" s="650" t="s">
        <v>2204</v>
      </c>
      <c r="B2228" s="681">
        <f>B2196+B2200</f>
        <v>94.924528146341459</v>
      </c>
    </row>
    <row r="2229" spans="1:2" ht="15.75" thickBot="1" x14ac:dyDescent="0.3">
      <c r="A2229" s="650" t="s">
        <v>2205</v>
      </c>
      <c r="B2229" s="681">
        <f>B2214+B2218</f>
        <v>36.883609430243901</v>
      </c>
    </row>
    <row r="2230" spans="1:2" ht="15.75" thickBot="1" x14ac:dyDescent="0.3">
      <c r="A2230" s="650" t="s">
        <v>2206</v>
      </c>
      <c r="B2230" s="681">
        <f>B2205+B2209</f>
        <v>6.8013658536585364</v>
      </c>
    </row>
    <row r="2231" spans="1:2" ht="15.75" thickBot="1" x14ac:dyDescent="0.3">
      <c r="A2231" s="644" t="s">
        <v>2207</v>
      </c>
      <c r="B2231" s="667">
        <f>B2232/B2189*100</f>
        <v>0</v>
      </c>
    </row>
    <row r="2232" spans="1:2" ht="15.75" thickBot="1" x14ac:dyDescent="0.3">
      <c r="A2232" s="644" t="s">
        <v>2208</v>
      </c>
      <c r="B2232" s="667"/>
    </row>
    <row r="2233" spans="1:2" ht="15.75" thickBot="1" x14ac:dyDescent="0.3">
      <c r="A2233" s="644" t="s">
        <v>2209</v>
      </c>
      <c r="B2233" s="667">
        <f>B2234/B2189*100</f>
        <v>0</v>
      </c>
    </row>
    <row r="2234" spans="1:2" ht="15.75" thickBot="1" x14ac:dyDescent="0.3">
      <c r="A2234" s="646" t="s">
        <v>2210</v>
      </c>
      <c r="B2234" s="668"/>
    </row>
    <row r="2235" spans="1:2" x14ac:dyDescent="0.25">
      <c r="A2235" s="648" t="s">
        <v>2211</v>
      </c>
      <c r="B2235" s="654"/>
    </row>
    <row r="2236" spans="1:2" x14ac:dyDescent="0.25">
      <c r="A2236" s="654" t="s">
        <v>2212</v>
      </c>
      <c r="B2236" s="654" t="s">
        <v>2213</v>
      </c>
    </row>
    <row r="2237" spans="1:2" x14ac:dyDescent="0.25">
      <c r="A2237" s="654" t="s">
        <v>2214</v>
      </c>
      <c r="B2237" s="669" t="s">
        <v>2689</v>
      </c>
    </row>
    <row r="2238" spans="1:2" x14ac:dyDescent="0.25">
      <c r="A2238" s="654" t="s">
        <v>2216</v>
      </c>
      <c r="B2238" s="669"/>
    </row>
    <row r="2239" spans="1:2" x14ac:dyDescent="0.25">
      <c r="A2239" s="654" t="s">
        <v>2217</v>
      </c>
      <c r="B2239" s="669" t="s">
        <v>2690</v>
      </c>
    </row>
    <row r="2240" spans="1:2" ht="15.75" thickBot="1" x14ac:dyDescent="0.3">
      <c r="A2240" s="656" t="s">
        <v>2219</v>
      </c>
      <c r="B2240" s="669" t="s">
        <v>2703</v>
      </c>
    </row>
    <row r="2241" spans="1:2" ht="30.75" thickBot="1" x14ac:dyDescent="0.3">
      <c r="A2241" s="650" t="s">
        <v>2220</v>
      </c>
      <c r="B2241" s="651" t="s">
        <v>2704</v>
      </c>
    </row>
    <row r="2242" spans="1:2" ht="29.25" thickBot="1" x14ac:dyDescent="0.3">
      <c r="A2242" s="644" t="s">
        <v>2222</v>
      </c>
      <c r="B2242" s="692" t="s">
        <v>2705</v>
      </c>
    </row>
    <row r="2243" spans="1:2" ht="15.75" thickBot="1" x14ac:dyDescent="0.3">
      <c r="A2243" s="650" t="s">
        <v>2188</v>
      </c>
      <c r="B2243" s="693"/>
    </row>
    <row r="2244" spans="1:2" ht="15.75" thickBot="1" x14ac:dyDescent="0.3">
      <c r="A2244" s="650" t="s">
        <v>2224</v>
      </c>
      <c r="B2244" s="796" t="s">
        <v>2705</v>
      </c>
    </row>
    <row r="2245" spans="1:2" ht="15.75" thickBot="1" x14ac:dyDescent="0.3">
      <c r="A2245" s="650" t="s">
        <v>2225</v>
      </c>
      <c r="B2245" s="797"/>
    </row>
    <row r="2246" spans="1:2" ht="15.75" thickBot="1" x14ac:dyDescent="0.3">
      <c r="A2246" s="671" t="s">
        <v>2226</v>
      </c>
      <c r="B2246" s="672" t="s">
        <v>2675</v>
      </c>
    </row>
    <row r="2247" spans="1:2" ht="15.75" thickBot="1" x14ac:dyDescent="0.3">
      <c r="A2247" s="644" t="s">
        <v>2227</v>
      </c>
      <c r="B2247" s="673"/>
    </row>
    <row r="2248" spans="1:2" x14ac:dyDescent="0.25">
      <c r="A2248" s="654" t="s">
        <v>2228</v>
      </c>
      <c r="B2248" s="682">
        <v>41456</v>
      </c>
    </row>
    <row r="2249" spans="1:2" x14ac:dyDescent="0.25">
      <c r="A2249" s="654" t="s">
        <v>2230</v>
      </c>
      <c r="B2249" s="695"/>
    </row>
    <row r="2250" spans="1:2" ht="15.75" thickBot="1" x14ac:dyDescent="0.3">
      <c r="A2250" s="654" t="s">
        <v>2231</v>
      </c>
      <c r="B2250" s="696"/>
    </row>
    <row r="2251" spans="1:2" ht="45.75" thickBot="1" x14ac:dyDescent="0.3">
      <c r="A2251" s="676" t="s">
        <v>2232</v>
      </c>
      <c r="B2251" s="670" t="s">
        <v>2706</v>
      </c>
    </row>
    <row r="2252" spans="1:2" ht="28.5" x14ac:dyDescent="0.25">
      <c r="A2252" s="648" t="s">
        <v>2234</v>
      </c>
      <c r="B2252" s="793"/>
    </row>
    <row r="2253" spans="1:2" x14ac:dyDescent="0.25">
      <c r="A2253" s="654" t="s">
        <v>2235</v>
      </c>
      <c r="B2253" s="794"/>
    </row>
    <row r="2254" spans="1:2" x14ac:dyDescent="0.25">
      <c r="A2254" s="654" t="s">
        <v>2236</v>
      </c>
      <c r="B2254" s="794"/>
    </row>
    <row r="2255" spans="1:2" x14ac:dyDescent="0.25">
      <c r="A2255" s="654" t="s">
        <v>2237</v>
      </c>
      <c r="B2255" s="794"/>
    </row>
    <row r="2256" spans="1:2" x14ac:dyDescent="0.25">
      <c r="A2256" s="654" t="s">
        <v>2238</v>
      </c>
      <c r="B2256" s="794"/>
    </row>
    <row r="2257" spans="1:2" ht="15.75" thickBot="1" x14ac:dyDescent="0.3">
      <c r="A2257" s="677" t="s">
        <v>2239</v>
      </c>
      <c r="B2257" s="795"/>
    </row>
    <row r="2258" spans="1:2" ht="72.75" thickBot="1" x14ac:dyDescent="0.3">
      <c r="A2258" s="640" t="s">
        <v>5</v>
      </c>
      <c r="B2258" s="640" t="s">
        <v>2707</v>
      </c>
    </row>
    <row r="2259" spans="1:2" ht="60.75" thickBot="1" x14ac:dyDescent="0.3">
      <c r="A2259" s="640" t="s">
        <v>2153</v>
      </c>
      <c r="B2259" s="641" t="s">
        <v>2708</v>
      </c>
    </row>
    <row r="2260" spans="1:2" ht="15.75" thickBot="1" x14ac:dyDescent="0.3">
      <c r="A2260" s="640" t="s">
        <v>2155</v>
      </c>
      <c r="B2260" s="642" t="s">
        <v>2156</v>
      </c>
    </row>
    <row r="2261" spans="1:2" ht="15.75" thickBot="1" x14ac:dyDescent="0.3">
      <c r="A2261" s="640" t="s">
        <v>2157</v>
      </c>
      <c r="B2261" s="596" t="s">
        <v>2292</v>
      </c>
    </row>
    <row r="2262" spans="1:2" ht="15.75" thickBot="1" x14ac:dyDescent="0.3">
      <c r="A2262" s="644" t="s">
        <v>2159</v>
      </c>
      <c r="B2262" s="641" t="s">
        <v>2616</v>
      </c>
    </row>
    <row r="2263" spans="1:2" ht="15.75" thickBot="1" x14ac:dyDescent="0.3">
      <c r="A2263" s="646" t="s">
        <v>2161</v>
      </c>
      <c r="B2263" s="546" t="s">
        <v>2162</v>
      </c>
    </row>
    <row r="2264" spans="1:2" ht="15.75" thickBot="1" x14ac:dyDescent="0.3">
      <c r="A2264" s="648" t="s">
        <v>2163</v>
      </c>
      <c r="B2264" s="649"/>
    </row>
    <row r="2265" spans="1:2" ht="60.75" thickBot="1" x14ac:dyDescent="0.3">
      <c r="A2265" s="649" t="s">
        <v>2164</v>
      </c>
      <c r="B2265" s="599" t="s">
        <v>2165</v>
      </c>
    </row>
    <row r="2266" spans="1:2" ht="60.75" thickBot="1" x14ac:dyDescent="0.3">
      <c r="A2266" s="650" t="s">
        <v>2166</v>
      </c>
      <c r="B2266" s="601" t="s">
        <v>2709</v>
      </c>
    </row>
    <row r="2267" spans="1:2" ht="60.75" thickBot="1" x14ac:dyDescent="0.3">
      <c r="A2267" s="651" t="s">
        <v>2168</v>
      </c>
      <c r="B2267" s="601" t="s">
        <v>2710</v>
      </c>
    </row>
    <row r="2268" spans="1:2" s="538" customFormat="1" ht="15.75" thickBot="1" x14ac:dyDescent="0.3">
      <c r="A2268" s="644" t="s">
        <v>2170</v>
      </c>
      <c r="B2268" s="649"/>
    </row>
    <row r="2269" spans="1:2" s="538" customFormat="1" ht="30.75" thickBot="1" x14ac:dyDescent="0.3">
      <c r="A2269" s="651" t="s">
        <v>2171</v>
      </c>
      <c r="B2269" s="649" t="s">
        <v>2374</v>
      </c>
    </row>
    <row r="2270" spans="1:2" s="538" customFormat="1" ht="15.75" thickBot="1" x14ac:dyDescent="0.3">
      <c r="A2270" s="644" t="s">
        <v>2173</v>
      </c>
      <c r="B2270" s="649"/>
    </row>
    <row r="2271" spans="1:2" s="538" customFormat="1" ht="30.75" thickBot="1" x14ac:dyDescent="0.3">
      <c r="A2271" s="652" t="s">
        <v>2174</v>
      </c>
      <c r="B2271" s="649" t="s">
        <v>2711</v>
      </c>
    </row>
    <row r="2272" spans="1:2" s="538" customFormat="1" ht="15.75" thickBot="1" x14ac:dyDescent="0.3">
      <c r="A2272" s="644" t="s">
        <v>2176</v>
      </c>
      <c r="B2272" s="647"/>
    </row>
    <row r="2273" spans="1:2" s="538" customFormat="1" ht="15.75" thickBot="1" x14ac:dyDescent="0.3">
      <c r="A2273" s="648" t="s">
        <v>2177</v>
      </c>
      <c r="B2273" s="647"/>
    </row>
    <row r="2274" spans="1:2" s="538" customFormat="1" ht="15.75" thickBot="1" x14ac:dyDescent="0.3">
      <c r="A2274" s="644" t="s">
        <v>2178</v>
      </c>
      <c r="B2274" s="653"/>
    </row>
    <row r="2275" spans="1:2" s="538" customFormat="1" ht="28.5" x14ac:dyDescent="0.25">
      <c r="A2275" s="648" t="s">
        <v>2179</v>
      </c>
      <c r="B2275" s="650"/>
    </row>
    <row r="2276" spans="1:2" s="538" customFormat="1" ht="45" x14ac:dyDescent="0.25">
      <c r="A2276" s="654" t="s">
        <v>2180</v>
      </c>
      <c r="B2276" s="654"/>
    </row>
    <row r="2277" spans="1:2" s="538" customFormat="1" x14ac:dyDescent="0.25">
      <c r="A2277" s="654" t="s">
        <v>2181</v>
      </c>
      <c r="B2277" s="654"/>
    </row>
    <row r="2278" spans="1:2" s="538" customFormat="1" x14ac:dyDescent="0.25">
      <c r="A2278" s="654" t="s">
        <v>2182</v>
      </c>
      <c r="B2278" s="654"/>
    </row>
    <row r="2279" spans="1:2" s="538" customFormat="1" ht="15.75" thickBot="1" x14ac:dyDescent="0.3">
      <c r="A2279" s="655" t="s">
        <v>2183</v>
      </c>
      <c r="B2279" s="656"/>
    </row>
    <row r="2280" spans="1:2" s="538" customFormat="1" ht="15.75" thickBot="1" x14ac:dyDescent="0.3">
      <c r="A2280" s="657" t="s">
        <v>2184</v>
      </c>
      <c r="B2280" s="666">
        <v>1948.82</v>
      </c>
    </row>
    <row r="2281" spans="1:2" s="538" customFormat="1" ht="30.75" thickBot="1" x14ac:dyDescent="0.3">
      <c r="A2281" s="649" t="s">
        <v>2185</v>
      </c>
      <c r="B2281" s="649" t="s">
        <v>2712</v>
      </c>
    </row>
    <row r="2282" spans="1:2" s="538" customFormat="1" ht="29.25" thickBot="1" x14ac:dyDescent="0.3">
      <c r="A2282" s="658" t="s">
        <v>2259</v>
      </c>
      <c r="B2282" s="649">
        <v>2046.259</v>
      </c>
    </row>
    <row r="2283" spans="1:2" s="538" customFormat="1" ht="29.25" thickBot="1" x14ac:dyDescent="0.3">
      <c r="A2283" s="658" t="s">
        <v>2187</v>
      </c>
      <c r="B2283" s="666">
        <f>B2285+B2294+B2303+B2312</f>
        <v>1282.7206777099998</v>
      </c>
    </row>
    <row r="2284" spans="1:2" s="538" customFormat="1" ht="15.75" thickBot="1" x14ac:dyDescent="0.3">
      <c r="A2284" s="649" t="s">
        <v>2188</v>
      </c>
      <c r="B2284" s="649"/>
    </row>
    <row r="2285" spans="1:2" s="538" customFormat="1" ht="29.25" thickBot="1" x14ac:dyDescent="0.3">
      <c r="A2285" s="658" t="s">
        <v>2189</v>
      </c>
      <c r="B2285" s="660">
        <f>B2286+B2290</f>
        <v>1115.8259999999998</v>
      </c>
    </row>
    <row r="2286" spans="1:2" s="538" customFormat="1" ht="30.75" thickBot="1" x14ac:dyDescent="0.3">
      <c r="A2286" s="599" t="s">
        <v>2713</v>
      </c>
      <c r="B2286" s="666">
        <v>1107.9559999999999</v>
      </c>
    </row>
    <row r="2287" spans="1:2" s="538" customFormat="1" ht="15.75" thickBot="1" x14ac:dyDescent="0.3">
      <c r="A2287" s="599" t="s">
        <v>2191</v>
      </c>
      <c r="B2287" s="666">
        <f>B2286/B2280*100</f>
        <v>56.85265955809156</v>
      </c>
    </row>
    <row r="2288" spans="1:2" s="538" customFormat="1" ht="15.75" thickBot="1" x14ac:dyDescent="0.3">
      <c r="A2288" s="599" t="s">
        <v>2192</v>
      </c>
      <c r="B2288" s="666">
        <v>780.07299999999998</v>
      </c>
    </row>
    <row r="2289" spans="1:2" s="538" customFormat="1" ht="15.75" thickBot="1" x14ac:dyDescent="0.3">
      <c r="A2289" s="599" t="s">
        <v>2193</v>
      </c>
      <c r="B2289" s="666">
        <v>763.62599999999998</v>
      </c>
    </row>
    <row r="2290" spans="1:2" s="538" customFormat="1" ht="30.75" thickBot="1" x14ac:dyDescent="0.3">
      <c r="A2290" s="599" t="s">
        <v>2714</v>
      </c>
      <c r="B2290" s="666">
        <v>7.87</v>
      </c>
    </row>
    <row r="2291" spans="1:2" s="538" customFormat="1" ht="15.75" thickBot="1" x14ac:dyDescent="0.3">
      <c r="A2291" s="599" t="s">
        <v>2191</v>
      </c>
      <c r="B2291" s="666">
        <f>B2290/B2280*100</f>
        <v>0.40383411500292488</v>
      </c>
    </row>
    <row r="2292" spans="1:2" s="538" customFormat="1" ht="15.75" thickBot="1" x14ac:dyDescent="0.3">
      <c r="A2292" s="599" t="s">
        <v>2192</v>
      </c>
      <c r="B2292" s="666">
        <v>67.602999999999994</v>
      </c>
    </row>
    <row r="2293" spans="1:2" s="538" customFormat="1" ht="15.75" thickBot="1" x14ac:dyDescent="0.3">
      <c r="A2293" s="599" t="s">
        <v>2193</v>
      </c>
      <c r="B2293" s="666">
        <v>6.9809999999999999</v>
      </c>
    </row>
    <row r="2294" spans="1:2" s="555" customFormat="1" ht="29.25" thickBot="1" x14ac:dyDescent="0.25">
      <c r="A2294" s="612" t="s">
        <v>2195</v>
      </c>
      <c r="B2294" s="666">
        <f>B2295+B2299</f>
        <v>81.042000000000002</v>
      </c>
    </row>
    <row r="2295" spans="1:2" s="538" customFormat="1" ht="29.25" thickBot="1" x14ac:dyDescent="0.3">
      <c r="A2295" s="612" t="s">
        <v>2715</v>
      </c>
      <c r="B2295" s="660">
        <v>65.122</v>
      </c>
    </row>
    <row r="2296" spans="1:2" s="555" customFormat="1" ht="15.75" thickBot="1" x14ac:dyDescent="0.25">
      <c r="A2296" s="599" t="s">
        <v>2191</v>
      </c>
      <c r="B2296" s="666">
        <f>B2295/B2280*100</f>
        <v>3.3416118471690561</v>
      </c>
    </row>
    <row r="2297" spans="1:2" s="555" customFormat="1" ht="15.75" thickBot="1" x14ac:dyDescent="0.25">
      <c r="A2297" s="599" t="s">
        <v>2192</v>
      </c>
      <c r="B2297" s="666">
        <v>57.273000000000003</v>
      </c>
    </row>
    <row r="2298" spans="1:2" s="538" customFormat="1" ht="15.75" thickBot="1" x14ac:dyDescent="0.3">
      <c r="A2298" s="599" t="s">
        <v>2193</v>
      </c>
      <c r="B2298" s="666">
        <v>77.852000000000004</v>
      </c>
    </row>
    <row r="2299" spans="1:2" s="538" customFormat="1" ht="29.25" thickBot="1" x14ac:dyDescent="0.3">
      <c r="A2299" s="612" t="s">
        <v>2716</v>
      </c>
      <c r="B2299" s="666">
        <v>15.92</v>
      </c>
    </row>
    <row r="2300" spans="1:2" s="538" customFormat="1" ht="15.75" thickBot="1" x14ac:dyDescent="0.3">
      <c r="A2300" s="599" t="s">
        <v>2191</v>
      </c>
      <c r="B2300" s="666">
        <f>B2299/B2280*100</f>
        <v>0.81690458841760649</v>
      </c>
    </row>
    <row r="2301" spans="1:2" s="538" customFormat="1" ht="15.75" thickBot="1" x14ac:dyDescent="0.3">
      <c r="A2301" s="599" t="s">
        <v>2192</v>
      </c>
      <c r="B2301" s="666">
        <v>3.1890000000000001</v>
      </c>
    </row>
    <row r="2302" spans="1:2" s="538" customFormat="1" ht="15.75" thickBot="1" x14ac:dyDescent="0.3">
      <c r="A2302" s="599" t="s">
        <v>2193</v>
      </c>
      <c r="B2302" s="666">
        <v>15.923999999999999</v>
      </c>
    </row>
    <row r="2303" spans="1:2" s="555" customFormat="1" ht="29.25" thickBot="1" x14ac:dyDescent="0.25">
      <c r="A2303" s="658" t="s">
        <v>2198</v>
      </c>
      <c r="B2303" s="660">
        <f>B2304+B2308</f>
        <v>61.423000000000002</v>
      </c>
    </row>
    <row r="2304" spans="1:2" s="555" customFormat="1" ht="43.5" thickBot="1" x14ac:dyDescent="0.25">
      <c r="A2304" s="658" t="s">
        <v>2717</v>
      </c>
      <c r="B2304" s="660">
        <v>9.4359999999999999</v>
      </c>
    </row>
    <row r="2305" spans="1:2" s="538" customFormat="1" ht="15.75" thickBot="1" x14ac:dyDescent="0.3">
      <c r="A2305" s="649" t="s">
        <v>2191</v>
      </c>
      <c r="B2305" s="666">
        <f>B2304/B2280*100</f>
        <v>0.48419043318520955</v>
      </c>
    </row>
    <row r="2306" spans="1:2" s="538" customFormat="1" ht="15.75" thickBot="1" x14ac:dyDescent="0.3">
      <c r="A2306" s="649" t="s">
        <v>2192</v>
      </c>
      <c r="B2306" s="666">
        <v>9.4359999999999999</v>
      </c>
    </row>
    <row r="2307" spans="1:2" s="538" customFormat="1" ht="15.75" thickBot="1" x14ac:dyDescent="0.3">
      <c r="A2307" s="649" t="s">
        <v>2193</v>
      </c>
      <c r="B2307" s="666">
        <v>9.4369999999999994</v>
      </c>
    </row>
    <row r="2308" spans="1:2" s="555" customFormat="1" ht="29.25" thickBot="1" x14ac:dyDescent="0.25">
      <c r="A2308" s="658" t="s">
        <v>2718</v>
      </c>
      <c r="B2308" s="660">
        <v>51.987000000000002</v>
      </c>
    </row>
    <row r="2309" spans="1:2" s="555" customFormat="1" ht="15.75" thickBot="1" x14ac:dyDescent="0.25">
      <c r="A2309" s="649" t="s">
        <v>2191</v>
      </c>
      <c r="B2309" s="666">
        <f>B2308/B2280*100</f>
        <v>2.6676142486222432</v>
      </c>
    </row>
    <row r="2310" spans="1:2" s="538" customFormat="1" ht="15.75" thickBot="1" x14ac:dyDescent="0.3">
      <c r="A2310" s="649" t="s">
        <v>2192</v>
      </c>
      <c r="B2310" s="666">
        <v>51.988</v>
      </c>
    </row>
    <row r="2311" spans="1:2" s="538" customFormat="1" ht="15.75" thickBot="1" x14ac:dyDescent="0.3">
      <c r="A2311" s="649" t="s">
        <v>2193</v>
      </c>
      <c r="B2311" s="666">
        <v>51.988</v>
      </c>
    </row>
    <row r="2312" spans="1:2" s="538" customFormat="1" ht="29.25" thickBot="1" x14ac:dyDescent="0.3">
      <c r="A2312" s="658" t="s">
        <v>2201</v>
      </c>
      <c r="B2312" s="666">
        <f>B2313</f>
        <v>24.42967771</v>
      </c>
    </row>
    <row r="2313" spans="1:2" s="555" customFormat="1" ht="15.75" thickBot="1" x14ac:dyDescent="0.25">
      <c r="A2313" s="649" t="s">
        <v>2202</v>
      </c>
      <c r="B2313" s="666">
        <v>24.42967771</v>
      </c>
    </row>
    <row r="2314" spans="1:2" s="555" customFormat="1" ht="15.75" thickBot="1" x14ac:dyDescent="0.25">
      <c r="A2314" s="649" t="s">
        <v>2191</v>
      </c>
      <c r="B2314" s="666">
        <f>B2313/B2280*100</f>
        <v>1.2535625511848196</v>
      </c>
    </row>
    <row r="2315" spans="1:2" s="538" customFormat="1" ht="15.75" thickBot="1" x14ac:dyDescent="0.3">
      <c r="A2315" s="649" t="s">
        <v>2192</v>
      </c>
      <c r="B2315" s="666">
        <v>30.268999999999998</v>
      </c>
    </row>
    <row r="2316" spans="1:2" s="538" customFormat="1" ht="15.75" thickBot="1" x14ac:dyDescent="0.3">
      <c r="A2316" s="649" t="s">
        <v>2193</v>
      </c>
      <c r="B2316" s="666">
        <v>28.706</v>
      </c>
    </row>
    <row r="2317" spans="1:2" s="538" customFormat="1" ht="29.25" thickBot="1" x14ac:dyDescent="0.3">
      <c r="A2317" s="648" t="s">
        <v>2203</v>
      </c>
      <c r="B2317" s="681">
        <f>B2283/B2280*100</f>
        <v>65.820377341673421</v>
      </c>
    </row>
    <row r="2318" spans="1:2" s="555" customFormat="1" ht="15.75" thickBot="1" x14ac:dyDescent="0.25">
      <c r="A2318" s="650" t="s">
        <v>2188</v>
      </c>
      <c r="B2318" s="681"/>
    </row>
    <row r="2319" spans="1:2" s="538" customFormat="1" ht="15.75" thickBot="1" x14ac:dyDescent="0.3">
      <c r="A2319" s="650" t="s">
        <v>2204</v>
      </c>
      <c r="B2319" s="681">
        <f>B2287+B2291</f>
        <v>57.256493673094482</v>
      </c>
    </row>
    <row r="2320" spans="1:2" s="538" customFormat="1" ht="15.75" thickBot="1" x14ac:dyDescent="0.3">
      <c r="A2320" s="650" t="s">
        <v>2205</v>
      </c>
      <c r="B2320" s="681">
        <f>B2305+B2309</f>
        <v>3.1518046818074525</v>
      </c>
    </row>
    <row r="2321" spans="1:2" s="538" customFormat="1" ht="15.75" thickBot="1" x14ac:dyDescent="0.3">
      <c r="A2321" s="650" t="s">
        <v>2206</v>
      </c>
      <c r="B2321" s="681">
        <f>B2296+B2300</f>
        <v>4.1585164355866624</v>
      </c>
    </row>
    <row r="2322" spans="1:2" s="555" customFormat="1" ht="15.75" thickBot="1" x14ac:dyDescent="0.25">
      <c r="A2322" s="644" t="s">
        <v>2207</v>
      </c>
      <c r="B2322" s="667">
        <f>B2323/B2280*100</f>
        <v>0</v>
      </c>
    </row>
    <row r="2323" spans="1:2" s="555" customFormat="1" ht="15.75" thickBot="1" x14ac:dyDescent="0.25">
      <c r="A2323" s="644" t="s">
        <v>2208</v>
      </c>
      <c r="B2323" s="667"/>
    </row>
    <row r="2324" spans="1:2" s="538" customFormat="1" ht="15.75" thickBot="1" x14ac:dyDescent="0.3">
      <c r="A2324" s="644" t="s">
        <v>2209</v>
      </c>
      <c r="B2324" s="667">
        <f>B2325/B2280*100</f>
        <v>0</v>
      </c>
    </row>
    <row r="2325" spans="1:2" s="538" customFormat="1" ht="15.75" thickBot="1" x14ac:dyDescent="0.3">
      <c r="A2325" s="646" t="s">
        <v>2210</v>
      </c>
      <c r="B2325" s="668"/>
    </row>
    <row r="2326" spans="1:2" s="538" customFormat="1" x14ac:dyDescent="0.25">
      <c r="A2326" s="648" t="s">
        <v>2211</v>
      </c>
      <c r="B2326" s="654"/>
    </row>
    <row r="2327" spans="1:2" s="538" customFormat="1" x14ac:dyDescent="0.25">
      <c r="A2327" s="654" t="s">
        <v>2212</v>
      </c>
      <c r="B2327" s="654" t="s">
        <v>2213</v>
      </c>
    </row>
    <row r="2328" spans="1:2" s="538" customFormat="1" x14ac:dyDescent="0.25">
      <c r="A2328" s="654" t="s">
        <v>2214</v>
      </c>
      <c r="B2328" s="669" t="s">
        <v>2689</v>
      </c>
    </row>
    <row r="2329" spans="1:2" s="538" customFormat="1" x14ac:dyDescent="0.25">
      <c r="A2329" s="654" t="s">
        <v>2216</v>
      </c>
      <c r="B2329" s="669"/>
    </row>
    <row r="2330" spans="1:2" s="538" customFormat="1" x14ac:dyDescent="0.25">
      <c r="A2330" s="654" t="s">
        <v>2217</v>
      </c>
      <c r="B2330" s="669" t="s">
        <v>2719</v>
      </c>
    </row>
    <row r="2331" spans="1:2" s="538" customFormat="1" ht="30.75" thickBot="1" x14ac:dyDescent="0.3">
      <c r="A2331" s="656" t="s">
        <v>2219</v>
      </c>
      <c r="B2331" s="669" t="s">
        <v>2691</v>
      </c>
    </row>
    <row r="2332" spans="1:2" s="538" customFormat="1" ht="45.75" thickBot="1" x14ac:dyDescent="0.3">
      <c r="A2332" s="650" t="s">
        <v>2220</v>
      </c>
      <c r="B2332" s="651" t="s">
        <v>2720</v>
      </c>
    </row>
    <row r="2333" spans="1:2" s="538" customFormat="1" ht="29.25" thickBot="1" x14ac:dyDescent="0.3">
      <c r="A2333" s="644" t="s">
        <v>2222</v>
      </c>
      <c r="B2333" s="692" t="s">
        <v>2223</v>
      </c>
    </row>
    <row r="2334" spans="1:2" s="538" customFormat="1" ht="15.75" thickBot="1" x14ac:dyDescent="0.3">
      <c r="A2334" s="650" t="s">
        <v>2188</v>
      </c>
      <c r="B2334" s="693"/>
    </row>
    <row r="2335" spans="1:2" s="538" customFormat="1" ht="15.75" thickBot="1" x14ac:dyDescent="0.3">
      <c r="A2335" s="650" t="s">
        <v>2224</v>
      </c>
      <c r="B2335" s="796" t="s">
        <v>2223</v>
      </c>
    </row>
    <row r="2336" spans="1:2" s="538" customFormat="1" ht="15.75" thickBot="1" x14ac:dyDescent="0.3">
      <c r="A2336" s="650" t="s">
        <v>2225</v>
      </c>
      <c r="B2336" s="797"/>
    </row>
    <row r="2337" spans="1:3" s="538" customFormat="1" ht="30.75" thickBot="1" x14ac:dyDescent="0.3">
      <c r="A2337" s="671" t="s">
        <v>2226</v>
      </c>
      <c r="B2337" s="672" t="s">
        <v>2633</v>
      </c>
    </row>
    <row r="2338" spans="1:3" s="538" customFormat="1" ht="15.75" thickBot="1" x14ac:dyDescent="0.3">
      <c r="A2338" s="644" t="s">
        <v>2227</v>
      </c>
      <c r="B2338" s="673"/>
    </row>
    <row r="2339" spans="1:3" s="538" customFormat="1" ht="15.75" thickBot="1" x14ac:dyDescent="0.3">
      <c r="A2339" s="654" t="s">
        <v>2228</v>
      </c>
      <c r="B2339" s="674">
        <v>41090</v>
      </c>
    </row>
    <row r="2340" spans="1:3" s="538" customFormat="1" ht="15.75" thickBot="1" x14ac:dyDescent="0.3">
      <c r="A2340" s="654" t="s">
        <v>2230</v>
      </c>
      <c r="B2340" s="675"/>
    </row>
    <row r="2341" spans="1:3" s="538" customFormat="1" ht="15.75" thickBot="1" x14ac:dyDescent="0.3">
      <c r="A2341" s="654" t="s">
        <v>2231</v>
      </c>
      <c r="B2341" s="675"/>
    </row>
    <row r="2342" spans="1:3" s="538" customFormat="1" ht="45.75" thickBot="1" x14ac:dyDescent="0.3">
      <c r="A2342" s="676" t="s">
        <v>2232</v>
      </c>
      <c r="B2342" s="670" t="s">
        <v>2721</v>
      </c>
    </row>
    <row r="2343" spans="1:3" s="538" customFormat="1" ht="28.5" x14ac:dyDescent="0.25">
      <c r="A2343" s="648" t="s">
        <v>2234</v>
      </c>
      <c r="B2343" s="793"/>
    </row>
    <row r="2344" spans="1:3" s="538" customFormat="1" x14ac:dyDescent="0.25">
      <c r="A2344" s="654" t="s">
        <v>2235</v>
      </c>
      <c r="B2344" s="794"/>
    </row>
    <row r="2345" spans="1:3" s="538" customFormat="1" x14ac:dyDescent="0.25">
      <c r="A2345" s="654" t="s">
        <v>2236</v>
      </c>
      <c r="B2345" s="794"/>
    </row>
    <row r="2346" spans="1:3" s="538" customFormat="1" x14ac:dyDescent="0.25">
      <c r="A2346" s="654" t="s">
        <v>2237</v>
      </c>
      <c r="B2346" s="794"/>
    </row>
    <row r="2347" spans="1:3" s="538" customFormat="1" x14ac:dyDescent="0.25">
      <c r="A2347" s="654" t="s">
        <v>2238</v>
      </c>
      <c r="B2347" s="794"/>
    </row>
    <row r="2348" spans="1:3" s="538" customFormat="1" ht="15.75" thickBot="1" x14ac:dyDescent="0.3">
      <c r="A2348" s="677" t="s">
        <v>2239</v>
      </c>
      <c r="B2348" s="795"/>
    </row>
    <row r="2349" spans="1:3" s="538" customFormat="1" ht="72.75" thickBot="1" x14ac:dyDescent="0.3">
      <c r="A2349" s="640" t="s">
        <v>5</v>
      </c>
      <c r="B2349" s="640" t="s">
        <v>2722</v>
      </c>
      <c r="C2349" s="538" t="s">
        <v>2655</v>
      </c>
    </row>
    <row r="2350" spans="1:3" s="538" customFormat="1" ht="60.75" thickBot="1" x14ac:dyDescent="0.3">
      <c r="A2350" s="640" t="s">
        <v>2153</v>
      </c>
      <c r="B2350" s="641" t="s">
        <v>2708</v>
      </c>
    </row>
    <row r="2351" spans="1:3" s="538" customFormat="1" ht="15.75" thickBot="1" x14ac:dyDescent="0.3">
      <c r="A2351" s="640" t="s">
        <v>2155</v>
      </c>
      <c r="B2351" s="642" t="s">
        <v>2156</v>
      </c>
    </row>
    <row r="2352" spans="1:3" s="538" customFormat="1" ht="15.75" thickBot="1" x14ac:dyDescent="0.3">
      <c r="A2352" s="640" t="s">
        <v>2157</v>
      </c>
      <c r="B2352" s="596" t="s">
        <v>2292</v>
      </c>
    </row>
    <row r="2353" spans="1:2" s="538" customFormat="1" ht="15.75" thickBot="1" x14ac:dyDescent="0.3">
      <c r="A2353" s="644" t="s">
        <v>2159</v>
      </c>
      <c r="B2353" s="641" t="s">
        <v>2680</v>
      </c>
    </row>
    <row r="2354" spans="1:2" s="538" customFormat="1" ht="15.75" thickBot="1" x14ac:dyDescent="0.3">
      <c r="A2354" s="646" t="s">
        <v>2161</v>
      </c>
      <c r="B2354" s="546" t="s">
        <v>2162</v>
      </c>
    </row>
    <row r="2355" spans="1:2" s="538" customFormat="1" ht="15.75" thickBot="1" x14ac:dyDescent="0.3">
      <c r="A2355" s="648" t="s">
        <v>2163</v>
      </c>
      <c r="B2355" s="649"/>
    </row>
    <row r="2356" spans="1:2" s="538" customFormat="1" ht="60.75" thickBot="1" x14ac:dyDescent="0.3">
      <c r="A2356" s="649" t="s">
        <v>2164</v>
      </c>
      <c r="B2356" s="599" t="s">
        <v>2165</v>
      </c>
    </row>
    <row r="2357" spans="1:2" s="538" customFormat="1" ht="60.75" thickBot="1" x14ac:dyDescent="0.3">
      <c r="A2357" s="650" t="s">
        <v>2166</v>
      </c>
      <c r="B2357" s="601" t="s">
        <v>2689</v>
      </c>
    </row>
    <row r="2358" spans="1:2" s="538" customFormat="1" ht="60.75" thickBot="1" x14ac:dyDescent="0.3">
      <c r="A2358" s="651" t="s">
        <v>2168</v>
      </c>
      <c r="B2358" s="601" t="s">
        <v>2723</v>
      </c>
    </row>
    <row r="2359" spans="1:2" s="538" customFormat="1" ht="15.75" thickBot="1" x14ac:dyDescent="0.3">
      <c r="A2359" s="644" t="s">
        <v>2170</v>
      </c>
      <c r="B2359" s="649"/>
    </row>
    <row r="2360" spans="1:2" s="538" customFormat="1" ht="30.75" thickBot="1" x14ac:dyDescent="0.3">
      <c r="A2360" s="651" t="s">
        <v>2171</v>
      </c>
      <c r="B2360" s="649" t="s">
        <v>2658</v>
      </c>
    </row>
    <row r="2361" spans="1:2" s="538" customFormat="1" ht="15.75" thickBot="1" x14ac:dyDescent="0.3">
      <c r="A2361" s="644" t="s">
        <v>2173</v>
      </c>
      <c r="B2361" s="649"/>
    </row>
    <row r="2362" spans="1:2" s="538" customFormat="1" ht="30.75" thickBot="1" x14ac:dyDescent="0.3">
      <c r="A2362" s="652" t="s">
        <v>2174</v>
      </c>
      <c r="B2362" s="649" t="s">
        <v>2724</v>
      </c>
    </row>
    <row r="2363" spans="1:2" s="538" customFormat="1" ht="15.75" thickBot="1" x14ac:dyDescent="0.3">
      <c r="A2363" s="644" t="s">
        <v>2176</v>
      </c>
      <c r="B2363" s="647"/>
    </row>
    <row r="2364" spans="1:2" s="538" customFormat="1" ht="15.75" thickBot="1" x14ac:dyDescent="0.3">
      <c r="A2364" s="648" t="s">
        <v>2177</v>
      </c>
      <c r="B2364" s="647"/>
    </row>
    <row r="2365" spans="1:2" s="538" customFormat="1" ht="15.75" thickBot="1" x14ac:dyDescent="0.3">
      <c r="A2365" s="644" t="s">
        <v>2178</v>
      </c>
      <c r="B2365" s="653"/>
    </row>
    <row r="2366" spans="1:2" s="538" customFormat="1" ht="28.5" x14ac:dyDescent="0.25">
      <c r="A2366" s="648" t="s">
        <v>2179</v>
      </c>
      <c r="B2366" s="650"/>
    </row>
    <row r="2367" spans="1:2" s="538" customFormat="1" ht="45" x14ac:dyDescent="0.25">
      <c r="A2367" s="654" t="s">
        <v>2180</v>
      </c>
      <c r="B2367" s="654"/>
    </row>
    <row r="2368" spans="1:2" s="538" customFormat="1" x14ac:dyDescent="0.25">
      <c r="A2368" s="654" t="s">
        <v>2181</v>
      </c>
      <c r="B2368" s="654"/>
    </row>
    <row r="2369" spans="1:2" s="538" customFormat="1" x14ac:dyDescent="0.25">
      <c r="A2369" s="654" t="s">
        <v>2182</v>
      </c>
      <c r="B2369" s="654"/>
    </row>
    <row r="2370" spans="1:2" s="538" customFormat="1" ht="15.75" thickBot="1" x14ac:dyDescent="0.3">
      <c r="A2370" s="655" t="s">
        <v>2183</v>
      </c>
      <c r="B2370" s="656"/>
    </row>
    <row r="2371" spans="1:2" s="538" customFormat="1" ht="15.75" thickBot="1" x14ac:dyDescent="0.3">
      <c r="A2371" s="657" t="s">
        <v>2184</v>
      </c>
      <c r="B2371" s="660">
        <v>294.77</v>
      </c>
    </row>
    <row r="2372" spans="1:2" s="538" customFormat="1" ht="30.75" thickBot="1" x14ac:dyDescent="0.3">
      <c r="A2372" s="649" t="s">
        <v>2185</v>
      </c>
      <c r="B2372" s="649" t="s">
        <v>2725</v>
      </c>
    </row>
    <row r="2373" spans="1:2" s="538" customFormat="1" ht="29.25" thickBot="1" x14ac:dyDescent="0.3">
      <c r="A2373" s="658" t="s">
        <v>2259</v>
      </c>
      <c r="B2373" s="666">
        <v>307.83300000000003</v>
      </c>
    </row>
    <row r="2374" spans="1:2" s="538" customFormat="1" ht="29.25" thickBot="1" x14ac:dyDescent="0.3">
      <c r="A2374" s="658" t="s">
        <v>2187</v>
      </c>
      <c r="B2374" s="666">
        <f>B2376+B2381+B2386+B2395</f>
        <v>540.56991387000005</v>
      </c>
    </row>
    <row r="2375" spans="1:2" s="538" customFormat="1" ht="15.75" thickBot="1" x14ac:dyDescent="0.3">
      <c r="A2375" s="649" t="s">
        <v>2188</v>
      </c>
      <c r="B2375" s="649"/>
    </row>
    <row r="2376" spans="1:2" s="538" customFormat="1" ht="29.25" thickBot="1" x14ac:dyDescent="0.3">
      <c r="A2376" s="658" t="s">
        <v>2189</v>
      </c>
      <c r="B2376" s="666">
        <f>B2377</f>
        <v>381.51</v>
      </c>
    </row>
    <row r="2377" spans="1:2" s="538" customFormat="1" ht="29.25" thickBot="1" x14ac:dyDescent="0.3">
      <c r="A2377" s="612" t="s">
        <v>2726</v>
      </c>
      <c r="B2377" s="660">
        <v>381.51</v>
      </c>
    </row>
    <row r="2378" spans="1:2" s="538" customFormat="1" ht="15.75" thickBot="1" x14ac:dyDescent="0.3">
      <c r="A2378" s="599" t="s">
        <v>2191</v>
      </c>
      <c r="B2378" s="666">
        <f>B2377/B2371*100</f>
        <v>129.42633239474844</v>
      </c>
    </row>
    <row r="2379" spans="1:2" s="538" customFormat="1" ht="15.75" thickBot="1" x14ac:dyDescent="0.3">
      <c r="A2379" s="599" t="s">
        <v>2192</v>
      </c>
      <c r="B2379" s="666">
        <v>345.553</v>
      </c>
    </row>
    <row r="2380" spans="1:2" s="538" customFormat="1" ht="15.75" thickBot="1" x14ac:dyDescent="0.3">
      <c r="A2380" s="599" t="s">
        <v>2193</v>
      </c>
      <c r="B2380" s="666">
        <v>330.19499999999999</v>
      </c>
    </row>
    <row r="2381" spans="1:2" s="538" customFormat="1" ht="29.25" thickBot="1" x14ac:dyDescent="0.3">
      <c r="A2381" s="612" t="s">
        <v>2195</v>
      </c>
      <c r="B2381" s="666">
        <f>B2382</f>
        <v>15.413</v>
      </c>
    </row>
    <row r="2382" spans="1:2" s="538" customFormat="1" ht="29.25" thickBot="1" x14ac:dyDescent="0.3">
      <c r="A2382" s="612" t="s">
        <v>2715</v>
      </c>
      <c r="B2382" s="660">
        <v>15.413</v>
      </c>
    </row>
    <row r="2383" spans="1:2" s="538" customFormat="1" ht="15.75" thickBot="1" x14ac:dyDescent="0.3">
      <c r="A2383" s="599" t="s">
        <v>2191</v>
      </c>
      <c r="B2383" s="666">
        <f>B2382/B2371*100</f>
        <v>5.2288224717576419</v>
      </c>
    </row>
    <row r="2384" spans="1:2" s="538" customFormat="1" ht="15.75" thickBot="1" x14ac:dyDescent="0.3">
      <c r="A2384" s="599" t="s">
        <v>2192</v>
      </c>
      <c r="B2384" s="666">
        <v>12.262</v>
      </c>
    </row>
    <row r="2385" spans="1:3" s="538" customFormat="1" ht="15.75" thickBot="1" x14ac:dyDescent="0.3">
      <c r="A2385" s="599" t="s">
        <v>2193</v>
      </c>
      <c r="B2385" s="666">
        <v>2.6829999999999998</v>
      </c>
    </row>
    <row r="2386" spans="1:3" s="538" customFormat="1" ht="29.25" thickBot="1" x14ac:dyDescent="0.3">
      <c r="A2386" s="658" t="s">
        <v>2198</v>
      </c>
      <c r="B2386" s="666">
        <f>B2387+B2391</f>
        <v>141.82970064</v>
      </c>
    </row>
    <row r="2387" spans="1:3" s="538" customFormat="1" ht="30.75" thickBot="1" x14ac:dyDescent="0.3">
      <c r="A2387" s="649" t="s">
        <v>2727</v>
      </c>
      <c r="B2387" s="666">
        <v>140.76770063999999</v>
      </c>
    </row>
    <row r="2388" spans="1:3" s="538" customFormat="1" ht="15.75" thickBot="1" x14ac:dyDescent="0.3">
      <c r="A2388" s="649" t="s">
        <v>2191</v>
      </c>
      <c r="B2388" s="666">
        <f>B2387/B2371*100</f>
        <v>47.7550974115412</v>
      </c>
    </row>
    <row r="2389" spans="1:3" s="538" customFormat="1" ht="15.75" thickBot="1" x14ac:dyDescent="0.3">
      <c r="A2389" s="649" t="s">
        <v>2192</v>
      </c>
      <c r="B2389" s="666">
        <v>140.768</v>
      </c>
    </row>
    <row r="2390" spans="1:3" s="538" customFormat="1" ht="15.75" thickBot="1" x14ac:dyDescent="0.3">
      <c r="A2390" s="649" t="s">
        <v>2193</v>
      </c>
      <c r="B2390" s="666">
        <v>140.768</v>
      </c>
    </row>
    <row r="2391" spans="1:3" s="538" customFormat="1" ht="30.75" thickBot="1" x14ac:dyDescent="0.3">
      <c r="A2391" s="649" t="s">
        <v>2728</v>
      </c>
      <c r="B2391" s="666">
        <v>1.0620000000000001</v>
      </c>
    </row>
    <row r="2392" spans="1:3" s="538" customFormat="1" ht="15.75" thickBot="1" x14ac:dyDescent="0.3">
      <c r="A2392" s="649" t="s">
        <v>2191</v>
      </c>
      <c r="B2392" s="666">
        <f>B2391/B2371*100</f>
        <v>0.36028089697051946</v>
      </c>
    </row>
    <row r="2393" spans="1:3" s="538" customFormat="1" ht="15.75" thickBot="1" x14ac:dyDescent="0.3">
      <c r="A2393" s="649" t="s">
        <v>2192</v>
      </c>
      <c r="B2393" s="666">
        <v>1.0620000000000001</v>
      </c>
    </row>
    <row r="2394" spans="1:3" s="538" customFormat="1" ht="15.75" thickBot="1" x14ac:dyDescent="0.3">
      <c r="A2394" s="649" t="s">
        <v>2193</v>
      </c>
      <c r="B2394" s="666">
        <v>1.6990000000000001</v>
      </c>
      <c r="C2394" s="538" t="s">
        <v>2729</v>
      </c>
    </row>
    <row r="2395" spans="1:3" s="538" customFormat="1" ht="29.25" thickBot="1" x14ac:dyDescent="0.3">
      <c r="A2395" s="658" t="s">
        <v>2201</v>
      </c>
      <c r="B2395" s="666">
        <f>B2396</f>
        <v>1.8172132299999999</v>
      </c>
    </row>
    <row r="2396" spans="1:3" s="538" customFormat="1" ht="15.75" thickBot="1" x14ac:dyDescent="0.3">
      <c r="A2396" s="649" t="s">
        <v>2202</v>
      </c>
      <c r="B2396" s="666">
        <v>1.8172132299999999</v>
      </c>
    </row>
    <row r="2397" spans="1:3" s="538" customFormat="1" ht="15.75" thickBot="1" x14ac:dyDescent="0.3">
      <c r="A2397" s="649" t="s">
        <v>2191</v>
      </c>
      <c r="B2397" s="666">
        <f>B2396/B2371*100</f>
        <v>0.61648513417240558</v>
      </c>
    </row>
    <row r="2398" spans="1:3" s="538" customFormat="1" ht="15.75" thickBot="1" x14ac:dyDescent="0.3">
      <c r="A2398" s="649" t="s">
        <v>2192</v>
      </c>
      <c r="B2398" s="666">
        <v>3.5579999999999998</v>
      </c>
    </row>
    <row r="2399" spans="1:3" s="538" customFormat="1" ht="15.75" thickBot="1" x14ac:dyDescent="0.3">
      <c r="A2399" s="649" t="s">
        <v>2193</v>
      </c>
      <c r="B2399" s="666">
        <v>4.6619999999999999</v>
      </c>
    </row>
    <row r="2400" spans="1:3" s="538" customFormat="1" ht="29.25" thickBot="1" x14ac:dyDescent="0.3">
      <c r="A2400" s="699" t="s">
        <v>2203</v>
      </c>
      <c r="B2400" s="700">
        <f>B2374/B2371*100</f>
        <v>183.38701830919024</v>
      </c>
    </row>
    <row r="2401" spans="1:2" s="555" customFormat="1" ht="15.75" thickBot="1" x14ac:dyDescent="0.25">
      <c r="A2401" s="672" t="s">
        <v>2188</v>
      </c>
      <c r="B2401" s="700"/>
    </row>
    <row r="2402" spans="1:2" s="538" customFormat="1" ht="15.75" thickBot="1" x14ac:dyDescent="0.3">
      <c r="A2402" s="672" t="s">
        <v>2204</v>
      </c>
      <c r="B2402" s="700">
        <f>B2378</f>
        <v>129.42633239474844</v>
      </c>
    </row>
    <row r="2403" spans="1:2" s="538" customFormat="1" ht="15.75" thickBot="1" x14ac:dyDescent="0.3">
      <c r="A2403" s="672" t="s">
        <v>2205</v>
      </c>
      <c r="B2403" s="700">
        <f>B2388+B2392</f>
        <v>48.115378308511723</v>
      </c>
    </row>
    <row r="2404" spans="1:2" s="538" customFormat="1" ht="15.75" thickBot="1" x14ac:dyDescent="0.3">
      <c r="A2404" s="672" t="s">
        <v>2206</v>
      </c>
      <c r="B2404" s="700">
        <f>B2383</f>
        <v>5.2288224717576419</v>
      </c>
    </row>
    <row r="2405" spans="1:2" s="538" customFormat="1" ht="15.75" thickBot="1" x14ac:dyDescent="0.3">
      <c r="A2405" s="644" t="s">
        <v>2207</v>
      </c>
      <c r="B2405" s="667">
        <f>B2406/B2371*100</f>
        <v>0</v>
      </c>
    </row>
    <row r="2406" spans="1:2" s="538" customFormat="1" ht="15.75" thickBot="1" x14ac:dyDescent="0.3">
      <c r="A2406" s="644" t="s">
        <v>2208</v>
      </c>
      <c r="B2406" s="667"/>
    </row>
    <row r="2407" spans="1:2" s="538" customFormat="1" ht="15.75" thickBot="1" x14ac:dyDescent="0.3">
      <c r="A2407" s="644" t="s">
        <v>2209</v>
      </c>
      <c r="B2407" s="667">
        <f>B2408/B2371*100</f>
        <v>0</v>
      </c>
    </row>
    <row r="2408" spans="1:2" s="538" customFormat="1" ht="15.75" thickBot="1" x14ac:dyDescent="0.3">
      <c r="A2408" s="646" t="s">
        <v>2210</v>
      </c>
      <c r="B2408" s="668"/>
    </row>
    <row r="2409" spans="1:2" s="538" customFormat="1" x14ac:dyDescent="0.25">
      <c r="A2409" s="648" t="s">
        <v>2211</v>
      </c>
      <c r="B2409" s="654"/>
    </row>
    <row r="2410" spans="1:2" s="538" customFormat="1" x14ac:dyDescent="0.25">
      <c r="A2410" s="654" t="s">
        <v>2212</v>
      </c>
      <c r="B2410" s="654" t="s">
        <v>2213</v>
      </c>
    </row>
    <row r="2411" spans="1:2" s="538" customFormat="1" x14ac:dyDescent="0.25">
      <c r="A2411" s="654" t="s">
        <v>2214</v>
      </c>
      <c r="B2411" s="669" t="s">
        <v>2689</v>
      </c>
    </row>
    <row r="2412" spans="1:2" s="538" customFormat="1" x14ac:dyDescent="0.25">
      <c r="A2412" s="654" t="s">
        <v>2216</v>
      </c>
      <c r="B2412" s="669"/>
    </row>
    <row r="2413" spans="1:2" s="538" customFormat="1" x14ac:dyDescent="0.25">
      <c r="A2413" s="654" t="s">
        <v>2217</v>
      </c>
      <c r="B2413" s="669" t="s">
        <v>2730</v>
      </c>
    </row>
    <row r="2414" spans="1:2" s="538" customFormat="1" ht="15.75" thickBot="1" x14ac:dyDescent="0.3">
      <c r="A2414" s="656" t="s">
        <v>2219</v>
      </c>
      <c r="B2414" s="669" t="s">
        <v>2731</v>
      </c>
    </row>
    <row r="2415" spans="1:2" s="538" customFormat="1" ht="45.75" thickBot="1" x14ac:dyDescent="0.3">
      <c r="A2415" s="650" t="s">
        <v>2220</v>
      </c>
      <c r="B2415" s="651" t="s">
        <v>2720</v>
      </c>
    </row>
    <row r="2416" spans="1:2" s="538" customFormat="1" ht="29.25" thickBot="1" x14ac:dyDescent="0.3">
      <c r="A2416" s="644" t="s">
        <v>2222</v>
      </c>
      <c r="B2416" s="692" t="s">
        <v>2705</v>
      </c>
    </row>
    <row r="2417" spans="1:2" s="538" customFormat="1" ht="15.75" thickBot="1" x14ac:dyDescent="0.3">
      <c r="A2417" s="650" t="s">
        <v>2188</v>
      </c>
      <c r="B2417" s="693"/>
    </row>
    <row r="2418" spans="1:2" s="538" customFormat="1" ht="15.75" thickBot="1" x14ac:dyDescent="0.3">
      <c r="A2418" s="650" t="s">
        <v>2224</v>
      </c>
      <c r="B2418" s="796" t="s">
        <v>2705</v>
      </c>
    </row>
    <row r="2419" spans="1:2" s="538" customFormat="1" ht="15.75" thickBot="1" x14ac:dyDescent="0.3">
      <c r="A2419" s="650" t="s">
        <v>2225</v>
      </c>
      <c r="B2419" s="797"/>
    </row>
    <row r="2420" spans="1:2" s="538" customFormat="1" ht="15.75" thickBot="1" x14ac:dyDescent="0.3">
      <c r="A2420" s="671" t="s">
        <v>2226</v>
      </c>
      <c r="B2420" s="672" t="s">
        <v>2675</v>
      </c>
    </row>
    <row r="2421" spans="1:2" s="538" customFormat="1" ht="15.75" thickBot="1" x14ac:dyDescent="0.3">
      <c r="A2421" s="644" t="s">
        <v>2227</v>
      </c>
      <c r="B2421" s="673"/>
    </row>
    <row r="2422" spans="1:2" s="538" customFormat="1" ht="15.75" thickBot="1" x14ac:dyDescent="0.3">
      <c r="A2422" s="654" t="s">
        <v>2228</v>
      </c>
      <c r="B2422" s="674">
        <v>41120</v>
      </c>
    </row>
    <row r="2423" spans="1:2" s="538" customFormat="1" ht="15.75" thickBot="1" x14ac:dyDescent="0.3">
      <c r="A2423" s="654" t="s">
        <v>2230</v>
      </c>
      <c r="B2423" s="675"/>
    </row>
    <row r="2424" spans="1:2" s="538" customFormat="1" ht="15.75" thickBot="1" x14ac:dyDescent="0.3">
      <c r="A2424" s="654" t="s">
        <v>2231</v>
      </c>
      <c r="B2424" s="675"/>
    </row>
    <row r="2425" spans="1:2" s="538" customFormat="1" ht="45.75" thickBot="1" x14ac:dyDescent="0.3">
      <c r="A2425" s="676" t="s">
        <v>2232</v>
      </c>
      <c r="B2425" s="670" t="s">
        <v>2732</v>
      </c>
    </row>
    <row r="2426" spans="1:2" s="538" customFormat="1" ht="28.5" x14ac:dyDescent="0.25">
      <c r="A2426" s="648" t="s">
        <v>2234</v>
      </c>
      <c r="B2426" s="793"/>
    </row>
    <row r="2427" spans="1:2" s="538" customFormat="1" x14ac:dyDescent="0.25">
      <c r="A2427" s="654" t="s">
        <v>2235</v>
      </c>
      <c r="B2427" s="794"/>
    </row>
    <row r="2428" spans="1:2" s="538" customFormat="1" x14ac:dyDescent="0.25">
      <c r="A2428" s="654" t="s">
        <v>2236</v>
      </c>
      <c r="B2428" s="794"/>
    </row>
    <row r="2429" spans="1:2" s="538" customFormat="1" x14ac:dyDescent="0.25">
      <c r="A2429" s="654" t="s">
        <v>2237</v>
      </c>
      <c r="B2429" s="794"/>
    </row>
    <row r="2430" spans="1:2" s="538" customFormat="1" x14ac:dyDescent="0.25">
      <c r="A2430" s="654" t="s">
        <v>2238</v>
      </c>
      <c r="B2430" s="794"/>
    </row>
    <row r="2431" spans="1:2" s="538" customFormat="1" ht="15.75" thickBot="1" x14ac:dyDescent="0.3">
      <c r="A2431" s="677" t="s">
        <v>2239</v>
      </c>
      <c r="B2431" s="795"/>
    </row>
    <row r="2432" spans="1:2" s="538" customFormat="1" ht="57.75" x14ac:dyDescent="0.25">
      <c r="A2432" s="542" t="s">
        <v>5</v>
      </c>
      <c r="B2432" s="542" t="s">
        <v>2733</v>
      </c>
    </row>
    <row r="2433" spans="1:2" s="538" customFormat="1" x14ac:dyDescent="0.25">
      <c r="A2433" s="542" t="s">
        <v>2153</v>
      </c>
      <c r="B2433" s="543" t="s">
        <v>2734</v>
      </c>
    </row>
    <row r="2434" spans="1:2" s="538" customFormat="1" x14ac:dyDescent="0.25">
      <c r="A2434" s="542" t="s">
        <v>2155</v>
      </c>
      <c r="B2434" s="543" t="s">
        <v>2156</v>
      </c>
    </row>
    <row r="2435" spans="1:2" s="538" customFormat="1" x14ac:dyDescent="0.25">
      <c r="A2435" s="542" t="s">
        <v>2157</v>
      </c>
      <c r="B2435" s="584" t="s">
        <v>2292</v>
      </c>
    </row>
    <row r="2436" spans="1:2" s="538" customFormat="1" x14ac:dyDescent="0.25">
      <c r="A2436" s="545" t="s">
        <v>2159</v>
      </c>
      <c r="B2436" s="543" t="s">
        <v>2680</v>
      </c>
    </row>
    <row r="2437" spans="1:2" s="538" customFormat="1" x14ac:dyDescent="0.25">
      <c r="A2437" s="545" t="s">
        <v>2161</v>
      </c>
      <c r="B2437" s="546" t="s">
        <v>2162</v>
      </c>
    </row>
    <row r="2438" spans="1:2" s="538" customFormat="1" x14ac:dyDescent="0.25">
      <c r="A2438" s="545" t="s">
        <v>2163</v>
      </c>
      <c r="B2438" s="546"/>
    </row>
    <row r="2439" spans="1:2" s="538" customFormat="1" ht="60" x14ac:dyDescent="0.25">
      <c r="A2439" s="546" t="s">
        <v>2164</v>
      </c>
      <c r="B2439" s="547" t="s">
        <v>2165</v>
      </c>
    </row>
    <row r="2440" spans="1:2" s="538" customFormat="1" ht="60" x14ac:dyDescent="0.25">
      <c r="A2440" s="548" t="s">
        <v>2166</v>
      </c>
      <c r="B2440" s="549" t="s">
        <v>2735</v>
      </c>
    </row>
    <row r="2441" spans="1:2" s="538" customFormat="1" ht="60" x14ac:dyDescent="0.25">
      <c r="A2441" s="548" t="s">
        <v>2168</v>
      </c>
      <c r="B2441" s="549" t="s">
        <v>2736</v>
      </c>
    </row>
    <row r="2442" spans="1:2" s="538" customFormat="1" x14ac:dyDescent="0.25">
      <c r="A2442" s="545" t="s">
        <v>2170</v>
      </c>
      <c r="B2442" s="546"/>
    </row>
    <row r="2443" spans="1:2" s="538" customFormat="1" ht="30" x14ac:dyDescent="0.25">
      <c r="A2443" s="548" t="s">
        <v>2171</v>
      </c>
      <c r="B2443" s="546" t="s">
        <v>2737</v>
      </c>
    </row>
    <row r="2444" spans="1:2" s="538" customFormat="1" x14ac:dyDescent="0.25">
      <c r="A2444" s="545" t="s">
        <v>2173</v>
      </c>
      <c r="B2444" s="546"/>
    </row>
    <row r="2445" spans="1:2" s="538" customFormat="1" ht="30" x14ac:dyDescent="0.25">
      <c r="A2445" s="550" t="s">
        <v>2174</v>
      </c>
      <c r="B2445" s="546" t="s">
        <v>2738</v>
      </c>
    </row>
    <row r="2446" spans="1:2" s="538" customFormat="1" x14ac:dyDescent="0.25">
      <c r="A2446" s="545" t="s">
        <v>2176</v>
      </c>
      <c r="B2446" s="546"/>
    </row>
    <row r="2447" spans="1:2" s="538" customFormat="1" x14ac:dyDescent="0.25">
      <c r="A2447" s="545" t="s">
        <v>2177</v>
      </c>
      <c r="B2447" s="546"/>
    </row>
    <row r="2448" spans="1:2" s="538" customFormat="1" x14ac:dyDescent="0.25">
      <c r="A2448" s="545" t="s">
        <v>2178</v>
      </c>
      <c r="B2448" s="546"/>
    </row>
    <row r="2449" spans="1:2" s="538" customFormat="1" ht="28.5" x14ac:dyDescent="0.25">
      <c r="A2449" s="545" t="s">
        <v>2179</v>
      </c>
      <c r="B2449" s="548"/>
    </row>
    <row r="2450" spans="1:2" s="538" customFormat="1" ht="45" x14ac:dyDescent="0.25">
      <c r="A2450" s="548" t="s">
        <v>2180</v>
      </c>
      <c r="B2450" s="548"/>
    </row>
    <row r="2451" spans="1:2" s="538" customFormat="1" x14ac:dyDescent="0.25">
      <c r="A2451" s="548" t="s">
        <v>2181</v>
      </c>
      <c r="B2451" s="548"/>
    </row>
    <row r="2452" spans="1:2" s="538" customFormat="1" x14ac:dyDescent="0.25">
      <c r="A2452" s="548" t="s">
        <v>2182</v>
      </c>
      <c r="B2452" s="548"/>
    </row>
    <row r="2453" spans="1:2" s="538" customFormat="1" x14ac:dyDescent="0.25">
      <c r="A2453" s="550" t="s">
        <v>2183</v>
      </c>
      <c r="B2453" s="548"/>
    </row>
    <row r="2454" spans="1:2" s="538" customFormat="1" x14ac:dyDescent="0.25">
      <c r="A2454" s="551" t="s">
        <v>2184</v>
      </c>
      <c r="B2454" s="625">
        <v>467.85</v>
      </c>
    </row>
    <row r="2455" spans="1:2" s="538" customFormat="1" ht="30" x14ac:dyDescent="0.25">
      <c r="A2455" s="546" t="s">
        <v>2185</v>
      </c>
      <c r="B2455" s="546" t="s">
        <v>2739</v>
      </c>
    </row>
    <row r="2456" spans="1:2" s="538" customFormat="1" ht="28.5" x14ac:dyDescent="0.25">
      <c r="A2456" s="551" t="s">
        <v>2259</v>
      </c>
      <c r="B2456" s="557"/>
    </row>
    <row r="2457" spans="1:2" s="538" customFormat="1" ht="28.5" x14ac:dyDescent="0.25">
      <c r="A2457" s="551" t="s">
        <v>2187</v>
      </c>
      <c r="B2457" s="557">
        <f>SUM(B2459,B2464,B2473,B2482)</f>
        <v>234.47762466</v>
      </c>
    </row>
    <row r="2458" spans="1:2" s="538" customFormat="1" x14ac:dyDescent="0.25">
      <c r="A2458" s="546" t="s">
        <v>2188</v>
      </c>
      <c r="B2458" s="553"/>
    </row>
    <row r="2459" spans="1:2" s="538" customFormat="1" ht="28.5" x14ac:dyDescent="0.25">
      <c r="A2459" s="551" t="s">
        <v>2189</v>
      </c>
      <c r="B2459" s="557">
        <f>SUM(B2460)</f>
        <v>175.60300000000001</v>
      </c>
    </row>
    <row r="2460" spans="1:2" s="538" customFormat="1" ht="28.5" x14ac:dyDescent="0.25">
      <c r="A2460" s="554" t="s">
        <v>2740</v>
      </c>
      <c r="B2460" s="701">
        <v>175.60300000000001</v>
      </c>
    </row>
    <row r="2461" spans="1:2" s="538" customFormat="1" x14ac:dyDescent="0.25">
      <c r="A2461" s="547" t="s">
        <v>2191</v>
      </c>
      <c r="B2461" s="553">
        <f>B2460/B2454*100</f>
        <v>37.534038687613553</v>
      </c>
    </row>
    <row r="2462" spans="1:2" s="538" customFormat="1" x14ac:dyDescent="0.25">
      <c r="A2462" s="547" t="s">
        <v>2192</v>
      </c>
      <c r="B2462" s="553">
        <v>146.65</v>
      </c>
    </row>
    <row r="2463" spans="1:2" s="538" customFormat="1" x14ac:dyDescent="0.25">
      <c r="A2463" s="547" t="s">
        <v>2193</v>
      </c>
      <c r="B2463" s="553">
        <v>163.428</v>
      </c>
    </row>
    <row r="2464" spans="1:2" s="538" customFormat="1" ht="28.5" x14ac:dyDescent="0.25">
      <c r="A2464" s="554" t="s">
        <v>2195</v>
      </c>
      <c r="B2464" s="557">
        <f>SUM(B2465,B2469)</f>
        <v>35.32</v>
      </c>
    </row>
    <row r="2465" spans="1:2" s="538" customFormat="1" ht="28.5" x14ac:dyDescent="0.25">
      <c r="A2465" s="554" t="s">
        <v>2741</v>
      </c>
      <c r="B2465" s="557">
        <v>30.82</v>
      </c>
    </row>
    <row r="2466" spans="1:2" s="555" customFormat="1" x14ac:dyDescent="0.2">
      <c r="A2466" s="547" t="s">
        <v>2191</v>
      </c>
      <c r="B2466" s="553">
        <f>B2465/B2454*100</f>
        <v>6.5875814897937364</v>
      </c>
    </row>
    <row r="2467" spans="1:2" s="555" customFormat="1" x14ac:dyDescent="0.2">
      <c r="A2467" s="547" t="s">
        <v>2192</v>
      </c>
      <c r="B2467" s="553">
        <v>33.145000000000003</v>
      </c>
    </row>
    <row r="2468" spans="1:2" s="538" customFormat="1" x14ac:dyDescent="0.25">
      <c r="A2468" s="547" t="s">
        <v>2193</v>
      </c>
      <c r="B2468" s="553">
        <v>70.385000000000005</v>
      </c>
    </row>
    <row r="2469" spans="1:2" s="555" customFormat="1" ht="28.5" x14ac:dyDescent="0.2">
      <c r="A2469" s="554" t="s">
        <v>2742</v>
      </c>
      <c r="B2469" s="557">
        <v>4.5</v>
      </c>
    </row>
    <row r="2470" spans="1:2" s="538" customFormat="1" x14ac:dyDescent="0.25">
      <c r="A2470" s="547" t="s">
        <v>2191</v>
      </c>
      <c r="B2470" s="553">
        <f>B2469/B2454*100</f>
        <v>0.96184674575184348</v>
      </c>
    </row>
    <row r="2471" spans="1:2" s="538" customFormat="1" x14ac:dyDescent="0.25">
      <c r="A2471" s="547" t="s">
        <v>2192</v>
      </c>
      <c r="B2471" s="553">
        <v>3.0680000000000001</v>
      </c>
    </row>
    <row r="2472" spans="1:2" s="538" customFormat="1" x14ac:dyDescent="0.25">
      <c r="A2472" s="547" t="s">
        <v>2193</v>
      </c>
      <c r="B2472" s="553">
        <v>3.6520000000000001</v>
      </c>
    </row>
    <row r="2473" spans="1:2" s="538" customFormat="1" ht="28.5" x14ac:dyDescent="0.25">
      <c r="A2473" s="551" t="s">
        <v>2198</v>
      </c>
      <c r="B2473" s="557">
        <f>B2474+B2478</f>
        <v>7.4770000000000003</v>
      </c>
    </row>
    <row r="2474" spans="1:2" s="555" customFormat="1" ht="28.5" x14ac:dyDescent="0.2">
      <c r="A2474" s="551" t="s">
        <v>2743</v>
      </c>
      <c r="B2474" s="702">
        <v>1.44</v>
      </c>
    </row>
    <row r="2475" spans="1:2" s="538" customFormat="1" x14ac:dyDescent="0.25">
      <c r="A2475" s="546" t="s">
        <v>2191</v>
      </c>
      <c r="B2475" s="553">
        <f>B2474/B2454*100</f>
        <v>0.30779095864058986</v>
      </c>
    </row>
    <row r="2476" spans="1:2" s="538" customFormat="1" x14ac:dyDescent="0.25">
      <c r="A2476" s="546" t="s">
        <v>2192</v>
      </c>
      <c r="B2476" s="553">
        <v>1.44</v>
      </c>
    </row>
    <row r="2477" spans="1:2" s="538" customFormat="1" x14ac:dyDescent="0.25">
      <c r="A2477" s="546" t="s">
        <v>2193</v>
      </c>
      <c r="B2477" s="553">
        <v>1.4410000000000001</v>
      </c>
    </row>
    <row r="2478" spans="1:2" s="538" customFormat="1" ht="28.5" x14ac:dyDescent="0.25">
      <c r="A2478" s="551" t="s">
        <v>2744</v>
      </c>
      <c r="B2478" s="702">
        <v>6.0369999999999999</v>
      </c>
    </row>
    <row r="2479" spans="1:2" s="555" customFormat="1" x14ac:dyDescent="0.2">
      <c r="A2479" s="546" t="s">
        <v>2191</v>
      </c>
      <c r="B2479" s="553">
        <f>B2478/B2454*100</f>
        <v>1.2903708453564176</v>
      </c>
    </row>
    <row r="2480" spans="1:2" s="555" customFormat="1" x14ac:dyDescent="0.2">
      <c r="A2480" s="546" t="s">
        <v>2192</v>
      </c>
      <c r="B2480" s="553">
        <v>6.0369999999999999</v>
      </c>
    </row>
    <row r="2481" spans="1:2" s="538" customFormat="1" x14ac:dyDescent="0.25">
      <c r="A2481" s="546" t="s">
        <v>2193</v>
      </c>
      <c r="B2481" s="553">
        <v>6.0369999999999999</v>
      </c>
    </row>
    <row r="2482" spans="1:2" s="538" customFormat="1" ht="28.5" x14ac:dyDescent="0.25">
      <c r="A2482" s="551" t="s">
        <v>2201</v>
      </c>
      <c r="B2482" s="557">
        <f>B2483</f>
        <v>16.077624660000001</v>
      </c>
    </row>
    <row r="2483" spans="1:2" s="538" customFormat="1" x14ac:dyDescent="0.25">
      <c r="A2483" s="551" t="s">
        <v>2202</v>
      </c>
      <c r="B2483" s="557">
        <v>16.077624660000001</v>
      </c>
    </row>
    <row r="2484" spans="1:2" s="555" customFormat="1" x14ac:dyDescent="0.2">
      <c r="A2484" s="546" t="s">
        <v>2191</v>
      </c>
      <c r="B2484" s="553">
        <f>B2483/B2454*100</f>
        <v>3.4364913241423536</v>
      </c>
    </row>
    <row r="2485" spans="1:2" s="538" customFormat="1" x14ac:dyDescent="0.25">
      <c r="A2485" s="546" t="s">
        <v>2192</v>
      </c>
      <c r="B2485" s="553">
        <v>16.466000000000001</v>
      </c>
    </row>
    <row r="2486" spans="1:2" s="538" customFormat="1" x14ac:dyDescent="0.25">
      <c r="A2486" s="546" t="s">
        <v>2193</v>
      </c>
      <c r="B2486" s="553">
        <v>14.167999999999999</v>
      </c>
    </row>
    <row r="2487" spans="1:2" s="538" customFormat="1" ht="28.5" x14ac:dyDescent="0.25">
      <c r="A2487" s="545" t="s">
        <v>2203</v>
      </c>
      <c r="B2487" s="563">
        <f>B2457/B2454*100</f>
        <v>50.11812005129849</v>
      </c>
    </row>
    <row r="2488" spans="1:2" s="538" customFormat="1" x14ac:dyDescent="0.25">
      <c r="A2488" s="548" t="s">
        <v>2188</v>
      </c>
      <c r="B2488" s="563"/>
    </row>
    <row r="2489" spans="1:2" s="538" customFormat="1" x14ac:dyDescent="0.25">
      <c r="A2489" s="548" t="s">
        <v>2204</v>
      </c>
      <c r="B2489" s="563">
        <f>B2461</f>
        <v>37.534038687613553</v>
      </c>
    </row>
    <row r="2490" spans="1:2" s="538" customFormat="1" x14ac:dyDescent="0.25">
      <c r="A2490" s="548" t="s">
        <v>2205</v>
      </c>
      <c r="B2490" s="563">
        <f>B2475+B2479</f>
        <v>1.5981618039970074</v>
      </c>
    </row>
    <row r="2491" spans="1:2" s="538" customFormat="1" x14ac:dyDescent="0.25">
      <c r="A2491" s="548" t="s">
        <v>2206</v>
      </c>
      <c r="B2491" s="563">
        <f>B2466+B2470</f>
        <v>7.5494282355455802</v>
      </c>
    </row>
    <row r="2492" spans="1:2" s="538" customFormat="1" x14ac:dyDescent="0.25">
      <c r="A2492" s="545" t="s">
        <v>2207</v>
      </c>
      <c r="B2492" s="553">
        <f>B2493/B2454*100</f>
        <v>0</v>
      </c>
    </row>
    <row r="2493" spans="1:2" s="538" customFormat="1" x14ac:dyDescent="0.25">
      <c r="A2493" s="545" t="s">
        <v>2208</v>
      </c>
      <c r="B2493" s="553"/>
    </row>
    <row r="2494" spans="1:2" s="538" customFormat="1" x14ac:dyDescent="0.25">
      <c r="A2494" s="545" t="s">
        <v>2209</v>
      </c>
      <c r="B2494" s="553">
        <f>B2495/B2454*100</f>
        <v>0</v>
      </c>
    </row>
    <row r="2495" spans="1:2" s="538" customFormat="1" x14ac:dyDescent="0.25">
      <c r="A2495" s="545" t="s">
        <v>2210</v>
      </c>
      <c r="B2495" s="553"/>
    </row>
    <row r="2496" spans="1:2" s="538" customFormat="1" x14ac:dyDescent="0.25">
      <c r="A2496" s="545" t="s">
        <v>2211</v>
      </c>
      <c r="B2496" s="548"/>
    </row>
    <row r="2497" spans="1:2" s="538" customFormat="1" x14ac:dyDescent="0.25">
      <c r="A2497" s="548" t="s">
        <v>2212</v>
      </c>
      <c r="B2497" s="548" t="s">
        <v>2213</v>
      </c>
    </row>
    <row r="2498" spans="1:2" s="538" customFormat="1" x14ac:dyDescent="0.25">
      <c r="A2498" s="548" t="s">
        <v>2214</v>
      </c>
      <c r="B2498" s="565" t="s">
        <v>2215</v>
      </c>
    </row>
    <row r="2499" spans="1:2" s="538" customFormat="1" x14ac:dyDescent="0.25">
      <c r="A2499" s="548" t="s">
        <v>2216</v>
      </c>
      <c r="B2499" s="565"/>
    </row>
    <row r="2500" spans="1:2" s="538" customFormat="1" x14ac:dyDescent="0.25">
      <c r="A2500" s="548" t="s">
        <v>2217</v>
      </c>
      <c r="B2500" s="548" t="s">
        <v>2745</v>
      </c>
    </row>
    <row r="2501" spans="1:2" s="538" customFormat="1" x14ac:dyDescent="0.25">
      <c r="A2501" s="548" t="s">
        <v>2219</v>
      </c>
      <c r="B2501" s="565" t="s">
        <v>2746</v>
      </c>
    </row>
    <row r="2502" spans="1:2" s="538" customFormat="1" ht="30" x14ac:dyDescent="0.25">
      <c r="A2502" s="548" t="s">
        <v>2220</v>
      </c>
      <c r="B2502" s="548" t="s">
        <v>2747</v>
      </c>
    </row>
    <row r="2503" spans="1:2" s="538" customFormat="1" ht="28.5" x14ac:dyDescent="0.25">
      <c r="A2503" s="545" t="s">
        <v>2222</v>
      </c>
      <c r="B2503" s="552" t="s">
        <v>2223</v>
      </c>
    </row>
    <row r="2504" spans="1:2" s="538" customFormat="1" x14ac:dyDescent="0.25">
      <c r="A2504" s="548" t="s">
        <v>2188</v>
      </c>
      <c r="B2504" s="552"/>
    </row>
    <row r="2505" spans="1:2" s="538" customFormat="1" x14ac:dyDescent="0.25">
      <c r="A2505" s="548" t="s">
        <v>2224</v>
      </c>
      <c r="B2505" s="792" t="s">
        <v>2748</v>
      </c>
    </row>
    <row r="2506" spans="1:2" s="538" customFormat="1" x14ac:dyDescent="0.25">
      <c r="A2506" s="548" t="s">
        <v>2225</v>
      </c>
      <c r="B2506" s="792"/>
    </row>
    <row r="2507" spans="1:2" s="538" customFormat="1" ht="30" x14ac:dyDescent="0.25">
      <c r="A2507" s="566" t="s">
        <v>2226</v>
      </c>
      <c r="B2507" s="552" t="s">
        <v>2633</v>
      </c>
    </row>
    <row r="2508" spans="1:2" s="538" customFormat="1" x14ac:dyDescent="0.25">
      <c r="A2508" s="545" t="s">
        <v>2227</v>
      </c>
      <c r="B2508" s="546"/>
    </row>
    <row r="2509" spans="1:2" s="538" customFormat="1" x14ac:dyDescent="0.25">
      <c r="A2509" s="548" t="s">
        <v>2228</v>
      </c>
      <c r="B2509" s="635">
        <v>40999</v>
      </c>
    </row>
    <row r="2510" spans="1:2" s="538" customFormat="1" x14ac:dyDescent="0.25">
      <c r="A2510" s="548" t="s">
        <v>2230</v>
      </c>
      <c r="B2510" s="546"/>
    </row>
    <row r="2511" spans="1:2" s="538" customFormat="1" x14ac:dyDescent="0.25">
      <c r="A2511" s="548" t="s">
        <v>2231</v>
      </c>
      <c r="B2511" s="546"/>
    </row>
    <row r="2512" spans="1:2" s="538" customFormat="1" ht="45" x14ac:dyDescent="0.25">
      <c r="A2512" s="578" t="s">
        <v>2232</v>
      </c>
      <c r="B2512" s="548" t="s">
        <v>2749</v>
      </c>
    </row>
    <row r="2513" spans="1:2" s="538" customFormat="1" ht="28.5" x14ac:dyDescent="0.25">
      <c r="A2513" s="545" t="s">
        <v>2234</v>
      </c>
      <c r="B2513" s="791"/>
    </row>
    <row r="2514" spans="1:2" s="538" customFormat="1" x14ac:dyDescent="0.25">
      <c r="A2514" s="548" t="s">
        <v>2235</v>
      </c>
      <c r="B2514" s="791"/>
    </row>
    <row r="2515" spans="1:2" s="538" customFormat="1" x14ac:dyDescent="0.25">
      <c r="A2515" s="548" t="s">
        <v>2236</v>
      </c>
      <c r="B2515" s="791"/>
    </row>
    <row r="2516" spans="1:2" s="538" customFormat="1" x14ac:dyDescent="0.25">
      <c r="A2516" s="548" t="s">
        <v>2237</v>
      </c>
      <c r="B2516" s="791"/>
    </row>
    <row r="2517" spans="1:2" s="538" customFormat="1" x14ac:dyDescent="0.25">
      <c r="A2517" s="548" t="s">
        <v>2238</v>
      </c>
      <c r="B2517" s="791"/>
    </row>
    <row r="2518" spans="1:2" s="538" customFormat="1" x14ac:dyDescent="0.25">
      <c r="A2518" s="569" t="s">
        <v>2239</v>
      </c>
      <c r="B2518" s="791"/>
    </row>
    <row r="2519" spans="1:2" s="538" customFormat="1" ht="57.75" x14ac:dyDescent="0.25">
      <c r="A2519" s="542" t="s">
        <v>5</v>
      </c>
      <c r="B2519" s="542" t="s">
        <v>2750</v>
      </c>
    </row>
    <row r="2520" spans="1:2" s="538" customFormat="1" x14ac:dyDescent="0.25">
      <c r="A2520" s="542" t="s">
        <v>2153</v>
      </c>
      <c r="B2520" s="543" t="s">
        <v>2734</v>
      </c>
    </row>
    <row r="2521" spans="1:2" s="538" customFormat="1" x14ac:dyDescent="0.25">
      <c r="A2521" s="542" t="s">
        <v>2155</v>
      </c>
      <c r="B2521" s="543" t="s">
        <v>2156</v>
      </c>
    </row>
    <row r="2522" spans="1:2" s="538" customFormat="1" x14ac:dyDescent="0.25">
      <c r="A2522" s="542" t="s">
        <v>2157</v>
      </c>
      <c r="B2522" s="584" t="s">
        <v>2292</v>
      </c>
    </row>
    <row r="2523" spans="1:2" s="538" customFormat="1" x14ac:dyDescent="0.25">
      <c r="A2523" s="545" t="s">
        <v>2159</v>
      </c>
      <c r="B2523" s="543" t="s">
        <v>2751</v>
      </c>
    </row>
    <row r="2524" spans="1:2" s="538" customFormat="1" x14ac:dyDescent="0.25">
      <c r="A2524" s="545" t="s">
        <v>2161</v>
      </c>
      <c r="B2524" s="546" t="s">
        <v>2162</v>
      </c>
    </row>
    <row r="2525" spans="1:2" s="538" customFormat="1" x14ac:dyDescent="0.25">
      <c r="A2525" s="545" t="s">
        <v>2163</v>
      </c>
      <c r="B2525" s="546"/>
    </row>
    <row r="2526" spans="1:2" s="538" customFormat="1" ht="60" x14ac:dyDescent="0.25">
      <c r="A2526" s="546" t="s">
        <v>2164</v>
      </c>
      <c r="B2526" s="547" t="s">
        <v>2165</v>
      </c>
    </row>
    <row r="2527" spans="1:2" s="538" customFormat="1" ht="60" x14ac:dyDescent="0.25">
      <c r="A2527" s="548" t="s">
        <v>2166</v>
      </c>
      <c r="B2527" s="549" t="s">
        <v>2656</v>
      </c>
    </row>
    <row r="2528" spans="1:2" s="538" customFormat="1" ht="60" x14ac:dyDescent="0.25">
      <c r="A2528" s="548" t="s">
        <v>2168</v>
      </c>
      <c r="B2528" s="549" t="s">
        <v>2752</v>
      </c>
    </row>
    <row r="2529" spans="1:2" s="538" customFormat="1" x14ac:dyDescent="0.25">
      <c r="A2529" s="545" t="s">
        <v>2170</v>
      </c>
      <c r="B2529" s="546"/>
    </row>
    <row r="2530" spans="1:2" s="538" customFormat="1" ht="30" x14ac:dyDescent="0.25">
      <c r="A2530" s="548" t="s">
        <v>2171</v>
      </c>
      <c r="B2530" s="546" t="s">
        <v>2658</v>
      </c>
    </row>
    <row r="2531" spans="1:2" s="538" customFormat="1" x14ac:dyDescent="0.25">
      <c r="A2531" s="545" t="s">
        <v>2173</v>
      </c>
      <c r="B2531" s="546"/>
    </row>
    <row r="2532" spans="1:2" s="538" customFormat="1" ht="30" x14ac:dyDescent="0.25">
      <c r="A2532" s="550" t="s">
        <v>2174</v>
      </c>
      <c r="B2532" s="546" t="s">
        <v>2753</v>
      </c>
    </row>
    <row r="2533" spans="1:2" s="538" customFormat="1" x14ac:dyDescent="0.25">
      <c r="A2533" s="545" t="s">
        <v>2176</v>
      </c>
      <c r="B2533" s="546"/>
    </row>
    <row r="2534" spans="1:2" s="538" customFormat="1" x14ac:dyDescent="0.25">
      <c r="A2534" s="545" t="s">
        <v>2177</v>
      </c>
      <c r="B2534" s="546"/>
    </row>
    <row r="2535" spans="1:2" s="538" customFormat="1" x14ac:dyDescent="0.25">
      <c r="A2535" s="545" t="s">
        <v>2178</v>
      </c>
      <c r="B2535" s="546"/>
    </row>
    <row r="2536" spans="1:2" s="538" customFormat="1" ht="28.5" x14ac:dyDescent="0.25">
      <c r="A2536" s="545" t="s">
        <v>2179</v>
      </c>
      <c r="B2536" s="548"/>
    </row>
    <row r="2537" spans="1:2" s="538" customFormat="1" ht="45" x14ac:dyDescent="0.25">
      <c r="A2537" s="548" t="s">
        <v>2180</v>
      </c>
      <c r="B2537" s="548"/>
    </row>
    <row r="2538" spans="1:2" s="538" customFormat="1" x14ac:dyDescent="0.25">
      <c r="A2538" s="548" t="s">
        <v>2181</v>
      </c>
      <c r="B2538" s="548"/>
    </row>
    <row r="2539" spans="1:2" s="538" customFormat="1" x14ac:dyDescent="0.25">
      <c r="A2539" s="548" t="s">
        <v>2182</v>
      </c>
      <c r="B2539" s="548"/>
    </row>
    <row r="2540" spans="1:2" s="538" customFormat="1" x14ac:dyDescent="0.25">
      <c r="A2540" s="550" t="s">
        <v>2183</v>
      </c>
      <c r="B2540" s="548"/>
    </row>
    <row r="2541" spans="1:2" s="538" customFormat="1" x14ac:dyDescent="0.25">
      <c r="A2541" s="551" t="s">
        <v>2184</v>
      </c>
      <c r="B2541" s="556">
        <v>588.65</v>
      </c>
    </row>
    <row r="2542" spans="1:2" s="538" customFormat="1" x14ac:dyDescent="0.25">
      <c r="A2542" s="546" t="s">
        <v>2185</v>
      </c>
      <c r="B2542" s="588" t="s">
        <v>2754</v>
      </c>
    </row>
    <row r="2543" spans="1:2" s="538" customFormat="1" ht="28.5" x14ac:dyDescent="0.25">
      <c r="A2543" s="551" t="s">
        <v>2259</v>
      </c>
      <c r="B2543" s="553">
        <v>650.71900000000005</v>
      </c>
    </row>
    <row r="2544" spans="1:2" s="538" customFormat="1" ht="28.5" x14ac:dyDescent="0.25">
      <c r="A2544" s="551" t="s">
        <v>2187</v>
      </c>
      <c r="B2544" s="553">
        <f>SUM(B2546,B2551,B2560,B2569)</f>
        <v>454.98651344999996</v>
      </c>
    </row>
    <row r="2545" spans="1:2" s="538" customFormat="1" x14ac:dyDescent="0.25">
      <c r="A2545" s="546" t="s">
        <v>2188</v>
      </c>
      <c r="B2545" s="553"/>
    </row>
    <row r="2546" spans="1:2" s="538" customFormat="1" ht="28.5" x14ac:dyDescent="0.25">
      <c r="A2546" s="551" t="s">
        <v>2189</v>
      </c>
      <c r="B2546" s="553">
        <f>SUM(B2547)</f>
        <v>208.83</v>
      </c>
    </row>
    <row r="2547" spans="1:2" s="555" customFormat="1" ht="28.5" x14ac:dyDescent="0.2">
      <c r="A2547" s="554" t="s">
        <v>2755</v>
      </c>
      <c r="B2547" s="553">
        <v>208.83</v>
      </c>
    </row>
    <row r="2548" spans="1:2" s="538" customFormat="1" x14ac:dyDescent="0.25">
      <c r="A2548" s="547" t="s">
        <v>2191</v>
      </c>
      <c r="B2548" s="553">
        <f>B2547/B2541*100</f>
        <v>35.476089357003318</v>
      </c>
    </row>
    <row r="2549" spans="1:2" s="555" customFormat="1" x14ac:dyDescent="0.2">
      <c r="A2549" s="547" t="s">
        <v>2192</v>
      </c>
      <c r="B2549" s="553">
        <v>193.959</v>
      </c>
    </row>
    <row r="2550" spans="1:2" s="538" customFormat="1" x14ac:dyDescent="0.25">
      <c r="A2550" s="547" t="s">
        <v>2193</v>
      </c>
      <c r="B2550" s="553">
        <v>205.41399999999999</v>
      </c>
    </row>
    <row r="2551" spans="1:2" s="538" customFormat="1" ht="28.5" x14ac:dyDescent="0.25">
      <c r="A2551" s="554" t="s">
        <v>2195</v>
      </c>
      <c r="B2551" s="553">
        <f>B2552+B2556</f>
        <v>62.566000000000003</v>
      </c>
    </row>
    <row r="2552" spans="1:2" s="555" customFormat="1" ht="28.5" x14ac:dyDescent="0.2">
      <c r="A2552" s="554" t="s">
        <v>2741</v>
      </c>
      <c r="B2552" s="553">
        <v>62.066000000000003</v>
      </c>
    </row>
    <row r="2553" spans="1:2" s="555" customFormat="1" x14ac:dyDescent="0.2">
      <c r="A2553" s="547" t="s">
        <v>2191</v>
      </c>
      <c r="B2553" s="553">
        <f>B2552/B2541*100</f>
        <v>10.543786630425551</v>
      </c>
    </row>
    <row r="2554" spans="1:2" s="538" customFormat="1" x14ac:dyDescent="0.25">
      <c r="A2554" s="547" t="s">
        <v>2192</v>
      </c>
      <c r="B2554" s="553">
        <v>47.753</v>
      </c>
    </row>
    <row r="2555" spans="1:2" s="538" customFormat="1" x14ac:dyDescent="0.25">
      <c r="A2555" s="547" t="s">
        <v>2193</v>
      </c>
      <c r="B2555" s="553">
        <v>10.513</v>
      </c>
    </row>
    <row r="2556" spans="1:2" s="555" customFormat="1" ht="28.5" x14ac:dyDescent="0.2">
      <c r="A2556" s="554" t="s">
        <v>2756</v>
      </c>
      <c r="B2556" s="553">
        <v>0.5</v>
      </c>
    </row>
    <row r="2557" spans="1:2" s="555" customFormat="1" x14ac:dyDescent="0.2">
      <c r="A2557" s="547" t="s">
        <v>2191</v>
      </c>
      <c r="B2557" s="553">
        <f>B2556/B2541*100</f>
        <v>8.4940117217361763E-2</v>
      </c>
    </row>
    <row r="2558" spans="1:2" s="538" customFormat="1" x14ac:dyDescent="0.25">
      <c r="A2558" s="547" t="s">
        <v>2192</v>
      </c>
      <c r="B2558" s="553">
        <v>0.499</v>
      </c>
    </row>
    <row r="2559" spans="1:2" s="538" customFormat="1" x14ac:dyDescent="0.25">
      <c r="A2559" s="547" t="s">
        <v>2193</v>
      </c>
      <c r="B2559" s="553">
        <v>0.499</v>
      </c>
    </row>
    <row r="2560" spans="1:2" s="538" customFormat="1" ht="28.5" x14ac:dyDescent="0.25">
      <c r="A2560" s="551" t="s">
        <v>2198</v>
      </c>
      <c r="B2560" s="553">
        <f>B2561+B2565</f>
        <v>179.79925</v>
      </c>
    </row>
    <row r="2561" spans="1:2" s="555" customFormat="1" ht="28.5" x14ac:dyDescent="0.2">
      <c r="A2561" s="551" t="s">
        <v>2757</v>
      </c>
      <c r="B2561" s="703">
        <v>179.57</v>
      </c>
    </row>
    <row r="2562" spans="1:2" s="538" customFormat="1" x14ac:dyDescent="0.25">
      <c r="A2562" s="546" t="s">
        <v>2191</v>
      </c>
      <c r="B2562" s="553">
        <f>B2561/B2541*100</f>
        <v>30.505393697443299</v>
      </c>
    </row>
    <row r="2563" spans="1:2" s="538" customFormat="1" x14ac:dyDescent="0.25">
      <c r="A2563" s="546" t="s">
        <v>2192</v>
      </c>
      <c r="B2563" s="553">
        <v>179.572</v>
      </c>
    </row>
    <row r="2564" spans="1:2" s="538" customFormat="1" x14ac:dyDescent="0.25">
      <c r="A2564" s="546" t="s">
        <v>2193</v>
      </c>
      <c r="B2564" s="553">
        <v>179.572</v>
      </c>
    </row>
    <row r="2565" spans="1:2" s="538" customFormat="1" ht="28.5" x14ac:dyDescent="0.25">
      <c r="A2565" s="551" t="s">
        <v>2758</v>
      </c>
      <c r="B2565" s="703">
        <v>0.22925000000000001</v>
      </c>
    </row>
    <row r="2566" spans="1:2" s="555" customFormat="1" x14ac:dyDescent="0.2">
      <c r="A2566" s="546" t="s">
        <v>2191</v>
      </c>
      <c r="B2566" s="553">
        <f>B2565/B2541*100</f>
        <v>3.8945043744160371E-2</v>
      </c>
    </row>
    <row r="2567" spans="1:2" s="555" customFormat="1" x14ac:dyDescent="0.2">
      <c r="A2567" s="546" t="s">
        <v>2192</v>
      </c>
      <c r="B2567" s="553">
        <v>0.22900000000000001</v>
      </c>
    </row>
    <row r="2568" spans="1:2" s="538" customFormat="1" x14ac:dyDescent="0.25">
      <c r="A2568" s="546" t="s">
        <v>2193</v>
      </c>
      <c r="B2568" s="553">
        <v>0.22900000000000001</v>
      </c>
    </row>
    <row r="2569" spans="1:2" s="538" customFormat="1" ht="28.5" x14ac:dyDescent="0.25">
      <c r="A2569" s="551" t="s">
        <v>2201</v>
      </c>
      <c r="B2569" s="557">
        <f>B2570</f>
        <v>3.7912634500000002</v>
      </c>
    </row>
    <row r="2570" spans="1:2" s="538" customFormat="1" x14ac:dyDescent="0.25">
      <c r="A2570" s="546" t="s">
        <v>2202</v>
      </c>
      <c r="B2570" s="553">
        <v>3.7912634500000002</v>
      </c>
    </row>
    <row r="2571" spans="1:2" s="538" customFormat="1" x14ac:dyDescent="0.25">
      <c r="A2571" s="546" t="s">
        <v>2191</v>
      </c>
      <c r="B2571" s="553">
        <f>B2570/B2541*100</f>
        <v>0.64406072368979872</v>
      </c>
    </row>
    <row r="2572" spans="1:2" s="538" customFormat="1" x14ac:dyDescent="0.25">
      <c r="A2572" s="546" t="s">
        <v>2192</v>
      </c>
      <c r="B2572" s="553">
        <v>22.08</v>
      </c>
    </row>
    <row r="2573" spans="1:2" s="538" customFormat="1" x14ac:dyDescent="0.25">
      <c r="A2573" s="546" t="s">
        <v>2193</v>
      </c>
      <c r="B2573" s="553">
        <v>3.3610000000000002</v>
      </c>
    </row>
    <row r="2574" spans="1:2" s="538" customFormat="1" ht="28.5" x14ac:dyDescent="0.25">
      <c r="A2574" s="545" t="s">
        <v>2203</v>
      </c>
      <c r="B2574" s="563">
        <f>B2544/B2541*100</f>
        <v>77.293215569523483</v>
      </c>
    </row>
    <row r="2575" spans="1:2" s="538" customFormat="1" x14ac:dyDescent="0.25">
      <c r="A2575" s="548" t="s">
        <v>2188</v>
      </c>
      <c r="B2575" s="563"/>
    </row>
    <row r="2576" spans="1:2" s="538" customFormat="1" x14ac:dyDescent="0.25">
      <c r="A2576" s="548" t="s">
        <v>2204</v>
      </c>
      <c r="B2576" s="563">
        <f>B2548</f>
        <v>35.476089357003318</v>
      </c>
    </row>
    <row r="2577" spans="1:2" s="538" customFormat="1" x14ac:dyDescent="0.25">
      <c r="A2577" s="548" t="s">
        <v>2205</v>
      </c>
      <c r="B2577" s="563">
        <f>B2562+B2566</f>
        <v>30.54433874118746</v>
      </c>
    </row>
    <row r="2578" spans="1:2" s="538" customFormat="1" x14ac:dyDescent="0.25">
      <c r="A2578" s="548" t="s">
        <v>2206</v>
      </c>
      <c r="B2578" s="563">
        <f>B2553+B2557</f>
        <v>10.628726747642913</v>
      </c>
    </row>
    <row r="2579" spans="1:2" s="538" customFormat="1" x14ac:dyDescent="0.25">
      <c r="A2579" s="545" t="s">
        <v>2207</v>
      </c>
      <c r="B2579" s="553">
        <f>B2580/B2541*100</f>
        <v>0</v>
      </c>
    </row>
    <row r="2580" spans="1:2" s="538" customFormat="1" x14ac:dyDescent="0.25">
      <c r="A2580" s="545" t="s">
        <v>2208</v>
      </c>
      <c r="B2580" s="553"/>
    </row>
    <row r="2581" spans="1:2" s="538" customFormat="1" x14ac:dyDescent="0.25">
      <c r="A2581" s="545" t="s">
        <v>2209</v>
      </c>
      <c r="B2581" s="553">
        <f>B2582/B2541*100</f>
        <v>0</v>
      </c>
    </row>
    <row r="2582" spans="1:2" s="538" customFormat="1" x14ac:dyDescent="0.25">
      <c r="A2582" s="545" t="s">
        <v>2210</v>
      </c>
      <c r="B2582" s="553"/>
    </row>
    <row r="2583" spans="1:2" s="538" customFormat="1" x14ac:dyDescent="0.25">
      <c r="A2583" s="545" t="s">
        <v>2211</v>
      </c>
      <c r="B2583" s="548"/>
    </row>
    <row r="2584" spans="1:2" s="538" customFormat="1" x14ac:dyDescent="0.25">
      <c r="A2584" s="548" t="s">
        <v>2212</v>
      </c>
      <c r="B2584" s="548" t="s">
        <v>2213</v>
      </c>
    </row>
    <row r="2585" spans="1:2" s="538" customFormat="1" x14ac:dyDescent="0.25">
      <c r="A2585" s="548" t="s">
        <v>2214</v>
      </c>
      <c r="B2585" s="565" t="s">
        <v>2215</v>
      </c>
    </row>
    <row r="2586" spans="1:2" s="538" customFormat="1" x14ac:dyDescent="0.25">
      <c r="A2586" s="548" t="s">
        <v>2216</v>
      </c>
      <c r="B2586" s="565"/>
    </row>
    <row r="2587" spans="1:2" s="538" customFormat="1" x14ac:dyDescent="0.25">
      <c r="A2587" s="548" t="s">
        <v>2217</v>
      </c>
      <c r="B2587" s="565" t="s">
        <v>2759</v>
      </c>
    </row>
    <row r="2588" spans="1:2" s="538" customFormat="1" x14ac:dyDescent="0.25">
      <c r="A2588" s="548" t="s">
        <v>2219</v>
      </c>
      <c r="B2588" s="565" t="s">
        <v>2760</v>
      </c>
    </row>
    <row r="2589" spans="1:2" s="538" customFormat="1" ht="30" x14ac:dyDescent="0.25">
      <c r="A2589" s="548" t="s">
        <v>2220</v>
      </c>
      <c r="B2589" s="548" t="s">
        <v>2761</v>
      </c>
    </row>
    <row r="2590" spans="1:2" s="538" customFormat="1" ht="28.5" x14ac:dyDescent="0.25">
      <c r="A2590" s="545" t="s">
        <v>2222</v>
      </c>
      <c r="B2590" s="552" t="s">
        <v>2223</v>
      </c>
    </row>
    <row r="2591" spans="1:2" s="538" customFormat="1" x14ac:dyDescent="0.25">
      <c r="A2591" s="548" t="s">
        <v>2188</v>
      </c>
      <c r="B2591" s="552"/>
    </row>
    <row r="2592" spans="1:2" s="538" customFormat="1" x14ac:dyDescent="0.25">
      <c r="A2592" s="548" t="s">
        <v>2224</v>
      </c>
      <c r="B2592" s="792" t="s">
        <v>2223</v>
      </c>
    </row>
    <row r="2593" spans="1:2" s="538" customFormat="1" x14ac:dyDescent="0.25">
      <c r="A2593" s="548" t="s">
        <v>2225</v>
      </c>
      <c r="B2593" s="792"/>
    </row>
    <row r="2594" spans="1:2" s="538" customFormat="1" x14ac:dyDescent="0.25">
      <c r="A2594" s="566" t="s">
        <v>2226</v>
      </c>
      <c r="B2594" s="552" t="s">
        <v>2675</v>
      </c>
    </row>
    <row r="2595" spans="1:2" s="538" customFormat="1" x14ac:dyDescent="0.25">
      <c r="A2595" s="545" t="s">
        <v>2227</v>
      </c>
      <c r="B2595" s="546"/>
    </row>
    <row r="2596" spans="1:2" s="538" customFormat="1" x14ac:dyDescent="0.25">
      <c r="A2596" s="548" t="s">
        <v>2228</v>
      </c>
      <c r="B2596" s="567" t="s">
        <v>2658</v>
      </c>
    </row>
    <row r="2597" spans="1:2" s="538" customFormat="1" x14ac:dyDescent="0.25">
      <c r="A2597" s="548" t="s">
        <v>2230</v>
      </c>
      <c r="B2597" s="546"/>
    </row>
    <row r="2598" spans="1:2" s="538" customFormat="1" x14ac:dyDescent="0.25">
      <c r="A2598" s="548" t="s">
        <v>2231</v>
      </c>
      <c r="B2598" s="546"/>
    </row>
    <row r="2599" spans="1:2" s="538" customFormat="1" ht="45" x14ac:dyDescent="0.25">
      <c r="A2599" s="578" t="s">
        <v>2232</v>
      </c>
      <c r="B2599" s="548" t="s">
        <v>2762</v>
      </c>
    </row>
    <row r="2600" spans="1:2" s="538" customFormat="1" ht="28.5" x14ac:dyDescent="0.25">
      <c r="A2600" s="545" t="s">
        <v>2234</v>
      </c>
      <c r="B2600" s="791"/>
    </row>
    <row r="2601" spans="1:2" s="538" customFormat="1" x14ac:dyDescent="0.25">
      <c r="A2601" s="548" t="s">
        <v>2235</v>
      </c>
      <c r="B2601" s="791"/>
    </row>
    <row r="2602" spans="1:2" s="538" customFormat="1" x14ac:dyDescent="0.25">
      <c r="A2602" s="548" t="s">
        <v>2236</v>
      </c>
      <c r="B2602" s="791"/>
    </row>
    <row r="2603" spans="1:2" s="538" customFormat="1" x14ac:dyDescent="0.25">
      <c r="A2603" s="548" t="s">
        <v>2237</v>
      </c>
      <c r="B2603" s="791"/>
    </row>
    <row r="2604" spans="1:2" s="538" customFormat="1" x14ac:dyDescent="0.25">
      <c r="A2604" s="548" t="s">
        <v>2238</v>
      </c>
      <c r="B2604" s="791"/>
    </row>
    <row r="2605" spans="1:2" s="538" customFormat="1" x14ac:dyDescent="0.25">
      <c r="A2605" s="569" t="s">
        <v>2239</v>
      </c>
      <c r="B2605" s="791"/>
    </row>
    <row r="2606" spans="1:2" s="538" customFormat="1" ht="57.75" x14ac:dyDescent="0.25">
      <c r="A2606" s="542" t="s">
        <v>5</v>
      </c>
      <c r="B2606" s="542" t="s">
        <v>2763</v>
      </c>
    </row>
    <row r="2607" spans="1:2" s="538" customFormat="1" ht="30" x14ac:dyDescent="0.25">
      <c r="A2607" s="542" t="s">
        <v>2153</v>
      </c>
      <c r="B2607" s="543" t="s">
        <v>2764</v>
      </c>
    </row>
    <row r="2608" spans="1:2" s="538" customFormat="1" x14ac:dyDescent="0.25">
      <c r="A2608" s="542" t="s">
        <v>2155</v>
      </c>
      <c r="B2608" s="543" t="s">
        <v>2156</v>
      </c>
    </row>
    <row r="2609" spans="1:2" x14ac:dyDescent="0.25">
      <c r="A2609" s="542" t="s">
        <v>2157</v>
      </c>
      <c r="B2609" s="584" t="s">
        <v>2292</v>
      </c>
    </row>
    <row r="2610" spans="1:2" x14ac:dyDescent="0.25">
      <c r="A2610" s="545" t="s">
        <v>2159</v>
      </c>
      <c r="B2610" s="543" t="s">
        <v>2765</v>
      </c>
    </row>
    <row r="2611" spans="1:2" x14ac:dyDescent="0.25">
      <c r="A2611" s="545" t="s">
        <v>2161</v>
      </c>
      <c r="B2611" s="546" t="s">
        <v>2162</v>
      </c>
    </row>
    <row r="2612" spans="1:2" x14ac:dyDescent="0.25">
      <c r="A2612" s="545" t="s">
        <v>2163</v>
      </c>
      <c r="B2612" s="546"/>
    </row>
    <row r="2613" spans="1:2" ht="60" x14ac:dyDescent="0.25">
      <c r="A2613" s="546" t="s">
        <v>2164</v>
      </c>
      <c r="B2613" s="547" t="s">
        <v>2165</v>
      </c>
    </row>
    <row r="2614" spans="1:2" ht="60" x14ac:dyDescent="0.25">
      <c r="A2614" s="548" t="s">
        <v>2166</v>
      </c>
      <c r="B2614" s="549" t="s">
        <v>2766</v>
      </c>
    </row>
    <row r="2615" spans="1:2" ht="60" x14ac:dyDescent="0.25">
      <c r="A2615" s="548" t="s">
        <v>2168</v>
      </c>
      <c r="B2615" s="549" t="s">
        <v>2767</v>
      </c>
    </row>
    <row r="2616" spans="1:2" x14ac:dyDescent="0.25">
      <c r="A2616" s="545" t="s">
        <v>2170</v>
      </c>
      <c r="B2616" s="546"/>
    </row>
    <row r="2617" spans="1:2" ht="30" x14ac:dyDescent="0.25">
      <c r="A2617" s="548" t="s">
        <v>2171</v>
      </c>
      <c r="B2617" s="546" t="s">
        <v>2322</v>
      </c>
    </row>
    <row r="2618" spans="1:2" x14ac:dyDescent="0.25">
      <c r="A2618" s="545" t="s">
        <v>2173</v>
      </c>
      <c r="B2618" s="546"/>
    </row>
    <row r="2619" spans="1:2" ht="30" x14ac:dyDescent="0.25">
      <c r="A2619" s="550" t="s">
        <v>2174</v>
      </c>
      <c r="B2619" s="546" t="s">
        <v>2768</v>
      </c>
    </row>
    <row r="2620" spans="1:2" x14ac:dyDescent="0.25">
      <c r="A2620" s="545" t="s">
        <v>2176</v>
      </c>
      <c r="B2620" s="546"/>
    </row>
    <row r="2621" spans="1:2" x14ac:dyDescent="0.25">
      <c r="A2621" s="545" t="s">
        <v>2177</v>
      </c>
      <c r="B2621" s="546"/>
    </row>
    <row r="2622" spans="1:2" x14ac:dyDescent="0.25">
      <c r="A2622" s="545" t="s">
        <v>2178</v>
      </c>
      <c r="B2622" s="546"/>
    </row>
    <row r="2623" spans="1:2" ht="28.5" x14ac:dyDescent="0.25">
      <c r="A2623" s="545" t="s">
        <v>2179</v>
      </c>
      <c r="B2623" s="548"/>
    </row>
    <row r="2624" spans="1:2" ht="45" x14ac:dyDescent="0.25">
      <c r="A2624" s="548" t="s">
        <v>2180</v>
      </c>
      <c r="B2624" s="548"/>
    </row>
    <row r="2625" spans="1:2" x14ac:dyDescent="0.25">
      <c r="A2625" s="548" t="s">
        <v>2181</v>
      </c>
      <c r="B2625" s="548"/>
    </row>
    <row r="2626" spans="1:2" x14ac:dyDescent="0.25">
      <c r="A2626" s="548" t="s">
        <v>2182</v>
      </c>
      <c r="B2626" s="548"/>
    </row>
    <row r="2627" spans="1:2" x14ac:dyDescent="0.25">
      <c r="A2627" s="550" t="s">
        <v>2183</v>
      </c>
      <c r="B2627" s="548"/>
    </row>
    <row r="2628" spans="1:2" x14ac:dyDescent="0.25">
      <c r="A2628" s="551" t="s">
        <v>2184</v>
      </c>
      <c r="B2628" s="625">
        <v>2675.154</v>
      </c>
    </row>
    <row r="2629" spans="1:2" ht="30" x14ac:dyDescent="0.25">
      <c r="A2629" s="546" t="s">
        <v>2185</v>
      </c>
      <c r="B2629" s="546" t="s">
        <v>2769</v>
      </c>
    </row>
    <row r="2630" spans="1:2" ht="28.5" x14ac:dyDescent="0.25">
      <c r="A2630" s="551" t="s">
        <v>2259</v>
      </c>
      <c r="B2630" s="557">
        <v>2853.5920000000001</v>
      </c>
    </row>
    <row r="2631" spans="1:2" ht="28.5" x14ac:dyDescent="0.25">
      <c r="A2631" s="551" t="s">
        <v>2187</v>
      </c>
      <c r="B2631" s="557">
        <f>SUM(B2633+B2638+B2655+B2664)</f>
        <v>2396.7157230399998</v>
      </c>
    </row>
    <row r="2632" spans="1:2" x14ac:dyDescent="0.25">
      <c r="A2632" s="546" t="s">
        <v>2188</v>
      </c>
      <c r="B2632" s="553"/>
    </row>
    <row r="2633" spans="1:2" ht="28.5" x14ac:dyDescent="0.25">
      <c r="A2633" s="551" t="s">
        <v>2189</v>
      </c>
      <c r="B2633" s="557">
        <f>SUM(B2634)</f>
        <v>1794.0509999999999</v>
      </c>
    </row>
    <row r="2634" spans="1:2" ht="28.5" x14ac:dyDescent="0.25">
      <c r="A2634" s="554" t="s">
        <v>2770</v>
      </c>
      <c r="B2634" s="553">
        <v>1794.0509999999999</v>
      </c>
    </row>
    <row r="2635" spans="1:2" x14ac:dyDescent="0.25">
      <c r="A2635" s="547" t="s">
        <v>2191</v>
      </c>
      <c r="B2635" s="553">
        <f>B2634/B2628*100</f>
        <v>67.063466252783954</v>
      </c>
    </row>
    <row r="2636" spans="1:2" x14ac:dyDescent="0.25">
      <c r="A2636" s="547" t="s">
        <v>2192</v>
      </c>
      <c r="B2636" s="553">
        <v>1565.3230000000001</v>
      </c>
    </row>
    <row r="2637" spans="1:2" x14ac:dyDescent="0.25">
      <c r="A2637" s="547" t="s">
        <v>2193</v>
      </c>
      <c r="B2637" s="553">
        <v>1752.271</v>
      </c>
    </row>
    <row r="2638" spans="1:2" ht="28.5" x14ac:dyDescent="0.25">
      <c r="A2638" s="554" t="s">
        <v>2195</v>
      </c>
      <c r="B2638" s="557">
        <f>B2639+B2643+B2647+B2651</f>
        <v>316.86546264000003</v>
      </c>
    </row>
    <row r="2639" spans="1:2" ht="28.5" x14ac:dyDescent="0.25">
      <c r="A2639" s="554" t="s">
        <v>2771</v>
      </c>
      <c r="B2639" s="553">
        <v>197.93746264000001</v>
      </c>
    </row>
    <row r="2640" spans="1:2" x14ac:dyDescent="0.25">
      <c r="A2640" s="547" t="s">
        <v>2191</v>
      </c>
      <c r="B2640" s="553">
        <f>B2639/B2628*100</f>
        <v>7.3991053464585592</v>
      </c>
    </row>
    <row r="2641" spans="1:2" x14ac:dyDescent="0.25">
      <c r="A2641" s="547" t="s">
        <v>2192</v>
      </c>
      <c r="B2641" s="553">
        <v>146.35</v>
      </c>
    </row>
    <row r="2642" spans="1:2" x14ac:dyDescent="0.25">
      <c r="A2642" s="547" t="s">
        <v>2193</v>
      </c>
      <c r="B2642" s="553">
        <v>205.61500000000001</v>
      </c>
    </row>
    <row r="2643" spans="1:2" ht="28.5" x14ac:dyDescent="0.25">
      <c r="A2643" s="554" t="s">
        <v>2772</v>
      </c>
      <c r="B2643" s="553">
        <v>35.6</v>
      </c>
    </row>
    <row r="2644" spans="1:2" x14ac:dyDescent="0.25">
      <c r="A2644" s="547" t="s">
        <v>2191</v>
      </c>
      <c r="B2644" s="553">
        <f>B2643/B2628*100</f>
        <v>1.3307645092581586</v>
      </c>
    </row>
    <row r="2645" spans="1:2" x14ac:dyDescent="0.25">
      <c r="A2645" s="547" t="s">
        <v>2192</v>
      </c>
      <c r="B2645" s="553">
        <v>35.597000000000001</v>
      </c>
    </row>
    <row r="2646" spans="1:2" x14ac:dyDescent="0.25">
      <c r="A2646" s="547" t="s">
        <v>2193</v>
      </c>
      <c r="B2646" s="553">
        <v>35.597000000000001</v>
      </c>
    </row>
    <row r="2647" spans="1:2" ht="28.5" x14ac:dyDescent="0.25">
      <c r="A2647" s="554" t="s">
        <v>2773</v>
      </c>
      <c r="B2647" s="553">
        <v>67.98</v>
      </c>
    </row>
    <row r="2648" spans="1:2" x14ac:dyDescent="0.25">
      <c r="A2648" s="547" t="s">
        <v>2191</v>
      </c>
      <c r="B2648" s="553">
        <f>B2647/B2628*100</f>
        <v>2.5411621162744278</v>
      </c>
    </row>
    <row r="2649" spans="1:2" x14ac:dyDescent="0.25">
      <c r="A2649" s="547" t="s">
        <v>2192</v>
      </c>
      <c r="B2649" s="553">
        <v>0</v>
      </c>
    </row>
    <row r="2650" spans="1:2" x14ac:dyDescent="0.25">
      <c r="A2650" s="547" t="s">
        <v>2193</v>
      </c>
      <c r="B2650" s="553">
        <v>0</v>
      </c>
    </row>
    <row r="2651" spans="1:2" ht="28.5" x14ac:dyDescent="0.25">
      <c r="A2651" s="554" t="s">
        <v>2774</v>
      </c>
      <c r="B2651" s="553">
        <v>15.348000000000001</v>
      </c>
    </row>
    <row r="2652" spans="1:2" x14ac:dyDescent="0.25">
      <c r="A2652" s="547" t="s">
        <v>2191</v>
      </c>
      <c r="B2652" s="553">
        <f>B2651/B2628*100</f>
        <v>0.57372398000264657</v>
      </c>
    </row>
    <row r="2653" spans="1:2" x14ac:dyDescent="0.25">
      <c r="A2653" s="547" t="s">
        <v>2192</v>
      </c>
      <c r="B2653" s="553">
        <v>0</v>
      </c>
    </row>
    <row r="2654" spans="1:2" x14ac:dyDescent="0.25">
      <c r="A2654" s="547" t="s">
        <v>2193</v>
      </c>
      <c r="B2654" s="553">
        <v>0</v>
      </c>
    </row>
    <row r="2655" spans="1:2" ht="28.5" x14ac:dyDescent="0.25">
      <c r="A2655" s="551" t="s">
        <v>2198</v>
      </c>
      <c r="B2655" s="553">
        <f>SUM(B2656,B2660)</f>
        <v>179.54299999999998</v>
      </c>
    </row>
    <row r="2656" spans="1:2" ht="42.75" x14ac:dyDescent="0.25">
      <c r="A2656" s="551" t="s">
        <v>2775</v>
      </c>
      <c r="B2656" s="704">
        <v>44.29</v>
      </c>
    </row>
    <row r="2657" spans="1:2" x14ac:dyDescent="0.25">
      <c r="A2657" s="546" t="s">
        <v>2191</v>
      </c>
      <c r="B2657" s="565">
        <f>B2656/B2628*100</f>
        <v>1.6556056212090966</v>
      </c>
    </row>
    <row r="2658" spans="1:2" x14ac:dyDescent="0.25">
      <c r="A2658" s="546" t="s">
        <v>2192</v>
      </c>
      <c r="B2658" s="565">
        <v>44.29</v>
      </c>
    </row>
    <row r="2659" spans="1:2" x14ac:dyDescent="0.25">
      <c r="A2659" s="546" t="s">
        <v>2193</v>
      </c>
      <c r="B2659" s="565">
        <v>44.29</v>
      </c>
    </row>
    <row r="2660" spans="1:2" ht="28.5" x14ac:dyDescent="0.25">
      <c r="A2660" s="551" t="s">
        <v>2776</v>
      </c>
      <c r="B2660" s="704">
        <v>135.25299999999999</v>
      </c>
    </row>
    <row r="2661" spans="1:2" x14ac:dyDescent="0.25">
      <c r="A2661" s="546" t="s">
        <v>2191</v>
      </c>
      <c r="B2661" s="565">
        <f>B2660/B2628*100</f>
        <v>5.0558958474913966</v>
      </c>
    </row>
    <row r="2662" spans="1:2" x14ac:dyDescent="0.25">
      <c r="A2662" s="546" t="s">
        <v>2192</v>
      </c>
      <c r="B2662" s="565">
        <v>135.25399999999999</v>
      </c>
    </row>
    <row r="2663" spans="1:2" x14ac:dyDescent="0.25">
      <c r="A2663" s="546" t="s">
        <v>2193</v>
      </c>
      <c r="B2663" s="565">
        <v>135.25399999999999</v>
      </c>
    </row>
    <row r="2664" spans="1:2" ht="28.5" x14ac:dyDescent="0.25">
      <c r="A2664" s="551" t="s">
        <v>2201</v>
      </c>
      <c r="B2664" s="557">
        <f>SUM(B2665)</f>
        <v>106.2562604</v>
      </c>
    </row>
    <row r="2665" spans="1:2" x14ac:dyDescent="0.25">
      <c r="A2665" s="551" t="s">
        <v>2202</v>
      </c>
      <c r="B2665" s="553">
        <v>106.2562604</v>
      </c>
    </row>
    <row r="2666" spans="1:2" x14ac:dyDescent="0.25">
      <c r="A2666" s="546" t="s">
        <v>2191</v>
      </c>
      <c r="B2666" s="553">
        <f>B2665/B2628*100</f>
        <v>3.9719679838992445</v>
      </c>
    </row>
    <row r="2667" spans="1:2" x14ac:dyDescent="0.25">
      <c r="A2667" s="546" t="s">
        <v>2192</v>
      </c>
      <c r="B2667" s="553">
        <v>73.796000000000006</v>
      </c>
    </row>
    <row r="2668" spans="1:2" x14ac:dyDescent="0.25">
      <c r="A2668" s="546" t="s">
        <v>2193</v>
      </c>
      <c r="B2668" s="553">
        <v>29.734999999999999</v>
      </c>
    </row>
    <row r="2669" spans="1:2" ht="28.5" x14ac:dyDescent="0.25">
      <c r="A2669" s="545" t="s">
        <v>2203</v>
      </c>
      <c r="B2669" s="563">
        <f>B2631/B2628*100</f>
        <v>89.591691657377467</v>
      </c>
    </row>
    <row r="2670" spans="1:2" x14ac:dyDescent="0.25">
      <c r="A2670" s="548" t="s">
        <v>2188</v>
      </c>
      <c r="B2670" s="563"/>
    </row>
    <row r="2671" spans="1:2" x14ac:dyDescent="0.25">
      <c r="A2671" s="548" t="s">
        <v>2204</v>
      </c>
      <c r="B2671" s="563">
        <f>B2635</f>
        <v>67.063466252783954</v>
      </c>
    </row>
    <row r="2672" spans="1:2" x14ac:dyDescent="0.25">
      <c r="A2672" s="548" t="s">
        <v>2205</v>
      </c>
      <c r="B2672" s="563">
        <f>B2657+B2661</f>
        <v>6.7115014687004937</v>
      </c>
    </row>
    <row r="2673" spans="1:2" x14ac:dyDescent="0.25">
      <c r="A2673" s="548" t="s">
        <v>2206</v>
      </c>
      <c r="B2673" s="563">
        <f>B2640+B2644+B2648+B2652</f>
        <v>11.844755951993793</v>
      </c>
    </row>
    <row r="2674" spans="1:2" x14ac:dyDescent="0.25">
      <c r="A2674" s="545" t="s">
        <v>2207</v>
      </c>
      <c r="B2674" s="553">
        <f>B2675/B2628*100</f>
        <v>0</v>
      </c>
    </row>
    <row r="2675" spans="1:2" x14ac:dyDescent="0.25">
      <c r="A2675" s="545" t="s">
        <v>2208</v>
      </c>
      <c r="B2675" s="553"/>
    </row>
    <row r="2676" spans="1:2" x14ac:dyDescent="0.25">
      <c r="A2676" s="545" t="s">
        <v>2209</v>
      </c>
      <c r="B2676" s="553">
        <f>B2677/B2628*100</f>
        <v>0</v>
      </c>
    </row>
    <row r="2677" spans="1:2" x14ac:dyDescent="0.25">
      <c r="A2677" s="545" t="s">
        <v>2210</v>
      </c>
      <c r="B2677" s="553"/>
    </row>
    <row r="2678" spans="1:2" x14ac:dyDescent="0.25">
      <c r="A2678" s="545" t="s">
        <v>2211</v>
      </c>
      <c r="B2678" s="548"/>
    </row>
    <row r="2679" spans="1:2" x14ac:dyDescent="0.25">
      <c r="A2679" s="548" t="s">
        <v>2212</v>
      </c>
      <c r="B2679" s="548" t="s">
        <v>2213</v>
      </c>
    </row>
    <row r="2680" spans="1:2" x14ac:dyDescent="0.25">
      <c r="A2680" s="548" t="s">
        <v>2214</v>
      </c>
      <c r="B2680" s="565" t="s">
        <v>2777</v>
      </c>
    </row>
    <row r="2681" spans="1:2" x14ac:dyDescent="0.25">
      <c r="A2681" s="548" t="s">
        <v>2216</v>
      </c>
      <c r="B2681" s="565"/>
    </row>
    <row r="2682" spans="1:2" x14ac:dyDescent="0.25">
      <c r="A2682" s="548" t="s">
        <v>2217</v>
      </c>
      <c r="B2682" s="548" t="s">
        <v>2778</v>
      </c>
    </row>
    <row r="2683" spans="1:2" ht="30" x14ac:dyDescent="0.25">
      <c r="A2683" s="548" t="s">
        <v>2219</v>
      </c>
      <c r="B2683" s="565" t="s">
        <v>2779</v>
      </c>
    </row>
    <row r="2684" spans="1:2" ht="30" x14ac:dyDescent="0.25">
      <c r="A2684" s="548" t="s">
        <v>2220</v>
      </c>
      <c r="B2684" s="548" t="s">
        <v>2780</v>
      </c>
    </row>
    <row r="2685" spans="1:2" ht="28.5" x14ac:dyDescent="0.25">
      <c r="A2685" s="545" t="s">
        <v>2222</v>
      </c>
      <c r="B2685" s="552" t="s">
        <v>2223</v>
      </c>
    </row>
    <row r="2686" spans="1:2" x14ac:dyDescent="0.25">
      <c r="A2686" s="548" t="s">
        <v>2188</v>
      </c>
      <c r="B2686" s="552"/>
    </row>
    <row r="2687" spans="1:2" x14ac:dyDescent="0.25">
      <c r="A2687" s="548" t="s">
        <v>2224</v>
      </c>
      <c r="B2687" s="792" t="s">
        <v>2223</v>
      </c>
    </row>
    <row r="2688" spans="1:2" x14ac:dyDescent="0.25">
      <c r="A2688" s="548" t="s">
        <v>2225</v>
      </c>
      <c r="B2688" s="792"/>
    </row>
    <row r="2689" spans="1:2" ht="30" x14ac:dyDescent="0.25">
      <c r="A2689" s="566" t="s">
        <v>2226</v>
      </c>
      <c r="B2689" s="552" t="s">
        <v>2633</v>
      </c>
    </row>
    <row r="2690" spans="1:2" x14ac:dyDescent="0.25">
      <c r="A2690" s="545" t="s">
        <v>2227</v>
      </c>
      <c r="B2690" s="546"/>
    </row>
    <row r="2691" spans="1:2" x14ac:dyDescent="0.25">
      <c r="A2691" s="548" t="s">
        <v>2228</v>
      </c>
      <c r="B2691" s="567" t="s">
        <v>2160</v>
      </c>
    </row>
    <row r="2692" spans="1:2" x14ac:dyDescent="0.25">
      <c r="A2692" s="548" t="s">
        <v>2230</v>
      </c>
      <c r="B2692" s="546"/>
    </row>
    <row r="2693" spans="1:2" x14ac:dyDescent="0.25">
      <c r="A2693" s="548" t="s">
        <v>2231</v>
      </c>
      <c r="B2693" s="546"/>
    </row>
    <row r="2694" spans="1:2" ht="45" x14ac:dyDescent="0.25">
      <c r="A2694" s="578" t="s">
        <v>2232</v>
      </c>
      <c r="B2694" s="548" t="s">
        <v>2781</v>
      </c>
    </row>
    <row r="2695" spans="1:2" ht="28.5" x14ac:dyDescent="0.25">
      <c r="A2695" s="545" t="s">
        <v>2234</v>
      </c>
      <c r="B2695" s="791"/>
    </row>
    <row r="2696" spans="1:2" x14ac:dyDescent="0.25">
      <c r="A2696" s="548" t="s">
        <v>2235</v>
      </c>
      <c r="B2696" s="791"/>
    </row>
    <row r="2697" spans="1:2" x14ac:dyDescent="0.25">
      <c r="A2697" s="548" t="s">
        <v>2236</v>
      </c>
      <c r="B2697" s="791"/>
    </row>
    <row r="2698" spans="1:2" x14ac:dyDescent="0.25">
      <c r="A2698" s="548" t="s">
        <v>2237</v>
      </c>
      <c r="B2698" s="791"/>
    </row>
    <row r="2699" spans="1:2" x14ac:dyDescent="0.25">
      <c r="A2699" s="548" t="s">
        <v>2238</v>
      </c>
      <c r="B2699" s="791"/>
    </row>
    <row r="2700" spans="1:2" x14ac:dyDescent="0.25">
      <c r="A2700" s="569" t="s">
        <v>2239</v>
      </c>
      <c r="B2700" s="791"/>
    </row>
    <row r="2701" spans="1:2" ht="57.75" x14ac:dyDescent="0.25">
      <c r="A2701" s="542" t="s">
        <v>5</v>
      </c>
      <c r="B2701" s="542" t="s">
        <v>2782</v>
      </c>
    </row>
    <row r="2702" spans="1:2" ht="30" x14ac:dyDescent="0.25">
      <c r="A2702" s="542" t="s">
        <v>2153</v>
      </c>
      <c r="B2702" s="543" t="s">
        <v>2783</v>
      </c>
    </row>
    <row r="2703" spans="1:2" x14ac:dyDescent="0.25">
      <c r="A2703" s="542" t="s">
        <v>2155</v>
      </c>
      <c r="B2703" s="543" t="s">
        <v>2156</v>
      </c>
    </row>
    <row r="2704" spans="1:2" x14ac:dyDescent="0.25">
      <c r="A2704" s="542" t="s">
        <v>2157</v>
      </c>
      <c r="B2704" s="584" t="s">
        <v>2292</v>
      </c>
    </row>
    <row r="2705" spans="1:2" x14ac:dyDescent="0.25">
      <c r="A2705" s="545" t="s">
        <v>2159</v>
      </c>
      <c r="B2705" s="543" t="s">
        <v>2616</v>
      </c>
    </row>
    <row r="2706" spans="1:2" x14ac:dyDescent="0.25">
      <c r="A2706" s="545" t="s">
        <v>2161</v>
      </c>
      <c r="B2706" s="546" t="s">
        <v>2162</v>
      </c>
    </row>
    <row r="2707" spans="1:2" x14ac:dyDescent="0.25">
      <c r="A2707" s="545" t="s">
        <v>2163</v>
      </c>
      <c r="B2707" s="546"/>
    </row>
    <row r="2708" spans="1:2" ht="60" x14ac:dyDescent="0.25">
      <c r="A2708" s="546" t="s">
        <v>2164</v>
      </c>
      <c r="B2708" s="547" t="s">
        <v>2165</v>
      </c>
    </row>
    <row r="2709" spans="1:2" ht="60" x14ac:dyDescent="0.25">
      <c r="A2709" s="548" t="s">
        <v>2166</v>
      </c>
      <c r="B2709" s="549" t="s">
        <v>2215</v>
      </c>
    </row>
    <row r="2710" spans="1:2" ht="60" x14ac:dyDescent="0.25">
      <c r="A2710" s="548" t="s">
        <v>2168</v>
      </c>
      <c r="B2710" s="549" t="s">
        <v>2784</v>
      </c>
    </row>
    <row r="2711" spans="1:2" x14ac:dyDescent="0.25">
      <c r="A2711" s="545" t="s">
        <v>2170</v>
      </c>
      <c r="B2711" s="546"/>
    </row>
    <row r="2712" spans="1:2" ht="30" x14ac:dyDescent="0.25">
      <c r="A2712" s="548" t="s">
        <v>2171</v>
      </c>
      <c r="B2712" s="546" t="s">
        <v>2658</v>
      </c>
    </row>
    <row r="2713" spans="1:2" x14ac:dyDescent="0.25">
      <c r="A2713" s="545" t="s">
        <v>2173</v>
      </c>
      <c r="B2713" s="546"/>
    </row>
    <row r="2714" spans="1:2" ht="30" x14ac:dyDescent="0.25">
      <c r="A2714" s="550" t="s">
        <v>2174</v>
      </c>
      <c r="B2714" s="546" t="s">
        <v>2785</v>
      </c>
    </row>
    <row r="2715" spans="1:2" x14ac:dyDescent="0.25">
      <c r="A2715" s="545" t="s">
        <v>2176</v>
      </c>
      <c r="B2715" s="546"/>
    </row>
    <row r="2716" spans="1:2" x14ac:dyDescent="0.25">
      <c r="A2716" s="545" t="s">
        <v>2177</v>
      </c>
      <c r="B2716" s="546"/>
    </row>
    <row r="2717" spans="1:2" x14ac:dyDescent="0.25">
      <c r="A2717" s="545" t="s">
        <v>2178</v>
      </c>
      <c r="B2717" s="546"/>
    </row>
    <row r="2718" spans="1:2" ht="28.5" x14ac:dyDescent="0.25">
      <c r="A2718" s="545" t="s">
        <v>2179</v>
      </c>
      <c r="B2718" s="548"/>
    </row>
    <row r="2719" spans="1:2" ht="45" x14ac:dyDescent="0.25">
      <c r="A2719" s="548" t="s">
        <v>2180</v>
      </c>
      <c r="B2719" s="548"/>
    </row>
    <row r="2720" spans="1:2" x14ac:dyDescent="0.25">
      <c r="A2720" s="548" t="s">
        <v>2181</v>
      </c>
      <c r="B2720" s="548"/>
    </row>
    <row r="2721" spans="1:2" x14ac:dyDescent="0.25">
      <c r="A2721" s="548" t="s">
        <v>2182</v>
      </c>
      <c r="B2721" s="548"/>
    </row>
    <row r="2722" spans="1:2" x14ac:dyDescent="0.25">
      <c r="A2722" s="550" t="s">
        <v>2183</v>
      </c>
      <c r="B2722" s="548"/>
    </row>
    <row r="2723" spans="1:2" x14ac:dyDescent="0.25">
      <c r="A2723" s="551" t="s">
        <v>2184</v>
      </c>
      <c r="B2723" s="625">
        <v>1480.56</v>
      </c>
    </row>
    <row r="2724" spans="1:2" ht="30" x14ac:dyDescent="0.25">
      <c r="A2724" s="546" t="s">
        <v>2185</v>
      </c>
      <c r="B2724" s="546" t="s">
        <v>2786</v>
      </c>
    </row>
    <row r="2725" spans="1:2" ht="28.5" x14ac:dyDescent="0.25">
      <c r="A2725" s="551" t="s">
        <v>2259</v>
      </c>
      <c r="B2725" s="557">
        <v>1541.723</v>
      </c>
    </row>
    <row r="2726" spans="1:2" ht="28.5" x14ac:dyDescent="0.25">
      <c r="A2726" s="551" t="s">
        <v>2187</v>
      </c>
      <c r="B2726" s="557">
        <f>B2728+B2733+B2742+B2748</f>
        <v>2085.5562792400001</v>
      </c>
    </row>
    <row r="2727" spans="1:2" x14ac:dyDescent="0.25">
      <c r="A2727" s="546" t="s">
        <v>2188</v>
      </c>
      <c r="B2727" s="553"/>
    </row>
    <row r="2728" spans="1:2" ht="28.5" x14ac:dyDescent="0.25">
      <c r="A2728" s="551" t="s">
        <v>2189</v>
      </c>
      <c r="B2728" s="557">
        <f>B2729</f>
        <v>1320</v>
      </c>
    </row>
    <row r="2729" spans="1:2" ht="28.5" x14ac:dyDescent="0.25">
      <c r="A2729" s="554" t="s">
        <v>2787</v>
      </c>
      <c r="B2729" s="553">
        <v>1320</v>
      </c>
    </row>
    <row r="2730" spans="1:2" x14ac:dyDescent="0.25">
      <c r="A2730" s="547" t="s">
        <v>2191</v>
      </c>
      <c r="B2730" s="553">
        <f>B2729/B2723*100</f>
        <v>89.155454692818935</v>
      </c>
    </row>
    <row r="2731" spans="1:2" x14ac:dyDescent="0.25">
      <c r="A2731" s="547" t="s">
        <v>2192</v>
      </c>
      <c r="B2731" s="553">
        <v>459.01600000000002</v>
      </c>
    </row>
    <row r="2732" spans="1:2" x14ac:dyDescent="0.25">
      <c r="A2732" s="547" t="s">
        <v>2193</v>
      </c>
      <c r="B2732" s="553">
        <v>6.141</v>
      </c>
    </row>
    <row r="2733" spans="1:2" ht="28.5" x14ac:dyDescent="0.25">
      <c r="A2733" s="554" t="s">
        <v>2195</v>
      </c>
      <c r="B2733" s="557">
        <f>B2734+B2738</f>
        <v>61.667000000000002</v>
      </c>
    </row>
    <row r="2734" spans="1:2" ht="28.5" x14ac:dyDescent="0.25">
      <c r="A2734" s="554" t="s">
        <v>2771</v>
      </c>
      <c r="B2734" s="553">
        <v>61.167000000000002</v>
      </c>
    </row>
    <row r="2735" spans="1:2" x14ac:dyDescent="0.25">
      <c r="A2735" s="547" t="s">
        <v>2191</v>
      </c>
      <c r="B2735" s="553">
        <f>B2734/B2723*100</f>
        <v>4.1313421948451934</v>
      </c>
    </row>
    <row r="2736" spans="1:2" x14ac:dyDescent="0.25">
      <c r="A2736" s="547" t="s">
        <v>2192</v>
      </c>
      <c r="B2736" s="553">
        <v>90.191000000000003</v>
      </c>
    </row>
    <row r="2737" spans="1:2" x14ac:dyDescent="0.25">
      <c r="A2737" s="547" t="s">
        <v>2193</v>
      </c>
      <c r="B2737" s="553">
        <v>59.107999999999997</v>
      </c>
    </row>
    <row r="2738" spans="1:2" ht="28.5" x14ac:dyDescent="0.25">
      <c r="A2738" s="554" t="s">
        <v>2788</v>
      </c>
      <c r="B2738" s="553">
        <v>0.5</v>
      </c>
    </row>
    <row r="2739" spans="1:2" x14ac:dyDescent="0.25">
      <c r="A2739" s="547" t="s">
        <v>2191</v>
      </c>
      <c r="B2739" s="553">
        <f>B2738/B2723*100</f>
        <v>3.3771005565461719E-2</v>
      </c>
    </row>
    <row r="2740" spans="1:2" x14ac:dyDescent="0.25">
      <c r="A2740" s="547" t="s">
        <v>2192</v>
      </c>
      <c r="B2740" s="553">
        <v>0</v>
      </c>
    </row>
    <row r="2741" spans="1:2" x14ac:dyDescent="0.25">
      <c r="A2741" s="547" t="s">
        <v>2193</v>
      </c>
      <c r="B2741" s="553">
        <v>0</v>
      </c>
    </row>
    <row r="2742" spans="1:2" ht="28.5" x14ac:dyDescent="0.25">
      <c r="A2742" s="551" t="s">
        <v>2198</v>
      </c>
      <c r="B2742" s="557">
        <f>B2743</f>
        <v>699.19</v>
      </c>
    </row>
    <row r="2743" spans="1:2" ht="28.5" x14ac:dyDescent="0.25">
      <c r="A2743" s="551" t="s">
        <v>2789</v>
      </c>
      <c r="B2743" s="704">
        <v>699.19</v>
      </c>
    </row>
    <row r="2744" spans="1:2" x14ac:dyDescent="0.25">
      <c r="A2744" s="546" t="s">
        <v>2191</v>
      </c>
      <c r="B2744" s="553">
        <f>B2743/B2723*100</f>
        <v>47.224698762630361</v>
      </c>
    </row>
    <row r="2745" spans="1:2" x14ac:dyDescent="0.25">
      <c r="A2745" s="546" t="s">
        <v>2192</v>
      </c>
      <c r="B2745" s="553">
        <v>634.21199999999999</v>
      </c>
    </row>
    <row r="2746" spans="1:2" x14ac:dyDescent="0.25">
      <c r="A2746" s="546" t="s">
        <v>2193</v>
      </c>
      <c r="B2746" s="553">
        <v>634.21199999999999</v>
      </c>
    </row>
    <row r="2747" spans="1:2" x14ac:dyDescent="0.25">
      <c r="A2747" s="546" t="s">
        <v>2200</v>
      </c>
      <c r="B2747" s="553"/>
    </row>
    <row r="2748" spans="1:2" ht="28.5" x14ac:dyDescent="0.25">
      <c r="A2748" s="551" t="s">
        <v>2201</v>
      </c>
      <c r="B2748" s="557">
        <f>B2749</f>
        <v>4.6992792400000001</v>
      </c>
    </row>
    <row r="2749" spans="1:2" x14ac:dyDescent="0.25">
      <c r="A2749" s="546" t="s">
        <v>2202</v>
      </c>
      <c r="B2749" s="557">
        <v>4.6992792400000001</v>
      </c>
    </row>
    <row r="2750" spans="1:2" x14ac:dyDescent="0.25">
      <c r="A2750" s="546" t="s">
        <v>2191</v>
      </c>
      <c r="B2750" s="553">
        <f>B2749/B2723*100</f>
        <v>0.31739877073539746</v>
      </c>
    </row>
    <row r="2751" spans="1:2" x14ac:dyDescent="0.25">
      <c r="A2751" s="546" t="s">
        <v>2192</v>
      </c>
      <c r="B2751" s="553">
        <v>16.766999999999999</v>
      </c>
    </row>
    <row r="2752" spans="1:2" x14ac:dyDescent="0.25">
      <c r="A2752" s="546" t="s">
        <v>2193</v>
      </c>
      <c r="B2752" s="553">
        <v>5.9870000000000001</v>
      </c>
    </row>
    <row r="2753" spans="1:2" ht="28.5" x14ac:dyDescent="0.25">
      <c r="A2753" s="545" t="s">
        <v>2203</v>
      </c>
      <c r="B2753" s="563">
        <f>B2726/B2723*100</f>
        <v>140.86266542659536</v>
      </c>
    </row>
    <row r="2754" spans="1:2" x14ac:dyDescent="0.25">
      <c r="A2754" s="548" t="s">
        <v>2188</v>
      </c>
      <c r="B2754" s="563"/>
    </row>
    <row r="2755" spans="1:2" x14ac:dyDescent="0.25">
      <c r="A2755" s="548" t="s">
        <v>2204</v>
      </c>
      <c r="B2755" s="563">
        <f>B2730</f>
        <v>89.155454692818935</v>
      </c>
    </row>
    <row r="2756" spans="1:2" x14ac:dyDescent="0.25">
      <c r="A2756" s="548" t="s">
        <v>2205</v>
      </c>
      <c r="B2756" s="563">
        <f>B2744</f>
        <v>47.224698762630361</v>
      </c>
    </row>
    <row r="2757" spans="1:2" x14ac:dyDescent="0.25">
      <c r="A2757" s="548" t="s">
        <v>2206</v>
      </c>
      <c r="B2757" s="563">
        <f>B2735+B2739</f>
        <v>4.165113200410655</v>
      </c>
    </row>
    <row r="2758" spans="1:2" x14ac:dyDescent="0.25">
      <c r="A2758" s="545" t="s">
        <v>2207</v>
      </c>
      <c r="B2758" s="553">
        <f>B2759/B2723*100</f>
        <v>0</v>
      </c>
    </row>
    <row r="2759" spans="1:2" x14ac:dyDescent="0.25">
      <c r="A2759" s="545" t="s">
        <v>2208</v>
      </c>
      <c r="B2759" s="553"/>
    </row>
    <row r="2760" spans="1:2" x14ac:dyDescent="0.25">
      <c r="A2760" s="545" t="s">
        <v>2209</v>
      </c>
      <c r="B2760" s="553">
        <f>B2761/B2723*100</f>
        <v>0</v>
      </c>
    </row>
    <row r="2761" spans="1:2" x14ac:dyDescent="0.25">
      <c r="A2761" s="545" t="s">
        <v>2210</v>
      </c>
      <c r="B2761" s="553"/>
    </row>
    <row r="2762" spans="1:2" x14ac:dyDescent="0.25">
      <c r="A2762" s="545" t="s">
        <v>2211</v>
      </c>
      <c r="B2762" s="548"/>
    </row>
    <row r="2763" spans="1:2" x14ac:dyDescent="0.25">
      <c r="A2763" s="548" t="s">
        <v>2212</v>
      </c>
      <c r="B2763" s="548" t="s">
        <v>2213</v>
      </c>
    </row>
    <row r="2764" spans="1:2" x14ac:dyDescent="0.25">
      <c r="A2764" s="548" t="s">
        <v>2214</v>
      </c>
      <c r="B2764" s="565" t="s">
        <v>2790</v>
      </c>
    </row>
    <row r="2765" spans="1:2" x14ac:dyDescent="0.25">
      <c r="A2765" s="548" t="s">
        <v>2216</v>
      </c>
      <c r="B2765" s="565"/>
    </row>
    <row r="2766" spans="1:2" x14ac:dyDescent="0.25">
      <c r="A2766" s="548" t="s">
        <v>2217</v>
      </c>
      <c r="B2766" s="548" t="s">
        <v>2791</v>
      </c>
    </row>
    <row r="2767" spans="1:2" x14ac:dyDescent="0.25">
      <c r="A2767" s="548" t="s">
        <v>2219</v>
      </c>
      <c r="B2767" s="565" t="s">
        <v>2792</v>
      </c>
    </row>
    <row r="2768" spans="1:2" ht="30" x14ac:dyDescent="0.25">
      <c r="A2768" s="548" t="s">
        <v>2220</v>
      </c>
      <c r="B2768" s="548" t="s">
        <v>2793</v>
      </c>
    </row>
    <row r="2769" spans="1:2" ht="28.5" x14ac:dyDescent="0.25">
      <c r="A2769" s="545" t="s">
        <v>2222</v>
      </c>
      <c r="B2769" s="552" t="s">
        <v>2794</v>
      </c>
    </row>
    <row r="2770" spans="1:2" x14ac:dyDescent="0.25">
      <c r="A2770" s="548" t="s">
        <v>2188</v>
      </c>
      <c r="B2770" s="552"/>
    </row>
    <row r="2771" spans="1:2" x14ac:dyDescent="0.25">
      <c r="A2771" s="548" t="s">
        <v>2224</v>
      </c>
      <c r="B2771" s="792" t="s">
        <v>2794</v>
      </c>
    </row>
    <row r="2772" spans="1:2" x14ac:dyDescent="0.25">
      <c r="A2772" s="548" t="s">
        <v>2225</v>
      </c>
      <c r="B2772" s="792"/>
    </row>
    <row r="2773" spans="1:2" x14ac:dyDescent="0.25">
      <c r="A2773" s="566" t="s">
        <v>2226</v>
      </c>
      <c r="B2773" s="552" t="s">
        <v>2675</v>
      </c>
    </row>
    <row r="2774" spans="1:2" x14ac:dyDescent="0.25">
      <c r="A2774" s="545" t="s">
        <v>2227</v>
      </c>
      <c r="B2774" s="546"/>
    </row>
    <row r="2775" spans="1:2" x14ac:dyDescent="0.25">
      <c r="A2775" s="548" t="s">
        <v>2228</v>
      </c>
      <c r="B2775" s="567" t="s">
        <v>2252</v>
      </c>
    </row>
    <row r="2776" spans="1:2" x14ac:dyDescent="0.25">
      <c r="A2776" s="548" t="s">
        <v>2230</v>
      </c>
      <c r="B2776" s="546"/>
    </row>
    <row r="2777" spans="1:2" x14ac:dyDescent="0.25">
      <c r="A2777" s="548" t="s">
        <v>2231</v>
      </c>
      <c r="B2777" s="546"/>
    </row>
    <row r="2778" spans="1:2" ht="45" x14ac:dyDescent="0.25">
      <c r="A2778" s="578" t="s">
        <v>2232</v>
      </c>
      <c r="B2778" s="548" t="s">
        <v>2795</v>
      </c>
    </row>
    <row r="2779" spans="1:2" ht="28.5" x14ac:dyDescent="0.25">
      <c r="A2779" s="545" t="s">
        <v>2234</v>
      </c>
      <c r="B2779" s="791" t="s">
        <v>2796</v>
      </c>
    </row>
    <row r="2780" spans="1:2" x14ac:dyDescent="0.25">
      <c r="A2780" s="548" t="s">
        <v>2235</v>
      </c>
      <c r="B2780" s="791"/>
    </row>
    <row r="2781" spans="1:2" x14ac:dyDescent="0.25">
      <c r="A2781" s="548" t="s">
        <v>2236</v>
      </c>
      <c r="B2781" s="791"/>
    </row>
    <row r="2782" spans="1:2" x14ac:dyDescent="0.25">
      <c r="A2782" s="548" t="s">
        <v>2237</v>
      </c>
      <c r="B2782" s="791"/>
    </row>
    <row r="2783" spans="1:2" x14ac:dyDescent="0.25">
      <c r="A2783" s="548" t="s">
        <v>2238</v>
      </c>
      <c r="B2783" s="791"/>
    </row>
    <row r="2784" spans="1:2" x14ac:dyDescent="0.25">
      <c r="A2784" s="569" t="s">
        <v>2239</v>
      </c>
      <c r="B2784" s="791"/>
    </row>
  </sheetData>
  <mergeCells count="64">
    <mergeCell ref="B384:B385"/>
    <mergeCell ref="A5:B5"/>
    <mergeCell ref="B71:B72"/>
    <mergeCell ref="B87:B88"/>
    <mergeCell ref="B95:B100"/>
    <mergeCell ref="A109:B109"/>
    <mergeCell ref="A119:B119"/>
    <mergeCell ref="B206:B207"/>
    <mergeCell ref="B214:B219"/>
    <mergeCell ref="B269:B270"/>
    <mergeCell ref="B285:B286"/>
    <mergeCell ref="B293:B298"/>
    <mergeCell ref="B949:B950"/>
    <mergeCell ref="B392:B397"/>
    <mergeCell ref="B495:B496"/>
    <mergeCell ref="B503:B508"/>
    <mergeCell ref="A520:A521"/>
    <mergeCell ref="B520:B521"/>
    <mergeCell ref="B607:B608"/>
    <mergeCell ref="B615:B620"/>
    <mergeCell ref="B703:B704"/>
    <mergeCell ref="B711:B716"/>
    <mergeCell ref="B818:B819"/>
    <mergeCell ref="B826:B831"/>
    <mergeCell ref="A1397:A1398"/>
    <mergeCell ref="B1397:B1398"/>
    <mergeCell ref="B957:B962"/>
    <mergeCell ref="A974:A975"/>
    <mergeCell ref="B974:B975"/>
    <mergeCell ref="B1041:B1042"/>
    <mergeCell ref="B1049:B1054"/>
    <mergeCell ref="B1168:B1169"/>
    <mergeCell ref="B1768:B1773"/>
    <mergeCell ref="B1176:B1181"/>
    <mergeCell ref="B1247:B1248"/>
    <mergeCell ref="B1255:B1260"/>
    <mergeCell ref="B1374:B1375"/>
    <mergeCell ref="B1382:B1387"/>
    <mergeCell ref="A1412:A1414"/>
    <mergeCell ref="B1412:B1414"/>
    <mergeCell ref="B1552:B1553"/>
    <mergeCell ref="B1560:B1565"/>
    <mergeCell ref="B1760:B1761"/>
    <mergeCell ref="B2418:B2419"/>
    <mergeCell ref="B1863:B1864"/>
    <mergeCell ref="B1871:B1876"/>
    <mergeCell ref="B1954:B1955"/>
    <mergeCell ref="B1962:B1967"/>
    <mergeCell ref="B2069:B2070"/>
    <mergeCell ref="B2077:B2082"/>
    <mergeCell ref="B2153:B2154"/>
    <mergeCell ref="B2244:B2245"/>
    <mergeCell ref="B2252:B2257"/>
    <mergeCell ref="B2335:B2336"/>
    <mergeCell ref="B2343:B2348"/>
    <mergeCell ref="B2695:B2700"/>
    <mergeCell ref="B2771:B2772"/>
    <mergeCell ref="B2779:B2784"/>
    <mergeCell ref="B2426:B2431"/>
    <mergeCell ref="B2505:B2506"/>
    <mergeCell ref="B2513:B2518"/>
    <mergeCell ref="B2592:B2593"/>
    <mergeCell ref="B2600:B2605"/>
    <mergeCell ref="B2687:B2688"/>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48"/>
  <sheetViews>
    <sheetView showWhiteSpace="0" view="pageBreakPreview" zoomScaleNormal="75" zoomScaleSheetLayoutView="100" zoomScalePageLayoutView="60" workbookViewId="0">
      <selection activeCell="I7" sqref="I7:N12"/>
    </sheetView>
  </sheetViews>
  <sheetFormatPr defaultRowHeight="12.75" x14ac:dyDescent="0.2"/>
  <cols>
    <col min="1" max="1" width="13.875" style="187" customWidth="1"/>
    <col min="2" max="2" width="37.875" style="187" customWidth="1"/>
    <col min="3" max="3" width="14.625" style="187" bestFit="1" customWidth="1"/>
    <col min="4" max="4" width="15" style="187" bestFit="1" customWidth="1"/>
    <col min="5" max="5" width="14.625" style="187" bestFit="1" customWidth="1"/>
    <col min="6" max="6" width="15" style="187" bestFit="1" customWidth="1"/>
    <col min="7" max="8" width="18.5" style="187" customWidth="1"/>
    <col min="9" max="9" width="21.375" style="187" customWidth="1"/>
    <col min="10" max="10" width="7.875" style="187" customWidth="1"/>
    <col min="11" max="11" width="9.5" style="187" customWidth="1"/>
    <col min="12" max="12" width="5.375" style="187" customWidth="1"/>
    <col min="13" max="13" width="4.25" style="187" customWidth="1"/>
    <col min="14" max="14" width="2.625" style="187" customWidth="1"/>
    <col min="15" max="15" width="9" style="187"/>
    <col min="16" max="16" width="56.75" style="187" customWidth="1"/>
    <col min="17" max="16384" width="9" style="187"/>
  </cols>
  <sheetData>
    <row r="1" spans="1:14" x14ac:dyDescent="0.2">
      <c r="A1" s="184"/>
      <c r="B1" s="185"/>
      <c r="C1" s="185"/>
      <c r="D1" s="185"/>
      <c r="E1" s="185"/>
      <c r="F1" s="185"/>
      <c r="G1" s="185"/>
      <c r="H1" s="185"/>
      <c r="I1" s="185"/>
      <c r="J1" s="186"/>
      <c r="N1" s="188" t="s">
        <v>1701</v>
      </c>
    </row>
    <row r="2" spans="1:14" x14ac:dyDescent="0.2">
      <c r="B2" s="185"/>
      <c r="C2" s="185"/>
      <c r="D2" s="185"/>
      <c r="E2" s="185"/>
      <c r="F2" s="185"/>
      <c r="G2" s="185"/>
      <c r="H2" s="185"/>
      <c r="I2" s="185"/>
      <c r="J2" s="186"/>
      <c r="N2" s="189" t="s">
        <v>1002</v>
      </c>
    </row>
    <row r="3" spans="1:14" x14ac:dyDescent="0.2">
      <c r="A3" s="190"/>
      <c r="B3" s="185"/>
      <c r="C3" s="185"/>
      <c r="D3" s="185"/>
      <c r="E3" s="185"/>
      <c r="F3" s="185"/>
      <c r="G3" s="185"/>
      <c r="H3" s="185"/>
      <c r="I3" s="185"/>
      <c r="J3" s="186"/>
      <c r="N3" s="189" t="s">
        <v>1702</v>
      </c>
    </row>
    <row r="4" spans="1:14" x14ac:dyDescent="0.2">
      <c r="B4" s="185"/>
      <c r="C4" s="185"/>
      <c r="D4" s="185"/>
      <c r="E4" s="185"/>
      <c r="F4" s="185"/>
      <c r="G4" s="185"/>
      <c r="H4" s="185"/>
      <c r="I4" s="185"/>
      <c r="N4" s="191"/>
    </row>
    <row r="5" spans="1:14" ht="33" customHeight="1" x14ac:dyDescent="0.25">
      <c r="A5" s="1098" t="s">
        <v>1703</v>
      </c>
      <c r="B5" s="1099"/>
      <c r="C5" s="1099"/>
      <c r="D5" s="1099"/>
      <c r="E5" s="1099"/>
      <c r="F5" s="1099"/>
      <c r="G5" s="1099"/>
      <c r="H5" s="1099"/>
      <c r="I5" s="1099"/>
      <c r="J5" s="1099"/>
      <c r="K5" s="1099"/>
      <c r="L5" s="1099"/>
      <c r="M5" s="1099"/>
      <c r="N5" s="1099"/>
    </row>
    <row r="6" spans="1:14" x14ac:dyDescent="0.2">
      <c r="A6" s="192"/>
      <c r="B6" s="193"/>
      <c r="C6" s="193"/>
      <c r="D6" s="193"/>
      <c r="E6" s="193"/>
      <c r="F6" s="193"/>
      <c r="G6" s="193"/>
      <c r="H6" s="193"/>
      <c r="I6" s="193"/>
      <c r="J6" s="193"/>
      <c r="K6" s="193"/>
      <c r="L6" s="193"/>
      <c r="M6" s="193"/>
      <c r="N6" s="193"/>
    </row>
    <row r="7" spans="1:14" x14ac:dyDescent="0.2">
      <c r="A7" s="192"/>
      <c r="B7" s="193"/>
      <c r="C7" s="193"/>
      <c r="D7" s="193"/>
      <c r="E7" s="193"/>
      <c r="F7" s="193"/>
      <c r="G7" s="193"/>
      <c r="H7" s="193"/>
      <c r="I7" s="193"/>
      <c r="J7" s="186"/>
      <c r="K7" s="1100" t="s">
        <v>1005</v>
      </c>
      <c r="L7" s="1100"/>
      <c r="M7" s="1100"/>
      <c r="N7" s="1100"/>
    </row>
    <row r="8" spans="1:14" x14ac:dyDescent="0.2">
      <c r="A8" s="192"/>
      <c r="B8" s="193"/>
      <c r="C8" s="193"/>
      <c r="D8" s="193"/>
      <c r="E8" s="193"/>
      <c r="F8" s="193"/>
      <c r="G8" s="193"/>
      <c r="H8" s="193"/>
      <c r="I8" s="1101" t="s">
        <v>1006</v>
      </c>
      <c r="J8" s="1101"/>
      <c r="K8" s="1101"/>
      <c r="L8" s="1101"/>
      <c r="M8" s="1101"/>
      <c r="N8" s="1101"/>
    </row>
    <row r="9" spans="1:14" x14ac:dyDescent="0.2">
      <c r="A9" s="192"/>
      <c r="B9" s="193"/>
      <c r="C9" s="193"/>
      <c r="D9" s="193"/>
      <c r="E9" s="193"/>
      <c r="F9" s="193"/>
      <c r="G9" s="193"/>
      <c r="H9" s="193"/>
      <c r="I9" s="1101" t="s">
        <v>1704</v>
      </c>
      <c r="J9" s="1101"/>
      <c r="K9" s="1101"/>
      <c r="L9" s="1101"/>
      <c r="M9" s="1101"/>
      <c r="N9" s="1101"/>
    </row>
    <row r="10" spans="1:14" ht="15" customHeight="1" x14ac:dyDescent="0.2">
      <c r="B10" s="185"/>
      <c r="C10" s="185"/>
      <c r="D10" s="185"/>
      <c r="E10" s="185"/>
      <c r="F10" s="185"/>
      <c r="G10" s="185"/>
      <c r="H10" s="185"/>
      <c r="I10" s="1102" t="s">
        <v>1705</v>
      </c>
      <c r="J10" s="1102"/>
      <c r="K10" s="1102"/>
      <c r="L10" s="1102"/>
      <c r="M10" s="1102"/>
      <c r="N10" s="1102"/>
    </row>
    <row r="11" spans="1:14" ht="15" customHeight="1" x14ac:dyDescent="0.2">
      <c r="I11" s="1100" t="s">
        <v>1706</v>
      </c>
      <c r="J11" s="1100"/>
      <c r="K11" s="1100"/>
      <c r="L11" s="1100"/>
      <c r="M11" s="1100"/>
      <c r="N11" s="1100"/>
    </row>
    <row r="12" spans="1:14" ht="15.75" customHeight="1" x14ac:dyDescent="0.2">
      <c r="A12" s="1110" t="s">
        <v>1707</v>
      </c>
      <c r="B12" s="1110"/>
      <c r="C12" s="1110"/>
      <c r="D12" s="1110"/>
      <c r="E12" s="194"/>
      <c r="F12" s="194"/>
      <c r="G12" s="194"/>
      <c r="H12" s="194"/>
      <c r="I12" s="194"/>
      <c r="J12" s="186"/>
      <c r="K12" s="1100" t="s">
        <v>3</v>
      </c>
      <c r="L12" s="1100"/>
      <c r="M12" s="1100"/>
      <c r="N12" s="1100"/>
    </row>
    <row r="13" spans="1:14" x14ac:dyDescent="0.2">
      <c r="A13" s="185"/>
      <c r="B13" s="185"/>
      <c r="C13" s="185"/>
      <c r="D13" s="185"/>
      <c r="E13" s="185"/>
      <c r="F13" s="185"/>
      <c r="G13" s="185"/>
      <c r="H13" s="185"/>
      <c r="I13" s="185"/>
    </row>
    <row r="14" spans="1:14" ht="16.5" customHeight="1" thickBot="1" x14ac:dyDescent="0.25">
      <c r="A14" s="1111" t="s">
        <v>1708</v>
      </c>
      <c r="B14" s="1111"/>
      <c r="C14" s="1112"/>
      <c r="D14" s="1112"/>
      <c r="E14" s="1112"/>
      <c r="F14" s="1112"/>
      <c r="G14" s="1112"/>
      <c r="H14" s="1112"/>
      <c r="I14" s="1112"/>
    </row>
    <row r="15" spans="1:14" x14ac:dyDescent="0.2">
      <c r="A15" s="1113" t="s">
        <v>1709</v>
      </c>
      <c r="B15" s="1115" t="s">
        <v>1710</v>
      </c>
      <c r="C15" s="1115" t="s">
        <v>1711</v>
      </c>
      <c r="D15" s="1115"/>
      <c r="E15" s="1115"/>
      <c r="F15" s="1115"/>
      <c r="G15" s="1115" t="s">
        <v>1712</v>
      </c>
      <c r="H15" s="1115" t="s">
        <v>1713</v>
      </c>
      <c r="I15" s="1116" t="s">
        <v>1714</v>
      </c>
      <c r="J15" s="1118" t="s">
        <v>1715</v>
      </c>
      <c r="K15" s="1119"/>
      <c r="L15" s="1119"/>
      <c r="M15" s="1119"/>
      <c r="N15" s="1120"/>
    </row>
    <row r="16" spans="1:14" x14ac:dyDescent="0.2">
      <c r="A16" s="1114"/>
      <c r="B16" s="1106"/>
      <c r="C16" s="1106" t="s">
        <v>1694</v>
      </c>
      <c r="D16" s="1106"/>
      <c r="E16" s="1106" t="s">
        <v>1695</v>
      </c>
      <c r="F16" s="1106"/>
      <c r="G16" s="1106"/>
      <c r="H16" s="1106"/>
      <c r="I16" s="1117"/>
      <c r="J16" s="1121"/>
      <c r="K16" s="1074"/>
      <c r="L16" s="1074"/>
      <c r="M16" s="1074"/>
      <c r="N16" s="1122"/>
    </row>
    <row r="17" spans="1:14" x14ac:dyDescent="0.2">
      <c r="A17" s="1114"/>
      <c r="B17" s="1106"/>
      <c r="C17" s="1107" t="s">
        <v>1716</v>
      </c>
      <c r="D17" s="1107" t="s">
        <v>1717</v>
      </c>
      <c r="E17" s="1107" t="s">
        <v>1716</v>
      </c>
      <c r="F17" s="1107" t="s">
        <v>1717</v>
      </c>
      <c r="G17" s="1106"/>
      <c r="H17" s="1106"/>
      <c r="I17" s="1117"/>
      <c r="J17" s="1123"/>
      <c r="K17" s="1124"/>
      <c r="L17" s="1124"/>
      <c r="M17" s="1124"/>
      <c r="N17" s="1125"/>
    </row>
    <row r="18" spans="1:14" x14ac:dyDescent="0.2">
      <c r="A18" s="1114"/>
      <c r="B18" s="1067"/>
      <c r="C18" s="1108"/>
      <c r="D18" s="1108"/>
      <c r="E18" s="1108"/>
      <c r="F18" s="1108"/>
      <c r="G18" s="1106"/>
      <c r="H18" s="1106"/>
      <c r="I18" s="1117"/>
      <c r="J18" s="1123"/>
      <c r="K18" s="1124"/>
      <c r="L18" s="1124"/>
      <c r="M18" s="1124"/>
      <c r="N18" s="1125"/>
    </row>
    <row r="19" spans="1:14" x14ac:dyDescent="0.2">
      <c r="A19" s="1114"/>
      <c r="B19" s="1106"/>
      <c r="C19" s="1109"/>
      <c r="D19" s="1109"/>
      <c r="E19" s="1109"/>
      <c r="F19" s="1109"/>
      <c r="G19" s="1106"/>
      <c r="H19" s="1106"/>
      <c r="I19" s="1117"/>
      <c r="J19" s="1126"/>
      <c r="K19" s="1127"/>
      <c r="L19" s="1127"/>
      <c r="M19" s="1127"/>
      <c r="N19" s="1128"/>
    </row>
    <row r="20" spans="1:14" ht="13.5" thickBot="1" x14ac:dyDescent="0.25">
      <c r="A20" s="195">
        <v>1</v>
      </c>
      <c r="B20" s="196">
        <v>2</v>
      </c>
      <c r="C20" s="196">
        <v>3</v>
      </c>
      <c r="D20" s="196">
        <v>4</v>
      </c>
      <c r="E20" s="196">
        <v>5</v>
      </c>
      <c r="F20" s="196">
        <v>6</v>
      </c>
      <c r="G20" s="196">
        <v>8</v>
      </c>
      <c r="H20" s="196">
        <v>9</v>
      </c>
      <c r="I20" s="196">
        <v>10</v>
      </c>
      <c r="J20" s="1103">
        <v>11</v>
      </c>
      <c r="K20" s="1104"/>
      <c r="L20" s="1104"/>
      <c r="M20" s="1104"/>
      <c r="N20" s="1105"/>
    </row>
    <row r="21" spans="1:14" ht="21" customHeight="1" thickBot="1" x14ac:dyDescent="0.25">
      <c r="A21" s="1083" t="s">
        <v>1718</v>
      </c>
      <c r="B21" s="1083"/>
      <c r="C21" s="1083"/>
      <c r="D21" s="1083"/>
      <c r="E21" s="1083"/>
      <c r="F21" s="1083"/>
      <c r="G21" s="1083"/>
      <c r="H21" s="1083"/>
      <c r="I21" s="1083"/>
      <c r="J21" s="1083"/>
      <c r="K21" s="1083"/>
      <c r="L21" s="1083"/>
      <c r="M21" s="1083"/>
      <c r="N21" s="1084"/>
    </row>
    <row r="22" spans="1:14" ht="15.75" x14ac:dyDescent="0.2">
      <c r="A22" s="197">
        <v>1</v>
      </c>
      <c r="B22" s="198" t="s">
        <v>1719</v>
      </c>
      <c r="C22" s="199"/>
      <c r="D22" s="200"/>
      <c r="E22" s="201"/>
      <c r="F22" s="201"/>
      <c r="G22" s="201"/>
      <c r="H22" s="201"/>
      <c r="I22" s="202"/>
      <c r="J22" s="831"/>
      <c r="K22" s="832"/>
      <c r="L22" s="832"/>
      <c r="M22" s="832"/>
      <c r="N22" s="833"/>
    </row>
    <row r="23" spans="1:14" ht="15.75" x14ac:dyDescent="0.2">
      <c r="A23" s="197" t="s">
        <v>787</v>
      </c>
      <c r="B23" s="203" t="s">
        <v>1720</v>
      </c>
      <c r="C23" s="204" t="s">
        <v>13</v>
      </c>
      <c r="D23" s="204" t="s">
        <v>13</v>
      </c>
      <c r="E23" s="204" t="s">
        <v>13</v>
      </c>
      <c r="F23" s="204" t="s">
        <v>13</v>
      </c>
      <c r="G23" s="205"/>
      <c r="H23" s="205"/>
      <c r="I23" s="206"/>
      <c r="J23" s="822"/>
      <c r="K23" s="823"/>
      <c r="L23" s="823"/>
      <c r="M23" s="823"/>
      <c r="N23" s="824"/>
    </row>
    <row r="24" spans="1:14" ht="15.75" x14ac:dyDescent="0.2">
      <c r="A24" s="197" t="s">
        <v>799</v>
      </c>
      <c r="B24" s="203" t="s">
        <v>1721</v>
      </c>
      <c r="C24" s="204" t="s">
        <v>13</v>
      </c>
      <c r="D24" s="204" t="s">
        <v>13</v>
      </c>
      <c r="E24" s="204" t="s">
        <v>13</v>
      </c>
      <c r="F24" s="204" t="s">
        <v>13</v>
      </c>
      <c r="G24" s="205"/>
      <c r="H24" s="205"/>
      <c r="I24" s="206"/>
      <c r="J24" s="822"/>
      <c r="K24" s="823"/>
      <c r="L24" s="823"/>
      <c r="M24" s="823"/>
      <c r="N24" s="824"/>
    </row>
    <row r="25" spans="1:14" ht="31.5" x14ac:dyDescent="0.2">
      <c r="A25" s="197" t="s">
        <v>801</v>
      </c>
      <c r="B25" s="207" t="s">
        <v>1722</v>
      </c>
      <c r="C25" s="204">
        <v>39512</v>
      </c>
      <c r="D25" s="204">
        <v>39531</v>
      </c>
      <c r="E25" s="204">
        <v>39512</v>
      </c>
      <c r="F25" s="204">
        <v>39531</v>
      </c>
      <c r="G25" s="205">
        <v>1</v>
      </c>
      <c r="H25" s="205">
        <v>1</v>
      </c>
      <c r="I25" s="206"/>
      <c r="J25" s="822"/>
      <c r="K25" s="823"/>
      <c r="L25" s="823"/>
      <c r="M25" s="823"/>
      <c r="N25" s="824"/>
    </row>
    <row r="26" spans="1:14" ht="15.75" x14ac:dyDescent="0.2">
      <c r="A26" s="197" t="s">
        <v>803</v>
      </c>
      <c r="B26" s="207" t="s">
        <v>1723</v>
      </c>
      <c r="C26" s="204" t="s">
        <v>13</v>
      </c>
      <c r="D26" s="204" t="s">
        <v>13</v>
      </c>
      <c r="E26" s="204" t="s">
        <v>13</v>
      </c>
      <c r="F26" s="204" t="s">
        <v>13</v>
      </c>
      <c r="G26" s="205"/>
      <c r="H26" s="205"/>
      <c r="I26" s="206"/>
      <c r="J26" s="822"/>
      <c r="K26" s="823"/>
      <c r="L26" s="823"/>
      <c r="M26" s="823"/>
      <c r="N26" s="824"/>
    </row>
    <row r="27" spans="1:14" ht="15.75" x14ac:dyDescent="0.25">
      <c r="A27" s="197" t="s">
        <v>1724</v>
      </c>
      <c r="B27" s="207" t="s">
        <v>1725</v>
      </c>
      <c r="C27" s="204">
        <v>40103</v>
      </c>
      <c r="D27" s="204">
        <v>40107</v>
      </c>
      <c r="E27" s="204">
        <v>40103</v>
      </c>
      <c r="F27" s="204">
        <v>40107</v>
      </c>
      <c r="G27" s="205">
        <v>1</v>
      </c>
      <c r="H27" s="205">
        <v>1</v>
      </c>
      <c r="I27" s="208"/>
      <c r="J27" s="822"/>
      <c r="K27" s="823"/>
      <c r="L27" s="823"/>
      <c r="M27" s="823"/>
      <c r="N27" s="824"/>
    </row>
    <row r="28" spans="1:14" ht="47.25" x14ac:dyDescent="0.25">
      <c r="A28" s="197" t="s">
        <v>1726</v>
      </c>
      <c r="B28" s="207" t="s">
        <v>1727</v>
      </c>
      <c r="C28" s="209" t="s">
        <v>13</v>
      </c>
      <c r="D28" s="209" t="s">
        <v>13</v>
      </c>
      <c r="E28" s="209" t="s">
        <v>13</v>
      </c>
      <c r="F28" s="209" t="s">
        <v>13</v>
      </c>
      <c r="G28" s="210"/>
      <c r="H28" s="210"/>
      <c r="I28" s="208"/>
      <c r="J28" s="822"/>
      <c r="K28" s="823"/>
      <c r="L28" s="823"/>
      <c r="M28" s="823"/>
      <c r="N28" s="824"/>
    </row>
    <row r="29" spans="1:14" ht="15.75" x14ac:dyDescent="0.25">
      <c r="A29" s="197">
        <v>2</v>
      </c>
      <c r="B29" s="198" t="s">
        <v>1728</v>
      </c>
      <c r="C29" s="199"/>
      <c r="D29" s="210"/>
      <c r="E29" s="199"/>
      <c r="F29" s="210"/>
      <c r="G29" s="210"/>
      <c r="H29" s="210"/>
      <c r="I29" s="208"/>
      <c r="J29" s="822"/>
      <c r="K29" s="823"/>
      <c r="L29" s="823"/>
      <c r="M29" s="823"/>
      <c r="N29" s="824"/>
    </row>
    <row r="30" spans="1:14" ht="31.5" x14ac:dyDescent="0.25">
      <c r="A30" s="197" t="s">
        <v>815</v>
      </c>
      <c r="B30" s="207" t="s">
        <v>1729</v>
      </c>
      <c r="C30" s="204">
        <v>41016</v>
      </c>
      <c r="D30" s="204">
        <v>41053</v>
      </c>
      <c r="E30" s="204">
        <v>41016</v>
      </c>
      <c r="F30" s="204">
        <v>41053</v>
      </c>
      <c r="G30" s="211">
        <v>1</v>
      </c>
      <c r="H30" s="211">
        <v>1</v>
      </c>
      <c r="I30" s="208"/>
      <c r="J30" s="822"/>
      <c r="K30" s="823"/>
      <c r="L30" s="823"/>
      <c r="M30" s="823"/>
      <c r="N30" s="824"/>
    </row>
    <row r="31" spans="1:14" ht="47.25" x14ac:dyDescent="0.25">
      <c r="A31" s="197" t="s">
        <v>218</v>
      </c>
      <c r="B31" s="207" t="s">
        <v>1730</v>
      </c>
      <c r="C31" s="209" t="s">
        <v>13</v>
      </c>
      <c r="D31" s="209" t="s">
        <v>13</v>
      </c>
      <c r="E31" s="209" t="s">
        <v>13</v>
      </c>
      <c r="F31" s="209" t="s">
        <v>13</v>
      </c>
      <c r="G31" s="210"/>
      <c r="H31" s="210"/>
      <c r="I31" s="208"/>
      <c r="J31" s="822"/>
      <c r="K31" s="823"/>
      <c r="L31" s="823"/>
      <c r="M31" s="823"/>
      <c r="N31" s="824"/>
    </row>
    <row r="32" spans="1:14" ht="31.5" x14ac:dyDescent="0.25">
      <c r="A32" s="197" t="s">
        <v>818</v>
      </c>
      <c r="B32" s="207" t="s">
        <v>1731</v>
      </c>
      <c r="C32" s="209" t="s">
        <v>13</v>
      </c>
      <c r="D32" s="209" t="s">
        <v>13</v>
      </c>
      <c r="E32" s="209" t="s">
        <v>13</v>
      </c>
      <c r="F32" s="209" t="s">
        <v>13</v>
      </c>
      <c r="G32" s="210"/>
      <c r="H32" s="210"/>
      <c r="I32" s="208"/>
      <c r="J32" s="822"/>
      <c r="K32" s="823"/>
      <c r="L32" s="823"/>
      <c r="M32" s="823"/>
      <c r="N32" s="824"/>
    </row>
    <row r="33" spans="1:14" ht="47.25" x14ac:dyDescent="0.25">
      <c r="A33" s="197">
        <v>3</v>
      </c>
      <c r="B33" s="198" t="s">
        <v>1732</v>
      </c>
      <c r="C33" s="199"/>
      <c r="D33" s="210"/>
      <c r="E33" s="199"/>
      <c r="F33" s="210"/>
      <c r="G33" s="210"/>
      <c r="H33" s="210"/>
      <c r="I33" s="208"/>
      <c r="J33" s="822"/>
      <c r="K33" s="823"/>
      <c r="L33" s="823"/>
      <c r="M33" s="823"/>
      <c r="N33" s="824"/>
    </row>
    <row r="34" spans="1:14" ht="31.5" x14ac:dyDescent="0.25">
      <c r="A34" s="197" t="s">
        <v>1044</v>
      </c>
      <c r="B34" s="207" t="s">
        <v>1733</v>
      </c>
      <c r="C34" s="204" t="s">
        <v>13</v>
      </c>
      <c r="D34" s="204" t="s">
        <v>13</v>
      </c>
      <c r="E34" s="204" t="s">
        <v>13</v>
      </c>
      <c r="F34" s="204" t="s">
        <v>13</v>
      </c>
      <c r="G34" s="211"/>
      <c r="H34" s="211"/>
      <c r="I34" s="208"/>
      <c r="J34" s="822"/>
      <c r="K34" s="823"/>
      <c r="L34" s="823"/>
      <c r="M34" s="823"/>
      <c r="N34" s="824"/>
    </row>
    <row r="35" spans="1:14" ht="15.75" x14ac:dyDescent="0.25">
      <c r="A35" s="197" t="s">
        <v>1046</v>
      </c>
      <c r="B35" s="207" t="s">
        <v>1734</v>
      </c>
      <c r="C35" s="212">
        <v>40303</v>
      </c>
      <c r="D35" s="212">
        <v>41064</v>
      </c>
      <c r="E35" s="212">
        <v>40303</v>
      </c>
      <c r="F35" s="212">
        <v>41064</v>
      </c>
      <c r="G35" s="205">
        <v>1</v>
      </c>
      <c r="H35" s="205">
        <v>1</v>
      </c>
      <c r="I35" s="208"/>
      <c r="J35" s="822"/>
      <c r="K35" s="823"/>
      <c r="L35" s="823"/>
      <c r="M35" s="823"/>
      <c r="N35" s="824"/>
    </row>
    <row r="36" spans="1:14" ht="15.75" x14ac:dyDescent="0.25">
      <c r="A36" s="197" t="s">
        <v>1049</v>
      </c>
      <c r="B36" s="207" t="s">
        <v>1735</v>
      </c>
      <c r="C36" s="212">
        <v>41056</v>
      </c>
      <c r="D36" s="212">
        <v>43375</v>
      </c>
      <c r="E36" s="212">
        <v>41056</v>
      </c>
      <c r="F36" s="212"/>
      <c r="G36" s="211">
        <v>0.3</v>
      </c>
      <c r="H36" s="211">
        <v>0.3</v>
      </c>
      <c r="I36" s="208"/>
      <c r="J36" s="822" t="s">
        <v>1736</v>
      </c>
      <c r="K36" s="823"/>
      <c r="L36" s="823"/>
      <c r="M36" s="823"/>
      <c r="N36" s="824"/>
    </row>
    <row r="37" spans="1:14" ht="15.75" x14ac:dyDescent="0.25">
      <c r="A37" s="197" t="s">
        <v>1052</v>
      </c>
      <c r="B37" s="207" t="s">
        <v>1737</v>
      </c>
      <c r="C37" s="212">
        <v>41146</v>
      </c>
      <c r="D37" s="212">
        <v>43434</v>
      </c>
      <c r="E37" s="212">
        <v>41146</v>
      </c>
      <c r="F37" s="212"/>
      <c r="G37" s="211">
        <v>0.2</v>
      </c>
      <c r="H37" s="211">
        <v>0.2</v>
      </c>
      <c r="I37" s="208"/>
      <c r="J37" s="822"/>
      <c r="K37" s="823"/>
      <c r="L37" s="823"/>
      <c r="M37" s="823"/>
      <c r="N37" s="824"/>
    </row>
    <row r="38" spans="1:14" ht="15.75" x14ac:dyDescent="0.25">
      <c r="A38" s="197" t="s">
        <v>1054</v>
      </c>
      <c r="B38" s="207" t="s">
        <v>1738</v>
      </c>
      <c r="C38" s="212" t="s">
        <v>13</v>
      </c>
      <c r="D38" s="212">
        <v>43435</v>
      </c>
      <c r="E38" s="212" t="s">
        <v>13</v>
      </c>
      <c r="F38" s="212"/>
      <c r="G38" s="211"/>
      <c r="H38" s="211"/>
      <c r="I38" s="208"/>
      <c r="J38" s="822"/>
      <c r="K38" s="823"/>
      <c r="L38" s="823"/>
      <c r="M38" s="823"/>
      <c r="N38" s="824"/>
    </row>
    <row r="39" spans="1:14" ht="15.75" x14ac:dyDescent="0.2">
      <c r="A39" s="197">
        <v>4</v>
      </c>
      <c r="B39" s="198" t="s">
        <v>1739</v>
      </c>
      <c r="C39" s="199"/>
      <c r="D39" s="210"/>
      <c r="E39" s="199"/>
      <c r="F39" s="210"/>
      <c r="G39" s="210"/>
      <c r="H39" s="210"/>
      <c r="I39" s="213"/>
      <c r="J39" s="822"/>
      <c r="K39" s="823"/>
      <c r="L39" s="823"/>
      <c r="M39" s="823"/>
      <c r="N39" s="824"/>
    </row>
    <row r="40" spans="1:14" ht="15.75" x14ac:dyDescent="0.2">
      <c r="A40" s="197" t="s">
        <v>1073</v>
      </c>
      <c r="B40" s="207" t="s">
        <v>1740</v>
      </c>
      <c r="C40" s="204">
        <v>43446</v>
      </c>
      <c r="D40" s="204">
        <v>43447</v>
      </c>
      <c r="E40" s="204"/>
      <c r="F40" s="204"/>
      <c r="G40" s="211"/>
      <c r="H40" s="211"/>
      <c r="I40" s="213"/>
      <c r="J40" s="822"/>
      <c r="K40" s="823"/>
      <c r="L40" s="823"/>
      <c r="M40" s="823"/>
      <c r="N40" s="824"/>
    </row>
    <row r="41" spans="1:14" ht="47.25" x14ac:dyDescent="0.25">
      <c r="A41" s="197" t="s">
        <v>1078</v>
      </c>
      <c r="B41" s="207" t="s">
        <v>1741</v>
      </c>
      <c r="C41" s="204" t="s">
        <v>13</v>
      </c>
      <c r="D41" s="212" t="s">
        <v>13</v>
      </c>
      <c r="E41" s="204" t="s">
        <v>13</v>
      </c>
      <c r="F41" s="212" t="s">
        <v>13</v>
      </c>
      <c r="G41" s="211"/>
      <c r="H41" s="211"/>
      <c r="I41" s="208"/>
      <c r="J41" s="822"/>
      <c r="K41" s="823"/>
      <c r="L41" s="823"/>
      <c r="M41" s="823"/>
      <c r="N41" s="824"/>
    </row>
    <row r="42" spans="1:14" ht="31.5" x14ac:dyDescent="0.25">
      <c r="A42" s="197" t="s">
        <v>1087</v>
      </c>
      <c r="B42" s="207" t="s">
        <v>1742</v>
      </c>
      <c r="C42" s="204">
        <v>43448</v>
      </c>
      <c r="D42" s="204">
        <v>43455</v>
      </c>
      <c r="E42" s="204"/>
      <c r="F42" s="204"/>
      <c r="G42" s="211"/>
      <c r="H42" s="211"/>
      <c r="I42" s="208"/>
      <c r="J42" s="822"/>
      <c r="K42" s="823"/>
      <c r="L42" s="823"/>
      <c r="M42" s="823"/>
      <c r="N42" s="824"/>
    </row>
    <row r="43" spans="1:14" ht="32.25" thickBot="1" x14ac:dyDescent="0.3">
      <c r="A43" s="214" t="s">
        <v>1108</v>
      </c>
      <c r="B43" s="215" t="s">
        <v>1743</v>
      </c>
      <c r="C43" s="216">
        <v>43457</v>
      </c>
      <c r="D43" s="217">
        <v>43457</v>
      </c>
      <c r="E43" s="216"/>
      <c r="F43" s="217"/>
      <c r="G43" s="218"/>
      <c r="H43" s="218"/>
      <c r="I43" s="219"/>
      <c r="J43" s="825"/>
      <c r="K43" s="826"/>
      <c r="L43" s="826"/>
      <c r="M43" s="826"/>
      <c r="N43" s="827"/>
    </row>
    <row r="44" spans="1:14" ht="16.5" thickBot="1" x14ac:dyDescent="0.25">
      <c r="A44" s="1083" t="s">
        <v>1744</v>
      </c>
      <c r="B44" s="1083"/>
      <c r="C44" s="1083"/>
      <c r="D44" s="1083"/>
      <c r="E44" s="1083"/>
      <c r="F44" s="1083"/>
      <c r="G44" s="1083"/>
      <c r="H44" s="1083"/>
      <c r="I44" s="1083"/>
      <c r="J44" s="1083"/>
      <c r="K44" s="1083"/>
      <c r="L44" s="1083"/>
      <c r="M44" s="1083"/>
      <c r="N44" s="1084"/>
    </row>
    <row r="45" spans="1:14" ht="15.75" x14ac:dyDescent="0.2">
      <c r="A45" s="197">
        <v>1</v>
      </c>
      <c r="B45" s="198" t="s">
        <v>1719</v>
      </c>
      <c r="C45" s="199"/>
      <c r="D45" s="200"/>
      <c r="E45" s="201"/>
      <c r="F45" s="201"/>
      <c r="G45" s="201"/>
      <c r="H45" s="201"/>
      <c r="I45" s="202"/>
      <c r="J45" s="831"/>
      <c r="K45" s="832"/>
      <c r="L45" s="832"/>
      <c r="M45" s="832"/>
      <c r="N45" s="833"/>
    </row>
    <row r="46" spans="1:14" ht="15.75" x14ac:dyDescent="0.2">
      <c r="A46" s="197" t="s">
        <v>787</v>
      </c>
      <c r="B46" s="203" t="s">
        <v>1720</v>
      </c>
      <c r="C46" s="204" t="s">
        <v>13</v>
      </c>
      <c r="D46" s="204" t="s">
        <v>13</v>
      </c>
      <c r="E46" s="204" t="s">
        <v>13</v>
      </c>
      <c r="F46" s="204" t="s">
        <v>13</v>
      </c>
      <c r="G46" s="205"/>
      <c r="H46" s="205"/>
      <c r="I46" s="206"/>
      <c r="J46" s="822"/>
      <c r="K46" s="823"/>
      <c r="L46" s="823"/>
      <c r="M46" s="823"/>
      <c r="N46" s="824"/>
    </row>
    <row r="47" spans="1:14" ht="15.75" x14ac:dyDescent="0.2">
      <c r="A47" s="197" t="s">
        <v>799</v>
      </c>
      <c r="B47" s="203" t="s">
        <v>1721</v>
      </c>
      <c r="C47" s="204" t="s">
        <v>13</v>
      </c>
      <c r="D47" s="204" t="s">
        <v>13</v>
      </c>
      <c r="E47" s="204" t="s">
        <v>13</v>
      </c>
      <c r="F47" s="204" t="s">
        <v>13</v>
      </c>
      <c r="G47" s="205"/>
      <c r="H47" s="205"/>
      <c r="I47" s="206"/>
      <c r="J47" s="822"/>
      <c r="K47" s="823"/>
      <c r="L47" s="823"/>
      <c r="M47" s="823"/>
      <c r="N47" s="824"/>
    </row>
    <row r="48" spans="1:14" ht="31.5" x14ac:dyDescent="0.2">
      <c r="A48" s="197" t="s">
        <v>801</v>
      </c>
      <c r="B48" s="207" t="s">
        <v>1722</v>
      </c>
      <c r="C48" s="204">
        <v>41091</v>
      </c>
      <c r="D48" s="204">
        <v>41122</v>
      </c>
      <c r="E48" s="204">
        <v>41091</v>
      </c>
      <c r="F48" s="204">
        <v>41122</v>
      </c>
      <c r="G48" s="205">
        <v>1</v>
      </c>
      <c r="H48" s="205">
        <v>1</v>
      </c>
      <c r="I48" s="206"/>
      <c r="J48" s="822"/>
      <c r="K48" s="823"/>
      <c r="L48" s="823"/>
      <c r="M48" s="823"/>
      <c r="N48" s="824"/>
    </row>
    <row r="49" spans="1:14" ht="15.75" x14ac:dyDescent="0.2">
      <c r="A49" s="197" t="s">
        <v>803</v>
      </c>
      <c r="B49" s="207" t="s">
        <v>1723</v>
      </c>
      <c r="C49" s="204" t="s">
        <v>291</v>
      </c>
      <c r="D49" s="204" t="s">
        <v>291</v>
      </c>
      <c r="E49" s="204" t="s">
        <v>291</v>
      </c>
      <c r="F49" s="204" t="s">
        <v>291</v>
      </c>
      <c r="G49" s="205"/>
      <c r="H49" s="205"/>
      <c r="I49" s="206"/>
      <c r="J49" s="822"/>
      <c r="K49" s="823"/>
      <c r="L49" s="823"/>
      <c r="M49" s="823"/>
      <c r="N49" s="824"/>
    </row>
    <row r="50" spans="1:14" ht="15.75" x14ac:dyDescent="0.25">
      <c r="A50" s="197" t="s">
        <v>1724</v>
      </c>
      <c r="B50" s="207" t="s">
        <v>1725</v>
      </c>
      <c r="C50" s="204">
        <v>41122</v>
      </c>
      <c r="D50" s="204">
        <v>41122</v>
      </c>
      <c r="E50" s="204">
        <v>41122</v>
      </c>
      <c r="F50" s="204">
        <v>41122</v>
      </c>
      <c r="G50" s="205">
        <v>1</v>
      </c>
      <c r="H50" s="205">
        <v>1</v>
      </c>
      <c r="I50" s="208"/>
      <c r="J50" s="822"/>
      <c r="K50" s="823"/>
      <c r="L50" s="823"/>
      <c r="M50" s="823"/>
      <c r="N50" s="824"/>
    </row>
    <row r="51" spans="1:14" ht="47.25" x14ac:dyDescent="0.25">
      <c r="A51" s="197" t="s">
        <v>1726</v>
      </c>
      <c r="B51" s="207" t="s">
        <v>1727</v>
      </c>
      <c r="C51" s="209" t="s">
        <v>13</v>
      </c>
      <c r="D51" s="209" t="s">
        <v>13</v>
      </c>
      <c r="E51" s="209" t="s">
        <v>13</v>
      </c>
      <c r="F51" s="209" t="s">
        <v>13</v>
      </c>
      <c r="G51" s="210"/>
      <c r="H51" s="210"/>
      <c r="I51" s="208"/>
      <c r="J51" s="822"/>
      <c r="K51" s="823"/>
      <c r="L51" s="823"/>
      <c r="M51" s="823"/>
      <c r="N51" s="824"/>
    </row>
    <row r="52" spans="1:14" ht="15.75" x14ac:dyDescent="0.25">
      <c r="A52" s="197">
        <v>2</v>
      </c>
      <c r="B52" s="198" t="s">
        <v>1728</v>
      </c>
      <c r="C52" s="199"/>
      <c r="D52" s="210"/>
      <c r="E52" s="210"/>
      <c r="F52" s="210"/>
      <c r="G52" s="210"/>
      <c r="H52" s="210"/>
      <c r="I52" s="208"/>
      <c r="J52" s="822"/>
      <c r="K52" s="823"/>
      <c r="L52" s="823"/>
      <c r="M52" s="823"/>
      <c r="N52" s="824"/>
    </row>
    <row r="53" spans="1:14" ht="31.5" x14ac:dyDescent="0.25">
      <c r="A53" s="197" t="s">
        <v>815</v>
      </c>
      <c r="B53" s="207" t="s">
        <v>1729</v>
      </c>
      <c r="C53" s="204">
        <v>41244</v>
      </c>
      <c r="D53" s="204">
        <v>41244</v>
      </c>
      <c r="E53" s="204">
        <v>41244</v>
      </c>
      <c r="F53" s="204">
        <v>41244</v>
      </c>
      <c r="G53" s="211">
        <v>1</v>
      </c>
      <c r="H53" s="211">
        <v>1</v>
      </c>
      <c r="I53" s="208"/>
      <c r="J53" s="822"/>
      <c r="K53" s="823"/>
      <c r="L53" s="823"/>
      <c r="M53" s="823"/>
      <c r="N53" s="824"/>
    </row>
    <row r="54" spans="1:14" ht="47.25" x14ac:dyDescent="0.25">
      <c r="A54" s="197" t="s">
        <v>218</v>
      </c>
      <c r="B54" s="207" t="s">
        <v>1730</v>
      </c>
      <c r="C54" s="209" t="s">
        <v>13</v>
      </c>
      <c r="D54" s="209" t="s">
        <v>13</v>
      </c>
      <c r="E54" s="209" t="s">
        <v>13</v>
      </c>
      <c r="F54" s="209" t="s">
        <v>13</v>
      </c>
      <c r="G54" s="210"/>
      <c r="H54" s="210"/>
      <c r="I54" s="208"/>
      <c r="J54" s="822"/>
      <c r="K54" s="823"/>
      <c r="L54" s="823"/>
      <c r="M54" s="823"/>
      <c r="N54" s="824"/>
    </row>
    <row r="55" spans="1:14" ht="31.5" x14ac:dyDescent="0.25">
      <c r="A55" s="197" t="s">
        <v>818</v>
      </c>
      <c r="B55" s="207" t="s">
        <v>1731</v>
      </c>
      <c r="C55" s="209" t="s">
        <v>13</v>
      </c>
      <c r="D55" s="209" t="s">
        <v>13</v>
      </c>
      <c r="E55" s="209" t="s">
        <v>13</v>
      </c>
      <c r="F55" s="209" t="s">
        <v>13</v>
      </c>
      <c r="G55" s="210"/>
      <c r="H55" s="210"/>
      <c r="I55" s="208"/>
      <c r="J55" s="822"/>
      <c r="K55" s="823"/>
      <c r="L55" s="823"/>
      <c r="M55" s="823"/>
      <c r="N55" s="824"/>
    </row>
    <row r="56" spans="1:14" ht="47.25" x14ac:dyDescent="0.25">
      <c r="A56" s="197">
        <v>3</v>
      </c>
      <c r="B56" s="198" t="s">
        <v>1732</v>
      </c>
      <c r="C56" s="199"/>
      <c r="D56" s="210"/>
      <c r="E56" s="210"/>
      <c r="F56" s="210"/>
      <c r="G56" s="210"/>
      <c r="H56" s="210"/>
      <c r="I56" s="208"/>
      <c r="J56" s="822"/>
      <c r="K56" s="823"/>
      <c r="L56" s="823"/>
      <c r="M56" s="823"/>
      <c r="N56" s="824"/>
    </row>
    <row r="57" spans="1:14" ht="31.5" x14ac:dyDescent="0.25">
      <c r="A57" s="197" t="s">
        <v>1044</v>
      </c>
      <c r="B57" s="207" t="s">
        <v>1733</v>
      </c>
      <c r="C57" s="204" t="s">
        <v>13</v>
      </c>
      <c r="D57" s="204" t="s">
        <v>13</v>
      </c>
      <c r="E57" s="204" t="s">
        <v>13</v>
      </c>
      <c r="F57" s="204" t="s">
        <v>13</v>
      </c>
      <c r="G57" s="211"/>
      <c r="H57" s="211"/>
      <c r="I57" s="208"/>
      <c r="J57" s="822"/>
      <c r="K57" s="823"/>
      <c r="L57" s="823"/>
      <c r="M57" s="823"/>
      <c r="N57" s="824"/>
    </row>
    <row r="58" spans="1:14" ht="15.75" x14ac:dyDescent="0.25">
      <c r="A58" s="197" t="s">
        <v>1046</v>
      </c>
      <c r="B58" s="207" t="s">
        <v>1734</v>
      </c>
      <c r="C58" s="204">
        <v>41244</v>
      </c>
      <c r="D58" s="212">
        <v>41275</v>
      </c>
      <c r="E58" s="204">
        <v>41244</v>
      </c>
      <c r="F58" s="212">
        <v>41275</v>
      </c>
      <c r="G58" s="205">
        <v>1</v>
      </c>
      <c r="H58" s="205">
        <v>1</v>
      </c>
      <c r="I58" s="208"/>
      <c r="J58" s="822"/>
      <c r="K58" s="823"/>
      <c r="L58" s="823"/>
      <c r="M58" s="823"/>
      <c r="N58" s="824"/>
    </row>
    <row r="59" spans="1:14" ht="15.75" x14ac:dyDescent="0.25">
      <c r="A59" s="197" t="s">
        <v>1049</v>
      </c>
      <c r="B59" s="207" t="s">
        <v>1735</v>
      </c>
      <c r="C59" s="204">
        <v>41244</v>
      </c>
      <c r="D59" s="212">
        <v>41306</v>
      </c>
      <c r="E59" s="204">
        <v>41244</v>
      </c>
      <c r="F59" s="212">
        <v>41306</v>
      </c>
      <c r="G59" s="211">
        <v>1</v>
      </c>
      <c r="H59" s="211">
        <v>1</v>
      </c>
      <c r="I59" s="208"/>
      <c r="J59" s="822" t="s">
        <v>1736</v>
      </c>
      <c r="K59" s="823"/>
      <c r="L59" s="823"/>
      <c r="M59" s="823"/>
      <c r="N59" s="824"/>
    </row>
    <row r="60" spans="1:14" ht="15.75" x14ac:dyDescent="0.25">
      <c r="A60" s="197" t="s">
        <v>1052</v>
      </c>
      <c r="B60" s="207" t="s">
        <v>1737</v>
      </c>
      <c r="C60" s="212">
        <v>41306</v>
      </c>
      <c r="D60" s="212">
        <v>41334</v>
      </c>
      <c r="E60" s="212">
        <v>41306</v>
      </c>
      <c r="F60" s="212">
        <v>41334</v>
      </c>
      <c r="G60" s="211">
        <v>1</v>
      </c>
      <c r="H60" s="211">
        <v>1</v>
      </c>
      <c r="I60" s="208"/>
      <c r="J60" s="822"/>
      <c r="K60" s="823"/>
      <c r="L60" s="823"/>
      <c r="M60" s="823"/>
      <c r="N60" s="824"/>
    </row>
    <row r="61" spans="1:14" ht="15.75" x14ac:dyDescent="0.25">
      <c r="A61" s="197" t="s">
        <v>1054</v>
      </c>
      <c r="B61" s="207" t="s">
        <v>1738</v>
      </c>
      <c r="C61" s="212">
        <v>41334</v>
      </c>
      <c r="D61" s="212">
        <v>41334</v>
      </c>
      <c r="E61" s="212">
        <v>41334</v>
      </c>
      <c r="F61" s="212">
        <v>41334</v>
      </c>
      <c r="G61" s="211">
        <v>1</v>
      </c>
      <c r="H61" s="211">
        <v>1</v>
      </c>
      <c r="I61" s="208"/>
      <c r="J61" s="822"/>
      <c r="K61" s="823"/>
      <c r="L61" s="823"/>
      <c r="M61" s="823"/>
      <c r="N61" s="824"/>
    </row>
    <row r="62" spans="1:14" ht="15.75" x14ac:dyDescent="0.2">
      <c r="A62" s="197">
        <v>4</v>
      </c>
      <c r="B62" s="198" t="s">
        <v>1739</v>
      </c>
      <c r="C62" s="199"/>
      <c r="D62" s="210"/>
      <c r="E62" s="210"/>
      <c r="F62" s="210"/>
      <c r="G62" s="210"/>
      <c r="H62" s="210"/>
      <c r="I62" s="213"/>
      <c r="J62" s="822"/>
      <c r="K62" s="823"/>
      <c r="L62" s="823"/>
      <c r="M62" s="823"/>
      <c r="N62" s="824"/>
    </row>
    <row r="63" spans="1:14" ht="15.75" x14ac:dyDescent="0.2">
      <c r="A63" s="197" t="s">
        <v>1073</v>
      </c>
      <c r="B63" s="207" t="s">
        <v>1740</v>
      </c>
      <c r="C63" s="212">
        <v>41334</v>
      </c>
      <c r="D63" s="212">
        <v>41334</v>
      </c>
      <c r="E63" s="212">
        <v>41334</v>
      </c>
      <c r="F63" s="212">
        <v>41334</v>
      </c>
      <c r="G63" s="211">
        <v>1</v>
      </c>
      <c r="H63" s="211">
        <v>1</v>
      </c>
      <c r="I63" s="213"/>
      <c r="J63" s="822"/>
      <c r="K63" s="823"/>
      <c r="L63" s="823"/>
      <c r="M63" s="823"/>
      <c r="N63" s="824"/>
    </row>
    <row r="64" spans="1:14" ht="47.25" x14ac:dyDescent="0.25">
      <c r="A64" s="197" t="s">
        <v>1078</v>
      </c>
      <c r="B64" s="207" t="s">
        <v>1741</v>
      </c>
      <c r="C64" s="204" t="s">
        <v>13</v>
      </c>
      <c r="D64" s="212" t="s">
        <v>13</v>
      </c>
      <c r="E64" s="212" t="s">
        <v>13</v>
      </c>
      <c r="F64" s="212" t="s">
        <v>13</v>
      </c>
      <c r="G64" s="211"/>
      <c r="H64" s="211"/>
      <c r="I64" s="208"/>
      <c r="J64" s="822"/>
      <c r="K64" s="823"/>
      <c r="L64" s="823"/>
      <c r="M64" s="823"/>
      <c r="N64" s="824"/>
    </row>
    <row r="65" spans="1:14" ht="31.5" x14ac:dyDescent="0.25">
      <c r="A65" s="197" t="s">
        <v>1087</v>
      </c>
      <c r="B65" s="207" t="s">
        <v>1742</v>
      </c>
      <c r="C65" s="212">
        <v>41334</v>
      </c>
      <c r="D65" s="212">
        <v>41334</v>
      </c>
      <c r="E65" s="212">
        <v>41334</v>
      </c>
      <c r="F65" s="212">
        <v>41334</v>
      </c>
      <c r="G65" s="211">
        <v>1</v>
      </c>
      <c r="H65" s="211">
        <v>1</v>
      </c>
      <c r="I65" s="208"/>
      <c r="J65" s="822"/>
      <c r="K65" s="823"/>
      <c r="L65" s="823"/>
      <c r="M65" s="823"/>
      <c r="N65" s="824"/>
    </row>
    <row r="66" spans="1:14" ht="32.25" thickBot="1" x14ac:dyDescent="0.3">
      <c r="A66" s="214" t="s">
        <v>1108</v>
      </c>
      <c r="B66" s="215" t="s">
        <v>1743</v>
      </c>
      <c r="C66" s="212">
        <v>41334</v>
      </c>
      <c r="D66" s="212">
        <v>41334</v>
      </c>
      <c r="E66" s="212">
        <v>41334</v>
      </c>
      <c r="F66" s="212">
        <v>41334</v>
      </c>
      <c r="G66" s="218">
        <v>1</v>
      </c>
      <c r="H66" s="218">
        <v>1</v>
      </c>
      <c r="I66" s="219"/>
      <c r="J66" s="825"/>
      <c r="K66" s="826"/>
      <c r="L66" s="826"/>
      <c r="M66" s="826"/>
      <c r="N66" s="827"/>
    </row>
    <row r="67" spans="1:14" ht="16.5" thickBot="1" x14ac:dyDescent="0.25">
      <c r="A67" s="1083" t="s">
        <v>1745</v>
      </c>
      <c r="B67" s="1083"/>
      <c r="C67" s="1083"/>
      <c r="D67" s="1083"/>
      <c r="E67" s="1083"/>
      <c r="F67" s="1083"/>
      <c r="G67" s="1083"/>
      <c r="H67" s="1083"/>
      <c r="I67" s="1083"/>
      <c r="J67" s="1083"/>
      <c r="K67" s="1083"/>
      <c r="L67" s="1083"/>
      <c r="M67" s="1083"/>
      <c r="N67" s="1084"/>
    </row>
    <row r="68" spans="1:14" ht="15.75" x14ac:dyDescent="0.2">
      <c r="A68" s="197">
        <v>1</v>
      </c>
      <c r="B68" s="198" t="s">
        <v>1719</v>
      </c>
      <c r="C68" s="199"/>
      <c r="D68" s="200"/>
      <c r="E68" s="199"/>
      <c r="F68" s="200"/>
      <c r="G68" s="201"/>
      <c r="H68" s="201"/>
      <c r="I68" s="202"/>
      <c r="J68" s="831"/>
      <c r="K68" s="832"/>
      <c r="L68" s="832"/>
      <c r="M68" s="832"/>
      <c r="N68" s="833"/>
    </row>
    <row r="69" spans="1:14" ht="15.75" x14ac:dyDescent="0.2">
      <c r="A69" s="197" t="s">
        <v>787</v>
      </c>
      <c r="B69" s="203" t="s">
        <v>1720</v>
      </c>
      <c r="C69" s="204" t="s">
        <v>13</v>
      </c>
      <c r="D69" s="204" t="s">
        <v>13</v>
      </c>
      <c r="E69" s="204" t="s">
        <v>13</v>
      </c>
      <c r="F69" s="204" t="s">
        <v>13</v>
      </c>
      <c r="G69" s="205"/>
      <c r="H69" s="205"/>
      <c r="I69" s="206"/>
      <c r="J69" s="822"/>
      <c r="K69" s="823"/>
      <c r="L69" s="823"/>
      <c r="M69" s="823"/>
      <c r="N69" s="824"/>
    </row>
    <row r="70" spans="1:14" ht="15.75" x14ac:dyDescent="0.2">
      <c r="A70" s="197" t="s">
        <v>799</v>
      </c>
      <c r="B70" s="203" t="s">
        <v>1721</v>
      </c>
      <c r="C70" s="204" t="s">
        <v>13</v>
      </c>
      <c r="D70" s="204" t="s">
        <v>13</v>
      </c>
      <c r="E70" s="204" t="s">
        <v>13</v>
      </c>
      <c r="F70" s="204" t="s">
        <v>13</v>
      </c>
      <c r="G70" s="205"/>
      <c r="H70" s="205"/>
      <c r="I70" s="206"/>
      <c r="J70" s="822"/>
      <c r="K70" s="823"/>
      <c r="L70" s="823"/>
      <c r="M70" s="823"/>
      <c r="N70" s="824"/>
    </row>
    <row r="71" spans="1:14" ht="31.5" x14ac:dyDescent="0.2">
      <c r="A71" s="197" t="s">
        <v>801</v>
      </c>
      <c r="B71" s="207" t="s">
        <v>1722</v>
      </c>
      <c r="C71" s="204">
        <v>41334</v>
      </c>
      <c r="D71" s="204">
        <v>41334</v>
      </c>
      <c r="E71" s="204">
        <v>41334</v>
      </c>
      <c r="F71" s="204">
        <v>41334</v>
      </c>
      <c r="G71" s="205">
        <v>1</v>
      </c>
      <c r="H71" s="205">
        <v>1</v>
      </c>
      <c r="I71" s="206"/>
      <c r="J71" s="822"/>
      <c r="K71" s="823"/>
      <c r="L71" s="823"/>
      <c r="M71" s="823"/>
      <c r="N71" s="824"/>
    </row>
    <row r="72" spans="1:14" ht="15.75" x14ac:dyDescent="0.2">
      <c r="A72" s="197" t="s">
        <v>803</v>
      </c>
      <c r="B72" s="207" t="s">
        <v>1723</v>
      </c>
      <c r="C72" s="204" t="s">
        <v>291</v>
      </c>
      <c r="D72" s="204" t="s">
        <v>291</v>
      </c>
      <c r="E72" s="204" t="s">
        <v>291</v>
      </c>
      <c r="F72" s="204" t="s">
        <v>291</v>
      </c>
      <c r="G72" s="205"/>
      <c r="H72" s="205"/>
      <c r="I72" s="206"/>
      <c r="J72" s="822"/>
      <c r="K72" s="823"/>
      <c r="L72" s="823"/>
      <c r="M72" s="823"/>
      <c r="N72" s="824"/>
    </row>
    <row r="73" spans="1:14" ht="15.75" x14ac:dyDescent="0.25">
      <c r="A73" s="197" t="s">
        <v>1724</v>
      </c>
      <c r="B73" s="207" t="s">
        <v>1725</v>
      </c>
      <c r="C73" s="204">
        <v>41365</v>
      </c>
      <c r="D73" s="204">
        <v>41395</v>
      </c>
      <c r="E73" s="204">
        <v>41365</v>
      </c>
      <c r="F73" s="204">
        <v>41395</v>
      </c>
      <c r="G73" s="205">
        <v>1</v>
      </c>
      <c r="H73" s="205">
        <v>1</v>
      </c>
      <c r="I73" s="208"/>
      <c r="J73" s="822"/>
      <c r="K73" s="823"/>
      <c r="L73" s="823"/>
      <c r="M73" s="823"/>
      <c r="N73" s="824"/>
    </row>
    <row r="74" spans="1:14" ht="47.25" x14ac:dyDescent="0.25">
      <c r="A74" s="197" t="s">
        <v>1726</v>
      </c>
      <c r="B74" s="207" t="s">
        <v>1727</v>
      </c>
      <c r="C74" s="209" t="s">
        <v>13</v>
      </c>
      <c r="D74" s="209" t="s">
        <v>13</v>
      </c>
      <c r="E74" s="209" t="s">
        <v>13</v>
      </c>
      <c r="F74" s="209" t="s">
        <v>13</v>
      </c>
      <c r="G74" s="210"/>
      <c r="H74" s="210"/>
      <c r="I74" s="208"/>
      <c r="J74" s="822"/>
      <c r="K74" s="823"/>
      <c r="L74" s="823"/>
      <c r="M74" s="823"/>
      <c r="N74" s="824"/>
    </row>
    <row r="75" spans="1:14" ht="15.75" x14ac:dyDescent="0.25">
      <c r="A75" s="197">
        <v>2</v>
      </c>
      <c r="B75" s="198" t="s">
        <v>1728</v>
      </c>
      <c r="C75" s="199"/>
      <c r="D75" s="210"/>
      <c r="E75" s="199"/>
      <c r="F75" s="210"/>
      <c r="G75" s="210"/>
      <c r="H75" s="210"/>
      <c r="I75" s="208"/>
      <c r="J75" s="822"/>
      <c r="K75" s="823"/>
      <c r="L75" s="823"/>
      <c r="M75" s="823"/>
      <c r="N75" s="824"/>
    </row>
    <row r="76" spans="1:14" ht="31.5" x14ac:dyDescent="0.25">
      <c r="A76" s="197" t="s">
        <v>815</v>
      </c>
      <c r="B76" s="207" t="s">
        <v>1729</v>
      </c>
      <c r="C76" s="204">
        <v>41518</v>
      </c>
      <c r="D76" s="204">
        <v>41518</v>
      </c>
      <c r="E76" s="204">
        <v>41518</v>
      </c>
      <c r="F76" s="204">
        <v>41518</v>
      </c>
      <c r="G76" s="211">
        <v>1</v>
      </c>
      <c r="H76" s="211">
        <v>1</v>
      </c>
      <c r="I76" s="208"/>
      <c r="J76" s="822"/>
      <c r="K76" s="823"/>
      <c r="L76" s="823"/>
      <c r="M76" s="823"/>
      <c r="N76" s="824"/>
    </row>
    <row r="77" spans="1:14" ht="47.25" x14ac:dyDescent="0.25">
      <c r="A77" s="197" t="s">
        <v>218</v>
      </c>
      <c r="B77" s="207" t="s">
        <v>1730</v>
      </c>
      <c r="C77" s="209" t="s">
        <v>13</v>
      </c>
      <c r="D77" s="209" t="s">
        <v>13</v>
      </c>
      <c r="E77" s="209" t="s">
        <v>13</v>
      </c>
      <c r="F77" s="209" t="s">
        <v>13</v>
      </c>
      <c r="G77" s="210"/>
      <c r="H77" s="210"/>
      <c r="I77" s="208"/>
      <c r="J77" s="822"/>
      <c r="K77" s="823"/>
      <c r="L77" s="823"/>
      <c r="M77" s="823"/>
      <c r="N77" s="824"/>
    </row>
    <row r="78" spans="1:14" ht="31.5" x14ac:dyDescent="0.25">
      <c r="A78" s="197" t="s">
        <v>818</v>
      </c>
      <c r="B78" s="207" t="s">
        <v>1731</v>
      </c>
      <c r="C78" s="209" t="s">
        <v>13</v>
      </c>
      <c r="D78" s="209" t="s">
        <v>13</v>
      </c>
      <c r="E78" s="209" t="s">
        <v>13</v>
      </c>
      <c r="F78" s="209" t="s">
        <v>13</v>
      </c>
      <c r="G78" s="210"/>
      <c r="H78" s="210"/>
      <c r="I78" s="208"/>
      <c r="J78" s="822"/>
      <c r="K78" s="823"/>
      <c r="L78" s="823"/>
      <c r="M78" s="823"/>
      <c r="N78" s="824"/>
    </row>
    <row r="79" spans="1:14" ht="47.25" x14ac:dyDescent="0.25">
      <c r="A79" s="197">
        <v>3</v>
      </c>
      <c r="B79" s="198" t="s">
        <v>1732</v>
      </c>
      <c r="C79" s="199"/>
      <c r="D79" s="210"/>
      <c r="E79" s="199"/>
      <c r="F79" s="210"/>
      <c r="G79" s="210"/>
      <c r="H79" s="210"/>
      <c r="I79" s="208"/>
      <c r="J79" s="822"/>
      <c r="K79" s="823"/>
      <c r="L79" s="823"/>
      <c r="M79" s="823"/>
      <c r="N79" s="824"/>
    </row>
    <row r="80" spans="1:14" ht="31.5" x14ac:dyDescent="0.25">
      <c r="A80" s="197" t="s">
        <v>1044</v>
      </c>
      <c r="B80" s="207" t="s">
        <v>1733</v>
      </c>
      <c r="C80" s="204" t="s">
        <v>13</v>
      </c>
      <c r="D80" s="204" t="s">
        <v>13</v>
      </c>
      <c r="E80" s="204" t="s">
        <v>13</v>
      </c>
      <c r="F80" s="204" t="s">
        <v>13</v>
      </c>
      <c r="G80" s="211"/>
      <c r="H80" s="211"/>
      <c r="I80" s="208"/>
      <c r="J80" s="822"/>
      <c r="K80" s="823"/>
      <c r="L80" s="823"/>
      <c r="M80" s="823"/>
      <c r="N80" s="824"/>
    </row>
    <row r="81" spans="1:14" ht="15.75" x14ac:dyDescent="0.25">
      <c r="A81" s="197" t="s">
        <v>1046</v>
      </c>
      <c r="B81" s="207" t="s">
        <v>1734</v>
      </c>
      <c r="C81" s="204">
        <v>41518</v>
      </c>
      <c r="D81" s="212">
        <v>41760</v>
      </c>
      <c r="E81" s="204">
        <v>41518</v>
      </c>
      <c r="F81" s="212"/>
      <c r="G81" s="205">
        <v>0.5</v>
      </c>
      <c r="H81" s="205">
        <v>0.5</v>
      </c>
      <c r="I81" s="208"/>
      <c r="J81" s="822"/>
      <c r="K81" s="823"/>
      <c r="L81" s="823"/>
      <c r="M81" s="823"/>
      <c r="N81" s="824"/>
    </row>
    <row r="82" spans="1:14" ht="15.75" x14ac:dyDescent="0.25">
      <c r="A82" s="197" t="s">
        <v>1049</v>
      </c>
      <c r="B82" s="207" t="s">
        <v>1735</v>
      </c>
      <c r="C82" s="212">
        <v>41518</v>
      </c>
      <c r="D82" s="212">
        <v>41760</v>
      </c>
      <c r="E82" s="212">
        <v>41518</v>
      </c>
      <c r="F82" s="212"/>
      <c r="G82" s="205">
        <v>0.5</v>
      </c>
      <c r="H82" s="205">
        <v>0.5</v>
      </c>
      <c r="I82" s="208"/>
      <c r="J82" s="822" t="s">
        <v>1736</v>
      </c>
      <c r="K82" s="823"/>
      <c r="L82" s="823"/>
      <c r="M82" s="823"/>
      <c r="N82" s="824"/>
    </row>
    <row r="83" spans="1:14" ht="15.75" x14ac:dyDescent="0.25">
      <c r="A83" s="197" t="s">
        <v>1052</v>
      </c>
      <c r="B83" s="207" t="s">
        <v>1737</v>
      </c>
      <c r="C83" s="212">
        <v>41760</v>
      </c>
      <c r="D83" s="212">
        <v>41760</v>
      </c>
      <c r="E83" s="212"/>
      <c r="F83" s="212"/>
      <c r="G83" s="205">
        <v>0</v>
      </c>
      <c r="H83" s="205">
        <v>0</v>
      </c>
      <c r="I83" s="208"/>
      <c r="J83" s="822"/>
      <c r="K83" s="823"/>
      <c r="L83" s="823"/>
      <c r="M83" s="823"/>
      <c r="N83" s="824"/>
    </row>
    <row r="84" spans="1:14" ht="15.75" x14ac:dyDescent="0.25">
      <c r="A84" s="197" t="s">
        <v>1054</v>
      </c>
      <c r="B84" s="207" t="s">
        <v>1738</v>
      </c>
      <c r="C84" s="212" t="s">
        <v>13</v>
      </c>
      <c r="D84" s="212">
        <v>41791</v>
      </c>
      <c r="E84" s="212" t="s">
        <v>13</v>
      </c>
      <c r="F84" s="212"/>
      <c r="G84" s="205">
        <v>0</v>
      </c>
      <c r="H84" s="205">
        <v>0</v>
      </c>
      <c r="I84" s="208"/>
      <c r="J84" s="822"/>
      <c r="K84" s="823"/>
      <c r="L84" s="823"/>
      <c r="M84" s="823"/>
      <c r="N84" s="824"/>
    </row>
    <row r="85" spans="1:14" ht="15.75" x14ac:dyDescent="0.2">
      <c r="A85" s="197">
        <v>4</v>
      </c>
      <c r="B85" s="198" t="s">
        <v>1739</v>
      </c>
      <c r="C85" s="199"/>
      <c r="D85" s="210"/>
      <c r="E85" s="199"/>
      <c r="F85" s="210"/>
      <c r="G85" s="210"/>
      <c r="H85" s="210"/>
      <c r="I85" s="213"/>
      <c r="J85" s="822"/>
      <c r="K85" s="823"/>
      <c r="L85" s="823"/>
      <c r="M85" s="823"/>
      <c r="N85" s="824"/>
    </row>
    <row r="86" spans="1:14" ht="15.75" x14ac:dyDescent="0.2">
      <c r="A86" s="197" t="s">
        <v>1073</v>
      </c>
      <c r="B86" s="207" t="s">
        <v>1740</v>
      </c>
      <c r="C86" s="212">
        <v>41791</v>
      </c>
      <c r="D86" s="212">
        <v>41791</v>
      </c>
      <c r="E86" s="212"/>
      <c r="F86" s="212"/>
      <c r="G86" s="211">
        <v>0</v>
      </c>
      <c r="H86" s="211">
        <v>0</v>
      </c>
      <c r="I86" s="213"/>
      <c r="J86" s="822"/>
      <c r="K86" s="823"/>
      <c r="L86" s="823"/>
      <c r="M86" s="823"/>
      <c r="N86" s="824"/>
    </row>
    <row r="87" spans="1:14" ht="47.25" x14ac:dyDescent="0.25">
      <c r="A87" s="197" t="s">
        <v>1078</v>
      </c>
      <c r="B87" s="207" t="s">
        <v>1741</v>
      </c>
      <c r="C87" s="204" t="s">
        <v>13</v>
      </c>
      <c r="D87" s="212" t="s">
        <v>13</v>
      </c>
      <c r="E87" s="204" t="s">
        <v>13</v>
      </c>
      <c r="F87" s="212" t="s">
        <v>13</v>
      </c>
      <c r="G87" s="211"/>
      <c r="H87" s="211"/>
      <c r="I87" s="208"/>
      <c r="J87" s="822"/>
      <c r="K87" s="823"/>
      <c r="L87" s="823"/>
      <c r="M87" s="823"/>
      <c r="N87" s="824"/>
    </row>
    <row r="88" spans="1:14" ht="31.5" x14ac:dyDescent="0.25">
      <c r="A88" s="197" t="s">
        <v>1087</v>
      </c>
      <c r="B88" s="207" t="s">
        <v>1742</v>
      </c>
      <c r="C88" s="212">
        <v>41791</v>
      </c>
      <c r="D88" s="212">
        <v>41791</v>
      </c>
      <c r="E88" s="212"/>
      <c r="F88" s="212"/>
      <c r="G88" s="211">
        <v>0</v>
      </c>
      <c r="H88" s="211">
        <v>0</v>
      </c>
      <c r="I88" s="208"/>
      <c r="J88" s="822"/>
      <c r="K88" s="823"/>
      <c r="L88" s="823"/>
      <c r="M88" s="823"/>
      <c r="N88" s="824"/>
    </row>
    <row r="89" spans="1:14" ht="32.25" thickBot="1" x14ac:dyDescent="0.3">
      <c r="A89" s="214" t="s">
        <v>1108</v>
      </c>
      <c r="B89" s="215" t="s">
        <v>1743</v>
      </c>
      <c r="C89" s="212">
        <v>41791</v>
      </c>
      <c r="D89" s="212">
        <v>41791</v>
      </c>
      <c r="E89" s="212"/>
      <c r="F89" s="212"/>
      <c r="G89" s="218">
        <v>0</v>
      </c>
      <c r="H89" s="218">
        <v>0</v>
      </c>
      <c r="I89" s="219"/>
      <c r="J89" s="825"/>
      <c r="K89" s="826"/>
      <c r="L89" s="826"/>
      <c r="M89" s="826"/>
      <c r="N89" s="827"/>
    </row>
    <row r="90" spans="1:14" ht="16.5" thickBot="1" x14ac:dyDescent="0.25">
      <c r="A90" s="1083" t="s">
        <v>1746</v>
      </c>
      <c r="B90" s="1083"/>
      <c r="C90" s="1083"/>
      <c r="D90" s="1083"/>
      <c r="E90" s="1083"/>
      <c r="F90" s="1083"/>
      <c r="G90" s="1083"/>
      <c r="H90" s="1083"/>
      <c r="I90" s="1083"/>
      <c r="J90" s="1083"/>
      <c r="K90" s="1083"/>
      <c r="L90" s="1083"/>
      <c r="M90" s="1083"/>
      <c r="N90" s="1084"/>
    </row>
    <row r="91" spans="1:14" ht="15.75" x14ac:dyDescent="0.2">
      <c r="A91" s="197">
        <v>1</v>
      </c>
      <c r="B91" s="198" t="s">
        <v>1719</v>
      </c>
      <c r="C91" s="199"/>
      <c r="D91" s="200"/>
      <c r="E91" s="199"/>
      <c r="F91" s="200"/>
      <c r="G91" s="201"/>
      <c r="H91" s="201"/>
      <c r="I91" s="202"/>
      <c r="J91" s="831"/>
      <c r="K91" s="832"/>
      <c r="L91" s="832"/>
      <c r="M91" s="832"/>
      <c r="N91" s="833"/>
    </row>
    <row r="92" spans="1:14" ht="15.75" x14ac:dyDescent="0.2">
      <c r="A92" s="197" t="s">
        <v>787</v>
      </c>
      <c r="B92" s="203" t="s">
        <v>1720</v>
      </c>
      <c r="C92" s="204" t="s">
        <v>13</v>
      </c>
      <c r="D92" s="204" t="s">
        <v>13</v>
      </c>
      <c r="E92" s="204" t="s">
        <v>13</v>
      </c>
      <c r="F92" s="204" t="s">
        <v>13</v>
      </c>
      <c r="G92" s="205"/>
      <c r="H92" s="205"/>
      <c r="I92" s="206"/>
      <c r="J92" s="822"/>
      <c r="K92" s="823"/>
      <c r="L92" s="823"/>
      <c r="M92" s="823"/>
      <c r="N92" s="824"/>
    </row>
    <row r="93" spans="1:14" ht="15.75" x14ac:dyDescent="0.2">
      <c r="A93" s="197" t="s">
        <v>799</v>
      </c>
      <c r="B93" s="203" t="s">
        <v>1721</v>
      </c>
      <c r="C93" s="204" t="s">
        <v>13</v>
      </c>
      <c r="D93" s="204" t="s">
        <v>13</v>
      </c>
      <c r="E93" s="204" t="s">
        <v>13</v>
      </c>
      <c r="F93" s="204" t="s">
        <v>13</v>
      </c>
      <c r="G93" s="205"/>
      <c r="H93" s="205"/>
      <c r="I93" s="206"/>
      <c r="J93" s="822"/>
      <c r="K93" s="823"/>
      <c r="L93" s="823"/>
      <c r="M93" s="823"/>
      <c r="N93" s="824"/>
    </row>
    <row r="94" spans="1:14" ht="31.5" x14ac:dyDescent="0.2">
      <c r="A94" s="197" t="s">
        <v>801</v>
      </c>
      <c r="B94" s="207" t="s">
        <v>1722</v>
      </c>
      <c r="C94" s="204">
        <v>41185</v>
      </c>
      <c r="D94" s="204">
        <v>41204</v>
      </c>
      <c r="E94" s="204">
        <v>41185</v>
      </c>
      <c r="F94" s="204">
        <v>41204</v>
      </c>
      <c r="G94" s="205">
        <v>1</v>
      </c>
      <c r="H94" s="205">
        <v>1</v>
      </c>
      <c r="I94" s="206"/>
      <c r="J94" s="822"/>
      <c r="K94" s="823"/>
      <c r="L94" s="823"/>
      <c r="M94" s="823"/>
      <c r="N94" s="824"/>
    </row>
    <row r="95" spans="1:14" ht="15.75" x14ac:dyDescent="0.2">
      <c r="A95" s="197" t="s">
        <v>803</v>
      </c>
      <c r="B95" s="207" t="s">
        <v>1723</v>
      </c>
      <c r="C95" s="204" t="s">
        <v>13</v>
      </c>
      <c r="D95" s="204" t="s">
        <v>13</v>
      </c>
      <c r="E95" s="204" t="s">
        <v>13</v>
      </c>
      <c r="F95" s="204" t="s">
        <v>13</v>
      </c>
      <c r="G95" s="205"/>
      <c r="H95" s="205"/>
      <c r="I95" s="206"/>
      <c r="J95" s="822"/>
      <c r="K95" s="823"/>
      <c r="L95" s="823"/>
      <c r="M95" s="823"/>
      <c r="N95" s="824"/>
    </row>
    <row r="96" spans="1:14" ht="15.75" x14ac:dyDescent="0.25">
      <c r="A96" s="197" t="s">
        <v>1724</v>
      </c>
      <c r="B96" s="207" t="s">
        <v>1725</v>
      </c>
      <c r="C96" s="204">
        <v>41361</v>
      </c>
      <c r="D96" s="204">
        <v>41364</v>
      </c>
      <c r="E96" s="204">
        <v>41361</v>
      </c>
      <c r="F96" s="204">
        <v>41364</v>
      </c>
      <c r="G96" s="205">
        <v>1</v>
      </c>
      <c r="H96" s="205">
        <v>1</v>
      </c>
      <c r="I96" s="208"/>
      <c r="J96" s="822"/>
      <c r="K96" s="823"/>
      <c r="L96" s="823"/>
      <c r="M96" s="823"/>
      <c r="N96" s="824"/>
    </row>
    <row r="97" spans="1:14" ht="47.25" x14ac:dyDescent="0.25">
      <c r="A97" s="197" t="s">
        <v>1726</v>
      </c>
      <c r="B97" s="207" t="s">
        <v>1727</v>
      </c>
      <c r="C97" s="209" t="s">
        <v>13</v>
      </c>
      <c r="D97" s="209" t="s">
        <v>13</v>
      </c>
      <c r="E97" s="209" t="s">
        <v>13</v>
      </c>
      <c r="F97" s="209" t="s">
        <v>13</v>
      </c>
      <c r="G97" s="210"/>
      <c r="H97" s="210"/>
      <c r="I97" s="208"/>
      <c r="J97" s="822"/>
      <c r="K97" s="823"/>
      <c r="L97" s="823"/>
      <c r="M97" s="823"/>
      <c r="N97" s="824"/>
    </row>
    <row r="98" spans="1:14" ht="15.75" x14ac:dyDescent="0.25">
      <c r="A98" s="197">
        <v>2</v>
      </c>
      <c r="B98" s="198" t="s">
        <v>1728</v>
      </c>
      <c r="C98" s="199"/>
      <c r="D98" s="210"/>
      <c r="E98" s="199"/>
      <c r="F98" s="210"/>
      <c r="G98" s="210"/>
      <c r="H98" s="210"/>
      <c r="I98" s="208"/>
      <c r="J98" s="822"/>
      <c r="K98" s="823"/>
      <c r="L98" s="823"/>
      <c r="M98" s="823"/>
      <c r="N98" s="824"/>
    </row>
    <row r="99" spans="1:14" ht="31.5" x14ac:dyDescent="0.25">
      <c r="A99" s="197" t="s">
        <v>815</v>
      </c>
      <c r="B99" s="207" t="s">
        <v>1729</v>
      </c>
      <c r="C99" s="204">
        <v>41472</v>
      </c>
      <c r="D99" s="204">
        <v>41503</v>
      </c>
      <c r="E99" s="204">
        <v>41472</v>
      </c>
      <c r="F99" s="204"/>
      <c r="G99" s="211">
        <v>0</v>
      </c>
      <c r="H99" s="211">
        <v>0</v>
      </c>
      <c r="I99" s="208"/>
      <c r="J99" s="822"/>
      <c r="K99" s="823"/>
      <c r="L99" s="823"/>
      <c r="M99" s="823"/>
      <c r="N99" s="824"/>
    </row>
    <row r="100" spans="1:14" ht="47.25" x14ac:dyDescent="0.25">
      <c r="A100" s="197" t="s">
        <v>218</v>
      </c>
      <c r="B100" s="207" t="s">
        <v>1730</v>
      </c>
      <c r="C100" s="209" t="s">
        <v>13</v>
      </c>
      <c r="D100" s="209" t="s">
        <v>13</v>
      </c>
      <c r="E100" s="209" t="s">
        <v>13</v>
      </c>
      <c r="F100" s="209" t="s">
        <v>13</v>
      </c>
      <c r="G100" s="210"/>
      <c r="H100" s="210"/>
      <c r="I100" s="208"/>
      <c r="J100" s="822"/>
      <c r="K100" s="823"/>
      <c r="L100" s="823"/>
      <c r="M100" s="823"/>
      <c r="N100" s="824"/>
    </row>
    <row r="101" spans="1:14" ht="31.5" x14ac:dyDescent="0.25">
      <c r="A101" s="197" t="s">
        <v>818</v>
      </c>
      <c r="B101" s="207" t="s">
        <v>1731</v>
      </c>
      <c r="C101" s="204">
        <v>41442</v>
      </c>
      <c r="D101" s="204">
        <v>41472</v>
      </c>
      <c r="E101" s="204">
        <v>41442</v>
      </c>
      <c r="F101" s="204"/>
      <c r="G101" s="210">
        <v>100</v>
      </c>
      <c r="H101" s="210">
        <v>100</v>
      </c>
      <c r="I101" s="208"/>
      <c r="J101" s="822"/>
      <c r="K101" s="823"/>
      <c r="L101" s="823"/>
      <c r="M101" s="823"/>
      <c r="N101" s="824"/>
    </row>
    <row r="102" spans="1:14" ht="47.25" x14ac:dyDescent="0.25">
      <c r="A102" s="197">
        <v>3</v>
      </c>
      <c r="B102" s="198" t="s">
        <v>1732</v>
      </c>
      <c r="C102" s="199"/>
      <c r="D102" s="210"/>
      <c r="E102" s="199"/>
      <c r="F102" s="210"/>
      <c r="G102" s="210"/>
      <c r="H102" s="210"/>
      <c r="I102" s="208"/>
      <c r="J102" s="822"/>
      <c r="K102" s="823"/>
      <c r="L102" s="823"/>
      <c r="M102" s="823"/>
      <c r="N102" s="824"/>
    </row>
    <row r="103" spans="1:14" ht="31.5" x14ac:dyDescent="0.25">
      <c r="A103" s="197" t="s">
        <v>1044</v>
      </c>
      <c r="B103" s="207" t="s">
        <v>1733</v>
      </c>
      <c r="C103" s="204" t="s">
        <v>13</v>
      </c>
      <c r="D103" s="204" t="s">
        <v>13</v>
      </c>
      <c r="E103" s="204" t="s">
        <v>13</v>
      </c>
      <c r="F103" s="204" t="s">
        <v>13</v>
      </c>
      <c r="G103" s="211"/>
      <c r="H103" s="211"/>
      <c r="I103" s="208"/>
      <c r="J103" s="822"/>
      <c r="K103" s="823"/>
      <c r="L103" s="823"/>
      <c r="M103" s="823"/>
      <c r="N103" s="824"/>
    </row>
    <row r="104" spans="1:14" ht="15.75" x14ac:dyDescent="0.25">
      <c r="A104" s="197" t="s">
        <v>1046</v>
      </c>
      <c r="B104" s="207" t="s">
        <v>1734</v>
      </c>
      <c r="C104" s="212">
        <v>41445</v>
      </c>
      <c r="D104" s="212">
        <v>41699</v>
      </c>
      <c r="E104" s="212">
        <v>41445</v>
      </c>
      <c r="F104" s="212"/>
      <c r="G104" s="205">
        <v>0.8</v>
      </c>
      <c r="H104" s="205">
        <v>0.8</v>
      </c>
      <c r="I104" s="208"/>
      <c r="J104" s="822"/>
      <c r="K104" s="823"/>
      <c r="L104" s="823"/>
      <c r="M104" s="823"/>
      <c r="N104" s="824"/>
    </row>
    <row r="105" spans="1:14" ht="15.75" x14ac:dyDescent="0.25">
      <c r="A105" s="197" t="s">
        <v>1049</v>
      </c>
      <c r="B105" s="207" t="s">
        <v>1735</v>
      </c>
      <c r="C105" s="212">
        <v>41448</v>
      </c>
      <c r="D105" s="212">
        <v>41730</v>
      </c>
      <c r="E105" s="212">
        <v>41448</v>
      </c>
      <c r="F105" s="212"/>
      <c r="G105" s="211">
        <v>0.8</v>
      </c>
      <c r="H105" s="211">
        <v>0.8</v>
      </c>
      <c r="I105" s="208"/>
      <c r="J105" s="822" t="s">
        <v>1736</v>
      </c>
      <c r="K105" s="823"/>
      <c r="L105" s="823"/>
      <c r="M105" s="823"/>
      <c r="N105" s="824"/>
    </row>
    <row r="106" spans="1:14" ht="15.75" x14ac:dyDescent="0.25">
      <c r="A106" s="197" t="s">
        <v>1052</v>
      </c>
      <c r="B106" s="207" t="s">
        <v>1737</v>
      </c>
      <c r="C106" s="212">
        <v>41480</v>
      </c>
      <c r="D106" s="212">
        <v>41760</v>
      </c>
      <c r="E106" s="212">
        <v>41480</v>
      </c>
      <c r="F106" s="212"/>
      <c r="G106" s="211">
        <v>0.5</v>
      </c>
      <c r="H106" s="211">
        <v>0.5</v>
      </c>
      <c r="I106" s="208"/>
      <c r="J106" s="822"/>
      <c r="K106" s="823"/>
      <c r="L106" s="823"/>
      <c r="M106" s="823"/>
      <c r="N106" s="824"/>
    </row>
    <row r="107" spans="1:14" ht="15.75" x14ac:dyDescent="0.25">
      <c r="A107" s="197" t="s">
        <v>1054</v>
      </c>
      <c r="B107" s="207" t="s">
        <v>1738</v>
      </c>
      <c r="C107" s="212" t="s">
        <v>13</v>
      </c>
      <c r="D107" s="212">
        <v>41760</v>
      </c>
      <c r="E107" s="212" t="s">
        <v>13</v>
      </c>
      <c r="F107" s="212"/>
      <c r="G107" s="211">
        <v>0</v>
      </c>
      <c r="H107" s="211">
        <v>0</v>
      </c>
      <c r="I107" s="208"/>
      <c r="J107" s="822"/>
      <c r="K107" s="823"/>
      <c r="L107" s="823"/>
      <c r="M107" s="823"/>
      <c r="N107" s="824"/>
    </row>
    <row r="108" spans="1:14" ht="15.75" x14ac:dyDescent="0.2">
      <c r="A108" s="197">
        <v>4</v>
      </c>
      <c r="B108" s="198" t="s">
        <v>1739</v>
      </c>
      <c r="C108" s="199"/>
      <c r="D108" s="210"/>
      <c r="E108" s="199"/>
      <c r="F108" s="210"/>
      <c r="G108" s="210"/>
      <c r="H108" s="210"/>
      <c r="I108" s="213"/>
      <c r="J108" s="822"/>
      <c r="K108" s="823"/>
      <c r="L108" s="823"/>
      <c r="M108" s="823"/>
      <c r="N108" s="824"/>
    </row>
    <row r="109" spans="1:14" ht="15.75" x14ac:dyDescent="0.2">
      <c r="A109" s="197" t="s">
        <v>1073</v>
      </c>
      <c r="B109" s="207" t="s">
        <v>1740</v>
      </c>
      <c r="C109" s="204">
        <v>41760</v>
      </c>
      <c r="D109" s="204">
        <v>41760</v>
      </c>
      <c r="E109" s="204"/>
      <c r="F109" s="204"/>
      <c r="G109" s="211">
        <v>0</v>
      </c>
      <c r="H109" s="211">
        <v>0</v>
      </c>
      <c r="I109" s="213"/>
      <c r="J109" s="822"/>
      <c r="K109" s="823"/>
      <c r="L109" s="823"/>
      <c r="M109" s="823"/>
      <c r="N109" s="824"/>
    </row>
    <row r="110" spans="1:14" ht="47.25" x14ac:dyDescent="0.25">
      <c r="A110" s="197" t="s">
        <v>1078</v>
      </c>
      <c r="B110" s="207" t="s">
        <v>1741</v>
      </c>
      <c r="C110" s="204" t="s">
        <v>13</v>
      </c>
      <c r="D110" s="212" t="s">
        <v>13</v>
      </c>
      <c r="E110" s="204"/>
      <c r="F110" s="212" t="s">
        <v>13</v>
      </c>
      <c r="G110" s="211"/>
      <c r="H110" s="211"/>
      <c r="I110" s="208"/>
      <c r="J110" s="822"/>
      <c r="K110" s="823"/>
      <c r="L110" s="823"/>
      <c r="M110" s="823"/>
      <c r="N110" s="824"/>
    </row>
    <row r="111" spans="1:14" ht="31.5" x14ac:dyDescent="0.25">
      <c r="A111" s="197" t="s">
        <v>1087</v>
      </c>
      <c r="B111" s="207" t="s">
        <v>1742</v>
      </c>
      <c r="C111" s="204">
        <v>41791</v>
      </c>
      <c r="D111" s="204">
        <v>41791</v>
      </c>
      <c r="E111" s="204"/>
      <c r="F111" s="204"/>
      <c r="G111" s="211">
        <v>0</v>
      </c>
      <c r="H111" s="211">
        <v>0</v>
      </c>
      <c r="I111" s="208"/>
      <c r="J111" s="822"/>
      <c r="K111" s="823"/>
      <c r="L111" s="823"/>
      <c r="M111" s="823"/>
      <c r="N111" s="824"/>
    </row>
    <row r="112" spans="1:14" ht="32.25" thickBot="1" x14ac:dyDescent="0.3">
      <c r="A112" s="214" t="s">
        <v>1108</v>
      </c>
      <c r="B112" s="215" t="s">
        <v>1743</v>
      </c>
      <c r="C112" s="216">
        <v>41791</v>
      </c>
      <c r="D112" s="217">
        <v>41791</v>
      </c>
      <c r="E112" s="216"/>
      <c r="F112" s="217"/>
      <c r="G112" s="218">
        <v>0</v>
      </c>
      <c r="H112" s="218">
        <v>0</v>
      </c>
      <c r="I112" s="219"/>
      <c r="J112" s="825"/>
      <c r="K112" s="826"/>
      <c r="L112" s="826"/>
      <c r="M112" s="826"/>
      <c r="N112" s="827"/>
    </row>
    <row r="113" spans="1:14" ht="16.5" thickBot="1" x14ac:dyDescent="0.25">
      <c r="A113" s="1083" t="s">
        <v>1747</v>
      </c>
      <c r="B113" s="1083"/>
      <c r="C113" s="1083"/>
      <c r="D113" s="1083"/>
      <c r="E113" s="1083"/>
      <c r="F113" s="1083"/>
      <c r="G113" s="1083"/>
      <c r="H113" s="1083"/>
      <c r="I113" s="1083"/>
      <c r="J113" s="1083"/>
      <c r="K113" s="1083"/>
      <c r="L113" s="1083"/>
      <c r="M113" s="1083"/>
      <c r="N113" s="1084"/>
    </row>
    <row r="114" spans="1:14" ht="15.75" x14ac:dyDescent="0.2">
      <c r="A114" s="197">
        <v>1</v>
      </c>
      <c r="B114" s="198" t="s">
        <v>1719</v>
      </c>
      <c r="C114" s="199"/>
      <c r="D114" s="200"/>
      <c r="E114" s="199"/>
      <c r="F114" s="200"/>
      <c r="G114" s="201"/>
      <c r="H114" s="201"/>
      <c r="I114" s="202"/>
      <c r="J114" s="831"/>
      <c r="K114" s="832"/>
      <c r="L114" s="832"/>
      <c r="M114" s="832"/>
      <c r="N114" s="833"/>
    </row>
    <row r="115" spans="1:14" ht="15.75" x14ac:dyDescent="0.2">
      <c r="A115" s="197" t="s">
        <v>787</v>
      </c>
      <c r="B115" s="203" t="s">
        <v>1720</v>
      </c>
      <c r="C115" s="204" t="s">
        <v>13</v>
      </c>
      <c r="D115" s="204" t="s">
        <v>13</v>
      </c>
      <c r="E115" s="204" t="s">
        <v>13</v>
      </c>
      <c r="F115" s="204" t="s">
        <v>13</v>
      </c>
      <c r="G115" s="205"/>
      <c r="H115" s="205"/>
      <c r="I115" s="206"/>
      <c r="J115" s="822"/>
      <c r="K115" s="823"/>
      <c r="L115" s="823"/>
      <c r="M115" s="823"/>
      <c r="N115" s="824"/>
    </row>
    <row r="116" spans="1:14" ht="15.75" x14ac:dyDescent="0.2">
      <c r="A116" s="197" t="s">
        <v>799</v>
      </c>
      <c r="B116" s="203" t="s">
        <v>1721</v>
      </c>
      <c r="C116" s="204" t="s">
        <v>13</v>
      </c>
      <c r="D116" s="204" t="s">
        <v>13</v>
      </c>
      <c r="E116" s="204" t="s">
        <v>13</v>
      </c>
      <c r="F116" s="204" t="s">
        <v>13</v>
      </c>
      <c r="G116" s="205"/>
      <c r="H116" s="205"/>
      <c r="I116" s="206"/>
      <c r="J116" s="822"/>
      <c r="K116" s="823"/>
      <c r="L116" s="823"/>
      <c r="M116" s="823"/>
      <c r="N116" s="824"/>
    </row>
    <row r="117" spans="1:14" ht="31.5" x14ac:dyDescent="0.2">
      <c r="A117" s="197" t="s">
        <v>801</v>
      </c>
      <c r="B117" s="207" t="s">
        <v>1722</v>
      </c>
      <c r="C117" s="204">
        <v>39780</v>
      </c>
      <c r="D117" s="204">
        <v>39891</v>
      </c>
      <c r="E117" s="204">
        <v>39780</v>
      </c>
      <c r="F117" s="204">
        <v>39891</v>
      </c>
      <c r="G117" s="205">
        <v>1</v>
      </c>
      <c r="H117" s="205">
        <v>1</v>
      </c>
      <c r="I117" s="206"/>
      <c r="J117" s="822"/>
      <c r="K117" s="823"/>
      <c r="L117" s="823"/>
      <c r="M117" s="823"/>
      <c r="N117" s="824"/>
    </row>
    <row r="118" spans="1:14" ht="15.75" x14ac:dyDescent="0.2">
      <c r="A118" s="197" t="s">
        <v>803</v>
      </c>
      <c r="B118" s="207" t="s">
        <v>1723</v>
      </c>
      <c r="C118" s="204" t="s">
        <v>13</v>
      </c>
      <c r="D118" s="204" t="s">
        <v>13</v>
      </c>
      <c r="E118" s="204" t="s">
        <v>13</v>
      </c>
      <c r="F118" s="204" t="s">
        <v>13</v>
      </c>
      <c r="G118" s="205"/>
      <c r="H118" s="205"/>
      <c r="I118" s="206"/>
      <c r="J118" s="822"/>
      <c r="K118" s="823"/>
      <c r="L118" s="823"/>
      <c r="M118" s="823"/>
      <c r="N118" s="824"/>
    </row>
    <row r="119" spans="1:14" ht="15.75" x14ac:dyDescent="0.25">
      <c r="A119" s="197" t="s">
        <v>1724</v>
      </c>
      <c r="B119" s="207" t="s">
        <v>1725</v>
      </c>
      <c r="C119" s="204">
        <v>40881</v>
      </c>
      <c r="D119" s="204">
        <v>40885</v>
      </c>
      <c r="E119" s="204">
        <v>40881</v>
      </c>
      <c r="F119" s="204">
        <v>40885</v>
      </c>
      <c r="G119" s="205">
        <v>1</v>
      </c>
      <c r="H119" s="205">
        <v>1</v>
      </c>
      <c r="I119" s="208"/>
      <c r="J119" s="822"/>
      <c r="K119" s="823"/>
      <c r="L119" s="823"/>
      <c r="M119" s="823"/>
      <c r="N119" s="824"/>
    </row>
    <row r="120" spans="1:14" ht="47.25" x14ac:dyDescent="0.25">
      <c r="A120" s="197" t="s">
        <v>1726</v>
      </c>
      <c r="B120" s="207" t="s">
        <v>1727</v>
      </c>
      <c r="C120" s="209" t="s">
        <v>13</v>
      </c>
      <c r="D120" s="209" t="s">
        <v>13</v>
      </c>
      <c r="E120" s="209" t="s">
        <v>13</v>
      </c>
      <c r="F120" s="209" t="s">
        <v>13</v>
      </c>
      <c r="G120" s="210"/>
      <c r="H120" s="210"/>
      <c r="I120" s="208"/>
      <c r="J120" s="822"/>
      <c r="K120" s="823"/>
      <c r="L120" s="823"/>
      <c r="M120" s="823"/>
      <c r="N120" s="824"/>
    </row>
    <row r="121" spans="1:14" ht="15.75" x14ac:dyDescent="0.25">
      <c r="A121" s="197">
        <v>2</v>
      </c>
      <c r="B121" s="198" t="s">
        <v>1728</v>
      </c>
      <c r="C121" s="199"/>
      <c r="D121" s="210"/>
      <c r="E121" s="199"/>
      <c r="F121" s="210"/>
      <c r="G121" s="210"/>
      <c r="H121" s="210"/>
      <c r="I121" s="208"/>
      <c r="J121" s="822"/>
      <c r="K121" s="823"/>
      <c r="L121" s="823"/>
      <c r="M121" s="823"/>
      <c r="N121" s="824"/>
    </row>
    <row r="122" spans="1:14" ht="31.5" x14ac:dyDescent="0.25">
      <c r="A122" s="197" t="s">
        <v>815</v>
      </c>
      <c r="B122" s="207" t="s">
        <v>1729</v>
      </c>
      <c r="C122" s="204">
        <v>40918</v>
      </c>
      <c r="D122" s="204">
        <v>41158</v>
      </c>
      <c r="E122" s="204">
        <v>40918</v>
      </c>
      <c r="F122" s="204">
        <v>41158</v>
      </c>
      <c r="G122" s="211">
        <v>1</v>
      </c>
      <c r="H122" s="211">
        <v>1</v>
      </c>
      <c r="I122" s="208"/>
      <c r="J122" s="822"/>
      <c r="K122" s="823"/>
      <c r="L122" s="823"/>
      <c r="M122" s="823"/>
      <c r="N122" s="824"/>
    </row>
    <row r="123" spans="1:14" ht="47.25" x14ac:dyDescent="0.25">
      <c r="A123" s="197" t="s">
        <v>218</v>
      </c>
      <c r="B123" s="207" t="s">
        <v>1730</v>
      </c>
      <c r="C123" s="209" t="s">
        <v>13</v>
      </c>
      <c r="D123" s="209" t="s">
        <v>13</v>
      </c>
      <c r="E123" s="209" t="s">
        <v>13</v>
      </c>
      <c r="F123" s="209" t="s">
        <v>13</v>
      </c>
      <c r="G123" s="210"/>
      <c r="H123" s="210"/>
      <c r="I123" s="208"/>
      <c r="J123" s="822"/>
      <c r="K123" s="823"/>
      <c r="L123" s="823"/>
      <c r="M123" s="823"/>
      <c r="N123" s="824"/>
    </row>
    <row r="124" spans="1:14" ht="31.5" x14ac:dyDescent="0.25">
      <c r="A124" s="197" t="s">
        <v>818</v>
      </c>
      <c r="B124" s="207" t="s">
        <v>1731</v>
      </c>
      <c r="C124" s="204" t="s">
        <v>13</v>
      </c>
      <c r="D124" s="204" t="s">
        <v>13</v>
      </c>
      <c r="E124" s="204" t="s">
        <v>13</v>
      </c>
      <c r="F124" s="204" t="s">
        <v>13</v>
      </c>
      <c r="G124" s="210"/>
      <c r="H124" s="210"/>
      <c r="I124" s="208"/>
      <c r="J124" s="822"/>
      <c r="K124" s="823"/>
      <c r="L124" s="823"/>
      <c r="M124" s="823"/>
      <c r="N124" s="824"/>
    </row>
    <row r="125" spans="1:14" ht="47.25" x14ac:dyDescent="0.25">
      <c r="A125" s="197">
        <v>3</v>
      </c>
      <c r="B125" s="198" t="s">
        <v>1732</v>
      </c>
      <c r="C125" s="199"/>
      <c r="D125" s="210"/>
      <c r="E125" s="199"/>
      <c r="F125" s="210"/>
      <c r="G125" s="210"/>
      <c r="H125" s="210"/>
      <c r="I125" s="208"/>
      <c r="J125" s="822"/>
      <c r="K125" s="823"/>
      <c r="L125" s="823"/>
      <c r="M125" s="823"/>
      <c r="N125" s="824"/>
    </row>
    <row r="126" spans="1:14" ht="31.5" x14ac:dyDescent="0.25">
      <c r="A126" s="197" t="s">
        <v>1044</v>
      </c>
      <c r="B126" s="207" t="s">
        <v>1733</v>
      </c>
      <c r="C126" s="204" t="s">
        <v>13</v>
      </c>
      <c r="D126" s="204" t="s">
        <v>13</v>
      </c>
      <c r="E126" s="204" t="s">
        <v>13</v>
      </c>
      <c r="F126" s="204" t="s">
        <v>13</v>
      </c>
      <c r="G126" s="211"/>
      <c r="H126" s="211"/>
      <c r="I126" s="208"/>
      <c r="J126" s="822"/>
      <c r="K126" s="823"/>
      <c r="L126" s="823"/>
      <c r="M126" s="823"/>
      <c r="N126" s="824"/>
    </row>
    <row r="127" spans="1:14" ht="15.75" x14ac:dyDescent="0.25">
      <c r="A127" s="197" t="s">
        <v>1046</v>
      </c>
      <c r="B127" s="207" t="s">
        <v>1734</v>
      </c>
      <c r="C127" s="212">
        <v>41065</v>
      </c>
      <c r="D127" s="212">
        <v>43712</v>
      </c>
      <c r="E127" s="212">
        <v>41065</v>
      </c>
      <c r="F127" s="212"/>
      <c r="G127" s="205">
        <v>0.05</v>
      </c>
      <c r="H127" s="205">
        <v>0.05</v>
      </c>
      <c r="I127" s="208"/>
      <c r="J127" s="822"/>
      <c r="K127" s="823"/>
      <c r="L127" s="823"/>
      <c r="M127" s="823"/>
      <c r="N127" s="824"/>
    </row>
    <row r="128" spans="1:14" ht="15.75" x14ac:dyDescent="0.25">
      <c r="A128" s="197" t="s">
        <v>1049</v>
      </c>
      <c r="B128" s="207" t="s">
        <v>1735</v>
      </c>
      <c r="C128" s="212">
        <v>41110</v>
      </c>
      <c r="D128" s="212">
        <v>43740</v>
      </c>
      <c r="E128" s="212">
        <v>41110</v>
      </c>
      <c r="F128" s="212"/>
      <c r="G128" s="211">
        <v>0.03</v>
      </c>
      <c r="H128" s="211">
        <v>0.03</v>
      </c>
      <c r="I128" s="208"/>
      <c r="J128" s="822" t="s">
        <v>1736</v>
      </c>
      <c r="K128" s="823"/>
      <c r="L128" s="823"/>
      <c r="M128" s="823"/>
      <c r="N128" s="824"/>
    </row>
    <row r="129" spans="1:14" ht="15.75" x14ac:dyDescent="0.25">
      <c r="A129" s="197" t="s">
        <v>1052</v>
      </c>
      <c r="B129" s="207" t="s">
        <v>1737</v>
      </c>
      <c r="C129" s="212">
        <v>41146</v>
      </c>
      <c r="D129" s="212">
        <v>43799</v>
      </c>
      <c r="E129" s="212">
        <v>41146</v>
      </c>
      <c r="F129" s="212"/>
      <c r="G129" s="211">
        <v>0.03</v>
      </c>
      <c r="H129" s="211">
        <v>0.03</v>
      </c>
      <c r="I129" s="208"/>
      <c r="J129" s="822"/>
      <c r="K129" s="823"/>
      <c r="L129" s="823"/>
      <c r="M129" s="823"/>
      <c r="N129" s="824"/>
    </row>
    <row r="130" spans="1:14" ht="15.75" x14ac:dyDescent="0.25">
      <c r="A130" s="197" t="s">
        <v>1054</v>
      </c>
      <c r="B130" s="207" t="s">
        <v>1738</v>
      </c>
      <c r="C130" s="212" t="s">
        <v>13</v>
      </c>
      <c r="D130" s="212">
        <v>43800</v>
      </c>
      <c r="E130" s="212" t="s">
        <v>13</v>
      </c>
      <c r="F130" s="212"/>
      <c r="G130" s="211"/>
      <c r="H130" s="211"/>
      <c r="I130" s="208"/>
      <c r="J130" s="822"/>
      <c r="K130" s="823"/>
      <c r="L130" s="823"/>
      <c r="M130" s="823"/>
      <c r="N130" s="824"/>
    </row>
    <row r="131" spans="1:14" ht="15.75" x14ac:dyDescent="0.2">
      <c r="A131" s="197">
        <v>4</v>
      </c>
      <c r="B131" s="198" t="s">
        <v>1739</v>
      </c>
      <c r="C131" s="199"/>
      <c r="D131" s="210"/>
      <c r="E131" s="199"/>
      <c r="F131" s="210"/>
      <c r="G131" s="210"/>
      <c r="H131" s="210"/>
      <c r="I131" s="213"/>
      <c r="J131" s="822"/>
      <c r="K131" s="823"/>
      <c r="L131" s="823"/>
      <c r="M131" s="823"/>
      <c r="N131" s="824"/>
    </row>
    <row r="132" spans="1:14" ht="15.75" x14ac:dyDescent="0.2">
      <c r="A132" s="197" t="s">
        <v>1073</v>
      </c>
      <c r="B132" s="207" t="s">
        <v>1740</v>
      </c>
      <c r="C132" s="204">
        <v>43811</v>
      </c>
      <c r="D132" s="204">
        <v>43812</v>
      </c>
      <c r="E132" s="204"/>
      <c r="F132" s="204"/>
      <c r="G132" s="211">
        <v>0</v>
      </c>
      <c r="H132" s="211">
        <v>0</v>
      </c>
      <c r="I132" s="213"/>
      <c r="J132" s="822"/>
      <c r="K132" s="823"/>
      <c r="L132" s="823"/>
      <c r="M132" s="823"/>
      <c r="N132" s="824"/>
    </row>
    <row r="133" spans="1:14" ht="47.25" x14ac:dyDescent="0.25">
      <c r="A133" s="197" t="s">
        <v>1078</v>
      </c>
      <c r="B133" s="207" t="s">
        <v>1741</v>
      </c>
      <c r="C133" s="204" t="s">
        <v>13</v>
      </c>
      <c r="D133" s="212" t="s">
        <v>13</v>
      </c>
      <c r="E133" s="204"/>
      <c r="F133" s="212" t="s">
        <v>13</v>
      </c>
      <c r="G133" s="211"/>
      <c r="H133" s="211"/>
      <c r="I133" s="208"/>
      <c r="J133" s="822"/>
      <c r="K133" s="823"/>
      <c r="L133" s="823"/>
      <c r="M133" s="823"/>
      <c r="N133" s="824"/>
    </row>
    <row r="134" spans="1:14" ht="31.5" x14ac:dyDescent="0.25">
      <c r="A134" s="197" t="s">
        <v>1087</v>
      </c>
      <c r="B134" s="207" t="s">
        <v>1742</v>
      </c>
      <c r="C134" s="204">
        <v>43813</v>
      </c>
      <c r="D134" s="204">
        <v>43820</v>
      </c>
      <c r="E134" s="204"/>
      <c r="F134" s="204"/>
      <c r="G134" s="211">
        <v>0</v>
      </c>
      <c r="H134" s="211">
        <v>0</v>
      </c>
      <c r="I134" s="208"/>
      <c r="J134" s="822"/>
      <c r="K134" s="823"/>
      <c r="L134" s="823"/>
      <c r="M134" s="823"/>
      <c r="N134" s="824"/>
    </row>
    <row r="135" spans="1:14" ht="32.25" thickBot="1" x14ac:dyDescent="0.3">
      <c r="A135" s="214" t="s">
        <v>1108</v>
      </c>
      <c r="B135" s="215" t="s">
        <v>1743</v>
      </c>
      <c r="C135" s="216">
        <v>43822</v>
      </c>
      <c r="D135" s="217">
        <v>43822</v>
      </c>
      <c r="E135" s="216"/>
      <c r="F135" s="217"/>
      <c r="G135" s="218">
        <v>0</v>
      </c>
      <c r="H135" s="218">
        <v>0</v>
      </c>
      <c r="I135" s="219"/>
      <c r="J135" s="825"/>
      <c r="K135" s="826"/>
      <c r="L135" s="826"/>
      <c r="M135" s="826"/>
      <c r="N135" s="827"/>
    </row>
    <row r="136" spans="1:14" ht="16.5" thickBot="1" x14ac:dyDescent="0.25">
      <c r="A136" s="1083" t="s">
        <v>1748</v>
      </c>
      <c r="B136" s="1083"/>
      <c r="C136" s="1083"/>
      <c r="D136" s="1083"/>
      <c r="E136" s="1083"/>
      <c r="F136" s="1083"/>
      <c r="G136" s="1083"/>
      <c r="H136" s="1083"/>
      <c r="I136" s="1083"/>
      <c r="J136" s="1083"/>
      <c r="K136" s="1083"/>
      <c r="L136" s="1083"/>
      <c r="M136" s="1083"/>
      <c r="N136" s="1084"/>
    </row>
    <row r="137" spans="1:14" ht="15.75" x14ac:dyDescent="0.2">
      <c r="A137" s="197">
        <v>1</v>
      </c>
      <c r="B137" s="198" t="s">
        <v>1719</v>
      </c>
      <c r="C137" s="199"/>
      <c r="D137" s="200"/>
      <c r="E137" s="199"/>
      <c r="F137" s="200"/>
      <c r="G137" s="201"/>
      <c r="H137" s="201"/>
      <c r="I137" s="202"/>
      <c r="J137" s="831"/>
      <c r="K137" s="832"/>
      <c r="L137" s="832"/>
      <c r="M137" s="832"/>
      <c r="N137" s="833"/>
    </row>
    <row r="138" spans="1:14" ht="15.75" x14ac:dyDescent="0.2">
      <c r="A138" s="197" t="s">
        <v>787</v>
      </c>
      <c r="B138" s="203" t="s">
        <v>1720</v>
      </c>
      <c r="C138" s="204" t="s">
        <v>13</v>
      </c>
      <c r="D138" s="204" t="s">
        <v>13</v>
      </c>
      <c r="E138" s="204" t="s">
        <v>13</v>
      </c>
      <c r="F138" s="204" t="s">
        <v>13</v>
      </c>
      <c r="G138" s="205"/>
      <c r="H138" s="205"/>
      <c r="I138" s="206"/>
      <c r="J138" s="822"/>
      <c r="K138" s="823"/>
      <c r="L138" s="823"/>
      <c r="M138" s="823"/>
      <c r="N138" s="824"/>
    </row>
    <row r="139" spans="1:14" ht="15.75" x14ac:dyDescent="0.2">
      <c r="A139" s="197" t="s">
        <v>799</v>
      </c>
      <c r="B139" s="203" t="s">
        <v>1721</v>
      </c>
      <c r="C139" s="204" t="s">
        <v>13</v>
      </c>
      <c r="D139" s="204" t="s">
        <v>13</v>
      </c>
      <c r="E139" s="204" t="s">
        <v>13</v>
      </c>
      <c r="F139" s="204" t="s">
        <v>13</v>
      </c>
      <c r="G139" s="205"/>
      <c r="H139" s="205"/>
      <c r="I139" s="206"/>
      <c r="J139" s="822"/>
      <c r="K139" s="823"/>
      <c r="L139" s="823"/>
      <c r="M139" s="823"/>
      <c r="N139" s="824"/>
    </row>
    <row r="140" spans="1:14" ht="31.5" x14ac:dyDescent="0.2">
      <c r="A140" s="197" t="s">
        <v>801</v>
      </c>
      <c r="B140" s="207" t="s">
        <v>1722</v>
      </c>
      <c r="C140" s="204">
        <v>41275</v>
      </c>
      <c r="D140" s="204">
        <v>41275</v>
      </c>
      <c r="E140" s="204">
        <v>41275</v>
      </c>
      <c r="F140" s="204">
        <v>41275</v>
      </c>
      <c r="G140" s="205">
        <v>1</v>
      </c>
      <c r="H140" s="205">
        <v>1</v>
      </c>
      <c r="I140" s="206"/>
      <c r="J140" s="822"/>
      <c r="K140" s="823"/>
      <c r="L140" s="823"/>
      <c r="M140" s="823"/>
      <c r="N140" s="824"/>
    </row>
    <row r="141" spans="1:14" ht="15.75" x14ac:dyDescent="0.2">
      <c r="A141" s="197" t="s">
        <v>803</v>
      </c>
      <c r="B141" s="207" t="s">
        <v>1723</v>
      </c>
      <c r="C141" s="204" t="s">
        <v>291</v>
      </c>
      <c r="D141" s="204" t="s">
        <v>291</v>
      </c>
      <c r="E141" s="204" t="s">
        <v>291</v>
      </c>
      <c r="F141" s="204" t="s">
        <v>291</v>
      </c>
      <c r="G141" s="205"/>
      <c r="H141" s="205"/>
      <c r="I141" s="206"/>
      <c r="J141" s="822"/>
      <c r="K141" s="823"/>
      <c r="L141" s="823"/>
      <c r="M141" s="823"/>
      <c r="N141" s="824"/>
    </row>
    <row r="142" spans="1:14" ht="15.75" x14ac:dyDescent="0.25">
      <c r="A142" s="197" t="s">
        <v>1724</v>
      </c>
      <c r="B142" s="207" t="s">
        <v>1725</v>
      </c>
      <c r="C142" s="204">
        <v>41306</v>
      </c>
      <c r="D142" s="204">
        <v>41334</v>
      </c>
      <c r="E142" s="204">
        <v>41306</v>
      </c>
      <c r="F142" s="204">
        <v>41334</v>
      </c>
      <c r="G142" s="205">
        <v>1</v>
      </c>
      <c r="H142" s="205">
        <v>1</v>
      </c>
      <c r="I142" s="208"/>
      <c r="J142" s="822"/>
      <c r="K142" s="823"/>
      <c r="L142" s="823"/>
      <c r="M142" s="823"/>
      <c r="N142" s="824"/>
    </row>
    <row r="143" spans="1:14" ht="47.25" x14ac:dyDescent="0.25">
      <c r="A143" s="197" t="s">
        <v>1726</v>
      </c>
      <c r="B143" s="207" t="s">
        <v>1727</v>
      </c>
      <c r="C143" s="209" t="s">
        <v>13</v>
      </c>
      <c r="D143" s="209" t="s">
        <v>13</v>
      </c>
      <c r="E143" s="209" t="s">
        <v>13</v>
      </c>
      <c r="F143" s="209" t="s">
        <v>13</v>
      </c>
      <c r="G143" s="210"/>
      <c r="H143" s="210"/>
      <c r="I143" s="208"/>
      <c r="J143" s="822"/>
      <c r="K143" s="823"/>
      <c r="L143" s="823"/>
      <c r="M143" s="823"/>
      <c r="N143" s="824"/>
    </row>
    <row r="144" spans="1:14" ht="15.75" x14ac:dyDescent="0.25">
      <c r="A144" s="197">
        <v>2</v>
      </c>
      <c r="B144" s="198" t="s">
        <v>1728</v>
      </c>
      <c r="C144" s="199"/>
      <c r="D144" s="210"/>
      <c r="E144" s="199"/>
      <c r="F144" s="210"/>
      <c r="G144" s="210"/>
      <c r="H144" s="210"/>
      <c r="I144" s="208"/>
      <c r="J144" s="822"/>
      <c r="K144" s="823"/>
      <c r="L144" s="823"/>
      <c r="M144" s="823"/>
      <c r="N144" s="824"/>
    </row>
    <row r="145" spans="1:14" ht="31.5" x14ac:dyDescent="0.25">
      <c r="A145" s="197" t="s">
        <v>815</v>
      </c>
      <c r="B145" s="207" t="s">
        <v>1729</v>
      </c>
      <c r="C145" s="204">
        <v>41518</v>
      </c>
      <c r="D145" s="204">
        <v>41518</v>
      </c>
      <c r="E145" s="204">
        <v>41518</v>
      </c>
      <c r="F145" s="204">
        <v>41518</v>
      </c>
      <c r="G145" s="211">
        <v>1</v>
      </c>
      <c r="H145" s="211">
        <v>1</v>
      </c>
      <c r="I145" s="208"/>
      <c r="J145" s="822"/>
      <c r="K145" s="823"/>
      <c r="L145" s="823"/>
      <c r="M145" s="823"/>
      <c r="N145" s="824"/>
    </row>
    <row r="146" spans="1:14" ht="47.25" x14ac:dyDescent="0.25">
      <c r="A146" s="197" t="s">
        <v>218</v>
      </c>
      <c r="B146" s="207" t="s">
        <v>1730</v>
      </c>
      <c r="C146" s="209" t="s">
        <v>13</v>
      </c>
      <c r="D146" s="209" t="s">
        <v>13</v>
      </c>
      <c r="E146" s="209" t="s">
        <v>13</v>
      </c>
      <c r="F146" s="209" t="s">
        <v>13</v>
      </c>
      <c r="G146" s="210"/>
      <c r="H146" s="210"/>
      <c r="I146" s="208"/>
      <c r="J146" s="822"/>
      <c r="K146" s="823"/>
      <c r="L146" s="823"/>
      <c r="M146" s="823"/>
      <c r="N146" s="824"/>
    </row>
    <row r="147" spans="1:14" ht="31.5" x14ac:dyDescent="0.25">
      <c r="A147" s="197" t="s">
        <v>818</v>
      </c>
      <c r="B147" s="207" t="s">
        <v>1731</v>
      </c>
      <c r="C147" s="209" t="s">
        <v>13</v>
      </c>
      <c r="D147" s="209" t="s">
        <v>13</v>
      </c>
      <c r="E147" s="209" t="s">
        <v>13</v>
      </c>
      <c r="F147" s="209" t="s">
        <v>13</v>
      </c>
      <c r="G147" s="210"/>
      <c r="H147" s="210"/>
      <c r="I147" s="208"/>
      <c r="J147" s="822"/>
      <c r="K147" s="823"/>
      <c r="L147" s="823"/>
      <c r="M147" s="823"/>
      <c r="N147" s="824"/>
    </row>
    <row r="148" spans="1:14" ht="47.25" x14ac:dyDescent="0.25">
      <c r="A148" s="197">
        <v>3</v>
      </c>
      <c r="B148" s="198" t="s">
        <v>1732</v>
      </c>
      <c r="C148" s="199"/>
      <c r="D148" s="210"/>
      <c r="E148" s="199"/>
      <c r="F148" s="210"/>
      <c r="G148" s="210"/>
      <c r="H148" s="210"/>
      <c r="I148" s="208"/>
      <c r="J148" s="822"/>
      <c r="K148" s="823"/>
      <c r="L148" s="823"/>
      <c r="M148" s="823"/>
      <c r="N148" s="824"/>
    </row>
    <row r="149" spans="1:14" ht="31.5" x14ac:dyDescent="0.25">
      <c r="A149" s="197" t="s">
        <v>1044</v>
      </c>
      <c r="B149" s="207" t="s">
        <v>1733</v>
      </c>
      <c r="C149" s="204" t="s">
        <v>13</v>
      </c>
      <c r="D149" s="204" t="s">
        <v>13</v>
      </c>
      <c r="E149" s="204" t="s">
        <v>13</v>
      </c>
      <c r="F149" s="204" t="s">
        <v>13</v>
      </c>
      <c r="G149" s="211"/>
      <c r="H149" s="211"/>
      <c r="I149" s="208"/>
      <c r="J149" s="822"/>
      <c r="K149" s="823"/>
      <c r="L149" s="823"/>
      <c r="M149" s="823"/>
      <c r="N149" s="824"/>
    </row>
    <row r="150" spans="1:14" ht="15.75" x14ac:dyDescent="0.25">
      <c r="A150" s="197" t="s">
        <v>1046</v>
      </c>
      <c r="B150" s="207" t="s">
        <v>1734</v>
      </c>
      <c r="C150" s="204">
        <v>41518</v>
      </c>
      <c r="D150" s="212">
        <v>41760</v>
      </c>
      <c r="E150" s="204">
        <v>41518</v>
      </c>
      <c r="F150" s="212"/>
      <c r="G150" s="205">
        <v>0.5</v>
      </c>
      <c r="H150" s="205">
        <v>0.5</v>
      </c>
      <c r="I150" s="208"/>
      <c r="J150" s="822"/>
      <c r="K150" s="823"/>
      <c r="L150" s="823"/>
      <c r="M150" s="823"/>
      <c r="N150" s="824"/>
    </row>
    <row r="151" spans="1:14" ht="15.75" x14ac:dyDescent="0.25">
      <c r="A151" s="197" t="s">
        <v>1049</v>
      </c>
      <c r="B151" s="207" t="s">
        <v>1735</v>
      </c>
      <c r="C151" s="212">
        <v>41518</v>
      </c>
      <c r="D151" s="212">
        <v>41760</v>
      </c>
      <c r="E151" s="212">
        <v>41518</v>
      </c>
      <c r="F151" s="212"/>
      <c r="G151" s="205">
        <v>0.5</v>
      </c>
      <c r="H151" s="205">
        <v>0.5</v>
      </c>
      <c r="I151" s="208"/>
      <c r="J151" s="822" t="s">
        <v>1736</v>
      </c>
      <c r="K151" s="823"/>
      <c r="L151" s="823"/>
      <c r="M151" s="823"/>
      <c r="N151" s="824"/>
    </row>
    <row r="152" spans="1:14" ht="15.75" x14ac:dyDescent="0.25">
      <c r="A152" s="197" t="s">
        <v>1052</v>
      </c>
      <c r="B152" s="207" t="s">
        <v>1737</v>
      </c>
      <c r="C152" s="212">
        <v>41760</v>
      </c>
      <c r="D152" s="212">
        <v>41760</v>
      </c>
      <c r="E152" s="212"/>
      <c r="F152" s="212"/>
      <c r="G152" s="205">
        <v>0</v>
      </c>
      <c r="H152" s="205">
        <v>0</v>
      </c>
      <c r="I152" s="208"/>
      <c r="J152" s="822"/>
      <c r="K152" s="823"/>
      <c r="L152" s="823"/>
      <c r="M152" s="823"/>
      <c r="N152" s="824"/>
    </row>
    <row r="153" spans="1:14" ht="15.75" x14ac:dyDescent="0.25">
      <c r="A153" s="197" t="s">
        <v>1054</v>
      </c>
      <c r="B153" s="207" t="s">
        <v>1738</v>
      </c>
      <c r="C153" s="212" t="s">
        <v>13</v>
      </c>
      <c r="D153" s="212">
        <v>41791</v>
      </c>
      <c r="E153" s="212" t="s">
        <v>13</v>
      </c>
      <c r="F153" s="212"/>
      <c r="G153" s="205">
        <v>0</v>
      </c>
      <c r="H153" s="205">
        <v>0</v>
      </c>
      <c r="I153" s="208"/>
      <c r="J153" s="822"/>
      <c r="K153" s="823"/>
      <c r="L153" s="823"/>
      <c r="M153" s="823"/>
      <c r="N153" s="824"/>
    </row>
    <row r="154" spans="1:14" ht="15.75" x14ac:dyDescent="0.2">
      <c r="A154" s="197">
        <v>4</v>
      </c>
      <c r="B154" s="198" t="s">
        <v>1739</v>
      </c>
      <c r="C154" s="199"/>
      <c r="D154" s="210"/>
      <c r="E154" s="199"/>
      <c r="F154" s="210"/>
      <c r="G154" s="210"/>
      <c r="H154" s="210"/>
      <c r="I154" s="213"/>
      <c r="J154" s="822"/>
      <c r="K154" s="823"/>
      <c r="L154" s="823"/>
      <c r="M154" s="823"/>
      <c r="N154" s="824"/>
    </row>
    <row r="155" spans="1:14" ht="15.75" x14ac:dyDescent="0.2">
      <c r="A155" s="197" t="s">
        <v>1073</v>
      </c>
      <c r="B155" s="207" t="s">
        <v>1740</v>
      </c>
      <c r="C155" s="212">
        <v>41791</v>
      </c>
      <c r="D155" s="212">
        <v>41791</v>
      </c>
      <c r="E155" s="212"/>
      <c r="F155" s="212"/>
      <c r="G155" s="211">
        <v>0</v>
      </c>
      <c r="H155" s="211">
        <v>0</v>
      </c>
      <c r="I155" s="213"/>
      <c r="J155" s="822"/>
      <c r="K155" s="823"/>
      <c r="L155" s="823"/>
      <c r="M155" s="823"/>
      <c r="N155" s="824"/>
    </row>
    <row r="156" spans="1:14" ht="47.25" x14ac:dyDescent="0.25">
      <c r="A156" s="197" t="s">
        <v>1078</v>
      </c>
      <c r="B156" s="207" t="s">
        <v>1741</v>
      </c>
      <c r="C156" s="204" t="s">
        <v>13</v>
      </c>
      <c r="D156" s="212" t="s">
        <v>13</v>
      </c>
      <c r="E156" s="204" t="s">
        <v>13</v>
      </c>
      <c r="F156" s="212" t="s">
        <v>13</v>
      </c>
      <c r="G156" s="211"/>
      <c r="H156" s="211"/>
      <c r="I156" s="208"/>
      <c r="J156" s="822"/>
      <c r="K156" s="823"/>
      <c r="L156" s="823"/>
      <c r="M156" s="823"/>
      <c r="N156" s="824"/>
    </row>
    <row r="157" spans="1:14" ht="31.5" x14ac:dyDescent="0.25">
      <c r="A157" s="197" t="s">
        <v>1087</v>
      </c>
      <c r="B157" s="207" t="s">
        <v>1742</v>
      </c>
      <c r="C157" s="212">
        <v>41791</v>
      </c>
      <c r="D157" s="212">
        <v>41791</v>
      </c>
      <c r="E157" s="212"/>
      <c r="F157" s="212"/>
      <c r="G157" s="211">
        <v>0</v>
      </c>
      <c r="H157" s="211">
        <v>0</v>
      </c>
      <c r="I157" s="208"/>
      <c r="J157" s="822"/>
      <c r="K157" s="823"/>
      <c r="L157" s="823"/>
      <c r="M157" s="823"/>
      <c r="N157" s="824"/>
    </row>
    <row r="158" spans="1:14" ht="32.25" thickBot="1" x14ac:dyDescent="0.3">
      <c r="A158" s="214" t="s">
        <v>1108</v>
      </c>
      <c r="B158" s="215" t="s">
        <v>1743</v>
      </c>
      <c r="C158" s="212">
        <v>41791</v>
      </c>
      <c r="D158" s="212">
        <v>41791</v>
      </c>
      <c r="E158" s="212"/>
      <c r="F158" s="212"/>
      <c r="G158" s="218">
        <v>0</v>
      </c>
      <c r="H158" s="218">
        <v>0</v>
      </c>
      <c r="I158" s="219"/>
      <c r="J158" s="825"/>
      <c r="K158" s="826"/>
      <c r="L158" s="826"/>
      <c r="M158" s="826"/>
      <c r="N158" s="827"/>
    </row>
    <row r="159" spans="1:14" ht="16.5" thickBot="1" x14ac:dyDescent="0.25">
      <c r="A159" s="1083" t="s">
        <v>1749</v>
      </c>
      <c r="B159" s="1083"/>
      <c r="C159" s="1083"/>
      <c r="D159" s="1083"/>
      <c r="E159" s="1083"/>
      <c r="F159" s="1083"/>
      <c r="G159" s="1083"/>
      <c r="H159" s="1083"/>
      <c r="I159" s="1083"/>
      <c r="J159" s="1083"/>
      <c r="K159" s="1083"/>
      <c r="L159" s="1083"/>
      <c r="M159" s="1083"/>
      <c r="N159" s="1084"/>
    </row>
    <row r="160" spans="1:14" ht="15.75" x14ac:dyDescent="0.2">
      <c r="A160" s="197">
        <v>1</v>
      </c>
      <c r="B160" s="198" t="s">
        <v>1719</v>
      </c>
      <c r="C160" s="199"/>
      <c r="D160" s="200"/>
      <c r="E160" s="199"/>
      <c r="F160" s="200"/>
      <c r="G160" s="201"/>
      <c r="H160" s="201"/>
      <c r="I160" s="202"/>
      <c r="J160" s="831"/>
      <c r="K160" s="832"/>
      <c r="L160" s="832"/>
      <c r="M160" s="832"/>
      <c r="N160" s="833"/>
    </row>
    <row r="161" spans="1:14" ht="15.75" x14ac:dyDescent="0.2">
      <c r="A161" s="197" t="s">
        <v>787</v>
      </c>
      <c r="B161" s="203" t="s">
        <v>1720</v>
      </c>
      <c r="C161" s="204" t="s">
        <v>13</v>
      </c>
      <c r="D161" s="204" t="s">
        <v>13</v>
      </c>
      <c r="E161" s="204" t="s">
        <v>13</v>
      </c>
      <c r="F161" s="204" t="s">
        <v>13</v>
      </c>
      <c r="G161" s="205"/>
      <c r="H161" s="205"/>
      <c r="I161" s="206"/>
      <c r="J161" s="822"/>
      <c r="K161" s="823"/>
      <c r="L161" s="823"/>
      <c r="M161" s="823"/>
      <c r="N161" s="824"/>
    </row>
    <row r="162" spans="1:14" ht="15.75" x14ac:dyDescent="0.2">
      <c r="A162" s="197" t="s">
        <v>799</v>
      </c>
      <c r="B162" s="203" t="s">
        <v>1721</v>
      </c>
      <c r="C162" s="204" t="s">
        <v>13</v>
      </c>
      <c r="D162" s="204" t="s">
        <v>13</v>
      </c>
      <c r="E162" s="204" t="s">
        <v>13</v>
      </c>
      <c r="F162" s="204" t="s">
        <v>13</v>
      </c>
      <c r="G162" s="205"/>
      <c r="H162" s="205"/>
      <c r="I162" s="206"/>
      <c r="J162" s="822"/>
      <c r="K162" s="823"/>
      <c r="L162" s="823"/>
      <c r="M162" s="823"/>
      <c r="N162" s="824"/>
    </row>
    <row r="163" spans="1:14" ht="31.5" x14ac:dyDescent="0.2">
      <c r="A163" s="197" t="s">
        <v>801</v>
      </c>
      <c r="B163" s="207" t="s">
        <v>1722</v>
      </c>
      <c r="C163" s="204">
        <v>41275</v>
      </c>
      <c r="D163" s="204">
        <v>41275</v>
      </c>
      <c r="E163" s="204">
        <v>41275</v>
      </c>
      <c r="F163" s="204">
        <v>41275</v>
      </c>
      <c r="G163" s="205">
        <v>1</v>
      </c>
      <c r="H163" s="205">
        <v>1</v>
      </c>
      <c r="I163" s="206"/>
      <c r="J163" s="822"/>
      <c r="K163" s="823"/>
      <c r="L163" s="823"/>
      <c r="M163" s="823"/>
      <c r="N163" s="824"/>
    </row>
    <row r="164" spans="1:14" ht="15.75" x14ac:dyDescent="0.2">
      <c r="A164" s="197" t="s">
        <v>803</v>
      </c>
      <c r="B164" s="207" t="s">
        <v>1723</v>
      </c>
      <c r="C164" s="204" t="s">
        <v>291</v>
      </c>
      <c r="D164" s="204" t="s">
        <v>291</v>
      </c>
      <c r="E164" s="204" t="s">
        <v>291</v>
      </c>
      <c r="F164" s="204" t="s">
        <v>291</v>
      </c>
      <c r="G164" s="205"/>
      <c r="H164" s="205"/>
      <c r="I164" s="206"/>
      <c r="J164" s="822"/>
      <c r="K164" s="823"/>
      <c r="L164" s="823"/>
      <c r="M164" s="823"/>
      <c r="N164" s="824"/>
    </row>
    <row r="165" spans="1:14" ht="15.75" x14ac:dyDescent="0.25">
      <c r="A165" s="197" t="s">
        <v>1724</v>
      </c>
      <c r="B165" s="207" t="s">
        <v>1725</v>
      </c>
      <c r="C165" s="204">
        <v>41306</v>
      </c>
      <c r="D165" s="204">
        <v>41334</v>
      </c>
      <c r="E165" s="204">
        <v>41306</v>
      </c>
      <c r="F165" s="204">
        <v>41334</v>
      </c>
      <c r="G165" s="205">
        <v>1</v>
      </c>
      <c r="H165" s="205">
        <v>1</v>
      </c>
      <c r="I165" s="208"/>
      <c r="J165" s="822"/>
      <c r="K165" s="823"/>
      <c r="L165" s="823"/>
      <c r="M165" s="823"/>
      <c r="N165" s="824"/>
    </row>
    <row r="166" spans="1:14" ht="47.25" x14ac:dyDescent="0.25">
      <c r="A166" s="197" t="s">
        <v>1726</v>
      </c>
      <c r="B166" s="207" t="s">
        <v>1727</v>
      </c>
      <c r="C166" s="209" t="s">
        <v>13</v>
      </c>
      <c r="D166" s="209" t="s">
        <v>13</v>
      </c>
      <c r="E166" s="209" t="s">
        <v>13</v>
      </c>
      <c r="F166" s="209" t="s">
        <v>13</v>
      </c>
      <c r="G166" s="210"/>
      <c r="H166" s="210"/>
      <c r="I166" s="208"/>
      <c r="J166" s="822"/>
      <c r="K166" s="823"/>
      <c r="L166" s="823"/>
      <c r="M166" s="823"/>
      <c r="N166" s="824"/>
    </row>
    <row r="167" spans="1:14" ht="15.75" x14ac:dyDescent="0.25">
      <c r="A167" s="197">
        <v>2</v>
      </c>
      <c r="B167" s="198" t="s">
        <v>1728</v>
      </c>
      <c r="C167" s="199"/>
      <c r="D167" s="210"/>
      <c r="E167" s="199"/>
      <c r="F167" s="210"/>
      <c r="G167" s="210"/>
      <c r="H167" s="210"/>
      <c r="I167" s="208"/>
      <c r="J167" s="822"/>
      <c r="K167" s="823"/>
      <c r="L167" s="823"/>
      <c r="M167" s="823"/>
      <c r="N167" s="824"/>
    </row>
    <row r="168" spans="1:14" ht="31.5" x14ac:dyDescent="0.25">
      <c r="A168" s="197" t="s">
        <v>815</v>
      </c>
      <c r="B168" s="207" t="s">
        <v>1729</v>
      </c>
      <c r="C168" s="204">
        <v>41518</v>
      </c>
      <c r="D168" s="204">
        <v>41518</v>
      </c>
      <c r="E168" s="204">
        <v>41518</v>
      </c>
      <c r="F168" s="204">
        <v>41518</v>
      </c>
      <c r="G168" s="211">
        <v>1</v>
      </c>
      <c r="H168" s="211">
        <v>1</v>
      </c>
      <c r="I168" s="208"/>
      <c r="J168" s="822"/>
      <c r="K168" s="823"/>
      <c r="L168" s="823"/>
      <c r="M168" s="823"/>
      <c r="N168" s="824"/>
    </row>
    <row r="169" spans="1:14" ht="47.25" x14ac:dyDescent="0.25">
      <c r="A169" s="197" t="s">
        <v>218</v>
      </c>
      <c r="B169" s="207" t="s">
        <v>1730</v>
      </c>
      <c r="C169" s="209" t="s">
        <v>13</v>
      </c>
      <c r="D169" s="209" t="s">
        <v>13</v>
      </c>
      <c r="E169" s="209" t="s">
        <v>13</v>
      </c>
      <c r="F169" s="209" t="s">
        <v>13</v>
      </c>
      <c r="G169" s="210"/>
      <c r="H169" s="210"/>
      <c r="I169" s="208"/>
      <c r="J169" s="822"/>
      <c r="K169" s="823"/>
      <c r="L169" s="823"/>
      <c r="M169" s="823"/>
      <c r="N169" s="824"/>
    </row>
    <row r="170" spans="1:14" ht="31.5" x14ac:dyDescent="0.25">
      <c r="A170" s="197" t="s">
        <v>818</v>
      </c>
      <c r="B170" s="207" t="s">
        <v>1731</v>
      </c>
      <c r="C170" s="209" t="s">
        <v>13</v>
      </c>
      <c r="D170" s="209" t="s">
        <v>13</v>
      </c>
      <c r="E170" s="209" t="s">
        <v>13</v>
      </c>
      <c r="F170" s="209" t="s">
        <v>13</v>
      </c>
      <c r="G170" s="210"/>
      <c r="H170" s="210"/>
      <c r="I170" s="208"/>
      <c r="J170" s="822"/>
      <c r="K170" s="823"/>
      <c r="L170" s="823"/>
      <c r="M170" s="823"/>
      <c r="N170" s="824"/>
    </row>
    <row r="171" spans="1:14" ht="47.25" x14ac:dyDescent="0.25">
      <c r="A171" s="197">
        <v>3</v>
      </c>
      <c r="B171" s="198" t="s">
        <v>1732</v>
      </c>
      <c r="C171" s="199"/>
      <c r="D171" s="210"/>
      <c r="E171" s="199"/>
      <c r="F171" s="210"/>
      <c r="G171" s="210"/>
      <c r="H171" s="210"/>
      <c r="I171" s="208"/>
      <c r="J171" s="822"/>
      <c r="K171" s="823"/>
      <c r="L171" s="823"/>
      <c r="M171" s="823"/>
      <c r="N171" s="824"/>
    </row>
    <row r="172" spans="1:14" ht="31.5" x14ac:dyDescent="0.25">
      <c r="A172" s="197" t="s">
        <v>1044</v>
      </c>
      <c r="B172" s="207" t="s">
        <v>1733</v>
      </c>
      <c r="C172" s="204" t="s">
        <v>13</v>
      </c>
      <c r="D172" s="204" t="s">
        <v>13</v>
      </c>
      <c r="E172" s="204" t="s">
        <v>13</v>
      </c>
      <c r="F172" s="204" t="s">
        <v>13</v>
      </c>
      <c r="G172" s="211"/>
      <c r="H172" s="211"/>
      <c r="I172" s="208"/>
      <c r="J172" s="822"/>
      <c r="K172" s="823"/>
      <c r="L172" s="823"/>
      <c r="M172" s="823"/>
      <c r="N172" s="824"/>
    </row>
    <row r="173" spans="1:14" ht="15.75" x14ac:dyDescent="0.25">
      <c r="A173" s="197" t="s">
        <v>1046</v>
      </c>
      <c r="B173" s="207" t="s">
        <v>1734</v>
      </c>
      <c r="C173" s="204">
        <v>41518</v>
      </c>
      <c r="D173" s="212">
        <v>41760</v>
      </c>
      <c r="E173" s="204">
        <v>41518</v>
      </c>
      <c r="F173" s="212"/>
      <c r="G173" s="205">
        <v>0.5</v>
      </c>
      <c r="H173" s="205">
        <v>0.5</v>
      </c>
      <c r="I173" s="208"/>
      <c r="J173" s="822"/>
      <c r="K173" s="823"/>
      <c r="L173" s="823"/>
      <c r="M173" s="823"/>
      <c r="N173" s="824"/>
    </row>
    <row r="174" spans="1:14" ht="15.75" x14ac:dyDescent="0.25">
      <c r="A174" s="197" t="s">
        <v>1049</v>
      </c>
      <c r="B174" s="207" t="s">
        <v>1735</v>
      </c>
      <c r="C174" s="212">
        <v>41518</v>
      </c>
      <c r="D174" s="212">
        <v>41760</v>
      </c>
      <c r="E174" s="212">
        <v>41518</v>
      </c>
      <c r="F174" s="212"/>
      <c r="G174" s="205">
        <v>0.5</v>
      </c>
      <c r="H174" s="205">
        <v>0.5</v>
      </c>
      <c r="I174" s="208"/>
      <c r="J174" s="822" t="s">
        <v>1736</v>
      </c>
      <c r="K174" s="823"/>
      <c r="L174" s="823"/>
      <c r="M174" s="823"/>
      <c r="N174" s="824"/>
    </row>
    <row r="175" spans="1:14" ht="15.75" x14ac:dyDescent="0.25">
      <c r="A175" s="197" t="s">
        <v>1052</v>
      </c>
      <c r="B175" s="207" t="s">
        <v>1737</v>
      </c>
      <c r="C175" s="212">
        <v>41760</v>
      </c>
      <c r="D175" s="212">
        <v>41760</v>
      </c>
      <c r="E175" s="212"/>
      <c r="F175" s="212"/>
      <c r="G175" s="205">
        <v>0</v>
      </c>
      <c r="H175" s="205">
        <v>0</v>
      </c>
      <c r="I175" s="208"/>
      <c r="J175" s="822"/>
      <c r="K175" s="823"/>
      <c r="L175" s="823"/>
      <c r="M175" s="823"/>
      <c r="N175" s="824"/>
    </row>
    <row r="176" spans="1:14" ht="15.75" x14ac:dyDescent="0.25">
      <c r="A176" s="197" t="s">
        <v>1054</v>
      </c>
      <c r="B176" s="207" t="s">
        <v>1738</v>
      </c>
      <c r="C176" s="212" t="s">
        <v>13</v>
      </c>
      <c r="D176" s="212">
        <v>41791</v>
      </c>
      <c r="E176" s="212" t="s">
        <v>13</v>
      </c>
      <c r="F176" s="212"/>
      <c r="G176" s="205">
        <v>0</v>
      </c>
      <c r="H176" s="205">
        <v>0</v>
      </c>
      <c r="I176" s="208"/>
      <c r="J176" s="822"/>
      <c r="K176" s="823"/>
      <c r="L176" s="823"/>
      <c r="M176" s="823"/>
      <c r="N176" s="824"/>
    </row>
    <row r="177" spans="1:14" ht="15.75" x14ac:dyDescent="0.2">
      <c r="A177" s="197">
        <v>4</v>
      </c>
      <c r="B177" s="198" t="s">
        <v>1739</v>
      </c>
      <c r="C177" s="199"/>
      <c r="D177" s="210"/>
      <c r="E177" s="199"/>
      <c r="F177" s="210"/>
      <c r="G177" s="210"/>
      <c r="H177" s="210"/>
      <c r="I177" s="213"/>
      <c r="J177" s="822"/>
      <c r="K177" s="823"/>
      <c r="L177" s="823"/>
      <c r="M177" s="823"/>
      <c r="N177" s="824"/>
    </row>
    <row r="178" spans="1:14" ht="15.75" x14ac:dyDescent="0.2">
      <c r="A178" s="197" t="s">
        <v>1073</v>
      </c>
      <c r="B178" s="207" t="s">
        <v>1740</v>
      </c>
      <c r="C178" s="212">
        <v>41791</v>
      </c>
      <c r="D178" s="212">
        <v>41791</v>
      </c>
      <c r="E178" s="212"/>
      <c r="F178" s="212"/>
      <c r="G178" s="211">
        <v>0</v>
      </c>
      <c r="H178" s="211">
        <v>0</v>
      </c>
      <c r="I178" s="213"/>
      <c r="J178" s="822"/>
      <c r="K178" s="823"/>
      <c r="L178" s="823"/>
      <c r="M178" s="823"/>
      <c r="N178" s="824"/>
    </row>
    <row r="179" spans="1:14" ht="47.25" x14ac:dyDescent="0.25">
      <c r="A179" s="197" t="s">
        <v>1078</v>
      </c>
      <c r="B179" s="207" t="s">
        <v>1741</v>
      </c>
      <c r="C179" s="204" t="s">
        <v>13</v>
      </c>
      <c r="D179" s="212" t="s">
        <v>13</v>
      </c>
      <c r="E179" s="204" t="s">
        <v>13</v>
      </c>
      <c r="F179" s="212" t="s">
        <v>13</v>
      </c>
      <c r="G179" s="211"/>
      <c r="H179" s="211"/>
      <c r="I179" s="208"/>
      <c r="J179" s="822"/>
      <c r="K179" s="823"/>
      <c r="L179" s="823"/>
      <c r="M179" s="823"/>
      <c r="N179" s="824"/>
    </row>
    <row r="180" spans="1:14" ht="31.5" x14ac:dyDescent="0.25">
      <c r="A180" s="197" t="s">
        <v>1087</v>
      </c>
      <c r="B180" s="207" t="s">
        <v>1742</v>
      </c>
      <c r="C180" s="212">
        <v>41791</v>
      </c>
      <c r="D180" s="212">
        <v>41791</v>
      </c>
      <c r="E180" s="212"/>
      <c r="F180" s="212"/>
      <c r="G180" s="211">
        <v>0</v>
      </c>
      <c r="H180" s="211">
        <v>0</v>
      </c>
      <c r="I180" s="208"/>
      <c r="J180" s="822"/>
      <c r="K180" s="823"/>
      <c r="L180" s="823"/>
      <c r="M180" s="823"/>
      <c r="N180" s="824"/>
    </row>
    <row r="181" spans="1:14" ht="32.25" thickBot="1" x14ac:dyDescent="0.3">
      <c r="A181" s="214" t="s">
        <v>1108</v>
      </c>
      <c r="B181" s="215" t="s">
        <v>1743</v>
      </c>
      <c r="C181" s="212">
        <v>41791</v>
      </c>
      <c r="D181" s="212">
        <v>41791</v>
      </c>
      <c r="E181" s="212"/>
      <c r="F181" s="212"/>
      <c r="G181" s="218">
        <v>0</v>
      </c>
      <c r="H181" s="218">
        <v>0</v>
      </c>
      <c r="I181" s="219"/>
      <c r="J181" s="825"/>
      <c r="K181" s="826"/>
      <c r="L181" s="826"/>
      <c r="M181" s="826"/>
      <c r="N181" s="827"/>
    </row>
    <row r="182" spans="1:14" ht="16.5" thickBot="1" x14ac:dyDescent="0.25">
      <c r="A182" s="1083" t="s">
        <v>1750</v>
      </c>
      <c r="B182" s="1083"/>
      <c r="C182" s="1083"/>
      <c r="D182" s="1083"/>
      <c r="E182" s="1083"/>
      <c r="F182" s="1083"/>
      <c r="G182" s="1083"/>
      <c r="H182" s="1083"/>
      <c r="I182" s="1083"/>
      <c r="J182" s="1083"/>
      <c r="K182" s="1083"/>
      <c r="L182" s="1083"/>
      <c r="M182" s="1083"/>
      <c r="N182" s="1084"/>
    </row>
    <row r="183" spans="1:14" ht="15.75" x14ac:dyDescent="0.2">
      <c r="A183" s="197">
        <v>1</v>
      </c>
      <c r="B183" s="198" t="s">
        <v>1719</v>
      </c>
      <c r="C183" s="199"/>
      <c r="D183" s="200"/>
      <c r="E183" s="199"/>
      <c r="F183" s="200"/>
      <c r="G183" s="201"/>
      <c r="H183" s="201"/>
      <c r="I183" s="202"/>
      <c r="J183" s="831"/>
      <c r="K183" s="832"/>
      <c r="L183" s="832"/>
      <c r="M183" s="832"/>
      <c r="N183" s="833"/>
    </row>
    <row r="184" spans="1:14" ht="15.75" x14ac:dyDescent="0.2">
      <c r="A184" s="197" t="s">
        <v>787</v>
      </c>
      <c r="B184" s="203" t="s">
        <v>1720</v>
      </c>
      <c r="C184" s="204" t="s">
        <v>13</v>
      </c>
      <c r="D184" s="204" t="s">
        <v>13</v>
      </c>
      <c r="E184" s="204" t="s">
        <v>13</v>
      </c>
      <c r="F184" s="204" t="s">
        <v>13</v>
      </c>
      <c r="G184" s="205"/>
      <c r="H184" s="205"/>
      <c r="I184" s="206"/>
      <c r="J184" s="822"/>
      <c r="K184" s="823"/>
      <c r="L184" s="823"/>
      <c r="M184" s="823"/>
      <c r="N184" s="824"/>
    </row>
    <row r="185" spans="1:14" ht="15.75" x14ac:dyDescent="0.2">
      <c r="A185" s="197" t="s">
        <v>799</v>
      </c>
      <c r="B185" s="203" t="s">
        <v>1721</v>
      </c>
      <c r="C185" s="204" t="s">
        <v>13</v>
      </c>
      <c r="D185" s="204" t="s">
        <v>13</v>
      </c>
      <c r="E185" s="204" t="s">
        <v>13</v>
      </c>
      <c r="F185" s="204" t="s">
        <v>13</v>
      </c>
      <c r="G185" s="205"/>
      <c r="H185" s="205"/>
      <c r="I185" s="206"/>
      <c r="J185" s="822"/>
      <c r="K185" s="823"/>
      <c r="L185" s="823"/>
      <c r="M185" s="823"/>
      <c r="N185" s="824"/>
    </row>
    <row r="186" spans="1:14" ht="31.5" x14ac:dyDescent="0.2">
      <c r="A186" s="197" t="s">
        <v>801</v>
      </c>
      <c r="B186" s="207" t="s">
        <v>1722</v>
      </c>
      <c r="C186" s="204">
        <v>41275</v>
      </c>
      <c r="D186" s="204">
        <v>41275</v>
      </c>
      <c r="E186" s="204">
        <v>41275</v>
      </c>
      <c r="F186" s="204">
        <v>41275</v>
      </c>
      <c r="G186" s="205">
        <v>1</v>
      </c>
      <c r="H186" s="205">
        <v>1</v>
      </c>
      <c r="I186" s="206"/>
      <c r="J186" s="822"/>
      <c r="K186" s="823"/>
      <c r="L186" s="823"/>
      <c r="M186" s="823"/>
      <c r="N186" s="824"/>
    </row>
    <row r="187" spans="1:14" ht="15.75" x14ac:dyDescent="0.2">
      <c r="A187" s="197" t="s">
        <v>803</v>
      </c>
      <c r="B187" s="207" t="s">
        <v>1723</v>
      </c>
      <c r="C187" s="204" t="s">
        <v>291</v>
      </c>
      <c r="D187" s="204" t="s">
        <v>291</v>
      </c>
      <c r="E187" s="204" t="s">
        <v>291</v>
      </c>
      <c r="F187" s="204" t="s">
        <v>291</v>
      </c>
      <c r="G187" s="205"/>
      <c r="H187" s="205"/>
      <c r="I187" s="206"/>
      <c r="J187" s="822"/>
      <c r="K187" s="823"/>
      <c r="L187" s="823"/>
      <c r="M187" s="823"/>
      <c r="N187" s="824"/>
    </row>
    <row r="188" spans="1:14" ht="15.75" x14ac:dyDescent="0.25">
      <c r="A188" s="197" t="s">
        <v>1724</v>
      </c>
      <c r="B188" s="207" t="s">
        <v>1725</v>
      </c>
      <c r="C188" s="204">
        <v>41306</v>
      </c>
      <c r="D188" s="204">
        <v>41334</v>
      </c>
      <c r="E188" s="204">
        <v>41306</v>
      </c>
      <c r="F188" s="204">
        <v>41334</v>
      </c>
      <c r="G188" s="205">
        <v>1</v>
      </c>
      <c r="H188" s="205">
        <v>1</v>
      </c>
      <c r="I188" s="208"/>
      <c r="J188" s="822"/>
      <c r="K188" s="823"/>
      <c r="L188" s="823"/>
      <c r="M188" s="823"/>
      <c r="N188" s="824"/>
    </row>
    <row r="189" spans="1:14" ht="47.25" x14ac:dyDescent="0.25">
      <c r="A189" s="197" t="s">
        <v>1726</v>
      </c>
      <c r="B189" s="207" t="s">
        <v>1727</v>
      </c>
      <c r="C189" s="209" t="s">
        <v>13</v>
      </c>
      <c r="D189" s="209" t="s">
        <v>13</v>
      </c>
      <c r="E189" s="209" t="s">
        <v>13</v>
      </c>
      <c r="F189" s="209" t="s">
        <v>13</v>
      </c>
      <c r="G189" s="210"/>
      <c r="H189" s="210"/>
      <c r="I189" s="208"/>
      <c r="J189" s="822"/>
      <c r="K189" s="823"/>
      <c r="L189" s="823"/>
      <c r="M189" s="823"/>
      <c r="N189" s="824"/>
    </row>
    <row r="190" spans="1:14" ht="15.75" x14ac:dyDescent="0.25">
      <c r="A190" s="197">
        <v>2</v>
      </c>
      <c r="B190" s="198" t="s">
        <v>1728</v>
      </c>
      <c r="C190" s="199"/>
      <c r="D190" s="210"/>
      <c r="E190" s="199"/>
      <c r="F190" s="210"/>
      <c r="G190" s="210"/>
      <c r="H190" s="210"/>
      <c r="I190" s="208"/>
      <c r="J190" s="822"/>
      <c r="K190" s="823"/>
      <c r="L190" s="823"/>
      <c r="M190" s="823"/>
      <c r="N190" s="824"/>
    </row>
    <row r="191" spans="1:14" ht="31.5" x14ac:dyDescent="0.25">
      <c r="A191" s="197" t="s">
        <v>815</v>
      </c>
      <c r="B191" s="207" t="s">
        <v>1729</v>
      </c>
      <c r="C191" s="204">
        <v>41518</v>
      </c>
      <c r="D191" s="204">
        <v>41518</v>
      </c>
      <c r="E191" s="204">
        <v>41518</v>
      </c>
      <c r="F191" s="204">
        <v>41518</v>
      </c>
      <c r="G191" s="211">
        <v>1</v>
      </c>
      <c r="H191" s="211">
        <v>1</v>
      </c>
      <c r="I191" s="208"/>
      <c r="J191" s="822"/>
      <c r="K191" s="823"/>
      <c r="L191" s="823"/>
      <c r="M191" s="823"/>
      <c r="N191" s="824"/>
    </row>
    <row r="192" spans="1:14" ht="47.25" x14ac:dyDescent="0.25">
      <c r="A192" s="197" t="s">
        <v>218</v>
      </c>
      <c r="B192" s="207" t="s">
        <v>1730</v>
      </c>
      <c r="C192" s="209" t="s">
        <v>13</v>
      </c>
      <c r="D192" s="209" t="s">
        <v>13</v>
      </c>
      <c r="E192" s="209" t="s">
        <v>13</v>
      </c>
      <c r="F192" s="209" t="s">
        <v>13</v>
      </c>
      <c r="G192" s="210"/>
      <c r="H192" s="210"/>
      <c r="I192" s="208"/>
      <c r="J192" s="822"/>
      <c r="K192" s="823"/>
      <c r="L192" s="823"/>
      <c r="M192" s="823"/>
      <c r="N192" s="824"/>
    </row>
    <row r="193" spans="1:14" ht="31.5" x14ac:dyDescent="0.25">
      <c r="A193" s="197" t="s">
        <v>818</v>
      </c>
      <c r="B193" s="207" t="s">
        <v>1731</v>
      </c>
      <c r="C193" s="209" t="s">
        <v>13</v>
      </c>
      <c r="D193" s="209" t="s">
        <v>13</v>
      </c>
      <c r="E193" s="209" t="s">
        <v>13</v>
      </c>
      <c r="F193" s="209" t="s">
        <v>13</v>
      </c>
      <c r="G193" s="210"/>
      <c r="H193" s="210"/>
      <c r="I193" s="208"/>
      <c r="J193" s="822"/>
      <c r="K193" s="823"/>
      <c r="L193" s="823"/>
      <c r="M193" s="823"/>
      <c r="N193" s="824"/>
    </row>
    <row r="194" spans="1:14" ht="47.25" x14ac:dyDescent="0.25">
      <c r="A194" s="197">
        <v>3</v>
      </c>
      <c r="B194" s="198" t="s">
        <v>1732</v>
      </c>
      <c r="C194" s="199"/>
      <c r="D194" s="210"/>
      <c r="E194" s="199"/>
      <c r="F194" s="210"/>
      <c r="G194" s="210"/>
      <c r="H194" s="210"/>
      <c r="I194" s="208"/>
      <c r="J194" s="822"/>
      <c r="K194" s="823"/>
      <c r="L194" s="823"/>
      <c r="M194" s="823"/>
      <c r="N194" s="824"/>
    </row>
    <row r="195" spans="1:14" ht="31.5" x14ac:dyDescent="0.25">
      <c r="A195" s="197" t="s">
        <v>1044</v>
      </c>
      <c r="B195" s="207" t="s">
        <v>1733</v>
      </c>
      <c r="C195" s="204" t="s">
        <v>13</v>
      </c>
      <c r="D195" s="204" t="s">
        <v>13</v>
      </c>
      <c r="E195" s="204" t="s">
        <v>13</v>
      </c>
      <c r="F195" s="204" t="s">
        <v>13</v>
      </c>
      <c r="G195" s="211"/>
      <c r="H195" s="211"/>
      <c r="I195" s="208"/>
      <c r="J195" s="822"/>
      <c r="K195" s="823"/>
      <c r="L195" s="823"/>
      <c r="M195" s="823"/>
      <c r="N195" s="824"/>
    </row>
    <row r="196" spans="1:14" ht="15.75" x14ac:dyDescent="0.25">
      <c r="A196" s="197" t="s">
        <v>1046</v>
      </c>
      <c r="B196" s="207" t="s">
        <v>1734</v>
      </c>
      <c r="C196" s="204">
        <v>41518</v>
      </c>
      <c r="D196" s="212">
        <v>41760</v>
      </c>
      <c r="E196" s="204">
        <v>41518</v>
      </c>
      <c r="F196" s="212"/>
      <c r="G196" s="205">
        <v>0.5</v>
      </c>
      <c r="H196" s="205">
        <v>0.5</v>
      </c>
      <c r="I196" s="208"/>
      <c r="J196" s="822"/>
      <c r="K196" s="823"/>
      <c r="L196" s="823"/>
      <c r="M196" s="823"/>
      <c r="N196" s="824"/>
    </row>
    <row r="197" spans="1:14" ht="15.75" x14ac:dyDescent="0.25">
      <c r="A197" s="197" t="s">
        <v>1049</v>
      </c>
      <c r="B197" s="207" t="s">
        <v>1735</v>
      </c>
      <c r="C197" s="212">
        <v>41518</v>
      </c>
      <c r="D197" s="212">
        <v>41760</v>
      </c>
      <c r="E197" s="212">
        <v>41518</v>
      </c>
      <c r="F197" s="212"/>
      <c r="G197" s="205">
        <v>0.5</v>
      </c>
      <c r="H197" s="205">
        <v>0.5</v>
      </c>
      <c r="I197" s="208"/>
      <c r="J197" s="822" t="s">
        <v>1736</v>
      </c>
      <c r="K197" s="823"/>
      <c r="L197" s="823"/>
      <c r="M197" s="823"/>
      <c r="N197" s="824"/>
    </row>
    <row r="198" spans="1:14" ht="15.75" x14ac:dyDescent="0.25">
      <c r="A198" s="197" t="s">
        <v>1052</v>
      </c>
      <c r="B198" s="207" t="s">
        <v>1737</v>
      </c>
      <c r="C198" s="212">
        <v>41760</v>
      </c>
      <c r="D198" s="212">
        <v>41760</v>
      </c>
      <c r="E198" s="212"/>
      <c r="F198" s="212"/>
      <c r="G198" s="205">
        <v>0</v>
      </c>
      <c r="H198" s="205">
        <v>0</v>
      </c>
      <c r="I198" s="208"/>
      <c r="J198" s="822"/>
      <c r="K198" s="823"/>
      <c r="L198" s="823"/>
      <c r="M198" s="823"/>
      <c r="N198" s="824"/>
    </row>
    <row r="199" spans="1:14" ht="15.75" x14ac:dyDescent="0.25">
      <c r="A199" s="197" t="s">
        <v>1054</v>
      </c>
      <c r="B199" s="207" t="s">
        <v>1738</v>
      </c>
      <c r="C199" s="212" t="s">
        <v>13</v>
      </c>
      <c r="D199" s="212">
        <v>41791</v>
      </c>
      <c r="E199" s="212" t="s">
        <v>13</v>
      </c>
      <c r="F199" s="212"/>
      <c r="G199" s="205">
        <v>0</v>
      </c>
      <c r="H199" s="205">
        <v>0</v>
      </c>
      <c r="I199" s="208"/>
      <c r="J199" s="822"/>
      <c r="K199" s="823"/>
      <c r="L199" s="823"/>
      <c r="M199" s="823"/>
      <c r="N199" s="824"/>
    </row>
    <row r="200" spans="1:14" ht="15.75" x14ac:dyDescent="0.2">
      <c r="A200" s="197">
        <v>4</v>
      </c>
      <c r="B200" s="198" t="s">
        <v>1739</v>
      </c>
      <c r="C200" s="199"/>
      <c r="D200" s="210"/>
      <c r="E200" s="199"/>
      <c r="F200" s="210"/>
      <c r="G200" s="210"/>
      <c r="H200" s="210"/>
      <c r="I200" s="213"/>
      <c r="J200" s="822"/>
      <c r="K200" s="823"/>
      <c r="L200" s="823"/>
      <c r="M200" s="823"/>
      <c r="N200" s="824"/>
    </row>
    <row r="201" spans="1:14" ht="15.75" x14ac:dyDescent="0.2">
      <c r="A201" s="197" t="s">
        <v>1073</v>
      </c>
      <c r="B201" s="207" t="s">
        <v>1740</v>
      </c>
      <c r="C201" s="212">
        <v>41791</v>
      </c>
      <c r="D201" s="212">
        <v>41791</v>
      </c>
      <c r="E201" s="212"/>
      <c r="F201" s="212"/>
      <c r="G201" s="211">
        <v>0</v>
      </c>
      <c r="H201" s="211">
        <v>0</v>
      </c>
      <c r="I201" s="213"/>
      <c r="J201" s="822"/>
      <c r="K201" s="823"/>
      <c r="L201" s="823"/>
      <c r="M201" s="823"/>
      <c r="N201" s="824"/>
    </row>
    <row r="202" spans="1:14" ht="47.25" x14ac:dyDescent="0.25">
      <c r="A202" s="197" t="s">
        <v>1078</v>
      </c>
      <c r="B202" s="207" t="s">
        <v>1741</v>
      </c>
      <c r="C202" s="204" t="s">
        <v>13</v>
      </c>
      <c r="D202" s="212" t="s">
        <v>13</v>
      </c>
      <c r="E202" s="204" t="s">
        <v>13</v>
      </c>
      <c r="F202" s="212" t="s">
        <v>13</v>
      </c>
      <c r="G202" s="211"/>
      <c r="H202" s="211"/>
      <c r="I202" s="208"/>
      <c r="J202" s="822"/>
      <c r="K202" s="823"/>
      <c r="L202" s="823"/>
      <c r="M202" s="823"/>
      <c r="N202" s="824"/>
    </row>
    <row r="203" spans="1:14" ht="31.5" x14ac:dyDescent="0.25">
      <c r="A203" s="197" t="s">
        <v>1087</v>
      </c>
      <c r="B203" s="207" t="s">
        <v>1742</v>
      </c>
      <c r="C203" s="212">
        <v>41791</v>
      </c>
      <c r="D203" s="212">
        <v>41791</v>
      </c>
      <c r="E203" s="212"/>
      <c r="F203" s="212"/>
      <c r="G203" s="211">
        <v>0</v>
      </c>
      <c r="H203" s="211">
        <v>0</v>
      </c>
      <c r="I203" s="208"/>
      <c r="J203" s="822"/>
      <c r="K203" s="823"/>
      <c r="L203" s="823"/>
      <c r="M203" s="823"/>
      <c r="N203" s="824"/>
    </row>
    <row r="204" spans="1:14" ht="32.25" thickBot="1" x14ac:dyDescent="0.3">
      <c r="A204" s="214" t="s">
        <v>1108</v>
      </c>
      <c r="B204" s="215" t="s">
        <v>1743</v>
      </c>
      <c r="C204" s="212">
        <v>41791</v>
      </c>
      <c r="D204" s="212">
        <v>41791</v>
      </c>
      <c r="E204" s="212"/>
      <c r="F204" s="212"/>
      <c r="G204" s="218">
        <v>0</v>
      </c>
      <c r="H204" s="218">
        <v>0</v>
      </c>
      <c r="I204" s="219"/>
      <c r="J204" s="825"/>
      <c r="K204" s="826"/>
      <c r="L204" s="826"/>
      <c r="M204" s="826"/>
      <c r="N204" s="827"/>
    </row>
    <row r="205" spans="1:14" ht="16.5" thickBot="1" x14ac:dyDescent="0.25">
      <c r="A205" s="1083" t="s">
        <v>1751</v>
      </c>
      <c r="B205" s="1083"/>
      <c r="C205" s="1083"/>
      <c r="D205" s="1083"/>
      <c r="E205" s="1083"/>
      <c r="F205" s="1083"/>
      <c r="G205" s="1083"/>
      <c r="H205" s="1083"/>
      <c r="I205" s="1083"/>
      <c r="J205" s="1083"/>
      <c r="K205" s="1083"/>
      <c r="L205" s="1083"/>
      <c r="M205" s="1083"/>
      <c r="N205" s="1084"/>
    </row>
    <row r="206" spans="1:14" ht="15.75" x14ac:dyDescent="0.2">
      <c r="A206" s="197">
        <v>1</v>
      </c>
      <c r="B206" s="198" t="s">
        <v>1719</v>
      </c>
      <c r="C206" s="199"/>
      <c r="D206" s="200"/>
      <c r="E206" s="199"/>
      <c r="F206" s="200"/>
      <c r="G206" s="201"/>
      <c r="H206" s="201"/>
      <c r="I206" s="202"/>
      <c r="J206" s="831"/>
      <c r="K206" s="832"/>
      <c r="L206" s="832"/>
      <c r="M206" s="832"/>
      <c r="N206" s="833"/>
    </row>
    <row r="207" spans="1:14" ht="15.75" x14ac:dyDescent="0.2">
      <c r="A207" s="197" t="s">
        <v>787</v>
      </c>
      <c r="B207" s="203" t="s">
        <v>1720</v>
      </c>
      <c r="C207" s="204" t="s">
        <v>13</v>
      </c>
      <c r="D207" s="204" t="s">
        <v>13</v>
      </c>
      <c r="E207" s="204" t="s">
        <v>13</v>
      </c>
      <c r="F207" s="204" t="s">
        <v>13</v>
      </c>
      <c r="G207" s="205"/>
      <c r="H207" s="205"/>
      <c r="I207" s="206"/>
      <c r="J207" s="822"/>
      <c r="K207" s="823"/>
      <c r="L207" s="823"/>
      <c r="M207" s="823"/>
      <c r="N207" s="824"/>
    </row>
    <row r="208" spans="1:14" ht="15.75" x14ac:dyDescent="0.2">
      <c r="A208" s="197" t="s">
        <v>799</v>
      </c>
      <c r="B208" s="203" t="s">
        <v>1721</v>
      </c>
      <c r="C208" s="204" t="s">
        <v>13</v>
      </c>
      <c r="D208" s="204" t="s">
        <v>13</v>
      </c>
      <c r="E208" s="204" t="s">
        <v>13</v>
      </c>
      <c r="F208" s="204" t="s">
        <v>13</v>
      </c>
      <c r="G208" s="205"/>
      <c r="H208" s="205"/>
      <c r="I208" s="206"/>
      <c r="J208" s="822"/>
      <c r="K208" s="823"/>
      <c r="L208" s="823"/>
      <c r="M208" s="823"/>
      <c r="N208" s="824"/>
    </row>
    <row r="209" spans="1:14" ht="31.5" x14ac:dyDescent="0.2">
      <c r="A209" s="197" t="s">
        <v>801</v>
      </c>
      <c r="B209" s="207" t="s">
        <v>1722</v>
      </c>
      <c r="C209" s="204">
        <v>41334</v>
      </c>
      <c r="D209" s="204">
        <v>41334</v>
      </c>
      <c r="E209" s="204">
        <v>41334</v>
      </c>
      <c r="F209" s="204">
        <v>41334</v>
      </c>
      <c r="G209" s="205">
        <v>1</v>
      </c>
      <c r="H209" s="205">
        <v>1</v>
      </c>
      <c r="I209" s="206"/>
      <c r="J209" s="822"/>
      <c r="K209" s="823"/>
      <c r="L209" s="823"/>
      <c r="M209" s="823"/>
      <c r="N209" s="824"/>
    </row>
    <row r="210" spans="1:14" ht="15.75" x14ac:dyDescent="0.2">
      <c r="A210" s="197" t="s">
        <v>803</v>
      </c>
      <c r="B210" s="207" t="s">
        <v>1723</v>
      </c>
      <c r="C210" s="204" t="s">
        <v>291</v>
      </c>
      <c r="D210" s="204" t="s">
        <v>291</v>
      </c>
      <c r="E210" s="204" t="s">
        <v>291</v>
      </c>
      <c r="F210" s="204" t="s">
        <v>291</v>
      </c>
      <c r="G210" s="205"/>
      <c r="H210" s="205"/>
      <c r="I210" s="206"/>
      <c r="J210" s="822"/>
      <c r="K210" s="823"/>
      <c r="L210" s="823"/>
      <c r="M210" s="823"/>
      <c r="N210" s="824"/>
    </row>
    <row r="211" spans="1:14" ht="15.75" x14ac:dyDescent="0.25">
      <c r="A211" s="197" t="s">
        <v>1724</v>
      </c>
      <c r="B211" s="207" t="s">
        <v>1725</v>
      </c>
      <c r="C211" s="204">
        <v>41365</v>
      </c>
      <c r="D211" s="204">
        <v>41395</v>
      </c>
      <c r="E211" s="204">
        <v>41365</v>
      </c>
      <c r="F211" s="204">
        <v>41395</v>
      </c>
      <c r="G211" s="205">
        <v>1</v>
      </c>
      <c r="H211" s="205">
        <v>1</v>
      </c>
      <c r="I211" s="208"/>
      <c r="J211" s="822"/>
      <c r="K211" s="823"/>
      <c r="L211" s="823"/>
      <c r="M211" s="823"/>
      <c r="N211" s="824"/>
    </row>
    <row r="212" spans="1:14" ht="47.25" x14ac:dyDescent="0.25">
      <c r="A212" s="197" t="s">
        <v>1726</v>
      </c>
      <c r="B212" s="207" t="s">
        <v>1727</v>
      </c>
      <c r="C212" s="209" t="s">
        <v>13</v>
      </c>
      <c r="D212" s="209" t="s">
        <v>13</v>
      </c>
      <c r="E212" s="209" t="s">
        <v>13</v>
      </c>
      <c r="F212" s="209" t="s">
        <v>13</v>
      </c>
      <c r="G212" s="210"/>
      <c r="H212" s="210"/>
      <c r="I212" s="208"/>
      <c r="J212" s="822"/>
      <c r="K212" s="823"/>
      <c r="L212" s="823"/>
      <c r="M212" s="823"/>
      <c r="N212" s="824"/>
    </row>
    <row r="213" spans="1:14" ht="15.75" x14ac:dyDescent="0.25">
      <c r="A213" s="197">
        <v>2</v>
      </c>
      <c r="B213" s="198" t="s">
        <v>1728</v>
      </c>
      <c r="C213" s="199"/>
      <c r="D213" s="210"/>
      <c r="E213" s="199"/>
      <c r="F213" s="210"/>
      <c r="G213" s="210"/>
      <c r="H213" s="210"/>
      <c r="I213" s="208"/>
      <c r="J213" s="822"/>
      <c r="K213" s="823"/>
      <c r="L213" s="823"/>
      <c r="M213" s="823"/>
      <c r="N213" s="824"/>
    </row>
    <row r="214" spans="1:14" ht="31.5" x14ac:dyDescent="0.25">
      <c r="A214" s="197" t="s">
        <v>815</v>
      </c>
      <c r="B214" s="207" t="s">
        <v>1729</v>
      </c>
      <c r="C214" s="204">
        <v>41518</v>
      </c>
      <c r="D214" s="204">
        <v>41518</v>
      </c>
      <c r="E214" s="204">
        <v>41518</v>
      </c>
      <c r="F214" s="204">
        <v>41518</v>
      </c>
      <c r="G214" s="211">
        <v>1</v>
      </c>
      <c r="H214" s="211">
        <v>1</v>
      </c>
      <c r="I214" s="208"/>
      <c r="J214" s="822"/>
      <c r="K214" s="823"/>
      <c r="L214" s="823"/>
      <c r="M214" s="823"/>
      <c r="N214" s="824"/>
    </row>
    <row r="215" spans="1:14" ht="47.25" x14ac:dyDescent="0.25">
      <c r="A215" s="197" t="s">
        <v>218</v>
      </c>
      <c r="B215" s="207" t="s">
        <v>1730</v>
      </c>
      <c r="C215" s="209" t="s">
        <v>13</v>
      </c>
      <c r="D215" s="209" t="s">
        <v>13</v>
      </c>
      <c r="E215" s="209" t="s">
        <v>13</v>
      </c>
      <c r="F215" s="209" t="s">
        <v>13</v>
      </c>
      <c r="G215" s="210"/>
      <c r="H215" s="210"/>
      <c r="I215" s="208"/>
      <c r="J215" s="822"/>
      <c r="K215" s="823"/>
      <c r="L215" s="823"/>
      <c r="M215" s="823"/>
      <c r="N215" s="824"/>
    </row>
    <row r="216" spans="1:14" ht="31.5" x14ac:dyDescent="0.25">
      <c r="A216" s="197" t="s">
        <v>818</v>
      </c>
      <c r="B216" s="207" t="s">
        <v>1731</v>
      </c>
      <c r="C216" s="209" t="s">
        <v>13</v>
      </c>
      <c r="D216" s="209" t="s">
        <v>13</v>
      </c>
      <c r="E216" s="209" t="s">
        <v>13</v>
      </c>
      <c r="F216" s="209" t="s">
        <v>13</v>
      </c>
      <c r="G216" s="210"/>
      <c r="H216" s="210"/>
      <c r="I216" s="208"/>
      <c r="J216" s="822"/>
      <c r="K216" s="823"/>
      <c r="L216" s="823"/>
      <c r="M216" s="823"/>
      <c r="N216" s="824"/>
    </row>
    <row r="217" spans="1:14" ht="47.25" x14ac:dyDescent="0.25">
      <c r="A217" s="197">
        <v>3</v>
      </c>
      <c r="B217" s="198" t="s">
        <v>1732</v>
      </c>
      <c r="C217" s="199"/>
      <c r="D217" s="210"/>
      <c r="E217" s="199"/>
      <c r="F217" s="210"/>
      <c r="G217" s="210"/>
      <c r="H217" s="210"/>
      <c r="I217" s="208"/>
      <c r="J217" s="822"/>
      <c r="K217" s="823"/>
      <c r="L217" s="823"/>
      <c r="M217" s="823"/>
      <c r="N217" s="824"/>
    </row>
    <row r="218" spans="1:14" ht="31.5" x14ac:dyDescent="0.25">
      <c r="A218" s="197" t="s">
        <v>1044</v>
      </c>
      <c r="B218" s="207" t="s">
        <v>1733</v>
      </c>
      <c r="C218" s="204" t="s">
        <v>13</v>
      </c>
      <c r="D218" s="204" t="s">
        <v>13</v>
      </c>
      <c r="E218" s="204" t="s">
        <v>13</v>
      </c>
      <c r="F218" s="204" t="s">
        <v>13</v>
      </c>
      <c r="G218" s="211"/>
      <c r="H218" s="211"/>
      <c r="I218" s="208"/>
      <c r="J218" s="822"/>
      <c r="K218" s="823"/>
      <c r="L218" s="823"/>
      <c r="M218" s="823"/>
      <c r="N218" s="824"/>
    </row>
    <row r="219" spans="1:14" ht="15.75" x14ac:dyDescent="0.25">
      <c r="A219" s="197" t="s">
        <v>1046</v>
      </c>
      <c r="B219" s="207" t="s">
        <v>1734</v>
      </c>
      <c r="C219" s="204">
        <v>41518</v>
      </c>
      <c r="D219" s="212">
        <v>41760</v>
      </c>
      <c r="E219" s="204">
        <v>41518</v>
      </c>
      <c r="F219" s="212"/>
      <c r="G219" s="205">
        <v>0.5</v>
      </c>
      <c r="H219" s="205">
        <v>0.5</v>
      </c>
      <c r="I219" s="208"/>
      <c r="J219" s="822"/>
      <c r="K219" s="823"/>
      <c r="L219" s="823"/>
      <c r="M219" s="823"/>
      <c r="N219" s="824"/>
    </row>
    <row r="220" spans="1:14" ht="15.75" x14ac:dyDescent="0.25">
      <c r="A220" s="197" t="s">
        <v>1049</v>
      </c>
      <c r="B220" s="207" t="s">
        <v>1735</v>
      </c>
      <c r="C220" s="212">
        <v>41518</v>
      </c>
      <c r="D220" s="212">
        <v>41760</v>
      </c>
      <c r="E220" s="212">
        <v>41518</v>
      </c>
      <c r="F220" s="212"/>
      <c r="G220" s="205">
        <v>0.5</v>
      </c>
      <c r="H220" s="205">
        <v>0.5</v>
      </c>
      <c r="I220" s="208"/>
      <c r="J220" s="822" t="s">
        <v>1736</v>
      </c>
      <c r="K220" s="823"/>
      <c r="L220" s="823"/>
      <c r="M220" s="823"/>
      <c r="N220" s="824"/>
    </row>
    <row r="221" spans="1:14" ht="15.75" x14ac:dyDescent="0.25">
      <c r="A221" s="197" t="s">
        <v>1052</v>
      </c>
      <c r="B221" s="207" t="s">
        <v>1737</v>
      </c>
      <c r="C221" s="212">
        <v>41760</v>
      </c>
      <c r="D221" s="212">
        <v>41760</v>
      </c>
      <c r="E221" s="212"/>
      <c r="F221" s="212"/>
      <c r="G221" s="205">
        <v>0</v>
      </c>
      <c r="H221" s="205">
        <v>0</v>
      </c>
      <c r="I221" s="208"/>
      <c r="J221" s="822"/>
      <c r="K221" s="823"/>
      <c r="L221" s="823"/>
      <c r="M221" s="823"/>
      <c r="N221" s="824"/>
    </row>
    <row r="222" spans="1:14" ht="15.75" x14ac:dyDescent="0.25">
      <c r="A222" s="197" t="s">
        <v>1054</v>
      </c>
      <c r="B222" s="207" t="s">
        <v>1738</v>
      </c>
      <c r="C222" s="212" t="s">
        <v>13</v>
      </c>
      <c r="D222" s="212">
        <v>41791</v>
      </c>
      <c r="E222" s="212" t="s">
        <v>13</v>
      </c>
      <c r="F222" s="212"/>
      <c r="G222" s="205">
        <v>0</v>
      </c>
      <c r="H222" s="205">
        <v>0</v>
      </c>
      <c r="I222" s="208"/>
      <c r="J222" s="822"/>
      <c r="K222" s="823"/>
      <c r="L222" s="823"/>
      <c r="M222" s="823"/>
      <c r="N222" s="824"/>
    </row>
    <row r="223" spans="1:14" ht="15.75" x14ac:dyDescent="0.2">
      <c r="A223" s="197">
        <v>4</v>
      </c>
      <c r="B223" s="198" t="s">
        <v>1739</v>
      </c>
      <c r="C223" s="199"/>
      <c r="D223" s="210"/>
      <c r="E223" s="199"/>
      <c r="F223" s="210"/>
      <c r="G223" s="210"/>
      <c r="H223" s="210"/>
      <c r="I223" s="213"/>
      <c r="J223" s="822"/>
      <c r="K223" s="823"/>
      <c r="L223" s="823"/>
      <c r="M223" s="823"/>
      <c r="N223" s="824"/>
    </row>
    <row r="224" spans="1:14" ht="15.75" x14ac:dyDescent="0.2">
      <c r="A224" s="197" t="s">
        <v>1073</v>
      </c>
      <c r="B224" s="207" t="s">
        <v>1740</v>
      </c>
      <c r="C224" s="212">
        <v>41791</v>
      </c>
      <c r="D224" s="212">
        <v>41791</v>
      </c>
      <c r="E224" s="212"/>
      <c r="F224" s="212"/>
      <c r="G224" s="211">
        <v>0</v>
      </c>
      <c r="H224" s="211">
        <v>0</v>
      </c>
      <c r="I224" s="213"/>
      <c r="J224" s="822"/>
      <c r="K224" s="823"/>
      <c r="L224" s="823"/>
      <c r="M224" s="823"/>
      <c r="N224" s="824"/>
    </row>
    <row r="225" spans="1:14" ht="47.25" x14ac:dyDescent="0.25">
      <c r="A225" s="197" t="s">
        <v>1078</v>
      </c>
      <c r="B225" s="207" t="s">
        <v>1741</v>
      </c>
      <c r="C225" s="204" t="s">
        <v>13</v>
      </c>
      <c r="D225" s="212" t="s">
        <v>13</v>
      </c>
      <c r="E225" s="204" t="s">
        <v>13</v>
      </c>
      <c r="F225" s="212" t="s">
        <v>13</v>
      </c>
      <c r="G225" s="211"/>
      <c r="H225" s="211"/>
      <c r="I225" s="208"/>
      <c r="J225" s="822"/>
      <c r="K225" s="823"/>
      <c r="L225" s="823"/>
      <c r="M225" s="823"/>
      <c r="N225" s="824"/>
    </row>
    <row r="226" spans="1:14" ht="31.5" x14ac:dyDescent="0.25">
      <c r="A226" s="197" t="s">
        <v>1087</v>
      </c>
      <c r="B226" s="207" t="s">
        <v>1742</v>
      </c>
      <c r="C226" s="212">
        <v>41791</v>
      </c>
      <c r="D226" s="212">
        <v>41791</v>
      </c>
      <c r="E226" s="212"/>
      <c r="F226" s="212"/>
      <c r="G226" s="211">
        <v>0</v>
      </c>
      <c r="H226" s="211">
        <v>0</v>
      </c>
      <c r="I226" s="208"/>
      <c r="J226" s="822"/>
      <c r="K226" s="823"/>
      <c r="L226" s="823"/>
      <c r="M226" s="823"/>
      <c r="N226" s="824"/>
    </row>
    <row r="227" spans="1:14" ht="32.25" thickBot="1" x14ac:dyDescent="0.3">
      <c r="A227" s="214" t="s">
        <v>1108</v>
      </c>
      <c r="B227" s="215" t="s">
        <v>1743</v>
      </c>
      <c r="C227" s="212">
        <v>41791</v>
      </c>
      <c r="D227" s="212">
        <v>41791</v>
      </c>
      <c r="E227" s="212"/>
      <c r="F227" s="212"/>
      <c r="G227" s="218">
        <v>0</v>
      </c>
      <c r="H227" s="218">
        <v>0</v>
      </c>
      <c r="I227" s="219"/>
      <c r="J227" s="825"/>
      <c r="K227" s="826"/>
      <c r="L227" s="826"/>
      <c r="M227" s="826"/>
      <c r="N227" s="827"/>
    </row>
    <row r="228" spans="1:14" ht="16.5" thickBot="1" x14ac:dyDescent="0.25">
      <c r="A228" s="1083" t="s">
        <v>1752</v>
      </c>
      <c r="B228" s="1083"/>
      <c r="C228" s="1083"/>
      <c r="D228" s="1083"/>
      <c r="E228" s="1083"/>
      <c r="F228" s="1083"/>
      <c r="G228" s="1083"/>
      <c r="H228" s="1083"/>
      <c r="I228" s="1083"/>
      <c r="J228" s="1083"/>
      <c r="K228" s="1083"/>
      <c r="L228" s="1083"/>
      <c r="M228" s="1083"/>
      <c r="N228" s="1084"/>
    </row>
    <row r="229" spans="1:14" ht="15.75" x14ac:dyDescent="0.2">
      <c r="A229" s="197">
        <v>1</v>
      </c>
      <c r="B229" s="198" t="s">
        <v>1719</v>
      </c>
      <c r="C229" s="199"/>
      <c r="D229" s="200"/>
      <c r="E229" s="199"/>
      <c r="F229" s="200"/>
      <c r="G229" s="201"/>
      <c r="H229" s="201"/>
      <c r="I229" s="202"/>
      <c r="J229" s="831"/>
      <c r="K229" s="832"/>
      <c r="L229" s="832"/>
      <c r="M229" s="832"/>
      <c r="N229" s="833"/>
    </row>
    <row r="230" spans="1:14" ht="15.75" x14ac:dyDescent="0.2">
      <c r="A230" s="197" t="s">
        <v>787</v>
      </c>
      <c r="B230" s="203" t="s">
        <v>1720</v>
      </c>
      <c r="C230" s="204" t="s">
        <v>13</v>
      </c>
      <c r="D230" s="204" t="s">
        <v>13</v>
      </c>
      <c r="E230" s="204" t="s">
        <v>13</v>
      </c>
      <c r="F230" s="204" t="s">
        <v>13</v>
      </c>
      <c r="G230" s="205"/>
      <c r="H230" s="205"/>
      <c r="I230" s="206"/>
      <c r="J230" s="822"/>
      <c r="K230" s="823"/>
      <c r="L230" s="823"/>
      <c r="M230" s="823"/>
      <c r="N230" s="824"/>
    </row>
    <row r="231" spans="1:14" ht="15.75" x14ac:dyDescent="0.2">
      <c r="A231" s="197" t="s">
        <v>799</v>
      </c>
      <c r="B231" s="203" t="s">
        <v>1721</v>
      </c>
      <c r="C231" s="204" t="s">
        <v>13</v>
      </c>
      <c r="D231" s="204" t="s">
        <v>13</v>
      </c>
      <c r="E231" s="204" t="s">
        <v>13</v>
      </c>
      <c r="F231" s="204" t="s">
        <v>13</v>
      </c>
      <c r="G231" s="205"/>
      <c r="H231" s="205"/>
      <c r="I231" s="206"/>
      <c r="J231" s="822"/>
      <c r="K231" s="823"/>
      <c r="L231" s="823"/>
      <c r="M231" s="823"/>
      <c r="N231" s="824"/>
    </row>
    <row r="232" spans="1:14" ht="31.5" x14ac:dyDescent="0.2">
      <c r="A232" s="197" t="s">
        <v>801</v>
      </c>
      <c r="B232" s="207" t="s">
        <v>1722</v>
      </c>
      <c r="C232" s="204">
        <v>41334</v>
      </c>
      <c r="D232" s="204">
        <v>41334</v>
      </c>
      <c r="E232" s="204">
        <v>41334</v>
      </c>
      <c r="F232" s="204">
        <v>41334</v>
      </c>
      <c r="G232" s="205">
        <v>1</v>
      </c>
      <c r="H232" s="205">
        <v>1</v>
      </c>
      <c r="I232" s="206"/>
      <c r="J232" s="822"/>
      <c r="K232" s="823"/>
      <c r="L232" s="823"/>
      <c r="M232" s="823"/>
      <c r="N232" s="824"/>
    </row>
    <row r="233" spans="1:14" ht="15.75" x14ac:dyDescent="0.2">
      <c r="A233" s="197" t="s">
        <v>803</v>
      </c>
      <c r="B233" s="207" t="s">
        <v>1723</v>
      </c>
      <c r="C233" s="204" t="s">
        <v>291</v>
      </c>
      <c r="D233" s="204" t="s">
        <v>291</v>
      </c>
      <c r="E233" s="204" t="s">
        <v>291</v>
      </c>
      <c r="F233" s="204" t="s">
        <v>291</v>
      </c>
      <c r="G233" s="205"/>
      <c r="H233" s="205"/>
      <c r="I233" s="206"/>
      <c r="J233" s="822"/>
      <c r="K233" s="823"/>
      <c r="L233" s="823"/>
      <c r="M233" s="823"/>
      <c r="N233" s="824"/>
    </row>
    <row r="234" spans="1:14" ht="15.75" x14ac:dyDescent="0.25">
      <c r="A234" s="197" t="s">
        <v>1724</v>
      </c>
      <c r="B234" s="207" t="s">
        <v>1725</v>
      </c>
      <c r="C234" s="204">
        <v>41365</v>
      </c>
      <c r="D234" s="204">
        <v>41395</v>
      </c>
      <c r="E234" s="204">
        <v>41365</v>
      </c>
      <c r="F234" s="204">
        <v>41395</v>
      </c>
      <c r="G234" s="205">
        <v>1</v>
      </c>
      <c r="H234" s="205">
        <v>1</v>
      </c>
      <c r="I234" s="208"/>
      <c r="J234" s="822"/>
      <c r="K234" s="823"/>
      <c r="L234" s="823"/>
      <c r="M234" s="823"/>
      <c r="N234" s="824"/>
    </row>
    <row r="235" spans="1:14" ht="47.25" x14ac:dyDescent="0.25">
      <c r="A235" s="197" t="s">
        <v>1726</v>
      </c>
      <c r="B235" s="207" t="s">
        <v>1727</v>
      </c>
      <c r="C235" s="209" t="s">
        <v>13</v>
      </c>
      <c r="D235" s="209" t="s">
        <v>13</v>
      </c>
      <c r="E235" s="209" t="s">
        <v>13</v>
      </c>
      <c r="F235" s="209" t="s">
        <v>13</v>
      </c>
      <c r="G235" s="210"/>
      <c r="H235" s="210"/>
      <c r="I235" s="208"/>
      <c r="J235" s="822"/>
      <c r="K235" s="823"/>
      <c r="L235" s="823"/>
      <c r="M235" s="823"/>
      <c r="N235" s="824"/>
    </row>
    <row r="236" spans="1:14" ht="15.75" x14ac:dyDescent="0.25">
      <c r="A236" s="197">
        <v>2</v>
      </c>
      <c r="B236" s="198" t="s">
        <v>1728</v>
      </c>
      <c r="C236" s="199"/>
      <c r="D236" s="210"/>
      <c r="E236" s="199"/>
      <c r="F236" s="210"/>
      <c r="G236" s="210"/>
      <c r="H236" s="210"/>
      <c r="I236" s="208"/>
      <c r="J236" s="822"/>
      <c r="K236" s="823"/>
      <c r="L236" s="823"/>
      <c r="M236" s="823"/>
      <c r="N236" s="824"/>
    </row>
    <row r="237" spans="1:14" ht="31.5" x14ac:dyDescent="0.25">
      <c r="A237" s="197" t="s">
        <v>815</v>
      </c>
      <c r="B237" s="207" t="s">
        <v>1729</v>
      </c>
      <c r="C237" s="204">
        <v>41518</v>
      </c>
      <c r="D237" s="204">
        <v>41518</v>
      </c>
      <c r="E237" s="204">
        <v>41518</v>
      </c>
      <c r="F237" s="204">
        <v>41518</v>
      </c>
      <c r="G237" s="211">
        <v>1</v>
      </c>
      <c r="H237" s="211">
        <v>1</v>
      </c>
      <c r="I237" s="208"/>
      <c r="J237" s="822"/>
      <c r="K237" s="823"/>
      <c r="L237" s="823"/>
      <c r="M237" s="823"/>
      <c r="N237" s="824"/>
    </row>
    <row r="238" spans="1:14" ht="47.25" x14ac:dyDescent="0.25">
      <c r="A238" s="197" t="s">
        <v>218</v>
      </c>
      <c r="B238" s="207" t="s">
        <v>1730</v>
      </c>
      <c r="C238" s="209" t="s">
        <v>13</v>
      </c>
      <c r="D238" s="209" t="s">
        <v>13</v>
      </c>
      <c r="E238" s="209" t="s">
        <v>13</v>
      </c>
      <c r="F238" s="209" t="s">
        <v>13</v>
      </c>
      <c r="G238" s="210"/>
      <c r="H238" s="210"/>
      <c r="I238" s="208"/>
      <c r="J238" s="822"/>
      <c r="K238" s="823"/>
      <c r="L238" s="823"/>
      <c r="M238" s="823"/>
      <c r="N238" s="824"/>
    </row>
    <row r="239" spans="1:14" ht="31.5" x14ac:dyDescent="0.25">
      <c r="A239" s="197" t="s">
        <v>818</v>
      </c>
      <c r="B239" s="207" t="s">
        <v>1731</v>
      </c>
      <c r="C239" s="209" t="s">
        <v>13</v>
      </c>
      <c r="D239" s="209" t="s">
        <v>13</v>
      </c>
      <c r="E239" s="209" t="s">
        <v>13</v>
      </c>
      <c r="F239" s="209" t="s">
        <v>13</v>
      </c>
      <c r="G239" s="210"/>
      <c r="H239" s="210"/>
      <c r="I239" s="208"/>
      <c r="J239" s="822"/>
      <c r="K239" s="823"/>
      <c r="L239" s="823"/>
      <c r="M239" s="823"/>
      <c r="N239" s="824"/>
    </row>
    <row r="240" spans="1:14" ht="47.25" x14ac:dyDescent="0.25">
      <c r="A240" s="197">
        <v>3</v>
      </c>
      <c r="B240" s="198" t="s">
        <v>1732</v>
      </c>
      <c r="C240" s="199"/>
      <c r="D240" s="210"/>
      <c r="E240" s="199"/>
      <c r="F240" s="210"/>
      <c r="G240" s="210"/>
      <c r="H240" s="210"/>
      <c r="I240" s="208"/>
      <c r="J240" s="822"/>
      <c r="K240" s="823"/>
      <c r="L240" s="823"/>
      <c r="M240" s="823"/>
      <c r="N240" s="824"/>
    </row>
    <row r="241" spans="1:14" ht="31.5" x14ac:dyDescent="0.25">
      <c r="A241" s="197" t="s">
        <v>1044</v>
      </c>
      <c r="B241" s="207" t="s">
        <v>1733</v>
      </c>
      <c r="C241" s="204" t="s">
        <v>13</v>
      </c>
      <c r="D241" s="204" t="s">
        <v>13</v>
      </c>
      <c r="E241" s="204" t="s">
        <v>13</v>
      </c>
      <c r="F241" s="204" t="s">
        <v>13</v>
      </c>
      <c r="G241" s="211"/>
      <c r="H241" s="211"/>
      <c r="I241" s="208"/>
      <c r="J241" s="822"/>
      <c r="K241" s="823"/>
      <c r="L241" s="823"/>
      <c r="M241" s="823"/>
      <c r="N241" s="824"/>
    </row>
    <row r="242" spans="1:14" ht="15.75" x14ac:dyDescent="0.25">
      <c r="A242" s="197" t="s">
        <v>1046</v>
      </c>
      <c r="B242" s="207" t="s">
        <v>1734</v>
      </c>
      <c r="C242" s="204">
        <v>41518</v>
      </c>
      <c r="D242" s="212">
        <v>41760</v>
      </c>
      <c r="E242" s="204">
        <v>41518</v>
      </c>
      <c r="F242" s="212"/>
      <c r="G242" s="205">
        <v>0.5</v>
      </c>
      <c r="H242" s="205">
        <v>0.5</v>
      </c>
      <c r="I242" s="208"/>
      <c r="J242" s="822"/>
      <c r="K242" s="823"/>
      <c r="L242" s="823"/>
      <c r="M242" s="823"/>
      <c r="N242" s="824"/>
    </row>
    <row r="243" spans="1:14" ht="15.75" x14ac:dyDescent="0.25">
      <c r="A243" s="197" t="s">
        <v>1049</v>
      </c>
      <c r="B243" s="207" t="s">
        <v>1735</v>
      </c>
      <c r="C243" s="212">
        <v>41518</v>
      </c>
      <c r="D243" s="212">
        <v>41760</v>
      </c>
      <c r="E243" s="212">
        <v>41518</v>
      </c>
      <c r="F243" s="212"/>
      <c r="G243" s="205">
        <v>0.5</v>
      </c>
      <c r="H243" s="205">
        <v>0.5</v>
      </c>
      <c r="I243" s="208"/>
      <c r="J243" s="822" t="s">
        <v>1736</v>
      </c>
      <c r="K243" s="823"/>
      <c r="L243" s="823"/>
      <c r="M243" s="823"/>
      <c r="N243" s="824"/>
    </row>
    <row r="244" spans="1:14" ht="15.75" x14ac:dyDescent="0.25">
      <c r="A244" s="197" t="s">
        <v>1052</v>
      </c>
      <c r="B244" s="207" t="s">
        <v>1737</v>
      </c>
      <c r="C244" s="212">
        <v>41760</v>
      </c>
      <c r="D244" s="212">
        <v>41760</v>
      </c>
      <c r="E244" s="212"/>
      <c r="F244" s="212"/>
      <c r="G244" s="205">
        <v>0</v>
      </c>
      <c r="H244" s="205">
        <v>0</v>
      </c>
      <c r="I244" s="208"/>
      <c r="J244" s="822"/>
      <c r="K244" s="823"/>
      <c r="L244" s="823"/>
      <c r="M244" s="823"/>
      <c r="N244" s="824"/>
    </row>
    <row r="245" spans="1:14" ht="15.75" x14ac:dyDescent="0.25">
      <c r="A245" s="197" t="s">
        <v>1054</v>
      </c>
      <c r="B245" s="207" t="s">
        <v>1738</v>
      </c>
      <c r="C245" s="212" t="s">
        <v>13</v>
      </c>
      <c r="D245" s="212">
        <v>41791</v>
      </c>
      <c r="E245" s="212" t="s">
        <v>13</v>
      </c>
      <c r="F245" s="212"/>
      <c r="G245" s="205">
        <v>0</v>
      </c>
      <c r="H245" s="205">
        <v>0</v>
      </c>
      <c r="I245" s="208"/>
      <c r="J245" s="822"/>
      <c r="K245" s="823"/>
      <c r="L245" s="823"/>
      <c r="M245" s="823"/>
      <c r="N245" s="824"/>
    </row>
    <row r="246" spans="1:14" ht="15.75" x14ac:dyDescent="0.2">
      <c r="A246" s="197">
        <v>4</v>
      </c>
      <c r="B246" s="198" t="s">
        <v>1739</v>
      </c>
      <c r="C246" s="199"/>
      <c r="D246" s="210"/>
      <c r="E246" s="199"/>
      <c r="F246" s="210"/>
      <c r="G246" s="210"/>
      <c r="H246" s="210"/>
      <c r="I246" s="213"/>
      <c r="J246" s="822"/>
      <c r="K246" s="823"/>
      <c r="L246" s="823"/>
      <c r="M246" s="823"/>
      <c r="N246" s="824"/>
    </row>
    <row r="247" spans="1:14" ht="15.75" x14ac:dyDescent="0.2">
      <c r="A247" s="197" t="s">
        <v>1073</v>
      </c>
      <c r="B247" s="207" t="s">
        <v>1740</v>
      </c>
      <c r="C247" s="212">
        <v>41791</v>
      </c>
      <c r="D247" s="212">
        <v>41791</v>
      </c>
      <c r="E247" s="212"/>
      <c r="F247" s="212"/>
      <c r="G247" s="211">
        <v>0</v>
      </c>
      <c r="H247" s="211">
        <v>0</v>
      </c>
      <c r="I247" s="213"/>
      <c r="J247" s="822"/>
      <c r="K247" s="823"/>
      <c r="L247" s="823"/>
      <c r="M247" s="823"/>
      <c r="N247" s="824"/>
    </row>
    <row r="248" spans="1:14" ht="47.25" x14ac:dyDescent="0.25">
      <c r="A248" s="197" t="s">
        <v>1078</v>
      </c>
      <c r="B248" s="207" t="s">
        <v>1741</v>
      </c>
      <c r="C248" s="204" t="s">
        <v>13</v>
      </c>
      <c r="D248" s="212" t="s">
        <v>13</v>
      </c>
      <c r="E248" s="204" t="s">
        <v>13</v>
      </c>
      <c r="F248" s="212" t="s">
        <v>13</v>
      </c>
      <c r="G248" s="211"/>
      <c r="H248" s="211"/>
      <c r="I248" s="208"/>
      <c r="J248" s="822"/>
      <c r="K248" s="823"/>
      <c r="L248" s="823"/>
      <c r="M248" s="823"/>
      <c r="N248" s="824"/>
    </row>
    <row r="249" spans="1:14" ht="31.5" x14ac:dyDescent="0.25">
      <c r="A249" s="197" t="s">
        <v>1087</v>
      </c>
      <c r="B249" s="207" t="s">
        <v>1742</v>
      </c>
      <c r="C249" s="212">
        <v>41791</v>
      </c>
      <c r="D249" s="212">
        <v>41791</v>
      </c>
      <c r="E249" s="212"/>
      <c r="F249" s="212"/>
      <c r="G249" s="211">
        <v>0</v>
      </c>
      <c r="H249" s="211">
        <v>0</v>
      </c>
      <c r="I249" s="208"/>
      <c r="J249" s="822"/>
      <c r="K249" s="823"/>
      <c r="L249" s="823"/>
      <c r="M249" s="823"/>
      <c r="N249" s="824"/>
    </row>
    <row r="250" spans="1:14" ht="32.25" thickBot="1" x14ac:dyDescent="0.3">
      <c r="A250" s="214" t="s">
        <v>1108</v>
      </c>
      <c r="B250" s="215" t="s">
        <v>1743</v>
      </c>
      <c r="C250" s="212">
        <v>41791</v>
      </c>
      <c r="D250" s="212">
        <v>41791</v>
      </c>
      <c r="E250" s="212"/>
      <c r="F250" s="212"/>
      <c r="G250" s="218">
        <v>0</v>
      </c>
      <c r="H250" s="218">
        <v>0</v>
      </c>
      <c r="I250" s="219"/>
      <c r="J250" s="825"/>
      <c r="K250" s="826"/>
      <c r="L250" s="826"/>
      <c r="M250" s="826"/>
      <c r="N250" s="827"/>
    </row>
    <row r="251" spans="1:14" ht="16.5" thickBot="1" x14ac:dyDescent="0.25">
      <c r="A251" s="1083" t="s">
        <v>1753</v>
      </c>
      <c r="B251" s="1083"/>
      <c r="C251" s="1083"/>
      <c r="D251" s="1083"/>
      <c r="E251" s="1083"/>
      <c r="F251" s="1083"/>
      <c r="G251" s="1083"/>
      <c r="H251" s="1083"/>
      <c r="I251" s="1083"/>
      <c r="J251" s="1083"/>
      <c r="K251" s="1083"/>
      <c r="L251" s="1083"/>
      <c r="M251" s="1083"/>
      <c r="N251" s="1084"/>
    </row>
    <row r="252" spans="1:14" ht="15.75" x14ac:dyDescent="0.2">
      <c r="A252" s="197">
        <v>1</v>
      </c>
      <c r="B252" s="198" t="s">
        <v>1719</v>
      </c>
      <c r="C252" s="199"/>
      <c r="D252" s="200"/>
      <c r="E252" s="201"/>
      <c r="F252" s="201"/>
      <c r="G252" s="201"/>
      <c r="H252" s="201"/>
      <c r="I252" s="202"/>
      <c r="J252" s="831"/>
      <c r="K252" s="832"/>
      <c r="L252" s="832"/>
      <c r="M252" s="832"/>
      <c r="N252" s="833"/>
    </row>
    <row r="253" spans="1:14" ht="15.75" x14ac:dyDescent="0.2">
      <c r="A253" s="197" t="s">
        <v>787</v>
      </c>
      <c r="B253" s="203" t="s">
        <v>1720</v>
      </c>
      <c r="C253" s="204" t="s">
        <v>13</v>
      </c>
      <c r="D253" s="204" t="s">
        <v>13</v>
      </c>
      <c r="E253" s="204" t="s">
        <v>13</v>
      </c>
      <c r="F253" s="204" t="s">
        <v>13</v>
      </c>
      <c r="G253" s="205"/>
      <c r="H253" s="205"/>
      <c r="I253" s="206"/>
      <c r="J253" s="822"/>
      <c r="K253" s="823"/>
      <c r="L253" s="823"/>
      <c r="M253" s="823"/>
      <c r="N253" s="824"/>
    </row>
    <row r="254" spans="1:14" ht="15.75" x14ac:dyDescent="0.2">
      <c r="A254" s="197" t="s">
        <v>799</v>
      </c>
      <c r="B254" s="203" t="s">
        <v>1721</v>
      </c>
      <c r="C254" s="204" t="s">
        <v>13</v>
      </c>
      <c r="D254" s="204" t="s">
        <v>13</v>
      </c>
      <c r="E254" s="204" t="s">
        <v>13</v>
      </c>
      <c r="F254" s="204" t="s">
        <v>13</v>
      </c>
      <c r="G254" s="205"/>
      <c r="H254" s="205"/>
      <c r="I254" s="206"/>
      <c r="J254" s="822"/>
      <c r="K254" s="823"/>
      <c r="L254" s="823"/>
      <c r="M254" s="823"/>
      <c r="N254" s="824"/>
    </row>
    <row r="255" spans="1:14" ht="31.5" x14ac:dyDescent="0.2">
      <c r="A255" s="197" t="s">
        <v>801</v>
      </c>
      <c r="B255" s="207" t="s">
        <v>1722</v>
      </c>
      <c r="C255" s="204">
        <v>39692</v>
      </c>
      <c r="D255" s="204">
        <v>39814</v>
      </c>
      <c r="E255" s="204">
        <v>39692</v>
      </c>
      <c r="F255" s="204">
        <v>39783</v>
      </c>
      <c r="G255" s="205">
        <v>1</v>
      </c>
      <c r="H255" s="205">
        <v>1</v>
      </c>
      <c r="I255" s="206"/>
      <c r="J255" s="822"/>
      <c r="K255" s="823"/>
      <c r="L255" s="823"/>
      <c r="M255" s="823"/>
      <c r="N255" s="824"/>
    </row>
    <row r="256" spans="1:14" ht="15.75" x14ac:dyDescent="0.2">
      <c r="A256" s="197" t="s">
        <v>803</v>
      </c>
      <c r="B256" s="207" t="s">
        <v>1723</v>
      </c>
      <c r="C256" s="204" t="s">
        <v>291</v>
      </c>
      <c r="D256" s="204" t="s">
        <v>291</v>
      </c>
      <c r="E256" s="204" t="s">
        <v>291</v>
      </c>
      <c r="F256" s="204" t="s">
        <v>291</v>
      </c>
      <c r="G256" s="205"/>
      <c r="H256" s="205"/>
      <c r="I256" s="206"/>
      <c r="J256" s="822"/>
      <c r="K256" s="823"/>
      <c r="L256" s="823"/>
      <c r="M256" s="823"/>
      <c r="N256" s="824"/>
    </row>
    <row r="257" spans="1:14" ht="15.75" x14ac:dyDescent="0.25">
      <c r="A257" s="197" t="s">
        <v>1724</v>
      </c>
      <c r="B257" s="207" t="s">
        <v>1725</v>
      </c>
      <c r="C257" s="204">
        <v>39783</v>
      </c>
      <c r="D257" s="204">
        <v>39814</v>
      </c>
      <c r="E257" s="204">
        <v>39783</v>
      </c>
      <c r="F257" s="204">
        <v>39814</v>
      </c>
      <c r="G257" s="205">
        <v>1</v>
      </c>
      <c r="H257" s="205">
        <v>1</v>
      </c>
      <c r="I257" s="208"/>
      <c r="J257" s="822"/>
      <c r="K257" s="823"/>
      <c r="L257" s="823"/>
      <c r="M257" s="823"/>
      <c r="N257" s="824"/>
    </row>
    <row r="258" spans="1:14" ht="47.25" x14ac:dyDescent="0.25">
      <c r="A258" s="197" t="s">
        <v>1726</v>
      </c>
      <c r="B258" s="207" t="s">
        <v>1727</v>
      </c>
      <c r="C258" s="209" t="s">
        <v>13</v>
      </c>
      <c r="D258" s="209" t="s">
        <v>13</v>
      </c>
      <c r="E258" s="209" t="s">
        <v>13</v>
      </c>
      <c r="F258" s="209" t="s">
        <v>13</v>
      </c>
      <c r="G258" s="210"/>
      <c r="H258" s="210"/>
      <c r="I258" s="208"/>
      <c r="J258" s="822"/>
      <c r="K258" s="823"/>
      <c r="L258" s="823"/>
      <c r="M258" s="823"/>
      <c r="N258" s="824"/>
    </row>
    <row r="259" spans="1:14" ht="15.75" x14ac:dyDescent="0.25">
      <c r="A259" s="197">
        <v>2</v>
      </c>
      <c r="B259" s="198" t="s">
        <v>1728</v>
      </c>
      <c r="C259" s="199"/>
      <c r="D259" s="210"/>
      <c r="E259" s="210"/>
      <c r="F259" s="210"/>
      <c r="G259" s="210"/>
      <c r="H259" s="210"/>
      <c r="I259" s="208"/>
      <c r="J259" s="822"/>
      <c r="K259" s="823"/>
      <c r="L259" s="823"/>
      <c r="M259" s="823"/>
      <c r="N259" s="824"/>
    </row>
    <row r="260" spans="1:14" ht="31.5" x14ac:dyDescent="0.25">
      <c r="A260" s="197" t="s">
        <v>815</v>
      </c>
      <c r="B260" s="207" t="s">
        <v>1729</v>
      </c>
      <c r="C260" s="204">
        <v>39814</v>
      </c>
      <c r="D260" s="204">
        <v>39845</v>
      </c>
      <c r="E260" s="204">
        <v>39814</v>
      </c>
      <c r="F260" s="204">
        <v>39845</v>
      </c>
      <c r="G260" s="211">
        <v>1</v>
      </c>
      <c r="H260" s="211">
        <v>1</v>
      </c>
      <c r="I260" s="208"/>
      <c r="J260" s="822"/>
      <c r="K260" s="823"/>
      <c r="L260" s="823"/>
      <c r="M260" s="823"/>
      <c r="N260" s="824"/>
    </row>
    <row r="261" spans="1:14" ht="47.25" x14ac:dyDescent="0.25">
      <c r="A261" s="197" t="s">
        <v>218</v>
      </c>
      <c r="B261" s="207" t="s">
        <v>1730</v>
      </c>
      <c r="C261" s="209" t="s">
        <v>13</v>
      </c>
      <c r="D261" s="209" t="s">
        <v>13</v>
      </c>
      <c r="E261" s="209" t="s">
        <v>13</v>
      </c>
      <c r="F261" s="209" t="s">
        <v>13</v>
      </c>
      <c r="G261" s="210"/>
      <c r="H261" s="210"/>
      <c r="I261" s="208"/>
      <c r="J261" s="822"/>
      <c r="K261" s="823"/>
      <c r="L261" s="823"/>
      <c r="M261" s="823"/>
      <c r="N261" s="824"/>
    </row>
    <row r="262" spans="1:14" ht="31.5" x14ac:dyDescent="0.25">
      <c r="A262" s="197" t="s">
        <v>818</v>
      </c>
      <c r="B262" s="207" t="s">
        <v>1731</v>
      </c>
      <c r="C262" s="209" t="s">
        <v>13</v>
      </c>
      <c r="D262" s="209" t="s">
        <v>13</v>
      </c>
      <c r="E262" s="209" t="s">
        <v>13</v>
      </c>
      <c r="F262" s="209" t="s">
        <v>13</v>
      </c>
      <c r="G262" s="210"/>
      <c r="H262" s="210"/>
      <c r="I262" s="208"/>
      <c r="J262" s="822"/>
      <c r="K262" s="823"/>
      <c r="L262" s="823"/>
      <c r="M262" s="823"/>
      <c r="N262" s="824"/>
    </row>
    <row r="263" spans="1:14" ht="47.25" x14ac:dyDescent="0.25">
      <c r="A263" s="197">
        <v>3</v>
      </c>
      <c r="B263" s="198" t="s">
        <v>1732</v>
      </c>
      <c r="C263" s="199"/>
      <c r="D263" s="210"/>
      <c r="E263" s="210"/>
      <c r="F263" s="210"/>
      <c r="G263" s="210"/>
      <c r="H263" s="210"/>
      <c r="I263" s="208"/>
      <c r="J263" s="822"/>
      <c r="K263" s="823"/>
      <c r="L263" s="823"/>
      <c r="M263" s="823"/>
      <c r="N263" s="824"/>
    </row>
    <row r="264" spans="1:14" ht="31.5" x14ac:dyDescent="0.25">
      <c r="A264" s="197" t="s">
        <v>1044</v>
      </c>
      <c r="B264" s="207" t="s">
        <v>1733</v>
      </c>
      <c r="C264" s="204" t="s">
        <v>13</v>
      </c>
      <c r="D264" s="204" t="s">
        <v>13</v>
      </c>
      <c r="E264" s="204" t="s">
        <v>13</v>
      </c>
      <c r="F264" s="204" t="s">
        <v>13</v>
      </c>
      <c r="G264" s="211"/>
      <c r="H264" s="211"/>
      <c r="I264" s="208"/>
      <c r="J264" s="822"/>
      <c r="K264" s="823"/>
      <c r="L264" s="823"/>
      <c r="M264" s="823"/>
      <c r="N264" s="824"/>
    </row>
    <row r="265" spans="1:14" ht="15.75" x14ac:dyDescent="0.25">
      <c r="A265" s="197" t="s">
        <v>1046</v>
      </c>
      <c r="B265" s="207" t="s">
        <v>1734</v>
      </c>
      <c r="C265" s="204">
        <v>39845</v>
      </c>
      <c r="D265" s="212">
        <v>40909</v>
      </c>
      <c r="E265" s="204">
        <v>39845</v>
      </c>
      <c r="F265" s="212">
        <v>40909</v>
      </c>
      <c r="G265" s="205">
        <v>1</v>
      </c>
      <c r="H265" s="205">
        <v>1</v>
      </c>
      <c r="I265" s="208"/>
      <c r="J265" s="822"/>
      <c r="K265" s="823"/>
      <c r="L265" s="823"/>
      <c r="M265" s="823"/>
      <c r="N265" s="824"/>
    </row>
    <row r="266" spans="1:14" ht="15.75" x14ac:dyDescent="0.25">
      <c r="A266" s="197" t="s">
        <v>1049</v>
      </c>
      <c r="B266" s="207" t="s">
        <v>1735</v>
      </c>
      <c r="C266" s="204">
        <v>39845</v>
      </c>
      <c r="D266" s="212">
        <v>43586</v>
      </c>
      <c r="E266" s="204">
        <v>39845</v>
      </c>
      <c r="F266" s="212"/>
      <c r="G266" s="211">
        <v>0.7</v>
      </c>
      <c r="H266" s="211">
        <v>0.7</v>
      </c>
      <c r="I266" s="208"/>
      <c r="J266" s="822" t="s">
        <v>1736</v>
      </c>
      <c r="K266" s="823"/>
      <c r="L266" s="823"/>
      <c r="M266" s="823"/>
      <c r="N266" s="824"/>
    </row>
    <row r="267" spans="1:14" ht="15.75" x14ac:dyDescent="0.25">
      <c r="A267" s="197" t="s">
        <v>1052</v>
      </c>
      <c r="B267" s="207" t="s">
        <v>1737</v>
      </c>
      <c r="C267" s="212">
        <v>43617</v>
      </c>
      <c r="D267" s="212">
        <v>43647</v>
      </c>
      <c r="E267" s="212"/>
      <c r="F267" s="212"/>
      <c r="G267" s="211">
        <v>0</v>
      </c>
      <c r="H267" s="211">
        <v>0</v>
      </c>
      <c r="I267" s="208"/>
      <c r="J267" s="822"/>
      <c r="K267" s="823"/>
      <c r="L267" s="823"/>
      <c r="M267" s="823"/>
      <c r="N267" s="824"/>
    </row>
    <row r="268" spans="1:14" ht="15.75" x14ac:dyDescent="0.25">
      <c r="A268" s="197" t="s">
        <v>1054</v>
      </c>
      <c r="B268" s="207" t="s">
        <v>1738</v>
      </c>
      <c r="C268" s="212">
        <v>43678</v>
      </c>
      <c r="D268" s="212">
        <v>43678</v>
      </c>
      <c r="E268" s="212"/>
      <c r="F268" s="212"/>
      <c r="G268" s="211">
        <v>0</v>
      </c>
      <c r="H268" s="211">
        <v>0</v>
      </c>
      <c r="I268" s="208"/>
      <c r="J268" s="822"/>
      <c r="K268" s="823"/>
      <c r="L268" s="823"/>
      <c r="M268" s="823"/>
      <c r="N268" s="824"/>
    </row>
    <row r="269" spans="1:14" ht="15.75" x14ac:dyDescent="0.2">
      <c r="A269" s="197">
        <v>4</v>
      </c>
      <c r="B269" s="198" t="s">
        <v>1739</v>
      </c>
      <c r="C269" s="199"/>
      <c r="D269" s="210"/>
      <c r="E269" s="210"/>
      <c r="F269" s="210"/>
      <c r="G269" s="210"/>
      <c r="H269" s="210"/>
      <c r="I269" s="213"/>
      <c r="J269" s="822"/>
      <c r="K269" s="823"/>
      <c r="L269" s="823"/>
      <c r="M269" s="823"/>
      <c r="N269" s="824"/>
    </row>
    <row r="270" spans="1:14" ht="15.75" x14ac:dyDescent="0.2">
      <c r="A270" s="197" t="s">
        <v>1073</v>
      </c>
      <c r="B270" s="207" t="s">
        <v>1740</v>
      </c>
      <c r="C270" s="212">
        <v>43709</v>
      </c>
      <c r="D270" s="212">
        <v>43739</v>
      </c>
      <c r="E270" s="212"/>
      <c r="F270" s="212"/>
      <c r="G270" s="211">
        <v>0</v>
      </c>
      <c r="H270" s="211">
        <v>0</v>
      </c>
      <c r="I270" s="213"/>
      <c r="J270" s="822"/>
      <c r="K270" s="823"/>
      <c r="L270" s="823"/>
      <c r="M270" s="823"/>
      <c r="N270" s="824"/>
    </row>
    <row r="271" spans="1:14" ht="47.25" x14ac:dyDescent="0.25">
      <c r="A271" s="197" t="s">
        <v>1078</v>
      </c>
      <c r="B271" s="207" t="s">
        <v>1741</v>
      </c>
      <c r="C271" s="204" t="s">
        <v>13</v>
      </c>
      <c r="D271" s="212" t="s">
        <v>13</v>
      </c>
      <c r="E271" s="212" t="s">
        <v>13</v>
      </c>
      <c r="F271" s="212" t="s">
        <v>13</v>
      </c>
      <c r="G271" s="211"/>
      <c r="H271" s="211"/>
      <c r="I271" s="208"/>
      <c r="J271" s="822"/>
      <c r="K271" s="823"/>
      <c r="L271" s="823"/>
      <c r="M271" s="823"/>
      <c r="N271" s="824"/>
    </row>
    <row r="272" spans="1:14" ht="31.5" x14ac:dyDescent="0.25">
      <c r="A272" s="197" t="s">
        <v>1087</v>
      </c>
      <c r="B272" s="207" t="s">
        <v>1742</v>
      </c>
      <c r="C272" s="212">
        <v>43770</v>
      </c>
      <c r="D272" s="212">
        <v>43770</v>
      </c>
      <c r="E272" s="212"/>
      <c r="F272" s="212"/>
      <c r="G272" s="211">
        <v>0</v>
      </c>
      <c r="H272" s="211">
        <v>0</v>
      </c>
      <c r="I272" s="208"/>
      <c r="J272" s="822"/>
      <c r="K272" s="823"/>
      <c r="L272" s="823"/>
      <c r="M272" s="823"/>
      <c r="N272" s="824"/>
    </row>
    <row r="273" spans="1:14" ht="32.25" thickBot="1" x14ac:dyDescent="0.3">
      <c r="A273" s="214" t="s">
        <v>1108</v>
      </c>
      <c r="B273" s="215" t="s">
        <v>1743</v>
      </c>
      <c r="C273" s="212">
        <v>43800</v>
      </c>
      <c r="D273" s="212">
        <v>43800</v>
      </c>
      <c r="E273" s="212"/>
      <c r="F273" s="212"/>
      <c r="G273" s="218">
        <v>0</v>
      </c>
      <c r="H273" s="218">
        <v>0</v>
      </c>
      <c r="I273" s="219"/>
      <c r="J273" s="825"/>
      <c r="K273" s="826"/>
      <c r="L273" s="826"/>
      <c r="M273" s="826"/>
      <c r="N273" s="827"/>
    </row>
    <row r="274" spans="1:14" ht="16.5" thickBot="1" x14ac:dyDescent="0.25">
      <c r="A274" s="1083" t="s">
        <v>1754</v>
      </c>
      <c r="B274" s="1083"/>
      <c r="C274" s="1083"/>
      <c r="D274" s="1083"/>
      <c r="E274" s="1083"/>
      <c r="F274" s="1083"/>
      <c r="G274" s="1083"/>
      <c r="H274" s="1083"/>
      <c r="I274" s="1083"/>
      <c r="J274" s="1083"/>
      <c r="K274" s="1083"/>
      <c r="L274" s="1083"/>
      <c r="M274" s="1083"/>
      <c r="N274" s="1084"/>
    </row>
    <row r="275" spans="1:14" ht="15.75" x14ac:dyDescent="0.2">
      <c r="A275" s="197">
        <v>1</v>
      </c>
      <c r="B275" s="198" t="s">
        <v>1719</v>
      </c>
      <c r="C275" s="199"/>
      <c r="D275" s="200"/>
      <c r="E275" s="201"/>
      <c r="F275" s="201"/>
      <c r="G275" s="201"/>
      <c r="H275" s="201"/>
      <c r="I275" s="202"/>
      <c r="J275" s="831"/>
      <c r="K275" s="832"/>
      <c r="L275" s="832"/>
      <c r="M275" s="832"/>
      <c r="N275" s="833"/>
    </row>
    <row r="276" spans="1:14" ht="15.75" x14ac:dyDescent="0.2">
      <c r="A276" s="197" t="s">
        <v>787</v>
      </c>
      <c r="B276" s="203" t="s">
        <v>1720</v>
      </c>
      <c r="C276" s="204" t="s">
        <v>13</v>
      </c>
      <c r="D276" s="204" t="s">
        <v>13</v>
      </c>
      <c r="E276" s="204" t="s">
        <v>13</v>
      </c>
      <c r="F276" s="204" t="s">
        <v>13</v>
      </c>
      <c r="G276" s="205"/>
      <c r="H276" s="205"/>
      <c r="I276" s="206"/>
      <c r="J276" s="822"/>
      <c r="K276" s="823"/>
      <c r="L276" s="823"/>
      <c r="M276" s="823"/>
      <c r="N276" s="824"/>
    </row>
    <row r="277" spans="1:14" ht="15.75" x14ac:dyDescent="0.2">
      <c r="A277" s="197" t="s">
        <v>799</v>
      </c>
      <c r="B277" s="203" t="s">
        <v>1721</v>
      </c>
      <c r="C277" s="204" t="s">
        <v>13</v>
      </c>
      <c r="D277" s="204" t="s">
        <v>13</v>
      </c>
      <c r="E277" s="204" t="s">
        <v>13</v>
      </c>
      <c r="F277" s="204" t="s">
        <v>13</v>
      </c>
      <c r="G277" s="205"/>
      <c r="H277" s="205"/>
      <c r="I277" s="206"/>
      <c r="J277" s="822"/>
      <c r="K277" s="823"/>
      <c r="L277" s="823"/>
      <c r="M277" s="823"/>
      <c r="N277" s="824"/>
    </row>
    <row r="278" spans="1:14" ht="31.5" x14ac:dyDescent="0.2">
      <c r="A278" s="197" t="s">
        <v>801</v>
      </c>
      <c r="B278" s="207" t="s">
        <v>1722</v>
      </c>
      <c r="C278" s="204">
        <v>40575</v>
      </c>
      <c r="D278" s="204">
        <v>40725</v>
      </c>
      <c r="E278" s="204">
        <v>40575</v>
      </c>
      <c r="F278" s="204">
        <v>40725</v>
      </c>
      <c r="G278" s="205">
        <v>1</v>
      </c>
      <c r="H278" s="205">
        <v>1</v>
      </c>
      <c r="I278" s="206"/>
      <c r="J278" s="822"/>
      <c r="K278" s="823"/>
      <c r="L278" s="823"/>
      <c r="M278" s="823"/>
      <c r="N278" s="824"/>
    </row>
    <row r="279" spans="1:14" ht="15.75" x14ac:dyDescent="0.2">
      <c r="A279" s="197" t="s">
        <v>803</v>
      </c>
      <c r="B279" s="207" t="s">
        <v>1723</v>
      </c>
      <c r="C279" s="204" t="s">
        <v>291</v>
      </c>
      <c r="D279" s="204" t="s">
        <v>291</v>
      </c>
      <c r="E279" s="204" t="s">
        <v>291</v>
      </c>
      <c r="F279" s="204" t="s">
        <v>291</v>
      </c>
      <c r="G279" s="205"/>
      <c r="H279" s="205"/>
      <c r="I279" s="206"/>
      <c r="J279" s="822"/>
      <c r="K279" s="823"/>
      <c r="L279" s="823"/>
      <c r="M279" s="823"/>
      <c r="N279" s="824"/>
    </row>
    <row r="280" spans="1:14" ht="15.75" x14ac:dyDescent="0.25">
      <c r="A280" s="197" t="s">
        <v>1724</v>
      </c>
      <c r="B280" s="207" t="s">
        <v>1725</v>
      </c>
      <c r="C280" s="204">
        <v>40725</v>
      </c>
      <c r="D280" s="204">
        <v>40756</v>
      </c>
      <c r="E280" s="204">
        <v>40725</v>
      </c>
      <c r="F280" s="204">
        <v>40756</v>
      </c>
      <c r="G280" s="205">
        <v>1</v>
      </c>
      <c r="H280" s="205">
        <v>1</v>
      </c>
      <c r="I280" s="208"/>
      <c r="J280" s="822"/>
      <c r="K280" s="823"/>
      <c r="L280" s="823"/>
      <c r="M280" s="823"/>
      <c r="N280" s="824"/>
    </row>
    <row r="281" spans="1:14" ht="47.25" x14ac:dyDescent="0.25">
      <c r="A281" s="197" t="s">
        <v>1726</v>
      </c>
      <c r="B281" s="207" t="s">
        <v>1727</v>
      </c>
      <c r="C281" s="209" t="s">
        <v>13</v>
      </c>
      <c r="D281" s="209" t="s">
        <v>13</v>
      </c>
      <c r="E281" s="209" t="s">
        <v>13</v>
      </c>
      <c r="F281" s="209" t="s">
        <v>13</v>
      </c>
      <c r="G281" s="210"/>
      <c r="H281" s="210"/>
      <c r="I281" s="208"/>
      <c r="J281" s="822"/>
      <c r="K281" s="823"/>
      <c r="L281" s="823"/>
      <c r="M281" s="823"/>
      <c r="N281" s="824"/>
    </row>
    <row r="282" spans="1:14" ht="15.75" x14ac:dyDescent="0.25">
      <c r="A282" s="197">
        <v>2</v>
      </c>
      <c r="B282" s="198" t="s">
        <v>1728</v>
      </c>
      <c r="C282" s="199"/>
      <c r="D282" s="210"/>
      <c r="E282" s="210"/>
      <c r="F282" s="210"/>
      <c r="G282" s="210"/>
      <c r="H282" s="210"/>
      <c r="I282" s="208"/>
      <c r="J282" s="822"/>
      <c r="K282" s="823"/>
      <c r="L282" s="823"/>
      <c r="M282" s="823"/>
      <c r="N282" s="824"/>
    </row>
    <row r="283" spans="1:14" ht="31.5" x14ac:dyDescent="0.25">
      <c r="A283" s="197" t="s">
        <v>815</v>
      </c>
      <c r="B283" s="207" t="s">
        <v>1729</v>
      </c>
      <c r="C283" s="204">
        <v>40756</v>
      </c>
      <c r="D283" s="204">
        <v>40756</v>
      </c>
      <c r="E283" s="204">
        <v>40756</v>
      </c>
      <c r="F283" s="204">
        <v>40756</v>
      </c>
      <c r="G283" s="211">
        <v>1</v>
      </c>
      <c r="H283" s="211">
        <v>1</v>
      </c>
      <c r="I283" s="208"/>
      <c r="J283" s="822"/>
      <c r="K283" s="823"/>
      <c r="L283" s="823"/>
      <c r="M283" s="823"/>
      <c r="N283" s="824"/>
    </row>
    <row r="284" spans="1:14" ht="47.25" x14ac:dyDescent="0.25">
      <c r="A284" s="197" t="s">
        <v>218</v>
      </c>
      <c r="B284" s="207" t="s">
        <v>1730</v>
      </c>
      <c r="C284" s="209" t="s">
        <v>13</v>
      </c>
      <c r="D284" s="209" t="s">
        <v>13</v>
      </c>
      <c r="E284" s="209" t="s">
        <v>13</v>
      </c>
      <c r="F284" s="209" t="s">
        <v>13</v>
      </c>
      <c r="G284" s="210"/>
      <c r="H284" s="210"/>
      <c r="I284" s="208"/>
      <c r="J284" s="822"/>
      <c r="K284" s="823"/>
      <c r="L284" s="823"/>
      <c r="M284" s="823"/>
      <c r="N284" s="824"/>
    </row>
    <row r="285" spans="1:14" ht="31.5" x14ac:dyDescent="0.25">
      <c r="A285" s="197" t="s">
        <v>818</v>
      </c>
      <c r="B285" s="207" t="s">
        <v>1731</v>
      </c>
      <c r="C285" s="209" t="s">
        <v>13</v>
      </c>
      <c r="D285" s="209" t="s">
        <v>13</v>
      </c>
      <c r="E285" s="209" t="s">
        <v>13</v>
      </c>
      <c r="F285" s="209" t="s">
        <v>13</v>
      </c>
      <c r="G285" s="210"/>
      <c r="H285" s="210"/>
      <c r="I285" s="208"/>
      <c r="J285" s="822"/>
      <c r="K285" s="823"/>
      <c r="L285" s="823"/>
      <c r="M285" s="823"/>
      <c r="N285" s="824"/>
    </row>
    <row r="286" spans="1:14" ht="47.25" x14ac:dyDescent="0.25">
      <c r="A286" s="197">
        <v>3</v>
      </c>
      <c r="B286" s="198" t="s">
        <v>1732</v>
      </c>
      <c r="C286" s="199"/>
      <c r="D286" s="210"/>
      <c r="E286" s="210"/>
      <c r="F286" s="210"/>
      <c r="G286" s="210"/>
      <c r="H286" s="210"/>
      <c r="I286" s="208"/>
      <c r="J286" s="822"/>
      <c r="K286" s="823"/>
      <c r="L286" s="823"/>
      <c r="M286" s="823"/>
      <c r="N286" s="824"/>
    </row>
    <row r="287" spans="1:14" ht="31.5" x14ac:dyDescent="0.25">
      <c r="A287" s="197" t="s">
        <v>1044</v>
      </c>
      <c r="B287" s="207" t="s">
        <v>1733</v>
      </c>
      <c r="C287" s="204" t="s">
        <v>13</v>
      </c>
      <c r="D287" s="204" t="s">
        <v>13</v>
      </c>
      <c r="E287" s="204" t="s">
        <v>13</v>
      </c>
      <c r="F287" s="204" t="s">
        <v>13</v>
      </c>
      <c r="G287" s="211"/>
      <c r="H287" s="211"/>
      <c r="I287" s="208"/>
      <c r="J287" s="822"/>
      <c r="K287" s="823"/>
      <c r="L287" s="823"/>
      <c r="M287" s="823"/>
      <c r="N287" s="824"/>
    </row>
    <row r="288" spans="1:14" ht="15.75" x14ac:dyDescent="0.25">
      <c r="A288" s="197" t="s">
        <v>1046</v>
      </c>
      <c r="B288" s="207" t="s">
        <v>1734</v>
      </c>
      <c r="C288" s="204">
        <v>40756</v>
      </c>
      <c r="D288" s="212">
        <v>41244</v>
      </c>
      <c r="E288" s="204">
        <v>40756</v>
      </c>
      <c r="F288" s="212">
        <v>41244</v>
      </c>
      <c r="G288" s="205">
        <v>1</v>
      </c>
      <c r="H288" s="205">
        <v>1</v>
      </c>
      <c r="I288" s="208"/>
      <c r="J288" s="822"/>
      <c r="K288" s="823"/>
      <c r="L288" s="823"/>
      <c r="M288" s="823"/>
      <c r="N288" s="824"/>
    </row>
    <row r="289" spans="1:14" ht="15.75" x14ac:dyDescent="0.25">
      <c r="A289" s="197" t="s">
        <v>1049</v>
      </c>
      <c r="B289" s="207" t="s">
        <v>1735</v>
      </c>
      <c r="C289" s="204">
        <v>40756</v>
      </c>
      <c r="D289" s="212">
        <v>41395</v>
      </c>
      <c r="E289" s="204">
        <v>40756</v>
      </c>
      <c r="F289" s="212">
        <v>41395</v>
      </c>
      <c r="G289" s="211">
        <v>1</v>
      </c>
      <c r="H289" s="211">
        <v>1</v>
      </c>
      <c r="I289" s="208"/>
      <c r="J289" s="822" t="s">
        <v>1736</v>
      </c>
      <c r="K289" s="823"/>
      <c r="L289" s="823"/>
      <c r="M289" s="823"/>
      <c r="N289" s="824"/>
    </row>
    <row r="290" spans="1:14" ht="15.75" x14ac:dyDescent="0.25">
      <c r="A290" s="197" t="s">
        <v>1052</v>
      </c>
      <c r="B290" s="207" t="s">
        <v>1737</v>
      </c>
      <c r="C290" s="212">
        <v>41426</v>
      </c>
      <c r="D290" s="212">
        <v>41456</v>
      </c>
      <c r="E290" s="212">
        <v>41426</v>
      </c>
      <c r="F290" s="212">
        <v>41456</v>
      </c>
      <c r="G290" s="211">
        <v>1</v>
      </c>
      <c r="H290" s="211">
        <v>1</v>
      </c>
      <c r="I290" s="208"/>
      <c r="J290" s="822"/>
      <c r="K290" s="823"/>
      <c r="L290" s="823"/>
      <c r="M290" s="823"/>
      <c r="N290" s="824"/>
    </row>
    <row r="291" spans="1:14" ht="15.75" x14ac:dyDescent="0.25">
      <c r="A291" s="197" t="s">
        <v>1054</v>
      </c>
      <c r="B291" s="207" t="s">
        <v>1738</v>
      </c>
      <c r="C291" s="212">
        <v>41487</v>
      </c>
      <c r="D291" s="212">
        <v>41487</v>
      </c>
      <c r="E291" s="212">
        <v>41487</v>
      </c>
      <c r="F291" s="212">
        <v>41487</v>
      </c>
      <c r="G291" s="211">
        <v>1</v>
      </c>
      <c r="H291" s="211">
        <v>1</v>
      </c>
      <c r="I291" s="208"/>
      <c r="J291" s="822"/>
      <c r="K291" s="823"/>
      <c r="L291" s="823"/>
      <c r="M291" s="823"/>
      <c r="N291" s="824"/>
    </row>
    <row r="292" spans="1:14" ht="15.75" x14ac:dyDescent="0.2">
      <c r="A292" s="197">
        <v>4</v>
      </c>
      <c r="B292" s="198" t="s">
        <v>1739</v>
      </c>
      <c r="C292" s="199"/>
      <c r="D292" s="210"/>
      <c r="E292" s="210"/>
      <c r="F292" s="210"/>
      <c r="G292" s="210"/>
      <c r="H292" s="210"/>
      <c r="I292" s="213"/>
      <c r="J292" s="822"/>
      <c r="K292" s="823"/>
      <c r="L292" s="823"/>
      <c r="M292" s="823"/>
      <c r="N292" s="824"/>
    </row>
    <row r="293" spans="1:14" ht="15.75" x14ac:dyDescent="0.2">
      <c r="A293" s="197" t="s">
        <v>1073</v>
      </c>
      <c r="B293" s="207" t="s">
        <v>1740</v>
      </c>
      <c r="C293" s="212">
        <v>41518</v>
      </c>
      <c r="D293" s="212">
        <v>41548</v>
      </c>
      <c r="E293" s="212">
        <v>41518</v>
      </c>
      <c r="F293" s="212">
        <v>41548</v>
      </c>
      <c r="G293" s="211">
        <v>1</v>
      </c>
      <c r="H293" s="211">
        <v>1</v>
      </c>
      <c r="I293" s="213"/>
      <c r="J293" s="822"/>
      <c r="K293" s="823"/>
      <c r="L293" s="823"/>
      <c r="M293" s="823"/>
      <c r="N293" s="824"/>
    </row>
    <row r="294" spans="1:14" ht="47.25" x14ac:dyDescent="0.25">
      <c r="A294" s="197" t="s">
        <v>1078</v>
      </c>
      <c r="B294" s="207" t="s">
        <v>1741</v>
      </c>
      <c r="C294" s="204" t="s">
        <v>13</v>
      </c>
      <c r="D294" s="212" t="s">
        <v>13</v>
      </c>
      <c r="E294" s="212" t="s">
        <v>13</v>
      </c>
      <c r="F294" s="212" t="s">
        <v>13</v>
      </c>
      <c r="G294" s="211"/>
      <c r="H294" s="211"/>
      <c r="I294" s="208"/>
      <c r="J294" s="822"/>
      <c r="K294" s="823"/>
      <c r="L294" s="823"/>
      <c r="M294" s="823"/>
      <c r="N294" s="824"/>
    </row>
    <row r="295" spans="1:14" ht="31.5" x14ac:dyDescent="0.25">
      <c r="A295" s="197" t="s">
        <v>1087</v>
      </c>
      <c r="B295" s="207" t="s">
        <v>1742</v>
      </c>
      <c r="C295" s="212">
        <v>41579</v>
      </c>
      <c r="D295" s="212">
        <v>41579</v>
      </c>
      <c r="E295" s="212">
        <v>41579</v>
      </c>
      <c r="F295" s="212">
        <v>41579</v>
      </c>
      <c r="G295" s="211">
        <v>1</v>
      </c>
      <c r="H295" s="211">
        <v>1</v>
      </c>
      <c r="I295" s="208"/>
      <c r="J295" s="822"/>
      <c r="K295" s="823"/>
      <c r="L295" s="823"/>
      <c r="M295" s="823"/>
      <c r="N295" s="824"/>
    </row>
    <row r="296" spans="1:14" ht="32.25" thickBot="1" x14ac:dyDescent="0.3">
      <c r="A296" s="214" t="s">
        <v>1108</v>
      </c>
      <c r="B296" s="215" t="s">
        <v>1743</v>
      </c>
      <c r="C296" s="212">
        <v>41609</v>
      </c>
      <c r="D296" s="212">
        <v>41609</v>
      </c>
      <c r="E296" s="212">
        <v>41609</v>
      </c>
      <c r="F296" s="212">
        <v>41609</v>
      </c>
      <c r="G296" s="218">
        <v>1</v>
      </c>
      <c r="H296" s="218">
        <v>1</v>
      </c>
      <c r="I296" s="219"/>
      <c r="J296" s="825"/>
      <c r="K296" s="826"/>
      <c r="L296" s="826"/>
      <c r="M296" s="826"/>
      <c r="N296" s="827"/>
    </row>
    <row r="297" spans="1:14" ht="16.5" thickBot="1" x14ac:dyDescent="0.25">
      <c r="A297" s="1093" t="s">
        <v>1755</v>
      </c>
      <c r="B297" s="1093"/>
      <c r="C297" s="1093"/>
      <c r="D297" s="1093"/>
      <c r="E297" s="1093"/>
      <c r="F297" s="1093"/>
      <c r="G297" s="1093"/>
      <c r="H297" s="1093"/>
      <c r="I297" s="1093"/>
      <c r="J297" s="1093"/>
      <c r="K297" s="1093"/>
      <c r="L297" s="1093"/>
      <c r="M297" s="1093"/>
      <c r="N297" s="1094"/>
    </row>
    <row r="298" spans="1:14" ht="15.75" x14ac:dyDescent="0.2">
      <c r="A298" s="220">
        <v>1</v>
      </c>
      <c r="B298" s="221" t="s">
        <v>1719</v>
      </c>
      <c r="C298" s="222"/>
      <c r="D298" s="223"/>
      <c r="E298" s="222"/>
      <c r="F298" s="223"/>
      <c r="G298" s="224"/>
      <c r="H298" s="224"/>
      <c r="I298" s="225"/>
      <c r="J298" s="1095"/>
      <c r="K298" s="1096"/>
      <c r="L298" s="1096"/>
      <c r="M298" s="1096"/>
      <c r="N298" s="1097"/>
    </row>
    <row r="299" spans="1:14" ht="15.75" x14ac:dyDescent="0.2">
      <c r="A299" s="220" t="s">
        <v>787</v>
      </c>
      <c r="B299" s="226" t="s">
        <v>1720</v>
      </c>
      <c r="C299" s="227" t="s">
        <v>13</v>
      </c>
      <c r="D299" s="227" t="s">
        <v>13</v>
      </c>
      <c r="E299" s="227" t="s">
        <v>13</v>
      </c>
      <c r="F299" s="227" t="s">
        <v>13</v>
      </c>
      <c r="G299" s="228"/>
      <c r="H299" s="228"/>
      <c r="I299" s="229"/>
      <c r="J299" s="1087"/>
      <c r="K299" s="1088"/>
      <c r="L299" s="1088"/>
      <c r="M299" s="1088"/>
      <c r="N299" s="1089"/>
    </row>
    <row r="300" spans="1:14" ht="15.75" x14ac:dyDescent="0.2">
      <c r="A300" s="220" t="s">
        <v>799</v>
      </c>
      <c r="B300" s="226" t="s">
        <v>1721</v>
      </c>
      <c r="C300" s="227" t="s">
        <v>13</v>
      </c>
      <c r="D300" s="227" t="s">
        <v>13</v>
      </c>
      <c r="E300" s="227" t="s">
        <v>13</v>
      </c>
      <c r="F300" s="227" t="s">
        <v>13</v>
      </c>
      <c r="G300" s="228"/>
      <c r="H300" s="228"/>
      <c r="I300" s="229"/>
      <c r="J300" s="1087"/>
      <c r="K300" s="1088"/>
      <c r="L300" s="1088"/>
      <c r="M300" s="1088"/>
      <c r="N300" s="1089"/>
    </row>
    <row r="301" spans="1:14" ht="31.5" x14ac:dyDescent="0.2">
      <c r="A301" s="220" t="s">
        <v>801</v>
      </c>
      <c r="B301" s="230" t="s">
        <v>1722</v>
      </c>
      <c r="C301" s="227">
        <v>41518</v>
      </c>
      <c r="D301" s="227">
        <v>41518</v>
      </c>
      <c r="E301" s="227">
        <v>41518</v>
      </c>
      <c r="F301" s="227">
        <v>41518</v>
      </c>
      <c r="G301" s="228">
        <v>1</v>
      </c>
      <c r="H301" s="228">
        <v>1</v>
      </c>
      <c r="I301" s="229"/>
      <c r="J301" s="1087"/>
      <c r="K301" s="1088"/>
      <c r="L301" s="1088"/>
      <c r="M301" s="1088"/>
      <c r="N301" s="1089"/>
    </row>
    <row r="302" spans="1:14" ht="15.75" x14ac:dyDescent="0.2">
      <c r="A302" s="220" t="s">
        <v>803</v>
      </c>
      <c r="B302" s="230" t="s">
        <v>1723</v>
      </c>
      <c r="C302" s="227" t="s">
        <v>291</v>
      </c>
      <c r="D302" s="227" t="s">
        <v>291</v>
      </c>
      <c r="E302" s="227" t="s">
        <v>291</v>
      </c>
      <c r="F302" s="227" t="s">
        <v>291</v>
      </c>
      <c r="G302" s="228"/>
      <c r="H302" s="228"/>
      <c r="I302" s="229"/>
      <c r="J302" s="1087"/>
      <c r="K302" s="1088"/>
      <c r="L302" s="1088"/>
      <c r="M302" s="1088"/>
      <c r="N302" s="1089"/>
    </row>
    <row r="303" spans="1:14" ht="15.75" x14ac:dyDescent="0.25">
      <c r="A303" s="220" t="s">
        <v>1724</v>
      </c>
      <c r="B303" s="230" t="s">
        <v>1725</v>
      </c>
      <c r="C303" s="227">
        <v>41548</v>
      </c>
      <c r="D303" s="227">
        <v>41548</v>
      </c>
      <c r="E303" s="227">
        <v>41548</v>
      </c>
      <c r="F303" s="227">
        <v>41548</v>
      </c>
      <c r="G303" s="228">
        <v>1</v>
      </c>
      <c r="H303" s="228">
        <v>1</v>
      </c>
      <c r="I303" s="231"/>
      <c r="J303" s="1087"/>
      <c r="K303" s="1088"/>
      <c r="L303" s="1088"/>
      <c r="M303" s="1088"/>
      <c r="N303" s="1089"/>
    </row>
    <row r="304" spans="1:14" ht="47.25" x14ac:dyDescent="0.25">
      <c r="A304" s="220" t="s">
        <v>1726</v>
      </c>
      <c r="B304" s="230" t="s">
        <v>1727</v>
      </c>
      <c r="C304" s="232" t="s">
        <v>13</v>
      </c>
      <c r="D304" s="232" t="s">
        <v>13</v>
      </c>
      <c r="E304" s="232" t="s">
        <v>13</v>
      </c>
      <c r="F304" s="232" t="s">
        <v>13</v>
      </c>
      <c r="G304" s="233"/>
      <c r="H304" s="233"/>
      <c r="I304" s="231"/>
      <c r="J304" s="1087"/>
      <c r="K304" s="1088"/>
      <c r="L304" s="1088"/>
      <c r="M304" s="1088"/>
      <c r="N304" s="1089"/>
    </row>
    <row r="305" spans="1:14" ht="15.75" x14ac:dyDescent="0.25">
      <c r="A305" s="220">
        <v>2</v>
      </c>
      <c r="B305" s="221" t="s">
        <v>1728</v>
      </c>
      <c r="C305" s="222"/>
      <c r="D305" s="233"/>
      <c r="E305" s="222"/>
      <c r="F305" s="222"/>
      <c r="G305" s="233"/>
      <c r="H305" s="233"/>
      <c r="I305" s="231"/>
      <c r="J305" s="1087"/>
      <c r="K305" s="1088"/>
      <c r="L305" s="1088"/>
      <c r="M305" s="1088"/>
      <c r="N305" s="1089"/>
    </row>
    <row r="306" spans="1:14" ht="31.5" x14ac:dyDescent="0.25">
      <c r="A306" s="220" t="s">
        <v>815</v>
      </c>
      <c r="B306" s="230" t="s">
        <v>1729</v>
      </c>
      <c r="C306" s="227">
        <v>41548</v>
      </c>
      <c r="D306" s="227">
        <v>41548</v>
      </c>
      <c r="E306" s="227">
        <v>41548</v>
      </c>
      <c r="F306" s="227">
        <v>41548</v>
      </c>
      <c r="G306" s="234">
        <v>1</v>
      </c>
      <c r="H306" s="234">
        <v>1</v>
      </c>
      <c r="I306" s="231"/>
      <c r="J306" s="1087"/>
      <c r="K306" s="1088"/>
      <c r="L306" s="1088"/>
      <c r="M306" s="1088"/>
      <c r="N306" s="1089"/>
    </row>
    <row r="307" spans="1:14" ht="47.25" x14ac:dyDescent="0.25">
      <c r="A307" s="220" t="s">
        <v>218</v>
      </c>
      <c r="B307" s="230" t="s">
        <v>1730</v>
      </c>
      <c r="C307" s="232" t="s">
        <v>13</v>
      </c>
      <c r="D307" s="232" t="s">
        <v>13</v>
      </c>
      <c r="E307" s="232" t="s">
        <v>13</v>
      </c>
      <c r="F307" s="232" t="s">
        <v>13</v>
      </c>
      <c r="G307" s="233"/>
      <c r="H307" s="233"/>
      <c r="I307" s="231"/>
      <c r="J307" s="1087"/>
      <c r="K307" s="1088"/>
      <c r="L307" s="1088"/>
      <c r="M307" s="1088"/>
      <c r="N307" s="1089"/>
    </row>
    <row r="308" spans="1:14" ht="31.5" x14ac:dyDescent="0.25">
      <c r="A308" s="220" t="s">
        <v>818</v>
      </c>
      <c r="B308" s="230" t="s">
        <v>1731</v>
      </c>
      <c r="C308" s="232" t="s">
        <v>13</v>
      </c>
      <c r="D308" s="232" t="s">
        <v>13</v>
      </c>
      <c r="E308" s="232" t="s">
        <v>13</v>
      </c>
      <c r="F308" s="232" t="s">
        <v>13</v>
      </c>
      <c r="G308" s="233"/>
      <c r="H308" s="233"/>
      <c r="I308" s="231"/>
      <c r="J308" s="1087"/>
      <c r="K308" s="1088"/>
      <c r="L308" s="1088"/>
      <c r="M308" s="1088"/>
      <c r="N308" s="1089"/>
    </row>
    <row r="309" spans="1:14" ht="47.25" x14ac:dyDescent="0.25">
      <c r="A309" s="220">
        <v>3</v>
      </c>
      <c r="B309" s="221" t="s">
        <v>1732</v>
      </c>
      <c r="C309" s="222"/>
      <c r="D309" s="233"/>
      <c r="E309" s="222"/>
      <c r="F309" s="233"/>
      <c r="G309" s="233"/>
      <c r="H309" s="233"/>
      <c r="I309" s="231"/>
      <c r="J309" s="1087"/>
      <c r="K309" s="1088"/>
      <c r="L309" s="1088"/>
      <c r="M309" s="1088"/>
      <c r="N309" s="1089"/>
    </row>
    <row r="310" spans="1:14" ht="31.5" x14ac:dyDescent="0.25">
      <c r="A310" s="220" t="s">
        <v>1044</v>
      </c>
      <c r="B310" s="230" t="s">
        <v>1733</v>
      </c>
      <c r="C310" s="227" t="s">
        <v>13</v>
      </c>
      <c r="D310" s="227" t="s">
        <v>13</v>
      </c>
      <c r="E310" s="227" t="s">
        <v>13</v>
      </c>
      <c r="F310" s="227" t="s">
        <v>13</v>
      </c>
      <c r="G310" s="234"/>
      <c r="H310" s="234"/>
      <c r="I310" s="231"/>
      <c r="J310" s="1087"/>
      <c r="K310" s="1088"/>
      <c r="L310" s="1088"/>
      <c r="M310" s="1088"/>
      <c r="N310" s="1089"/>
    </row>
    <row r="311" spans="1:14" ht="15.75" x14ac:dyDescent="0.25">
      <c r="A311" s="220" t="s">
        <v>1046</v>
      </c>
      <c r="B311" s="230" t="s">
        <v>1734</v>
      </c>
      <c r="C311" s="204">
        <v>41518</v>
      </c>
      <c r="D311" s="212">
        <v>41760</v>
      </c>
      <c r="E311" s="204">
        <v>41518</v>
      </c>
      <c r="F311" s="212"/>
      <c r="G311" s="205">
        <v>0.5</v>
      </c>
      <c r="H311" s="205">
        <v>0.5</v>
      </c>
      <c r="I311" s="231"/>
      <c r="J311" s="1087"/>
      <c r="K311" s="1088"/>
      <c r="L311" s="1088"/>
      <c r="M311" s="1088"/>
      <c r="N311" s="1089"/>
    </row>
    <row r="312" spans="1:14" ht="15.75" x14ac:dyDescent="0.25">
      <c r="A312" s="220" t="s">
        <v>1049</v>
      </c>
      <c r="B312" s="230" t="s">
        <v>1735</v>
      </c>
      <c r="C312" s="212">
        <v>41518</v>
      </c>
      <c r="D312" s="212">
        <v>41760</v>
      </c>
      <c r="E312" s="212">
        <v>41518</v>
      </c>
      <c r="F312" s="212"/>
      <c r="G312" s="205">
        <v>0.5</v>
      </c>
      <c r="H312" s="205">
        <v>0.5</v>
      </c>
      <c r="I312" s="231"/>
      <c r="J312" s="1087" t="s">
        <v>1736</v>
      </c>
      <c r="K312" s="1088"/>
      <c r="L312" s="1088"/>
      <c r="M312" s="1088"/>
      <c r="N312" s="1089"/>
    </row>
    <row r="313" spans="1:14" ht="15.75" x14ac:dyDescent="0.25">
      <c r="A313" s="220" t="s">
        <v>1052</v>
      </c>
      <c r="B313" s="230" t="s">
        <v>1737</v>
      </c>
      <c r="C313" s="212">
        <v>41760</v>
      </c>
      <c r="D313" s="212">
        <v>41760</v>
      </c>
      <c r="E313" s="212"/>
      <c r="F313" s="212"/>
      <c r="G313" s="205">
        <v>0</v>
      </c>
      <c r="H313" s="205">
        <v>0</v>
      </c>
      <c r="I313" s="231"/>
      <c r="J313" s="1087"/>
      <c r="K313" s="1088"/>
      <c r="L313" s="1088"/>
      <c r="M313" s="1088"/>
      <c r="N313" s="1089"/>
    </row>
    <row r="314" spans="1:14" ht="15.75" x14ac:dyDescent="0.25">
      <c r="A314" s="220" t="s">
        <v>1054</v>
      </c>
      <c r="B314" s="230" t="s">
        <v>1738</v>
      </c>
      <c r="C314" s="212" t="s">
        <v>13</v>
      </c>
      <c r="D314" s="212">
        <v>41791</v>
      </c>
      <c r="E314" s="212" t="s">
        <v>13</v>
      </c>
      <c r="F314" s="212"/>
      <c r="G314" s="205">
        <v>0</v>
      </c>
      <c r="H314" s="205">
        <v>0</v>
      </c>
      <c r="I314" s="231"/>
      <c r="J314" s="1087"/>
      <c r="K314" s="1088"/>
      <c r="L314" s="1088"/>
      <c r="M314" s="1088"/>
      <c r="N314" s="1089"/>
    </row>
    <row r="315" spans="1:14" ht="15.75" x14ac:dyDescent="0.2">
      <c r="A315" s="220">
        <v>4</v>
      </c>
      <c r="B315" s="221" t="s">
        <v>1739</v>
      </c>
      <c r="C315" s="199"/>
      <c r="D315" s="210"/>
      <c r="E315" s="199"/>
      <c r="F315" s="210"/>
      <c r="G315" s="210"/>
      <c r="H315" s="210"/>
      <c r="I315" s="235"/>
      <c r="J315" s="1087"/>
      <c r="K315" s="1088"/>
      <c r="L315" s="1088"/>
      <c r="M315" s="1088"/>
      <c r="N315" s="1089"/>
    </row>
    <row r="316" spans="1:14" ht="15.75" x14ac:dyDescent="0.2">
      <c r="A316" s="220" t="s">
        <v>1073</v>
      </c>
      <c r="B316" s="230" t="s">
        <v>1740</v>
      </c>
      <c r="C316" s="212">
        <v>41791</v>
      </c>
      <c r="D316" s="212">
        <v>41791</v>
      </c>
      <c r="E316" s="212"/>
      <c r="F316" s="212"/>
      <c r="G316" s="211">
        <v>0</v>
      </c>
      <c r="H316" s="211">
        <v>0</v>
      </c>
      <c r="I316" s="235"/>
      <c r="J316" s="1087"/>
      <c r="K316" s="1088"/>
      <c r="L316" s="1088"/>
      <c r="M316" s="1088"/>
      <c r="N316" s="1089"/>
    </row>
    <row r="317" spans="1:14" ht="47.25" x14ac:dyDescent="0.25">
      <c r="A317" s="220" t="s">
        <v>1078</v>
      </c>
      <c r="B317" s="230" t="s">
        <v>1741</v>
      </c>
      <c r="C317" s="204" t="s">
        <v>13</v>
      </c>
      <c r="D317" s="212" t="s">
        <v>13</v>
      </c>
      <c r="E317" s="204" t="s">
        <v>13</v>
      </c>
      <c r="F317" s="212" t="s">
        <v>13</v>
      </c>
      <c r="G317" s="211"/>
      <c r="H317" s="211"/>
      <c r="I317" s="231"/>
      <c r="J317" s="1087"/>
      <c r="K317" s="1088"/>
      <c r="L317" s="1088"/>
      <c r="M317" s="1088"/>
      <c r="N317" s="1089"/>
    </row>
    <row r="318" spans="1:14" ht="31.5" x14ac:dyDescent="0.25">
      <c r="A318" s="220" t="s">
        <v>1087</v>
      </c>
      <c r="B318" s="230" t="s">
        <v>1742</v>
      </c>
      <c r="C318" s="212">
        <v>41791</v>
      </c>
      <c r="D318" s="212">
        <v>41791</v>
      </c>
      <c r="E318" s="212"/>
      <c r="F318" s="212"/>
      <c r="G318" s="211">
        <v>0</v>
      </c>
      <c r="H318" s="211">
        <v>0</v>
      </c>
      <c r="I318" s="231"/>
      <c r="J318" s="1087"/>
      <c r="K318" s="1088"/>
      <c r="L318" s="1088"/>
      <c r="M318" s="1088"/>
      <c r="N318" s="1089"/>
    </row>
    <row r="319" spans="1:14" ht="32.25" thickBot="1" x14ac:dyDescent="0.3">
      <c r="A319" s="236" t="s">
        <v>1108</v>
      </c>
      <c r="B319" s="237" t="s">
        <v>1743</v>
      </c>
      <c r="C319" s="212">
        <v>41791</v>
      </c>
      <c r="D319" s="212">
        <v>41791</v>
      </c>
      <c r="E319" s="212"/>
      <c r="F319" s="212"/>
      <c r="G319" s="218">
        <v>0</v>
      </c>
      <c r="H319" s="218">
        <v>0</v>
      </c>
      <c r="I319" s="238"/>
      <c r="J319" s="1090"/>
      <c r="K319" s="1091"/>
      <c r="L319" s="1091"/>
      <c r="M319" s="1091"/>
      <c r="N319" s="1092"/>
    </row>
    <row r="320" spans="1:14" ht="16.5" thickBot="1" x14ac:dyDescent="0.25">
      <c r="A320" s="1083" t="s">
        <v>1756</v>
      </c>
      <c r="B320" s="1083"/>
      <c r="C320" s="1083"/>
      <c r="D320" s="1083"/>
      <c r="E320" s="1083"/>
      <c r="F320" s="1083"/>
      <c r="G320" s="1083"/>
      <c r="H320" s="1083"/>
      <c r="I320" s="1083"/>
      <c r="J320" s="1083"/>
      <c r="K320" s="1083"/>
      <c r="L320" s="1083"/>
      <c r="M320" s="1083"/>
      <c r="N320" s="1084"/>
    </row>
    <row r="321" spans="1:14" ht="15.75" x14ac:dyDescent="0.2">
      <c r="A321" s="197">
        <v>1</v>
      </c>
      <c r="B321" s="198" t="s">
        <v>1719</v>
      </c>
      <c r="C321" s="199"/>
      <c r="D321" s="200"/>
      <c r="E321" s="199"/>
      <c r="F321" s="200"/>
      <c r="G321" s="201"/>
      <c r="H321" s="201"/>
      <c r="I321" s="202"/>
      <c r="J321" s="831"/>
      <c r="K321" s="832"/>
      <c r="L321" s="832"/>
      <c r="M321" s="832"/>
      <c r="N321" s="833"/>
    </row>
    <row r="322" spans="1:14" ht="15.75" x14ac:dyDescent="0.2">
      <c r="A322" s="197" t="s">
        <v>787</v>
      </c>
      <c r="B322" s="203" t="s">
        <v>1720</v>
      </c>
      <c r="C322" s="204" t="s">
        <v>13</v>
      </c>
      <c r="D322" s="204" t="s">
        <v>13</v>
      </c>
      <c r="E322" s="204" t="s">
        <v>13</v>
      </c>
      <c r="F322" s="204" t="s">
        <v>13</v>
      </c>
      <c r="G322" s="205"/>
      <c r="H322" s="205"/>
      <c r="I322" s="206"/>
      <c r="J322" s="822"/>
      <c r="K322" s="823"/>
      <c r="L322" s="823"/>
      <c r="M322" s="823"/>
      <c r="N322" s="824"/>
    </row>
    <row r="323" spans="1:14" ht="15.75" x14ac:dyDescent="0.2">
      <c r="A323" s="197" t="s">
        <v>799</v>
      </c>
      <c r="B323" s="203" t="s">
        <v>1721</v>
      </c>
      <c r="C323" s="204" t="s">
        <v>13</v>
      </c>
      <c r="D323" s="204" t="s">
        <v>13</v>
      </c>
      <c r="E323" s="204" t="s">
        <v>13</v>
      </c>
      <c r="F323" s="204" t="s">
        <v>13</v>
      </c>
      <c r="G323" s="205"/>
      <c r="H323" s="205"/>
      <c r="I323" s="206"/>
      <c r="J323" s="822"/>
      <c r="K323" s="823"/>
      <c r="L323" s="823"/>
      <c r="M323" s="823"/>
      <c r="N323" s="824"/>
    </row>
    <row r="324" spans="1:14" ht="31.5" x14ac:dyDescent="0.2">
      <c r="A324" s="197" t="s">
        <v>801</v>
      </c>
      <c r="B324" s="207" t="s">
        <v>1722</v>
      </c>
      <c r="C324" s="204">
        <v>41275</v>
      </c>
      <c r="D324" s="204">
        <v>41275</v>
      </c>
      <c r="E324" s="204">
        <v>41275</v>
      </c>
      <c r="F324" s="204">
        <v>41275</v>
      </c>
      <c r="G324" s="205">
        <v>1</v>
      </c>
      <c r="H324" s="205">
        <v>1</v>
      </c>
      <c r="I324" s="206"/>
      <c r="J324" s="822"/>
      <c r="K324" s="823"/>
      <c r="L324" s="823"/>
      <c r="M324" s="823"/>
      <c r="N324" s="824"/>
    </row>
    <row r="325" spans="1:14" ht="15.75" x14ac:dyDescent="0.2">
      <c r="A325" s="197" t="s">
        <v>803</v>
      </c>
      <c r="B325" s="207" t="s">
        <v>1723</v>
      </c>
      <c r="C325" s="204" t="s">
        <v>291</v>
      </c>
      <c r="D325" s="204" t="s">
        <v>291</v>
      </c>
      <c r="E325" s="204" t="s">
        <v>291</v>
      </c>
      <c r="F325" s="204" t="s">
        <v>291</v>
      </c>
      <c r="G325" s="205"/>
      <c r="H325" s="205"/>
      <c r="I325" s="206"/>
      <c r="J325" s="822"/>
      <c r="K325" s="823"/>
      <c r="L325" s="823"/>
      <c r="M325" s="823"/>
      <c r="N325" s="824"/>
    </row>
    <row r="326" spans="1:14" ht="15.75" x14ac:dyDescent="0.25">
      <c r="A326" s="197" t="s">
        <v>1724</v>
      </c>
      <c r="B326" s="207" t="s">
        <v>1725</v>
      </c>
      <c r="C326" s="204">
        <v>41306</v>
      </c>
      <c r="D326" s="204">
        <v>41334</v>
      </c>
      <c r="E326" s="204">
        <v>41306</v>
      </c>
      <c r="F326" s="204">
        <v>41334</v>
      </c>
      <c r="G326" s="205">
        <v>1</v>
      </c>
      <c r="H326" s="205">
        <v>1</v>
      </c>
      <c r="I326" s="208"/>
      <c r="J326" s="822"/>
      <c r="K326" s="823"/>
      <c r="L326" s="823"/>
      <c r="M326" s="823"/>
      <c r="N326" s="824"/>
    </row>
    <row r="327" spans="1:14" ht="47.25" x14ac:dyDescent="0.25">
      <c r="A327" s="197" t="s">
        <v>1726</v>
      </c>
      <c r="B327" s="207" t="s">
        <v>1727</v>
      </c>
      <c r="C327" s="209" t="s">
        <v>13</v>
      </c>
      <c r="D327" s="209" t="s">
        <v>13</v>
      </c>
      <c r="E327" s="209" t="s">
        <v>13</v>
      </c>
      <c r="F327" s="209" t="s">
        <v>13</v>
      </c>
      <c r="G327" s="210"/>
      <c r="H327" s="210"/>
      <c r="I327" s="208"/>
      <c r="J327" s="822"/>
      <c r="K327" s="823"/>
      <c r="L327" s="823"/>
      <c r="M327" s="823"/>
      <c r="N327" s="824"/>
    </row>
    <row r="328" spans="1:14" ht="15.75" x14ac:dyDescent="0.25">
      <c r="A328" s="197">
        <v>2</v>
      </c>
      <c r="B328" s="198" t="s">
        <v>1728</v>
      </c>
      <c r="C328" s="199"/>
      <c r="D328" s="210"/>
      <c r="E328" s="199"/>
      <c r="F328" s="210"/>
      <c r="G328" s="210"/>
      <c r="H328" s="210"/>
      <c r="I328" s="208"/>
      <c r="J328" s="822"/>
      <c r="K328" s="823"/>
      <c r="L328" s="823"/>
      <c r="M328" s="823"/>
      <c r="N328" s="824"/>
    </row>
    <row r="329" spans="1:14" ht="31.5" x14ac:dyDescent="0.25">
      <c r="A329" s="197" t="s">
        <v>815</v>
      </c>
      <c r="B329" s="207" t="s">
        <v>1729</v>
      </c>
      <c r="C329" s="204">
        <v>41518</v>
      </c>
      <c r="D329" s="204">
        <v>41518</v>
      </c>
      <c r="E329" s="204">
        <v>41518</v>
      </c>
      <c r="F329" s="204">
        <v>41518</v>
      </c>
      <c r="G329" s="211">
        <v>1</v>
      </c>
      <c r="H329" s="211">
        <v>1</v>
      </c>
      <c r="I329" s="208"/>
      <c r="J329" s="822"/>
      <c r="K329" s="823"/>
      <c r="L329" s="823"/>
      <c r="M329" s="823"/>
      <c r="N329" s="824"/>
    </row>
    <row r="330" spans="1:14" ht="47.25" x14ac:dyDescent="0.25">
      <c r="A330" s="197" t="s">
        <v>218</v>
      </c>
      <c r="B330" s="207" t="s">
        <v>1730</v>
      </c>
      <c r="C330" s="209" t="s">
        <v>13</v>
      </c>
      <c r="D330" s="209" t="s">
        <v>13</v>
      </c>
      <c r="E330" s="209" t="s">
        <v>13</v>
      </c>
      <c r="F330" s="209" t="s">
        <v>13</v>
      </c>
      <c r="G330" s="210"/>
      <c r="H330" s="210"/>
      <c r="I330" s="208"/>
      <c r="J330" s="822"/>
      <c r="K330" s="823"/>
      <c r="L330" s="823"/>
      <c r="M330" s="823"/>
      <c r="N330" s="824"/>
    </row>
    <row r="331" spans="1:14" ht="31.5" x14ac:dyDescent="0.25">
      <c r="A331" s="197" t="s">
        <v>818</v>
      </c>
      <c r="B331" s="207" t="s">
        <v>1731</v>
      </c>
      <c r="C331" s="209" t="s">
        <v>13</v>
      </c>
      <c r="D331" s="209" t="s">
        <v>13</v>
      </c>
      <c r="E331" s="209" t="s">
        <v>13</v>
      </c>
      <c r="F331" s="209" t="s">
        <v>13</v>
      </c>
      <c r="G331" s="210"/>
      <c r="H331" s="210"/>
      <c r="I331" s="208"/>
      <c r="J331" s="822"/>
      <c r="K331" s="823"/>
      <c r="L331" s="823"/>
      <c r="M331" s="823"/>
      <c r="N331" s="824"/>
    </row>
    <row r="332" spans="1:14" ht="47.25" x14ac:dyDescent="0.25">
      <c r="A332" s="197">
        <v>3</v>
      </c>
      <c r="B332" s="198" t="s">
        <v>1732</v>
      </c>
      <c r="C332" s="199"/>
      <c r="D332" s="210"/>
      <c r="E332" s="199"/>
      <c r="F332" s="210"/>
      <c r="G332" s="210"/>
      <c r="H332" s="210"/>
      <c r="I332" s="208"/>
      <c r="J332" s="822"/>
      <c r="K332" s="823"/>
      <c r="L332" s="823"/>
      <c r="M332" s="823"/>
      <c r="N332" s="824"/>
    </row>
    <row r="333" spans="1:14" ht="31.5" x14ac:dyDescent="0.25">
      <c r="A333" s="197" t="s">
        <v>1044</v>
      </c>
      <c r="B333" s="207" t="s">
        <v>1733</v>
      </c>
      <c r="C333" s="204" t="s">
        <v>13</v>
      </c>
      <c r="D333" s="204" t="s">
        <v>13</v>
      </c>
      <c r="E333" s="204" t="s">
        <v>13</v>
      </c>
      <c r="F333" s="204" t="s">
        <v>13</v>
      </c>
      <c r="G333" s="211"/>
      <c r="H333" s="211"/>
      <c r="I333" s="208"/>
      <c r="J333" s="822"/>
      <c r="K333" s="823"/>
      <c r="L333" s="823"/>
      <c r="M333" s="823"/>
      <c r="N333" s="824"/>
    </row>
    <row r="334" spans="1:14" ht="15.75" x14ac:dyDescent="0.25">
      <c r="A334" s="197" t="s">
        <v>1046</v>
      </c>
      <c r="B334" s="207" t="s">
        <v>1734</v>
      </c>
      <c r="C334" s="204">
        <v>41518</v>
      </c>
      <c r="D334" s="212">
        <v>41760</v>
      </c>
      <c r="E334" s="204">
        <v>41518</v>
      </c>
      <c r="F334" s="212"/>
      <c r="G334" s="205">
        <v>0.5</v>
      </c>
      <c r="H334" s="205">
        <v>0.5</v>
      </c>
      <c r="I334" s="208"/>
      <c r="J334" s="822"/>
      <c r="K334" s="823"/>
      <c r="L334" s="823"/>
      <c r="M334" s="823"/>
      <c r="N334" s="824"/>
    </row>
    <row r="335" spans="1:14" ht="15.75" x14ac:dyDescent="0.25">
      <c r="A335" s="197" t="s">
        <v>1049</v>
      </c>
      <c r="B335" s="207" t="s">
        <v>1735</v>
      </c>
      <c r="C335" s="212">
        <v>41518</v>
      </c>
      <c r="D335" s="212">
        <v>41760</v>
      </c>
      <c r="E335" s="212">
        <v>41518</v>
      </c>
      <c r="F335" s="212"/>
      <c r="G335" s="205">
        <v>0.5</v>
      </c>
      <c r="H335" s="205">
        <v>0.5</v>
      </c>
      <c r="I335" s="208"/>
      <c r="J335" s="822" t="s">
        <v>1736</v>
      </c>
      <c r="K335" s="823"/>
      <c r="L335" s="823"/>
      <c r="M335" s="823"/>
      <c r="N335" s="824"/>
    </row>
    <row r="336" spans="1:14" ht="15.75" x14ac:dyDescent="0.25">
      <c r="A336" s="197" t="s">
        <v>1052</v>
      </c>
      <c r="B336" s="207" t="s">
        <v>1737</v>
      </c>
      <c r="C336" s="212">
        <v>41760</v>
      </c>
      <c r="D336" s="212">
        <v>41760</v>
      </c>
      <c r="E336" s="212"/>
      <c r="F336" s="212"/>
      <c r="G336" s="205">
        <v>0</v>
      </c>
      <c r="H336" s="205">
        <v>0</v>
      </c>
      <c r="I336" s="208"/>
      <c r="J336" s="822"/>
      <c r="K336" s="823"/>
      <c r="L336" s="823"/>
      <c r="M336" s="823"/>
      <c r="N336" s="824"/>
    </row>
    <row r="337" spans="1:14" ht="15.75" x14ac:dyDescent="0.25">
      <c r="A337" s="197" t="s">
        <v>1054</v>
      </c>
      <c r="B337" s="207" t="s">
        <v>1738</v>
      </c>
      <c r="C337" s="212" t="s">
        <v>13</v>
      </c>
      <c r="D337" s="212">
        <v>41791</v>
      </c>
      <c r="E337" s="212" t="s">
        <v>13</v>
      </c>
      <c r="F337" s="212"/>
      <c r="G337" s="205">
        <v>0</v>
      </c>
      <c r="H337" s="205">
        <v>0</v>
      </c>
      <c r="I337" s="208"/>
      <c r="J337" s="822"/>
      <c r="K337" s="823"/>
      <c r="L337" s="823"/>
      <c r="M337" s="823"/>
      <c r="N337" s="824"/>
    </row>
    <row r="338" spans="1:14" ht="15.75" x14ac:dyDescent="0.2">
      <c r="A338" s="197">
        <v>4</v>
      </c>
      <c r="B338" s="198" t="s">
        <v>1739</v>
      </c>
      <c r="C338" s="199"/>
      <c r="D338" s="210"/>
      <c r="E338" s="199"/>
      <c r="F338" s="210"/>
      <c r="G338" s="210"/>
      <c r="H338" s="210"/>
      <c r="I338" s="213"/>
      <c r="J338" s="822"/>
      <c r="K338" s="823"/>
      <c r="L338" s="823"/>
      <c r="M338" s="823"/>
      <c r="N338" s="824"/>
    </row>
    <row r="339" spans="1:14" ht="15.75" x14ac:dyDescent="0.2">
      <c r="A339" s="197" t="s">
        <v>1073</v>
      </c>
      <c r="B339" s="207" t="s">
        <v>1740</v>
      </c>
      <c r="C339" s="212">
        <v>41791</v>
      </c>
      <c r="D339" s="212">
        <v>41791</v>
      </c>
      <c r="E339" s="212"/>
      <c r="F339" s="212"/>
      <c r="G339" s="211">
        <v>0</v>
      </c>
      <c r="H339" s="211">
        <v>0</v>
      </c>
      <c r="I339" s="213"/>
      <c r="J339" s="822"/>
      <c r="K339" s="823"/>
      <c r="L339" s="823"/>
      <c r="M339" s="823"/>
      <c r="N339" s="824"/>
    </row>
    <row r="340" spans="1:14" ht="47.25" x14ac:dyDescent="0.25">
      <c r="A340" s="197" t="s">
        <v>1078</v>
      </c>
      <c r="B340" s="207" t="s">
        <v>1741</v>
      </c>
      <c r="C340" s="204" t="s">
        <v>13</v>
      </c>
      <c r="D340" s="212" t="s">
        <v>13</v>
      </c>
      <c r="E340" s="204" t="s">
        <v>13</v>
      </c>
      <c r="F340" s="212" t="s">
        <v>13</v>
      </c>
      <c r="G340" s="211"/>
      <c r="H340" s="211"/>
      <c r="I340" s="208"/>
      <c r="J340" s="822"/>
      <c r="K340" s="823"/>
      <c r="L340" s="823"/>
      <c r="M340" s="823"/>
      <c r="N340" s="824"/>
    </row>
    <row r="341" spans="1:14" ht="31.5" x14ac:dyDescent="0.25">
      <c r="A341" s="197" t="s">
        <v>1087</v>
      </c>
      <c r="B341" s="207" t="s">
        <v>1742</v>
      </c>
      <c r="C341" s="212">
        <v>41791</v>
      </c>
      <c r="D341" s="212">
        <v>41791</v>
      </c>
      <c r="E341" s="212"/>
      <c r="F341" s="212"/>
      <c r="G341" s="211">
        <v>0</v>
      </c>
      <c r="H341" s="211">
        <v>0</v>
      </c>
      <c r="I341" s="208"/>
      <c r="J341" s="822"/>
      <c r="K341" s="823"/>
      <c r="L341" s="823"/>
      <c r="M341" s="823"/>
      <c r="N341" s="824"/>
    </row>
    <row r="342" spans="1:14" ht="32.25" thickBot="1" x14ac:dyDescent="0.3">
      <c r="A342" s="214" t="s">
        <v>1108</v>
      </c>
      <c r="B342" s="215" t="s">
        <v>1743</v>
      </c>
      <c r="C342" s="212">
        <v>41791</v>
      </c>
      <c r="D342" s="212">
        <v>41791</v>
      </c>
      <c r="E342" s="212"/>
      <c r="F342" s="212"/>
      <c r="G342" s="218">
        <v>0</v>
      </c>
      <c r="H342" s="218">
        <v>0</v>
      </c>
      <c r="I342" s="219"/>
      <c r="J342" s="825"/>
      <c r="K342" s="826"/>
      <c r="L342" s="826"/>
      <c r="M342" s="826"/>
      <c r="N342" s="827"/>
    </row>
    <row r="343" spans="1:14" ht="16.5" thickBot="1" x14ac:dyDescent="0.25">
      <c r="A343" s="1083" t="s">
        <v>1757</v>
      </c>
      <c r="B343" s="1083"/>
      <c r="C343" s="1083"/>
      <c r="D343" s="1083"/>
      <c r="E343" s="1083"/>
      <c r="F343" s="1083"/>
      <c r="G343" s="1083"/>
      <c r="H343" s="1083"/>
      <c r="I343" s="1083"/>
      <c r="J343" s="1083"/>
      <c r="K343" s="1083"/>
      <c r="L343" s="1083"/>
      <c r="M343" s="1083"/>
      <c r="N343" s="1084"/>
    </row>
    <row r="344" spans="1:14" ht="15.75" x14ac:dyDescent="0.2">
      <c r="A344" s="197">
        <v>1</v>
      </c>
      <c r="B344" s="198" t="s">
        <v>1719</v>
      </c>
      <c r="C344" s="199"/>
      <c r="D344" s="200"/>
      <c r="E344" s="199"/>
      <c r="F344" s="200"/>
      <c r="G344" s="201"/>
      <c r="H344" s="201"/>
      <c r="I344" s="202"/>
      <c r="J344" s="831"/>
      <c r="K344" s="832"/>
      <c r="L344" s="832"/>
      <c r="M344" s="832"/>
      <c r="N344" s="833"/>
    </row>
    <row r="345" spans="1:14" ht="15.75" x14ac:dyDescent="0.2">
      <c r="A345" s="197" t="s">
        <v>787</v>
      </c>
      <c r="B345" s="203" t="s">
        <v>1720</v>
      </c>
      <c r="C345" s="204" t="s">
        <v>13</v>
      </c>
      <c r="D345" s="204" t="s">
        <v>13</v>
      </c>
      <c r="E345" s="204" t="s">
        <v>13</v>
      </c>
      <c r="F345" s="204" t="s">
        <v>13</v>
      </c>
      <c r="G345" s="205"/>
      <c r="H345" s="205"/>
      <c r="I345" s="206"/>
      <c r="J345" s="822"/>
      <c r="K345" s="823"/>
      <c r="L345" s="823"/>
      <c r="M345" s="823"/>
      <c r="N345" s="824"/>
    </row>
    <row r="346" spans="1:14" ht="15.75" x14ac:dyDescent="0.2">
      <c r="A346" s="197" t="s">
        <v>799</v>
      </c>
      <c r="B346" s="203" t="s">
        <v>1721</v>
      </c>
      <c r="C346" s="204" t="s">
        <v>13</v>
      </c>
      <c r="D346" s="204" t="s">
        <v>13</v>
      </c>
      <c r="E346" s="204" t="s">
        <v>13</v>
      </c>
      <c r="F346" s="204" t="s">
        <v>13</v>
      </c>
      <c r="G346" s="205"/>
      <c r="H346" s="205"/>
      <c r="I346" s="206"/>
      <c r="J346" s="822"/>
      <c r="K346" s="823"/>
      <c r="L346" s="823"/>
      <c r="M346" s="823"/>
      <c r="N346" s="824"/>
    </row>
    <row r="347" spans="1:14" ht="31.5" x14ac:dyDescent="0.2">
      <c r="A347" s="197" t="s">
        <v>801</v>
      </c>
      <c r="B347" s="207" t="s">
        <v>1722</v>
      </c>
      <c r="C347" s="204">
        <v>41275</v>
      </c>
      <c r="D347" s="204">
        <v>41275</v>
      </c>
      <c r="E347" s="204">
        <v>41275</v>
      </c>
      <c r="F347" s="204">
        <v>41275</v>
      </c>
      <c r="G347" s="205">
        <v>1</v>
      </c>
      <c r="H347" s="205">
        <v>1</v>
      </c>
      <c r="I347" s="206"/>
      <c r="J347" s="822"/>
      <c r="K347" s="823"/>
      <c r="L347" s="823"/>
      <c r="M347" s="823"/>
      <c r="N347" s="824"/>
    </row>
    <row r="348" spans="1:14" ht="15.75" x14ac:dyDescent="0.2">
      <c r="A348" s="197" t="s">
        <v>803</v>
      </c>
      <c r="B348" s="207" t="s">
        <v>1723</v>
      </c>
      <c r="C348" s="204" t="s">
        <v>291</v>
      </c>
      <c r="D348" s="204" t="s">
        <v>291</v>
      </c>
      <c r="E348" s="204" t="s">
        <v>291</v>
      </c>
      <c r="F348" s="204" t="s">
        <v>291</v>
      </c>
      <c r="G348" s="205"/>
      <c r="H348" s="205"/>
      <c r="I348" s="206"/>
      <c r="J348" s="822"/>
      <c r="K348" s="823"/>
      <c r="L348" s="823"/>
      <c r="M348" s="823"/>
      <c r="N348" s="824"/>
    </row>
    <row r="349" spans="1:14" ht="15.75" x14ac:dyDescent="0.25">
      <c r="A349" s="197" t="s">
        <v>1724</v>
      </c>
      <c r="B349" s="207" t="s">
        <v>1725</v>
      </c>
      <c r="C349" s="204">
        <v>41306</v>
      </c>
      <c r="D349" s="204">
        <v>41334</v>
      </c>
      <c r="E349" s="204">
        <v>41306</v>
      </c>
      <c r="F349" s="204">
        <v>41334</v>
      </c>
      <c r="G349" s="205">
        <v>1</v>
      </c>
      <c r="H349" s="205">
        <v>1</v>
      </c>
      <c r="I349" s="208"/>
      <c r="J349" s="822"/>
      <c r="K349" s="823"/>
      <c r="L349" s="823"/>
      <c r="M349" s="823"/>
      <c r="N349" s="824"/>
    </row>
    <row r="350" spans="1:14" ht="47.25" x14ac:dyDescent="0.25">
      <c r="A350" s="197" t="s">
        <v>1726</v>
      </c>
      <c r="B350" s="207" t="s">
        <v>1727</v>
      </c>
      <c r="C350" s="209" t="s">
        <v>13</v>
      </c>
      <c r="D350" s="209" t="s">
        <v>13</v>
      </c>
      <c r="E350" s="209" t="s">
        <v>13</v>
      </c>
      <c r="F350" s="209" t="s">
        <v>13</v>
      </c>
      <c r="G350" s="210"/>
      <c r="H350" s="210"/>
      <c r="I350" s="208"/>
      <c r="J350" s="822"/>
      <c r="K350" s="823"/>
      <c r="L350" s="823"/>
      <c r="M350" s="823"/>
      <c r="N350" s="824"/>
    </row>
    <row r="351" spans="1:14" ht="15.75" x14ac:dyDescent="0.25">
      <c r="A351" s="197">
        <v>2</v>
      </c>
      <c r="B351" s="198" t="s">
        <v>1728</v>
      </c>
      <c r="C351" s="199"/>
      <c r="D351" s="210"/>
      <c r="E351" s="199"/>
      <c r="F351" s="210"/>
      <c r="G351" s="210"/>
      <c r="H351" s="210"/>
      <c r="I351" s="208"/>
      <c r="J351" s="822"/>
      <c r="K351" s="823"/>
      <c r="L351" s="823"/>
      <c r="M351" s="823"/>
      <c r="N351" s="824"/>
    </row>
    <row r="352" spans="1:14" ht="31.5" x14ac:dyDescent="0.25">
      <c r="A352" s="197" t="s">
        <v>815</v>
      </c>
      <c r="B352" s="207" t="s">
        <v>1729</v>
      </c>
      <c r="C352" s="204">
        <v>41518</v>
      </c>
      <c r="D352" s="204">
        <v>41518</v>
      </c>
      <c r="E352" s="204">
        <v>41518</v>
      </c>
      <c r="F352" s="204">
        <v>41518</v>
      </c>
      <c r="G352" s="211">
        <v>1</v>
      </c>
      <c r="H352" s="211">
        <v>1</v>
      </c>
      <c r="I352" s="208"/>
      <c r="J352" s="822"/>
      <c r="K352" s="823"/>
      <c r="L352" s="823"/>
      <c r="M352" s="823"/>
      <c r="N352" s="824"/>
    </row>
    <row r="353" spans="1:14" ht="47.25" x14ac:dyDescent="0.25">
      <c r="A353" s="197" t="s">
        <v>218</v>
      </c>
      <c r="B353" s="207" t="s">
        <v>1730</v>
      </c>
      <c r="C353" s="209" t="s">
        <v>13</v>
      </c>
      <c r="D353" s="209" t="s">
        <v>13</v>
      </c>
      <c r="E353" s="209" t="s">
        <v>13</v>
      </c>
      <c r="F353" s="209" t="s">
        <v>13</v>
      </c>
      <c r="G353" s="210"/>
      <c r="H353" s="210"/>
      <c r="I353" s="208"/>
      <c r="J353" s="822"/>
      <c r="K353" s="823"/>
      <c r="L353" s="823"/>
      <c r="M353" s="823"/>
      <c r="N353" s="824"/>
    </row>
    <row r="354" spans="1:14" ht="31.5" x14ac:dyDescent="0.25">
      <c r="A354" s="197" t="s">
        <v>818</v>
      </c>
      <c r="B354" s="207" t="s">
        <v>1731</v>
      </c>
      <c r="C354" s="209" t="s">
        <v>13</v>
      </c>
      <c r="D354" s="209" t="s">
        <v>13</v>
      </c>
      <c r="E354" s="209" t="s">
        <v>13</v>
      </c>
      <c r="F354" s="209" t="s">
        <v>13</v>
      </c>
      <c r="G354" s="210"/>
      <c r="H354" s="210"/>
      <c r="I354" s="208"/>
      <c r="J354" s="822"/>
      <c r="K354" s="823"/>
      <c r="L354" s="823"/>
      <c r="M354" s="823"/>
      <c r="N354" s="824"/>
    </row>
    <row r="355" spans="1:14" ht="47.25" x14ac:dyDescent="0.25">
      <c r="A355" s="197">
        <v>3</v>
      </c>
      <c r="B355" s="198" t="s">
        <v>1732</v>
      </c>
      <c r="C355" s="199"/>
      <c r="D355" s="210"/>
      <c r="E355" s="199"/>
      <c r="F355" s="210"/>
      <c r="G355" s="210"/>
      <c r="H355" s="210"/>
      <c r="I355" s="208"/>
      <c r="J355" s="822"/>
      <c r="K355" s="823"/>
      <c r="L355" s="823"/>
      <c r="M355" s="823"/>
      <c r="N355" s="824"/>
    </row>
    <row r="356" spans="1:14" ht="31.5" x14ac:dyDescent="0.25">
      <c r="A356" s="197" t="s">
        <v>1044</v>
      </c>
      <c r="B356" s="207" t="s">
        <v>1733</v>
      </c>
      <c r="C356" s="204" t="s">
        <v>13</v>
      </c>
      <c r="D356" s="204" t="s">
        <v>13</v>
      </c>
      <c r="E356" s="204" t="s">
        <v>13</v>
      </c>
      <c r="F356" s="204" t="s">
        <v>13</v>
      </c>
      <c r="G356" s="211"/>
      <c r="H356" s="211"/>
      <c r="I356" s="208"/>
      <c r="J356" s="822"/>
      <c r="K356" s="823"/>
      <c r="L356" s="823"/>
      <c r="M356" s="823"/>
      <c r="N356" s="824"/>
    </row>
    <row r="357" spans="1:14" ht="15.75" x14ac:dyDescent="0.25">
      <c r="A357" s="197" t="s">
        <v>1046</v>
      </c>
      <c r="B357" s="207" t="s">
        <v>1734</v>
      </c>
      <c r="C357" s="204">
        <v>41518</v>
      </c>
      <c r="D357" s="212">
        <v>41760</v>
      </c>
      <c r="E357" s="204">
        <v>41518</v>
      </c>
      <c r="F357" s="212"/>
      <c r="G357" s="205">
        <v>0.5</v>
      </c>
      <c r="H357" s="205">
        <v>0.5</v>
      </c>
      <c r="I357" s="208"/>
      <c r="J357" s="822"/>
      <c r="K357" s="823"/>
      <c r="L357" s="823"/>
      <c r="M357" s="823"/>
      <c r="N357" s="824"/>
    </row>
    <row r="358" spans="1:14" ht="15.75" x14ac:dyDescent="0.25">
      <c r="A358" s="197" t="s">
        <v>1049</v>
      </c>
      <c r="B358" s="207" t="s">
        <v>1735</v>
      </c>
      <c r="C358" s="212">
        <v>41518</v>
      </c>
      <c r="D358" s="212">
        <v>41760</v>
      </c>
      <c r="E358" s="212">
        <v>41518</v>
      </c>
      <c r="F358" s="212"/>
      <c r="G358" s="205">
        <v>0.5</v>
      </c>
      <c r="H358" s="205">
        <v>0.5</v>
      </c>
      <c r="I358" s="208"/>
      <c r="J358" s="822" t="s">
        <v>1736</v>
      </c>
      <c r="K358" s="823"/>
      <c r="L358" s="823"/>
      <c r="M358" s="823"/>
      <c r="N358" s="824"/>
    </row>
    <row r="359" spans="1:14" ht="15.75" x14ac:dyDescent="0.25">
      <c r="A359" s="197" t="s">
        <v>1052</v>
      </c>
      <c r="B359" s="207" t="s">
        <v>1737</v>
      </c>
      <c r="C359" s="212">
        <v>41760</v>
      </c>
      <c r="D359" s="212">
        <v>41760</v>
      </c>
      <c r="E359" s="212"/>
      <c r="F359" s="212"/>
      <c r="G359" s="205">
        <v>0</v>
      </c>
      <c r="H359" s="205">
        <v>0</v>
      </c>
      <c r="I359" s="208"/>
      <c r="J359" s="822"/>
      <c r="K359" s="823"/>
      <c r="L359" s="823"/>
      <c r="M359" s="823"/>
      <c r="N359" s="824"/>
    </row>
    <row r="360" spans="1:14" ht="15.75" x14ac:dyDescent="0.25">
      <c r="A360" s="197" t="s">
        <v>1054</v>
      </c>
      <c r="B360" s="207" t="s">
        <v>1738</v>
      </c>
      <c r="C360" s="212" t="s">
        <v>13</v>
      </c>
      <c r="D360" s="212">
        <v>41791</v>
      </c>
      <c r="E360" s="212" t="s">
        <v>13</v>
      </c>
      <c r="F360" s="212"/>
      <c r="G360" s="205">
        <v>0</v>
      </c>
      <c r="H360" s="205">
        <v>0</v>
      </c>
      <c r="I360" s="208"/>
      <c r="J360" s="822"/>
      <c r="K360" s="823"/>
      <c r="L360" s="823"/>
      <c r="M360" s="823"/>
      <c r="N360" s="824"/>
    </row>
    <row r="361" spans="1:14" ht="15.75" x14ac:dyDescent="0.2">
      <c r="A361" s="197">
        <v>4</v>
      </c>
      <c r="B361" s="198" t="s">
        <v>1739</v>
      </c>
      <c r="C361" s="199"/>
      <c r="D361" s="210"/>
      <c r="E361" s="199"/>
      <c r="F361" s="210"/>
      <c r="G361" s="210"/>
      <c r="H361" s="210"/>
      <c r="I361" s="213"/>
      <c r="J361" s="822"/>
      <c r="K361" s="823"/>
      <c r="L361" s="823"/>
      <c r="M361" s="823"/>
      <c r="N361" s="824"/>
    </row>
    <row r="362" spans="1:14" ht="15.75" x14ac:dyDescent="0.2">
      <c r="A362" s="197" t="s">
        <v>1073</v>
      </c>
      <c r="B362" s="207" t="s">
        <v>1740</v>
      </c>
      <c r="C362" s="212">
        <v>41791</v>
      </c>
      <c r="D362" s="212">
        <v>41791</v>
      </c>
      <c r="E362" s="212"/>
      <c r="F362" s="212"/>
      <c r="G362" s="211">
        <v>0</v>
      </c>
      <c r="H362" s="211">
        <v>0</v>
      </c>
      <c r="I362" s="213"/>
      <c r="J362" s="822"/>
      <c r="K362" s="823"/>
      <c r="L362" s="823"/>
      <c r="M362" s="823"/>
      <c r="N362" s="824"/>
    </row>
    <row r="363" spans="1:14" ht="47.25" x14ac:dyDescent="0.25">
      <c r="A363" s="197" t="s">
        <v>1078</v>
      </c>
      <c r="B363" s="207" t="s">
        <v>1741</v>
      </c>
      <c r="C363" s="204" t="s">
        <v>13</v>
      </c>
      <c r="D363" s="212" t="s">
        <v>13</v>
      </c>
      <c r="E363" s="204" t="s">
        <v>13</v>
      </c>
      <c r="F363" s="212" t="s">
        <v>13</v>
      </c>
      <c r="G363" s="211"/>
      <c r="H363" s="211"/>
      <c r="I363" s="208"/>
      <c r="J363" s="822"/>
      <c r="K363" s="823"/>
      <c r="L363" s="823"/>
      <c r="M363" s="823"/>
      <c r="N363" s="824"/>
    </row>
    <row r="364" spans="1:14" ht="31.5" x14ac:dyDescent="0.25">
      <c r="A364" s="197" t="s">
        <v>1087</v>
      </c>
      <c r="B364" s="207" t="s">
        <v>1742</v>
      </c>
      <c r="C364" s="212">
        <v>41791</v>
      </c>
      <c r="D364" s="212">
        <v>41791</v>
      </c>
      <c r="E364" s="212"/>
      <c r="F364" s="212"/>
      <c r="G364" s="211">
        <v>0</v>
      </c>
      <c r="H364" s="211">
        <v>0</v>
      </c>
      <c r="I364" s="208"/>
      <c r="J364" s="822"/>
      <c r="K364" s="823"/>
      <c r="L364" s="823"/>
      <c r="M364" s="823"/>
      <c r="N364" s="824"/>
    </row>
    <row r="365" spans="1:14" ht="32.25" thickBot="1" x14ac:dyDescent="0.3">
      <c r="A365" s="214" t="s">
        <v>1108</v>
      </c>
      <c r="B365" s="215" t="s">
        <v>1743</v>
      </c>
      <c r="C365" s="212">
        <v>41791</v>
      </c>
      <c r="D365" s="212">
        <v>41791</v>
      </c>
      <c r="E365" s="212"/>
      <c r="F365" s="212"/>
      <c r="G365" s="218">
        <v>0</v>
      </c>
      <c r="H365" s="218">
        <v>0</v>
      </c>
      <c r="I365" s="219"/>
      <c r="J365" s="825"/>
      <c r="K365" s="826"/>
      <c r="L365" s="826"/>
      <c r="M365" s="826"/>
      <c r="N365" s="827"/>
    </row>
    <row r="366" spans="1:14" ht="16.5" thickBot="1" x14ac:dyDescent="0.25">
      <c r="A366" s="1083" t="s">
        <v>1758</v>
      </c>
      <c r="B366" s="1083"/>
      <c r="C366" s="1083"/>
      <c r="D366" s="1083"/>
      <c r="E366" s="1083"/>
      <c r="F366" s="1083"/>
      <c r="G366" s="1083"/>
      <c r="H366" s="1083"/>
      <c r="I366" s="1083"/>
      <c r="J366" s="1083"/>
      <c r="K366" s="1083"/>
      <c r="L366" s="1083"/>
      <c r="M366" s="1083"/>
      <c r="N366" s="1084"/>
    </row>
    <row r="367" spans="1:14" ht="15.75" x14ac:dyDescent="0.2">
      <c r="A367" s="197">
        <v>1</v>
      </c>
      <c r="B367" s="198" t="s">
        <v>1719</v>
      </c>
      <c r="C367" s="199"/>
      <c r="D367" s="200"/>
      <c r="E367" s="199"/>
      <c r="F367" s="200"/>
      <c r="G367" s="201"/>
      <c r="H367" s="201"/>
      <c r="I367" s="202"/>
      <c r="J367" s="831"/>
      <c r="K367" s="832"/>
      <c r="L367" s="832"/>
      <c r="M367" s="832"/>
      <c r="N367" s="833"/>
    </row>
    <row r="368" spans="1:14" ht="15.75" x14ac:dyDescent="0.2">
      <c r="A368" s="197" t="s">
        <v>787</v>
      </c>
      <c r="B368" s="203" t="s">
        <v>1720</v>
      </c>
      <c r="C368" s="204" t="s">
        <v>13</v>
      </c>
      <c r="D368" s="204" t="s">
        <v>13</v>
      </c>
      <c r="E368" s="204" t="s">
        <v>13</v>
      </c>
      <c r="F368" s="204" t="s">
        <v>13</v>
      </c>
      <c r="G368" s="205"/>
      <c r="H368" s="205"/>
      <c r="I368" s="206"/>
      <c r="J368" s="822"/>
      <c r="K368" s="823"/>
      <c r="L368" s="823"/>
      <c r="M368" s="823"/>
      <c r="N368" s="824"/>
    </row>
    <row r="369" spans="1:14" ht="15.75" x14ac:dyDescent="0.2">
      <c r="A369" s="197" t="s">
        <v>799</v>
      </c>
      <c r="B369" s="203" t="s">
        <v>1721</v>
      </c>
      <c r="C369" s="204" t="s">
        <v>13</v>
      </c>
      <c r="D369" s="204" t="s">
        <v>13</v>
      </c>
      <c r="E369" s="204" t="s">
        <v>13</v>
      </c>
      <c r="F369" s="204" t="s">
        <v>13</v>
      </c>
      <c r="G369" s="205"/>
      <c r="H369" s="205"/>
      <c r="I369" s="206"/>
      <c r="J369" s="822"/>
      <c r="K369" s="823"/>
      <c r="L369" s="823"/>
      <c r="M369" s="823"/>
      <c r="N369" s="824"/>
    </row>
    <row r="370" spans="1:14" ht="31.5" x14ac:dyDescent="0.2">
      <c r="A370" s="197" t="s">
        <v>801</v>
      </c>
      <c r="B370" s="207" t="s">
        <v>1722</v>
      </c>
      <c r="C370" s="204">
        <v>41275</v>
      </c>
      <c r="D370" s="204">
        <v>41275</v>
      </c>
      <c r="E370" s="204">
        <v>41275</v>
      </c>
      <c r="F370" s="204">
        <v>41275</v>
      </c>
      <c r="G370" s="205">
        <v>1</v>
      </c>
      <c r="H370" s="205">
        <v>1</v>
      </c>
      <c r="I370" s="206"/>
      <c r="J370" s="822"/>
      <c r="K370" s="823"/>
      <c r="L370" s="823"/>
      <c r="M370" s="823"/>
      <c r="N370" s="824"/>
    </row>
    <row r="371" spans="1:14" ht="15.75" x14ac:dyDescent="0.2">
      <c r="A371" s="197" t="s">
        <v>803</v>
      </c>
      <c r="B371" s="207" t="s">
        <v>1723</v>
      </c>
      <c r="C371" s="204" t="s">
        <v>291</v>
      </c>
      <c r="D371" s="204" t="s">
        <v>291</v>
      </c>
      <c r="E371" s="204" t="s">
        <v>291</v>
      </c>
      <c r="F371" s="204" t="s">
        <v>291</v>
      </c>
      <c r="G371" s="205"/>
      <c r="H371" s="205"/>
      <c r="I371" s="206"/>
      <c r="J371" s="822"/>
      <c r="K371" s="823"/>
      <c r="L371" s="823"/>
      <c r="M371" s="823"/>
      <c r="N371" s="824"/>
    </row>
    <row r="372" spans="1:14" ht="15.75" x14ac:dyDescent="0.25">
      <c r="A372" s="197" t="s">
        <v>1724</v>
      </c>
      <c r="B372" s="207" t="s">
        <v>1725</v>
      </c>
      <c r="C372" s="204">
        <v>41306</v>
      </c>
      <c r="D372" s="204">
        <v>41334</v>
      </c>
      <c r="E372" s="204">
        <v>41306</v>
      </c>
      <c r="F372" s="204">
        <v>41334</v>
      </c>
      <c r="G372" s="205">
        <v>1</v>
      </c>
      <c r="H372" s="205">
        <v>1</v>
      </c>
      <c r="I372" s="208"/>
      <c r="J372" s="822"/>
      <c r="K372" s="823"/>
      <c r="L372" s="823"/>
      <c r="M372" s="823"/>
      <c r="N372" s="824"/>
    </row>
    <row r="373" spans="1:14" ht="47.25" x14ac:dyDescent="0.25">
      <c r="A373" s="197" t="s">
        <v>1726</v>
      </c>
      <c r="B373" s="207" t="s">
        <v>1727</v>
      </c>
      <c r="C373" s="209" t="s">
        <v>13</v>
      </c>
      <c r="D373" s="209" t="s">
        <v>13</v>
      </c>
      <c r="E373" s="209" t="s">
        <v>13</v>
      </c>
      <c r="F373" s="209" t="s">
        <v>13</v>
      </c>
      <c r="G373" s="210"/>
      <c r="H373" s="210"/>
      <c r="I373" s="208"/>
      <c r="J373" s="822"/>
      <c r="K373" s="823"/>
      <c r="L373" s="823"/>
      <c r="M373" s="823"/>
      <c r="N373" s="824"/>
    </row>
    <row r="374" spans="1:14" ht="15.75" x14ac:dyDescent="0.25">
      <c r="A374" s="197">
        <v>2</v>
      </c>
      <c r="B374" s="198" t="s">
        <v>1728</v>
      </c>
      <c r="C374" s="199"/>
      <c r="D374" s="210"/>
      <c r="E374" s="199"/>
      <c r="F374" s="210"/>
      <c r="G374" s="210"/>
      <c r="H374" s="210"/>
      <c r="I374" s="208"/>
      <c r="J374" s="822"/>
      <c r="K374" s="823"/>
      <c r="L374" s="823"/>
      <c r="M374" s="823"/>
      <c r="N374" s="824"/>
    </row>
    <row r="375" spans="1:14" ht="31.5" x14ac:dyDescent="0.25">
      <c r="A375" s="197" t="s">
        <v>815</v>
      </c>
      <c r="B375" s="207" t="s">
        <v>1729</v>
      </c>
      <c r="C375" s="204">
        <v>41518</v>
      </c>
      <c r="D375" s="204">
        <v>41518</v>
      </c>
      <c r="E375" s="204">
        <v>41518</v>
      </c>
      <c r="F375" s="204">
        <v>41518</v>
      </c>
      <c r="G375" s="211">
        <v>1</v>
      </c>
      <c r="H375" s="211">
        <v>1</v>
      </c>
      <c r="I375" s="208"/>
      <c r="J375" s="822"/>
      <c r="K375" s="823"/>
      <c r="L375" s="823"/>
      <c r="M375" s="823"/>
      <c r="N375" s="824"/>
    </row>
    <row r="376" spans="1:14" ht="47.25" x14ac:dyDescent="0.25">
      <c r="A376" s="197" t="s">
        <v>218</v>
      </c>
      <c r="B376" s="207" t="s">
        <v>1730</v>
      </c>
      <c r="C376" s="209" t="s">
        <v>13</v>
      </c>
      <c r="D376" s="209" t="s">
        <v>13</v>
      </c>
      <c r="E376" s="209" t="s">
        <v>13</v>
      </c>
      <c r="F376" s="209" t="s">
        <v>13</v>
      </c>
      <c r="G376" s="210"/>
      <c r="H376" s="210"/>
      <c r="I376" s="208"/>
      <c r="J376" s="822"/>
      <c r="K376" s="823"/>
      <c r="L376" s="823"/>
      <c r="M376" s="823"/>
      <c r="N376" s="824"/>
    </row>
    <row r="377" spans="1:14" ht="31.5" x14ac:dyDescent="0.25">
      <c r="A377" s="197" t="s">
        <v>818</v>
      </c>
      <c r="B377" s="207" t="s">
        <v>1731</v>
      </c>
      <c r="C377" s="209" t="s">
        <v>13</v>
      </c>
      <c r="D377" s="209" t="s">
        <v>13</v>
      </c>
      <c r="E377" s="209" t="s">
        <v>13</v>
      </c>
      <c r="F377" s="209" t="s">
        <v>13</v>
      </c>
      <c r="G377" s="210"/>
      <c r="H377" s="210"/>
      <c r="I377" s="208"/>
      <c r="J377" s="822"/>
      <c r="K377" s="823"/>
      <c r="L377" s="823"/>
      <c r="M377" s="823"/>
      <c r="N377" s="824"/>
    </row>
    <row r="378" spans="1:14" ht="47.25" x14ac:dyDescent="0.25">
      <c r="A378" s="197">
        <v>3</v>
      </c>
      <c r="B378" s="198" t="s">
        <v>1732</v>
      </c>
      <c r="C378" s="199"/>
      <c r="D378" s="210"/>
      <c r="E378" s="199"/>
      <c r="F378" s="210"/>
      <c r="G378" s="210"/>
      <c r="H378" s="210"/>
      <c r="I378" s="208"/>
      <c r="J378" s="822"/>
      <c r="K378" s="823"/>
      <c r="L378" s="823"/>
      <c r="M378" s="823"/>
      <c r="N378" s="824"/>
    </row>
    <row r="379" spans="1:14" ht="31.5" x14ac:dyDescent="0.25">
      <c r="A379" s="197" t="s">
        <v>1044</v>
      </c>
      <c r="B379" s="207" t="s">
        <v>1733</v>
      </c>
      <c r="C379" s="204" t="s">
        <v>13</v>
      </c>
      <c r="D379" s="204" t="s">
        <v>13</v>
      </c>
      <c r="E379" s="204" t="s">
        <v>13</v>
      </c>
      <c r="F379" s="204" t="s">
        <v>13</v>
      </c>
      <c r="G379" s="211"/>
      <c r="H379" s="211"/>
      <c r="I379" s="208"/>
      <c r="J379" s="822"/>
      <c r="K379" s="823"/>
      <c r="L379" s="823"/>
      <c r="M379" s="823"/>
      <c r="N379" s="824"/>
    </row>
    <row r="380" spans="1:14" ht="15.75" x14ac:dyDescent="0.25">
      <c r="A380" s="197" t="s">
        <v>1046</v>
      </c>
      <c r="B380" s="207" t="s">
        <v>1734</v>
      </c>
      <c r="C380" s="204">
        <v>41518</v>
      </c>
      <c r="D380" s="212">
        <v>41760</v>
      </c>
      <c r="E380" s="204">
        <v>41518</v>
      </c>
      <c r="F380" s="212"/>
      <c r="G380" s="205">
        <v>0.5</v>
      </c>
      <c r="H380" s="205">
        <v>0.5</v>
      </c>
      <c r="I380" s="208"/>
      <c r="J380" s="822"/>
      <c r="K380" s="823"/>
      <c r="L380" s="823"/>
      <c r="M380" s="823"/>
      <c r="N380" s="824"/>
    </row>
    <row r="381" spans="1:14" ht="15.75" x14ac:dyDescent="0.25">
      <c r="A381" s="197" t="s">
        <v>1049</v>
      </c>
      <c r="B381" s="207" t="s">
        <v>1735</v>
      </c>
      <c r="C381" s="212">
        <v>41518</v>
      </c>
      <c r="D381" s="212">
        <v>41760</v>
      </c>
      <c r="E381" s="212">
        <v>41518</v>
      </c>
      <c r="F381" s="212"/>
      <c r="G381" s="205">
        <v>0.5</v>
      </c>
      <c r="H381" s="205">
        <v>0.5</v>
      </c>
      <c r="I381" s="208"/>
      <c r="J381" s="822" t="s">
        <v>1736</v>
      </c>
      <c r="K381" s="823"/>
      <c r="L381" s="823"/>
      <c r="M381" s="823"/>
      <c r="N381" s="824"/>
    </row>
    <row r="382" spans="1:14" ht="15.75" x14ac:dyDescent="0.25">
      <c r="A382" s="197" t="s">
        <v>1052</v>
      </c>
      <c r="B382" s="207" t="s">
        <v>1737</v>
      </c>
      <c r="C382" s="212">
        <v>41760</v>
      </c>
      <c r="D382" s="212">
        <v>41760</v>
      </c>
      <c r="E382" s="212"/>
      <c r="F382" s="212"/>
      <c r="G382" s="205">
        <v>0</v>
      </c>
      <c r="H382" s="205">
        <v>0</v>
      </c>
      <c r="I382" s="208"/>
      <c r="J382" s="822"/>
      <c r="K382" s="823"/>
      <c r="L382" s="823"/>
      <c r="M382" s="823"/>
      <c r="N382" s="824"/>
    </row>
    <row r="383" spans="1:14" ht="15.75" x14ac:dyDescent="0.25">
      <c r="A383" s="197" t="s">
        <v>1054</v>
      </c>
      <c r="B383" s="207" t="s">
        <v>1738</v>
      </c>
      <c r="C383" s="212" t="s">
        <v>13</v>
      </c>
      <c r="D383" s="212">
        <v>41791</v>
      </c>
      <c r="E383" s="212" t="s">
        <v>13</v>
      </c>
      <c r="F383" s="212"/>
      <c r="G383" s="205">
        <v>0</v>
      </c>
      <c r="H383" s="205">
        <v>0</v>
      </c>
      <c r="I383" s="208"/>
      <c r="J383" s="822"/>
      <c r="K383" s="823"/>
      <c r="L383" s="823"/>
      <c r="M383" s="823"/>
      <c r="N383" s="824"/>
    </row>
    <row r="384" spans="1:14" ht="15.75" x14ac:dyDescent="0.2">
      <c r="A384" s="197">
        <v>4</v>
      </c>
      <c r="B384" s="198" t="s">
        <v>1739</v>
      </c>
      <c r="C384" s="199"/>
      <c r="D384" s="210"/>
      <c r="E384" s="199"/>
      <c r="F384" s="210"/>
      <c r="G384" s="210"/>
      <c r="H384" s="210"/>
      <c r="I384" s="213"/>
      <c r="J384" s="822"/>
      <c r="K384" s="823"/>
      <c r="L384" s="823"/>
      <c r="M384" s="823"/>
      <c r="N384" s="824"/>
    </row>
    <row r="385" spans="1:14" ht="15.75" x14ac:dyDescent="0.2">
      <c r="A385" s="197" t="s">
        <v>1073</v>
      </c>
      <c r="B385" s="207" t="s">
        <v>1740</v>
      </c>
      <c r="C385" s="212">
        <v>41791</v>
      </c>
      <c r="D385" s="212">
        <v>41791</v>
      </c>
      <c r="E385" s="212"/>
      <c r="F385" s="212"/>
      <c r="G385" s="211">
        <v>0</v>
      </c>
      <c r="H385" s="211">
        <v>0</v>
      </c>
      <c r="I385" s="213"/>
      <c r="J385" s="822"/>
      <c r="K385" s="823"/>
      <c r="L385" s="823"/>
      <c r="M385" s="823"/>
      <c r="N385" s="824"/>
    </row>
    <row r="386" spans="1:14" ht="47.25" x14ac:dyDescent="0.25">
      <c r="A386" s="197" t="s">
        <v>1078</v>
      </c>
      <c r="B386" s="207" t="s">
        <v>1741</v>
      </c>
      <c r="C386" s="204" t="s">
        <v>13</v>
      </c>
      <c r="D386" s="212" t="s">
        <v>13</v>
      </c>
      <c r="E386" s="204" t="s">
        <v>13</v>
      </c>
      <c r="F386" s="212" t="s">
        <v>13</v>
      </c>
      <c r="G386" s="211"/>
      <c r="H386" s="211"/>
      <c r="I386" s="208"/>
      <c r="J386" s="822"/>
      <c r="K386" s="823"/>
      <c r="L386" s="823"/>
      <c r="M386" s="823"/>
      <c r="N386" s="824"/>
    </row>
    <row r="387" spans="1:14" ht="31.5" x14ac:dyDescent="0.25">
      <c r="A387" s="197" t="s">
        <v>1087</v>
      </c>
      <c r="B387" s="207" t="s">
        <v>1742</v>
      </c>
      <c r="C387" s="212">
        <v>41791</v>
      </c>
      <c r="D387" s="212">
        <v>41791</v>
      </c>
      <c r="E387" s="212"/>
      <c r="F387" s="212"/>
      <c r="G387" s="211">
        <v>0</v>
      </c>
      <c r="H387" s="211">
        <v>0</v>
      </c>
      <c r="I387" s="208"/>
      <c r="J387" s="822"/>
      <c r="K387" s="823"/>
      <c r="L387" s="823"/>
      <c r="M387" s="823"/>
      <c r="N387" s="824"/>
    </row>
    <row r="388" spans="1:14" ht="32.25" thickBot="1" x14ac:dyDescent="0.3">
      <c r="A388" s="214" t="s">
        <v>1108</v>
      </c>
      <c r="B388" s="215" t="s">
        <v>1743</v>
      </c>
      <c r="C388" s="212">
        <v>41791</v>
      </c>
      <c r="D388" s="212">
        <v>41791</v>
      </c>
      <c r="E388" s="212"/>
      <c r="F388" s="212"/>
      <c r="G388" s="218">
        <v>0</v>
      </c>
      <c r="H388" s="218">
        <v>0</v>
      </c>
      <c r="I388" s="219"/>
      <c r="J388" s="825"/>
      <c r="K388" s="826"/>
      <c r="L388" s="826"/>
      <c r="M388" s="826"/>
      <c r="N388" s="827"/>
    </row>
    <row r="389" spans="1:14" ht="16.5" thickBot="1" x14ac:dyDescent="0.25">
      <c r="A389" s="1083" t="s">
        <v>1759</v>
      </c>
      <c r="B389" s="1083"/>
      <c r="C389" s="1083"/>
      <c r="D389" s="1083"/>
      <c r="E389" s="1083"/>
      <c r="F389" s="1083"/>
      <c r="G389" s="1083"/>
      <c r="H389" s="1083"/>
      <c r="I389" s="1083"/>
      <c r="J389" s="1083"/>
      <c r="K389" s="1083"/>
      <c r="L389" s="1083"/>
      <c r="M389" s="1083"/>
      <c r="N389" s="1084"/>
    </row>
    <row r="390" spans="1:14" ht="15.75" x14ac:dyDescent="0.2">
      <c r="A390" s="197">
        <v>1</v>
      </c>
      <c r="B390" s="198" t="s">
        <v>1719</v>
      </c>
      <c r="C390" s="199"/>
      <c r="D390" s="200"/>
      <c r="E390" s="199"/>
      <c r="F390" s="200"/>
      <c r="G390" s="201"/>
      <c r="H390" s="201"/>
      <c r="I390" s="202"/>
      <c r="J390" s="831"/>
      <c r="K390" s="832"/>
      <c r="L390" s="832"/>
      <c r="M390" s="832"/>
      <c r="N390" s="833"/>
    </row>
    <row r="391" spans="1:14" ht="15.75" x14ac:dyDescent="0.2">
      <c r="A391" s="197" t="s">
        <v>787</v>
      </c>
      <c r="B391" s="203" t="s">
        <v>1720</v>
      </c>
      <c r="C391" s="204" t="s">
        <v>13</v>
      </c>
      <c r="D391" s="204" t="s">
        <v>13</v>
      </c>
      <c r="E391" s="204" t="s">
        <v>13</v>
      </c>
      <c r="F391" s="204" t="s">
        <v>13</v>
      </c>
      <c r="G391" s="205"/>
      <c r="H391" s="205"/>
      <c r="I391" s="206"/>
      <c r="J391" s="822"/>
      <c r="K391" s="823"/>
      <c r="L391" s="823"/>
      <c r="M391" s="823"/>
      <c r="N391" s="824"/>
    </row>
    <row r="392" spans="1:14" ht="15.75" x14ac:dyDescent="0.2">
      <c r="A392" s="197" t="s">
        <v>799</v>
      </c>
      <c r="B392" s="203" t="s">
        <v>1721</v>
      </c>
      <c r="C392" s="204" t="s">
        <v>13</v>
      </c>
      <c r="D392" s="204" t="s">
        <v>13</v>
      </c>
      <c r="E392" s="204" t="s">
        <v>13</v>
      </c>
      <c r="F392" s="204" t="s">
        <v>13</v>
      </c>
      <c r="G392" s="205"/>
      <c r="H392" s="205"/>
      <c r="I392" s="206"/>
      <c r="J392" s="822"/>
      <c r="K392" s="823"/>
      <c r="L392" s="823"/>
      <c r="M392" s="823"/>
      <c r="N392" s="824"/>
    </row>
    <row r="393" spans="1:14" ht="31.5" x14ac:dyDescent="0.2">
      <c r="A393" s="197" t="s">
        <v>801</v>
      </c>
      <c r="B393" s="207" t="s">
        <v>1722</v>
      </c>
      <c r="C393" s="204">
        <v>41275</v>
      </c>
      <c r="D393" s="204">
        <v>41275</v>
      </c>
      <c r="E393" s="204">
        <v>41275</v>
      </c>
      <c r="F393" s="204">
        <v>41275</v>
      </c>
      <c r="G393" s="205">
        <v>1</v>
      </c>
      <c r="H393" s="205">
        <v>1</v>
      </c>
      <c r="I393" s="206"/>
      <c r="J393" s="822"/>
      <c r="K393" s="823"/>
      <c r="L393" s="823"/>
      <c r="M393" s="823"/>
      <c r="N393" s="824"/>
    </row>
    <row r="394" spans="1:14" ht="15.75" x14ac:dyDescent="0.2">
      <c r="A394" s="197" t="s">
        <v>803</v>
      </c>
      <c r="B394" s="207" t="s">
        <v>1723</v>
      </c>
      <c r="C394" s="204" t="s">
        <v>291</v>
      </c>
      <c r="D394" s="204" t="s">
        <v>291</v>
      </c>
      <c r="E394" s="204" t="s">
        <v>291</v>
      </c>
      <c r="F394" s="204" t="s">
        <v>291</v>
      </c>
      <c r="G394" s="205"/>
      <c r="H394" s="205"/>
      <c r="I394" s="206"/>
      <c r="J394" s="822"/>
      <c r="K394" s="823"/>
      <c r="L394" s="823"/>
      <c r="M394" s="823"/>
      <c r="N394" s="824"/>
    </row>
    <row r="395" spans="1:14" ht="15.75" x14ac:dyDescent="0.25">
      <c r="A395" s="197" t="s">
        <v>1724</v>
      </c>
      <c r="B395" s="207" t="s">
        <v>1725</v>
      </c>
      <c r="C395" s="204">
        <v>41306</v>
      </c>
      <c r="D395" s="204">
        <v>41334</v>
      </c>
      <c r="E395" s="204">
        <v>41306</v>
      </c>
      <c r="F395" s="204">
        <v>41334</v>
      </c>
      <c r="G395" s="205">
        <v>1</v>
      </c>
      <c r="H395" s="205">
        <v>1</v>
      </c>
      <c r="I395" s="208"/>
      <c r="J395" s="822"/>
      <c r="K395" s="823"/>
      <c r="L395" s="823"/>
      <c r="M395" s="823"/>
      <c r="N395" s="824"/>
    </row>
    <row r="396" spans="1:14" ht="47.25" x14ac:dyDescent="0.25">
      <c r="A396" s="197" t="s">
        <v>1726</v>
      </c>
      <c r="B396" s="207" t="s">
        <v>1727</v>
      </c>
      <c r="C396" s="209" t="s">
        <v>13</v>
      </c>
      <c r="D396" s="209" t="s">
        <v>13</v>
      </c>
      <c r="E396" s="209" t="s">
        <v>13</v>
      </c>
      <c r="F396" s="209" t="s">
        <v>13</v>
      </c>
      <c r="G396" s="210"/>
      <c r="H396" s="210"/>
      <c r="I396" s="208"/>
      <c r="J396" s="822"/>
      <c r="K396" s="823"/>
      <c r="L396" s="823"/>
      <c r="M396" s="823"/>
      <c r="N396" s="824"/>
    </row>
    <row r="397" spans="1:14" ht="15.75" x14ac:dyDescent="0.25">
      <c r="A397" s="197">
        <v>2</v>
      </c>
      <c r="B397" s="198" t="s">
        <v>1728</v>
      </c>
      <c r="C397" s="199"/>
      <c r="D397" s="210"/>
      <c r="E397" s="199"/>
      <c r="F397" s="210"/>
      <c r="G397" s="210"/>
      <c r="H397" s="210"/>
      <c r="I397" s="208"/>
      <c r="J397" s="822"/>
      <c r="K397" s="823"/>
      <c r="L397" s="823"/>
      <c r="M397" s="823"/>
      <c r="N397" s="824"/>
    </row>
    <row r="398" spans="1:14" ht="31.5" x14ac:dyDescent="0.25">
      <c r="A398" s="197" t="s">
        <v>815</v>
      </c>
      <c r="B398" s="207" t="s">
        <v>1729</v>
      </c>
      <c r="C398" s="204">
        <v>41518</v>
      </c>
      <c r="D398" s="204">
        <v>41518</v>
      </c>
      <c r="E398" s="204">
        <v>41518</v>
      </c>
      <c r="F398" s="204">
        <v>41518</v>
      </c>
      <c r="G398" s="211">
        <v>1</v>
      </c>
      <c r="H398" s="211">
        <v>1</v>
      </c>
      <c r="I398" s="208"/>
      <c r="J398" s="822"/>
      <c r="K398" s="823"/>
      <c r="L398" s="823"/>
      <c r="M398" s="823"/>
      <c r="N398" s="824"/>
    </row>
    <row r="399" spans="1:14" ht="47.25" x14ac:dyDescent="0.25">
      <c r="A399" s="197" t="s">
        <v>218</v>
      </c>
      <c r="B399" s="207" t="s">
        <v>1730</v>
      </c>
      <c r="C399" s="209" t="s">
        <v>13</v>
      </c>
      <c r="D399" s="209" t="s">
        <v>13</v>
      </c>
      <c r="E399" s="209" t="s">
        <v>13</v>
      </c>
      <c r="F399" s="209" t="s">
        <v>13</v>
      </c>
      <c r="G399" s="210"/>
      <c r="H399" s="210"/>
      <c r="I399" s="208"/>
      <c r="J399" s="822"/>
      <c r="K399" s="823"/>
      <c r="L399" s="823"/>
      <c r="M399" s="823"/>
      <c r="N399" s="824"/>
    </row>
    <row r="400" spans="1:14" ht="31.5" x14ac:dyDescent="0.25">
      <c r="A400" s="197" t="s">
        <v>818</v>
      </c>
      <c r="B400" s="207" t="s">
        <v>1731</v>
      </c>
      <c r="C400" s="209" t="s">
        <v>13</v>
      </c>
      <c r="D400" s="209" t="s">
        <v>13</v>
      </c>
      <c r="E400" s="209" t="s">
        <v>13</v>
      </c>
      <c r="F400" s="209" t="s">
        <v>13</v>
      </c>
      <c r="G400" s="210"/>
      <c r="H400" s="210"/>
      <c r="I400" s="208"/>
      <c r="J400" s="822"/>
      <c r="K400" s="823"/>
      <c r="L400" s="823"/>
      <c r="M400" s="823"/>
      <c r="N400" s="824"/>
    </row>
    <row r="401" spans="1:14" ht="47.25" x14ac:dyDescent="0.25">
      <c r="A401" s="197">
        <v>3</v>
      </c>
      <c r="B401" s="198" t="s">
        <v>1732</v>
      </c>
      <c r="C401" s="199"/>
      <c r="D401" s="210"/>
      <c r="E401" s="199"/>
      <c r="F401" s="210"/>
      <c r="G401" s="210"/>
      <c r="H401" s="210"/>
      <c r="I401" s="208"/>
      <c r="J401" s="822"/>
      <c r="K401" s="823"/>
      <c r="L401" s="823"/>
      <c r="M401" s="823"/>
      <c r="N401" s="824"/>
    </row>
    <row r="402" spans="1:14" ht="31.5" x14ac:dyDescent="0.25">
      <c r="A402" s="197" t="s">
        <v>1044</v>
      </c>
      <c r="B402" s="207" t="s">
        <v>1733</v>
      </c>
      <c r="C402" s="204" t="s">
        <v>13</v>
      </c>
      <c r="D402" s="204" t="s">
        <v>13</v>
      </c>
      <c r="E402" s="204" t="s">
        <v>13</v>
      </c>
      <c r="F402" s="204" t="s">
        <v>13</v>
      </c>
      <c r="G402" s="211"/>
      <c r="H402" s="211"/>
      <c r="I402" s="208"/>
      <c r="J402" s="822"/>
      <c r="K402" s="823"/>
      <c r="L402" s="823"/>
      <c r="M402" s="823"/>
      <c r="N402" s="824"/>
    </row>
    <row r="403" spans="1:14" ht="15.75" x14ac:dyDescent="0.25">
      <c r="A403" s="197" t="s">
        <v>1046</v>
      </c>
      <c r="B403" s="207" t="s">
        <v>1734</v>
      </c>
      <c r="C403" s="204">
        <v>41518</v>
      </c>
      <c r="D403" s="212">
        <v>41760</v>
      </c>
      <c r="E403" s="204">
        <v>41518</v>
      </c>
      <c r="F403" s="212"/>
      <c r="G403" s="205">
        <v>0.5</v>
      </c>
      <c r="H403" s="205">
        <v>0.5</v>
      </c>
      <c r="I403" s="208"/>
      <c r="J403" s="822"/>
      <c r="K403" s="823"/>
      <c r="L403" s="823"/>
      <c r="M403" s="823"/>
      <c r="N403" s="824"/>
    </row>
    <row r="404" spans="1:14" ht="15.75" x14ac:dyDescent="0.25">
      <c r="A404" s="197" t="s">
        <v>1049</v>
      </c>
      <c r="B404" s="207" t="s">
        <v>1735</v>
      </c>
      <c r="C404" s="212">
        <v>41518</v>
      </c>
      <c r="D404" s="212">
        <v>41760</v>
      </c>
      <c r="E404" s="212">
        <v>41518</v>
      </c>
      <c r="F404" s="212"/>
      <c r="G404" s="205">
        <v>0.5</v>
      </c>
      <c r="H404" s="205">
        <v>0.5</v>
      </c>
      <c r="I404" s="208"/>
      <c r="J404" s="822" t="s">
        <v>1736</v>
      </c>
      <c r="K404" s="823"/>
      <c r="L404" s="823"/>
      <c r="M404" s="823"/>
      <c r="N404" s="824"/>
    </row>
    <row r="405" spans="1:14" ht="15.75" x14ac:dyDescent="0.25">
      <c r="A405" s="197" t="s">
        <v>1052</v>
      </c>
      <c r="B405" s="207" t="s">
        <v>1737</v>
      </c>
      <c r="C405" s="212">
        <v>41760</v>
      </c>
      <c r="D405" s="212">
        <v>41760</v>
      </c>
      <c r="E405" s="212"/>
      <c r="F405" s="212"/>
      <c r="G405" s="205">
        <v>0</v>
      </c>
      <c r="H405" s="205">
        <v>0</v>
      </c>
      <c r="I405" s="208"/>
      <c r="J405" s="822"/>
      <c r="K405" s="823"/>
      <c r="L405" s="823"/>
      <c r="M405" s="823"/>
      <c r="N405" s="824"/>
    </row>
    <row r="406" spans="1:14" ht="15.75" x14ac:dyDescent="0.25">
      <c r="A406" s="197" t="s">
        <v>1054</v>
      </c>
      <c r="B406" s="207" t="s">
        <v>1738</v>
      </c>
      <c r="C406" s="212" t="s">
        <v>13</v>
      </c>
      <c r="D406" s="212">
        <v>41791</v>
      </c>
      <c r="E406" s="212" t="s">
        <v>13</v>
      </c>
      <c r="F406" s="212"/>
      <c r="G406" s="205">
        <v>0</v>
      </c>
      <c r="H406" s="205">
        <v>0</v>
      </c>
      <c r="I406" s="208"/>
      <c r="J406" s="822"/>
      <c r="K406" s="823"/>
      <c r="L406" s="823"/>
      <c r="M406" s="823"/>
      <c r="N406" s="824"/>
    </row>
    <row r="407" spans="1:14" ht="15.75" x14ac:dyDescent="0.2">
      <c r="A407" s="197">
        <v>4</v>
      </c>
      <c r="B407" s="198" t="s">
        <v>1739</v>
      </c>
      <c r="C407" s="199"/>
      <c r="D407" s="210"/>
      <c r="E407" s="199"/>
      <c r="F407" s="210"/>
      <c r="G407" s="210"/>
      <c r="H407" s="210"/>
      <c r="I407" s="213"/>
      <c r="J407" s="822"/>
      <c r="K407" s="823"/>
      <c r="L407" s="823"/>
      <c r="M407" s="823"/>
      <c r="N407" s="824"/>
    </row>
    <row r="408" spans="1:14" ht="15.75" x14ac:dyDescent="0.2">
      <c r="A408" s="197" t="s">
        <v>1073</v>
      </c>
      <c r="B408" s="207" t="s">
        <v>1740</v>
      </c>
      <c r="C408" s="212">
        <v>41791</v>
      </c>
      <c r="D408" s="212">
        <v>41791</v>
      </c>
      <c r="E408" s="212"/>
      <c r="F408" s="212"/>
      <c r="G408" s="211">
        <v>0</v>
      </c>
      <c r="H408" s="211">
        <v>0</v>
      </c>
      <c r="I408" s="213"/>
      <c r="J408" s="822"/>
      <c r="K408" s="823"/>
      <c r="L408" s="823"/>
      <c r="M408" s="823"/>
      <c r="N408" s="824"/>
    </row>
    <row r="409" spans="1:14" ht="47.25" x14ac:dyDescent="0.25">
      <c r="A409" s="197" t="s">
        <v>1078</v>
      </c>
      <c r="B409" s="207" t="s">
        <v>1741</v>
      </c>
      <c r="C409" s="204" t="s">
        <v>13</v>
      </c>
      <c r="D409" s="212" t="s">
        <v>13</v>
      </c>
      <c r="E409" s="204" t="s">
        <v>13</v>
      </c>
      <c r="F409" s="212" t="s">
        <v>13</v>
      </c>
      <c r="G409" s="211"/>
      <c r="H409" s="211"/>
      <c r="I409" s="208"/>
      <c r="J409" s="822"/>
      <c r="K409" s="823"/>
      <c r="L409" s="823"/>
      <c r="M409" s="823"/>
      <c r="N409" s="824"/>
    </row>
    <row r="410" spans="1:14" ht="31.5" x14ac:dyDescent="0.25">
      <c r="A410" s="197" t="s">
        <v>1087</v>
      </c>
      <c r="B410" s="207" t="s">
        <v>1742</v>
      </c>
      <c r="C410" s="212">
        <v>41791</v>
      </c>
      <c r="D410" s="212">
        <v>41791</v>
      </c>
      <c r="E410" s="212"/>
      <c r="F410" s="212"/>
      <c r="G410" s="211">
        <v>0</v>
      </c>
      <c r="H410" s="211">
        <v>0</v>
      </c>
      <c r="I410" s="208"/>
      <c r="J410" s="822"/>
      <c r="K410" s="823"/>
      <c r="L410" s="823"/>
      <c r="M410" s="823"/>
      <c r="N410" s="824"/>
    </row>
    <row r="411" spans="1:14" ht="32.25" thickBot="1" x14ac:dyDescent="0.3">
      <c r="A411" s="214" t="s">
        <v>1108</v>
      </c>
      <c r="B411" s="215" t="s">
        <v>1743</v>
      </c>
      <c r="C411" s="212">
        <v>41791</v>
      </c>
      <c r="D411" s="212">
        <v>41791</v>
      </c>
      <c r="E411" s="212"/>
      <c r="F411" s="212"/>
      <c r="G411" s="218">
        <v>0</v>
      </c>
      <c r="H411" s="218">
        <v>0</v>
      </c>
      <c r="I411" s="219"/>
      <c r="J411" s="825"/>
      <c r="K411" s="826"/>
      <c r="L411" s="826"/>
      <c r="M411" s="826"/>
      <c r="N411" s="827"/>
    </row>
    <row r="412" spans="1:14" ht="16.5" thickBot="1" x14ac:dyDescent="0.25">
      <c r="A412" s="1083" t="s">
        <v>1760</v>
      </c>
      <c r="B412" s="1083"/>
      <c r="C412" s="1083"/>
      <c r="D412" s="1083"/>
      <c r="E412" s="1083"/>
      <c r="F412" s="1083"/>
      <c r="G412" s="1083"/>
      <c r="H412" s="1083"/>
      <c r="I412" s="1083"/>
      <c r="J412" s="1083"/>
      <c r="K412" s="1083"/>
      <c r="L412" s="1083"/>
      <c r="M412" s="1083"/>
      <c r="N412" s="1084"/>
    </row>
    <row r="413" spans="1:14" ht="15.75" x14ac:dyDescent="0.2">
      <c r="A413" s="197">
        <v>1</v>
      </c>
      <c r="B413" s="198" t="s">
        <v>1719</v>
      </c>
      <c r="C413" s="199"/>
      <c r="D413" s="200"/>
      <c r="E413" s="199"/>
      <c r="F413" s="200"/>
      <c r="G413" s="201"/>
      <c r="H413" s="201"/>
      <c r="I413" s="202"/>
      <c r="J413" s="831"/>
      <c r="K413" s="832"/>
      <c r="L413" s="832"/>
      <c r="M413" s="832"/>
      <c r="N413" s="833"/>
    </row>
    <row r="414" spans="1:14" ht="15.75" x14ac:dyDescent="0.2">
      <c r="A414" s="197" t="s">
        <v>787</v>
      </c>
      <c r="B414" s="203" t="s">
        <v>1720</v>
      </c>
      <c r="C414" s="204" t="s">
        <v>13</v>
      </c>
      <c r="D414" s="204" t="s">
        <v>13</v>
      </c>
      <c r="E414" s="204" t="s">
        <v>13</v>
      </c>
      <c r="F414" s="204" t="s">
        <v>13</v>
      </c>
      <c r="G414" s="205"/>
      <c r="H414" s="205"/>
      <c r="I414" s="206"/>
      <c r="J414" s="822"/>
      <c r="K414" s="823"/>
      <c r="L414" s="823"/>
      <c r="M414" s="823"/>
      <c r="N414" s="824"/>
    </row>
    <row r="415" spans="1:14" ht="15.75" x14ac:dyDescent="0.2">
      <c r="A415" s="197" t="s">
        <v>799</v>
      </c>
      <c r="B415" s="203" t="s">
        <v>1721</v>
      </c>
      <c r="C415" s="204" t="s">
        <v>13</v>
      </c>
      <c r="D415" s="204" t="s">
        <v>13</v>
      </c>
      <c r="E415" s="204" t="s">
        <v>13</v>
      </c>
      <c r="F415" s="204" t="s">
        <v>13</v>
      </c>
      <c r="G415" s="205"/>
      <c r="H415" s="205"/>
      <c r="I415" s="206"/>
      <c r="J415" s="822"/>
      <c r="K415" s="823"/>
      <c r="L415" s="823"/>
      <c r="M415" s="823"/>
      <c r="N415" s="824"/>
    </row>
    <row r="416" spans="1:14" ht="31.5" x14ac:dyDescent="0.2">
      <c r="A416" s="197" t="s">
        <v>801</v>
      </c>
      <c r="B416" s="207" t="s">
        <v>1722</v>
      </c>
      <c r="C416" s="204">
        <v>41275</v>
      </c>
      <c r="D416" s="204">
        <v>41275</v>
      </c>
      <c r="E416" s="204">
        <v>41275</v>
      </c>
      <c r="F416" s="204">
        <v>41275</v>
      </c>
      <c r="G416" s="205">
        <v>1</v>
      </c>
      <c r="H416" s="205">
        <v>1</v>
      </c>
      <c r="I416" s="206"/>
      <c r="J416" s="822"/>
      <c r="K416" s="823"/>
      <c r="L416" s="823"/>
      <c r="M416" s="823"/>
      <c r="N416" s="824"/>
    </row>
    <row r="417" spans="1:14" ht="15.75" x14ac:dyDescent="0.2">
      <c r="A417" s="197" t="s">
        <v>803</v>
      </c>
      <c r="B417" s="207" t="s">
        <v>1723</v>
      </c>
      <c r="C417" s="204" t="s">
        <v>291</v>
      </c>
      <c r="D417" s="204" t="s">
        <v>291</v>
      </c>
      <c r="E417" s="204" t="s">
        <v>291</v>
      </c>
      <c r="F417" s="204" t="s">
        <v>291</v>
      </c>
      <c r="G417" s="205"/>
      <c r="H417" s="205"/>
      <c r="I417" s="206"/>
      <c r="J417" s="822"/>
      <c r="K417" s="823"/>
      <c r="L417" s="823"/>
      <c r="M417" s="823"/>
      <c r="N417" s="824"/>
    </row>
    <row r="418" spans="1:14" ht="15.75" x14ac:dyDescent="0.25">
      <c r="A418" s="197" t="s">
        <v>1724</v>
      </c>
      <c r="B418" s="207" t="s">
        <v>1725</v>
      </c>
      <c r="C418" s="204">
        <v>41306</v>
      </c>
      <c r="D418" s="204">
        <v>41334</v>
      </c>
      <c r="E418" s="204">
        <v>41306</v>
      </c>
      <c r="F418" s="204">
        <v>41334</v>
      </c>
      <c r="G418" s="205">
        <v>1</v>
      </c>
      <c r="H418" s="205">
        <v>1</v>
      </c>
      <c r="I418" s="208"/>
      <c r="J418" s="822"/>
      <c r="K418" s="823"/>
      <c r="L418" s="823"/>
      <c r="M418" s="823"/>
      <c r="N418" s="824"/>
    </row>
    <row r="419" spans="1:14" ht="47.25" x14ac:dyDescent="0.25">
      <c r="A419" s="197" t="s">
        <v>1726</v>
      </c>
      <c r="B419" s="207" t="s">
        <v>1727</v>
      </c>
      <c r="C419" s="209" t="s">
        <v>13</v>
      </c>
      <c r="D419" s="209" t="s">
        <v>13</v>
      </c>
      <c r="E419" s="209" t="s">
        <v>13</v>
      </c>
      <c r="F419" s="209" t="s">
        <v>13</v>
      </c>
      <c r="G419" s="210"/>
      <c r="H419" s="210"/>
      <c r="I419" s="208"/>
      <c r="J419" s="822"/>
      <c r="K419" s="823"/>
      <c r="L419" s="823"/>
      <c r="M419" s="823"/>
      <c r="N419" s="824"/>
    </row>
    <row r="420" spans="1:14" ht="15.75" x14ac:dyDescent="0.25">
      <c r="A420" s="197">
        <v>2</v>
      </c>
      <c r="B420" s="198" t="s">
        <v>1728</v>
      </c>
      <c r="C420" s="199"/>
      <c r="D420" s="210"/>
      <c r="E420" s="199"/>
      <c r="F420" s="210"/>
      <c r="G420" s="210"/>
      <c r="H420" s="210"/>
      <c r="I420" s="208"/>
      <c r="J420" s="822"/>
      <c r="K420" s="823"/>
      <c r="L420" s="823"/>
      <c r="M420" s="823"/>
      <c r="N420" s="824"/>
    </row>
    <row r="421" spans="1:14" ht="31.5" x14ac:dyDescent="0.25">
      <c r="A421" s="197" t="s">
        <v>815</v>
      </c>
      <c r="B421" s="207" t="s">
        <v>1729</v>
      </c>
      <c r="C421" s="204">
        <v>41518</v>
      </c>
      <c r="D421" s="204">
        <v>41518</v>
      </c>
      <c r="E421" s="204">
        <v>41518</v>
      </c>
      <c r="F421" s="204">
        <v>41518</v>
      </c>
      <c r="G421" s="211">
        <v>1</v>
      </c>
      <c r="H421" s="211">
        <v>1</v>
      </c>
      <c r="I421" s="208"/>
      <c r="J421" s="822"/>
      <c r="K421" s="823"/>
      <c r="L421" s="823"/>
      <c r="M421" s="823"/>
      <c r="N421" s="824"/>
    </row>
    <row r="422" spans="1:14" ht="47.25" x14ac:dyDescent="0.25">
      <c r="A422" s="197" t="s">
        <v>218</v>
      </c>
      <c r="B422" s="207" t="s">
        <v>1730</v>
      </c>
      <c r="C422" s="209" t="s">
        <v>13</v>
      </c>
      <c r="D422" s="209" t="s">
        <v>13</v>
      </c>
      <c r="E422" s="209" t="s">
        <v>13</v>
      </c>
      <c r="F422" s="209" t="s">
        <v>13</v>
      </c>
      <c r="G422" s="210"/>
      <c r="H422" s="210"/>
      <c r="I422" s="208"/>
      <c r="J422" s="822"/>
      <c r="K422" s="823"/>
      <c r="L422" s="823"/>
      <c r="M422" s="823"/>
      <c r="N422" s="824"/>
    </row>
    <row r="423" spans="1:14" ht="31.5" x14ac:dyDescent="0.25">
      <c r="A423" s="197" t="s">
        <v>818</v>
      </c>
      <c r="B423" s="207" t="s">
        <v>1731</v>
      </c>
      <c r="C423" s="209" t="s">
        <v>13</v>
      </c>
      <c r="D423" s="209" t="s">
        <v>13</v>
      </c>
      <c r="E423" s="209" t="s">
        <v>13</v>
      </c>
      <c r="F423" s="209" t="s">
        <v>13</v>
      </c>
      <c r="G423" s="210"/>
      <c r="H423" s="210"/>
      <c r="I423" s="208"/>
      <c r="J423" s="822"/>
      <c r="K423" s="823"/>
      <c r="L423" s="823"/>
      <c r="M423" s="823"/>
      <c r="N423" s="824"/>
    </row>
    <row r="424" spans="1:14" ht="47.25" x14ac:dyDescent="0.25">
      <c r="A424" s="197">
        <v>3</v>
      </c>
      <c r="B424" s="198" t="s">
        <v>1732</v>
      </c>
      <c r="C424" s="199"/>
      <c r="D424" s="210"/>
      <c r="E424" s="199"/>
      <c r="F424" s="210"/>
      <c r="G424" s="210"/>
      <c r="H424" s="210"/>
      <c r="I424" s="208"/>
      <c r="J424" s="822"/>
      <c r="K424" s="823"/>
      <c r="L424" s="823"/>
      <c r="M424" s="823"/>
      <c r="N424" s="824"/>
    </row>
    <row r="425" spans="1:14" ht="31.5" x14ac:dyDescent="0.25">
      <c r="A425" s="197" t="s">
        <v>1044</v>
      </c>
      <c r="B425" s="207" t="s">
        <v>1733</v>
      </c>
      <c r="C425" s="204" t="s">
        <v>13</v>
      </c>
      <c r="D425" s="204" t="s">
        <v>13</v>
      </c>
      <c r="E425" s="204" t="s">
        <v>13</v>
      </c>
      <c r="F425" s="204" t="s">
        <v>13</v>
      </c>
      <c r="G425" s="211"/>
      <c r="H425" s="211"/>
      <c r="I425" s="208"/>
      <c r="J425" s="822"/>
      <c r="K425" s="823"/>
      <c r="L425" s="823"/>
      <c r="M425" s="823"/>
      <c r="N425" s="824"/>
    </row>
    <row r="426" spans="1:14" ht="15.75" x14ac:dyDescent="0.25">
      <c r="A426" s="197" t="s">
        <v>1046</v>
      </c>
      <c r="B426" s="207" t="s">
        <v>1734</v>
      </c>
      <c r="C426" s="204">
        <v>41518</v>
      </c>
      <c r="D426" s="212">
        <v>41760</v>
      </c>
      <c r="E426" s="204">
        <v>41518</v>
      </c>
      <c r="F426" s="212"/>
      <c r="G426" s="205">
        <v>0.5</v>
      </c>
      <c r="H426" s="205">
        <v>0.5</v>
      </c>
      <c r="I426" s="208"/>
      <c r="J426" s="822"/>
      <c r="K426" s="823"/>
      <c r="L426" s="823"/>
      <c r="M426" s="823"/>
      <c r="N426" s="824"/>
    </row>
    <row r="427" spans="1:14" ht="15.75" x14ac:dyDescent="0.25">
      <c r="A427" s="197" t="s">
        <v>1049</v>
      </c>
      <c r="B427" s="207" t="s">
        <v>1735</v>
      </c>
      <c r="C427" s="212">
        <v>41518</v>
      </c>
      <c r="D427" s="212">
        <v>41760</v>
      </c>
      <c r="E427" s="212">
        <v>41518</v>
      </c>
      <c r="F427" s="212"/>
      <c r="G427" s="205">
        <v>0.5</v>
      </c>
      <c r="H427" s="205">
        <v>0.5</v>
      </c>
      <c r="I427" s="208"/>
      <c r="J427" s="822" t="s">
        <v>1736</v>
      </c>
      <c r="K427" s="823"/>
      <c r="L427" s="823"/>
      <c r="M427" s="823"/>
      <c r="N427" s="824"/>
    </row>
    <row r="428" spans="1:14" ht="15.75" x14ac:dyDescent="0.25">
      <c r="A428" s="197" t="s">
        <v>1052</v>
      </c>
      <c r="B428" s="207" t="s">
        <v>1737</v>
      </c>
      <c r="C428" s="212">
        <v>41760</v>
      </c>
      <c r="D428" s="212">
        <v>41760</v>
      </c>
      <c r="E428" s="212"/>
      <c r="F428" s="212"/>
      <c r="G428" s="205">
        <v>0</v>
      </c>
      <c r="H428" s="205">
        <v>0</v>
      </c>
      <c r="I428" s="208"/>
      <c r="J428" s="822"/>
      <c r="K428" s="823"/>
      <c r="L428" s="823"/>
      <c r="M428" s="823"/>
      <c r="N428" s="824"/>
    </row>
    <row r="429" spans="1:14" ht="15.75" x14ac:dyDescent="0.25">
      <c r="A429" s="197" t="s">
        <v>1054</v>
      </c>
      <c r="B429" s="207" t="s">
        <v>1738</v>
      </c>
      <c r="C429" s="212" t="s">
        <v>13</v>
      </c>
      <c r="D429" s="212">
        <v>41791</v>
      </c>
      <c r="E429" s="212" t="s">
        <v>13</v>
      </c>
      <c r="F429" s="212"/>
      <c r="G429" s="205">
        <v>0</v>
      </c>
      <c r="H429" s="205">
        <v>0</v>
      </c>
      <c r="I429" s="208"/>
      <c r="J429" s="822"/>
      <c r="K429" s="823"/>
      <c r="L429" s="823"/>
      <c r="M429" s="823"/>
      <c r="N429" s="824"/>
    </row>
    <row r="430" spans="1:14" ht="15.75" x14ac:dyDescent="0.2">
      <c r="A430" s="197">
        <v>4</v>
      </c>
      <c r="B430" s="198" t="s">
        <v>1739</v>
      </c>
      <c r="C430" s="199"/>
      <c r="D430" s="210"/>
      <c r="E430" s="199"/>
      <c r="F430" s="210"/>
      <c r="G430" s="210"/>
      <c r="H430" s="210"/>
      <c r="I430" s="213"/>
      <c r="J430" s="822"/>
      <c r="K430" s="823"/>
      <c r="L430" s="823"/>
      <c r="M430" s="823"/>
      <c r="N430" s="824"/>
    </row>
    <row r="431" spans="1:14" ht="15.75" x14ac:dyDescent="0.2">
      <c r="A431" s="197" t="s">
        <v>1073</v>
      </c>
      <c r="B431" s="207" t="s">
        <v>1740</v>
      </c>
      <c r="C431" s="212">
        <v>41791</v>
      </c>
      <c r="D431" s="212">
        <v>41791</v>
      </c>
      <c r="E431" s="212"/>
      <c r="F431" s="212"/>
      <c r="G431" s="211">
        <v>0</v>
      </c>
      <c r="H431" s="211">
        <v>0</v>
      </c>
      <c r="I431" s="213"/>
      <c r="J431" s="822"/>
      <c r="K431" s="823"/>
      <c r="L431" s="823"/>
      <c r="M431" s="823"/>
      <c r="N431" s="824"/>
    </row>
    <row r="432" spans="1:14" ht="47.25" x14ac:dyDescent="0.25">
      <c r="A432" s="197" t="s">
        <v>1078</v>
      </c>
      <c r="B432" s="207" t="s">
        <v>1741</v>
      </c>
      <c r="C432" s="204" t="s">
        <v>13</v>
      </c>
      <c r="D432" s="212" t="s">
        <v>13</v>
      </c>
      <c r="E432" s="204" t="s">
        <v>13</v>
      </c>
      <c r="F432" s="212" t="s">
        <v>13</v>
      </c>
      <c r="G432" s="211"/>
      <c r="H432" s="211"/>
      <c r="I432" s="208"/>
      <c r="J432" s="822"/>
      <c r="K432" s="823"/>
      <c r="L432" s="823"/>
      <c r="M432" s="823"/>
      <c r="N432" s="824"/>
    </row>
    <row r="433" spans="1:14" ht="31.5" x14ac:dyDescent="0.25">
      <c r="A433" s="197" t="s">
        <v>1087</v>
      </c>
      <c r="B433" s="207" t="s">
        <v>1742</v>
      </c>
      <c r="C433" s="212">
        <v>41791</v>
      </c>
      <c r="D433" s="212">
        <v>41791</v>
      </c>
      <c r="E433" s="212"/>
      <c r="F433" s="212"/>
      <c r="G433" s="211">
        <v>0</v>
      </c>
      <c r="H433" s="211">
        <v>0</v>
      </c>
      <c r="I433" s="208"/>
      <c r="J433" s="822"/>
      <c r="K433" s="823"/>
      <c r="L433" s="823"/>
      <c r="M433" s="823"/>
      <c r="N433" s="824"/>
    </row>
    <row r="434" spans="1:14" ht="32.25" thickBot="1" x14ac:dyDescent="0.3">
      <c r="A434" s="214" t="s">
        <v>1108</v>
      </c>
      <c r="B434" s="215" t="s">
        <v>1743</v>
      </c>
      <c r="C434" s="212">
        <v>41791</v>
      </c>
      <c r="D434" s="212">
        <v>41791</v>
      </c>
      <c r="E434" s="212"/>
      <c r="F434" s="212"/>
      <c r="G434" s="218">
        <v>0</v>
      </c>
      <c r="H434" s="218">
        <v>0</v>
      </c>
      <c r="I434" s="219"/>
      <c r="J434" s="825"/>
      <c r="K434" s="826"/>
      <c r="L434" s="826"/>
      <c r="M434" s="826"/>
      <c r="N434" s="827"/>
    </row>
    <row r="435" spans="1:14" ht="16.5" thickBot="1" x14ac:dyDescent="0.25">
      <c r="A435" s="1083" t="s">
        <v>1761</v>
      </c>
      <c r="B435" s="1083"/>
      <c r="C435" s="1083"/>
      <c r="D435" s="1083"/>
      <c r="E435" s="1083"/>
      <c r="F435" s="1083"/>
      <c r="G435" s="1083"/>
      <c r="H435" s="1083"/>
      <c r="I435" s="1083"/>
      <c r="J435" s="1083"/>
      <c r="K435" s="1083"/>
      <c r="L435" s="1083"/>
      <c r="M435" s="1083"/>
      <c r="N435" s="1084"/>
    </row>
    <row r="436" spans="1:14" ht="15.75" x14ac:dyDescent="0.2">
      <c r="A436" s="197">
        <v>1</v>
      </c>
      <c r="B436" s="198" t="s">
        <v>1719</v>
      </c>
      <c r="C436" s="199"/>
      <c r="D436" s="200"/>
      <c r="E436" s="199"/>
      <c r="F436" s="200"/>
      <c r="G436" s="201"/>
      <c r="H436" s="201"/>
      <c r="I436" s="202"/>
      <c r="J436" s="831"/>
      <c r="K436" s="832"/>
      <c r="L436" s="832"/>
      <c r="M436" s="832"/>
      <c r="N436" s="833"/>
    </row>
    <row r="437" spans="1:14" ht="15.75" x14ac:dyDescent="0.2">
      <c r="A437" s="197" t="s">
        <v>787</v>
      </c>
      <c r="B437" s="203" t="s">
        <v>1720</v>
      </c>
      <c r="C437" s="204" t="s">
        <v>13</v>
      </c>
      <c r="D437" s="204" t="s">
        <v>13</v>
      </c>
      <c r="E437" s="204" t="s">
        <v>13</v>
      </c>
      <c r="F437" s="204" t="s">
        <v>13</v>
      </c>
      <c r="G437" s="205"/>
      <c r="H437" s="205"/>
      <c r="I437" s="206"/>
      <c r="J437" s="822"/>
      <c r="K437" s="823"/>
      <c r="L437" s="823"/>
      <c r="M437" s="823"/>
      <c r="N437" s="824"/>
    </row>
    <row r="438" spans="1:14" ht="15.75" x14ac:dyDescent="0.2">
      <c r="A438" s="197" t="s">
        <v>799</v>
      </c>
      <c r="B438" s="203" t="s">
        <v>1721</v>
      </c>
      <c r="C438" s="204" t="s">
        <v>13</v>
      </c>
      <c r="D438" s="204" t="s">
        <v>13</v>
      </c>
      <c r="E438" s="204" t="s">
        <v>13</v>
      </c>
      <c r="F438" s="204" t="s">
        <v>13</v>
      </c>
      <c r="G438" s="205"/>
      <c r="H438" s="205"/>
      <c r="I438" s="206"/>
      <c r="J438" s="822"/>
      <c r="K438" s="823"/>
      <c r="L438" s="823"/>
      <c r="M438" s="823"/>
      <c r="N438" s="824"/>
    </row>
    <row r="439" spans="1:14" ht="31.5" x14ac:dyDescent="0.2">
      <c r="A439" s="197" t="s">
        <v>801</v>
      </c>
      <c r="B439" s="207" t="s">
        <v>1722</v>
      </c>
      <c r="C439" s="204">
        <v>41275</v>
      </c>
      <c r="D439" s="204">
        <v>41275</v>
      </c>
      <c r="E439" s="204">
        <v>41275</v>
      </c>
      <c r="F439" s="204">
        <v>41275</v>
      </c>
      <c r="G439" s="205">
        <v>1</v>
      </c>
      <c r="H439" s="205">
        <v>1</v>
      </c>
      <c r="I439" s="206"/>
      <c r="J439" s="822"/>
      <c r="K439" s="823"/>
      <c r="L439" s="823"/>
      <c r="M439" s="823"/>
      <c r="N439" s="824"/>
    </row>
    <row r="440" spans="1:14" ht="15.75" x14ac:dyDescent="0.2">
      <c r="A440" s="197" t="s">
        <v>803</v>
      </c>
      <c r="B440" s="207" t="s">
        <v>1723</v>
      </c>
      <c r="C440" s="204" t="s">
        <v>291</v>
      </c>
      <c r="D440" s="204" t="s">
        <v>291</v>
      </c>
      <c r="E440" s="204" t="s">
        <v>291</v>
      </c>
      <c r="F440" s="204" t="s">
        <v>291</v>
      </c>
      <c r="G440" s="205"/>
      <c r="H440" s="205"/>
      <c r="I440" s="206"/>
      <c r="J440" s="822"/>
      <c r="K440" s="823"/>
      <c r="L440" s="823"/>
      <c r="M440" s="823"/>
      <c r="N440" s="824"/>
    </row>
    <row r="441" spans="1:14" ht="15.75" x14ac:dyDescent="0.25">
      <c r="A441" s="197" t="s">
        <v>1724</v>
      </c>
      <c r="B441" s="207" t="s">
        <v>1725</v>
      </c>
      <c r="C441" s="204">
        <v>41306</v>
      </c>
      <c r="D441" s="204">
        <v>41334</v>
      </c>
      <c r="E441" s="204">
        <v>41306</v>
      </c>
      <c r="F441" s="204">
        <v>41334</v>
      </c>
      <c r="G441" s="205">
        <v>1</v>
      </c>
      <c r="H441" s="205">
        <v>1</v>
      </c>
      <c r="I441" s="208"/>
      <c r="J441" s="822"/>
      <c r="K441" s="823"/>
      <c r="L441" s="823"/>
      <c r="M441" s="823"/>
      <c r="N441" s="824"/>
    </row>
    <row r="442" spans="1:14" ht="47.25" x14ac:dyDescent="0.25">
      <c r="A442" s="197" t="s">
        <v>1726</v>
      </c>
      <c r="B442" s="207" t="s">
        <v>1727</v>
      </c>
      <c r="C442" s="209" t="s">
        <v>13</v>
      </c>
      <c r="D442" s="209" t="s">
        <v>13</v>
      </c>
      <c r="E442" s="209" t="s">
        <v>13</v>
      </c>
      <c r="F442" s="209" t="s">
        <v>13</v>
      </c>
      <c r="G442" s="210"/>
      <c r="H442" s="210"/>
      <c r="I442" s="208"/>
      <c r="J442" s="822"/>
      <c r="K442" s="823"/>
      <c r="L442" s="823"/>
      <c r="M442" s="823"/>
      <c r="N442" s="824"/>
    </row>
    <row r="443" spans="1:14" ht="15.75" x14ac:dyDescent="0.25">
      <c r="A443" s="197">
        <v>2</v>
      </c>
      <c r="B443" s="198" t="s">
        <v>1728</v>
      </c>
      <c r="C443" s="199"/>
      <c r="D443" s="210"/>
      <c r="E443" s="199"/>
      <c r="F443" s="210"/>
      <c r="G443" s="210"/>
      <c r="H443" s="210"/>
      <c r="I443" s="208"/>
      <c r="J443" s="822"/>
      <c r="K443" s="823"/>
      <c r="L443" s="823"/>
      <c r="M443" s="823"/>
      <c r="N443" s="824"/>
    </row>
    <row r="444" spans="1:14" ht="31.5" x14ac:dyDescent="0.25">
      <c r="A444" s="197" t="s">
        <v>815</v>
      </c>
      <c r="B444" s="207" t="s">
        <v>1729</v>
      </c>
      <c r="C444" s="204">
        <v>41518</v>
      </c>
      <c r="D444" s="204">
        <v>41518</v>
      </c>
      <c r="E444" s="204">
        <v>41518</v>
      </c>
      <c r="F444" s="204">
        <v>41518</v>
      </c>
      <c r="G444" s="211">
        <v>1</v>
      </c>
      <c r="H444" s="211">
        <v>1</v>
      </c>
      <c r="I444" s="208"/>
      <c r="J444" s="822"/>
      <c r="K444" s="823"/>
      <c r="L444" s="823"/>
      <c r="M444" s="823"/>
      <c r="N444" s="824"/>
    </row>
    <row r="445" spans="1:14" ht="47.25" x14ac:dyDescent="0.25">
      <c r="A445" s="197" t="s">
        <v>218</v>
      </c>
      <c r="B445" s="207" t="s">
        <v>1730</v>
      </c>
      <c r="C445" s="209" t="s">
        <v>13</v>
      </c>
      <c r="D445" s="209" t="s">
        <v>13</v>
      </c>
      <c r="E445" s="209" t="s">
        <v>13</v>
      </c>
      <c r="F445" s="209" t="s">
        <v>13</v>
      </c>
      <c r="G445" s="210"/>
      <c r="H445" s="210"/>
      <c r="I445" s="208"/>
      <c r="J445" s="822"/>
      <c r="K445" s="823"/>
      <c r="L445" s="823"/>
      <c r="M445" s="823"/>
      <c r="N445" s="824"/>
    </row>
    <row r="446" spans="1:14" ht="31.5" x14ac:dyDescent="0.25">
      <c r="A446" s="197" t="s">
        <v>818</v>
      </c>
      <c r="B446" s="207" t="s">
        <v>1731</v>
      </c>
      <c r="C446" s="209" t="s">
        <v>13</v>
      </c>
      <c r="D446" s="209" t="s">
        <v>13</v>
      </c>
      <c r="E446" s="209" t="s">
        <v>13</v>
      </c>
      <c r="F446" s="209" t="s">
        <v>13</v>
      </c>
      <c r="G446" s="210"/>
      <c r="H446" s="210"/>
      <c r="I446" s="208"/>
      <c r="J446" s="822"/>
      <c r="K446" s="823"/>
      <c r="L446" s="823"/>
      <c r="M446" s="823"/>
      <c r="N446" s="824"/>
    </row>
    <row r="447" spans="1:14" ht="47.25" x14ac:dyDescent="0.25">
      <c r="A447" s="197">
        <v>3</v>
      </c>
      <c r="B447" s="198" t="s">
        <v>1732</v>
      </c>
      <c r="C447" s="199"/>
      <c r="D447" s="210"/>
      <c r="E447" s="199"/>
      <c r="F447" s="210"/>
      <c r="G447" s="210"/>
      <c r="H447" s="210"/>
      <c r="I447" s="208"/>
      <c r="J447" s="822"/>
      <c r="K447" s="823"/>
      <c r="L447" s="823"/>
      <c r="M447" s="823"/>
      <c r="N447" s="824"/>
    </row>
    <row r="448" spans="1:14" ht="31.5" x14ac:dyDescent="0.25">
      <c r="A448" s="197" t="s">
        <v>1044</v>
      </c>
      <c r="B448" s="207" t="s">
        <v>1733</v>
      </c>
      <c r="C448" s="204" t="s">
        <v>13</v>
      </c>
      <c r="D448" s="204" t="s">
        <v>13</v>
      </c>
      <c r="E448" s="204" t="s">
        <v>13</v>
      </c>
      <c r="F448" s="204" t="s">
        <v>13</v>
      </c>
      <c r="G448" s="211"/>
      <c r="H448" s="211"/>
      <c r="I448" s="208"/>
      <c r="J448" s="822"/>
      <c r="K448" s="823"/>
      <c r="L448" s="823"/>
      <c r="M448" s="823"/>
      <c r="N448" s="824"/>
    </row>
    <row r="449" spans="1:14" ht="15.75" x14ac:dyDescent="0.25">
      <c r="A449" s="197" t="s">
        <v>1046</v>
      </c>
      <c r="B449" s="207" t="s">
        <v>1734</v>
      </c>
      <c r="C449" s="204">
        <v>41518</v>
      </c>
      <c r="D449" s="212">
        <v>41760</v>
      </c>
      <c r="E449" s="204">
        <v>41518</v>
      </c>
      <c r="F449" s="212"/>
      <c r="G449" s="205">
        <v>0.5</v>
      </c>
      <c r="H449" s="205">
        <v>0.5</v>
      </c>
      <c r="I449" s="208"/>
      <c r="J449" s="822"/>
      <c r="K449" s="823"/>
      <c r="L449" s="823"/>
      <c r="M449" s="823"/>
      <c r="N449" s="824"/>
    </row>
    <row r="450" spans="1:14" ht="15.75" x14ac:dyDescent="0.25">
      <c r="A450" s="197" t="s">
        <v>1049</v>
      </c>
      <c r="B450" s="207" t="s">
        <v>1735</v>
      </c>
      <c r="C450" s="212">
        <v>41518</v>
      </c>
      <c r="D450" s="212">
        <v>41760</v>
      </c>
      <c r="E450" s="212">
        <v>41518</v>
      </c>
      <c r="F450" s="212"/>
      <c r="G450" s="205">
        <v>0.5</v>
      </c>
      <c r="H450" s="205">
        <v>0.5</v>
      </c>
      <c r="I450" s="208"/>
      <c r="J450" s="822" t="s">
        <v>1736</v>
      </c>
      <c r="K450" s="823"/>
      <c r="L450" s="823"/>
      <c r="M450" s="823"/>
      <c r="N450" s="824"/>
    </row>
    <row r="451" spans="1:14" ht="15.75" x14ac:dyDescent="0.25">
      <c r="A451" s="197" t="s">
        <v>1052</v>
      </c>
      <c r="B451" s="207" t="s">
        <v>1737</v>
      </c>
      <c r="C451" s="212">
        <v>41760</v>
      </c>
      <c r="D451" s="212">
        <v>41760</v>
      </c>
      <c r="E451" s="212"/>
      <c r="F451" s="212"/>
      <c r="G451" s="205">
        <v>0</v>
      </c>
      <c r="H451" s="205">
        <v>0</v>
      </c>
      <c r="I451" s="208"/>
      <c r="J451" s="822"/>
      <c r="K451" s="823"/>
      <c r="L451" s="823"/>
      <c r="M451" s="823"/>
      <c r="N451" s="824"/>
    </row>
    <row r="452" spans="1:14" ht="15.75" x14ac:dyDescent="0.25">
      <c r="A452" s="197" t="s">
        <v>1054</v>
      </c>
      <c r="B452" s="207" t="s">
        <v>1738</v>
      </c>
      <c r="C452" s="212" t="s">
        <v>13</v>
      </c>
      <c r="D452" s="212">
        <v>41791</v>
      </c>
      <c r="E452" s="212" t="s">
        <v>13</v>
      </c>
      <c r="F452" s="212"/>
      <c r="G452" s="205">
        <v>0</v>
      </c>
      <c r="H452" s="205">
        <v>0</v>
      </c>
      <c r="I452" s="208"/>
      <c r="J452" s="822"/>
      <c r="K452" s="823"/>
      <c r="L452" s="823"/>
      <c r="M452" s="823"/>
      <c r="N452" s="824"/>
    </row>
    <row r="453" spans="1:14" ht="15.75" x14ac:dyDescent="0.2">
      <c r="A453" s="197">
        <v>4</v>
      </c>
      <c r="B453" s="198" t="s">
        <v>1739</v>
      </c>
      <c r="C453" s="199"/>
      <c r="D453" s="210"/>
      <c r="E453" s="199"/>
      <c r="F453" s="210"/>
      <c r="G453" s="210"/>
      <c r="H453" s="210"/>
      <c r="I453" s="213"/>
      <c r="J453" s="822"/>
      <c r="K453" s="823"/>
      <c r="L453" s="823"/>
      <c r="M453" s="823"/>
      <c r="N453" s="824"/>
    </row>
    <row r="454" spans="1:14" ht="15.75" x14ac:dyDescent="0.2">
      <c r="A454" s="197" t="s">
        <v>1073</v>
      </c>
      <c r="B454" s="207" t="s">
        <v>1740</v>
      </c>
      <c r="C454" s="212">
        <v>41791</v>
      </c>
      <c r="D454" s="212">
        <v>41791</v>
      </c>
      <c r="E454" s="212"/>
      <c r="F454" s="212"/>
      <c r="G454" s="211">
        <v>0</v>
      </c>
      <c r="H454" s="211">
        <v>0</v>
      </c>
      <c r="I454" s="213"/>
      <c r="J454" s="822"/>
      <c r="K454" s="823"/>
      <c r="L454" s="823"/>
      <c r="M454" s="823"/>
      <c r="N454" s="824"/>
    </row>
    <row r="455" spans="1:14" ht="47.25" x14ac:dyDescent="0.25">
      <c r="A455" s="197" t="s">
        <v>1078</v>
      </c>
      <c r="B455" s="207" t="s">
        <v>1741</v>
      </c>
      <c r="C455" s="204" t="s">
        <v>13</v>
      </c>
      <c r="D455" s="212" t="s">
        <v>13</v>
      </c>
      <c r="E455" s="204" t="s">
        <v>13</v>
      </c>
      <c r="F455" s="212" t="s">
        <v>13</v>
      </c>
      <c r="G455" s="211"/>
      <c r="H455" s="211"/>
      <c r="I455" s="208"/>
      <c r="J455" s="822"/>
      <c r="K455" s="823"/>
      <c r="L455" s="823"/>
      <c r="M455" s="823"/>
      <c r="N455" s="824"/>
    </row>
    <row r="456" spans="1:14" ht="31.5" x14ac:dyDescent="0.25">
      <c r="A456" s="197" t="s">
        <v>1087</v>
      </c>
      <c r="B456" s="207" t="s">
        <v>1742</v>
      </c>
      <c r="C456" s="212">
        <v>41791</v>
      </c>
      <c r="D456" s="212">
        <v>41791</v>
      </c>
      <c r="E456" s="212"/>
      <c r="F456" s="212"/>
      <c r="G456" s="211">
        <v>0</v>
      </c>
      <c r="H456" s="211">
        <v>0</v>
      </c>
      <c r="I456" s="208"/>
      <c r="J456" s="822"/>
      <c r="K456" s="823"/>
      <c r="L456" s="823"/>
      <c r="M456" s="823"/>
      <c r="N456" s="824"/>
    </row>
    <row r="457" spans="1:14" ht="32.25" thickBot="1" x14ac:dyDescent="0.3">
      <c r="A457" s="214" t="s">
        <v>1108</v>
      </c>
      <c r="B457" s="215" t="s">
        <v>1743</v>
      </c>
      <c r="C457" s="212">
        <v>41791</v>
      </c>
      <c r="D457" s="212">
        <v>41791</v>
      </c>
      <c r="E457" s="212"/>
      <c r="F457" s="212"/>
      <c r="G457" s="218">
        <v>0</v>
      </c>
      <c r="H457" s="218">
        <v>0</v>
      </c>
      <c r="I457" s="219"/>
      <c r="J457" s="825"/>
      <c r="K457" s="826"/>
      <c r="L457" s="826"/>
      <c r="M457" s="826"/>
      <c r="N457" s="827"/>
    </row>
    <row r="458" spans="1:14" ht="16.5" thickBot="1" x14ac:dyDescent="0.25">
      <c r="A458" s="1083" t="s">
        <v>1762</v>
      </c>
      <c r="B458" s="1083"/>
      <c r="C458" s="1083"/>
      <c r="D458" s="1083"/>
      <c r="E458" s="1083"/>
      <c r="F458" s="1083"/>
      <c r="G458" s="1083"/>
      <c r="H458" s="1083"/>
      <c r="I458" s="1083"/>
      <c r="J458" s="1083"/>
      <c r="K458" s="1083"/>
      <c r="L458" s="1083"/>
      <c r="M458" s="1083"/>
      <c r="N458" s="1084"/>
    </row>
    <row r="459" spans="1:14" ht="15.75" x14ac:dyDescent="0.2">
      <c r="A459" s="197">
        <v>1</v>
      </c>
      <c r="B459" s="198" t="s">
        <v>1719</v>
      </c>
      <c r="C459" s="199"/>
      <c r="D459" s="200"/>
      <c r="E459" s="199"/>
      <c r="F459" s="200"/>
      <c r="G459" s="201"/>
      <c r="H459" s="201"/>
      <c r="I459" s="202"/>
      <c r="J459" s="831"/>
      <c r="K459" s="832"/>
      <c r="L459" s="832"/>
      <c r="M459" s="832"/>
      <c r="N459" s="833"/>
    </row>
    <row r="460" spans="1:14" ht="15.75" x14ac:dyDescent="0.2">
      <c r="A460" s="197" t="s">
        <v>787</v>
      </c>
      <c r="B460" s="203" t="s">
        <v>1720</v>
      </c>
      <c r="C460" s="204" t="s">
        <v>13</v>
      </c>
      <c r="D460" s="204" t="s">
        <v>13</v>
      </c>
      <c r="E460" s="204" t="s">
        <v>13</v>
      </c>
      <c r="F460" s="204" t="s">
        <v>13</v>
      </c>
      <c r="G460" s="205"/>
      <c r="H460" s="205"/>
      <c r="I460" s="206"/>
      <c r="J460" s="822"/>
      <c r="K460" s="823"/>
      <c r="L460" s="823"/>
      <c r="M460" s="823"/>
      <c r="N460" s="824"/>
    </row>
    <row r="461" spans="1:14" ht="15.75" x14ac:dyDescent="0.2">
      <c r="A461" s="197" t="s">
        <v>799</v>
      </c>
      <c r="B461" s="203" t="s">
        <v>1721</v>
      </c>
      <c r="C461" s="204" t="s">
        <v>13</v>
      </c>
      <c r="D461" s="204" t="s">
        <v>13</v>
      </c>
      <c r="E461" s="204" t="s">
        <v>13</v>
      </c>
      <c r="F461" s="204" t="s">
        <v>13</v>
      </c>
      <c r="G461" s="205"/>
      <c r="H461" s="205"/>
      <c r="I461" s="206"/>
      <c r="J461" s="822"/>
      <c r="K461" s="823"/>
      <c r="L461" s="823"/>
      <c r="M461" s="823"/>
      <c r="N461" s="824"/>
    </row>
    <row r="462" spans="1:14" ht="31.5" x14ac:dyDescent="0.2">
      <c r="A462" s="197" t="s">
        <v>801</v>
      </c>
      <c r="B462" s="207" t="s">
        <v>1722</v>
      </c>
      <c r="C462" s="204">
        <v>41275</v>
      </c>
      <c r="D462" s="204">
        <v>41275</v>
      </c>
      <c r="E462" s="204">
        <v>41275</v>
      </c>
      <c r="F462" s="204">
        <v>41275</v>
      </c>
      <c r="G462" s="205">
        <v>1</v>
      </c>
      <c r="H462" s="205">
        <v>1</v>
      </c>
      <c r="I462" s="206"/>
      <c r="J462" s="822"/>
      <c r="K462" s="823"/>
      <c r="L462" s="823"/>
      <c r="M462" s="823"/>
      <c r="N462" s="824"/>
    </row>
    <row r="463" spans="1:14" ht="15.75" x14ac:dyDescent="0.2">
      <c r="A463" s="197" t="s">
        <v>803</v>
      </c>
      <c r="B463" s="207" t="s">
        <v>1723</v>
      </c>
      <c r="C463" s="204" t="s">
        <v>291</v>
      </c>
      <c r="D463" s="204" t="s">
        <v>291</v>
      </c>
      <c r="E463" s="204" t="s">
        <v>291</v>
      </c>
      <c r="F463" s="204" t="s">
        <v>291</v>
      </c>
      <c r="G463" s="205"/>
      <c r="H463" s="205"/>
      <c r="I463" s="206"/>
      <c r="J463" s="822"/>
      <c r="K463" s="823"/>
      <c r="L463" s="823"/>
      <c r="M463" s="823"/>
      <c r="N463" s="824"/>
    </row>
    <row r="464" spans="1:14" ht="15.75" x14ac:dyDescent="0.25">
      <c r="A464" s="197" t="s">
        <v>1724</v>
      </c>
      <c r="B464" s="207" t="s">
        <v>1725</v>
      </c>
      <c r="C464" s="204">
        <v>41306</v>
      </c>
      <c r="D464" s="204">
        <v>41334</v>
      </c>
      <c r="E464" s="204">
        <v>41306</v>
      </c>
      <c r="F464" s="204">
        <v>41334</v>
      </c>
      <c r="G464" s="205">
        <v>1</v>
      </c>
      <c r="H464" s="205">
        <v>1</v>
      </c>
      <c r="I464" s="208"/>
      <c r="J464" s="822"/>
      <c r="K464" s="823"/>
      <c r="L464" s="823"/>
      <c r="M464" s="823"/>
      <c r="N464" s="824"/>
    </row>
    <row r="465" spans="1:14" ht="47.25" x14ac:dyDescent="0.25">
      <c r="A465" s="197" t="s">
        <v>1726</v>
      </c>
      <c r="B465" s="207" t="s">
        <v>1727</v>
      </c>
      <c r="C465" s="209" t="s">
        <v>13</v>
      </c>
      <c r="D465" s="209" t="s">
        <v>13</v>
      </c>
      <c r="E465" s="209" t="s">
        <v>13</v>
      </c>
      <c r="F465" s="209" t="s">
        <v>13</v>
      </c>
      <c r="G465" s="210"/>
      <c r="H465" s="210"/>
      <c r="I465" s="208"/>
      <c r="J465" s="822"/>
      <c r="K465" s="823"/>
      <c r="L465" s="823"/>
      <c r="M465" s="823"/>
      <c r="N465" s="824"/>
    </row>
    <row r="466" spans="1:14" ht="15.75" x14ac:dyDescent="0.25">
      <c r="A466" s="197">
        <v>2</v>
      </c>
      <c r="B466" s="198" t="s">
        <v>1728</v>
      </c>
      <c r="C466" s="199"/>
      <c r="D466" s="210"/>
      <c r="E466" s="199"/>
      <c r="F466" s="210"/>
      <c r="G466" s="210"/>
      <c r="H466" s="210"/>
      <c r="I466" s="208"/>
      <c r="J466" s="822"/>
      <c r="K466" s="823"/>
      <c r="L466" s="823"/>
      <c r="M466" s="823"/>
      <c r="N466" s="824"/>
    </row>
    <row r="467" spans="1:14" ht="31.5" x14ac:dyDescent="0.25">
      <c r="A467" s="197" t="s">
        <v>815</v>
      </c>
      <c r="B467" s="207" t="s">
        <v>1729</v>
      </c>
      <c r="C467" s="204">
        <v>41518</v>
      </c>
      <c r="D467" s="204">
        <v>41518</v>
      </c>
      <c r="E467" s="204">
        <v>41518</v>
      </c>
      <c r="F467" s="204">
        <v>41518</v>
      </c>
      <c r="G467" s="211">
        <v>1</v>
      </c>
      <c r="H467" s="211">
        <v>1</v>
      </c>
      <c r="I467" s="208"/>
      <c r="J467" s="822"/>
      <c r="K467" s="823"/>
      <c r="L467" s="823"/>
      <c r="M467" s="823"/>
      <c r="N467" s="824"/>
    </row>
    <row r="468" spans="1:14" ht="47.25" x14ac:dyDescent="0.25">
      <c r="A468" s="197" t="s">
        <v>218</v>
      </c>
      <c r="B468" s="207" t="s">
        <v>1730</v>
      </c>
      <c r="C468" s="209" t="s">
        <v>13</v>
      </c>
      <c r="D468" s="209" t="s">
        <v>13</v>
      </c>
      <c r="E468" s="209" t="s">
        <v>13</v>
      </c>
      <c r="F468" s="209" t="s">
        <v>13</v>
      </c>
      <c r="G468" s="210"/>
      <c r="H468" s="210"/>
      <c r="I468" s="208"/>
      <c r="J468" s="822"/>
      <c r="K468" s="823"/>
      <c r="L468" s="823"/>
      <c r="M468" s="823"/>
      <c r="N468" s="824"/>
    </row>
    <row r="469" spans="1:14" ht="31.5" x14ac:dyDescent="0.25">
      <c r="A469" s="197" t="s">
        <v>818</v>
      </c>
      <c r="B469" s="207" t="s">
        <v>1731</v>
      </c>
      <c r="C469" s="209" t="s">
        <v>13</v>
      </c>
      <c r="D469" s="209" t="s">
        <v>13</v>
      </c>
      <c r="E469" s="209" t="s">
        <v>13</v>
      </c>
      <c r="F469" s="209" t="s">
        <v>13</v>
      </c>
      <c r="G469" s="210"/>
      <c r="H469" s="210"/>
      <c r="I469" s="208"/>
      <c r="J469" s="822"/>
      <c r="K469" s="823"/>
      <c r="L469" s="823"/>
      <c r="M469" s="823"/>
      <c r="N469" s="824"/>
    </row>
    <row r="470" spans="1:14" ht="47.25" x14ac:dyDescent="0.25">
      <c r="A470" s="197">
        <v>3</v>
      </c>
      <c r="B470" s="198" t="s">
        <v>1732</v>
      </c>
      <c r="C470" s="199"/>
      <c r="D470" s="210"/>
      <c r="E470" s="199"/>
      <c r="F470" s="210"/>
      <c r="G470" s="210"/>
      <c r="H470" s="210"/>
      <c r="I470" s="208"/>
      <c r="J470" s="822"/>
      <c r="K470" s="823"/>
      <c r="L470" s="823"/>
      <c r="M470" s="823"/>
      <c r="N470" s="824"/>
    </row>
    <row r="471" spans="1:14" ht="31.5" x14ac:dyDescent="0.25">
      <c r="A471" s="197" t="s">
        <v>1044</v>
      </c>
      <c r="B471" s="207" t="s">
        <v>1733</v>
      </c>
      <c r="C471" s="204" t="s">
        <v>13</v>
      </c>
      <c r="D471" s="204" t="s">
        <v>13</v>
      </c>
      <c r="E471" s="204" t="s">
        <v>13</v>
      </c>
      <c r="F471" s="204" t="s">
        <v>13</v>
      </c>
      <c r="G471" s="211"/>
      <c r="H471" s="211"/>
      <c r="I471" s="208"/>
      <c r="J471" s="822"/>
      <c r="K471" s="823"/>
      <c r="L471" s="823"/>
      <c r="M471" s="823"/>
      <c r="N471" s="824"/>
    </row>
    <row r="472" spans="1:14" ht="15.75" x14ac:dyDescent="0.25">
      <c r="A472" s="197" t="s">
        <v>1046</v>
      </c>
      <c r="B472" s="207" t="s">
        <v>1734</v>
      </c>
      <c r="C472" s="204">
        <v>41518</v>
      </c>
      <c r="D472" s="212">
        <v>41760</v>
      </c>
      <c r="E472" s="204">
        <v>41518</v>
      </c>
      <c r="F472" s="212"/>
      <c r="G472" s="205">
        <v>0.5</v>
      </c>
      <c r="H472" s="205">
        <v>0.5</v>
      </c>
      <c r="I472" s="208"/>
      <c r="J472" s="822"/>
      <c r="K472" s="823"/>
      <c r="L472" s="823"/>
      <c r="M472" s="823"/>
      <c r="N472" s="824"/>
    </row>
    <row r="473" spans="1:14" ht="15.75" x14ac:dyDescent="0.25">
      <c r="A473" s="197" t="s">
        <v>1049</v>
      </c>
      <c r="B473" s="207" t="s">
        <v>1735</v>
      </c>
      <c r="C473" s="212">
        <v>41518</v>
      </c>
      <c r="D473" s="212">
        <v>41760</v>
      </c>
      <c r="E473" s="212">
        <v>41518</v>
      </c>
      <c r="F473" s="212"/>
      <c r="G473" s="205">
        <v>0.5</v>
      </c>
      <c r="H473" s="205">
        <v>0.5</v>
      </c>
      <c r="I473" s="208"/>
      <c r="J473" s="822" t="s">
        <v>1736</v>
      </c>
      <c r="K473" s="823"/>
      <c r="L473" s="823"/>
      <c r="M473" s="823"/>
      <c r="N473" s="824"/>
    </row>
    <row r="474" spans="1:14" ht="15.75" x14ac:dyDescent="0.25">
      <c r="A474" s="197" t="s">
        <v>1052</v>
      </c>
      <c r="B474" s="207" t="s">
        <v>1737</v>
      </c>
      <c r="C474" s="212">
        <v>41760</v>
      </c>
      <c r="D474" s="212">
        <v>41760</v>
      </c>
      <c r="E474" s="212"/>
      <c r="F474" s="212"/>
      <c r="G474" s="205">
        <v>0</v>
      </c>
      <c r="H474" s="205">
        <v>0</v>
      </c>
      <c r="I474" s="208"/>
      <c r="J474" s="822"/>
      <c r="K474" s="823"/>
      <c r="L474" s="823"/>
      <c r="M474" s="823"/>
      <c r="N474" s="824"/>
    </row>
    <row r="475" spans="1:14" ht="15.75" x14ac:dyDescent="0.25">
      <c r="A475" s="197" t="s">
        <v>1054</v>
      </c>
      <c r="B475" s="207" t="s">
        <v>1738</v>
      </c>
      <c r="C475" s="212" t="s">
        <v>13</v>
      </c>
      <c r="D475" s="212">
        <v>41791</v>
      </c>
      <c r="E475" s="212" t="s">
        <v>13</v>
      </c>
      <c r="F475" s="212"/>
      <c r="G475" s="205">
        <v>0</v>
      </c>
      <c r="H475" s="205">
        <v>0</v>
      </c>
      <c r="I475" s="208"/>
      <c r="J475" s="822"/>
      <c r="K475" s="823"/>
      <c r="L475" s="823"/>
      <c r="M475" s="823"/>
      <c r="N475" s="824"/>
    </row>
    <row r="476" spans="1:14" ht="15.75" x14ac:dyDescent="0.2">
      <c r="A476" s="197">
        <v>4</v>
      </c>
      <c r="B476" s="198" t="s">
        <v>1739</v>
      </c>
      <c r="C476" s="199"/>
      <c r="D476" s="210"/>
      <c r="E476" s="199"/>
      <c r="F476" s="210"/>
      <c r="G476" s="210"/>
      <c r="H476" s="210"/>
      <c r="I476" s="213"/>
      <c r="J476" s="822"/>
      <c r="K476" s="823"/>
      <c r="L476" s="823"/>
      <c r="M476" s="823"/>
      <c r="N476" s="824"/>
    </row>
    <row r="477" spans="1:14" ht="15.75" x14ac:dyDescent="0.2">
      <c r="A477" s="197" t="s">
        <v>1073</v>
      </c>
      <c r="B477" s="207" t="s">
        <v>1740</v>
      </c>
      <c r="C477" s="212">
        <v>41791</v>
      </c>
      <c r="D477" s="212">
        <v>41791</v>
      </c>
      <c r="E477" s="212"/>
      <c r="F477" s="212"/>
      <c r="G477" s="211">
        <v>0</v>
      </c>
      <c r="H477" s="211">
        <v>0</v>
      </c>
      <c r="I477" s="213"/>
      <c r="J477" s="822"/>
      <c r="K477" s="823"/>
      <c r="L477" s="823"/>
      <c r="M477" s="823"/>
      <c r="N477" s="824"/>
    </row>
    <row r="478" spans="1:14" ht="47.25" x14ac:dyDescent="0.25">
      <c r="A478" s="197" t="s">
        <v>1078</v>
      </c>
      <c r="B478" s="207" t="s">
        <v>1741</v>
      </c>
      <c r="C478" s="204" t="s">
        <v>13</v>
      </c>
      <c r="D478" s="212" t="s">
        <v>13</v>
      </c>
      <c r="E478" s="204" t="s">
        <v>13</v>
      </c>
      <c r="F478" s="212" t="s">
        <v>13</v>
      </c>
      <c r="G478" s="211"/>
      <c r="H478" s="211"/>
      <c r="I478" s="208"/>
      <c r="J478" s="822"/>
      <c r="K478" s="823"/>
      <c r="L478" s="823"/>
      <c r="M478" s="823"/>
      <c r="N478" s="824"/>
    </row>
    <row r="479" spans="1:14" ht="31.5" x14ac:dyDescent="0.25">
      <c r="A479" s="197" t="s">
        <v>1087</v>
      </c>
      <c r="B479" s="207" t="s">
        <v>1742</v>
      </c>
      <c r="C479" s="212">
        <v>41791</v>
      </c>
      <c r="D479" s="212">
        <v>41791</v>
      </c>
      <c r="E479" s="212"/>
      <c r="F479" s="212"/>
      <c r="G479" s="211">
        <v>0</v>
      </c>
      <c r="H479" s="211">
        <v>0</v>
      </c>
      <c r="I479" s="208"/>
      <c r="J479" s="822"/>
      <c r="K479" s="823"/>
      <c r="L479" s="823"/>
      <c r="M479" s="823"/>
      <c r="N479" s="824"/>
    </row>
    <row r="480" spans="1:14" ht="32.25" thickBot="1" x14ac:dyDescent="0.3">
      <c r="A480" s="214" t="s">
        <v>1108</v>
      </c>
      <c r="B480" s="215" t="s">
        <v>1743</v>
      </c>
      <c r="C480" s="212">
        <v>41791</v>
      </c>
      <c r="D480" s="212">
        <v>41791</v>
      </c>
      <c r="E480" s="212"/>
      <c r="F480" s="212"/>
      <c r="G480" s="218">
        <v>0</v>
      </c>
      <c r="H480" s="218">
        <v>0</v>
      </c>
      <c r="I480" s="219"/>
      <c r="J480" s="825"/>
      <c r="K480" s="826"/>
      <c r="L480" s="826"/>
      <c r="M480" s="826"/>
      <c r="N480" s="827"/>
    </row>
    <row r="481" spans="1:14" ht="16.5" thickBot="1" x14ac:dyDescent="0.25">
      <c r="A481" s="1083" t="s">
        <v>1763</v>
      </c>
      <c r="B481" s="1083"/>
      <c r="C481" s="1083"/>
      <c r="D481" s="1083"/>
      <c r="E481" s="1083"/>
      <c r="F481" s="1083"/>
      <c r="G481" s="1083"/>
      <c r="H481" s="1083"/>
      <c r="I481" s="1083"/>
      <c r="J481" s="1083"/>
      <c r="K481" s="1083"/>
      <c r="L481" s="1083"/>
      <c r="M481" s="1083"/>
      <c r="N481" s="1084"/>
    </row>
    <row r="482" spans="1:14" ht="15.75" x14ac:dyDescent="0.2">
      <c r="A482" s="197">
        <v>1</v>
      </c>
      <c r="B482" s="198" t="s">
        <v>1719</v>
      </c>
      <c r="C482" s="199"/>
      <c r="D482" s="200"/>
      <c r="E482" s="199"/>
      <c r="F482" s="200"/>
      <c r="G482" s="201"/>
      <c r="H482" s="201"/>
      <c r="I482" s="202"/>
      <c r="J482" s="831"/>
      <c r="K482" s="832"/>
      <c r="L482" s="832"/>
      <c r="M482" s="832"/>
      <c r="N482" s="833"/>
    </row>
    <row r="483" spans="1:14" ht="15.75" x14ac:dyDescent="0.2">
      <c r="A483" s="197" t="s">
        <v>787</v>
      </c>
      <c r="B483" s="203" t="s">
        <v>1720</v>
      </c>
      <c r="C483" s="204" t="s">
        <v>13</v>
      </c>
      <c r="D483" s="204" t="s">
        <v>13</v>
      </c>
      <c r="E483" s="204" t="s">
        <v>13</v>
      </c>
      <c r="F483" s="204" t="s">
        <v>13</v>
      </c>
      <c r="G483" s="205"/>
      <c r="H483" s="205"/>
      <c r="I483" s="206"/>
      <c r="J483" s="822"/>
      <c r="K483" s="823"/>
      <c r="L483" s="823"/>
      <c r="M483" s="823"/>
      <c r="N483" s="824"/>
    </row>
    <row r="484" spans="1:14" ht="15.75" x14ac:dyDescent="0.2">
      <c r="A484" s="197" t="s">
        <v>799</v>
      </c>
      <c r="B484" s="203" t="s">
        <v>1721</v>
      </c>
      <c r="C484" s="204" t="s">
        <v>13</v>
      </c>
      <c r="D484" s="204" t="s">
        <v>13</v>
      </c>
      <c r="E484" s="204" t="s">
        <v>13</v>
      </c>
      <c r="F484" s="204" t="s">
        <v>13</v>
      </c>
      <c r="G484" s="205"/>
      <c r="H484" s="205"/>
      <c r="I484" s="206"/>
      <c r="J484" s="822"/>
      <c r="K484" s="823"/>
      <c r="L484" s="823"/>
      <c r="M484" s="823"/>
      <c r="N484" s="824"/>
    </row>
    <row r="485" spans="1:14" ht="31.5" x14ac:dyDescent="0.2">
      <c r="A485" s="197" t="s">
        <v>801</v>
      </c>
      <c r="B485" s="207" t="s">
        <v>1722</v>
      </c>
      <c r="C485" s="204">
        <v>41275</v>
      </c>
      <c r="D485" s="204">
        <v>41275</v>
      </c>
      <c r="E485" s="204">
        <v>41275</v>
      </c>
      <c r="F485" s="204">
        <v>41275</v>
      </c>
      <c r="G485" s="205">
        <v>1</v>
      </c>
      <c r="H485" s="205">
        <v>1</v>
      </c>
      <c r="I485" s="206"/>
      <c r="J485" s="822"/>
      <c r="K485" s="823"/>
      <c r="L485" s="823"/>
      <c r="M485" s="823"/>
      <c r="N485" s="824"/>
    </row>
    <row r="486" spans="1:14" ht="15.75" x14ac:dyDescent="0.2">
      <c r="A486" s="197" t="s">
        <v>803</v>
      </c>
      <c r="B486" s="207" t="s">
        <v>1723</v>
      </c>
      <c r="C486" s="204" t="s">
        <v>291</v>
      </c>
      <c r="D486" s="204" t="s">
        <v>291</v>
      </c>
      <c r="E486" s="204" t="s">
        <v>291</v>
      </c>
      <c r="F486" s="204" t="s">
        <v>291</v>
      </c>
      <c r="G486" s="205"/>
      <c r="H486" s="205"/>
      <c r="I486" s="206"/>
      <c r="J486" s="822"/>
      <c r="K486" s="823"/>
      <c r="L486" s="823"/>
      <c r="M486" s="823"/>
      <c r="N486" s="824"/>
    </row>
    <row r="487" spans="1:14" ht="15.75" x14ac:dyDescent="0.25">
      <c r="A487" s="197" t="s">
        <v>1724</v>
      </c>
      <c r="B487" s="207" t="s">
        <v>1725</v>
      </c>
      <c r="C487" s="204">
        <v>41306</v>
      </c>
      <c r="D487" s="204">
        <v>41334</v>
      </c>
      <c r="E487" s="204">
        <v>41306</v>
      </c>
      <c r="F487" s="204">
        <v>41334</v>
      </c>
      <c r="G487" s="205">
        <v>1</v>
      </c>
      <c r="H487" s="205">
        <v>1</v>
      </c>
      <c r="I487" s="208"/>
      <c r="J487" s="822"/>
      <c r="K487" s="823"/>
      <c r="L487" s="823"/>
      <c r="M487" s="823"/>
      <c r="N487" s="824"/>
    </row>
    <row r="488" spans="1:14" ht="47.25" x14ac:dyDescent="0.25">
      <c r="A488" s="197" t="s">
        <v>1726</v>
      </c>
      <c r="B488" s="207" t="s">
        <v>1727</v>
      </c>
      <c r="C488" s="209" t="s">
        <v>13</v>
      </c>
      <c r="D488" s="209" t="s">
        <v>13</v>
      </c>
      <c r="E488" s="209" t="s">
        <v>13</v>
      </c>
      <c r="F488" s="209" t="s">
        <v>13</v>
      </c>
      <c r="G488" s="210"/>
      <c r="H488" s="210"/>
      <c r="I488" s="208"/>
      <c r="J488" s="822"/>
      <c r="K488" s="823"/>
      <c r="L488" s="823"/>
      <c r="M488" s="823"/>
      <c r="N488" s="824"/>
    </row>
    <row r="489" spans="1:14" ht="15.75" x14ac:dyDescent="0.25">
      <c r="A489" s="197">
        <v>2</v>
      </c>
      <c r="B489" s="198" t="s">
        <v>1728</v>
      </c>
      <c r="C489" s="199"/>
      <c r="D489" s="210"/>
      <c r="E489" s="199"/>
      <c r="F489" s="210"/>
      <c r="G489" s="210"/>
      <c r="H489" s="210"/>
      <c r="I489" s="208"/>
      <c r="J489" s="822"/>
      <c r="K489" s="823"/>
      <c r="L489" s="823"/>
      <c r="M489" s="823"/>
      <c r="N489" s="824"/>
    </row>
    <row r="490" spans="1:14" ht="31.5" x14ac:dyDescent="0.25">
      <c r="A490" s="197" t="s">
        <v>815</v>
      </c>
      <c r="B490" s="207" t="s">
        <v>1729</v>
      </c>
      <c r="C490" s="204">
        <v>41518</v>
      </c>
      <c r="D490" s="204">
        <v>41518</v>
      </c>
      <c r="E490" s="204">
        <v>41518</v>
      </c>
      <c r="F490" s="204">
        <v>41518</v>
      </c>
      <c r="G490" s="211">
        <v>1</v>
      </c>
      <c r="H490" s="211">
        <v>1</v>
      </c>
      <c r="I490" s="208"/>
      <c r="J490" s="822"/>
      <c r="K490" s="823"/>
      <c r="L490" s="823"/>
      <c r="M490" s="823"/>
      <c r="N490" s="824"/>
    </row>
    <row r="491" spans="1:14" ht="47.25" x14ac:dyDescent="0.25">
      <c r="A491" s="197" t="s">
        <v>218</v>
      </c>
      <c r="B491" s="207" t="s">
        <v>1730</v>
      </c>
      <c r="C491" s="209" t="s">
        <v>13</v>
      </c>
      <c r="D491" s="209" t="s">
        <v>13</v>
      </c>
      <c r="E491" s="209" t="s">
        <v>13</v>
      </c>
      <c r="F491" s="209" t="s">
        <v>13</v>
      </c>
      <c r="G491" s="210"/>
      <c r="H491" s="210"/>
      <c r="I491" s="208"/>
      <c r="J491" s="822"/>
      <c r="K491" s="823"/>
      <c r="L491" s="823"/>
      <c r="M491" s="823"/>
      <c r="N491" s="824"/>
    </row>
    <row r="492" spans="1:14" ht="31.5" x14ac:dyDescent="0.25">
      <c r="A492" s="197" t="s">
        <v>818</v>
      </c>
      <c r="B492" s="207" t="s">
        <v>1731</v>
      </c>
      <c r="C492" s="209" t="s">
        <v>13</v>
      </c>
      <c r="D492" s="209" t="s">
        <v>13</v>
      </c>
      <c r="E492" s="209" t="s">
        <v>13</v>
      </c>
      <c r="F492" s="209" t="s">
        <v>13</v>
      </c>
      <c r="G492" s="210"/>
      <c r="H492" s="210"/>
      <c r="I492" s="208"/>
      <c r="J492" s="822"/>
      <c r="K492" s="823"/>
      <c r="L492" s="823"/>
      <c r="M492" s="823"/>
      <c r="N492" s="824"/>
    </row>
    <row r="493" spans="1:14" ht="47.25" x14ac:dyDescent="0.25">
      <c r="A493" s="197">
        <v>3</v>
      </c>
      <c r="B493" s="198" t="s">
        <v>1732</v>
      </c>
      <c r="C493" s="199"/>
      <c r="D493" s="210"/>
      <c r="E493" s="199"/>
      <c r="F493" s="210"/>
      <c r="G493" s="210"/>
      <c r="H493" s="210"/>
      <c r="I493" s="208"/>
      <c r="J493" s="822"/>
      <c r="K493" s="823"/>
      <c r="L493" s="823"/>
      <c r="M493" s="823"/>
      <c r="N493" s="824"/>
    </row>
    <row r="494" spans="1:14" ht="31.5" x14ac:dyDescent="0.25">
      <c r="A494" s="197" t="s">
        <v>1044</v>
      </c>
      <c r="B494" s="207" t="s">
        <v>1733</v>
      </c>
      <c r="C494" s="204" t="s">
        <v>13</v>
      </c>
      <c r="D494" s="204" t="s">
        <v>13</v>
      </c>
      <c r="E494" s="204" t="s">
        <v>13</v>
      </c>
      <c r="F494" s="204" t="s">
        <v>13</v>
      </c>
      <c r="G494" s="211"/>
      <c r="H494" s="211"/>
      <c r="I494" s="208"/>
      <c r="J494" s="822"/>
      <c r="K494" s="823"/>
      <c r="L494" s="823"/>
      <c r="M494" s="823"/>
      <c r="N494" s="824"/>
    </row>
    <row r="495" spans="1:14" ht="15.75" x14ac:dyDescent="0.25">
      <c r="A495" s="197" t="s">
        <v>1046</v>
      </c>
      <c r="B495" s="207" t="s">
        <v>1734</v>
      </c>
      <c r="C495" s="204">
        <v>41518</v>
      </c>
      <c r="D495" s="212">
        <v>41760</v>
      </c>
      <c r="E495" s="204">
        <v>41518</v>
      </c>
      <c r="F495" s="212"/>
      <c r="G495" s="205">
        <v>0.5</v>
      </c>
      <c r="H495" s="205">
        <v>0.5</v>
      </c>
      <c r="I495" s="208"/>
      <c r="J495" s="822"/>
      <c r="K495" s="823"/>
      <c r="L495" s="823"/>
      <c r="M495" s="823"/>
      <c r="N495" s="824"/>
    </row>
    <row r="496" spans="1:14" ht="15.75" x14ac:dyDescent="0.25">
      <c r="A496" s="197" t="s">
        <v>1049</v>
      </c>
      <c r="B496" s="207" t="s">
        <v>1735</v>
      </c>
      <c r="C496" s="212">
        <v>41518</v>
      </c>
      <c r="D496" s="212">
        <v>41760</v>
      </c>
      <c r="E496" s="212">
        <v>41518</v>
      </c>
      <c r="F496" s="212"/>
      <c r="G496" s="205">
        <v>0.5</v>
      </c>
      <c r="H496" s="205">
        <v>0.5</v>
      </c>
      <c r="I496" s="208"/>
      <c r="J496" s="822" t="s">
        <v>1736</v>
      </c>
      <c r="K496" s="823"/>
      <c r="L496" s="823"/>
      <c r="M496" s="823"/>
      <c r="N496" s="824"/>
    </row>
    <row r="497" spans="1:14" ht="15.75" x14ac:dyDescent="0.25">
      <c r="A497" s="197" t="s">
        <v>1052</v>
      </c>
      <c r="B497" s="207" t="s">
        <v>1737</v>
      </c>
      <c r="C497" s="212">
        <v>41760</v>
      </c>
      <c r="D497" s="212">
        <v>41760</v>
      </c>
      <c r="E497" s="212"/>
      <c r="F497" s="212"/>
      <c r="G497" s="205">
        <v>0</v>
      </c>
      <c r="H497" s="205">
        <v>0</v>
      </c>
      <c r="I497" s="208"/>
      <c r="J497" s="822"/>
      <c r="K497" s="823"/>
      <c r="L497" s="823"/>
      <c r="M497" s="823"/>
      <c r="N497" s="824"/>
    </row>
    <row r="498" spans="1:14" ht="15.75" x14ac:dyDescent="0.25">
      <c r="A498" s="197" t="s">
        <v>1054</v>
      </c>
      <c r="B498" s="207" t="s">
        <v>1738</v>
      </c>
      <c r="C498" s="212" t="s">
        <v>13</v>
      </c>
      <c r="D498" s="212">
        <v>41791</v>
      </c>
      <c r="E498" s="212" t="s">
        <v>13</v>
      </c>
      <c r="F498" s="212"/>
      <c r="G498" s="205">
        <v>0</v>
      </c>
      <c r="H498" s="205">
        <v>0</v>
      </c>
      <c r="I498" s="208"/>
      <c r="J498" s="822"/>
      <c r="K498" s="823"/>
      <c r="L498" s="823"/>
      <c r="M498" s="823"/>
      <c r="N498" s="824"/>
    </row>
    <row r="499" spans="1:14" ht="15.75" x14ac:dyDescent="0.2">
      <c r="A499" s="197">
        <v>4</v>
      </c>
      <c r="B499" s="198" t="s">
        <v>1739</v>
      </c>
      <c r="C499" s="199"/>
      <c r="D499" s="210"/>
      <c r="E499" s="199"/>
      <c r="F499" s="210"/>
      <c r="G499" s="210"/>
      <c r="H499" s="210"/>
      <c r="I499" s="213"/>
      <c r="J499" s="822"/>
      <c r="K499" s="823"/>
      <c r="L499" s="823"/>
      <c r="M499" s="823"/>
      <c r="N499" s="824"/>
    </row>
    <row r="500" spans="1:14" ht="15.75" x14ac:dyDescent="0.2">
      <c r="A500" s="197" t="s">
        <v>1073</v>
      </c>
      <c r="B500" s="207" t="s">
        <v>1740</v>
      </c>
      <c r="C500" s="212">
        <v>41791</v>
      </c>
      <c r="D500" s="212">
        <v>41791</v>
      </c>
      <c r="E500" s="212"/>
      <c r="F500" s="212"/>
      <c r="G500" s="211">
        <v>0</v>
      </c>
      <c r="H500" s="211">
        <v>0</v>
      </c>
      <c r="I500" s="213"/>
      <c r="J500" s="822"/>
      <c r="K500" s="823"/>
      <c r="L500" s="823"/>
      <c r="M500" s="823"/>
      <c r="N500" s="824"/>
    </row>
    <row r="501" spans="1:14" ht="47.25" x14ac:dyDescent="0.25">
      <c r="A501" s="197" t="s">
        <v>1078</v>
      </c>
      <c r="B501" s="207" t="s">
        <v>1741</v>
      </c>
      <c r="C501" s="204" t="s">
        <v>13</v>
      </c>
      <c r="D501" s="212" t="s">
        <v>13</v>
      </c>
      <c r="E501" s="204" t="s">
        <v>13</v>
      </c>
      <c r="F501" s="212" t="s">
        <v>13</v>
      </c>
      <c r="G501" s="211"/>
      <c r="H501" s="211"/>
      <c r="I501" s="208"/>
      <c r="J501" s="822"/>
      <c r="K501" s="823"/>
      <c r="L501" s="823"/>
      <c r="M501" s="823"/>
      <c r="N501" s="824"/>
    </row>
    <row r="502" spans="1:14" ht="31.5" x14ac:dyDescent="0.25">
      <c r="A502" s="197" t="s">
        <v>1087</v>
      </c>
      <c r="B502" s="207" t="s">
        <v>1742</v>
      </c>
      <c r="C502" s="212">
        <v>41791</v>
      </c>
      <c r="D502" s="212">
        <v>41791</v>
      </c>
      <c r="E502" s="212"/>
      <c r="F502" s="212"/>
      <c r="G502" s="211">
        <v>0</v>
      </c>
      <c r="H502" s="211">
        <v>0</v>
      </c>
      <c r="I502" s="208"/>
      <c r="J502" s="822"/>
      <c r="K502" s="823"/>
      <c r="L502" s="823"/>
      <c r="M502" s="823"/>
      <c r="N502" s="824"/>
    </row>
    <row r="503" spans="1:14" ht="32.25" thickBot="1" x14ac:dyDescent="0.3">
      <c r="A503" s="214" t="s">
        <v>1108</v>
      </c>
      <c r="B503" s="215" t="s">
        <v>1743</v>
      </c>
      <c r="C503" s="212">
        <v>41791</v>
      </c>
      <c r="D503" s="212">
        <v>41791</v>
      </c>
      <c r="E503" s="212"/>
      <c r="F503" s="212"/>
      <c r="G503" s="218">
        <v>0</v>
      </c>
      <c r="H503" s="218">
        <v>0</v>
      </c>
      <c r="I503" s="219"/>
      <c r="J503" s="825"/>
      <c r="K503" s="826"/>
      <c r="L503" s="826"/>
      <c r="M503" s="826"/>
      <c r="N503" s="827"/>
    </row>
    <row r="504" spans="1:14" ht="16.5" thickBot="1" x14ac:dyDescent="0.25">
      <c r="A504" s="1083" t="s">
        <v>1764</v>
      </c>
      <c r="B504" s="1083"/>
      <c r="C504" s="1083"/>
      <c r="D504" s="1083"/>
      <c r="E504" s="1083"/>
      <c r="F504" s="1083"/>
      <c r="G504" s="1083"/>
      <c r="H504" s="1083"/>
      <c r="I504" s="1083"/>
      <c r="J504" s="1083"/>
      <c r="K504" s="1083"/>
      <c r="L504" s="1083"/>
      <c r="M504" s="1083"/>
      <c r="N504" s="1084"/>
    </row>
    <row r="505" spans="1:14" ht="15.75" x14ac:dyDescent="0.2">
      <c r="A505" s="197">
        <v>1</v>
      </c>
      <c r="B505" s="198" t="s">
        <v>1719</v>
      </c>
      <c r="C505" s="199"/>
      <c r="D505" s="200"/>
      <c r="E505" s="199"/>
      <c r="F505" s="200"/>
      <c r="G505" s="201"/>
      <c r="H505" s="201"/>
      <c r="I505" s="202"/>
      <c r="J505" s="831"/>
      <c r="K505" s="832"/>
      <c r="L505" s="832"/>
      <c r="M505" s="832"/>
      <c r="N505" s="833"/>
    </row>
    <row r="506" spans="1:14" ht="15.75" x14ac:dyDescent="0.2">
      <c r="A506" s="197" t="s">
        <v>787</v>
      </c>
      <c r="B506" s="203" t="s">
        <v>1720</v>
      </c>
      <c r="C506" s="204" t="s">
        <v>13</v>
      </c>
      <c r="D506" s="204" t="s">
        <v>13</v>
      </c>
      <c r="E506" s="204" t="s">
        <v>13</v>
      </c>
      <c r="F506" s="204" t="s">
        <v>13</v>
      </c>
      <c r="G506" s="205"/>
      <c r="H506" s="205"/>
      <c r="I506" s="206"/>
      <c r="J506" s="822"/>
      <c r="K506" s="823"/>
      <c r="L506" s="823"/>
      <c r="M506" s="823"/>
      <c r="N506" s="824"/>
    </row>
    <row r="507" spans="1:14" ht="15.75" x14ac:dyDescent="0.2">
      <c r="A507" s="197" t="s">
        <v>799</v>
      </c>
      <c r="B507" s="203" t="s">
        <v>1721</v>
      </c>
      <c r="C507" s="204" t="s">
        <v>13</v>
      </c>
      <c r="D507" s="204" t="s">
        <v>13</v>
      </c>
      <c r="E507" s="204" t="s">
        <v>13</v>
      </c>
      <c r="F507" s="204" t="s">
        <v>13</v>
      </c>
      <c r="G507" s="205"/>
      <c r="H507" s="205"/>
      <c r="I507" s="206"/>
      <c r="J507" s="822"/>
      <c r="K507" s="823"/>
      <c r="L507" s="823"/>
      <c r="M507" s="823"/>
      <c r="N507" s="824"/>
    </row>
    <row r="508" spans="1:14" ht="31.5" x14ac:dyDescent="0.2">
      <c r="A508" s="197" t="s">
        <v>801</v>
      </c>
      <c r="B508" s="207" t="s">
        <v>1722</v>
      </c>
      <c r="C508" s="204">
        <v>41275</v>
      </c>
      <c r="D508" s="204">
        <v>41275</v>
      </c>
      <c r="E508" s="204">
        <v>41275</v>
      </c>
      <c r="F508" s="204">
        <v>41275</v>
      </c>
      <c r="G508" s="205">
        <v>1</v>
      </c>
      <c r="H508" s="205">
        <v>1</v>
      </c>
      <c r="I508" s="206"/>
      <c r="J508" s="822"/>
      <c r="K508" s="823"/>
      <c r="L508" s="823"/>
      <c r="M508" s="823"/>
      <c r="N508" s="824"/>
    </row>
    <row r="509" spans="1:14" ht="15.75" x14ac:dyDescent="0.2">
      <c r="A509" s="197" t="s">
        <v>803</v>
      </c>
      <c r="B509" s="207" t="s">
        <v>1723</v>
      </c>
      <c r="C509" s="204" t="s">
        <v>291</v>
      </c>
      <c r="D509" s="204" t="s">
        <v>291</v>
      </c>
      <c r="E509" s="204" t="s">
        <v>291</v>
      </c>
      <c r="F509" s="204" t="s">
        <v>291</v>
      </c>
      <c r="G509" s="205"/>
      <c r="H509" s="205"/>
      <c r="I509" s="206"/>
      <c r="J509" s="822"/>
      <c r="K509" s="823"/>
      <c r="L509" s="823"/>
      <c r="M509" s="823"/>
      <c r="N509" s="824"/>
    </row>
    <row r="510" spans="1:14" ht="15.75" x14ac:dyDescent="0.25">
      <c r="A510" s="197" t="s">
        <v>1724</v>
      </c>
      <c r="B510" s="207" t="s">
        <v>1725</v>
      </c>
      <c r="C510" s="204">
        <v>41306</v>
      </c>
      <c r="D510" s="204">
        <v>41334</v>
      </c>
      <c r="E510" s="204">
        <v>41306</v>
      </c>
      <c r="F510" s="204">
        <v>41334</v>
      </c>
      <c r="G510" s="205">
        <v>1</v>
      </c>
      <c r="H510" s="205">
        <v>1</v>
      </c>
      <c r="I510" s="208"/>
      <c r="J510" s="822"/>
      <c r="K510" s="823"/>
      <c r="L510" s="823"/>
      <c r="M510" s="823"/>
      <c r="N510" s="824"/>
    </row>
    <row r="511" spans="1:14" ht="47.25" x14ac:dyDescent="0.25">
      <c r="A511" s="197" t="s">
        <v>1726</v>
      </c>
      <c r="B511" s="207" t="s">
        <v>1727</v>
      </c>
      <c r="C511" s="209" t="s">
        <v>13</v>
      </c>
      <c r="D511" s="209" t="s">
        <v>13</v>
      </c>
      <c r="E511" s="209" t="s">
        <v>13</v>
      </c>
      <c r="F511" s="209" t="s">
        <v>13</v>
      </c>
      <c r="G511" s="210"/>
      <c r="H511" s="210"/>
      <c r="I511" s="208"/>
      <c r="J511" s="822"/>
      <c r="K511" s="823"/>
      <c r="L511" s="823"/>
      <c r="M511" s="823"/>
      <c r="N511" s="824"/>
    </row>
    <row r="512" spans="1:14" ht="15.75" x14ac:dyDescent="0.25">
      <c r="A512" s="197">
        <v>2</v>
      </c>
      <c r="B512" s="198" t="s">
        <v>1728</v>
      </c>
      <c r="C512" s="199"/>
      <c r="D512" s="210"/>
      <c r="E512" s="199"/>
      <c r="F512" s="210"/>
      <c r="G512" s="210"/>
      <c r="H512" s="210"/>
      <c r="I512" s="208"/>
      <c r="J512" s="822"/>
      <c r="K512" s="823"/>
      <c r="L512" s="823"/>
      <c r="M512" s="823"/>
      <c r="N512" s="824"/>
    </row>
    <row r="513" spans="1:14" ht="31.5" x14ac:dyDescent="0.25">
      <c r="A513" s="197" t="s">
        <v>815</v>
      </c>
      <c r="B513" s="207" t="s">
        <v>1729</v>
      </c>
      <c r="C513" s="204">
        <v>41518</v>
      </c>
      <c r="D513" s="204">
        <v>41518</v>
      </c>
      <c r="E513" s="204">
        <v>41518</v>
      </c>
      <c r="F513" s="204">
        <v>41518</v>
      </c>
      <c r="G513" s="211">
        <v>1</v>
      </c>
      <c r="H513" s="211">
        <v>1</v>
      </c>
      <c r="I513" s="208"/>
      <c r="J513" s="822"/>
      <c r="K513" s="823"/>
      <c r="L513" s="823"/>
      <c r="M513" s="823"/>
      <c r="N513" s="824"/>
    </row>
    <row r="514" spans="1:14" ht="47.25" x14ac:dyDescent="0.25">
      <c r="A514" s="197" t="s">
        <v>218</v>
      </c>
      <c r="B514" s="207" t="s">
        <v>1730</v>
      </c>
      <c r="C514" s="209" t="s">
        <v>13</v>
      </c>
      <c r="D514" s="209" t="s">
        <v>13</v>
      </c>
      <c r="E514" s="209" t="s">
        <v>13</v>
      </c>
      <c r="F514" s="209" t="s">
        <v>13</v>
      </c>
      <c r="G514" s="210"/>
      <c r="H514" s="210"/>
      <c r="I514" s="208"/>
      <c r="J514" s="822"/>
      <c r="K514" s="823"/>
      <c r="L514" s="823"/>
      <c r="M514" s="823"/>
      <c r="N514" s="824"/>
    </row>
    <row r="515" spans="1:14" ht="31.5" x14ac:dyDescent="0.25">
      <c r="A515" s="197" t="s">
        <v>818</v>
      </c>
      <c r="B515" s="207" t="s">
        <v>1731</v>
      </c>
      <c r="C515" s="209" t="s">
        <v>13</v>
      </c>
      <c r="D515" s="209" t="s">
        <v>13</v>
      </c>
      <c r="E515" s="209" t="s">
        <v>13</v>
      </c>
      <c r="F515" s="209" t="s">
        <v>13</v>
      </c>
      <c r="G515" s="210"/>
      <c r="H515" s="210"/>
      <c r="I515" s="208"/>
      <c r="J515" s="822"/>
      <c r="K515" s="823"/>
      <c r="L515" s="823"/>
      <c r="M515" s="823"/>
      <c r="N515" s="824"/>
    </row>
    <row r="516" spans="1:14" ht="47.25" x14ac:dyDescent="0.25">
      <c r="A516" s="197">
        <v>3</v>
      </c>
      <c r="B516" s="198" t="s">
        <v>1732</v>
      </c>
      <c r="C516" s="199"/>
      <c r="D516" s="210"/>
      <c r="E516" s="199"/>
      <c r="F516" s="210"/>
      <c r="G516" s="210"/>
      <c r="H516" s="210"/>
      <c r="I516" s="208"/>
      <c r="J516" s="822"/>
      <c r="K516" s="823"/>
      <c r="L516" s="823"/>
      <c r="M516" s="823"/>
      <c r="N516" s="824"/>
    </row>
    <row r="517" spans="1:14" ht="31.5" x14ac:dyDescent="0.25">
      <c r="A517" s="197" t="s">
        <v>1044</v>
      </c>
      <c r="B517" s="207" t="s">
        <v>1733</v>
      </c>
      <c r="C517" s="204" t="s">
        <v>13</v>
      </c>
      <c r="D517" s="204" t="s">
        <v>13</v>
      </c>
      <c r="E517" s="204" t="s">
        <v>13</v>
      </c>
      <c r="F517" s="204" t="s">
        <v>13</v>
      </c>
      <c r="G517" s="211"/>
      <c r="H517" s="211"/>
      <c r="I517" s="208"/>
      <c r="J517" s="822"/>
      <c r="K517" s="823"/>
      <c r="L517" s="823"/>
      <c r="M517" s="823"/>
      <c r="N517" s="824"/>
    </row>
    <row r="518" spans="1:14" ht="15.75" x14ac:dyDescent="0.25">
      <c r="A518" s="197" t="s">
        <v>1046</v>
      </c>
      <c r="B518" s="207" t="s">
        <v>1734</v>
      </c>
      <c r="C518" s="204">
        <v>41518</v>
      </c>
      <c r="D518" s="212">
        <v>41760</v>
      </c>
      <c r="E518" s="204">
        <v>41518</v>
      </c>
      <c r="F518" s="212"/>
      <c r="G518" s="205">
        <v>0.5</v>
      </c>
      <c r="H518" s="205">
        <v>0.5</v>
      </c>
      <c r="I518" s="208"/>
      <c r="J518" s="822"/>
      <c r="K518" s="823"/>
      <c r="L518" s="823"/>
      <c r="M518" s="823"/>
      <c r="N518" s="824"/>
    </row>
    <row r="519" spans="1:14" ht="15.75" x14ac:dyDescent="0.25">
      <c r="A519" s="197" t="s">
        <v>1049</v>
      </c>
      <c r="B519" s="207" t="s">
        <v>1735</v>
      </c>
      <c r="C519" s="212">
        <v>41518</v>
      </c>
      <c r="D519" s="212">
        <v>41760</v>
      </c>
      <c r="E519" s="212">
        <v>41518</v>
      </c>
      <c r="F519" s="212"/>
      <c r="G519" s="205">
        <v>0.5</v>
      </c>
      <c r="H519" s="205">
        <v>0.5</v>
      </c>
      <c r="I519" s="208"/>
      <c r="J519" s="822" t="s">
        <v>1736</v>
      </c>
      <c r="K519" s="823"/>
      <c r="L519" s="823"/>
      <c r="M519" s="823"/>
      <c r="N519" s="824"/>
    </row>
    <row r="520" spans="1:14" ht="15.75" x14ac:dyDescent="0.25">
      <c r="A520" s="197" t="s">
        <v>1052</v>
      </c>
      <c r="B520" s="207" t="s">
        <v>1737</v>
      </c>
      <c r="C520" s="212">
        <v>41760</v>
      </c>
      <c r="D520" s="212">
        <v>41760</v>
      </c>
      <c r="E520" s="212"/>
      <c r="F520" s="212"/>
      <c r="G520" s="205">
        <v>0</v>
      </c>
      <c r="H520" s="205">
        <v>0</v>
      </c>
      <c r="I520" s="208"/>
      <c r="J520" s="822"/>
      <c r="K520" s="823"/>
      <c r="L520" s="823"/>
      <c r="M520" s="823"/>
      <c r="N520" s="824"/>
    </row>
    <row r="521" spans="1:14" ht="15.75" x14ac:dyDescent="0.25">
      <c r="A521" s="197" t="s">
        <v>1054</v>
      </c>
      <c r="B521" s="207" t="s">
        <v>1738</v>
      </c>
      <c r="C521" s="212" t="s">
        <v>13</v>
      </c>
      <c r="D521" s="212">
        <v>41791</v>
      </c>
      <c r="E521" s="212" t="s">
        <v>13</v>
      </c>
      <c r="F521" s="212"/>
      <c r="G521" s="205">
        <v>0</v>
      </c>
      <c r="H521" s="205">
        <v>0</v>
      </c>
      <c r="I521" s="208"/>
      <c r="J521" s="822"/>
      <c r="K521" s="823"/>
      <c r="L521" s="823"/>
      <c r="M521" s="823"/>
      <c r="N521" s="824"/>
    </row>
    <row r="522" spans="1:14" ht="15.75" x14ac:dyDescent="0.2">
      <c r="A522" s="197">
        <v>4</v>
      </c>
      <c r="B522" s="198" t="s">
        <v>1739</v>
      </c>
      <c r="C522" s="199"/>
      <c r="D522" s="210"/>
      <c r="E522" s="199"/>
      <c r="F522" s="210"/>
      <c r="G522" s="210"/>
      <c r="H522" s="210"/>
      <c r="I522" s="213"/>
      <c r="J522" s="822"/>
      <c r="K522" s="823"/>
      <c r="L522" s="823"/>
      <c r="M522" s="823"/>
      <c r="N522" s="824"/>
    </row>
    <row r="523" spans="1:14" ht="15.75" x14ac:dyDescent="0.2">
      <c r="A523" s="197" t="s">
        <v>1073</v>
      </c>
      <c r="B523" s="207" t="s">
        <v>1740</v>
      </c>
      <c r="C523" s="212">
        <v>41791</v>
      </c>
      <c r="D523" s="212">
        <v>41791</v>
      </c>
      <c r="E523" s="212"/>
      <c r="F523" s="212"/>
      <c r="G523" s="211">
        <v>0</v>
      </c>
      <c r="H523" s="211">
        <v>0</v>
      </c>
      <c r="I523" s="213"/>
      <c r="J523" s="822"/>
      <c r="K523" s="823"/>
      <c r="L523" s="823"/>
      <c r="M523" s="823"/>
      <c r="N523" s="824"/>
    </row>
    <row r="524" spans="1:14" ht="47.25" x14ac:dyDescent="0.25">
      <c r="A524" s="197" t="s">
        <v>1078</v>
      </c>
      <c r="B524" s="207" t="s">
        <v>1741</v>
      </c>
      <c r="C524" s="204" t="s">
        <v>13</v>
      </c>
      <c r="D524" s="212" t="s">
        <v>13</v>
      </c>
      <c r="E524" s="204" t="s">
        <v>13</v>
      </c>
      <c r="F524" s="212" t="s">
        <v>13</v>
      </c>
      <c r="G524" s="211"/>
      <c r="H524" s="211"/>
      <c r="I524" s="208"/>
      <c r="J524" s="822"/>
      <c r="K524" s="823"/>
      <c r="L524" s="823"/>
      <c r="M524" s="823"/>
      <c r="N524" s="824"/>
    </row>
    <row r="525" spans="1:14" ht="31.5" x14ac:dyDescent="0.25">
      <c r="A525" s="197" t="s">
        <v>1087</v>
      </c>
      <c r="B525" s="207" t="s">
        <v>1742</v>
      </c>
      <c r="C525" s="212">
        <v>41791</v>
      </c>
      <c r="D525" s="212">
        <v>41791</v>
      </c>
      <c r="E525" s="212"/>
      <c r="F525" s="212"/>
      <c r="G525" s="211">
        <v>0</v>
      </c>
      <c r="H525" s="211">
        <v>0</v>
      </c>
      <c r="I525" s="208"/>
      <c r="J525" s="822"/>
      <c r="K525" s="823"/>
      <c r="L525" s="823"/>
      <c r="M525" s="823"/>
      <c r="N525" s="824"/>
    </row>
    <row r="526" spans="1:14" ht="32.25" thickBot="1" x14ac:dyDescent="0.3">
      <c r="A526" s="214" t="s">
        <v>1108</v>
      </c>
      <c r="B526" s="215" t="s">
        <v>1743</v>
      </c>
      <c r="C526" s="212">
        <v>41791</v>
      </c>
      <c r="D526" s="212">
        <v>41791</v>
      </c>
      <c r="E526" s="212"/>
      <c r="F526" s="212"/>
      <c r="G526" s="218">
        <v>0</v>
      </c>
      <c r="H526" s="218">
        <v>0</v>
      </c>
      <c r="I526" s="219"/>
      <c r="J526" s="825"/>
      <c r="K526" s="826"/>
      <c r="L526" s="826"/>
      <c r="M526" s="826"/>
      <c r="N526" s="827"/>
    </row>
    <row r="527" spans="1:14" ht="16.5" thickBot="1" x14ac:dyDescent="0.25">
      <c r="A527" s="1083" t="s">
        <v>1765</v>
      </c>
      <c r="B527" s="1083"/>
      <c r="C527" s="1083"/>
      <c r="D527" s="1083"/>
      <c r="E527" s="1083"/>
      <c r="F527" s="1083"/>
      <c r="G527" s="1083"/>
      <c r="H527" s="1083"/>
      <c r="I527" s="1083"/>
      <c r="J527" s="1083"/>
      <c r="K527" s="1083"/>
      <c r="L527" s="1083"/>
      <c r="M527" s="1083"/>
      <c r="N527" s="1084"/>
    </row>
    <row r="528" spans="1:14" ht="15.75" x14ac:dyDescent="0.2">
      <c r="A528" s="197">
        <v>1</v>
      </c>
      <c r="B528" s="198" t="s">
        <v>1719</v>
      </c>
      <c r="C528" s="199"/>
      <c r="D528" s="200"/>
      <c r="E528" s="199"/>
      <c r="F528" s="200"/>
      <c r="G528" s="201"/>
      <c r="H528" s="201"/>
      <c r="I528" s="202"/>
      <c r="J528" s="831"/>
      <c r="K528" s="832"/>
      <c r="L528" s="832"/>
      <c r="M528" s="832"/>
      <c r="N528" s="833"/>
    </row>
    <row r="529" spans="1:14" ht="15.75" x14ac:dyDescent="0.2">
      <c r="A529" s="197" t="s">
        <v>787</v>
      </c>
      <c r="B529" s="203" t="s">
        <v>1720</v>
      </c>
      <c r="C529" s="204" t="s">
        <v>13</v>
      </c>
      <c r="D529" s="204" t="s">
        <v>13</v>
      </c>
      <c r="E529" s="204" t="s">
        <v>13</v>
      </c>
      <c r="F529" s="204" t="s">
        <v>13</v>
      </c>
      <c r="G529" s="205"/>
      <c r="H529" s="205"/>
      <c r="I529" s="206"/>
      <c r="J529" s="822"/>
      <c r="K529" s="823"/>
      <c r="L529" s="823"/>
      <c r="M529" s="823"/>
      <c r="N529" s="824"/>
    </row>
    <row r="530" spans="1:14" ht="15.75" x14ac:dyDescent="0.2">
      <c r="A530" s="197" t="s">
        <v>799</v>
      </c>
      <c r="B530" s="203" t="s">
        <v>1721</v>
      </c>
      <c r="C530" s="204" t="s">
        <v>13</v>
      </c>
      <c r="D530" s="204" t="s">
        <v>13</v>
      </c>
      <c r="E530" s="204" t="s">
        <v>13</v>
      </c>
      <c r="F530" s="204" t="s">
        <v>13</v>
      </c>
      <c r="G530" s="205"/>
      <c r="H530" s="205"/>
      <c r="I530" s="206"/>
      <c r="J530" s="822"/>
      <c r="K530" s="823"/>
      <c r="L530" s="823"/>
      <c r="M530" s="823"/>
      <c r="N530" s="824"/>
    </row>
    <row r="531" spans="1:14" ht="31.5" x14ac:dyDescent="0.2">
      <c r="A531" s="197" t="s">
        <v>801</v>
      </c>
      <c r="B531" s="207" t="s">
        <v>1722</v>
      </c>
      <c r="C531" s="204">
        <v>41275</v>
      </c>
      <c r="D531" s="204">
        <v>41275</v>
      </c>
      <c r="E531" s="204">
        <v>41275</v>
      </c>
      <c r="F531" s="204">
        <v>41275</v>
      </c>
      <c r="G531" s="205">
        <v>1</v>
      </c>
      <c r="H531" s="205">
        <v>1</v>
      </c>
      <c r="I531" s="206"/>
      <c r="J531" s="822"/>
      <c r="K531" s="823"/>
      <c r="L531" s="823"/>
      <c r="M531" s="823"/>
      <c r="N531" s="824"/>
    </row>
    <row r="532" spans="1:14" ht="15.75" x14ac:dyDescent="0.2">
      <c r="A532" s="197" t="s">
        <v>803</v>
      </c>
      <c r="B532" s="207" t="s">
        <v>1723</v>
      </c>
      <c r="C532" s="204" t="s">
        <v>291</v>
      </c>
      <c r="D532" s="204" t="s">
        <v>291</v>
      </c>
      <c r="E532" s="204" t="s">
        <v>291</v>
      </c>
      <c r="F532" s="204" t="s">
        <v>291</v>
      </c>
      <c r="G532" s="205"/>
      <c r="H532" s="205"/>
      <c r="I532" s="206"/>
      <c r="J532" s="822"/>
      <c r="K532" s="823"/>
      <c r="L532" s="823"/>
      <c r="M532" s="823"/>
      <c r="N532" s="824"/>
    </row>
    <row r="533" spans="1:14" ht="15.75" x14ac:dyDescent="0.25">
      <c r="A533" s="197" t="s">
        <v>1724</v>
      </c>
      <c r="B533" s="207" t="s">
        <v>1725</v>
      </c>
      <c r="C533" s="204">
        <v>41306</v>
      </c>
      <c r="D533" s="204">
        <v>41334</v>
      </c>
      <c r="E533" s="204">
        <v>41306</v>
      </c>
      <c r="F533" s="204">
        <v>41334</v>
      </c>
      <c r="G533" s="205">
        <v>1</v>
      </c>
      <c r="H533" s="205">
        <v>1</v>
      </c>
      <c r="I533" s="208"/>
      <c r="J533" s="822"/>
      <c r="K533" s="823"/>
      <c r="L533" s="823"/>
      <c r="M533" s="823"/>
      <c r="N533" s="824"/>
    </row>
    <row r="534" spans="1:14" ht="47.25" x14ac:dyDescent="0.25">
      <c r="A534" s="197" t="s">
        <v>1726</v>
      </c>
      <c r="B534" s="207" t="s">
        <v>1727</v>
      </c>
      <c r="C534" s="209" t="s">
        <v>13</v>
      </c>
      <c r="D534" s="209" t="s">
        <v>13</v>
      </c>
      <c r="E534" s="209" t="s">
        <v>13</v>
      </c>
      <c r="F534" s="209" t="s">
        <v>13</v>
      </c>
      <c r="G534" s="210"/>
      <c r="H534" s="210"/>
      <c r="I534" s="208"/>
      <c r="J534" s="822"/>
      <c r="K534" s="823"/>
      <c r="L534" s="823"/>
      <c r="M534" s="823"/>
      <c r="N534" s="824"/>
    </row>
    <row r="535" spans="1:14" ht="15.75" x14ac:dyDescent="0.25">
      <c r="A535" s="197">
        <v>2</v>
      </c>
      <c r="B535" s="198" t="s">
        <v>1728</v>
      </c>
      <c r="C535" s="199"/>
      <c r="D535" s="210"/>
      <c r="E535" s="199"/>
      <c r="F535" s="210"/>
      <c r="G535" s="210"/>
      <c r="H535" s="210"/>
      <c r="I535" s="208"/>
      <c r="J535" s="822"/>
      <c r="K535" s="823"/>
      <c r="L535" s="823"/>
      <c r="M535" s="823"/>
      <c r="N535" s="824"/>
    </row>
    <row r="536" spans="1:14" ht="31.5" x14ac:dyDescent="0.25">
      <c r="A536" s="197" t="s">
        <v>815</v>
      </c>
      <c r="B536" s="207" t="s">
        <v>1729</v>
      </c>
      <c r="C536" s="204">
        <v>41518</v>
      </c>
      <c r="D536" s="204">
        <v>41518</v>
      </c>
      <c r="E536" s="204">
        <v>41518</v>
      </c>
      <c r="F536" s="204">
        <v>41518</v>
      </c>
      <c r="G536" s="211">
        <v>1</v>
      </c>
      <c r="H536" s="211">
        <v>1</v>
      </c>
      <c r="I536" s="208"/>
      <c r="J536" s="822"/>
      <c r="K536" s="823"/>
      <c r="L536" s="823"/>
      <c r="M536" s="823"/>
      <c r="N536" s="824"/>
    </row>
    <row r="537" spans="1:14" ht="47.25" x14ac:dyDescent="0.25">
      <c r="A537" s="197" t="s">
        <v>218</v>
      </c>
      <c r="B537" s="207" t="s">
        <v>1730</v>
      </c>
      <c r="C537" s="209" t="s">
        <v>13</v>
      </c>
      <c r="D537" s="209" t="s">
        <v>13</v>
      </c>
      <c r="E537" s="209" t="s">
        <v>13</v>
      </c>
      <c r="F537" s="209" t="s">
        <v>13</v>
      </c>
      <c r="G537" s="210"/>
      <c r="H537" s="210"/>
      <c r="I537" s="208"/>
      <c r="J537" s="822"/>
      <c r="K537" s="823"/>
      <c r="L537" s="823"/>
      <c r="M537" s="823"/>
      <c r="N537" s="824"/>
    </row>
    <row r="538" spans="1:14" ht="31.5" x14ac:dyDescent="0.25">
      <c r="A538" s="197" t="s">
        <v>818</v>
      </c>
      <c r="B538" s="207" t="s">
        <v>1731</v>
      </c>
      <c r="C538" s="209" t="s">
        <v>13</v>
      </c>
      <c r="D538" s="209" t="s">
        <v>13</v>
      </c>
      <c r="E538" s="209" t="s">
        <v>13</v>
      </c>
      <c r="F538" s="209" t="s">
        <v>13</v>
      </c>
      <c r="G538" s="210"/>
      <c r="H538" s="210"/>
      <c r="I538" s="208"/>
      <c r="J538" s="822"/>
      <c r="K538" s="823"/>
      <c r="L538" s="823"/>
      <c r="M538" s="823"/>
      <c r="N538" s="824"/>
    </row>
    <row r="539" spans="1:14" ht="47.25" x14ac:dyDescent="0.25">
      <c r="A539" s="197">
        <v>3</v>
      </c>
      <c r="B539" s="198" t="s">
        <v>1732</v>
      </c>
      <c r="C539" s="199"/>
      <c r="D539" s="210"/>
      <c r="E539" s="199"/>
      <c r="F539" s="210"/>
      <c r="G539" s="210"/>
      <c r="H539" s="210"/>
      <c r="I539" s="208"/>
      <c r="J539" s="822"/>
      <c r="K539" s="823"/>
      <c r="L539" s="823"/>
      <c r="M539" s="823"/>
      <c r="N539" s="824"/>
    </row>
    <row r="540" spans="1:14" ht="31.5" x14ac:dyDescent="0.25">
      <c r="A540" s="197" t="s">
        <v>1044</v>
      </c>
      <c r="B540" s="207" t="s">
        <v>1733</v>
      </c>
      <c r="C540" s="204" t="s">
        <v>13</v>
      </c>
      <c r="D540" s="204" t="s">
        <v>13</v>
      </c>
      <c r="E540" s="204" t="s">
        <v>13</v>
      </c>
      <c r="F540" s="204" t="s">
        <v>13</v>
      </c>
      <c r="G540" s="211"/>
      <c r="H540" s="211"/>
      <c r="I540" s="208"/>
      <c r="J540" s="822"/>
      <c r="K540" s="823"/>
      <c r="L540" s="823"/>
      <c r="M540" s="823"/>
      <c r="N540" s="824"/>
    </row>
    <row r="541" spans="1:14" ht="15.75" x14ac:dyDescent="0.25">
      <c r="A541" s="197" t="s">
        <v>1046</v>
      </c>
      <c r="B541" s="207" t="s">
        <v>1734</v>
      </c>
      <c r="C541" s="204">
        <v>41518</v>
      </c>
      <c r="D541" s="212">
        <v>41760</v>
      </c>
      <c r="E541" s="204">
        <v>41518</v>
      </c>
      <c r="F541" s="212"/>
      <c r="G541" s="205">
        <v>0.5</v>
      </c>
      <c r="H541" s="205">
        <v>0.5</v>
      </c>
      <c r="I541" s="208"/>
      <c r="J541" s="822"/>
      <c r="K541" s="823"/>
      <c r="L541" s="823"/>
      <c r="M541" s="823"/>
      <c r="N541" s="824"/>
    </row>
    <row r="542" spans="1:14" ht="15.75" x14ac:dyDescent="0.25">
      <c r="A542" s="197" t="s">
        <v>1049</v>
      </c>
      <c r="B542" s="207" t="s">
        <v>1735</v>
      </c>
      <c r="C542" s="212">
        <v>41518</v>
      </c>
      <c r="D542" s="212">
        <v>41760</v>
      </c>
      <c r="E542" s="212">
        <v>41518</v>
      </c>
      <c r="F542" s="212"/>
      <c r="G542" s="205">
        <v>0.1</v>
      </c>
      <c r="H542" s="205">
        <v>0.1</v>
      </c>
      <c r="I542" s="208"/>
      <c r="J542" s="822" t="s">
        <v>1736</v>
      </c>
      <c r="K542" s="823"/>
      <c r="L542" s="823"/>
      <c r="M542" s="823"/>
      <c r="N542" s="824"/>
    </row>
    <row r="543" spans="1:14" ht="15.75" x14ac:dyDescent="0.25">
      <c r="A543" s="197" t="s">
        <v>1052</v>
      </c>
      <c r="B543" s="207" t="s">
        <v>1737</v>
      </c>
      <c r="C543" s="212">
        <v>41760</v>
      </c>
      <c r="D543" s="212">
        <v>41760</v>
      </c>
      <c r="E543" s="212"/>
      <c r="F543" s="212"/>
      <c r="G543" s="205">
        <v>0</v>
      </c>
      <c r="H543" s="205">
        <v>0</v>
      </c>
      <c r="I543" s="208"/>
      <c r="J543" s="822"/>
      <c r="K543" s="823"/>
      <c r="L543" s="823"/>
      <c r="M543" s="823"/>
      <c r="N543" s="824"/>
    </row>
    <row r="544" spans="1:14" ht="15.75" x14ac:dyDescent="0.25">
      <c r="A544" s="197" t="s">
        <v>1054</v>
      </c>
      <c r="B544" s="207" t="s">
        <v>1738</v>
      </c>
      <c r="C544" s="212" t="s">
        <v>13</v>
      </c>
      <c r="D544" s="212">
        <v>41791</v>
      </c>
      <c r="E544" s="212" t="s">
        <v>13</v>
      </c>
      <c r="F544" s="212"/>
      <c r="G544" s="205">
        <v>0</v>
      </c>
      <c r="H544" s="205">
        <v>0</v>
      </c>
      <c r="I544" s="208"/>
      <c r="J544" s="822"/>
      <c r="K544" s="823"/>
      <c r="L544" s="823"/>
      <c r="M544" s="823"/>
      <c r="N544" s="824"/>
    </row>
    <row r="545" spans="1:14" ht="15.75" x14ac:dyDescent="0.2">
      <c r="A545" s="197">
        <v>4</v>
      </c>
      <c r="B545" s="198" t="s">
        <v>1739</v>
      </c>
      <c r="C545" s="199"/>
      <c r="D545" s="210"/>
      <c r="E545" s="199"/>
      <c r="F545" s="210"/>
      <c r="G545" s="210"/>
      <c r="H545" s="210"/>
      <c r="I545" s="213"/>
      <c r="J545" s="822"/>
      <c r="K545" s="823"/>
      <c r="L545" s="823"/>
      <c r="M545" s="823"/>
      <c r="N545" s="824"/>
    </row>
    <row r="546" spans="1:14" ht="15.75" x14ac:dyDescent="0.2">
      <c r="A546" s="197" t="s">
        <v>1073</v>
      </c>
      <c r="B546" s="207" t="s">
        <v>1740</v>
      </c>
      <c r="C546" s="212">
        <v>41791</v>
      </c>
      <c r="D546" s="212">
        <v>41791</v>
      </c>
      <c r="E546" s="212"/>
      <c r="F546" s="212"/>
      <c r="G546" s="211">
        <v>0</v>
      </c>
      <c r="H546" s="211">
        <v>0</v>
      </c>
      <c r="I546" s="213"/>
      <c r="J546" s="822"/>
      <c r="K546" s="823"/>
      <c r="L546" s="823"/>
      <c r="M546" s="823"/>
      <c r="N546" s="824"/>
    </row>
    <row r="547" spans="1:14" ht="47.25" x14ac:dyDescent="0.25">
      <c r="A547" s="197" t="s">
        <v>1078</v>
      </c>
      <c r="B547" s="207" t="s">
        <v>1741</v>
      </c>
      <c r="C547" s="204" t="s">
        <v>13</v>
      </c>
      <c r="D547" s="212" t="s">
        <v>13</v>
      </c>
      <c r="E547" s="204" t="s">
        <v>13</v>
      </c>
      <c r="F547" s="212" t="s">
        <v>13</v>
      </c>
      <c r="G547" s="211"/>
      <c r="H547" s="211"/>
      <c r="I547" s="208"/>
      <c r="J547" s="822"/>
      <c r="K547" s="823"/>
      <c r="L547" s="823"/>
      <c r="M547" s="823"/>
      <c r="N547" s="824"/>
    </row>
    <row r="548" spans="1:14" ht="31.5" x14ac:dyDescent="0.25">
      <c r="A548" s="197" t="s">
        <v>1087</v>
      </c>
      <c r="B548" s="207" t="s">
        <v>1742</v>
      </c>
      <c r="C548" s="212">
        <v>41791</v>
      </c>
      <c r="D548" s="212">
        <v>41791</v>
      </c>
      <c r="E548" s="212"/>
      <c r="F548" s="212"/>
      <c r="G548" s="211">
        <v>0</v>
      </c>
      <c r="H548" s="211">
        <v>0</v>
      </c>
      <c r="I548" s="208"/>
      <c r="J548" s="822"/>
      <c r="K548" s="823"/>
      <c r="L548" s="823"/>
      <c r="M548" s="823"/>
      <c r="N548" s="824"/>
    </row>
    <row r="549" spans="1:14" ht="32.25" thickBot="1" x14ac:dyDescent="0.3">
      <c r="A549" s="214" t="s">
        <v>1108</v>
      </c>
      <c r="B549" s="215" t="s">
        <v>1743</v>
      </c>
      <c r="C549" s="212">
        <v>41791</v>
      </c>
      <c r="D549" s="212">
        <v>41791</v>
      </c>
      <c r="E549" s="212"/>
      <c r="F549" s="212"/>
      <c r="G549" s="218">
        <v>0</v>
      </c>
      <c r="H549" s="218">
        <v>0</v>
      </c>
      <c r="I549" s="219"/>
      <c r="J549" s="825"/>
      <c r="K549" s="826"/>
      <c r="L549" s="826"/>
      <c r="M549" s="826"/>
      <c r="N549" s="827"/>
    </row>
    <row r="550" spans="1:14" ht="16.5" thickBot="1" x14ac:dyDescent="0.25">
      <c r="A550" s="1083" t="s">
        <v>1766</v>
      </c>
      <c r="B550" s="1083"/>
      <c r="C550" s="1083"/>
      <c r="D550" s="1083"/>
      <c r="E550" s="1083"/>
      <c r="F550" s="1083"/>
      <c r="G550" s="1083"/>
      <c r="H550" s="1083"/>
      <c r="I550" s="1083"/>
      <c r="J550" s="1083"/>
      <c r="K550" s="1083"/>
      <c r="L550" s="1083"/>
      <c r="M550" s="1083"/>
      <c r="N550" s="1084"/>
    </row>
    <row r="551" spans="1:14" ht="15.75" x14ac:dyDescent="0.2">
      <c r="A551" s="197">
        <v>1</v>
      </c>
      <c r="B551" s="198" t="s">
        <v>1719</v>
      </c>
      <c r="C551" s="199"/>
      <c r="D551" s="200"/>
      <c r="E551" s="199"/>
      <c r="F551" s="200"/>
      <c r="G551" s="201"/>
      <c r="H551" s="201"/>
      <c r="I551" s="202"/>
      <c r="J551" s="831"/>
      <c r="K551" s="832"/>
      <c r="L551" s="832"/>
      <c r="M551" s="832"/>
      <c r="N551" s="833"/>
    </row>
    <row r="552" spans="1:14" ht="15.75" x14ac:dyDescent="0.2">
      <c r="A552" s="197" t="s">
        <v>787</v>
      </c>
      <c r="B552" s="203" t="s">
        <v>1720</v>
      </c>
      <c r="C552" s="204" t="s">
        <v>13</v>
      </c>
      <c r="D552" s="204" t="s">
        <v>13</v>
      </c>
      <c r="E552" s="204" t="s">
        <v>13</v>
      </c>
      <c r="F552" s="204" t="s">
        <v>13</v>
      </c>
      <c r="G552" s="205"/>
      <c r="H552" s="205"/>
      <c r="I552" s="206"/>
      <c r="J552" s="822"/>
      <c r="K552" s="823"/>
      <c r="L552" s="823"/>
      <c r="M552" s="823"/>
      <c r="N552" s="824"/>
    </row>
    <row r="553" spans="1:14" ht="15.75" x14ac:dyDescent="0.2">
      <c r="A553" s="197" t="s">
        <v>799</v>
      </c>
      <c r="B553" s="203" t="s">
        <v>1721</v>
      </c>
      <c r="C553" s="204" t="s">
        <v>13</v>
      </c>
      <c r="D553" s="204" t="s">
        <v>13</v>
      </c>
      <c r="E553" s="204" t="s">
        <v>13</v>
      </c>
      <c r="F553" s="204" t="s">
        <v>13</v>
      </c>
      <c r="G553" s="205"/>
      <c r="H553" s="205"/>
      <c r="I553" s="206"/>
      <c r="J553" s="822"/>
      <c r="K553" s="823"/>
      <c r="L553" s="823"/>
      <c r="M553" s="823"/>
      <c r="N553" s="824"/>
    </row>
    <row r="554" spans="1:14" ht="31.5" x14ac:dyDescent="0.2">
      <c r="A554" s="197" t="s">
        <v>801</v>
      </c>
      <c r="B554" s="207" t="s">
        <v>1722</v>
      </c>
      <c r="C554" s="204">
        <v>41275</v>
      </c>
      <c r="D554" s="204">
        <v>41275</v>
      </c>
      <c r="E554" s="204">
        <v>41275</v>
      </c>
      <c r="F554" s="204">
        <v>41275</v>
      </c>
      <c r="G554" s="205">
        <v>1</v>
      </c>
      <c r="H554" s="205">
        <v>1</v>
      </c>
      <c r="I554" s="206"/>
      <c r="J554" s="822"/>
      <c r="K554" s="823"/>
      <c r="L554" s="823"/>
      <c r="M554" s="823"/>
      <c r="N554" s="824"/>
    </row>
    <row r="555" spans="1:14" ht="15.75" x14ac:dyDescent="0.2">
      <c r="A555" s="197" t="s">
        <v>803</v>
      </c>
      <c r="B555" s="207" t="s">
        <v>1723</v>
      </c>
      <c r="C555" s="204" t="s">
        <v>291</v>
      </c>
      <c r="D555" s="204" t="s">
        <v>291</v>
      </c>
      <c r="E555" s="204" t="s">
        <v>291</v>
      </c>
      <c r="F555" s="204" t="s">
        <v>291</v>
      </c>
      <c r="G555" s="205"/>
      <c r="H555" s="205"/>
      <c r="I555" s="206"/>
      <c r="J555" s="822"/>
      <c r="K555" s="823"/>
      <c r="L555" s="823"/>
      <c r="M555" s="823"/>
      <c r="N555" s="824"/>
    </row>
    <row r="556" spans="1:14" ht="15.75" x14ac:dyDescent="0.25">
      <c r="A556" s="197" t="s">
        <v>1724</v>
      </c>
      <c r="B556" s="207" t="s">
        <v>1725</v>
      </c>
      <c r="C556" s="204">
        <v>41306</v>
      </c>
      <c r="D556" s="204">
        <v>41334</v>
      </c>
      <c r="E556" s="204">
        <v>41306</v>
      </c>
      <c r="F556" s="204">
        <v>41334</v>
      </c>
      <c r="G556" s="205">
        <v>1</v>
      </c>
      <c r="H556" s="205">
        <v>1</v>
      </c>
      <c r="I556" s="208"/>
      <c r="J556" s="822"/>
      <c r="K556" s="823"/>
      <c r="L556" s="823"/>
      <c r="M556" s="823"/>
      <c r="N556" s="824"/>
    </row>
    <row r="557" spans="1:14" ht="47.25" x14ac:dyDescent="0.25">
      <c r="A557" s="197" t="s">
        <v>1726</v>
      </c>
      <c r="B557" s="207" t="s">
        <v>1727</v>
      </c>
      <c r="C557" s="209" t="s">
        <v>13</v>
      </c>
      <c r="D557" s="209" t="s">
        <v>13</v>
      </c>
      <c r="E557" s="209" t="s">
        <v>13</v>
      </c>
      <c r="F557" s="209" t="s">
        <v>13</v>
      </c>
      <c r="G557" s="210"/>
      <c r="H557" s="210"/>
      <c r="I557" s="208"/>
      <c r="J557" s="822"/>
      <c r="K557" s="823"/>
      <c r="L557" s="823"/>
      <c r="M557" s="823"/>
      <c r="N557" s="824"/>
    </row>
    <row r="558" spans="1:14" ht="15.75" x14ac:dyDescent="0.25">
      <c r="A558" s="197">
        <v>2</v>
      </c>
      <c r="B558" s="198" t="s">
        <v>1728</v>
      </c>
      <c r="C558" s="199"/>
      <c r="D558" s="210"/>
      <c r="E558" s="199"/>
      <c r="F558" s="210"/>
      <c r="G558" s="210"/>
      <c r="H558" s="210"/>
      <c r="I558" s="208"/>
      <c r="J558" s="822"/>
      <c r="K558" s="823"/>
      <c r="L558" s="823"/>
      <c r="M558" s="823"/>
      <c r="N558" s="824"/>
    </row>
    <row r="559" spans="1:14" ht="31.5" x14ac:dyDescent="0.25">
      <c r="A559" s="197" t="s">
        <v>815</v>
      </c>
      <c r="B559" s="207" t="s">
        <v>1729</v>
      </c>
      <c r="C559" s="204">
        <v>41640</v>
      </c>
      <c r="D559" s="204">
        <v>41640</v>
      </c>
      <c r="E559" s="204"/>
      <c r="F559" s="204"/>
      <c r="G559" s="211">
        <v>0.5</v>
      </c>
      <c r="H559" s="211">
        <v>0.5</v>
      </c>
      <c r="I559" s="208"/>
      <c r="J559" s="822"/>
      <c r="K559" s="823"/>
      <c r="L559" s="823"/>
      <c r="M559" s="823"/>
      <c r="N559" s="824"/>
    </row>
    <row r="560" spans="1:14" ht="47.25" x14ac:dyDescent="0.25">
      <c r="A560" s="197" t="s">
        <v>218</v>
      </c>
      <c r="B560" s="207" t="s">
        <v>1730</v>
      </c>
      <c r="C560" s="209" t="s">
        <v>13</v>
      </c>
      <c r="D560" s="209" t="s">
        <v>13</v>
      </c>
      <c r="E560" s="209" t="s">
        <v>13</v>
      </c>
      <c r="F560" s="209" t="s">
        <v>13</v>
      </c>
      <c r="G560" s="210"/>
      <c r="H560" s="210"/>
      <c r="I560" s="208"/>
      <c r="J560" s="822"/>
      <c r="K560" s="823"/>
      <c r="L560" s="823"/>
      <c r="M560" s="823"/>
      <c r="N560" s="824"/>
    </row>
    <row r="561" spans="1:14" ht="31.5" x14ac:dyDescent="0.25">
      <c r="A561" s="197" t="s">
        <v>818</v>
      </c>
      <c r="B561" s="207" t="s">
        <v>1731</v>
      </c>
      <c r="C561" s="209" t="s">
        <v>13</v>
      </c>
      <c r="D561" s="209" t="s">
        <v>13</v>
      </c>
      <c r="E561" s="209" t="s">
        <v>13</v>
      </c>
      <c r="F561" s="209" t="s">
        <v>13</v>
      </c>
      <c r="G561" s="210"/>
      <c r="H561" s="210"/>
      <c r="I561" s="208"/>
      <c r="J561" s="822"/>
      <c r="K561" s="823"/>
      <c r="L561" s="823"/>
      <c r="M561" s="823"/>
      <c r="N561" s="824"/>
    </row>
    <row r="562" spans="1:14" ht="47.25" x14ac:dyDescent="0.25">
      <c r="A562" s="197">
        <v>3</v>
      </c>
      <c r="B562" s="198" t="s">
        <v>1732</v>
      </c>
      <c r="C562" s="199"/>
      <c r="D562" s="210"/>
      <c r="E562" s="199"/>
      <c r="F562" s="210"/>
      <c r="G562" s="210"/>
      <c r="H562" s="210"/>
      <c r="I562" s="208"/>
      <c r="J562" s="822"/>
      <c r="K562" s="823"/>
      <c r="L562" s="823"/>
      <c r="M562" s="823"/>
      <c r="N562" s="824"/>
    </row>
    <row r="563" spans="1:14" ht="31.5" x14ac:dyDescent="0.25">
      <c r="A563" s="197" t="s">
        <v>1044</v>
      </c>
      <c r="B563" s="207" t="s">
        <v>1733</v>
      </c>
      <c r="C563" s="204" t="s">
        <v>13</v>
      </c>
      <c r="D563" s="204" t="s">
        <v>13</v>
      </c>
      <c r="E563" s="204" t="s">
        <v>13</v>
      </c>
      <c r="F563" s="204" t="s">
        <v>13</v>
      </c>
      <c r="G563" s="211"/>
      <c r="H563" s="211"/>
      <c r="I563" s="208"/>
      <c r="J563" s="822"/>
      <c r="K563" s="823"/>
      <c r="L563" s="823"/>
      <c r="M563" s="823"/>
      <c r="N563" s="824"/>
    </row>
    <row r="564" spans="1:14" ht="15.75" x14ac:dyDescent="0.25">
      <c r="A564" s="197" t="s">
        <v>1046</v>
      </c>
      <c r="B564" s="207" t="s">
        <v>1734</v>
      </c>
      <c r="C564" s="204">
        <v>41640</v>
      </c>
      <c r="D564" s="212">
        <v>41699</v>
      </c>
      <c r="E564" s="204"/>
      <c r="F564" s="212"/>
      <c r="G564" s="205">
        <v>0</v>
      </c>
      <c r="H564" s="205">
        <v>0</v>
      </c>
      <c r="I564" s="208"/>
      <c r="J564" s="822"/>
      <c r="K564" s="823"/>
      <c r="L564" s="823"/>
      <c r="M564" s="823"/>
      <c r="N564" s="824"/>
    </row>
    <row r="565" spans="1:14" ht="15.75" x14ac:dyDescent="0.25">
      <c r="A565" s="197" t="s">
        <v>1049</v>
      </c>
      <c r="B565" s="207" t="s">
        <v>1735</v>
      </c>
      <c r="C565" s="204">
        <v>41640</v>
      </c>
      <c r="D565" s="212">
        <v>41699</v>
      </c>
      <c r="E565" s="212"/>
      <c r="F565" s="212"/>
      <c r="G565" s="205">
        <v>0</v>
      </c>
      <c r="H565" s="211">
        <v>0</v>
      </c>
      <c r="I565" s="208"/>
      <c r="J565" s="822" t="s">
        <v>1736</v>
      </c>
      <c r="K565" s="823"/>
      <c r="L565" s="823"/>
      <c r="M565" s="823"/>
      <c r="N565" s="824"/>
    </row>
    <row r="566" spans="1:14" ht="15.75" x14ac:dyDescent="0.25">
      <c r="A566" s="197" t="s">
        <v>1052</v>
      </c>
      <c r="B566" s="207" t="s">
        <v>1737</v>
      </c>
      <c r="C566" s="212">
        <v>41699</v>
      </c>
      <c r="D566" s="212">
        <v>41699</v>
      </c>
      <c r="E566" s="212"/>
      <c r="F566" s="212"/>
      <c r="G566" s="205">
        <v>0</v>
      </c>
      <c r="H566" s="211">
        <v>0</v>
      </c>
      <c r="I566" s="208"/>
      <c r="J566" s="822"/>
      <c r="K566" s="823"/>
      <c r="L566" s="823"/>
      <c r="M566" s="823"/>
      <c r="N566" s="824"/>
    </row>
    <row r="567" spans="1:14" ht="15.75" x14ac:dyDescent="0.25">
      <c r="A567" s="197" t="s">
        <v>1054</v>
      </c>
      <c r="B567" s="207" t="s">
        <v>1738</v>
      </c>
      <c r="C567" s="212" t="s">
        <v>13</v>
      </c>
      <c r="D567" s="212">
        <v>41699</v>
      </c>
      <c r="E567" s="212" t="s">
        <v>13</v>
      </c>
      <c r="F567" s="212"/>
      <c r="G567" s="205">
        <v>0</v>
      </c>
      <c r="H567" s="211">
        <v>0</v>
      </c>
      <c r="I567" s="208"/>
      <c r="J567" s="822"/>
      <c r="K567" s="823"/>
      <c r="L567" s="823"/>
      <c r="M567" s="823"/>
      <c r="N567" s="824"/>
    </row>
    <row r="568" spans="1:14" ht="15.75" x14ac:dyDescent="0.2">
      <c r="A568" s="197">
        <v>4</v>
      </c>
      <c r="B568" s="198" t="s">
        <v>1739</v>
      </c>
      <c r="C568" s="199"/>
      <c r="D568" s="210"/>
      <c r="E568" s="199"/>
      <c r="F568" s="210"/>
      <c r="G568" s="210"/>
      <c r="H568" s="210"/>
      <c r="I568" s="213"/>
      <c r="J568" s="822"/>
      <c r="K568" s="823"/>
      <c r="L568" s="823"/>
      <c r="M568" s="823"/>
      <c r="N568" s="824"/>
    </row>
    <row r="569" spans="1:14" ht="15.75" x14ac:dyDescent="0.2">
      <c r="A569" s="197" t="s">
        <v>1073</v>
      </c>
      <c r="B569" s="207" t="s">
        <v>1740</v>
      </c>
      <c r="C569" s="212">
        <v>41730</v>
      </c>
      <c r="D569" s="212">
        <v>41730</v>
      </c>
      <c r="E569" s="212"/>
      <c r="F569" s="212"/>
      <c r="G569" s="211">
        <v>0</v>
      </c>
      <c r="H569" s="211">
        <v>0</v>
      </c>
      <c r="I569" s="213"/>
      <c r="J569" s="822"/>
      <c r="K569" s="823"/>
      <c r="L569" s="823"/>
      <c r="M569" s="823"/>
      <c r="N569" s="824"/>
    </row>
    <row r="570" spans="1:14" ht="47.25" x14ac:dyDescent="0.25">
      <c r="A570" s="197" t="s">
        <v>1078</v>
      </c>
      <c r="B570" s="207" t="s">
        <v>1741</v>
      </c>
      <c r="C570" s="204" t="s">
        <v>13</v>
      </c>
      <c r="D570" s="212" t="s">
        <v>13</v>
      </c>
      <c r="E570" s="204" t="s">
        <v>13</v>
      </c>
      <c r="F570" s="212" t="s">
        <v>13</v>
      </c>
      <c r="G570" s="211"/>
      <c r="H570" s="211"/>
      <c r="I570" s="208"/>
      <c r="J570" s="822"/>
      <c r="K570" s="823"/>
      <c r="L570" s="823"/>
      <c r="M570" s="823"/>
      <c r="N570" s="824"/>
    </row>
    <row r="571" spans="1:14" ht="31.5" x14ac:dyDescent="0.25">
      <c r="A571" s="197" t="s">
        <v>1087</v>
      </c>
      <c r="B571" s="207" t="s">
        <v>1742</v>
      </c>
      <c r="C571" s="212">
        <v>41730</v>
      </c>
      <c r="D571" s="212">
        <v>41730</v>
      </c>
      <c r="E571" s="212"/>
      <c r="F571" s="212"/>
      <c r="G571" s="211">
        <v>0</v>
      </c>
      <c r="H571" s="211">
        <v>0</v>
      </c>
      <c r="I571" s="208"/>
      <c r="J571" s="822"/>
      <c r="K571" s="823"/>
      <c r="L571" s="823"/>
      <c r="M571" s="823"/>
      <c r="N571" s="824"/>
    </row>
    <row r="572" spans="1:14" ht="32.25" thickBot="1" x14ac:dyDescent="0.3">
      <c r="A572" s="214" t="s">
        <v>1108</v>
      </c>
      <c r="B572" s="215" t="s">
        <v>1743</v>
      </c>
      <c r="C572" s="212">
        <v>41730</v>
      </c>
      <c r="D572" s="212">
        <v>41730</v>
      </c>
      <c r="E572" s="212"/>
      <c r="F572" s="212"/>
      <c r="G572" s="218">
        <v>0</v>
      </c>
      <c r="H572" s="218">
        <v>0</v>
      </c>
      <c r="I572" s="219"/>
      <c r="J572" s="825"/>
      <c r="K572" s="826"/>
      <c r="L572" s="826"/>
      <c r="M572" s="826"/>
      <c r="N572" s="827"/>
    </row>
    <row r="573" spans="1:14" ht="16.5" thickBot="1" x14ac:dyDescent="0.25">
      <c r="A573" s="1083" t="s">
        <v>1767</v>
      </c>
      <c r="B573" s="1083"/>
      <c r="C573" s="1083"/>
      <c r="D573" s="1083"/>
      <c r="E573" s="1083"/>
      <c r="F573" s="1083"/>
      <c r="G573" s="1083"/>
      <c r="H573" s="1083"/>
      <c r="I573" s="1083"/>
      <c r="J573" s="1083"/>
      <c r="K573" s="1083"/>
      <c r="L573" s="1083"/>
      <c r="M573" s="1083"/>
      <c r="N573" s="1084"/>
    </row>
    <row r="574" spans="1:14" ht="15.75" x14ac:dyDescent="0.2">
      <c r="A574" s="197">
        <v>1</v>
      </c>
      <c r="B574" s="198" t="s">
        <v>1719</v>
      </c>
      <c r="C574" s="199"/>
      <c r="D574" s="200"/>
      <c r="E574" s="199"/>
      <c r="F574" s="200"/>
      <c r="G574" s="201"/>
      <c r="H574" s="201"/>
      <c r="I574" s="202"/>
      <c r="J574" s="831"/>
      <c r="K574" s="832"/>
      <c r="L574" s="832"/>
      <c r="M574" s="832"/>
      <c r="N574" s="833"/>
    </row>
    <row r="575" spans="1:14" ht="15.75" x14ac:dyDescent="0.2">
      <c r="A575" s="197" t="s">
        <v>787</v>
      </c>
      <c r="B575" s="203" t="s">
        <v>1720</v>
      </c>
      <c r="C575" s="204" t="s">
        <v>13</v>
      </c>
      <c r="D575" s="204" t="s">
        <v>13</v>
      </c>
      <c r="E575" s="204" t="s">
        <v>13</v>
      </c>
      <c r="F575" s="204" t="s">
        <v>13</v>
      </c>
      <c r="G575" s="205"/>
      <c r="H575" s="205"/>
      <c r="I575" s="206"/>
      <c r="J575" s="822"/>
      <c r="K575" s="823"/>
      <c r="L575" s="823"/>
      <c r="M575" s="823"/>
      <c r="N575" s="824"/>
    </row>
    <row r="576" spans="1:14" ht="15.75" x14ac:dyDescent="0.2">
      <c r="A576" s="197" t="s">
        <v>799</v>
      </c>
      <c r="B576" s="203" t="s">
        <v>1721</v>
      </c>
      <c r="C576" s="204" t="s">
        <v>13</v>
      </c>
      <c r="D576" s="204" t="s">
        <v>13</v>
      </c>
      <c r="E576" s="204" t="s">
        <v>13</v>
      </c>
      <c r="F576" s="204" t="s">
        <v>13</v>
      </c>
      <c r="G576" s="205"/>
      <c r="H576" s="205"/>
      <c r="I576" s="206"/>
      <c r="J576" s="822"/>
      <c r="K576" s="823"/>
      <c r="L576" s="823"/>
      <c r="M576" s="823"/>
      <c r="N576" s="824"/>
    </row>
    <row r="577" spans="1:14" ht="31.5" x14ac:dyDescent="0.2">
      <c r="A577" s="197" t="s">
        <v>801</v>
      </c>
      <c r="B577" s="207" t="s">
        <v>1722</v>
      </c>
      <c r="C577" s="204">
        <v>41275</v>
      </c>
      <c r="D577" s="204">
        <v>41275</v>
      </c>
      <c r="E577" s="204">
        <v>41275</v>
      </c>
      <c r="F577" s="204">
        <v>41275</v>
      </c>
      <c r="G577" s="205">
        <v>1</v>
      </c>
      <c r="H577" s="205">
        <v>1</v>
      </c>
      <c r="I577" s="206"/>
      <c r="J577" s="822"/>
      <c r="K577" s="823"/>
      <c r="L577" s="823"/>
      <c r="M577" s="823"/>
      <c r="N577" s="824"/>
    </row>
    <row r="578" spans="1:14" ht="15.75" x14ac:dyDescent="0.2">
      <c r="A578" s="197" t="s">
        <v>803</v>
      </c>
      <c r="B578" s="207" t="s">
        <v>1723</v>
      </c>
      <c r="C578" s="204" t="s">
        <v>291</v>
      </c>
      <c r="D578" s="204" t="s">
        <v>291</v>
      </c>
      <c r="E578" s="204" t="s">
        <v>291</v>
      </c>
      <c r="F578" s="204" t="s">
        <v>291</v>
      </c>
      <c r="G578" s="205"/>
      <c r="H578" s="205"/>
      <c r="I578" s="206"/>
      <c r="J578" s="822"/>
      <c r="K578" s="823"/>
      <c r="L578" s="823"/>
      <c r="M578" s="823"/>
      <c r="N578" s="824"/>
    </row>
    <row r="579" spans="1:14" ht="15.75" x14ac:dyDescent="0.25">
      <c r="A579" s="197" t="s">
        <v>1724</v>
      </c>
      <c r="B579" s="207" t="s">
        <v>1725</v>
      </c>
      <c r="C579" s="204">
        <v>41306</v>
      </c>
      <c r="D579" s="204">
        <v>41334</v>
      </c>
      <c r="E579" s="204">
        <v>41306</v>
      </c>
      <c r="F579" s="204">
        <v>41334</v>
      </c>
      <c r="G579" s="205">
        <v>1</v>
      </c>
      <c r="H579" s="205">
        <v>1</v>
      </c>
      <c r="I579" s="208"/>
      <c r="J579" s="822"/>
      <c r="K579" s="823"/>
      <c r="L579" s="823"/>
      <c r="M579" s="823"/>
      <c r="N579" s="824"/>
    </row>
    <row r="580" spans="1:14" ht="47.25" x14ac:dyDescent="0.25">
      <c r="A580" s="197" t="s">
        <v>1726</v>
      </c>
      <c r="B580" s="207" t="s">
        <v>1727</v>
      </c>
      <c r="C580" s="209" t="s">
        <v>13</v>
      </c>
      <c r="D580" s="209" t="s">
        <v>13</v>
      </c>
      <c r="E580" s="209" t="s">
        <v>13</v>
      </c>
      <c r="F580" s="209" t="s">
        <v>13</v>
      </c>
      <c r="G580" s="210"/>
      <c r="H580" s="210"/>
      <c r="I580" s="208"/>
      <c r="J580" s="822"/>
      <c r="K580" s="823"/>
      <c r="L580" s="823"/>
      <c r="M580" s="823"/>
      <c r="N580" s="824"/>
    </row>
    <row r="581" spans="1:14" ht="15.75" x14ac:dyDescent="0.25">
      <c r="A581" s="197">
        <v>2</v>
      </c>
      <c r="B581" s="198" t="s">
        <v>1728</v>
      </c>
      <c r="C581" s="199"/>
      <c r="D581" s="210"/>
      <c r="E581" s="199"/>
      <c r="F581" s="210"/>
      <c r="G581" s="210"/>
      <c r="H581" s="210"/>
      <c r="I581" s="208"/>
      <c r="J581" s="822"/>
      <c r="K581" s="823"/>
      <c r="L581" s="823"/>
      <c r="M581" s="823"/>
      <c r="N581" s="824"/>
    </row>
    <row r="582" spans="1:14" ht="31.5" x14ac:dyDescent="0.25">
      <c r="A582" s="197" t="s">
        <v>815</v>
      </c>
      <c r="B582" s="207" t="s">
        <v>1729</v>
      </c>
      <c r="C582" s="204">
        <v>41518</v>
      </c>
      <c r="D582" s="204">
        <v>41518</v>
      </c>
      <c r="E582" s="204">
        <v>41518</v>
      </c>
      <c r="F582" s="204">
        <v>41518</v>
      </c>
      <c r="G582" s="211">
        <v>1</v>
      </c>
      <c r="H582" s="211">
        <v>1</v>
      </c>
      <c r="I582" s="208"/>
      <c r="J582" s="822"/>
      <c r="K582" s="823"/>
      <c r="L582" s="823"/>
      <c r="M582" s="823"/>
      <c r="N582" s="824"/>
    </row>
    <row r="583" spans="1:14" ht="47.25" x14ac:dyDescent="0.25">
      <c r="A583" s="197" t="s">
        <v>218</v>
      </c>
      <c r="B583" s="207" t="s">
        <v>1730</v>
      </c>
      <c r="C583" s="209" t="s">
        <v>13</v>
      </c>
      <c r="D583" s="209" t="s">
        <v>13</v>
      </c>
      <c r="E583" s="209" t="s">
        <v>13</v>
      </c>
      <c r="F583" s="209" t="s">
        <v>13</v>
      </c>
      <c r="G583" s="210"/>
      <c r="H583" s="210"/>
      <c r="I583" s="208"/>
      <c r="J583" s="822"/>
      <c r="K583" s="823"/>
      <c r="L583" s="823"/>
      <c r="M583" s="823"/>
      <c r="N583" s="824"/>
    </row>
    <row r="584" spans="1:14" ht="31.5" x14ac:dyDescent="0.25">
      <c r="A584" s="197" t="s">
        <v>818</v>
      </c>
      <c r="B584" s="207" t="s">
        <v>1731</v>
      </c>
      <c r="C584" s="209" t="s">
        <v>13</v>
      </c>
      <c r="D584" s="209" t="s">
        <v>13</v>
      </c>
      <c r="E584" s="209" t="s">
        <v>13</v>
      </c>
      <c r="F584" s="209" t="s">
        <v>13</v>
      </c>
      <c r="G584" s="210"/>
      <c r="H584" s="210"/>
      <c r="I584" s="208"/>
      <c r="J584" s="822"/>
      <c r="K584" s="823"/>
      <c r="L584" s="823"/>
      <c r="M584" s="823"/>
      <c r="N584" s="824"/>
    </row>
    <row r="585" spans="1:14" ht="47.25" x14ac:dyDescent="0.25">
      <c r="A585" s="197">
        <v>3</v>
      </c>
      <c r="B585" s="198" t="s">
        <v>1732</v>
      </c>
      <c r="C585" s="199"/>
      <c r="D585" s="210"/>
      <c r="E585" s="199"/>
      <c r="F585" s="210"/>
      <c r="G585" s="210"/>
      <c r="H585" s="210"/>
      <c r="I585" s="208"/>
      <c r="J585" s="822"/>
      <c r="K585" s="823"/>
      <c r="L585" s="823"/>
      <c r="M585" s="823"/>
      <c r="N585" s="824"/>
    </row>
    <row r="586" spans="1:14" ht="31.5" x14ac:dyDescent="0.25">
      <c r="A586" s="197" t="s">
        <v>1044</v>
      </c>
      <c r="B586" s="207" t="s">
        <v>1733</v>
      </c>
      <c r="C586" s="204" t="s">
        <v>13</v>
      </c>
      <c r="D586" s="204" t="s">
        <v>13</v>
      </c>
      <c r="E586" s="204" t="s">
        <v>13</v>
      </c>
      <c r="F586" s="204" t="s">
        <v>13</v>
      </c>
      <c r="G586" s="211"/>
      <c r="H586" s="211"/>
      <c r="I586" s="208"/>
      <c r="J586" s="822"/>
      <c r="K586" s="823"/>
      <c r="L586" s="823"/>
      <c r="M586" s="823"/>
      <c r="N586" s="824"/>
    </row>
    <row r="587" spans="1:14" ht="15.75" x14ac:dyDescent="0.25">
      <c r="A587" s="197" t="s">
        <v>1046</v>
      </c>
      <c r="B587" s="207" t="s">
        <v>1734</v>
      </c>
      <c r="C587" s="204">
        <v>41518</v>
      </c>
      <c r="D587" s="212">
        <v>41760</v>
      </c>
      <c r="E587" s="204">
        <v>41518</v>
      </c>
      <c r="F587" s="212"/>
      <c r="G587" s="205">
        <v>0.5</v>
      </c>
      <c r="H587" s="205">
        <v>0.5</v>
      </c>
      <c r="I587" s="208"/>
      <c r="J587" s="822"/>
      <c r="K587" s="823"/>
      <c r="L587" s="823"/>
      <c r="M587" s="823"/>
      <c r="N587" s="824"/>
    </row>
    <row r="588" spans="1:14" ht="15.75" x14ac:dyDescent="0.25">
      <c r="A588" s="197" t="s">
        <v>1049</v>
      </c>
      <c r="B588" s="207" t="s">
        <v>1735</v>
      </c>
      <c r="C588" s="212">
        <v>41518</v>
      </c>
      <c r="D588" s="212">
        <v>41760</v>
      </c>
      <c r="E588" s="212">
        <v>41518</v>
      </c>
      <c r="F588" s="212"/>
      <c r="G588" s="205">
        <v>0.1</v>
      </c>
      <c r="H588" s="205">
        <v>0.1</v>
      </c>
      <c r="I588" s="208"/>
      <c r="J588" s="822" t="s">
        <v>1736</v>
      </c>
      <c r="K588" s="823"/>
      <c r="L588" s="823"/>
      <c r="M588" s="823"/>
      <c r="N588" s="824"/>
    </row>
    <row r="589" spans="1:14" ht="15.75" x14ac:dyDescent="0.25">
      <c r="A589" s="197" t="s">
        <v>1052</v>
      </c>
      <c r="B589" s="207" t="s">
        <v>1737</v>
      </c>
      <c r="C589" s="212">
        <v>41760</v>
      </c>
      <c r="D589" s="212">
        <v>41760</v>
      </c>
      <c r="E589" s="212"/>
      <c r="F589" s="212"/>
      <c r="G589" s="205">
        <v>0</v>
      </c>
      <c r="H589" s="205">
        <v>0</v>
      </c>
      <c r="I589" s="208"/>
      <c r="J589" s="822"/>
      <c r="K589" s="823"/>
      <c r="L589" s="823"/>
      <c r="M589" s="823"/>
      <c r="N589" s="824"/>
    </row>
    <row r="590" spans="1:14" ht="15.75" x14ac:dyDescent="0.25">
      <c r="A590" s="197" t="s">
        <v>1054</v>
      </c>
      <c r="B590" s="207" t="s">
        <v>1738</v>
      </c>
      <c r="C590" s="212" t="s">
        <v>13</v>
      </c>
      <c r="D590" s="212">
        <v>41791</v>
      </c>
      <c r="E590" s="212" t="s">
        <v>13</v>
      </c>
      <c r="F590" s="212"/>
      <c r="G590" s="205">
        <v>0</v>
      </c>
      <c r="H590" s="205">
        <v>0</v>
      </c>
      <c r="I590" s="208"/>
      <c r="J590" s="822"/>
      <c r="K590" s="823"/>
      <c r="L590" s="823"/>
      <c r="M590" s="823"/>
      <c r="N590" s="824"/>
    </row>
    <row r="591" spans="1:14" ht="15.75" x14ac:dyDescent="0.2">
      <c r="A591" s="197">
        <v>4</v>
      </c>
      <c r="B591" s="198" t="s">
        <v>1739</v>
      </c>
      <c r="C591" s="199"/>
      <c r="D591" s="210"/>
      <c r="E591" s="199"/>
      <c r="F591" s="210"/>
      <c r="G591" s="210"/>
      <c r="H591" s="210"/>
      <c r="I591" s="213"/>
      <c r="J591" s="822"/>
      <c r="K591" s="823"/>
      <c r="L591" s="823"/>
      <c r="M591" s="823"/>
      <c r="N591" s="824"/>
    </row>
    <row r="592" spans="1:14" ht="15.75" x14ac:dyDescent="0.2">
      <c r="A592" s="197" t="s">
        <v>1073</v>
      </c>
      <c r="B592" s="207" t="s">
        <v>1740</v>
      </c>
      <c r="C592" s="212">
        <v>41791</v>
      </c>
      <c r="D592" s="212">
        <v>41791</v>
      </c>
      <c r="E592" s="212"/>
      <c r="F592" s="212"/>
      <c r="G592" s="211">
        <v>0</v>
      </c>
      <c r="H592" s="211">
        <v>0</v>
      </c>
      <c r="I592" s="213"/>
      <c r="J592" s="822"/>
      <c r="K592" s="823"/>
      <c r="L592" s="823"/>
      <c r="M592" s="823"/>
      <c r="N592" s="824"/>
    </row>
    <row r="593" spans="1:14" ht="47.25" x14ac:dyDescent="0.25">
      <c r="A593" s="197" t="s">
        <v>1078</v>
      </c>
      <c r="B593" s="207" t="s">
        <v>1741</v>
      </c>
      <c r="C593" s="204" t="s">
        <v>13</v>
      </c>
      <c r="D593" s="212" t="s">
        <v>13</v>
      </c>
      <c r="E593" s="204" t="s">
        <v>13</v>
      </c>
      <c r="F593" s="212" t="s">
        <v>13</v>
      </c>
      <c r="G593" s="211"/>
      <c r="H593" s="211"/>
      <c r="I593" s="208"/>
      <c r="J593" s="822"/>
      <c r="K593" s="823"/>
      <c r="L593" s="823"/>
      <c r="M593" s="823"/>
      <c r="N593" s="824"/>
    </row>
    <row r="594" spans="1:14" ht="31.5" x14ac:dyDescent="0.25">
      <c r="A594" s="197" t="s">
        <v>1087</v>
      </c>
      <c r="B594" s="207" t="s">
        <v>1742</v>
      </c>
      <c r="C594" s="212">
        <v>41791</v>
      </c>
      <c r="D594" s="212">
        <v>41791</v>
      </c>
      <c r="E594" s="212"/>
      <c r="F594" s="212"/>
      <c r="G594" s="211">
        <v>0</v>
      </c>
      <c r="H594" s="211">
        <v>0</v>
      </c>
      <c r="I594" s="208"/>
      <c r="J594" s="822"/>
      <c r="K594" s="823"/>
      <c r="L594" s="823"/>
      <c r="M594" s="823"/>
      <c r="N594" s="824"/>
    </row>
    <row r="595" spans="1:14" ht="32.25" thickBot="1" x14ac:dyDescent="0.3">
      <c r="A595" s="214" t="s">
        <v>1108</v>
      </c>
      <c r="B595" s="215" t="s">
        <v>1743</v>
      </c>
      <c r="C595" s="212">
        <v>41791</v>
      </c>
      <c r="D595" s="212">
        <v>41791</v>
      </c>
      <c r="E595" s="212"/>
      <c r="F595" s="212"/>
      <c r="G595" s="218">
        <v>0</v>
      </c>
      <c r="H595" s="218">
        <v>0</v>
      </c>
      <c r="I595" s="219"/>
      <c r="J595" s="825"/>
      <c r="K595" s="826"/>
      <c r="L595" s="826"/>
      <c r="M595" s="826"/>
      <c r="N595" s="827"/>
    </row>
    <row r="596" spans="1:14" ht="16.5" thickBot="1" x14ac:dyDescent="0.25">
      <c r="A596" s="1083" t="s">
        <v>1768</v>
      </c>
      <c r="B596" s="1083"/>
      <c r="C596" s="1083"/>
      <c r="D596" s="1083"/>
      <c r="E596" s="1083"/>
      <c r="F596" s="1083"/>
      <c r="G596" s="1083"/>
      <c r="H596" s="1083"/>
      <c r="I596" s="1083"/>
      <c r="J596" s="1083"/>
      <c r="K596" s="1083"/>
      <c r="L596" s="1083"/>
      <c r="M596" s="1083"/>
      <c r="N596" s="1084"/>
    </row>
    <row r="597" spans="1:14" ht="15.75" x14ac:dyDescent="0.2">
      <c r="A597" s="197">
        <v>1</v>
      </c>
      <c r="B597" s="198" t="s">
        <v>1719</v>
      </c>
      <c r="C597" s="199"/>
      <c r="D597" s="200"/>
      <c r="E597" s="199"/>
      <c r="F597" s="200"/>
      <c r="G597" s="201"/>
      <c r="H597" s="201"/>
      <c r="I597" s="202"/>
      <c r="J597" s="831"/>
      <c r="K597" s="832"/>
      <c r="L597" s="832"/>
      <c r="M597" s="832"/>
      <c r="N597" s="833"/>
    </row>
    <row r="598" spans="1:14" ht="15.75" x14ac:dyDescent="0.2">
      <c r="A598" s="197" t="s">
        <v>787</v>
      </c>
      <c r="B598" s="203" t="s">
        <v>1720</v>
      </c>
      <c r="C598" s="204" t="s">
        <v>13</v>
      </c>
      <c r="D598" s="204" t="s">
        <v>13</v>
      </c>
      <c r="E598" s="204" t="s">
        <v>13</v>
      </c>
      <c r="F598" s="204" t="s">
        <v>13</v>
      </c>
      <c r="G598" s="205"/>
      <c r="H598" s="205"/>
      <c r="I598" s="206"/>
      <c r="J598" s="822"/>
      <c r="K598" s="823"/>
      <c r="L598" s="823"/>
      <c r="M598" s="823"/>
      <c r="N598" s="824"/>
    </row>
    <row r="599" spans="1:14" ht="15.75" x14ac:dyDescent="0.2">
      <c r="A599" s="197" t="s">
        <v>799</v>
      </c>
      <c r="B599" s="203" t="s">
        <v>1721</v>
      </c>
      <c r="C599" s="204" t="s">
        <v>13</v>
      </c>
      <c r="D599" s="204" t="s">
        <v>13</v>
      </c>
      <c r="E599" s="204" t="s">
        <v>13</v>
      </c>
      <c r="F599" s="204" t="s">
        <v>13</v>
      </c>
      <c r="G599" s="205"/>
      <c r="H599" s="205"/>
      <c r="I599" s="206"/>
      <c r="J599" s="822"/>
      <c r="K599" s="823"/>
      <c r="L599" s="823"/>
      <c r="M599" s="823"/>
      <c r="N599" s="824"/>
    </row>
    <row r="600" spans="1:14" ht="31.5" x14ac:dyDescent="0.2">
      <c r="A600" s="197" t="s">
        <v>801</v>
      </c>
      <c r="B600" s="207" t="s">
        <v>1722</v>
      </c>
      <c r="C600" s="204">
        <v>41275</v>
      </c>
      <c r="D600" s="204">
        <v>41275</v>
      </c>
      <c r="E600" s="204">
        <v>41275</v>
      </c>
      <c r="F600" s="204">
        <v>41275</v>
      </c>
      <c r="G600" s="205">
        <v>1</v>
      </c>
      <c r="H600" s="205">
        <v>1</v>
      </c>
      <c r="I600" s="206"/>
      <c r="J600" s="822"/>
      <c r="K600" s="823"/>
      <c r="L600" s="823"/>
      <c r="M600" s="823"/>
      <c r="N600" s="824"/>
    </row>
    <row r="601" spans="1:14" ht="15.75" x14ac:dyDescent="0.2">
      <c r="A601" s="197" t="s">
        <v>803</v>
      </c>
      <c r="B601" s="207" t="s">
        <v>1723</v>
      </c>
      <c r="C601" s="204" t="s">
        <v>291</v>
      </c>
      <c r="D601" s="204" t="s">
        <v>291</v>
      </c>
      <c r="E601" s="204" t="s">
        <v>291</v>
      </c>
      <c r="F601" s="204" t="s">
        <v>291</v>
      </c>
      <c r="G601" s="205"/>
      <c r="H601" s="205"/>
      <c r="I601" s="206"/>
      <c r="J601" s="822"/>
      <c r="K601" s="823"/>
      <c r="L601" s="823"/>
      <c r="M601" s="823"/>
      <c r="N601" s="824"/>
    </row>
    <row r="602" spans="1:14" ht="15.75" x14ac:dyDescent="0.25">
      <c r="A602" s="197" t="s">
        <v>1724</v>
      </c>
      <c r="B602" s="207" t="s">
        <v>1725</v>
      </c>
      <c r="C602" s="204">
        <v>41306</v>
      </c>
      <c r="D602" s="204">
        <v>41334</v>
      </c>
      <c r="E602" s="204">
        <v>41306</v>
      </c>
      <c r="F602" s="204">
        <v>41334</v>
      </c>
      <c r="G602" s="205">
        <v>1</v>
      </c>
      <c r="H602" s="205">
        <v>1</v>
      </c>
      <c r="I602" s="208"/>
      <c r="J602" s="822"/>
      <c r="K602" s="823"/>
      <c r="L602" s="823"/>
      <c r="M602" s="823"/>
      <c r="N602" s="824"/>
    </row>
    <row r="603" spans="1:14" ht="47.25" x14ac:dyDescent="0.25">
      <c r="A603" s="197" t="s">
        <v>1726</v>
      </c>
      <c r="B603" s="207" t="s">
        <v>1727</v>
      </c>
      <c r="C603" s="209" t="s">
        <v>13</v>
      </c>
      <c r="D603" s="209" t="s">
        <v>13</v>
      </c>
      <c r="E603" s="209" t="s">
        <v>13</v>
      </c>
      <c r="F603" s="209" t="s">
        <v>13</v>
      </c>
      <c r="G603" s="210"/>
      <c r="H603" s="210"/>
      <c r="I603" s="208"/>
      <c r="J603" s="822"/>
      <c r="K603" s="823"/>
      <c r="L603" s="823"/>
      <c r="M603" s="823"/>
      <c r="N603" s="824"/>
    </row>
    <row r="604" spans="1:14" ht="15.75" x14ac:dyDescent="0.25">
      <c r="A604" s="197">
        <v>2</v>
      </c>
      <c r="B604" s="198" t="s">
        <v>1728</v>
      </c>
      <c r="C604" s="199"/>
      <c r="D604" s="210"/>
      <c r="E604" s="199"/>
      <c r="F604" s="210"/>
      <c r="G604" s="210"/>
      <c r="H604" s="210"/>
      <c r="I604" s="208"/>
      <c r="J604" s="822"/>
      <c r="K604" s="823"/>
      <c r="L604" s="823"/>
      <c r="M604" s="823"/>
      <c r="N604" s="824"/>
    </row>
    <row r="605" spans="1:14" ht="31.5" x14ac:dyDescent="0.25">
      <c r="A605" s="197" t="s">
        <v>815</v>
      </c>
      <c r="B605" s="207" t="s">
        <v>1729</v>
      </c>
      <c r="C605" s="204">
        <v>41518</v>
      </c>
      <c r="D605" s="204">
        <v>41518</v>
      </c>
      <c r="E605" s="204">
        <v>41518</v>
      </c>
      <c r="F605" s="204">
        <v>41518</v>
      </c>
      <c r="G605" s="211">
        <v>1</v>
      </c>
      <c r="H605" s="211">
        <v>1</v>
      </c>
      <c r="I605" s="208"/>
      <c r="J605" s="822"/>
      <c r="K605" s="823"/>
      <c r="L605" s="823"/>
      <c r="M605" s="823"/>
      <c r="N605" s="824"/>
    </row>
    <row r="606" spans="1:14" ht="47.25" x14ac:dyDescent="0.25">
      <c r="A606" s="197" t="s">
        <v>218</v>
      </c>
      <c r="B606" s="207" t="s">
        <v>1730</v>
      </c>
      <c r="C606" s="209" t="s">
        <v>13</v>
      </c>
      <c r="D606" s="209" t="s">
        <v>13</v>
      </c>
      <c r="E606" s="209" t="s">
        <v>13</v>
      </c>
      <c r="F606" s="209" t="s">
        <v>13</v>
      </c>
      <c r="G606" s="210"/>
      <c r="H606" s="210"/>
      <c r="I606" s="208"/>
      <c r="J606" s="822"/>
      <c r="K606" s="823"/>
      <c r="L606" s="823"/>
      <c r="M606" s="823"/>
      <c r="N606" s="824"/>
    </row>
    <row r="607" spans="1:14" ht="31.5" x14ac:dyDescent="0.25">
      <c r="A607" s="197" t="s">
        <v>818</v>
      </c>
      <c r="B607" s="207" t="s">
        <v>1731</v>
      </c>
      <c r="C607" s="209" t="s">
        <v>13</v>
      </c>
      <c r="D607" s="209" t="s">
        <v>13</v>
      </c>
      <c r="E607" s="209" t="s">
        <v>13</v>
      </c>
      <c r="F607" s="209" t="s">
        <v>13</v>
      </c>
      <c r="G607" s="210"/>
      <c r="H607" s="210"/>
      <c r="I607" s="208"/>
      <c r="J607" s="822"/>
      <c r="K607" s="823"/>
      <c r="L607" s="823"/>
      <c r="M607" s="823"/>
      <c r="N607" s="824"/>
    </row>
    <row r="608" spans="1:14" ht="47.25" x14ac:dyDescent="0.25">
      <c r="A608" s="197">
        <v>3</v>
      </c>
      <c r="B608" s="198" t="s">
        <v>1732</v>
      </c>
      <c r="C608" s="199"/>
      <c r="D608" s="210"/>
      <c r="E608" s="199"/>
      <c r="F608" s="210"/>
      <c r="G608" s="210"/>
      <c r="H608" s="210"/>
      <c r="I608" s="208"/>
      <c r="J608" s="822"/>
      <c r="K608" s="823"/>
      <c r="L608" s="823"/>
      <c r="M608" s="823"/>
      <c r="N608" s="824"/>
    </row>
    <row r="609" spans="1:14" ht="31.5" x14ac:dyDescent="0.25">
      <c r="A609" s="197" t="s">
        <v>1044</v>
      </c>
      <c r="B609" s="207" t="s">
        <v>1733</v>
      </c>
      <c r="C609" s="204" t="s">
        <v>13</v>
      </c>
      <c r="D609" s="204" t="s">
        <v>13</v>
      </c>
      <c r="E609" s="204" t="s">
        <v>13</v>
      </c>
      <c r="F609" s="204" t="s">
        <v>13</v>
      </c>
      <c r="G609" s="211"/>
      <c r="H609" s="211"/>
      <c r="I609" s="208"/>
      <c r="J609" s="822"/>
      <c r="K609" s="823"/>
      <c r="L609" s="823"/>
      <c r="M609" s="823"/>
      <c r="N609" s="824"/>
    </row>
    <row r="610" spans="1:14" ht="15.75" x14ac:dyDescent="0.25">
      <c r="A610" s="197" t="s">
        <v>1046</v>
      </c>
      <c r="B610" s="207" t="s">
        <v>1734</v>
      </c>
      <c r="C610" s="204">
        <v>41518</v>
      </c>
      <c r="D610" s="212">
        <v>41760</v>
      </c>
      <c r="E610" s="204">
        <v>41518</v>
      </c>
      <c r="F610" s="212"/>
      <c r="G610" s="205">
        <v>0.5</v>
      </c>
      <c r="H610" s="205">
        <v>0.5</v>
      </c>
      <c r="I610" s="208"/>
      <c r="J610" s="822"/>
      <c r="K610" s="823"/>
      <c r="L610" s="823"/>
      <c r="M610" s="823"/>
      <c r="N610" s="824"/>
    </row>
    <row r="611" spans="1:14" ht="15.75" x14ac:dyDescent="0.25">
      <c r="A611" s="197" t="s">
        <v>1049</v>
      </c>
      <c r="B611" s="207" t="s">
        <v>1735</v>
      </c>
      <c r="C611" s="212">
        <v>41518</v>
      </c>
      <c r="D611" s="212">
        <v>41760</v>
      </c>
      <c r="E611" s="212">
        <v>41518</v>
      </c>
      <c r="F611" s="212"/>
      <c r="G611" s="205">
        <v>0.1</v>
      </c>
      <c r="H611" s="205">
        <v>0.1</v>
      </c>
      <c r="I611" s="208"/>
      <c r="J611" s="822" t="s">
        <v>1736</v>
      </c>
      <c r="K611" s="823"/>
      <c r="L611" s="823"/>
      <c r="M611" s="823"/>
      <c r="N611" s="824"/>
    </row>
    <row r="612" spans="1:14" ht="15.75" x14ac:dyDescent="0.25">
      <c r="A612" s="197" t="s">
        <v>1052</v>
      </c>
      <c r="B612" s="207" t="s">
        <v>1737</v>
      </c>
      <c r="C612" s="212">
        <v>41760</v>
      </c>
      <c r="D612" s="212">
        <v>41760</v>
      </c>
      <c r="E612" s="212"/>
      <c r="F612" s="212"/>
      <c r="G612" s="205">
        <v>0</v>
      </c>
      <c r="H612" s="205">
        <v>0</v>
      </c>
      <c r="I612" s="208"/>
      <c r="J612" s="822"/>
      <c r="K612" s="823"/>
      <c r="L612" s="823"/>
      <c r="M612" s="823"/>
      <c r="N612" s="824"/>
    </row>
    <row r="613" spans="1:14" ht="15.75" x14ac:dyDescent="0.25">
      <c r="A613" s="197" t="s">
        <v>1054</v>
      </c>
      <c r="B613" s="207" t="s">
        <v>1738</v>
      </c>
      <c r="C613" s="212" t="s">
        <v>13</v>
      </c>
      <c r="D613" s="212">
        <v>41791</v>
      </c>
      <c r="E613" s="212" t="s">
        <v>13</v>
      </c>
      <c r="F613" s="212"/>
      <c r="G613" s="205">
        <v>0</v>
      </c>
      <c r="H613" s="205">
        <v>0</v>
      </c>
      <c r="I613" s="208"/>
      <c r="J613" s="822"/>
      <c r="K613" s="823"/>
      <c r="L613" s="823"/>
      <c r="M613" s="823"/>
      <c r="N613" s="824"/>
    </row>
    <row r="614" spans="1:14" ht="15.75" x14ac:dyDescent="0.2">
      <c r="A614" s="197">
        <v>4</v>
      </c>
      <c r="B614" s="198" t="s">
        <v>1739</v>
      </c>
      <c r="C614" s="199"/>
      <c r="D614" s="210"/>
      <c r="E614" s="199"/>
      <c r="F614" s="210"/>
      <c r="G614" s="210"/>
      <c r="H614" s="210"/>
      <c r="I614" s="213"/>
      <c r="J614" s="822"/>
      <c r="K614" s="823"/>
      <c r="L614" s="823"/>
      <c r="M614" s="823"/>
      <c r="N614" s="824"/>
    </row>
    <row r="615" spans="1:14" ht="15.75" x14ac:dyDescent="0.2">
      <c r="A615" s="197" t="s">
        <v>1073</v>
      </c>
      <c r="B615" s="207" t="s">
        <v>1740</v>
      </c>
      <c r="C615" s="212">
        <v>41791</v>
      </c>
      <c r="D615" s="212">
        <v>41791</v>
      </c>
      <c r="E615" s="212"/>
      <c r="F615" s="212"/>
      <c r="G615" s="211">
        <v>0</v>
      </c>
      <c r="H615" s="211">
        <v>0</v>
      </c>
      <c r="I615" s="213"/>
      <c r="J615" s="822"/>
      <c r="K615" s="823"/>
      <c r="L615" s="823"/>
      <c r="M615" s="823"/>
      <c r="N615" s="824"/>
    </row>
    <row r="616" spans="1:14" ht="47.25" x14ac:dyDescent="0.25">
      <c r="A616" s="197" t="s">
        <v>1078</v>
      </c>
      <c r="B616" s="207" t="s">
        <v>1741</v>
      </c>
      <c r="C616" s="204" t="s">
        <v>13</v>
      </c>
      <c r="D616" s="212" t="s">
        <v>13</v>
      </c>
      <c r="E616" s="204" t="s">
        <v>13</v>
      </c>
      <c r="F616" s="212" t="s">
        <v>13</v>
      </c>
      <c r="G616" s="211"/>
      <c r="H616" s="211"/>
      <c r="I616" s="208"/>
      <c r="J616" s="822"/>
      <c r="K616" s="823"/>
      <c r="L616" s="823"/>
      <c r="M616" s="823"/>
      <c r="N616" s="824"/>
    </row>
    <row r="617" spans="1:14" ht="31.5" x14ac:dyDescent="0.25">
      <c r="A617" s="197" t="s">
        <v>1087</v>
      </c>
      <c r="B617" s="207" t="s">
        <v>1742</v>
      </c>
      <c r="C617" s="212">
        <v>41791</v>
      </c>
      <c r="D617" s="212">
        <v>41791</v>
      </c>
      <c r="E617" s="212"/>
      <c r="F617" s="212"/>
      <c r="G617" s="211">
        <v>0</v>
      </c>
      <c r="H617" s="211">
        <v>0</v>
      </c>
      <c r="I617" s="208"/>
      <c r="J617" s="822"/>
      <c r="K617" s="823"/>
      <c r="L617" s="823"/>
      <c r="M617" s="823"/>
      <c r="N617" s="824"/>
    </row>
    <row r="618" spans="1:14" ht="32.25" thickBot="1" x14ac:dyDescent="0.3">
      <c r="A618" s="214" t="s">
        <v>1108</v>
      </c>
      <c r="B618" s="215" t="s">
        <v>1743</v>
      </c>
      <c r="C618" s="212">
        <v>41791</v>
      </c>
      <c r="D618" s="212">
        <v>41791</v>
      </c>
      <c r="E618" s="212"/>
      <c r="F618" s="212"/>
      <c r="G618" s="218">
        <v>0</v>
      </c>
      <c r="H618" s="218">
        <v>0</v>
      </c>
      <c r="I618" s="219"/>
      <c r="J618" s="825"/>
      <c r="K618" s="826"/>
      <c r="L618" s="826"/>
      <c r="M618" s="826"/>
      <c r="N618" s="827"/>
    </row>
    <row r="619" spans="1:14" ht="16.5" thickBot="1" x14ac:dyDescent="0.25">
      <c r="A619" s="1083" t="s">
        <v>1769</v>
      </c>
      <c r="B619" s="1083"/>
      <c r="C619" s="1083"/>
      <c r="D619" s="1083"/>
      <c r="E619" s="1083"/>
      <c r="F619" s="1083"/>
      <c r="G619" s="1083"/>
      <c r="H619" s="1083"/>
      <c r="I619" s="1083"/>
      <c r="J619" s="1083"/>
      <c r="K619" s="1083"/>
      <c r="L619" s="1083"/>
      <c r="M619" s="1083"/>
      <c r="N619" s="1084"/>
    </row>
    <row r="620" spans="1:14" ht="15.75" x14ac:dyDescent="0.2">
      <c r="A620" s="197">
        <v>1</v>
      </c>
      <c r="B620" s="198" t="s">
        <v>1719</v>
      </c>
      <c r="C620" s="199"/>
      <c r="D620" s="200"/>
      <c r="E620" s="199"/>
      <c r="F620" s="200"/>
      <c r="G620" s="201"/>
      <c r="H620" s="201"/>
      <c r="I620" s="202"/>
      <c r="J620" s="831"/>
      <c r="K620" s="832"/>
      <c r="L620" s="832"/>
      <c r="M620" s="832"/>
      <c r="N620" s="833"/>
    </row>
    <row r="621" spans="1:14" ht="15.75" x14ac:dyDescent="0.2">
      <c r="A621" s="197" t="s">
        <v>787</v>
      </c>
      <c r="B621" s="203" t="s">
        <v>1720</v>
      </c>
      <c r="C621" s="204" t="s">
        <v>13</v>
      </c>
      <c r="D621" s="204" t="s">
        <v>13</v>
      </c>
      <c r="E621" s="204" t="s">
        <v>13</v>
      </c>
      <c r="F621" s="204" t="s">
        <v>13</v>
      </c>
      <c r="G621" s="205"/>
      <c r="H621" s="205"/>
      <c r="I621" s="206"/>
      <c r="J621" s="822"/>
      <c r="K621" s="823"/>
      <c r="L621" s="823"/>
      <c r="M621" s="823"/>
      <c r="N621" s="824"/>
    </row>
    <row r="622" spans="1:14" ht="15.75" x14ac:dyDescent="0.2">
      <c r="A622" s="197" t="s">
        <v>799</v>
      </c>
      <c r="B622" s="203" t="s">
        <v>1721</v>
      </c>
      <c r="C622" s="204" t="s">
        <v>13</v>
      </c>
      <c r="D622" s="204" t="s">
        <v>13</v>
      </c>
      <c r="E622" s="204" t="s">
        <v>13</v>
      </c>
      <c r="F622" s="204" t="s">
        <v>13</v>
      </c>
      <c r="G622" s="205"/>
      <c r="H622" s="205"/>
      <c r="I622" s="206"/>
      <c r="J622" s="822"/>
      <c r="K622" s="823"/>
      <c r="L622" s="823"/>
      <c r="M622" s="823"/>
      <c r="N622" s="824"/>
    </row>
    <row r="623" spans="1:14" ht="31.5" x14ac:dyDescent="0.2">
      <c r="A623" s="197" t="s">
        <v>801</v>
      </c>
      <c r="B623" s="207" t="s">
        <v>1722</v>
      </c>
      <c r="C623" s="204">
        <v>41275</v>
      </c>
      <c r="D623" s="204">
        <v>41275</v>
      </c>
      <c r="E623" s="204">
        <v>41275</v>
      </c>
      <c r="F623" s="204">
        <v>41275</v>
      </c>
      <c r="G623" s="205">
        <v>1</v>
      </c>
      <c r="H623" s="205">
        <v>1</v>
      </c>
      <c r="I623" s="206"/>
      <c r="J623" s="822"/>
      <c r="K623" s="823"/>
      <c r="L623" s="823"/>
      <c r="M623" s="823"/>
      <c r="N623" s="824"/>
    </row>
    <row r="624" spans="1:14" ht="15.75" x14ac:dyDescent="0.2">
      <c r="A624" s="197" t="s">
        <v>803</v>
      </c>
      <c r="B624" s="207" t="s">
        <v>1723</v>
      </c>
      <c r="C624" s="204" t="s">
        <v>291</v>
      </c>
      <c r="D624" s="204" t="s">
        <v>291</v>
      </c>
      <c r="E624" s="204" t="s">
        <v>291</v>
      </c>
      <c r="F624" s="204" t="s">
        <v>291</v>
      </c>
      <c r="G624" s="205"/>
      <c r="H624" s="205"/>
      <c r="I624" s="206"/>
      <c r="J624" s="822"/>
      <c r="K624" s="823"/>
      <c r="L624" s="823"/>
      <c r="M624" s="823"/>
      <c r="N624" s="824"/>
    </row>
    <row r="625" spans="1:14" ht="15.75" x14ac:dyDescent="0.25">
      <c r="A625" s="197" t="s">
        <v>1724</v>
      </c>
      <c r="B625" s="207" t="s">
        <v>1725</v>
      </c>
      <c r="C625" s="204">
        <v>41306</v>
      </c>
      <c r="D625" s="204">
        <v>41334</v>
      </c>
      <c r="E625" s="204">
        <v>41306</v>
      </c>
      <c r="F625" s="204">
        <v>41334</v>
      </c>
      <c r="G625" s="205">
        <v>1</v>
      </c>
      <c r="H625" s="205">
        <v>1</v>
      </c>
      <c r="I625" s="208"/>
      <c r="J625" s="822"/>
      <c r="K625" s="823"/>
      <c r="L625" s="823"/>
      <c r="M625" s="823"/>
      <c r="N625" s="824"/>
    </row>
    <row r="626" spans="1:14" ht="47.25" x14ac:dyDescent="0.25">
      <c r="A626" s="197" t="s">
        <v>1726</v>
      </c>
      <c r="B626" s="207" t="s">
        <v>1727</v>
      </c>
      <c r="C626" s="209" t="s">
        <v>13</v>
      </c>
      <c r="D626" s="209" t="s">
        <v>13</v>
      </c>
      <c r="E626" s="209" t="s">
        <v>13</v>
      </c>
      <c r="F626" s="209" t="s">
        <v>13</v>
      </c>
      <c r="G626" s="210"/>
      <c r="H626" s="210"/>
      <c r="I626" s="208"/>
      <c r="J626" s="822"/>
      <c r="K626" s="823"/>
      <c r="L626" s="823"/>
      <c r="M626" s="823"/>
      <c r="N626" s="824"/>
    </row>
    <row r="627" spans="1:14" ht="15.75" x14ac:dyDescent="0.25">
      <c r="A627" s="197">
        <v>2</v>
      </c>
      <c r="B627" s="198" t="s">
        <v>1728</v>
      </c>
      <c r="C627" s="199"/>
      <c r="D627" s="210"/>
      <c r="E627" s="199"/>
      <c r="F627" s="210"/>
      <c r="G627" s="210"/>
      <c r="H627" s="210"/>
      <c r="I627" s="208"/>
      <c r="J627" s="822"/>
      <c r="K627" s="823"/>
      <c r="L627" s="823"/>
      <c r="M627" s="823"/>
      <c r="N627" s="824"/>
    </row>
    <row r="628" spans="1:14" ht="31.5" x14ac:dyDescent="0.25">
      <c r="A628" s="197" t="s">
        <v>815</v>
      </c>
      <c r="B628" s="207" t="s">
        <v>1729</v>
      </c>
      <c r="C628" s="204">
        <v>41518</v>
      </c>
      <c r="D628" s="204">
        <v>41518</v>
      </c>
      <c r="E628" s="204">
        <v>41518</v>
      </c>
      <c r="F628" s="204">
        <v>41518</v>
      </c>
      <c r="G628" s="211">
        <v>1</v>
      </c>
      <c r="H628" s="211">
        <v>1</v>
      </c>
      <c r="I628" s="208"/>
      <c r="J628" s="822"/>
      <c r="K628" s="823"/>
      <c r="L628" s="823"/>
      <c r="M628" s="823"/>
      <c r="N628" s="824"/>
    </row>
    <row r="629" spans="1:14" ht="47.25" x14ac:dyDescent="0.25">
      <c r="A629" s="197" t="s">
        <v>218</v>
      </c>
      <c r="B629" s="207" t="s">
        <v>1730</v>
      </c>
      <c r="C629" s="209" t="s">
        <v>13</v>
      </c>
      <c r="D629" s="209" t="s">
        <v>13</v>
      </c>
      <c r="E629" s="209" t="s">
        <v>13</v>
      </c>
      <c r="F629" s="209" t="s">
        <v>13</v>
      </c>
      <c r="G629" s="210"/>
      <c r="H629" s="210"/>
      <c r="I629" s="208"/>
      <c r="J629" s="822"/>
      <c r="K629" s="823"/>
      <c r="L629" s="823"/>
      <c r="M629" s="823"/>
      <c r="N629" s="824"/>
    </row>
    <row r="630" spans="1:14" ht="31.5" x14ac:dyDescent="0.25">
      <c r="A630" s="197" t="s">
        <v>818</v>
      </c>
      <c r="B630" s="207" t="s">
        <v>1731</v>
      </c>
      <c r="C630" s="209" t="s">
        <v>13</v>
      </c>
      <c r="D630" s="209" t="s">
        <v>13</v>
      </c>
      <c r="E630" s="209" t="s">
        <v>13</v>
      </c>
      <c r="F630" s="209" t="s">
        <v>13</v>
      </c>
      <c r="G630" s="210"/>
      <c r="H630" s="210"/>
      <c r="I630" s="208"/>
      <c r="J630" s="822"/>
      <c r="K630" s="823"/>
      <c r="L630" s="823"/>
      <c r="M630" s="823"/>
      <c r="N630" s="824"/>
    </row>
    <row r="631" spans="1:14" ht="47.25" x14ac:dyDescent="0.25">
      <c r="A631" s="197">
        <v>3</v>
      </c>
      <c r="B631" s="198" t="s">
        <v>1732</v>
      </c>
      <c r="C631" s="199"/>
      <c r="D631" s="210"/>
      <c r="E631" s="199"/>
      <c r="F631" s="210"/>
      <c r="G631" s="210"/>
      <c r="H631" s="210"/>
      <c r="I631" s="208"/>
      <c r="J631" s="822"/>
      <c r="K631" s="823"/>
      <c r="L631" s="823"/>
      <c r="M631" s="823"/>
      <c r="N631" s="824"/>
    </row>
    <row r="632" spans="1:14" ht="31.5" x14ac:dyDescent="0.25">
      <c r="A632" s="197" t="s">
        <v>1044</v>
      </c>
      <c r="B632" s="207" t="s">
        <v>1733</v>
      </c>
      <c r="C632" s="204" t="s">
        <v>13</v>
      </c>
      <c r="D632" s="204" t="s">
        <v>13</v>
      </c>
      <c r="E632" s="204" t="s">
        <v>13</v>
      </c>
      <c r="F632" s="204" t="s">
        <v>13</v>
      </c>
      <c r="G632" s="211"/>
      <c r="H632" s="211"/>
      <c r="I632" s="208"/>
      <c r="J632" s="822"/>
      <c r="K632" s="823"/>
      <c r="L632" s="823"/>
      <c r="M632" s="823"/>
      <c r="N632" s="824"/>
    </row>
    <row r="633" spans="1:14" ht="15.75" x14ac:dyDescent="0.25">
      <c r="A633" s="197" t="s">
        <v>1046</v>
      </c>
      <c r="B633" s="207" t="s">
        <v>1734</v>
      </c>
      <c r="C633" s="204">
        <v>41518</v>
      </c>
      <c r="D633" s="212">
        <v>41671</v>
      </c>
      <c r="E633" s="204">
        <v>41518</v>
      </c>
      <c r="F633" s="212"/>
      <c r="G633" s="205">
        <v>0.5</v>
      </c>
      <c r="H633" s="205">
        <v>0.5</v>
      </c>
      <c r="I633" s="208"/>
      <c r="J633" s="822"/>
      <c r="K633" s="823"/>
      <c r="L633" s="823"/>
      <c r="M633" s="823"/>
      <c r="N633" s="824"/>
    </row>
    <row r="634" spans="1:14" ht="15.75" x14ac:dyDescent="0.25">
      <c r="A634" s="197" t="s">
        <v>1049</v>
      </c>
      <c r="B634" s="207" t="s">
        <v>1735</v>
      </c>
      <c r="C634" s="212">
        <v>41518</v>
      </c>
      <c r="D634" s="212">
        <v>41671</v>
      </c>
      <c r="E634" s="212">
        <v>41518</v>
      </c>
      <c r="F634" s="212"/>
      <c r="G634" s="205">
        <v>0.3</v>
      </c>
      <c r="H634" s="205">
        <v>0.3</v>
      </c>
      <c r="I634" s="208"/>
      <c r="J634" s="822" t="s">
        <v>1736</v>
      </c>
      <c r="K634" s="823"/>
      <c r="L634" s="823"/>
      <c r="M634" s="823"/>
      <c r="N634" s="824"/>
    </row>
    <row r="635" spans="1:14" ht="15.75" x14ac:dyDescent="0.25">
      <c r="A635" s="197" t="s">
        <v>1052</v>
      </c>
      <c r="B635" s="207" t="s">
        <v>1737</v>
      </c>
      <c r="C635" s="212">
        <v>41699</v>
      </c>
      <c r="D635" s="212">
        <v>41699</v>
      </c>
      <c r="E635" s="212"/>
      <c r="F635" s="212"/>
      <c r="G635" s="205">
        <v>0</v>
      </c>
      <c r="H635" s="205">
        <v>0</v>
      </c>
      <c r="I635" s="208"/>
      <c r="J635" s="822"/>
      <c r="K635" s="823"/>
      <c r="L635" s="823"/>
      <c r="M635" s="823"/>
      <c r="N635" s="824"/>
    </row>
    <row r="636" spans="1:14" ht="15.75" x14ac:dyDescent="0.25">
      <c r="A636" s="197" t="s">
        <v>1054</v>
      </c>
      <c r="B636" s="207" t="s">
        <v>1738</v>
      </c>
      <c r="C636" s="212"/>
      <c r="D636" s="212">
        <v>41699</v>
      </c>
      <c r="E636" s="212" t="s">
        <v>13</v>
      </c>
      <c r="F636" s="212"/>
      <c r="G636" s="205">
        <v>0</v>
      </c>
      <c r="H636" s="205">
        <v>0</v>
      </c>
      <c r="I636" s="208"/>
      <c r="J636" s="822"/>
      <c r="K636" s="823"/>
      <c r="L636" s="823"/>
      <c r="M636" s="823"/>
      <c r="N636" s="824"/>
    </row>
    <row r="637" spans="1:14" ht="15.75" x14ac:dyDescent="0.2">
      <c r="A637" s="197">
        <v>4</v>
      </c>
      <c r="B637" s="198" t="s">
        <v>1739</v>
      </c>
      <c r="C637" s="199"/>
      <c r="D637" s="210"/>
      <c r="E637" s="199"/>
      <c r="F637" s="210"/>
      <c r="G637" s="210"/>
      <c r="H637" s="210"/>
      <c r="I637" s="213"/>
      <c r="J637" s="822"/>
      <c r="K637" s="823"/>
      <c r="L637" s="823"/>
      <c r="M637" s="823"/>
      <c r="N637" s="824"/>
    </row>
    <row r="638" spans="1:14" ht="15.75" x14ac:dyDescent="0.2">
      <c r="A638" s="197" t="s">
        <v>1073</v>
      </c>
      <c r="B638" s="207" t="s">
        <v>1740</v>
      </c>
      <c r="C638" s="212">
        <v>41699</v>
      </c>
      <c r="D638" s="212">
        <v>41699</v>
      </c>
      <c r="E638" s="212"/>
      <c r="F638" s="212"/>
      <c r="G638" s="211">
        <v>0</v>
      </c>
      <c r="H638" s="211">
        <v>0</v>
      </c>
      <c r="I638" s="213"/>
      <c r="J638" s="822"/>
      <c r="K638" s="823"/>
      <c r="L638" s="823"/>
      <c r="M638" s="823"/>
      <c r="N638" s="824"/>
    </row>
    <row r="639" spans="1:14" ht="47.25" x14ac:dyDescent="0.25">
      <c r="A639" s="197" t="s">
        <v>1078</v>
      </c>
      <c r="B639" s="207" t="s">
        <v>1741</v>
      </c>
      <c r="C639" s="204" t="s">
        <v>13</v>
      </c>
      <c r="D639" s="212" t="s">
        <v>13</v>
      </c>
      <c r="E639" s="204" t="s">
        <v>13</v>
      </c>
      <c r="F639" s="212" t="s">
        <v>13</v>
      </c>
      <c r="G639" s="211"/>
      <c r="H639" s="211"/>
      <c r="I639" s="208"/>
      <c r="J639" s="822"/>
      <c r="K639" s="823"/>
      <c r="L639" s="823"/>
      <c r="M639" s="823"/>
      <c r="N639" s="824"/>
    </row>
    <row r="640" spans="1:14" ht="31.5" x14ac:dyDescent="0.25">
      <c r="A640" s="197" t="s">
        <v>1087</v>
      </c>
      <c r="B640" s="207" t="s">
        <v>1742</v>
      </c>
      <c r="C640" s="212">
        <v>41699</v>
      </c>
      <c r="D640" s="212">
        <v>41699</v>
      </c>
      <c r="E640" s="212"/>
      <c r="F640" s="212"/>
      <c r="G640" s="211">
        <v>0</v>
      </c>
      <c r="H640" s="211">
        <v>0</v>
      </c>
      <c r="I640" s="208"/>
      <c r="J640" s="822"/>
      <c r="K640" s="823"/>
      <c r="L640" s="823"/>
      <c r="M640" s="823"/>
      <c r="N640" s="824"/>
    </row>
    <row r="641" spans="1:14" ht="32.25" thickBot="1" x14ac:dyDescent="0.3">
      <c r="A641" s="214" t="s">
        <v>1108</v>
      </c>
      <c r="B641" s="215" t="s">
        <v>1743</v>
      </c>
      <c r="C641" s="212">
        <v>41699</v>
      </c>
      <c r="D641" s="212">
        <v>41699</v>
      </c>
      <c r="E641" s="212"/>
      <c r="F641" s="212"/>
      <c r="G641" s="218">
        <v>0</v>
      </c>
      <c r="H641" s="218">
        <v>0</v>
      </c>
      <c r="I641" s="219"/>
      <c r="J641" s="825"/>
      <c r="K641" s="826"/>
      <c r="L641" s="826"/>
      <c r="M641" s="826"/>
      <c r="N641" s="827"/>
    </row>
    <row r="642" spans="1:14" ht="16.5" thickBot="1" x14ac:dyDescent="0.25">
      <c r="A642" s="1083" t="s">
        <v>680</v>
      </c>
      <c r="B642" s="1083"/>
      <c r="C642" s="1083"/>
      <c r="D642" s="1083"/>
      <c r="E642" s="1083"/>
      <c r="F642" s="1083"/>
      <c r="G642" s="1083"/>
      <c r="H642" s="1083"/>
      <c r="I642" s="1083"/>
      <c r="J642" s="1083"/>
      <c r="K642" s="1083"/>
      <c r="L642" s="1083"/>
      <c r="M642" s="1083"/>
      <c r="N642" s="1084"/>
    </row>
    <row r="643" spans="1:14" ht="15.75" x14ac:dyDescent="0.2">
      <c r="A643" s="197">
        <v>1</v>
      </c>
      <c r="B643" s="198" t="s">
        <v>1719</v>
      </c>
      <c r="C643" s="199"/>
      <c r="D643" s="200"/>
      <c r="E643" s="199"/>
      <c r="F643" s="200"/>
      <c r="G643" s="201"/>
      <c r="H643" s="201"/>
      <c r="I643" s="202"/>
      <c r="J643" s="831"/>
      <c r="K643" s="832"/>
      <c r="L643" s="832"/>
      <c r="M643" s="832"/>
      <c r="N643" s="833"/>
    </row>
    <row r="644" spans="1:14" ht="15.75" x14ac:dyDescent="0.2">
      <c r="A644" s="197" t="s">
        <v>787</v>
      </c>
      <c r="B644" s="203" t="s">
        <v>1720</v>
      </c>
      <c r="C644" s="204" t="s">
        <v>13</v>
      </c>
      <c r="D644" s="204" t="s">
        <v>13</v>
      </c>
      <c r="E644" s="204" t="s">
        <v>13</v>
      </c>
      <c r="F644" s="204" t="s">
        <v>13</v>
      </c>
      <c r="G644" s="205"/>
      <c r="H644" s="205"/>
      <c r="I644" s="206"/>
      <c r="J644" s="822"/>
      <c r="K644" s="823"/>
      <c r="L644" s="823"/>
      <c r="M644" s="823"/>
      <c r="N644" s="824"/>
    </row>
    <row r="645" spans="1:14" ht="15.75" x14ac:dyDescent="0.2">
      <c r="A645" s="197" t="s">
        <v>799</v>
      </c>
      <c r="B645" s="203" t="s">
        <v>1721</v>
      </c>
      <c r="C645" s="204" t="s">
        <v>13</v>
      </c>
      <c r="D645" s="204" t="s">
        <v>13</v>
      </c>
      <c r="E645" s="204" t="s">
        <v>13</v>
      </c>
      <c r="F645" s="204" t="s">
        <v>13</v>
      </c>
      <c r="G645" s="205"/>
      <c r="H645" s="205"/>
      <c r="I645" s="206"/>
      <c r="J645" s="822"/>
      <c r="K645" s="823"/>
      <c r="L645" s="823"/>
      <c r="M645" s="823"/>
      <c r="N645" s="824"/>
    </row>
    <row r="646" spans="1:14" ht="31.5" x14ac:dyDescent="0.2">
      <c r="A646" s="197" t="s">
        <v>801</v>
      </c>
      <c r="B646" s="207" t="s">
        <v>1722</v>
      </c>
      <c r="C646" s="204">
        <v>40909</v>
      </c>
      <c r="D646" s="204">
        <v>40909</v>
      </c>
      <c r="E646" s="204">
        <v>40909</v>
      </c>
      <c r="F646" s="204">
        <v>40909</v>
      </c>
      <c r="G646" s="205">
        <v>1</v>
      </c>
      <c r="H646" s="205">
        <v>1</v>
      </c>
      <c r="I646" s="206"/>
      <c r="J646" s="822"/>
      <c r="K646" s="823"/>
      <c r="L646" s="823"/>
      <c r="M646" s="823"/>
      <c r="N646" s="824"/>
    </row>
    <row r="647" spans="1:14" ht="15.75" x14ac:dyDescent="0.2">
      <c r="A647" s="197" t="s">
        <v>803</v>
      </c>
      <c r="B647" s="207" t="s">
        <v>1723</v>
      </c>
      <c r="C647" s="204" t="s">
        <v>291</v>
      </c>
      <c r="D647" s="204" t="s">
        <v>291</v>
      </c>
      <c r="E647" s="204" t="s">
        <v>291</v>
      </c>
      <c r="F647" s="204" t="s">
        <v>291</v>
      </c>
      <c r="G647" s="205"/>
      <c r="H647" s="205"/>
      <c r="I647" s="206"/>
      <c r="J647" s="822"/>
      <c r="K647" s="823"/>
      <c r="L647" s="823"/>
      <c r="M647" s="823"/>
      <c r="N647" s="824"/>
    </row>
    <row r="648" spans="1:14" ht="15.75" x14ac:dyDescent="0.25">
      <c r="A648" s="197" t="s">
        <v>1724</v>
      </c>
      <c r="B648" s="207" t="s">
        <v>1725</v>
      </c>
      <c r="C648" s="204">
        <v>40940</v>
      </c>
      <c r="D648" s="204">
        <v>40969</v>
      </c>
      <c r="E648" s="204">
        <v>40940</v>
      </c>
      <c r="F648" s="204">
        <v>40969</v>
      </c>
      <c r="G648" s="205">
        <v>1</v>
      </c>
      <c r="H648" s="205">
        <v>1</v>
      </c>
      <c r="I648" s="208"/>
      <c r="J648" s="822"/>
      <c r="K648" s="823"/>
      <c r="L648" s="823"/>
      <c r="M648" s="823"/>
      <c r="N648" s="824"/>
    </row>
    <row r="649" spans="1:14" ht="47.25" x14ac:dyDescent="0.25">
      <c r="A649" s="197" t="s">
        <v>1726</v>
      </c>
      <c r="B649" s="207" t="s">
        <v>1727</v>
      </c>
      <c r="C649" s="209" t="s">
        <v>13</v>
      </c>
      <c r="D649" s="209" t="s">
        <v>13</v>
      </c>
      <c r="E649" s="209" t="s">
        <v>13</v>
      </c>
      <c r="F649" s="209" t="s">
        <v>13</v>
      </c>
      <c r="G649" s="210"/>
      <c r="H649" s="210"/>
      <c r="I649" s="208"/>
      <c r="J649" s="822"/>
      <c r="K649" s="823"/>
      <c r="L649" s="823"/>
      <c r="M649" s="823"/>
      <c r="N649" s="824"/>
    </row>
    <row r="650" spans="1:14" ht="15.75" x14ac:dyDescent="0.25">
      <c r="A650" s="197">
        <v>2</v>
      </c>
      <c r="B650" s="198" t="s">
        <v>1728</v>
      </c>
      <c r="C650" s="199"/>
      <c r="D650" s="210"/>
      <c r="E650" s="199"/>
      <c r="F650" s="210"/>
      <c r="G650" s="210"/>
      <c r="H650" s="210"/>
      <c r="I650" s="208"/>
      <c r="J650" s="822"/>
      <c r="K650" s="823"/>
      <c r="L650" s="823"/>
      <c r="M650" s="823"/>
      <c r="N650" s="824"/>
    </row>
    <row r="651" spans="1:14" ht="31.5" x14ac:dyDescent="0.25">
      <c r="A651" s="197" t="s">
        <v>815</v>
      </c>
      <c r="B651" s="207" t="s">
        <v>1729</v>
      </c>
      <c r="C651" s="204">
        <v>41122</v>
      </c>
      <c r="D651" s="204">
        <v>41122</v>
      </c>
      <c r="E651" s="204">
        <v>41122</v>
      </c>
      <c r="F651" s="204">
        <v>41122</v>
      </c>
      <c r="G651" s="211">
        <v>1</v>
      </c>
      <c r="H651" s="211">
        <v>1</v>
      </c>
      <c r="I651" s="208"/>
      <c r="J651" s="822"/>
      <c r="K651" s="823"/>
      <c r="L651" s="823"/>
      <c r="M651" s="823"/>
      <c r="N651" s="824"/>
    </row>
    <row r="652" spans="1:14" ht="47.25" x14ac:dyDescent="0.25">
      <c r="A652" s="197" t="s">
        <v>218</v>
      </c>
      <c r="B652" s="207" t="s">
        <v>1730</v>
      </c>
      <c r="C652" s="209" t="s">
        <v>13</v>
      </c>
      <c r="D652" s="209" t="s">
        <v>13</v>
      </c>
      <c r="E652" s="209" t="s">
        <v>13</v>
      </c>
      <c r="F652" s="209" t="s">
        <v>13</v>
      </c>
      <c r="G652" s="210"/>
      <c r="H652" s="210"/>
      <c r="I652" s="208"/>
      <c r="J652" s="822"/>
      <c r="K652" s="823"/>
      <c r="L652" s="823"/>
      <c r="M652" s="823"/>
      <c r="N652" s="824"/>
    </row>
    <row r="653" spans="1:14" ht="31.5" x14ac:dyDescent="0.25">
      <c r="A653" s="197" t="s">
        <v>818</v>
      </c>
      <c r="B653" s="207" t="s">
        <v>1731</v>
      </c>
      <c r="C653" s="209" t="s">
        <v>13</v>
      </c>
      <c r="D653" s="209" t="s">
        <v>13</v>
      </c>
      <c r="E653" s="209" t="s">
        <v>13</v>
      </c>
      <c r="F653" s="209" t="s">
        <v>13</v>
      </c>
      <c r="G653" s="210"/>
      <c r="H653" s="210"/>
      <c r="I653" s="208"/>
      <c r="J653" s="822"/>
      <c r="K653" s="823"/>
      <c r="L653" s="823"/>
      <c r="M653" s="823"/>
      <c r="N653" s="824"/>
    </row>
    <row r="654" spans="1:14" ht="47.25" x14ac:dyDescent="0.25">
      <c r="A654" s="197">
        <v>3</v>
      </c>
      <c r="B654" s="198" t="s">
        <v>1732</v>
      </c>
      <c r="C654" s="199"/>
      <c r="D654" s="210"/>
      <c r="E654" s="199"/>
      <c r="F654" s="210"/>
      <c r="G654" s="210"/>
      <c r="H654" s="210"/>
      <c r="I654" s="208"/>
      <c r="J654" s="822"/>
      <c r="K654" s="823"/>
      <c r="L654" s="823"/>
      <c r="M654" s="823"/>
      <c r="N654" s="824"/>
    </row>
    <row r="655" spans="1:14" ht="31.5" x14ac:dyDescent="0.25">
      <c r="A655" s="197" t="s">
        <v>1044</v>
      </c>
      <c r="B655" s="207" t="s">
        <v>1733</v>
      </c>
      <c r="C655" s="204" t="s">
        <v>13</v>
      </c>
      <c r="D655" s="204" t="s">
        <v>13</v>
      </c>
      <c r="E655" s="204" t="s">
        <v>13</v>
      </c>
      <c r="F655" s="204" t="s">
        <v>13</v>
      </c>
      <c r="G655" s="211"/>
      <c r="H655" s="211"/>
      <c r="I655" s="208"/>
      <c r="J655" s="822"/>
      <c r="K655" s="823"/>
      <c r="L655" s="823"/>
      <c r="M655" s="823"/>
      <c r="N655" s="824"/>
    </row>
    <row r="656" spans="1:14" ht="15.75" x14ac:dyDescent="0.25">
      <c r="A656" s="197" t="s">
        <v>1046</v>
      </c>
      <c r="B656" s="207" t="s">
        <v>1734</v>
      </c>
      <c r="C656" s="204">
        <v>41122</v>
      </c>
      <c r="D656" s="212">
        <v>41548</v>
      </c>
      <c r="E656" s="204">
        <v>41122</v>
      </c>
      <c r="F656" s="212">
        <v>41548</v>
      </c>
      <c r="G656" s="205">
        <v>1</v>
      </c>
      <c r="H656" s="205">
        <v>1</v>
      </c>
      <c r="I656" s="208"/>
      <c r="J656" s="822"/>
      <c r="K656" s="823"/>
      <c r="L656" s="823"/>
      <c r="M656" s="823"/>
      <c r="N656" s="824"/>
    </row>
    <row r="657" spans="1:14" ht="15.75" x14ac:dyDescent="0.25">
      <c r="A657" s="197" t="s">
        <v>1049</v>
      </c>
      <c r="B657" s="207" t="s">
        <v>1735</v>
      </c>
      <c r="C657" s="204">
        <v>41122</v>
      </c>
      <c r="D657" s="212">
        <v>41548</v>
      </c>
      <c r="E657" s="204">
        <v>41122</v>
      </c>
      <c r="F657" s="212">
        <v>41548</v>
      </c>
      <c r="G657" s="205">
        <v>1</v>
      </c>
      <c r="H657" s="205">
        <v>1</v>
      </c>
      <c r="I657" s="208"/>
      <c r="J657" s="822" t="s">
        <v>1736</v>
      </c>
      <c r="K657" s="823"/>
      <c r="L657" s="823"/>
      <c r="M657" s="823"/>
      <c r="N657" s="824"/>
    </row>
    <row r="658" spans="1:14" ht="15.75" x14ac:dyDescent="0.25">
      <c r="A658" s="197" t="s">
        <v>1052</v>
      </c>
      <c r="B658" s="207" t="s">
        <v>1737</v>
      </c>
      <c r="C658" s="212">
        <v>41579</v>
      </c>
      <c r="D658" s="212">
        <v>41579</v>
      </c>
      <c r="E658" s="212">
        <v>41579</v>
      </c>
      <c r="F658" s="212">
        <v>41579</v>
      </c>
      <c r="G658" s="205">
        <v>1</v>
      </c>
      <c r="H658" s="205">
        <v>1</v>
      </c>
      <c r="I658" s="208"/>
      <c r="J658" s="822"/>
      <c r="K658" s="823"/>
      <c r="L658" s="823"/>
      <c r="M658" s="823"/>
      <c r="N658" s="824"/>
    </row>
    <row r="659" spans="1:14" ht="15.75" x14ac:dyDescent="0.25">
      <c r="A659" s="197" t="s">
        <v>1054</v>
      </c>
      <c r="B659" s="207" t="s">
        <v>1738</v>
      </c>
      <c r="C659" s="212">
        <v>41579</v>
      </c>
      <c r="D659" s="212">
        <v>41579</v>
      </c>
      <c r="E659" s="212">
        <v>41579</v>
      </c>
      <c r="F659" s="212">
        <v>41579</v>
      </c>
      <c r="G659" s="205">
        <v>1</v>
      </c>
      <c r="H659" s="205">
        <v>1</v>
      </c>
      <c r="I659" s="208"/>
      <c r="J659" s="822"/>
      <c r="K659" s="823"/>
      <c r="L659" s="823"/>
      <c r="M659" s="823"/>
      <c r="N659" s="824"/>
    </row>
    <row r="660" spans="1:14" ht="15.75" x14ac:dyDescent="0.2">
      <c r="A660" s="197">
        <v>4</v>
      </c>
      <c r="B660" s="198" t="s">
        <v>1739</v>
      </c>
      <c r="C660" s="199"/>
      <c r="D660" s="210"/>
      <c r="E660" s="199"/>
      <c r="F660" s="210"/>
      <c r="G660" s="210"/>
      <c r="H660" s="210"/>
      <c r="I660" s="213"/>
      <c r="J660" s="822"/>
      <c r="K660" s="823"/>
      <c r="L660" s="823"/>
      <c r="M660" s="823"/>
      <c r="N660" s="824"/>
    </row>
    <row r="661" spans="1:14" ht="15.75" x14ac:dyDescent="0.2">
      <c r="A661" s="197" t="s">
        <v>1073</v>
      </c>
      <c r="B661" s="207" t="s">
        <v>1740</v>
      </c>
      <c r="C661" s="212">
        <v>41579</v>
      </c>
      <c r="D661" s="212">
        <v>41579</v>
      </c>
      <c r="E661" s="212">
        <v>41579</v>
      </c>
      <c r="F661" s="212">
        <v>41579</v>
      </c>
      <c r="G661" s="211">
        <v>1</v>
      </c>
      <c r="H661" s="211">
        <v>1</v>
      </c>
      <c r="I661" s="213"/>
      <c r="J661" s="822"/>
      <c r="K661" s="823"/>
      <c r="L661" s="823"/>
      <c r="M661" s="823"/>
      <c r="N661" s="824"/>
    </row>
    <row r="662" spans="1:14" ht="47.25" x14ac:dyDescent="0.25">
      <c r="A662" s="197" t="s">
        <v>1078</v>
      </c>
      <c r="B662" s="207" t="s">
        <v>1741</v>
      </c>
      <c r="C662" s="204" t="s">
        <v>13</v>
      </c>
      <c r="D662" s="212" t="s">
        <v>13</v>
      </c>
      <c r="E662" s="204" t="s">
        <v>13</v>
      </c>
      <c r="F662" s="212" t="s">
        <v>13</v>
      </c>
      <c r="G662" s="211"/>
      <c r="H662" s="211"/>
      <c r="I662" s="208"/>
      <c r="J662" s="822"/>
      <c r="K662" s="823"/>
      <c r="L662" s="823"/>
      <c r="M662" s="823"/>
      <c r="N662" s="824"/>
    </row>
    <row r="663" spans="1:14" ht="31.5" x14ac:dyDescent="0.25">
      <c r="A663" s="197" t="s">
        <v>1087</v>
      </c>
      <c r="B663" s="207" t="s">
        <v>1742</v>
      </c>
      <c r="C663" s="212">
        <v>41609</v>
      </c>
      <c r="D663" s="212">
        <v>41609</v>
      </c>
      <c r="E663" s="212">
        <v>41609</v>
      </c>
      <c r="F663" s="212">
        <v>41609</v>
      </c>
      <c r="G663" s="211">
        <v>1</v>
      </c>
      <c r="H663" s="211">
        <v>1</v>
      </c>
      <c r="I663" s="208"/>
      <c r="J663" s="822"/>
      <c r="K663" s="823"/>
      <c r="L663" s="823"/>
      <c r="M663" s="823"/>
      <c r="N663" s="824"/>
    </row>
    <row r="664" spans="1:14" ht="32.25" thickBot="1" x14ac:dyDescent="0.3">
      <c r="A664" s="214" t="s">
        <v>1108</v>
      </c>
      <c r="B664" s="215" t="s">
        <v>1743</v>
      </c>
      <c r="C664" s="212">
        <v>41609</v>
      </c>
      <c r="D664" s="212">
        <v>41609</v>
      </c>
      <c r="E664" s="212">
        <v>41609</v>
      </c>
      <c r="F664" s="212">
        <v>41609</v>
      </c>
      <c r="G664" s="218">
        <v>1</v>
      </c>
      <c r="H664" s="218">
        <v>1</v>
      </c>
      <c r="I664" s="219"/>
      <c r="J664" s="825"/>
      <c r="K664" s="826"/>
      <c r="L664" s="826"/>
      <c r="M664" s="826"/>
      <c r="N664" s="827"/>
    </row>
    <row r="665" spans="1:14" ht="16.5" thickBot="1" x14ac:dyDescent="0.25">
      <c r="A665" s="1083" t="s">
        <v>681</v>
      </c>
      <c r="B665" s="1083"/>
      <c r="C665" s="1083"/>
      <c r="D665" s="1083"/>
      <c r="E665" s="1083"/>
      <c r="F665" s="1083"/>
      <c r="G665" s="1083"/>
      <c r="H665" s="1083"/>
      <c r="I665" s="1083"/>
      <c r="J665" s="1083"/>
      <c r="K665" s="1083"/>
      <c r="L665" s="1083"/>
      <c r="M665" s="1083"/>
      <c r="N665" s="1084"/>
    </row>
    <row r="666" spans="1:14" ht="15.75" x14ac:dyDescent="0.2">
      <c r="A666" s="197">
        <v>1</v>
      </c>
      <c r="B666" s="198" t="s">
        <v>1719</v>
      </c>
      <c r="C666" s="199"/>
      <c r="D666" s="200"/>
      <c r="E666" s="199"/>
      <c r="F666" s="200"/>
      <c r="G666" s="201"/>
      <c r="H666" s="201"/>
      <c r="I666" s="202"/>
      <c r="J666" s="831"/>
      <c r="K666" s="832"/>
      <c r="L666" s="832"/>
      <c r="M666" s="832"/>
      <c r="N666" s="833"/>
    </row>
    <row r="667" spans="1:14" ht="15.75" x14ac:dyDescent="0.2">
      <c r="A667" s="197" t="s">
        <v>787</v>
      </c>
      <c r="B667" s="203" t="s">
        <v>1720</v>
      </c>
      <c r="C667" s="204" t="s">
        <v>13</v>
      </c>
      <c r="D667" s="204" t="s">
        <v>13</v>
      </c>
      <c r="E667" s="204" t="s">
        <v>13</v>
      </c>
      <c r="F667" s="204" t="s">
        <v>13</v>
      </c>
      <c r="G667" s="205"/>
      <c r="H667" s="205"/>
      <c r="I667" s="206"/>
      <c r="J667" s="822"/>
      <c r="K667" s="823"/>
      <c r="L667" s="823"/>
      <c r="M667" s="823"/>
      <c r="N667" s="824"/>
    </row>
    <row r="668" spans="1:14" ht="15.75" x14ac:dyDescent="0.2">
      <c r="A668" s="197" t="s">
        <v>799</v>
      </c>
      <c r="B668" s="203" t="s">
        <v>1721</v>
      </c>
      <c r="C668" s="204" t="s">
        <v>13</v>
      </c>
      <c r="D668" s="204" t="s">
        <v>13</v>
      </c>
      <c r="E668" s="204" t="s">
        <v>13</v>
      </c>
      <c r="F668" s="204" t="s">
        <v>13</v>
      </c>
      <c r="G668" s="205"/>
      <c r="H668" s="205"/>
      <c r="I668" s="206"/>
      <c r="J668" s="822"/>
      <c r="K668" s="823"/>
      <c r="L668" s="823"/>
      <c r="M668" s="823"/>
      <c r="N668" s="824"/>
    </row>
    <row r="669" spans="1:14" ht="31.5" x14ac:dyDescent="0.2">
      <c r="A669" s="197" t="s">
        <v>801</v>
      </c>
      <c r="B669" s="207" t="s">
        <v>1722</v>
      </c>
      <c r="C669" s="204">
        <v>40909</v>
      </c>
      <c r="D669" s="204">
        <v>40909</v>
      </c>
      <c r="E669" s="204">
        <v>40909</v>
      </c>
      <c r="F669" s="204">
        <v>40909</v>
      </c>
      <c r="G669" s="205">
        <v>1</v>
      </c>
      <c r="H669" s="205">
        <v>1</v>
      </c>
      <c r="I669" s="206"/>
      <c r="J669" s="822"/>
      <c r="K669" s="823"/>
      <c r="L669" s="823"/>
      <c r="M669" s="823"/>
      <c r="N669" s="824"/>
    </row>
    <row r="670" spans="1:14" ht="15.75" x14ac:dyDescent="0.2">
      <c r="A670" s="197" t="s">
        <v>803</v>
      </c>
      <c r="B670" s="207" t="s">
        <v>1723</v>
      </c>
      <c r="C670" s="204" t="s">
        <v>291</v>
      </c>
      <c r="D670" s="204" t="s">
        <v>291</v>
      </c>
      <c r="E670" s="204" t="s">
        <v>291</v>
      </c>
      <c r="F670" s="204" t="s">
        <v>291</v>
      </c>
      <c r="G670" s="205"/>
      <c r="H670" s="205"/>
      <c r="I670" s="206"/>
      <c r="J670" s="822"/>
      <c r="K670" s="823"/>
      <c r="L670" s="823"/>
      <c r="M670" s="823"/>
      <c r="N670" s="824"/>
    </row>
    <row r="671" spans="1:14" ht="15.75" x14ac:dyDescent="0.25">
      <c r="A671" s="197" t="s">
        <v>1724</v>
      </c>
      <c r="B671" s="207" t="s">
        <v>1725</v>
      </c>
      <c r="C671" s="204">
        <v>40940</v>
      </c>
      <c r="D671" s="204">
        <v>40969</v>
      </c>
      <c r="E671" s="204">
        <v>40940</v>
      </c>
      <c r="F671" s="204">
        <v>40969</v>
      </c>
      <c r="G671" s="205">
        <v>1</v>
      </c>
      <c r="H671" s="205">
        <v>1</v>
      </c>
      <c r="I671" s="208"/>
      <c r="J671" s="822"/>
      <c r="K671" s="823"/>
      <c r="L671" s="823"/>
      <c r="M671" s="823"/>
      <c r="N671" s="824"/>
    </row>
    <row r="672" spans="1:14" ht="47.25" x14ac:dyDescent="0.25">
      <c r="A672" s="197" t="s">
        <v>1726</v>
      </c>
      <c r="B672" s="207" t="s">
        <v>1727</v>
      </c>
      <c r="C672" s="209" t="s">
        <v>13</v>
      </c>
      <c r="D672" s="209" t="s">
        <v>13</v>
      </c>
      <c r="E672" s="209" t="s">
        <v>13</v>
      </c>
      <c r="F672" s="209" t="s">
        <v>13</v>
      </c>
      <c r="G672" s="210"/>
      <c r="H672" s="210"/>
      <c r="I672" s="208"/>
      <c r="J672" s="822"/>
      <c r="K672" s="823"/>
      <c r="L672" s="823"/>
      <c r="M672" s="823"/>
      <c r="N672" s="824"/>
    </row>
    <row r="673" spans="1:14" ht="15.75" x14ac:dyDescent="0.25">
      <c r="A673" s="197">
        <v>2</v>
      </c>
      <c r="B673" s="198" t="s">
        <v>1728</v>
      </c>
      <c r="C673" s="199"/>
      <c r="D673" s="210"/>
      <c r="E673" s="199"/>
      <c r="F673" s="210"/>
      <c r="G673" s="210"/>
      <c r="H673" s="210"/>
      <c r="I673" s="208"/>
      <c r="J673" s="822"/>
      <c r="K673" s="823"/>
      <c r="L673" s="823"/>
      <c r="M673" s="823"/>
      <c r="N673" s="824"/>
    </row>
    <row r="674" spans="1:14" ht="31.5" x14ac:dyDescent="0.25">
      <c r="A674" s="197" t="s">
        <v>815</v>
      </c>
      <c r="B674" s="207" t="s">
        <v>1729</v>
      </c>
      <c r="C674" s="204">
        <v>41122</v>
      </c>
      <c r="D674" s="204">
        <v>41122</v>
      </c>
      <c r="E674" s="204">
        <v>41122</v>
      </c>
      <c r="F674" s="204">
        <v>41122</v>
      </c>
      <c r="G674" s="211">
        <v>1</v>
      </c>
      <c r="H674" s="211">
        <v>1</v>
      </c>
      <c r="I674" s="208"/>
      <c r="J674" s="822"/>
      <c r="K674" s="823"/>
      <c r="L674" s="823"/>
      <c r="M674" s="823"/>
      <c r="N674" s="824"/>
    </row>
    <row r="675" spans="1:14" ht="47.25" x14ac:dyDescent="0.25">
      <c r="A675" s="197" t="s">
        <v>218</v>
      </c>
      <c r="B675" s="207" t="s">
        <v>1730</v>
      </c>
      <c r="C675" s="209" t="s">
        <v>13</v>
      </c>
      <c r="D675" s="209" t="s">
        <v>13</v>
      </c>
      <c r="E675" s="209" t="s">
        <v>13</v>
      </c>
      <c r="F675" s="209" t="s">
        <v>13</v>
      </c>
      <c r="G675" s="210"/>
      <c r="H675" s="210"/>
      <c r="I675" s="208"/>
      <c r="J675" s="822"/>
      <c r="K675" s="823"/>
      <c r="L675" s="823"/>
      <c r="M675" s="823"/>
      <c r="N675" s="824"/>
    </row>
    <row r="676" spans="1:14" ht="31.5" x14ac:dyDescent="0.25">
      <c r="A676" s="197" t="s">
        <v>818</v>
      </c>
      <c r="B676" s="207" t="s">
        <v>1731</v>
      </c>
      <c r="C676" s="209" t="s">
        <v>13</v>
      </c>
      <c r="D676" s="209" t="s">
        <v>13</v>
      </c>
      <c r="E676" s="209" t="s">
        <v>13</v>
      </c>
      <c r="F676" s="209" t="s">
        <v>13</v>
      </c>
      <c r="G676" s="210"/>
      <c r="H676" s="210"/>
      <c r="I676" s="208"/>
      <c r="J676" s="822"/>
      <c r="K676" s="823"/>
      <c r="L676" s="823"/>
      <c r="M676" s="823"/>
      <c r="N676" s="824"/>
    </row>
    <row r="677" spans="1:14" ht="47.25" x14ac:dyDescent="0.25">
      <c r="A677" s="197">
        <v>3</v>
      </c>
      <c r="B677" s="198" t="s">
        <v>1732</v>
      </c>
      <c r="C677" s="199"/>
      <c r="D677" s="210"/>
      <c r="E677" s="199"/>
      <c r="F677" s="210"/>
      <c r="G677" s="210"/>
      <c r="H677" s="210"/>
      <c r="I677" s="208"/>
      <c r="J677" s="822"/>
      <c r="K677" s="823"/>
      <c r="L677" s="823"/>
      <c r="M677" s="823"/>
      <c r="N677" s="824"/>
    </row>
    <row r="678" spans="1:14" ht="31.5" x14ac:dyDescent="0.25">
      <c r="A678" s="197" t="s">
        <v>1044</v>
      </c>
      <c r="B678" s="207" t="s">
        <v>1733</v>
      </c>
      <c r="C678" s="204" t="s">
        <v>13</v>
      </c>
      <c r="D678" s="204" t="s">
        <v>13</v>
      </c>
      <c r="E678" s="204" t="s">
        <v>13</v>
      </c>
      <c r="F678" s="204" t="s">
        <v>13</v>
      </c>
      <c r="G678" s="211"/>
      <c r="H678" s="211"/>
      <c r="I678" s="208"/>
      <c r="J678" s="822"/>
      <c r="K678" s="823"/>
      <c r="L678" s="823"/>
      <c r="M678" s="823"/>
      <c r="N678" s="824"/>
    </row>
    <row r="679" spans="1:14" ht="15.75" x14ac:dyDescent="0.25">
      <c r="A679" s="197" t="s">
        <v>1046</v>
      </c>
      <c r="B679" s="207" t="s">
        <v>1734</v>
      </c>
      <c r="C679" s="204">
        <v>41122</v>
      </c>
      <c r="D679" s="212">
        <v>41548</v>
      </c>
      <c r="E679" s="204">
        <v>41122</v>
      </c>
      <c r="F679" s="212">
        <v>41548</v>
      </c>
      <c r="G679" s="205">
        <v>1</v>
      </c>
      <c r="H679" s="205">
        <v>1</v>
      </c>
      <c r="I679" s="208"/>
      <c r="J679" s="822"/>
      <c r="K679" s="823"/>
      <c r="L679" s="823"/>
      <c r="M679" s="823"/>
      <c r="N679" s="824"/>
    </row>
    <row r="680" spans="1:14" ht="15.75" x14ac:dyDescent="0.25">
      <c r="A680" s="197" t="s">
        <v>1049</v>
      </c>
      <c r="B680" s="207" t="s">
        <v>1735</v>
      </c>
      <c r="C680" s="204">
        <v>41122</v>
      </c>
      <c r="D680" s="212">
        <v>41548</v>
      </c>
      <c r="E680" s="204">
        <v>41122</v>
      </c>
      <c r="F680" s="212">
        <v>41548</v>
      </c>
      <c r="G680" s="205">
        <v>1</v>
      </c>
      <c r="H680" s="205">
        <v>1</v>
      </c>
      <c r="I680" s="208"/>
      <c r="J680" s="822" t="s">
        <v>1736</v>
      </c>
      <c r="K680" s="823"/>
      <c r="L680" s="823"/>
      <c r="M680" s="823"/>
      <c r="N680" s="824"/>
    </row>
    <row r="681" spans="1:14" ht="15.75" x14ac:dyDescent="0.25">
      <c r="A681" s="197" t="s">
        <v>1052</v>
      </c>
      <c r="B681" s="207" t="s">
        <v>1737</v>
      </c>
      <c r="C681" s="212">
        <v>41579</v>
      </c>
      <c r="D681" s="212">
        <v>41579</v>
      </c>
      <c r="E681" s="212">
        <v>41579</v>
      </c>
      <c r="F681" s="212">
        <v>41579</v>
      </c>
      <c r="G681" s="205">
        <v>1</v>
      </c>
      <c r="H681" s="205">
        <v>1</v>
      </c>
      <c r="I681" s="208"/>
      <c r="J681" s="822"/>
      <c r="K681" s="823"/>
      <c r="L681" s="823"/>
      <c r="M681" s="823"/>
      <c r="N681" s="824"/>
    </row>
    <row r="682" spans="1:14" ht="15.75" x14ac:dyDescent="0.25">
      <c r="A682" s="197" t="s">
        <v>1054</v>
      </c>
      <c r="B682" s="207" t="s">
        <v>1738</v>
      </c>
      <c r="C682" s="212">
        <v>41579</v>
      </c>
      <c r="D682" s="212">
        <v>41579</v>
      </c>
      <c r="E682" s="212">
        <v>41579</v>
      </c>
      <c r="F682" s="212">
        <v>41579</v>
      </c>
      <c r="G682" s="205">
        <v>1</v>
      </c>
      <c r="H682" s="205">
        <v>1</v>
      </c>
      <c r="I682" s="208"/>
      <c r="J682" s="822"/>
      <c r="K682" s="823"/>
      <c r="L682" s="823"/>
      <c r="M682" s="823"/>
      <c r="N682" s="824"/>
    </row>
    <row r="683" spans="1:14" ht="15.75" x14ac:dyDescent="0.2">
      <c r="A683" s="197">
        <v>4</v>
      </c>
      <c r="B683" s="198" t="s">
        <v>1739</v>
      </c>
      <c r="C683" s="199"/>
      <c r="D683" s="210"/>
      <c r="E683" s="199"/>
      <c r="F683" s="210"/>
      <c r="G683" s="210"/>
      <c r="H683" s="210"/>
      <c r="I683" s="213"/>
      <c r="J683" s="822"/>
      <c r="K683" s="823"/>
      <c r="L683" s="823"/>
      <c r="M683" s="823"/>
      <c r="N683" s="824"/>
    </row>
    <row r="684" spans="1:14" ht="15.75" x14ac:dyDescent="0.2">
      <c r="A684" s="197" t="s">
        <v>1073</v>
      </c>
      <c r="B684" s="207" t="s">
        <v>1740</v>
      </c>
      <c r="C684" s="212">
        <v>41579</v>
      </c>
      <c r="D684" s="212">
        <v>41579</v>
      </c>
      <c r="E684" s="212">
        <v>41579</v>
      </c>
      <c r="F684" s="212">
        <v>41579</v>
      </c>
      <c r="G684" s="211">
        <v>1</v>
      </c>
      <c r="H684" s="211">
        <v>1</v>
      </c>
      <c r="I684" s="213"/>
      <c r="J684" s="822"/>
      <c r="K684" s="823"/>
      <c r="L684" s="823"/>
      <c r="M684" s="823"/>
      <c r="N684" s="824"/>
    </row>
    <row r="685" spans="1:14" ht="47.25" x14ac:dyDescent="0.25">
      <c r="A685" s="197" t="s">
        <v>1078</v>
      </c>
      <c r="B685" s="207" t="s">
        <v>1741</v>
      </c>
      <c r="C685" s="204" t="s">
        <v>13</v>
      </c>
      <c r="D685" s="212" t="s">
        <v>13</v>
      </c>
      <c r="E685" s="204" t="s">
        <v>13</v>
      </c>
      <c r="F685" s="212" t="s">
        <v>13</v>
      </c>
      <c r="G685" s="211"/>
      <c r="H685" s="211"/>
      <c r="I685" s="208"/>
      <c r="J685" s="822"/>
      <c r="K685" s="823"/>
      <c r="L685" s="823"/>
      <c r="M685" s="823"/>
      <c r="N685" s="824"/>
    </row>
    <row r="686" spans="1:14" ht="31.5" x14ac:dyDescent="0.25">
      <c r="A686" s="197" t="s">
        <v>1087</v>
      </c>
      <c r="B686" s="207" t="s">
        <v>1742</v>
      </c>
      <c r="C686" s="212">
        <v>41609</v>
      </c>
      <c r="D686" s="212">
        <v>41609</v>
      </c>
      <c r="E686" s="212">
        <v>41609</v>
      </c>
      <c r="F686" s="212">
        <v>41609</v>
      </c>
      <c r="G686" s="211">
        <v>1</v>
      </c>
      <c r="H686" s="211">
        <v>1</v>
      </c>
      <c r="I686" s="208"/>
      <c r="J686" s="822"/>
      <c r="K686" s="823"/>
      <c r="L686" s="823"/>
      <c r="M686" s="823"/>
      <c r="N686" s="824"/>
    </row>
    <row r="687" spans="1:14" ht="32.25" thickBot="1" x14ac:dyDescent="0.3">
      <c r="A687" s="214" t="s">
        <v>1108</v>
      </c>
      <c r="B687" s="215" t="s">
        <v>1743</v>
      </c>
      <c r="C687" s="212">
        <v>41609</v>
      </c>
      <c r="D687" s="212">
        <v>41609</v>
      </c>
      <c r="E687" s="212">
        <v>41609</v>
      </c>
      <c r="F687" s="212">
        <v>41609</v>
      </c>
      <c r="G687" s="218">
        <v>1</v>
      </c>
      <c r="H687" s="218">
        <v>1</v>
      </c>
      <c r="I687" s="219"/>
      <c r="J687" s="825"/>
      <c r="K687" s="826"/>
      <c r="L687" s="826"/>
      <c r="M687" s="826"/>
      <c r="N687" s="827"/>
    </row>
    <row r="688" spans="1:14" ht="16.5" thickBot="1" x14ac:dyDescent="0.25">
      <c r="A688" s="1083" t="s">
        <v>1770</v>
      </c>
      <c r="B688" s="1083"/>
      <c r="C688" s="1083"/>
      <c r="D688" s="1083"/>
      <c r="E688" s="1083"/>
      <c r="F688" s="1083"/>
      <c r="G688" s="1083"/>
      <c r="H688" s="1083"/>
      <c r="I688" s="1083"/>
      <c r="J688" s="1083"/>
      <c r="K688" s="1083"/>
      <c r="L688" s="1083"/>
      <c r="M688" s="1083"/>
      <c r="N688" s="1084"/>
    </row>
    <row r="689" spans="1:14" ht="15.75" x14ac:dyDescent="0.2">
      <c r="A689" s="197">
        <v>1</v>
      </c>
      <c r="B689" s="198" t="s">
        <v>1719</v>
      </c>
      <c r="C689" s="199"/>
      <c r="D689" s="200"/>
      <c r="E689" s="201"/>
      <c r="F689" s="201"/>
      <c r="G689" s="201"/>
      <c r="H689" s="201"/>
      <c r="I689" s="202"/>
      <c r="J689" s="831"/>
      <c r="K689" s="832"/>
      <c r="L689" s="832"/>
      <c r="M689" s="832"/>
      <c r="N689" s="833"/>
    </row>
    <row r="690" spans="1:14" ht="15.75" x14ac:dyDescent="0.2">
      <c r="A690" s="197" t="s">
        <v>787</v>
      </c>
      <c r="B690" s="203" t="s">
        <v>1720</v>
      </c>
      <c r="C690" s="204" t="s">
        <v>13</v>
      </c>
      <c r="D690" s="204" t="s">
        <v>13</v>
      </c>
      <c r="E690" s="204" t="s">
        <v>13</v>
      </c>
      <c r="F690" s="204" t="s">
        <v>13</v>
      </c>
      <c r="G690" s="205"/>
      <c r="H690" s="205"/>
      <c r="I690" s="206"/>
      <c r="J690" s="822"/>
      <c r="K690" s="823"/>
      <c r="L690" s="823"/>
      <c r="M690" s="823"/>
      <c r="N690" s="824"/>
    </row>
    <row r="691" spans="1:14" ht="15.75" x14ac:dyDescent="0.2">
      <c r="A691" s="197" t="s">
        <v>799</v>
      </c>
      <c r="B691" s="203" t="s">
        <v>1721</v>
      </c>
      <c r="C691" s="204" t="s">
        <v>13</v>
      </c>
      <c r="D691" s="204" t="s">
        <v>13</v>
      </c>
      <c r="E691" s="204" t="s">
        <v>13</v>
      </c>
      <c r="F691" s="204" t="s">
        <v>13</v>
      </c>
      <c r="G691" s="205"/>
      <c r="H691" s="205"/>
      <c r="I691" s="206"/>
      <c r="J691" s="822"/>
      <c r="K691" s="823"/>
      <c r="L691" s="823"/>
      <c r="M691" s="823"/>
      <c r="N691" s="824"/>
    </row>
    <row r="692" spans="1:14" ht="31.5" x14ac:dyDescent="0.2">
      <c r="A692" s="197" t="s">
        <v>801</v>
      </c>
      <c r="B692" s="207" t="s">
        <v>1722</v>
      </c>
      <c r="C692" s="204">
        <v>39512</v>
      </c>
      <c r="D692" s="204">
        <v>39531</v>
      </c>
      <c r="E692" s="204">
        <v>39512</v>
      </c>
      <c r="F692" s="204">
        <v>39531</v>
      </c>
      <c r="G692" s="205">
        <v>1</v>
      </c>
      <c r="H692" s="205">
        <v>1</v>
      </c>
      <c r="I692" s="206"/>
      <c r="J692" s="822"/>
      <c r="K692" s="823"/>
      <c r="L692" s="823"/>
      <c r="M692" s="823"/>
      <c r="N692" s="824"/>
    </row>
    <row r="693" spans="1:14" ht="15.75" x14ac:dyDescent="0.2">
      <c r="A693" s="197" t="s">
        <v>803</v>
      </c>
      <c r="B693" s="207" t="s">
        <v>1723</v>
      </c>
      <c r="C693" s="204" t="s">
        <v>13</v>
      </c>
      <c r="D693" s="204" t="s">
        <v>13</v>
      </c>
      <c r="E693" s="204" t="s">
        <v>13</v>
      </c>
      <c r="F693" s="204" t="s">
        <v>13</v>
      </c>
      <c r="G693" s="205"/>
      <c r="H693" s="205"/>
      <c r="I693" s="206"/>
      <c r="J693" s="822"/>
      <c r="K693" s="823"/>
      <c r="L693" s="823"/>
      <c r="M693" s="823"/>
      <c r="N693" s="824"/>
    </row>
    <row r="694" spans="1:14" ht="15.75" x14ac:dyDescent="0.25">
      <c r="A694" s="197" t="s">
        <v>1724</v>
      </c>
      <c r="B694" s="207" t="s">
        <v>1725</v>
      </c>
      <c r="C694" s="204">
        <v>40103</v>
      </c>
      <c r="D694" s="204">
        <v>40107</v>
      </c>
      <c r="E694" s="204">
        <v>40103</v>
      </c>
      <c r="F694" s="204">
        <v>40107</v>
      </c>
      <c r="G694" s="205">
        <v>1</v>
      </c>
      <c r="H694" s="205">
        <v>1</v>
      </c>
      <c r="I694" s="208"/>
      <c r="J694" s="822"/>
      <c r="K694" s="823"/>
      <c r="L694" s="823"/>
      <c r="M694" s="823"/>
      <c r="N694" s="824"/>
    </row>
    <row r="695" spans="1:14" ht="47.25" x14ac:dyDescent="0.25">
      <c r="A695" s="197" t="s">
        <v>1726</v>
      </c>
      <c r="B695" s="207" t="s">
        <v>1727</v>
      </c>
      <c r="C695" s="209" t="s">
        <v>13</v>
      </c>
      <c r="D695" s="209" t="s">
        <v>13</v>
      </c>
      <c r="E695" s="209" t="s">
        <v>13</v>
      </c>
      <c r="F695" s="209" t="s">
        <v>13</v>
      </c>
      <c r="G695" s="210"/>
      <c r="H695" s="210"/>
      <c r="I695" s="208"/>
      <c r="J695" s="822"/>
      <c r="K695" s="823"/>
      <c r="L695" s="823"/>
      <c r="M695" s="823"/>
      <c r="N695" s="824"/>
    </row>
    <row r="696" spans="1:14" ht="15.75" x14ac:dyDescent="0.25">
      <c r="A696" s="197">
        <v>2</v>
      </c>
      <c r="B696" s="198" t="s">
        <v>1728</v>
      </c>
      <c r="C696" s="199"/>
      <c r="D696" s="210"/>
      <c r="E696" s="199"/>
      <c r="F696" s="210"/>
      <c r="G696" s="210"/>
      <c r="H696" s="210"/>
      <c r="I696" s="208"/>
      <c r="J696" s="822"/>
      <c r="K696" s="823"/>
      <c r="L696" s="823"/>
      <c r="M696" s="823"/>
      <c r="N696" s="824"/>
    </row>
    <row r="697" spans="1:14" ht="31.5" x14ac:dyDescent="0.25">
      <c r="A697" s="197" t="s">
        <v>815</v>
      </c>
      <c r="B697" s="207" t="s">
        <v>1729</v>
      </c>
      <c r="C697" s="204">
        <v>41016</v>
      </c>
      <c r="D697" s="204">
        <v>41053</v>
      </c>
      <c r="E697" s="204">
        <v>41016</v>
      </c>
      <c r="F697" s="204">
        <v>41053</v>
      </c>
      <c r="G697" s="211">
        <v>1</v>
      </c>
      <c r="H697" s="211">
        <v>1</v>
      </c>
      <c r="I697" s="208"/>
      <c r="J697" s="822"/>
      <c r="K697" s="823"/>
      <c r="L697" s="823"/>
      <c r="M697" s="823"/>
      <c r="N697" s="824"/>
    </row>
    <row r="698" spans="1:14" ht="47.25" x14ac:dyDescent="0.25">
      <c r="A698" s="197" t="s">
        <v>218</v>
      </c>
      <c r="B698" s="207" t="s">
        <v>1730</v>
      </c>
      <c r="C698" s="209" t="s">
        <v>13</v>
      </c>
      <c r="D698" s="209" t="s">
        <v>13</v>
      </c>
      <c r="E698" s="209" t="s">
        <v>13</v>
      </c>
      <c r="F698" s="209" t="s">
        <v>13</v>
      </c>
      <c r="G698" s="210"/>
      <c r="H698" s="210"/>
      <c r="I698" s="208"/>
      <c r="J698" s="822"/>
      <c r="K698" s="823"/>
      <c r="L698" s="823"/>
      <c r="M698" s="823"/>
      <c r="N698" s="824"/>
    </row>
    <row r="699" spans="1:14" ht="31.5" x14ac:dyDescent="0.25">
      <c r="A699" s="197" t="s">
        <v>818</v>
      </c>
      <c r="B699" s="207" t="s">
        <v>1731</v>
      </c>
      <c r="C699" s="209" t="s">
        <v>13</v>
      </c>
      <c r="D699" s="209" t="s">
        <v>13</v>
      </c>
      <c r="E699" s="209" t="s">
        <v>13</v>
      </c>
      <c r="F699" s="209" t="s">
        <v>13</v>
      </c>
      <c r="G699" s="210"/>
      <c r="H699" s="210"/>
      <c r="I699" s="208"/>
      <c r="J699" s="822"/>
      <c r="K699" s="823"/>
      <c r="L699" s="823"/>
      <c r="M699" s="823"/>
      <c r="N699" s="824"/>
    </row>
    <row r="700" spans="1:14" ht="47.25" x14ac:dyDescent="0.25">
      <c r="A700" s="197">
        <v>3</v>
      </c>
      <c r="B700" s="198" t="s">
        <v>1732</v>
      </c>
      <c r="C700" s="199"/>
      <c r="D700" s="210"/>
      <c r="E700" s="199"/>
      <c r="F700" s="210"/>
      <c r="G700" s="210"/>
      <c r="H700" s="210"/>
      <c r="I700" s="208"/>
      <c r="J700" s="822"/>
      <c r="K700" s="823"/>
      <c r="L700" s="823"/>
      <c r="M700" s="823"/>
      <c r="N700" s="824"/>
    </row>
    <row r="701" spans="1:14" ht="31.5" x14ac:dyDescent="0.25">
      <c r="A701" s="197" t="s">
        <v>1044</v>
      </c>
      <c r="B701" s="207" t="s">
        <v>1733</v>
      </c>
      <c r="C701" s="204" t="s">
        <v>13</v>
      </c>
      <c r="D701" s="204" t="s">
        <v>13</v>
      </c>
      <c r="E701" s="204" t="s">
        <v>13</v>
      </c>
      <c r="F701" s="204" t="s">
        <v>13</v>
      </c>
      <c r="G701" s="211"/>
      <c r="H701" s="211"/>
      <c r="I701" s="208"/>
      <c r="J701" s="822"/>
      <c r="K701" s="823"/>
      <c r="L701" s="823"/>
      <c r="M701" s="823"/>
      <c r="N701" s="824"/>
    </row>
    <row r="702" spans="1:14" ht="15.75" x14ac:dyDescent="0.25">
      <c r="A702" s="197" t="s">
        <v>1046</v>
      </c>
      <c r="B702" s="207" t="s">
        <v>1734</v>
      </c>
      <c r="C702" s="212">
        <v>40303</v>
      </c>
      <c r="D702" s="212">
        <v>41609</v>
      </c>
      <c r="E702" s="212">
        <v>40303</v>
      </c>
      <c r="F702" s="212">
        <v>41609</v>
      </c>
      <c r="G702" s="205">
        <v>1</v>
      </c>
      <c r="H702" s="205">
        <v>1</v>
      </c>
      <c r="I702" s="208"/>
      <c r="J702" s="822"/>
      <c r="K702" s="823"/>
      <c r="L702" s="823"/>
      <c r="M702" s="823"/>
      <c r="N702" s="824"/>
    </row>
    <row r="703" spans="1:14" ht="15.75" x14ac:dyDescent="0.25">
      <c r="A703" s="197" t="s">
        <v>1049</v>
      </c>
      <c r="B703" s="207" t="s">
        <v>1735</v>
      </c>
      <c r="C703" s="212">
        <v>40299</v>
      </c>
      <c r="D703" s="212">
        <v>41760</v>
      </c>
      <c r="E703" s="212">
        <v>40299</v>
      </c>
      <c r="F703" s="212"/>
      <c r="G703" s="211">
        <v>0.8</v>
      </c>
      <c r="H703" s="211">
        <v>0.8</v>
      </c>
      <c r="I703" s="208"/>
      <c r="J703" s="822" t="s">
        <v>1736</v>
      </c>
      <c r="K703" s="823"/>
      <c r="L703" s="823"/>
      <c r="M703" s="823"/>
      <c r="N703" s="824"/>
    </row>
    <row r="704" spans="1:14" ht="15.75" x14ac:dyDescent="0.25">
      <c r="A704" s="197" t="s">
        <v>1052</v>
      </c>
      <c r="B704" s="207" t="s">
        <v>1737</v>
      </c>
      <c r="C704" s="212">
        <v>41760</v>
      </c>
      <c r="D704" s="212">
        <v>41760</v>
      </c>
      <c r="E704" s="212"/>
      <c r="F704" s="212"/>
      <c r="G704" s="211">
        <v>0</v>
      </c>
      <c r="H704" s="211">
        <v>0</v>
      </c>
      <c r="I704" s="208"/>
      <c r="J704" s="822"/>
      <c r="K704" s="823"/>
      <c r="L704" s="823"/>
      <c r="M704" s="823"/>
      <c r="N704" s="824"/>
    </row>
    <row r="705" spans="1:14" ht="15.75" x14ac:dyDescent="0.25">
      <c r="A705" s="197" t="s">
        <v>1054</v>
      </c>
      <c r="B705" s="207" t="s">
        <v>1738</v>
      </c>
      <c r="C705" s="212" t="s">
        <v>13</v>
      </c>
      <c r="D705" s="212">
        <v>41791</v>
      </c>
      <c r="E705" s="212" t="s">
        <v>13</v>
      </c>
      <c r="F705" s="212"/>
      <c r="G705" s="211"/>
      <c r="H705" s="211"/>
      <c r="I705" s="208"/>
      <c r="J705" s="822"/>
      <c r="K705" s="823"/>
      <c r="L705" s="823"/>
      <c r="M705" s="823"/>
      <c r="N705" s="824"/>
    </row>
    <row r="706" spans="1:14" ht="15.75" x14ac:dyDescent="0.2">
      <c r="A706" s="197">
        <v>4</v>
      </c>
      <c r="B706" s="198" t="s">
        <v>1739</v>
      </c>
      <c r="C706" s="199"/>
      <c r="D706" s="210"/>
      <c r="E706" s="199"/>
      <c r="F706" s="210"/>
      <c r="G706" s="210"/>
      <c r="H706" s="210"/>
      <c r="I706" s="213"/>
      <c r="J706" s="822"/>
      <c r="K706" s="823"/>
      <c r="L706" s="823"/>
      <c r="M706" s="823"/>
      <c r="N706" s="824"/>
    </row>
    <row r="707" spans="1:14" ht="15.75" x14ac:dyDescent="0.2">
      <c r="A707" s="197" t="s">
        <v>1073</v>
      </c>
      <c r="B707" s="207" t="s">
        <v>1740</v>
      </c>
      <c r="C707" s="212">
        <v>41791</v>
      </c>
      <c r="D707" s="212">
        <v>41791</v>
      </c>
      <c r="E707" s="204"/>
      <c r="F707" s="204"/>
      <c r="G707" s="211">
        <v>0</v>
      </c>
      <c r="H707" s="211">
        <v>0</v>
      </c>
      <c r="I707" s="213"/>
      <c r="J707" s="822"/>
      <c r="K707" s="823"/>
      <c r="L707" s="823"/>
      <c r="M707" s="823"/>
      <c r="N707" s="824"/>
    </row>
    <row r="708" spans="1:14" ht="47.25" x14ac:dyDescent="0.25">
      <c r="A708" s="197" t="s">
        <v>1078</v>
      </c>
      <c r="B708" s="207" t="s">
        <v>1741</v>
      </c>
      <c r="C708" s="204" t="s">
        <v>13</v>
      </c>
      <c r="D708" s="212" t="s">
        <v>13</v>
      </c>
      <c r="E708" s="204" t="s">
        <v>13</v>
      </c>
      <c r="F708" s="212" t="s">
        <v>13</v>
      </c>
      <c r="G708" s="211"/>
      <c r="H708" s="211"/>
      <c r="I708" s="208"/>
      <c r="J708" s="822"/>
      <c r="K708" s="823"/>
      <c r="L708" s="823"/>
      <c r="M708" s="823"/>
      <c r="N708" s="824"/>
    </row>
    <row r="709" spans="1:14" ht="32.25" thickBot="1" x14ac:dyDescent="0.3">
      <c r="A709" s="197" t="s">
        <v>1087</v>
      </c>
      <c r="B709" s="207" t="s">
        <v>1742</v>
      </c>
      <c r="C709" s="216">
        <v>41791</v>
      </c>
      <c r="D709" s="216">
        <v>41791</v>
      </c>
      <c r="E709" s="204"/>
      <c r="F709" s="204"/>
      <c r="G709" s="211">
        <v>0</v>
      </c>
      <c r="H709" s="211">
        <v>0</v>
      </c>
      <c r="I709" s="208"/>
      <c r="J709" s="822"/>
      <c r="K709" s="823"/>
      <c r="L709" s="823"/>
      <c r="M709" s="823"/>
      <c r="N709" s="824"/>
    </row>
    <row r="710" spans="1:14" ht="32.25" thickBot="1" x14ac:dyDescent="0.3">
      <c r="A710" s="214" t="s">
        <v>1108</v>
      </c>
      <c r="B710" s="215" t="s">
        <v>1743</v>
      </c>
      <c r="C710" s="216">
        <v>41791</v>
      </c>
      <c r="D710" s="216">
        <v>41791</v>
      </c>
      <c r="E710" s="216"/>
      <c r="F710" s="217"/>
      <c r="G710" s="218">
        <v>0</v>
      </c>
      <c r="H710" s="218">
        <v>0</v>
      </c>
      <c r="I710" s="219"/>
      <c r="J710" s="825"/>
      <c r="K710" s="826"/>
      <c r="L710" s="826"/>
      <c r="M710" s="826"/>
      <c r="N710" s="827"/>
    </row>
    <row r="711" spans="1:14" ht="16.5" thickBot="1" x14ac:dyDescent="0.25">
      <c r="A711" s="1083" t="s">
        <v>605</v>
      </c>
      <c r="B711" s="1083"/>
      <c r="C711" s="1083"/>
      <c r="D711" s="1083"/>
      <c r="E711" s="1083"/>
      <c r="F711" s="1083"/>
      <c r="G711" s="1083"/>
      <c r="H711" s="1083"/>
      <c r="I711" s="1083"/>
      <c r="J711" s="1083"/>
      <c r="K711" s="1083"/>
      <c r="L711" s="1083"/>
      <c r="M711" s="1083"/>
      <c r="N711" s="1084"/>
    </row>
    <row r="712" spans="1:14" ht="15.75" x14ac:dyDescent="0.2">
      <c r="A712" s="197">
        <v>1</v>
      </c>
      <c r="B712" s="198" t="s">
        <v>1719</v>
      </c>
      <c r="C712" s="199"/>
      <c r="D712" s="200"/>
      <c r="E712" s="201"/>
      <c r="F712" s="201"/>
      <c r="G712" s="201"/>
      <c r="H712" s="201"/>
      <c r="I712" s="202"/>
      <c r="J712" s="831"/>
      <c r="K712" s="832"/>
      <c r="L712" s="832"/>
      <c r="M712" s="832"/>
      <c r="N712" s="833"/>
    </row>
    <row r="713" spans="1:14" ht="15.75" x14ac:dyDescent="0.2">
      <c r="A713" s="197" t="s">
        <v>787</v>
      </c>
      <c r="B713" s="203" t="s">
        <v>1720</v>
      </c>
      <c r="C713" s="204" t="s">
        <v>13</v>
      </c>
      <c r="D713" s="204" t="s">
        <v>13</v>
      </c>
      <c r="E713" s="204" t="s">
        <v>13</v>
      </c>
      <c r="F713" s="204" t="s">
        <v>13</v>
      </c>
      <c r="G713" s="205"/>
      <c r="H713" s="205"/>
      <c r="I713" s="206"/>
      <c r="J713" s="822"/>
      <c r="K713" s="823"/>
      <c r="L713" s="823"/>
      <c r="M713" s="823"/>
      <c r="N713" s="824"/>
    </row>
    <row r="714" spans="1:14" ht="15.75" x14ac:dyDescent="0.2">
      <c r="A714" s="197" t="s">
        <v>799</v>
      </c>
      <c r="B714" s="203" t="s">
        <v>1721</v>
      </c>
      <c r="C714" s="204" t="s">
        <v>13</v>
      </c>
      <c r="D714" s="204" t="s">
        <v>13</v>
      </c>
      <c r="E714" s="204" t="s">
        <v>13</v>
      </c>
      <c r="F714" s="204" t="s">
        <v>13</v>
      </c>
      <c r="G714" s="205"/>
      <c r="H714" s="205"/>
      <c r="I714" s="206"/>
      <c r="J714" s="822"/>
      <c r="K714" s="823"/>
      <c r="L714" s="823"/>
      <c r="M714" s="823"/>
      <c r="N714" s="824"/>
    </row>
    <row r="715" spans="1:14" ht="31.5" x14ac:dyDescent="0.2">
      <c r="A715" s="197" t="s">
        <v>801</v>
      </c>
      <c r="B715" s="207" t="s">
        <v>1722</v>
      </c>
      <c r="C715" s="204">
        <v>41365</v>
      </c>
      <c r="D715" s="204">
        <v>41365</v>
      </c>
      <c r="E715" s="204">
        <v>41365</v>
      </c>
      <c r="F715" s="204">
        <v>41365</v>
      </c>
      <c r="G715" s="205">
        <v>1</v>
      </c>
      <c r="H715" s="205">
        <v>1</v>
      </c>
      <c r="I715" s="206"/>
      <c r="J715" s="822"/>
      <c r="K715" s="823"/>
      <c r="L715" s="823"/>
      <c r="M715" s="823"/>
      <c r="N715" s="824"/>
    </row>
    <row r="716" spans="1:14" ht="15.75" x14ac:dyDescent="0.2">
      <c r="A716" s="197" t="s">
        <v>803</v>
      </c>
      <c r="B716" s="207" t="s">
        <v>1723</v>
      </c>
      <c r="C716" s="204" t="s">
        <v>13</v>
      </c>
      <c r="D716" s="204" t="s">
        <v>13</v>
      </c>
      <c r="E716" s="204" t="s">
        <v>13</v>
      </c>
      <c r="F716" s="204" t="s">
        <v>13</v>
      </c>
      <c r="G716" s="205"/>
      <c r="H716" s="205"/>
      <c r="I716" s="206"/>
      <c r="J716" s="822"/>
      <c r="K716" s="823"/>
      <c r="L716" s="823"/>
      <c r="M716" s="823"/>
      <c r="N716" s="824"/>
    </row>
    <row r="717" spans="1:14" ht="15.75" x14ac:dyDescent="0.25">
      <c r="A717" s="197" t="s">
        <v>1724</v>
      </c>
      <c r="B717" s="207" t="s">
        <v>1725</v>
      </c>
      <c r="C717" s="204">
        <v>41426</v>
      </c>
      <c r="D717" s="204">
        <v>41426</v>
      </c>
      <c r="E717" s="204">
        <v>41426</v>
      </c>
      <c r="F717" s="204">
        <v>41426</v>
      </c>
      <c r="G717" s="205">
        <v>1</v>
      </c>
      <c r="H717" s="205">
        <v>1</v>
      </c>
      <c r="I717" s="208"/>
      <c r="J717" s="822"/>
      <c r="K717" s="823"/>
      <c r="L717" s="823"/>
      <c r="M717" s="823"/>
      <c r="N717" s="824"/>
    </row>
    <row r="718" spans="1:14" ht="47.25" x14ac:dyDescent="0.25">
      <c r="A718" s="197" t="s">
        <v>1726</v>
      </c>
      <c r="B718" s="207" t="s">
        <v>1727</v>
      </c>
      <c r="C718" s="209" t="s">
        <v>13</v>
      </c>
      <c r="D718" s="209" t="s">
        <v>13</v>
      </c>
      <c r="E718" s="209" t="s">
        <v>13</v>
      </c>
      <c r="F718" s="209" t="s">
        <v>13</v>
      </c>
      <c r="G718" s="210"/>
      <c r="H718" s="210"/>
      <c r="I718" s="208"/>
      <c r="J718" s="822"/>
      <c r="K718" s="823"/>
      <c r="L718" s="823"/>
      <c r="M718" s="823"/>
      <c r="N718" s="824"/>
    </row>
    <row r="719" spans="1:14" ht="15.75" x14ac:dyDescent="0.25">
      <c r="A719" s="197">
        <v>2</v>
      </c>
      <c r="B719" s="198" t="s">
        <v>1728</v>
      </c>
      <c r="C719" s="199"/>
      <c r="D719" s="210"/>
      <c r="E719" s="199"/>
      <c r="F719" s="210"/>
      <c r="G719" s="210"/>
      <c r="H719" s="210"/>
      <c r="I719" s="208"/>
      <c r="J719" s="822"/>
      <c r="K719" s="823"/>
      <c r="L719" s="823"/>
      <c r="M719" s="823"/>
      <c r="N719" s="824"/>
    </row>
    <row r="720" spans="1:14" ht="31.5" x14ac:dyDescent="0.25">
      <c r="A720" s="197" t="s">
        <v>815</v>
      </c>
      <c r="B720" s="207" t="s">
        <v>1729</v>
      </c>
      <c r="C720" s="204">
        <v>41426</v>
      </c>
      <c r="D720" s="204">
        <v>41426</v>
      </c>
      <c r="E720" s="204">
        <v>41426</v>
      </c>
      <c r="F720" s="204">
        <v>41426</v>
      </c>
      <c r="G720" s="211">
        <v>1</v>
      </c>
      <c r="H720" s="211">
        <v>1</v>
      </c>
      <c r="I720" s="208"/>
      <c r="J720" s="822"/>
      <c r="K720" s="823"/>
      <c r="L720" s="823"/>
      <c r="M720" s="823"/>
      <c r="N720" s="824"/>
    </row>
    <row r="721" spans="1:14" ht="47.25" x14ac:dyDescent="0.25">
      <c r="A721" s="197" t="s">
        <v>218</v>
      </c>
      <c r="B721" s="207" t="s">
        <v>1730</v>
      </c>
      <c r="C721" s="209" t="s">
        <v>13</v>
      </c>
      <c r="D721" s="209" t="s">
        <v>13</v>
      </c>
      <c r="E721" s="209" t="s">
        <v>13</v>
      </c>
      <c r="F721" s="209" t="s">
        <v>13</v>
      </c>
      <c r="G721" s="210"/>
      <c r="H721" s="210"/>
      <c r="I721" s="208"/>
      <c r="J721" s="822"/>
      <c r="K721" s="823"/>
      <c r="L721" s="823"/>
      <c r="M721" s="823"/>
      <c r="N721" s="824"/>
    </row>
    <row r="722" spans="1:14" ht="31.5" x14ac:dyDescent="0.25">
      <c r="A722" s="197" t="s">
        <v>818</v>
      </c>
      <c r="B722" s="207" t="s">
        <v>1731</v>
      </c>
      <c r="C722" s="209" t="s">
        <v>13</v>
      </c>
      <c r="D722" s="209" t="s">
        <v>13</v>
      </c>
      <c r="E722" s="209" t="s">
        <v>13</v>
      </c>
      <c r="F722" s="209" t="s">
        <v>13</v>
      </c>
      <c r="G722" s="210"/>
      <c r="H722" s="210"/>
      <c r="I722" s="208"/>
      <c r="J722" s="822"/>
      <c r="K722" s="823"/>
      <c r="L722" s="823"/>
      <c r="M722" s="823"/>
      <c r="N722" s="824"/>
    </row>
    <row r="723" spans="1:14" ht="47.25" x14ac:dyDescent="0.25">
      <c r="A723" s="197">
        <v>3</v>
      </c>
      <c r="B723" s="198" t="s">
        <v>1732</v>
      </c>
      <c r="C723" s="199"/>
      <c r="D723" s="210"/>
      <c r="E723" s="199"/>
      <c r="F723" s="210"/>
      <c r="G723" s="210"/>
      <c r="H723" s="210"/>
      <c r="I723" s="208"/>
      <c r="J723" s="822"/>
      <c r="K723" s="823"/>
      <c r="L723" s="823"/>
      <c r="M723" s="823"/>
      <c r="N723" s="824"/>
    </row>
    <row r="724" spans="1:14" ht="31.5" x14ac:dyDescent="0.25">
      <c r="A724" s="197" t="s">
        <v>1044</v>
      </c>
      <c r="B724" s="207" t="s">
        <v>1733</v>
      </c>
      <c r="C724" s="204" t="s">
        <v>13</v>
      </c>
      <c r="D724" s="204" t="s">
        <v>13</v>
      </c>
      <c r="E724" s="204" t="s">
        <v>13</v>
      </c>
      <c r="F724" s="204" t="s">
        <v>13</v>
      </c>
      <c r="G724" s="211"/>
      <c r="H724" s="211"/>
      <c r="I724" s="208"/>
      <c r="J724" s="822"/>
      <c r="K724" s="823"/>
      <c r="L724" s="823"/>
      <c r="M724" s="823"/>
      <c r="N724" s="824"/>
    </row>
    <row r="725" spans="1:14" ht="15.75" x14ac:dyDescent="0.25">
      <c r="A725" s="197" t="s">
        <v>1046</v>
      </c>
      <c r="B725" s="207" t="s">
        <v>1734</v>
      </c>
      <c r="C725" s="204">
        <v>41153</v>
      </c>
      <c r="D725" s="212">
        <v>41244</v>
      </c>
      <c r="E725" s="204">
        <v>41153</v>
      </c>
      <c r="F725" s="212">
        <v>41244</v>
      </c>
      <c r="G725" s="205">
        <v>1</v>
      </c>
      <c r="H725" s="205">
        <v>1</v>
      </c>
      <c r="I725" s="208"/>
      <c r="J725" s="822"/>
      <c r="K725" s="823"/>
      <c r="L725" s="823"/>
      <c r="M725" s="823"/>
      <c r="N725" s="824"/>
    </row>
    <row r="726" spans="1:14" ht="15.75" x14ac:dyDescent="0.25">
      <c r="A726" s="197" t="s">
        <v>1049</v>
      </c>
      <c r="B726" s="207" t="s">
        <v>1735</v>
      </c>
      <c r="C726" s="212">
        <v>41153</v>
      </c>
      <c r="D726" s="212">
        <v>41244</v>
      </c>
      <c r="E726" s="212">
        <v>41153</v>
      </c>
      <c r="F726" s="212">
        <v>41244</v>
      </c>
      <c r="G726" s="211">
        <v>1</v>
      </c>
      <c r="H726" s="211">
        <v>1</v>
      </c>
      <c r="I726" s="208"/>
      <c r="J726" s="822" t="s">
        <v>1736</v>
      </c>
      <c r="K726" s="823"/>
      <c r="L726" s="823"/>
      <c r="M726" s="823"/>
      <c r="N726" s="824"/>
    </row>
    <row r="727" spans="1:14" ht="15.75" x14ac:dyDescent="0.25">
      <c r="A727" s="197" t="s">
        <v>1052</v>
      </c>
      <c r="B727" s="207" t="s">
        <v>1737</v>
      </c>
      <c r="C727" s="212">
        <v>41244</v>
      </c>
      <c r="D727" s="212">
        <v>41244</v>
      </c>
      <c r="E727" s="212">
        <v>41244</v>
      </c>
      <c r="F727" s="212">
        <v>41244</v>
      </c>
      <c r="G727" s="211">
        <v>1</v>
      </c>
      <c r="H727" s="211">
        <v>1</v>
      </c>
      <c r="I727" s="208"/>
      <c r="J727" s="822"/>
      <c r="K727" s="823"/>
      <c r="L727" s="823"/>
      <c r="M727" s="823"/>
      <c r="N727" s="824"/>
    </row>
    <row r="728" spans="1:14" ht="15.75" x14ac:dyDescent="0.25">
      <c r="A728" s="197" t="s">
        <v>1054</v>
      </c>
      <c r="B728" s="207" t="s">
        <v>1738</v>
      </c>
      <c r="C728" s="212" t="s">
        <v>13</v>
      </c>
      <c r="D728" s="212">
        <v>41244</v>
      </c>
      <c r="E728" s="212" t="s">
        <v>13</v>
      </c>
      <c r="F728" s="212">
        <v>41244</v>
      </c>
      <c r="G728" s="211">
        <v>1</v>
      </c>
      <c r="H728" s="211">
        <v>1</v>
      </c>
      <c r="I728" s="208"/>
      <c r="J728" s="822"/>
      <c r="K728" s="823"/>
      <c r="L728" s="823"/>
      <c r="M728" s="823"/>
      <c r="N728" s="824"/>
    </row>
    <row r="729" spans="1:14" ht="15.75" x14ac:dyDescent="0.2">
      <c r="A729" s="197">
        <v>4</v>
      </c>
      <c r="B729" s="198" t="s">
        <v>1739</v>
      </c>
      <c r="C729" s="199"/>
      <c r="D729" s="210"/>
      <c r="E729" s="199"/>
      <c r="F729" s="210"/>
      <c r="G729" s="210"/>
      <c r="H729" s="210"/>
      <c r="I729" s="213"/>
      <c r="J729" s="822"/>
      <c r="K729" s="823"/>
      <c r="L729" s="823"/>
      <c r="M729" s="823"/>
      <c r="N729" s="824"/>
    </row>
    <row r="730" spans="1:14" ht="15.75" x14ac:dyDescent="0.2">
      <c r="A730" s="197" t="s">
        <v>1073</v>
      </c>
      <c r="B730" s="207" t="s">
        <v>1740</v>
      </c>
      <c r="C730" s="212">
        <v>41275</v>
      </c>
      <c r="D730" s="212">
        <v>41275</v>
      </c>
      <c r="E730" s="212">
        <v>41275</v>
      </c>
      <c r="F730" s="212">
        <v>41275</v>
      </c>
      <c r="G730" s="211">
        <v>1</v>
      </c>
      <c r="H730" s="211">
        <v>1</v>
      </c>
      <c r="I730" s="213"/>
      <c r="J730" s="822"/>
      <c r="K730" s="823"/>
      <c r="L730" s="823"/>
      <c r="M730" s="823"/>
      <c r="N730" s="824"/>
    </row>
    <row r="731" spans="1:14" ht="47.25" x14ac:dyDescent="0.25">
      <c r="A731" s="197" t="s">
        <v>1078</v>
      </c>
      <c r="B731" s="207" t="s">
        <v>1741</v>
      </c>
      <c r="C731" s="204" t="s">
        <v>13</v>
      </c>
      <c r="D731" s="212" t="s">
        <v>13</v>
      </c>
      <c r="E731" s="204" t="s">
        <v>13</v>
      </c>
      <c r="F731" s="212" t="s">
        <v>13</v>
      </c>
      <c r="G731" s="211"/>
      <c r="H731" s="211"/>
      <c r="I731" s="208"/>
      <c r="J731" s="822"/>
      <c r="K731" s="823"/>
      <c r="L731" s="823"/>
      <c r="M731" s="823"/>
      <c r="N731" s="824"/>
    </row>
    <row r="732" spans="1:14" ht="32.25" thickBot="1" x14ac:dyDescent="0.3">
      <c r="A732" s="197" t="s">
        <v>1087</v>
      </c>
      <c r="B732" s="207" t="s">
        <v>1742</v>
      </c>
      <c r="C732" s="216">
        <v>41275</v>
      </c>
      <c r="D732" s="216">
        <v>41275</v>
      </c>
      <c r="E732" s="216">
        <v>41275</v>
      </c>
      <c r="F732" s="216">
        <v>41275</v>
      </c>
      <c r="G732" s="211">
        <v>1</v>
      </c>
      <c r="H732" s="211">
        <v>1</v>
      </c>
      <c r="I732" s="208"/>
      <c r="J732" s="822"/>
      <c r="K732" s="823"/>
      <c r="L732" s="823"/>
      <c r="M732" s="823"/>
      <c r="N732" s="824"/>
    </row>
    <row r="733" spans="1:14" ht="32.25" thickBot="1" x14ac:dyDescent="0.3">
      <c r="A733" s="214" t="s">
        <v>1108</v>
      </c>
      <c r="B733" s="215" t="s">
        <v>1743</v>
      </c>
      <c r="C733" s="216">
        <v>41275</v>
      </c>
      <c r="D733" s="216">
        <v>41275</v>
      </c>
      <c r="E733" s="216">
        <v>41275</v>
      </c>
      <c r="F733" s="216">
        <v>41275</v>
      </c>
      <c r="G733" s="218">
        <v>1</v>
      </c>
      <c r="H733" s="218">
        <v>1</v>
      </c>
      <c r="I733" s="219"/>
      <c r="J733" s="825"/>
      <c r="K733" s="826"/>
      <c r="L733" s="826"/>
      <c r="M733" s="826"/>
      <c r="N733" s="827"/>
    </row>
    <row r="734" spans="1:14" ht="16.5" thickBot="1" x14ac:dyDescent="0.25">
      <c r="A734" s="1083" t="s">
        <v>1771</v>
      </c>
      <c r="B734" s="1083"/>
      <c r="C734" s="1083"/>
      <c r="D734" s="1083"/>
      <c r="E734" s="1083"/>
      <c r="F734" s="1083"/>
      <c r="G734" s="1083"/>
      <c r="H734" s="1083"/>
      <c r="I734" s="1083"/>
      <c r="J734" s="1083"/>
      <c r="K734" s="1083"/>
      <c r="L734" s="1083"/>
      <c r="M734" s="1083"/>
      <c r="N734" s="1084"/>
    </row>
    <row r="735" spans="1:14" ht="15.75" x14ac:dyDescent="0.2">
      <c r="A735" s="197">
        <v>1</v>
      </c>
      <c r="B735" s="198" t="s">
        <v>1719</v>
      </c>
      <c r="C735" s="199"/>
      <c r="D735" s="200"/>
      <c r="E735" s="201"/>
      <c r="F735" s="201"/>
      <c r="G735" s="201"/>
      <c r="H735" s="201"/>
      <c r="I735" s="202"/>
      <c r="J735" s="831"/>
      <c r="K735" s="832"/>
      <c r="L735" s="832"/>
      <c r="M735" s="832"/>
      <c r="N735" s="833"/>
    </row>
    <row r="736" spans="1:14" ht="15.75" x14ac:dyDescent="0.2">
      <c r="A736" s="197" t="s">
        <v>787</v>
      </c>
      <c r="B736" s="203" t="s">
        <v>1720</v>
      </c>
      <c r="C736" s="204" t="s">
        <v>13</v>
      </c>
      <c r="D736" s="204" t="s">
        <v>13</v>
      </c>
      <c r="E736" s="204" t="s">
        <v>13</v>
      </c>
      <c r="F736" s="204" t="s">
        <v>13</v>
      </c>
      <c r="G736" s="205"/>
      <c r="H736" s="205"/>
      <c r="I736" s="206"/>
      <c r="J736" s="822"/>
      <c r="K736" s="823"/>
      <c r="L736" s="823"/>
      <c r="M736" s="823"/>
      <c r="N736" s="824"/>
    </row>
    <row r="737" spans="1:14" ht="15.75" x14ac:dyDescent="0.2">
      <c r="A737" s="197" t="s">
        <v>799</v>
      </c>
      <c r="B737" s="203" t="s">
        <v>1721</v>
      </c>
      <c r="C737" s="204" t="s">
        <v>13</v>
      </c>
      <c r="D737" s="204" t="s">
        <v>13</v>
      </c>
      <c r="E737" s="204" t="s">
        <v>13</v>
      </c>
      <c r="F737" s="204" t="s">
        <v>13</v>
      </c>
      <c r="G737" s="205"/>
      <c r="H737" s="205"/>
      <c r="I737" s="206"/>
      <c r="J737" s="822"/>
      <c r="K737" s="823"/>
      <c r="L737" s="823"/>
      <c r="M737" s="823"/>
      <c r="N737" s="824"/>
    </row>
    <row r="738" spans="1:14" ht="31.5" x14ac:dyDescent="0.2">
      <c r="A738" s="197" t="s">
        <v>801</v>
      </c>
      <c r="B738" s="207" t="s">
        <v>1722</v>
      </c>
      <c r="C738" s="204">
        <v>41640</v>
      </c>
      <c r="D738" s="204">
        <v>41640</v>
      </c>
      <c r="E738" s="204">
        <v>41640</v>
      </c>
      <c r="F738" s="204">
        <v>41640</v>
      </c>
      <c r="G738" s="205">
        <v>0.8</v>
      </c>
      <c r="H738" s="205">
        <v>0.8</v>
      </c>
      <c r="I738" s="206"/>
      <c r="J738" s="822"/>
      <c r="K738" s="823"/>
      <c r="L738" s="823"/>
      <c r="M738" s="823"/>
      <c r="N738" s="824"/>
    </row>
    <row r="739" spans="1:14" ht="15.75" x14ac:dyDescent="0.2">
      <c r="A739" s="197" t="s">
        <v>803</v>
      </c>
      <c r="B739" s="207" t="s">
        <v>1723</v>
      </c>
      <c r="C739" s="204" t="s">
        <v>13</v>
      </c>
      <c r="D739" s="204" t="s">
        <v>13</v>
      </c>
      <c r="E739" s="204" t="s">
        <v>13</v>
      </c>
      <c r="F739" s="204" t="s">
        <v>13</v>
      </c>
      <c r="G739" s="205"/>
      <c r="H739" s="205"/>
      <c r="I739" s="206"/>
      <c r="J739" s="822"/>
      <c r="K739" s="823"/>
      <c r="L739" s="823"/>
      <c r="M739" s="823"/>
      <c r="N739" s="824"/>
    </row>
    <row r="740" spans="1:14" ht="15.75" x14ac:dyDescent="0.25">
      <c r="A740" s="197" t="s">
        <v>1724</v>
      </c>
      <c r="B740" s="207" t="s">
        <v>1725</v>
      </c>
      <c r="C740" s="204">
        <v>41640</v>
      </c>
      <c r="D740" s="204">
        <v>41671</v>
      </c>
      <c r="E740" s="204" t="s">
        <v>13</v>
      </c>
      <c r="F740" s="204" t="s">
        <v>13</v>
      </c>
      <c r="G740" s="205">
        <v>0</v>
      </c>
      <c r="H740" s="205">
        <v>0</v>
      </c>
      <c r="I740" s="208"/>
      <c r="J740" s="822"/>
      <c r="K740" s="823"/>
      <c r="L740" s="823"/>
      <c r="M740" s="823"/>
      <c r="N740" s="824"/>
    </row>
    <row r="741" spans="1:14" ht="47.25" x14ac:dyDescent="0.25">
      <c r="A741" s="197" t="s">
        <v>1726</v>
      </c>
      <c r="B741" s="207" t="s">
        <v>1727</v>
      </c>
      <c r="C741" s="209" t="s">
        <v>13</v>
      </c>
      <c r="D741" s="209" t="s">
        <v>13</v>
      </c>
      <c r="E741" s="209" t="s">
        <v>13</v>
      </c>
      <c r="F741" s="209" t="s">
        <v>13</v>
      </c>
      <c r="G741" s="210"/>
      <c r="H741" s="210"/>
      <c r="I741" s="208"/>
      <c r="J741" s="822"/>
      <c r="K741" s="823"/>
      <c r="L741" s="823"/>
      <c r="M741" s="823"/>
      <c r="N741" s="824"/>
    </row>
    <row r="742" spans="1:14" ht="15.75" x14ac:dyDescent="0.25">
      <c r="A742" s="197">
        <v>2</v>
      </c>
      <c r="B742" s="198" t="s">
        <v>1728</v>
      </c>
      <c r="C742" s="199"/>
      <c r="D742" s="210"/>
      <c r="E742" s="199"/>
      <c r="F742" s="210"/>
      <c r="G742" s="210"/>
      <c r="H742" s="210"/>
      <c r="I742" s="208"/>
      <c r="J742" s="822"/>
      <c r="K742" s="823"/>
      <c r="L742" s="823"/>
      <c r="M742" s="823"/>
      <c r="N742" s="824"/>
    </row>
    <row r="743" spans="1:14" ht="31.5" x14ac:dyDescent="0.25">
      <c r="A743" s="197" t="s">
        <v>815</v>
      </c>
      <c r="B743" s="207" t="s">
        <v>1729</v>
      </c>
      <c r="C743" s="209" t="s">
        <v>13</v>
      </c>
      <c r="D743" s="209" t="s">
        <v>13</v>
      </c>
      <c r="E743" s="209" t="s">
        <v>13</v>
      </c>
      <c r="F743" s="209" t="s">
        <v>13</v>
      </c>
      <c r="G743" s="211">
        <v>0</v>
      </c>
      <c r="H743" s="211">
        <v>0</v>
      </c>
      <c r="I743" s="208"/>
      <c r="J743" s="822"/>
      <c r="K743" s="823"/>
      <c r="L743" s="823"/>
      <c r="M743" s="823"/>
      <c r="N743" s="824"/>
    </row>
    <row r="744" spans="1:14" ht="47.25" x14ac:dyDescent="0.25">
      <c r="A744" s="197" t="s">
        <v>218</v>
      </c>
      <c r="B744" s="207" t="s">
        <v>1730</v>
      </c>
      <c r="C744" s="209" t="s">
        <v>13</v>
      </c>
      <c r="D744" s="209" t="s">
        <v>13</v>
      </c>
      <c r="E744" s="209" t="s">
        <v>13</v>
      </c>
      <c r="F744" s="209" t="s">
        <v>13</v>
      </c>
      <c r="G744" s="210"/>
      <c r="H744" s="210"/>
      <c r="I744" s="208"/>
      <c r="J744" s="822"/>
      <c r="K744" s="823"/>
      <c r="L744" s="823"/>
      <c r="M744" s="823"/>
      <c r="N744" s="824"/>
    </row>
    <row r="745" spans="1:14" ht="31.5" x14ac:dyDescent="0.25">
      <c r="A745" s="197" t="s">
        <v>818</v>
      </c>
      <c r="B745" s="207" t="s">
        <v>1731</v>
      </c>
      <c r="C745" s="209" t="s">
        <v>13</v>
      </c>
      <c r="D745" s="209" t="s">
        <v>13</v>
      </c>
      <c r="E745" s="209" t="s">
        <v>13</v>
      </c>
      <c r="F745" s="209" t="s">
        <v>13</v>
      </c>
      <c r="G745" s="210"/>
      <c r="H745" s="210"/>
      <c r="I745" s="208"/>
      <c r="J745" s="822"/>
      <c r="K745" s="823"/>
      <c r="L745" s="823"/>
      <c r="M745" s="823"/>
      <c r="N745" s="824"/>
    </row>
    <row r="746" spans="1:14" ht="47.25" x14ac:dyDescent="0.25">
      <c r="A746" s="197">
        <v>3</v>
      </c>
      <c r="B746" s="198" t="s">
        <v>1732</v>
      </c>
      <c r="C746" s="199"/>
      <c r="D746" s="210"/>
      <c r="E746" s="199"/>
      <c r="F746" s="210"/>
      <c r="G746" s="210"/>
      <c r="H746" s="210"/>
      <c r="I746" s="208"/>
      <c r="J746" s="822"/>
      <c r="K746" s="823"/>
      <c r="L746" s="823"/>
      <c r="M746" s="823"/>
      <c r="N746" s="824"/>
    </row>
    <row r="747" spans="1:14" ht="31.5" x14ac:dyDescent="0.25">
      <c r="A747" s="197" t="s">
        <v>1044</v>
      </c>
      <c r="B747" s="207" t="s">
        <v>1733</v>
      </c>
      <c r="C747" s="204" t="s">
        <v>13</v>
      </c>
      <c r="D747" s="204" t="s">
        <v>13</v>
      </c>
      <c r="E747" s="204" t="s">
        <v>13</v>
      </c>
      <c r="F747" s="204" t="s">
        <v>13</v>
      </c>
      <c r="G747" s="211"/>
      <c r="H747" s="211"/>
      <c r="I747" s="208"/>
      <c r="J747" s="822"/>
      <c r="K747" s="823"/>
      <c r="L747" s="823"/>
      <c r="M747" s="823"/>
      <c r="N747" s="824"/>
    </row>
    <row r="748" spans="1:14" ht="15.75" x14ac:dyDescent="0.25">
      <c r="A748" s="197" t="s">
        <v>1046</v>
      </c>
      <c r="B748" s="207" t="s">
        <v>1734</v>
      </c>
      <c r="C748" s="209" t="s">
        <v>13</v>
      </c>
      <c r="D748" s="209" t="s">
        <v>13</v>
      </c>
      <c r="E748" s="209" t="s">
        <v>13</v>
      </c>
      <c r="F748" s="209" t="s">
        <v>13</v>
      </c>
      <c r="G748" s="205">
        <v>0</v>
      </c>
      <c r="H748" s="205">
        <v>0</v>
      </c>
      <c r="I748" s="208"/>
      <c r="J748" s="822"/>
      <c r="K748" s="823"/>
      <c r="L748" s="823"/>
      <c r="M748" s="823"/>
      <c r="N748" s="824"/>
    </row>
    <row r="749" spans="1:14" ht="15.75" x14ac:dyDescent="0.25">
      <c r="A749" s="197" t="s">
        <v>1049</v>
      </c>
      <c r="B749" s="207" t="s">
        <v>1735</v>
      </c>
      <c r="C749" s="209" t="s">
        <v>13</v>
      </c>
      <c r="D749" s="209" t="s">
        <v>13</v>
      </c>
      <c r="E749" s="209" t="s">
        <v>13</v>
      </c>
      <c r="F749" s="209" t="s">
        <v>13</v>
      </c>
      <c r="G749" s="211">
        <v>0</v>
      </c>
      <c r="H749" s="211">
        <v>0</v>
      </c>
      <c r="I749" s="208"/>
      <c r="J749" s="822" t="s">
        <v>1736</v>
      </c>
      <c r="K749" s="823"/>
      <c r="L749" s="823"/>
      <c r="M749" s="823"/>
      <c r="N749" s="824"/>
    </row>
    <row r="750" spans="1:14" ht="15.75" x14ac:dyDescent="0.25">
      <c r="A750" s="197" t="s">
        <v>1052</v>
      </c>
      <c r="B750" s="207" t="s">
        <v>1737</v>
      </c>
      <c r="C750" s="209" t="s">
        <v>13</v>
      </c>
      <c r="D750" s="209" t="s">
        <v>13</v>
      </c>
      <c r="E750" s="209" t="s">
        <v>13</v>
      </c>
      <c r="F750" s="209" t="s">
        <v>13</v>
      </c>
      <c r="G750" s="211">
        <v>0</v>
      </c>
      <c r="H750" s="211">
        <v>0</v>
      </c>
      <c r="I750" s="208"/>
      <c r="J750" s="822"/>
      <c r="K750" s="823"/>
      <c r="L750" s="823"/>
      <c r="M750" s="823"/>
      <c r="N750" s="824"/>
    </row>
    <row r="751" spans="1:14" ht="15.75" x14ac:dyDescent="0.25">
      <c r="A751" s="197" t="s">
        <v>1054</v>
      </c>
      <c r="B751" s="207" t="s">
        <v>1738</v>
      </c>
      <c r="C751" s="209" t="s">
        <v>13</v>
      </c>
      <c r="D751" s="209" t="s">
        <v>13</v>
      </c>
      <c r="E751" s="209" t="s">
        <v>13</v>
      </c>
      <c r="F751" s="209" t="s">
        <v>13</v>
      </c>
      <c r="G751" s="211">
        <v>0</v>
      </c>
      <c r="H751" s="211">
        <v>0</v>
      </c>
      <c r="I751" s="208"/>
      <c r="J751" s="822"/>
      <c r="K751" s="823"/>
      <c r="L751" s="823"/>
      <c r="M751" s="823"/>
      <c r="N751" s="824"/>
    </row>
    <row r="752" spans="1:14" ht="15.75" x14ac:dyDescent="0.2">
      <c r="A752" s="197">
        <v>4</v>
      </c>
      <c r="B752" s="198" t="s">
        <v>1739</v>
      </c>
      <c r="C752" s="199"/>
      <c r="D752" s="210"/>
      <c r="E752" s="199"/>
      <c r="F752" s="210"/>
      <c r="G752" s="210"/>
      <c r="H752" s="210"/>
      <c r="I752" s="213"/>
      <c r="J752" s="822"/>
      <c r="K752" s="823"/>
      <c r="L752" s="823"/>
      <c r="M752" s="823"/>
      <c r="N752" s="824"/>
    </row>
    <row r="753" spans="1:14" ht="15.75" x14ac:dyDescent="0.2">
      <c r="A753" s="197" t="s">
        <v>1073</v>
      </c>
      <c r="B753" s="207" t="s">
        <v>1740</v>
      </c>
      <c r="C753" s="209" t="s">
        <v>13</v>
      </c>
      <c r="D753" s="209" t="s">
        <v>13</v>
      </c>
      <c r="E753" s="209" t="s">
        <v>13</v>
      </c>
      <c r="F753" s="209" t="s">
        <v>13</v>
      </c>
      <c r="G753" s="211">
        <v>0</v>
      </c>
      <c r="H753" s="211">
        <v>0</v>
      </c>
      <c r="I753" s="213"/>
      <c r="J753" s="822"/>
      <c r="K753" s="823"/>
      <c r="L753" s="823"/>
      <c r="M753" s="823"/>
      <c r="N753" s="824"/>
    </row>
    <row r="754" spans="1:14" ht="47.25" x14ac:dyDescent="0.25">
      <c r="A754" s="197" t="s">
        <v>1078</v>
      </c>
      <c r="B754" s="207" t="s">
        <v>1741</v>
      </c>
      <c r="C754" s="204" t="s">
        <v>13</v>
      </c>
      <c r="D754" s="212" t="s">
        <v>13</v>
      </c>
      <c r="E754" s="204" t="s">
        <v>13</v>
      </c>
      <c r="F754" s="212" t="s">
        <v>13</v>
      </c>
      <c r="G754" s="211"/>
      <c r="H754" s="211"/>
      <c r="I754" s="208"/>
      <c r="J754" s="822"/>
      <c r="K754" s="823"/>
      <c r="L754" s="823"/>
      <c r="M754" s="823"/>
      <c r="N754" s="824"/>
    </row>
    <row r="755" spans="1:14" ht="31.5" x14ac:dyDescent="0.25">
      <c r="A755" s="197" t="s">
        <v>1087</v>
      </c>
      <c r="B755" s="207" t="s">
        <v>1742</v>
      </c>
      <c r="C755" s="209" t="s">
        <v>13</v>
      </c>
      <c r="D755" s="209" t="s">
        <v>13</v>
      </c>
      <c r="E755" s="209" t="s">
        <v>13</v>
      </c>
      <c r="F755" s="209" t="s">
        <v>13</v>
      </c>
      <c r="G755" s="211">
        <v>0</v>
      </c>
      <c r="H755" s="211">
        <v>0</v>
      </c>
      <c r="I755" s="208"/>
      <c r="J755" s="822"/>
      <c r="K755" s="823"/>
      <c r="L755" s="823"/>
      <c r="M755" s="823"/>
      <c r="N755" s="824"/>
    </row>
    <row r="756" spans="1:14" ht="32.25" thickBot="1" x14ac:dyDescent="0.3">
      <c r="A756" s="214" t="s">
        <v>1108</v>
      </c>
      <c r="B756" s="215" t="s">
        <v>1743</v>
      </c>
      <c r="C756" s="209" t="s">
        <v>13</v>
      </c>
      <c r="D756" s="209" t="s">
        <v>13</v>
      </c>
      <c r="E756" s="209" t="s">
        <v>13</v>
      </c>
      <c r="F756" s="209" t="s">
        <v>13</v>
      </c>
      <c r="G756" s="218">
        <v>0</v>
      </c>
      <c r="H756" s="218">
        <v>0</v>
      </c>
      <c r="I756" s="219"/>
      <c r="J756" s="825"/>
      <c r="K756" s="826"/>
      <c r="L756" s="826"/>
      <c r="M756" s="826"/>
      <c r="N756" s="827"/>
    </row>
    <row r="757" spans="1:14" ht="16.5" thickBot="1" x14ac:dyDescent="0.25">
      <c r="A757" s="1083" t="s">
        <v>1772</v>
      </c>
      <c r="B757" s="1083"/>
      <c r="C757" s="1083"/>
      <c r="D757" s="1083"/>
      <c r="E757" s="1083"/>
      <c r="F757" s="1083"/>
      <c r="G757" s="1083"/>
      <c r="H757" s="1083"/>
      <c r="I757" s="1083"/>
      <c r="J757" s="1083"/>
      <c r="K757" s="1083"/>
      <c r="L757" s="1083"/>
      <c r="M757" s="1083"/>
      <c r="N757" s="1084"/>
    </row>
    <row r="758" spans="1:14" ht="15.75" x14ac:dyDescent="0.2">
      <c r="A758" s="197">
        <v>1</v>
      </c>
      <c r="B758" s="198" t="s">
        <v>1719</v>
      </c>
      <c r="C758" s="199"/>
      <c r="D758" s="200"/>
      <c r="E758" s="201"/>
      <c r="F758" s="201"/>
      <c r="G758" s="201"/>
      <c r="H758" s="201"/>
      <c r="I758" s="202"/>
      <c r="J758" s="831"/>
      <c r="K758" s="832"/>
      <c r="L758" s="832"/>
      <c r="M758" s="832"/>
      <c r="N758" s="833"/>
    </row>
    <row r="759" spans="1:14" ht="15.75" x14ac:dyDescent="0.2">
      <c r="A759" s="197" t="s">
        <v>787</v>
      </c>
      <c r="B759" s="203" t="s">
        <v>1720</v>
      </c>
      <c r="C759" s="204" t="s">
        <v>13</v>
      </c>
      <c r="D759" s="204" t="s">
        <v>13</v>
      </c>
      <c r="E759" s="204" t="s">
        <v>13</v>
      </c>
      <c r="F759" s="204" t="s">
        <v>13</v>
      </c>
      <c r="G759" s="205"/>
      <c r="H759" s="205"/>
      <c r="I759" s="206"/>
      <c r="J759" s="822"/>
      <c r="K759" s="823"/>
      <c r="L759" s="823"/>
      <c r="M759" s="823"/>
      <c r="N759" s="824"/>
    </row>
    <row r="760" spans="1:14" ht="15.75" x14ac:dyDescent="0.2">
      <c r="A760" s="197" t="s">
        <v>799</v>
      </c>
      <c r="B760" s="203" t="s">
        <v>1721</v>
      </c>
      <c r="C760" s="204" t="s">
        <v>13</v>
      </c>
      <c r="D760" s="204" t="s">
        <v>13</v>
      </c>
      <c r="E760" s="204" t="s">
        <v>13</v>
      </c>
      <c r="F760" s="204" t="s">
        <v>13</v>
      </c>
      <c r="G760" s="205"/>
      <c r="H760" s="205"/>
      <c r="I760" s="206"/>
      <c r="J760" s="822"/>
      <c r="K760" s="823"/>
      <c r="L760" s="823"/>
      <c r="M760" s="823"/>
      <c r="N760" s="824"/>
    </row>
    <row r="761" spans="1:14" ht="31.5" x14ac:dyDescent="0.2">
      <c r="A761" s="197" t="s">
        <v>801</v>
      </c>
      <c r="B761" s="207" t="s">
        <v>1722</v>
      </c>
      <c r="C761" s="204">
        <v>41640</v>
      </c>
      <c r="D761" s="204">
        <v>41640</v>
      </c>
      <c r="E761" s="204">
        <v>41640</v>
      </c>
      <c r="F761" s="204">
        <v>41640</v>
      </c>
      <c r="G761" s="205">
        <v>0.8</v>
      </c>
      <c r="H761" s="205">
        <v>0.8</v>
      </c>
      <c r="I761" s="206"/>
      <c r="J761" s="822"/>
      <c r="K761" s="823"/>
      <c r="L761" s="823"/>
      <c r="M761" s="823"/>
      <c r="N761" s="824"/>
    </row>
    <row r="762" spans="1:14" ht="15.75" x14ac:dyDescent="0.2">
      <c r="A762" s="197" t="s">
        <v>803</v>
      </c>
      <c r="B762" s="207" t="s">
        <v>1723</v>
      </c>
      <c r="C762" s="204" t="s">
        <v>13</v>
      </c>
      <c r="D762" s="204" t="s">
        <v>13</v>
      </c>
      <c r="E762" s="204" t="s">
        <v>13</v>
      </c>
      <c r="F762" s="204" t="s">
        <v>13</v>
      </c>
      <c r="G762" s="205"/>
      <c r="H762" s="205"/>
      <c r="I762" s="206"/>
      <c r="J762" s="822"/>
      <c r="K762" s="823"/>
      <c r="L762" s="823"/>
      <c r="M762" s="823"/>
      <c r="N762" s="824"/>
    </row>
    <row r="763" spans="1:14" ht="15.75" x14ac:dyDescent="0.25">
      <c r="A763" s="197" t="s">
        <v>1724</v>
      </c>
      <c r="B763" s="207" t="s">
        <v>1725</v>
      </c>
      <c r="C763" s="204">
        <v>41640</v>
      </c>
      <c r="D763" s="204">
        <v>41671</v>
      </c>
      <c r="E763" s="204" t="s">
        <v>13</v>
      </c>
      <c r="F763" s="204" t="s">
        <v>13</v>
      </c>
      <c r="G763" s="205">
        <v>0</v>
      </c>
      <c r="H763" s="205">
        <v>0</v>
      </c>
      <c r="I763" s="208"/>
      <c r="J763" s="822"/>
      <c r="K763" s="823"/>
      <c r="L763" s="823"/>
      <c r="M763" s="823"/>
      <c r="N763" s="824"/>
    </row>
    <row r="764" spans="1:14" ht="47.25" x14ac:dyDescent="0.25">
      <c r="A764" s="197" t="s">
        <v>1726</v>
      </c>
      <c r="B764" s="207" t="s">
        <v>1727</v>
      </c>
      <c r="C764" s="209" t="s">
        <v>13</v>
      </c>
      <c r="D764" s="209" t="s">
        <v>13</v>
      </c>
      <c r="E764" s="209" t="s">
        <v>13</v>
      </c>
      <c r="F764" s="209" t="s">
        <v>13</v>
      </c>
      <c r="G764" s="210"/>
      <c r="H764" s="210"/>
      <c r="I764" s="208"/>
      <c r="J764" s="822"/>
      <c r="K764" s="823"/>
      <c r="L764" s="823"/>
      <c r="M764" s="823"/>
      <c r="N764" s="824"/>
    </row>
    <row r="765" spans="1:14" ht="15.75" x14ac:dyDescent="0.25">
      <c r="A765" s="197">
        <v>2</v>
      </c>
      <c r="B765" s="198" t="s">
        <v>1728</v>
      </c>
      <c r="C765" s="199"/>
      <c r="D765" s="210"/>
      <c r="E765" s="199"/>
      <c r="F765" s="210"/>
      <c r="G765" s="210"/>
      <c r="H765" s="210"/>
      <c r="I765" s="208"/>
      <c r="J765" s="822"/>
      <c r="K765" s="823"/>
      <c r="L765" s="823"/>
      <c r="M765" s="823"/>
      <c r="N765" s="824"/>
    </row>
    <row r="766" spans="1:14" ht="31.5" x14ac:dyDescent="0.25">
      <c r="A766" s="197" t="s">
        <v>815</v>
      </c>
      <c r="B766" s="207" t="s">
        <v>1729</v>
      </c>
      <c r="C766" s="209" t="s">
        <v>13</v>
      </c>
      <c r="D766" s="209" t="s">
        <v>13</v>
      </c>
      <c r="E766" s="209" t="s">
        <v>13</v>
      </c>
      <c r="F766" s="209" t="s">
        <v>13</v>
      </c>
      <c r="G766" s="211">
        <v>0</v>
      </c>
      <c r="H766" s="211">
        <v>0</v>
      </c>
      <c r="I766" s="208"/>
      <c r="J766" s="822"/>
      <c r="K766" s="823"/>
      <c r="L766" s="823"/>
      <c r="M766" s="823"/>
      <c r="N766" s="824"/>
    </row>
    <row r="767" spans="1:14" ht="47.25" x14ac:dyDescent="0.25">
      <c r="A767" s="197" t="s">
        <v>218</v>
      </c>
      <c r="B767" s="207" t="s">
        <v>1730</v>
      </c>
      <c r="C767" s="209" t="s">
        <v>13</v>
      </c>
      <c r="D767" s="209" t="s">
        <v>13</v>
      </c>
      <c r="E767" s="209" t="s">
        <v>13</v>
      </c>
      <c r="F767" s="209" t="s">
        <v>13</v>
      </c>
      <c r="G767" s="210"/>
      <c r="H767" s="210"/>
      <c r="I767" s="208"/>
      <c r="J767" s="822"/>
      <c r="K767" s="823"/>
      <c r="L767" s="823"/>
      <c r="M767" s="823"/>
      <c r="N767" s="824"/>
    </row>
    <row r="768" spans="1:14" ht="31.5" x14ac:dyDescent="0.25">
      <c r="A768" s="197" t="s">
        <v>818</v>
      </c>
      <c r="B768" s="207" t="s">
        <v>1731</v>
      </c>
      <c r="C768" s="209" t="s">
        <v>13</v>
      </c>
      <c r="D768" s="209" t="s">
        <v>13</v>
      </c>
      <c r="E768" s="209" t="s">
        <v>13</v>
      </c>
      <c r="F768" s="209" t="s">
        <v>13</v>
      </c>
      <c r="G768" s="210"/>
      <c r="H768" s="210"/>
      <c r="I768" s="208"/>
      <c r="J768" s="822"/>
      <c r="K768" s="823"/>
      <c r="L768" s="823"/>
      <c r="M768" s="823"/>
      <c r="N768" s="824"/>
    </row>
    <row r="769" spans="1:14" ht="47.25" x14ac:dyDescent="0.25">
      <c r="A769" s="197">
        <v>3</v>
      </c>
      <c r="B769" s="198" t="s">
        <v>1732</v>
      </c>
      <c r="C769" s="199"/>
      <c r="D769" s="210"/>
      <c r="E769" s="199"/>
      <c r="F769" s="210"/>
      <c r="G769" s="210"/>
      <c r="H769" s="210"/>
      <c r="I769" s="208"/>
      <c r="J769" s="822"/>
      <c r="K769" s="823"/>
      <c r="L769" s="823"/>
      <c r="M769" s="823"/>
      <c r="N769" s="824"/>
    </row>
    <row r="770" spans="1:14" ht="31.5" x14ac:dyDescent="0.25">
      <c r="A770" s="197" t="s">
        <v>1044</v>
      </c>
      <c r="B770" s="207" t="s">
        <v>1733</v>
      </c>
      <c r="C770" s="204" t="s">
        <v>13</v>
      </c>
      <c r="D770" s="204" t="s">
        <v>13</v>
      </c>
      <c r="E770" s="204" t="s">
        <v>13</v>
      </c>
      <c r="F770" s="204" t="s">
        <v>13</v>
      </c>
      <c r="G770" s="211"/>
      <c r="H770" s="211"/>
      <c r="I770" s="208"/>
      <c r="J770" s="822"/>
      <c r="K770" s="823"/>
      <c r="L770" s="823"/>
      <c r="M770" s="823"/>
      <c r="N770" s="824"/>
    </row>
    <row r="771" spans="1:14" ht="15.75" x14ac:dyDescent="0.25">
      <c r="A771" s="197" t="s">
        <v>1046</v>
      </c>
      <c r="B771" s="207" t="s">
        <v>1734</v>
      </c>
      <c r="C771" s="209" t="s">
        <v>13</v>
      </c>
      <c r="D771" s="209" t="s">
        <v>13</v>
      </c>
      <c r="E771" s="209" t="s">
        <v>13</v>
      </c>
      <c r="F771" s="209" t="s">
        <v>13</v>
      </c>
      <c r="G771" s="205">
        <v>0</v>
      </c>
      <c r="H771" s="205">
        <v>0</v>
      </c>
      <c r="I771" s="208"/>
      <c r="J771" s="822"/>
      <c r="K771" s="823"/>
      <c r="L771" s="823"/>
      <c r="M771" s="823"/>
      <c r="N771" s="824"/>
    </row>
    <row r="772" spans="1:14" ht="15.75" x14ac:dyDescent="0.25">
      <c r="A772" s="197" t="s">
        <v>1049</v>
      </c>
      <c r="B772" s="207" t="s">
        <v>1735</v>
      </c>
      <c r="C772" s="209" t="s">
        <v>13</v>
      </c>
      <c r="D772" s="209" t="s">
        <v>13</v>
      </c>
      <c r="E772" s="209" t="s">
        <v>13</v>
      </c>
      <c r="F772" s="209" t="s">
        <v>13</v>
      </c>
      <c r="G772" s="211">
        <v>0</v>
      </c>
      <c r="H772" s="211">
        <v>0</v>
      </c>
      <c r="I772" s="208"/>
      <c r="J772" s="822" t="s">
        <v>1736</v>
      </c>
      <c r="K772" s="823"/>
      <c r="L772" s="823"/>
      <c r="M772" s="823"/>
      <c r="N772" s="824"/>
    </row>
    <row r="773" spans="1:14" ht="15.75" x14ac:dyDescent="0.25">
      <c r="A773" s="197" t="s">
        <v>1052</v>
      </c>
      <c r="B773" s="207" t="s">
        <v>1737</v>
      </c>
      <c r="C773" s="209" t="s">
        <v>13</v>
      </c>
      <c r="D773" s="209" t="s">
        <v>13</v>
      </c>
      <c r="E773" s="209" t="s">
        <v>13</v>
      </c>
      <c r="F773" s="209" t="s">
        <v>13</v>
      </c>
      <c r="G773" s="211">
        <v>0</v>
      </c>
      <c r="H773" s="211">
        <v>0</v>
      </c>
      <c r="I773" s="208"/>
      <c r="J773" s="822"/>
      <c r="K773" s="823"/>
      <c r="L773" s="823"/>
      <c r="M773" s="823"/>
      <c r="N773" s="824"/>
    </row>
    <row r="774" spans="1:14" ht="15.75" x14ac:dyDescent="0.25">
      <c r="A774" s="197" t="s">
        <v>1054</v>
      </c>
      <c r="B774" s="207" t="s">
        <v>1738</v>
      </c>
      <c r="C774" s="209" t="s">
        <v>13</v>
      </c>
      <c r="D774" s="209" t="s">
        <v>13</v>
      </c>
      <c r="E774" s="209" t="s">
        <v>13</v>
      </c>
      <c r="F774" s="209" t="s">
        <v>13</v>
      </c>
      <c r="G774" s="211">
        <v>0</v>
      </c>
      <c r="H774" s="211">
        <v>0</v>
      </c>
      <c r="I774" s="208"/>
      <c r="J774" s="822"/>
      <c r="K774" s="823"/>
      <c r="L774" s="823"/>
      <c r="M774" s="823"/>
      <c r="N774" s="824"/>
    </row>
    <row r="775" spans="1:14" ht="15.75" x14ac:dyDescent="0.2">
      <c r="A775" s="197">
        <v>4</v>
      </c>
      <c r="B775" s="198" t="s">
        <v>1739</v>
      </c>
      <c r="C775" s="199"/>
      <c r="D775" s="210"/>
      <c r="E775" s="199"/>
      <c r="F775" s="210"/>
      <c r="G775" s="210"/>
      <c r="H775" s="210"/>
      <c r="I775" s="213"/>
      <c r="J775" s="822"/>
      <c r="K775" s="823"/>
      <c r="L775" s="823"/>
      <c r="M775" s="823"/>
      <c r="N775" s="824"/>
    </row>
    <row r="776" spans="1:14" ht="15.75" x14ac:dyDescent="0.2">
      <c r="A776" s="197" t="s">
        <v>1073</v>
      </c>
      <c r="B776" s="207" t="s">
        <v>1740</v>
      </c>
      <c r="C776" s="209" t="s">
        <v>13</v>
      </c>
      <c r="D776" s="209" t="s">
        <v>13</v>
      </c>
      <c r="E776" s="209" t="s">
        <v>13</v>
      </c>
      <c r="F776" s="209" t="s">
        <v>13</v>
      </c>
      <c r="G776" s="211">
        <v>0</v>
      </c>
      <c r="H776" s="211">
        <v>0</v>
      </c>
      <c r="I776" s="213"/>
      <c r="J776" s="822"/>
      <c r="K776" s="823"/>
      <c r="L776" s="823"/>
      <c r="M776" s="823"/>
      <c r="N776" s="824"/>
    </row>
    <row r="777" spans="1:14" ht="47.25" x14ac:dyDescent="0.25">
      <c r="A777" s="197" t="s">
        <v>1078</v>
      </c>
      <c r="B777" s="207" t="s">
        <v>1741</v>
      </c>
      <c r="C777" s="204" t="s">
        <v>13</v>
      </c>
      <c r="D777" s="212" t="s">
        <v>13</v>
      </c>
      <c r="E777" s="204" t="s">
        <v>13</v>
      </c>
      <c r="F777" s="212" t="s">
        <v>13</v>
      </c>
      <c r="G777" s="211"/>
      <c r="H777" s="211"/>
      <c r="I777" s="208"/>
      <c r="J777" s="822"/>
      <c r="K777" s="823"/>
      <c r="L777" s="823"/>
      <c r="M777" s="823"/>
      <c r="N777" s="824"/>
    </row>
    <row r="778" spans="1:14" ht="31.5" x14ac:dyDescent="0.25">
      <c r="A778" s="197" t="s">
        <v>1087</v>
      </c>
      <c r="B778" s="207" t="s">
        <v>1742</v>
      </c>
      <c r="C778" s="209" t="s">
        <v>13</v>
      </c>
      <c r="D778" s="209" t="s">
        <v>13</v>
      </c>
      <c r="E778" s="209" t="s">
        <v>13</v>
      </c>
      <c r="F778" s="209" t="s">
        <v>13</v>
      </c>
      <c r="G778" s="211">
        <v>0</v>
      </c>
      <c r="H778" s="211">
        <v>0</v>
      </c>
      <c r="I778" s="208"/>
      <c r="J778" s="822"/>
      <c r="K778" s="823"/>
      <c r="L778" s="823"/>
      <c r="M778" s="823"/>
      <c r="N778" s="824"/>
    </row>
    <row r="779" spans="1:14" ht="32.25" thickBot="1" x14ac:dyDescent="0.3">
      <c r="A779" s="214" t="s">
        <v>1108</v>
      </c>
      <c r="B779" s="215" t="s">
        <v>1743</v>
      </c>
      <c r="C779" s="209" t="s">
        <v>13</v>
      </c>
      <c r="D779" s="209" t="s">
        <v>13</v>
      </c>
      <c r="E779" s="209" t="s">
        <v>13</v>
      </c>
      <c r="F779" s="209" t="s">
        <v>13</v>
      </c>
      <c r="G779" s="218">
        <v>0</v>
      </c>
      <c r="H779" s="218">
        <v>0</v>
      </c>
      <c r="I779" s="219"/>
      <c r="J779" s="825"/>
      <c r="K779" s="826"/>
      <c r="L779" s="826"/>
      <c r="M779" s="826"/>
      <c r="N779" s="827"/>
    </row>
    <row r="780" spans="1:14" ht="16.5" thickBot="1" x14ac:dyDescent="0.25">
      <c r="A780" s="1083" t="s">
        <v>1773</v>
      </c>
      <c r="B780" s="1083"/>
      <c r="C780" s="1083"/>
      <c r="D780" s="1083"/>
      <c r="E780" s="1083"/>
      <c r="F780" s="1083"/>
      <c r="G780" s="1083"/>
      <c r="H780" s="1083"/>
      <c r="I780" s="1083"/>
      <c r="J780" s="1083"/>
      <c r="K780" s="1083"/>
      <c r="L780" s="1083"/>
      <c r="M780" s="1083"/>
      <c r="N780" s="1084"/>
    </row>
    <row r="781" spans="1:14" ht="15.75" x14ac:dyDescent="0.2">
      <c r="A781" s="197">
        <v>1</v>
      </c>
      <c r="B781" s="198" t="s">
        <v>1719</v>
      </c>
      <c r="C781" s="199"/>
      <c r="D781" s="200"/>
      <c r="E781" s="201"/>
      <c r="F781" s="201"/>
      <c r="G781" s="201"/>
      <c r="H781" s="201"/>
      <c r="I781" s="202"/>
      <c r="J781" s="831"/>
      <c r="K781" s="832"/>
      <c r="L781" s="832"/>
      <c r="M781" s="832"/>
      <c r="N781" s="833"/>
    </row>
    <row r="782" spans="1:14" ht="15.75" x14ac:dyDescent="0.2">
      <c r="A782" s="197" t="s">
        <v>787</v>
      </c>
      <c r="B782" s="203" t="s">
        <v>1720</v>
      </c>
      <c r="C782" s="204" t="s">
        <v>13</v>
      </c>
      <c r="D782" s="204" t="s">
        <v>13</v>
      </c>
      <c r="E782" s="204" t="s">
        <v>13</v>
      </c>
      <c r="F782" s="204" t="s">
        <v>13</v>
      </c>
      <c r="G782" s="205"/>
      <c r="H782" s="205"/>
      <c r="I782" s="206"/>
      <c r="J782" s="822"/>
      <c r="K782" s="823"/>
      <c r="L782" s="823"/>
      <c r="M782" s="823"/>
      <c r="N782" s="824"/>
    </row>
    <row r="783" spans="1:14" ht="15.75" x14ac:dyDescent="0.2">
      <c r="A783" s="197" t="s">
        <v>799</v>
      </c>
      <c r="B783" s="203" t="s">
        <v>1721</v>
      </c>
      <c r="C783" s="204" t="s">
        <v>13</v>
      </c>
      <c r="D783" s="204" t="s">
        <v>13</v>
      </c>
      <c r="E783" s="204" t="s">
        <v>13</v>
      </c>
      <c r="F783" s="204" t="s">
        <v>13</v>
      </c>
      <c r="G783" s="205"/>
      <c r="H783" s="205"/>
      <c r="I783" s="206"/>
      <c r="J783" s="822"/>
      <c r="K783" s="823"/>
      <c r="L783" s="823"/>
      <c r="M783" s="823"/>
      <c r="N783" s="824"/>
    </row>
    <row r="784" spans="1:14" ht="31.5" x14ac:dyDescent="0.2">
      <c r="A784" s="197" t="s">
        <v>801</v>
      </c>
      <c r="B784" s="207" t="s">
        <v>1722</v>
      </c>
      <c r="C784" s="204">
        <v>39661</v>
      </c>
      <c r="D784" s="204">
        <v>39661</v>
      </c>
      <c r="E784" s="204">
        <v>39661</v>
      </c>
      <c r="F784" s="204">
        <v>39661</v>
      </c>
      <c r="G784" s="205">
        <v>1</v>
      </c>
      <c r="H784" s="205">
        <v>1</v>
      </c>
      <c r="I784" s="206"/>
      <c r="J784" s="822"/>
      <c r="K784" s="823"/>
      <c r="L784" s="823"/>
      <c r="M784" s="823"/>
      <c r="N784" s="824"/>
    </row>
    <row r="785" spans="1:14" ht="15.75" x14ac:dyDescent="0.2">
      <c r="A785" s="197" t="s">
        <v>803</v>
      </c>
      <c r="B785" s="207" t="s">
        <v>1723</v>
      </c>
      <c r="C785" s="204" t="s">
        <v>13</v>
      </c>
      <c r="D785" s="204" t="s">
        <v>13</v>
      </c>
      <c r="E785" s="204" t="s">
        <v>13</v>
      </c>
      <c r="F785" s="204" t="s">
        <v>13</v>
      </c>
      <c r="G785" s="205"/>
      <c r="H785" s="205"/>
      <c r="I785" s="206"/>
      <c r="J785" s="822"/>
      <c r="K785" s="823"/>
      <c r="L785" s="823"/>
      <c r="M785" s="823"/>
      <c r="N785" s="824"/>
    </row>
    <row r="786" spans="1:14" ht="15.75" x14ac:dyDescent="0.25">
      <c r="A786" s="197" t="s">
        <v>1724</v>
      </c>
      <c r="B786" s="207" t="s">
        <v>1725</v>
      </c>
      <c r="C786" s="204">
        <v>39692</v>
      </c>
      <c r="D786" s="204">
        <v>39692</v>
      </c>
      <c r="E786" s="204">
        <v>39692</v>
      </c>
      <c r="F786" s="204">
        <v>39692</v>
      </c>
      <c r="G786" s="205">
        <v>1</v>
      </c>
      <c r="H786" s="205">
        <v>1</v>
      </c>
      <c r="I786" s="208"/>
      <c r="J786" s="822"/>
      <c r="K786" s="823"/>
      <c r="L786" s="823"/>
      <c r="M786" s="823"/>
      <c r="N786" s="824"/>
    </row>
    <row r="787" spans="1:14" ht="47.25" x14ac:dyDescent="0.25">
      <c r="A787" s="197" t="s">
        <v>1726</v>
      </c>
      <c r="B787" s="207" t="s">
        <v>1727</v>
      </c>
      <c r="C787" s="209" t="s">
        <v>13</v>
      </c>
      <c r="D787" s="209" t="s">
        <v>13</v>
      </c>
      <c r="E787" s="209" t="s">
        <v>13</v>
      </c>
      <c r="F787" s="209" t="s">
        <v>13</v>
      </c>
      <c r="G787" s="210"/>
      <c r="H787" s="210"/>
      <c r="I787" s="208"/>
      <c r="J787" s="822"/>
      <c r="K787" s="823"/>
      <c r="L787" s="823"/>
      <c r="M787" s="823"/>
      <c r="N787" s="824"/>
    </row>
    <row r="788" spans="1:14" ht="15.75" x14ac:dyDescent="0.25">
      <c r="A788" s="197">
        <v>2</v>
      </c>
      <c r="B788" s="198" t="s">
        <v>1728</v>
      </c>
      <c r="C788" s="199"/>
      <c r="D788" s="210"/>
      <c r="E788" s="199"/>
      <c r="F788" s="210"/>
      <c r="G788" s="210"/>
      <c r="H788" s="210"/>
      <c r="I788" s="208"/>
      <c r="J788" s="822"/>
      <c r="K788" s="823"/>
      <c r="L788" s="823"/>
      <c r="M788" s="823"/>
      <c r="N788" s="824"/>
    </row>
    <row r="789" spans="1:14" ht="31.5" x14ac:dyDescent="0.25">
      <c r="A789" s="197" t="s">
        <v>815</v>
      </c>
      <c r="B789" s="207" t="s">
        <v>1729</v>
      </c>
      <c r="C789" s="204">
        <v>41306</v>
      </c>
      <c r="D789" s="204">
        <v>41306</v>
      </c>
      <c r="E789" s="204">
        <v>41306</v>
      </c>
      <c r="F789" s="204">
        <v>41306</v>
      </c>
      <c r="G789" s="211">
        <v>1</v>
      </c>
      <c r="H789" s="211">
        <v>1</v>
      </c>
      <c r="I789" s="208"/>
      <c r="J789" s="822"/>
      <c r="K789" s="823"/>
      <c r="L789" s="823"/>
      <c r="M789" s="823"/>
      <c r="N789" s="824"/>
    </row>
    <row r="790" spans="1:14" ht="47.25" x14ac:dyDescent="0.25">
      <c r="A790" s="197" t="s">
        <v>218</v>
      </c>
      <c r="B790" s="207" t="s">
        <v>1730</v>
      </c>
      <c r="C790" s="209" t="s">
        <v>13</v>
      </c>
      <c r="D790" s="209" t="s">
        <v>13</v>
      </c>
      <c r="E790" s="209" t="s">
        <v>13</v>
      </c>
      <c r="F790" s="209" t="s">
        <v>13</v>
      </c>
      <c r="G790" s="210"/>
      <c r="H790" s="210"/>
      <c r="I790" s="208"/>
      <c r="J790" s="822"/>
      <c r="K790" s="823"/>
      <c r="L790" s="823"/>
      <c r="M790" s="823"/>
      <c r="N790" s="824"/>
    </row>
    <row r="791" spans="1:14" ht="31.5" x14ac:dyDescent="0.25">
      <c r="A791" s="197" t="s">
        <v>818</v>
      </c>
      <c r="B791" s="207" t="s">
        <v>1731</v>
      </c>
      <c r="C791" s="209" t="s">
        <v>13</v>
      </c>
      <c r="D791" s="209" t="s">
        <v>13</v>
      </c>
      <c r="E791" s="209" t="s">
        <v>13</v>
      </c>
      <c r="F791" s="209" t="s">
        <v>13</v>
      </c>
      <c r="G791" s="210"/>
      <c r="H791" s="210"/>
      <c r="I791" s="208"/>
      <c r="J791" s="822"/>
      <c r="K791" s="823"/>
      <c r="L791" s="823"/>
      <c r="M791" s="823"/>
      <c r="N791" s="824"/>
    </row>
    <row r="792" spans="1:14" ht="47.25" x14ac:dyDescent="0.25">
      <c r="A792" s="197">
        <v>3</v>
      </c>
      <c r="B792" s="198" t="s">
        <v>1732</v>
      </c>
      <c r="C792" s="199"/>
      <c r="D792" s="210"/>
      <c r="E792" s="199"/>
      <c r="F792" s="210"/>
      <c r="G792" s="210"/>
      <c r="H792" s="210"/>
      <c r="I792" s="208"/>
      <c r="J792" s="822"/>
      <c r="K792" s="823"/>
      <c r="L792" s="823"/>
      <c r="M792" s="823"/>
      <c r="N792" s="824"/>
    </row>
    <row r="793" spans="1:14" ht="31.5" x14ac:dyDescent="0.25">
      <c r="A793" s="197" t="s">
        <v>1044</v>
      </c>
      <c r="B793" s="207" t="s">
        <v>1733</v>
      </c>
      <c r="C793" s="204" t="s">
        <v>13</v>
      </c>
      <c r="D793" s="204" t="s">
        <v>13</v>
      </c>
      <c r="E793" s="204" t="s">
        <v>13</v>
      </c>
      <c r="F793" s="204" t="s">
        <v>13</v>
      </c>
      <c r="G793" s="211"/>
      <c r="H793" s="211"/>
      <c r="I793" s="208"/>
      <c r="J793" s="822"/>
      <c r="K793" s="823"/>
      <c r="L793" s="823"/>
      <c r="M793" s="823"/>
      <c r="N793" s="824"/>
    </row>
    <row r="794" spans="1:14" ht="15.75" x14ac:dyDescent="0.25">
      <c r="A794" s="197" t="s">
        <v>1046</v>
      </c>
      <c r="B794" s="207" t="s">
        <v>1734</v>
      </c>
      <c r="C794" s="204">
        <v>41306</v>
      </c>
      <c r="D794" s="204">
        <v>41518</v>
      </c>
      <c r="E794" s="204">
        <v>41306</v>
      </c>
      <c r="F794" s="204">
        <v>41518</v>
      </c>
      <c r="G794" s="205">
        <v>1</v>
      </c>
      <c r="H794" s="205">
        <v>1</v>
      </c>
      <c r="I794" s="208"/>
      <c r="J794" s="822"/>
      <c r="K794" s="823"/>
      <c r="L794" s="823"/>
      <c r="M794" s="823"/>
      <c r="N794" s="824"/>
    </row>
    <row r="795" spans="1:14" ht="15.75" x14ac:dyDescent="0.25">
      <c r="A795" s="197" t="s">
        <v>1049</v>
      </c>
      <c r="B795" s="207" t="s">
        <v>1735</v>
      </c>
      <c r="C795" s="204">
        <v>41306</v>
      </c>
      <c r="D795" s="204">
        <v>41548</v>
      </c>
      <c r="E795" s="204">
        <v>41306</v>
      </c>
      <c r="F795" s="204">
        <v>41548</v>
      </c>
      <c r="G795" s="211">
        <v>1</v>
      </c>
      <c r="H795" s="211">
        <v>1</v>
      </c>
      <c r="I795" s="208"/>
      <c r="J795" s="822" t="s">
        <v>1736</v>
      </c>
      <c r="K795" s="823"/>
      <c r="L795" s="823"/>
      <c r="M795" s="823"/>
      <c r="N795" s="824"/>
    </row>
    <row r="796" spans="1:14" ht="15.75" x14ac:dyDescent="0.25">
      <c r="A796" s="197" t="s">
        <v>1052</v>
      </c>
      <c r="B796" s="207" t="s">
        <v>1737</v>
      </c>
      <c r="C796" s="204">
        <v>41548</v>
      </c>
      <c r="D796" s="204">
        <v>41548</v>
      </c>
      <c r="E796" s="204">
        <v>41548</v>
      </c>
      <c r="F796" s="204">
        <v>41548</v>
      </c>
      <c r="G796" s="211">
        <v>1</v>
      </c>
      <c r="H796" s="211">
        <v>1</v>
      </c>
      <c r="I796" s="208"/>
      <c r="J796" s="822"/>
      <c r="K796" s="823"/>
      <c r="L796" s="823"/>
      <c r="M796" s="823"/>
      <c r="N796" s="824"/>
    </row>
    <row r="797" spans="1:14" ht="15.75" x14ac:dyDescent="0.25">
      <c r="A797" s="197" t="s">
        <v>1054</v>
      </c>
      <c r="B797" s="207" t="s">
        <v>1738</v>
      </c>
      <c r="C797" s="209" t="s">
        <v>13</v>
      </c>
      <c r="D797" s="204">
        <v>41548</v>
      </c>
      <c r="E797" s="209" t="s">
        <v>13</v>
      </c>
      <c r="F797" s="204">
        <v>41548</v>
      </c>
      <c r="G797" s="211">
        <v>1</v>
      </c>
      <c r="H797" s="211">
        <v>1</v>
      </c>
      <c r="I797" s="208"/>
      <c r="J797" s="822"/>
      <c r="K797" s="823"/>
      <c r="L797" s="823"/>
      <c r="M797" s="823"/>
      <c r="N797" s="824"/>
    </row>
    <row r="798" spans="1:14" ht="15.75" x14ac:dyDescent="0.2">
      <c r="A798" s="197">
        <v>4</v>
      </c>
      <c r="B798" s="198" t="s">
        <v>1739</v>
      </c>
      <c r="C798" s="199"/>
      <c r="D798" s="210"/>
      <c r="E798" s="199"/>
      <c r="F798" s="210"/>
      <c r="G798" s="210"/>
      <c r="H798" s="210"/>
      <c r="I798" s="213"/>
      <c r="J798" s="822"/>
      <c r="K798" s="823"/>
      <c r="L798" s="823"/>
      <c r="M798" s="823"/>
      <c r="N798" s="824"/>
    </row>
    <row r="799" spans="1:14" ht="15.75" x14ac:dyDescent="0.2">
      <c r="A799" s="197" t="s">
        <v>1073</v>
      </c>
      <c r="B799" s="207" t="s">
        <v>1740</v>
      </c>
      <c r="C799" s="204">
        <v>41548</v>
      </c>
      <c r="D799" s="204">
        <v>41548</v>
      </c>
      <c r="E799" s="204">
        <v>41548</v>
      </c>
      <c r="F799" s="204">
        <v>41548</v>
      </c>
      <c r="G799" s="211">
        <v>1</v>
      </c>
      <c r="H799" s="211">
        <v>1</v>
      </c>
      <c r="I799" s="213"/>
      <c r="J799" s="822"/>
      <c r="K799" s="823"/>
      <c r="L799" s="823"/>
      <c r="M799" s="823"/>
      <c r="N799" s="824"/>
    </row>
    <row r="800" spans="1:14" ht="47.25" x14ac:dyDescent="0.25">
      <c r="A800" s="197" t="s">
        <v>1078</v>
      </c>
      <c r="B800" s="207" t="s">
        <v>1741</v>
      </c>
      <c r="C800" s="204" t="s">
        <v>13</v>
      </c>
      <c r="D800" s="212" t="s">
        <v>13</v>
      </c>
      <c r="E800" s="204" t="s">
        <v>13</v>
      </c>
      <c r="F800" s="212" t="s">
        <v>13</v>
      </c>
      <c r="G800" s="211"/>
      <c r="H800" s="211"/>
      <c r="I800" s="208"/>
      <c r="J800" s="822"/>
      <c r="K800" s="823"/>
      <c r="L800" s="823"/>
      <c r="M800" s="823"/>
      <c r="N800" s="824"/>
    </row>
    <row r="801" spans="1:14" ht="31.5" x14ac:dyDescent="0.25">
      <c r="A801" s="197" t="s">
        <v>1087</v>
      </c>
      <c r="B801" s="207" t="s">
        <v>1742</v>
      </c>
      <c r="C801" s="204">
        <v>41579</v>
      </c>
      <c r="D801" s="204">
        <v>41579</v>
      </c>
      <c r="E801" s="204">
        <v>41579</v>
      </c>
      <c r="F801" s="204">
        <v>41579</v>
      </c>
      <c r="G801" s="211">
        <v>1</v>
      </c>
      <c r="H801" s="211">
        <v>1</v>
      </c>
      <c r="I801" s="208"/>
      <c r="J801" s="822"/>
      <c r="K801" s="823"/>
      <c r="L801" s="823"/>
      <c r="M801" s="823"/>
      <c r="N801" s="824"/>
    </row>
    <row r="802" spans="1:14" ht="32.25" thickBot="1" x14ac:dyDescent="0.3">
      <c r="A802" s="214" t="s">
        <v>1108</v>
      </c>
      <c r="B802" s="215" t="s">
        <v>1743</v>
      </c>
      <c r="C802" s="204">
        <v>41579</v>
      </c>
      <c r="D802" s="204">
        <v>41579</v>
      </c>
      <c r="E802" s="204">
        <v>41579</v>
      </c>
      <c r="F802" s="204">
        <v>41579</v>
      </c>
      <c r="G802" s="218">
        <v>1</v>
      </c>
      <c r="H802" s="218">
        <v>1</v>
      </c>
      <c r="I802" s="219"/>
      <c r="J802" s="825"/>
      <c r="K802" s="826"/>
      <c r="L802" s="826"/>
      <c r="M802" s="826"/>
      <c r="N802" s="827"/>
    </row>
    <row r="803" spans="1:14" ht="16.5" thickBot="1" x14ac:dyDescent="0.25">
      <c r="A803" s="1083" t="s">
        <v>1774</v>
      </c>
      <c r="B803" s="1083"/>
      <c r="C803" s="1083"/>
      <c r="D803" s="1083"/>
      <c r="E803" s="1083"/>
      <c r="F803" s="1083"/>
      <c r="G803" s="1083"/>
      <c r="H803" s="1083"/>
      <c r="I803" s="1083"/>
      <c r="J803" s="1083"/>
      <c r="K803" s="1083"/>
      <c r="L803" s="1083"/>
      <c r="M803" s="1083"/>
      <c r="N803" s="1084"/>
    </row>
    <row r="804" spans="1:14" ht="15.75" x14ac:dyDescent="0.2">
      <c r="A804" s="197">
        <v>1</v>
      </c>
      <c r="B804" s="198" t="s">
        <v>1719</v>
      </c>
      <c r="C804" s="199"/>
      <c r="D804" s="200"/>
      <c r="E804" s="201"/>
      <c r="F804" s="201"/>
      <c r="G804" s="201"/>
      <c r="H804" s="201"/>
      <c r="I804" s="202"/>
      <c r="J804" s="831"/>
      <c r="K804" s="832"/>
      <c r="L804" s="832"/>
      <c r="M804" s="832"/>
      <c r="N804" s="833"/>
    </row>
    <row r="805" spans="1:14" ht="15.75" x14ac:dyDescent="0.2">
      <c r="A805" s="197" t="s">
        <v>787</v>
      </c>
      <c r="B805" s="203" t="s">
        <v>1720</v>
      </c>
      <c r="C805" s="204" t="s">
        <v>13</v>
      </c>
      <c r="D805" s="204" t="s">
        <v>13</v>
      </c>
      <c r="E805" s="204" t="s">
        <v>13</v>
      </c>
      <c r="F805" s="204" t="s">
        <v>13</v>
      </c>
      <c r="G805" s="205"/>
      <c r="H805" s="205"/>
      <c r="I805" s="206"/>
      <c r="J805" s="822"/>
      <c r="K805" s="823"/>
      <c r="L805" s="823"/>
      <c r="M805" s="823"/>
      <c r="N805" s="824"/>
    </row>
    <row r="806" spans="1:14" ht="15.75" x14ac:dyDescent="0.2">
      <c r="A806" s="197" t="s">
        <v>799</v>
      </c>
      <c r="B806" s="203" t="s">
        <v>1721</v>
      </c>
      <c r="C806" s="204" t="s">
        <v>13</v>
      </c>
      <c r="D806" s="204" t="s">
        <v>13</v>
      </c>
      <c r="E806" s="204" t="s">
        <v>13</v>
      </c>
      <c r="F806" s="204" t="s">
        <v>13</v>
      </c>
      <c r="G806" s="205"/>
      <c r="H806" s="205"/>
      <c r="I806" s="206"/>
      <c r="J806" s="822"/>
      <c r="K806" s="823"/>
      <c r="L806" s="823"/>
      <c r="M806" s="823"/>
      <c r="N806" s="824"/>
    </row>
    <row r="807" spans="1:14" ht="31.5" x14ac:dyDescent="0.2">
      <c r="A807" s="197" t="s">
        <v>801</v>
      </c>
      <c r="B807" s="207" t="s">
        <v>1722</v>
      </c>
      <c r="C807" s="204">
        <v>41275</v>
      </c>
      <c r="D807" s="204">
        <v>41275</v>
      </c>
      <c r="E807" s="204">
        <v>41275</v>
      </c>
      <c r="F807" s="204">
        <v>41275</v>
      </c>
      <c r="G807" s="205">
        <v>1</v>
      </c>
      <c r="H807" s="205">
        <v>1</v>
      </c>
      <c r="I807" s="206"/>
      <c r="J807" s="822"/>
      <c r="K807" s="823"/>
      <c r="L807" s="823"/>
      <c r="M807" s="823"/>
      <c r="N807" s="824"/>
    </row>
    <row r="808" spans="1:14" ht="15.75" x14ac:dyDescent="0.2">
      <c r="A808" s="197" t="s">
        <v>803</v>
      </c>
      <c r="B808" s="207" t="s">
        <v>1723</v>
      </c>
      <c r="C808" s="204" t="s">
        <v>13</v>
      </c>
      <c r="D808" s="204" t="s">
        <v>13</v>
      </c>
      <c r="E808" s="204" t="s">
        <v>13</v>
      </c>
      <c r="F808" s="204" t="s">
        <v>13</v>
      </c>
      <c r="G808" s="205"/>
      <c r="H808" s="205"/>
      <c r="I808" s="206"/>
      <c r="J808" s="822"/>
      <c r="K808" s="823"/>
      <c r="L808" s="823"/>
      <c r="M808" s="823"/>
      <c r="N808" s="824"/>
    </row>
    <row r="809" spans="1:14" ht="15.75" x14ac:dyDescent="0.25">
      <c r="A809" s="197" t="s">
        <v>1724</v>
      </c>
      <c r="B809" s="207" t="s">
        <v>1725</v>
      </c>
      <c r="C809" s="204">
        <v>41306</v>
      </c>
      <c r="D809" s="204">
        <v>41306</v>
      </c>
      <c r="E809" s="204">
        <v>41306</v>
      </c>
      <c r="F809" s="204">
        <v>41306</v>
      </c>
      <c r="G809" s="205">
        <v>1</v>
      </c>
      <c r="H809" s="205">
        <v>1</v>
      </c>
      <c r="I809" s="208"/>
      <c r="J809" s="822"/>
      <c r="K809" s="823"/>
      <c r="L809" s="823"/>
      <c r="M809" s="823"/>
      <c r="N809" s="824"/>
    </row>
    <row r="810" spans="1:14" ht="47.25" x14ac:dyDescent="0.25">
      <c r="A810" s="197" t="s">
        <v>1726</v>
      </c>
      <c r="B810" s="207" t="s">
        <v>1727</v>
      </c>
      <c r="C810" s="209" t="s">
        <v>13</v>
      </c>
      <c r="D810" s="209" t="s">
        <v>13</v>
      </c>
      <c r="E810" s="209" t="s">
        <v>13</v>
      </c>
      <c r="F810" s="209" t="s">
        <v>13</v>
      </c>
      <c r="G810" s="210"/>
      <c r="H810" s="210"/>
      <c r="I810" s="208"/>
      <c r="J810" s="822"/>
      <c r="K810" s="823"/>
      <c r="L810" s="823"/>
      <c r="M810" s="823"/>
      <c r="N810" s="824"/>
    </row>
    <row r="811" spans="1:14" ht="15.75" x14ac:dyDescent="0.25">
      <c r="A811" s="197">
        <v>2</v>
      </c>
      <c r="B811" s="198" t="s">
        <v>1728</v>
      </c>
      <c r="C811" s="199"/>
      <c r="D811" s="210"/>
      <c r="E811" s="199"/>
      <c r="F811" s="210"/>
      <c r="G811" s="210"/>
      <c r="H811" s="210"/>
      <c r="I811" s="208"/>
      <c r="J811" s="822"/>
      <c r="K811" s="823"/>
      <c r="L811" s="823"/>
      <c r="M811" s="823"/>
      <c r="N811" s="824"/>
    </row>
    <row r="812" spans="1:14" ht="31.5" x14ac:dyDescent="0.25">
      <c r="A812" s="197" t="s">
        <v>815</v>
      </c>
      <c r="B812" s="207" t="s">
        <v>1729</v>
      </c>
      <c r="C812" s="204">
        <v>41579</v>
      </c>
      <c r="D812" s="204">
        <v>41579</v>
      </c>
      <c r="E812" s="204">
        <v>41579</v>
      </c>
      <c r="F812" s="204">
        <v>41579</v>
      </c>
      <c r="G812" s="211">
        <v>1</v>
      </c>
      <c r="H812" s="211">
        <v>1</v>
      </c>
      <c r="I812" s="208"/>
      <c r="J812" s="822"/>
      <c r="K812" s="823"/>
      <c r="L812" s="823"/>
      <c r="M812" s="823"/>
      <c r="N812" s="824"/>
    </row>
    <row r="813" spans="1:14" ht="47.25" x14ac:dyDescent="0.25">
      <c r="A813" s="197" t="s">
        <v>218</v>
      </c>
      <c r="B813" s="207" t="s">
        <v>1730</v>
      </c>
      <c r="C813" s="209" t="s">
        <v>13</v>
      </c>
      <c r="D813" s="209" t="s">
        <v>13</v>
      </c>
      <c r="E813" s="209" t="s">
        <v>13</v>
      </c>
      <c r="F813" s="209" t="s">
        <v>13</v>
      </c>
      <c r="G813" s="210"/>
      <c r="H813" s="210"/>
      <c r="I813" s="208"/>
      <c r="J813" s="822"/>
      <c r="K813" s="823"/>
      <c r="L813" s="823"/>
      <c r="M813" s="823"/>
      <c r="N813" s="824"/>
    </row>
    <row r="814" spans="1:14" ht="31.5" x14ac:dyDescent="0.25">
      <c r="A814" s="197" t="s">
        <v>818</v>
      </c>
      <c r="B814" s="207" t="s">
        <v>1731</v>
      </c>
      <c r="C814" s="209" t="s">
        <v>13</v>
      </c>
      <c r="D814" s="209" t="s">
        <v>13</v>
      </c>
      <c r="E814" s="209" t="s">
        <v>13</v>
      </c>
      <c r="F814" s="209" t="s">
        <v>13</v>
      </c>
      <c r="G814" s="210"/>
      <c r="H814" s="210"/>
      <c r="I814" s="208"/>
      <c r="J814" s="822"/>
      <c r="K814" s="823"/>
      <c r="L814" s="823"/>
      <c r="M814" s="823"/>
      <c r="N814" s="824"/>
    </row>
    <row r="815" spans="1:14" ht="47.25" x14ac:dyDescent="0.25">
      <c r="A815" s="197">
        <v>3</v>
      </c>
      <c r="B815" s="198" t="s">
        <v>1732</v>
      </c>
      <c r="C815" s="199"/>
      <c r="D815" s="210"/>
      <c r="E815" s="199"/>
      <c r="F815" s="210"/>
      <c r="G815" s="210"/>
      <c r="H815" s="210"/>
      <c r="I815" s="208"/>
      <c r="J815" s="822"/>
      <c r="K815" s="823"/>
      <c r="L815" s="823"/>
      <c r="M815" s="823"/>
      <c r="N815" s="824"/>
    </row>
    <row r="816" spans="1:14" ht="31.5" x14ac:dyDescent="0.25">
      <c r="A816" s="197" t="s">
        <v>1044</v>
      </c>
      <c r="B816" s="207" t="s">
        <v>1733</v>
      </c>
      <c r="C816" s="204" t="s">
        <v>13</v>
      </c>
      <c r="D816" s="204" t="s">
        <v>13</v>
      </c>
      <c r="E816" s="204" t="s">
        <v>13</v>
      </c>
      <c r="F816" s="204" t="s">
        <v>13</v>
      </c>
      <c r="G816" s="211"/>
      <c r="H816" s="211"/>
      <c r="I816" s="208"/>
      <c r="J816" s="822"/>
      <c r="K816" s="823"/>
      <c r="L816" s="823"/>
      <c r="M816" s="823"/>
      <c r="N816" s="824"/>
    </row>
    <row r="817" spans="1:14" ht="15.75" x14ac:dyDescent="0.25">
      <c r="A817" s="197" t="s">
        <v>1046</v>
      </c>
      <c r="B817" s="207" t="s">
        <v>1734</v>
      </c>
      <c r="C817" s="204">
        <v>41579</v>
      </c>
      <c r="D817" s="204">
        <v>41609</v>
      </c>
      <c r="E817" s="204">
        <v>41579</v>
      </c>
      <c r="F817" s="204">
        <v>41609</v>
      </c>
      <c r="G817" s="205">
        <v>1</v>
      </c>
      <c r="H817" s="205">
        <v>1</v>
      </c>
      <c r="I817" s="208"/>
      <c r="J817" s="822"/>
      <c r="K817" s="823"/>
      <c r="L817" s="823"/>
      <c r="M817" s="823"/>
      <c r="N817" s="824"/>
    </row>
    <row r="818" spans="1:14" ht="15.75" x14ac:dyDescent="0.25">
      <c r="A818" s="197" t="s">
        <v>1049</v>
      </c>
      <c r="B818" s="207" t="s">
        <v>1735</v>
      </c>
      <c r="C818" s="212">
        <v>41579</v>
      </c>
      <c r="D818" s="212">
        <v>41609</v>
      </c>
      <c r="E818" s="212">
        <v>41579</v>
      </c>
      <c r="F818" s="212">
        <v>41609</v>
      </c>
      <c r="G818" s="211">
        <v>1</v>
      </c>
      <c r="H818" s="211">
        <v>1</v>
      </c>
      <c r="I818" s="208"/>
      <c r="J818" s="822" t="s">
        <v>1736</v>
      </c>
      <c r="K818" s="823"/>
      <c r="L818" s="823"/>
      <c r="M818" s="823"/>
      <c r="N818" s="824"/>
    </row>
    <row r="819" spans="1:14" ht="15.75" x14ac:dyDescent="0.25">
      <c r="A819" s="197" t="s">
        <v>1052</v>
      </c>
      <c r="B819" s="207" t="s">
        <v>1737</v>
      </c>
      <c r="C819" s="212">
        <v>41609</v>
      </c>
      <c r="D819" s="212">
        <v>41609</v>
      </c>
      <c r="E819" s="212">
        <v>41609</v>
      </c>
      <c r="F819" s="212">
        <v>41609</v>
      </c>
      <c r="G819" s="211">
        <v>1</v>
      </c>
      <c r="H819" s="211">
        <v>1</v>
      </c>
      <c r="I819" s="208"/>
      <c r="J819" s="822"/>
      <c r="K819" s="823"/>
      <c r="L819" s="823"/>
      <c r="M819" s="823"/>
      <c r="N819" s="824"/>
    </row>
    <row r="820" spans="1:14" ht="15.75" x14ac:dyDescent="0.25">
      <c r="A820" s="197" t="s">
        <v>1054</v>
      </c>
      <c r="B820" s="207" t="s">
        <v>1738</v>
      </c>
      <c r="C820" s="212" t="s">
        <v>13</v>
      </c>
      <c r="D820" s="212">
        <v>41609</v>
      </c>
      <c r="E820" s="212" t="s">
        <v>13</v>
      </c>
      <c r="F820" s="212">
        <v>41609</v>
      </c>
      <c r="G820" s="211">
        <v>1</v>
      </c>
      <c r="H820" s="211">
        <v>1</v>
      </c>
      <c r="I820" s="208"/>
      <c r="J820" s="822"/>
      <c r="K820" s="823"/>
      <c r="L820" s="823"/>
      <c r="M820" s="823"/>
      <c r="N820" s="824"/>
    </row>
    <row r="821" spans="1:14" ht="15.75" x14ac:dyDescent="0.2">
      <c r="A821" s="197">
        <v>4</v>
      </c>
      <c r="B821" s="198" t="s">
        <v>1739</v>
      </c>
      <c r="C821" s="199"/>
      <c r="D821" s="210"/>
      <c r="E821" s="199"/>
      <c r="F821" s="210"/>
      <c r="G821" s="210"/>
      <c r="H821" s="210"/>
      <c r="I821" s="213"/>
      <c r="J821" s="822"/>
      <c r="K821" s="823"/>
      <c r="L821" s="823"/>
      <c r="M821" s="823"/>
      <c r="N821" s="824"/>
    </row>
    <row r="822" spans="1:14" ht="15.75" x14ac:dyDescent="0.2">
      <c r="A822" s="197" t="s">
        <v>1073</v>
      </c>
      <c r="B822" s="207" t="s">
        <v>1740</v>
      </c>
      <c r="C822" s="212">
        <v>41609</v>
      </c>
      <c r="D822" s="212">
        <v>41609</v>
      </c>
      <c r="E822" s="212">
        <v>41609</v>
      </c>
      <c r="F822" s="212">
        <v>41609</v>
      </c>
      <c r="G822" s="211">
        <v>1</v>
      </c>
      <c r="H822" s="211">
        <v>1</v>
      </c>
      <c r="I822" s="213"/>
      <c r="J822" s="822"/>
      <c r="K822" s="823"/>
      <c r="L822" s="823"/>
      <c r="M822" s="823"/>
      <c r="N822" s="824"/>
    </row>
    <row r="823" spans="1:14" ht="47.25" x14ac:dyDescent="0.25">
      <c r="A823" s="197" t="s">
        <v>1078</v>
      </c>
      <c r="B823" s="207" t="s">
        <v>1741</v>
      </c>
      <c r="C823" s="204" t="s">
        <v>13</v>
      </c>
      <c r="D823" s="212" t="s">
        <v>13</v>
      </c>
      <c r="E823" s="204" t="s">
        <v>13</v>
      </c>
      <c r="F823" s="212" t="s">
        <v>13</v>
      </c>
      <c r="G823" s="211"/>
      <c r="H823" s="211"/>
      <c r="I823" s="208"/>
      <c r="J823" s="822"/>
      <c r="K823" s="823"/>
      <c r="L823" s="823"/>
      <c r="M823" s="823"/>
      <c r="N823" s="824"/>
    </row>
    <row r="824" spans="1:14" ht="31.5" x14ac:dyDescent="0.25">
      <c r="A824" s="197" t="s">
        <v>1087</v>
      </c>
      <c r="B824" s="207" t="s">
        <v>1742</v>
      </c>
      <c r="C824" s="212">
        <v>41609</v>
      </c>
      <c r="D824" s="212">
        <v>41609</v>
      </c>
      <c r="E824" s="212">
        <v>41609</v>
      </c>
      <c r="F824" s="212">
        <v>41609</v>
      </c>
      <c r="G824" s="211">
        <v>1</v>
      </c>
      <c r="H824" s="211">
        <v>1</v>
      </c>
      <c r="I824" s="208"/>
      <c r="J824" s="822"/>
      <c r="K824" s="823"/>
      <c r="L824" s="823"/>
      <c r="M824" s="823"/>
      <c r="N824" s="824"/>
    </row>
    <row r="825" spans="1:14" ht="32.25" thickBot="1" x14ac:dyDescent="0.3">
      <c r="A825" s="214" t="s">
        <v>1108</v>
      </c>
      <c r="B825" s="215" t="s">
        <v>1743</v>
      </c>
      <c r="C825" s="212">
        <v>41609</v>
      </c>
      <c r="D825" s="212">
        <v>41609</v>
      </c>
      <c r="E825" s="212">
        <v>41609</v>
      </c>
      <c r="F825" s="212">
        <v>41609</v>
      </c>
      <c r="G825" s="218">
        <v>1</v>
      </c>
      <c r="H825" s="218">
        <v>1</v>
      </c>
      <c r="I825" s="219"/>
      <c r="J825" s="825"/>
      <c r="K825" s="826"/>
      <c r="L825" s="826"/>
      <c r="M825" s="826"/>
      <c r="N825" s="827"/>
    </row>
    <row r="826" spans="1:14" ht="16.5" thickBot="1" x14ac:dyDescent="0.25">
      <c r="A826" s="1083" t="s">
        <v>1775</v>
      </c>
      <c r="B826" s="1083"/>
      <c r="C826" s="1083"/>
      <c r="D826" s="1083"/>
      <c r="E826" s="1083"/>
      <c r="F826" s="1083"/>
      <c r="G826" s="1083"/>
      <c r="H826" s="1083"/>
      <c r="I826" s="1083"/>
      <c r="J826" s="1083"/>
      <c r="K826" s="1083"/>
      <c r="L826" s="1083"/>
      <c r="M826" s="1083"/>
      <c r="N826" s="1084"/>
    </row>
    <row r="827" spans="1:14" ht="15.75" x14ac:dyDescent="0.2">
      <c r="A827" s="197">
        <v>1</v>
      </c>
      <c r="B827" s="198" t="s">
        <v>1719</v>
      </c>
      <c r="C827" s="199"/>
      <c r="D827" s="200"/>
      <c r="E827" s="201"/>
      <c r="F827" s="201"/>
      <c r="G827" s="201"/>
      <c r="H827" s="201"/>
      <c r="I827" s="202"/>
      <c r="J827" s="831"/>
      <c r="K827" s="832"/>
      <c r="L827" s="832"/>
      <c r="M827" s="832"/>
      <c r="N827" s="833"/>
    </row>
    <row r="828" spans="1:14" ht="15.75" x14ac:dyDescent="0.2">
      <c r="A828" s="197" t="s">
        <v>787</v>
      </c>
      <c r="B828" s="203" t="s">
        <v>1720</v>
      </c>
      <c r="C828" s="204" t="s">
        <v>13</v>
      </c>
      <c r="D828" s="204" t="s">
        <v>13</v>
      </c>
      <c r="E828" s="204" t="s">
        <v>13</v>
      </c>
      <c r="F828" s="204" t="s">
        <v>13</v>
      </c>
      <c r="G828" s="205"/>
      <c r="H828" s="205"/>
      <c r="I828" s="206"/>
      <c r="J828" s="822"/>
      <c r="K828" s="823"/>
      <c r="L828" s="823"/>
      <c r="M828" s="823"/>
      <c r="N828" s="824"/>
    </row>
    <row r="829" spans="1:14" ht="15.75" x14ac:dyDescent="0.2">
      <c r="A829" s="197" t="s">
        <v>799</v>
      </c>
      <c r="B829" s="203" t="s">
        <v>1721</v>
      </c>
      <c r="C829" s="204" t="s">
        <v>13</v>
      </c>
      <c r="D829" s="204" t="s">
        <v>13</v>
      </c>
      <c r="E829" s="204" t="s">
        <v>13</v>
      </c>
      <c r="F829" s="204" t="s">
        <v>13</v>
      </c>
      <c r="G829" s="205"/>
      <c r="H829" s="205"/>
      <c r="I829" s="206"/>
      <c r="J829" s="822"/>
      <c r="K829" s="823"/>
      <c r="L829" s="823"/>
      <c r="M829" s="823"/>
      <c r="N829" s="824"/>
    </row>
    <row r="830" spans="1:14" ht="31.5" x14ac:dyDescent="0.2">
      <c r="A830" s="197" t="s">
        <v>801</v>
      </c>
      <c r="B830" s="207" t="s">
        <v>1722</v>
      </c>
      <c r="C830" s="204">
        <v>41275</v>
      </c>
      <c r="D830" s="204">
        <v>41275</v>
      </c>
      <c r="E830" s="204">
        <v>41275</v>
      </c>
      <c r="F830" s="204">
        <v>41275</v>
      </c>
      <c r="G830" s="205">
        <v>1</v>
      </c>
      <c r="H830" s="205">
        <v>1</v>
      </c>
      <c r="I830" s="206"/>
      <c r="J830" s="822"/>
      <c r="K830" s="823"/>
      <c r="L830" s="823"/>
      <c r="M830" s="823"/>
      <c r="N830" s="824"/>
    </row>
    <row r="831" spans="1:14" ht="15.75" x14ac:dyDescent="0.2">
      <c r="A831" s="197" t="s">
        <v>803</v>
      </c>
      <c r="B831" s="207" t="s">
        <v>1723</v>
      </c>
      <c r="C831" s="204" t="s">
        <v>13</v>
      </c>
      <c r="D831" s="204" t="s">
        <v>13</v>
      </c>
      <c r="E831" s="204" t="s">
        <v>13</v>
      </c>
      <c r="F831" s="204" t="s">
        <v>13</v>
      </c>
      <c r="G831" s="205"/>
      <c r="H831" s="205"/>
      <c r="I831" s="206"/>
      <c r="J831" s="822"/>
      <c r="K831" s="823"/>
      <c r="L831" s="823"/>
      <c r="M831" s="823"/>
      <c r="N831" s="824"/>
    </row>
    <row r="832" spans="1:14" ht="15.75" x14ac:dyDescent="0.25">
      <c r="A832" s="197" t="s">
        <v>1724</v>
      </c>
      <c r="B832" s="207" t="s">
        <v>1725</v>
      </c>
      <c r="C832" s="204">
        <v>41306</v>
      </c>
      <c r="D832" s="204">
        <v>41306</v>
      </c>
      <c r="E832" s="204">
        <v>41306</v>
      </c>
      <c r="F832" s="204">
        <v>41306</v>
      </c>
      <c r="G832" s="205">
        <v>1</v>
      </c>
      <c r="H832" s="205">
        <v>1</v>
      </c>
      <c r="I832" s="208"/>
      <c r="J832" s="822"/>
      <c r="K832" s="823"/>
      <c r="L832" s="823"/>
      <c r="M832" s="823"/>
      <c r="N832" s="824"/>
    </row>
    <row r="833" spans="1:14" ht="47.25" x14ac:dyDescent="0.25">
      <c r="A833" s="197" t="s">
        <v>1726</v>
      </c>
      <c r="B833" s="207" t="s">
        <v>1727</v>
      </c>
      <c r="C833" s="209" t="s">
        <v>13</v>
      </c>
      <c r="D833" s="209" t="s">
        <v>13</v>
      </c>
      <c r="E833" s="209" t="s">
        <v>13</v>
      </c>
      <c r="F833" s="209" t="s">
        <v>13</v>
      </c>
      <c r="G833" s="210"/>
      <c r="H833" s="210"/>
      <c r="I833" s="208"/>
      <c r="J833" s="822"/>
      <c r="K833" s="823"/>
      <c r="L833" s="823"/>
      <c r="M833" s="823"/>
      <c r="N833" s="824"/>
    </row>
    <row r="834" spans="1:14" ht="15.75" x14ac:dyDescent="0.25">
      <c r="A834" s="197">
        <v>2</v>
      </c>
      <c r="B834" s="198" t="s">
        <v>1728</v>
      </c>
      <c r="C834" s="199"/>
      <c r="D834" s="210"/>
      <c r="E834" s="199"/>
      <c r="F834" s="210"/>
      <c r="G834" s="210"/>
      <c r="H834" s="210"/>
      <c r="I834" s="208"/>
      <c r="J834" s="822"/>
      <c r="K834" s="823"/>
      <c r="L834" s="823"/>
      <c r="M834" s="823"/>
      <c r="N834" s="824"/>
    </row>
    <row r="835" spans="1:14" ht="31.5" x14ac:dyDescent="0.25">
      <c r="A835" s="197" t="s">
        <v>815</v>
      </c>
      <c r="B835" s="207" t="s">
        <v>1729</v>
      </c>
      <c r="C835" s="204">
        <v>41518</v>
      </c>
      <c r="D835" s="204">
        <v>41518</v>
      </c>
      <c r="E835" s="204">
        <v>41518</v>
      </c>
      <c r="F835" s="204">
        <v>41518</v>
      </c>
      <c r="G835" s="211">
        <v>1</v>
      </c>
      <c r="H835" s="211">
        <v>1</v>
      </c>
      <c r="I835" s="208"/>
      <c r="J835" s="822"/>
      <c r="K835" s="823"/>
      <c r="L835" s="823"/>
      <c r="M835" s="823"/>
      <c r="N835" s="824"/>
    </row>
    <row r="836" spans="1:14" ht="47.25" x14ac:dyDescent="0.25">
      <c r="A836" s="197" t="s">
        <v>218</v>
      </c>
      <c r="B836" s="207" t="s">
        <v>1730</v>
      </c>
      <c r="C836" s="209" t="s">
        <v>13</v>
      </c>
      <c r="D836" s="209" t="s">
        <v>13</v>
      </c>
      <c r="E836" s="209" t="s">
        <v>13</v>
      </c>
      <c r="F836" s="209" t="s">
        <v>13</v>
      </c>
      <c r="G836" s="210"/>
      <c r="H836" s="210"/>
      <c r="I836" s="208"/>
      <c r="J836" s="822"/>
      <c r="K836" s="823"/>
      <c r="L836" s="823"/>
      <c r="M836" s="823"/>
      <c r="N836" s="824"/>
    </row>
    <row r="837" spans="1:14" ht="31.5" x14ac:dyDescent="0.25">
      <c r="A837" s="197" t="s">
        <v>818</v>
      </c>
      <c r="B837" s="207" t="s">
        <v>1731</v>
      </c>
      <c r="C837" s="209" t="s">
        <v>13</v>
      </c>
      <c r="D837" s="209" t="s">
        <v>13</v>
      </c>
      <c r="E837" s="209" t="s">
        <v>13</v>
      </c>
      <c r="F837" s="209" t="s">
        <v>13</v>
      </c>
      <c r="G837" s="210"/>
      <c r="H837" s="210"/>
      <c r="I837" s="208"/>
      <c r="J837" s="822"/>
      <c r="K837" s="823"/>
      <c r="L837" s="823"/>
      <c r="M837" s="823"/>
      <c r="N837" s="824"/>
    </row>
    <row r="838" spans="1:14" ht="47.25" x14ac:dyDescent="0.25">
      <c r="A838" s="197">
        <v>3</v>
      </c>
      <c r="B838" s="198" t="s">
        <v>1732</v>
      </c>
      <c r="C838" s="199"/>
      <c r="D838" s="210"/>
      <c r="E838" s="199"/>
      <c r="F838" s="210"/>
      <c r="G838" s="210"/>
      <c r="H838" s="210"/>
      <c r="I838" s="208"/>
      <c r="J838" s="822"/>
      <c r="K838" s="823"/>
      <c r="L838" s="823"/>
      <c r="M838" s="823"/>
      <c r="N838" s="824"/>
    </row>
    <row r="839" spans="1:14" ht="31.5" x14ac:dyDescent="0.25">
      <c r="A839" s="197" t="s">
        <v>1044</v>
      </c>
      <c r="B839" s="207" t="s">
        <v>1733</v>
      </c>
      <c r="C839" s="204" t="s">
        <v>13</v>
      </c>
      <c r="D839" s="204" t="s">
        <v>13</v>
      </c>
      <c r="E839" s="204" t="s">
        <v>13</v>
      </c>
      <c r="F839" s="204" t="s">
        <v>13</v>
      </c>
      <c r="G839" s="211"/>
      <c r="H839" s="211"/>
      <c r="I839" s="208"/>
      <c r="J839" s="822"/>
      <c r="K839" s="823"/>
      <c r="L839" s="823"/>
      <c r="M839" s="823"/>
      <c r="N839" s="824"/>
    </row>
    <row r="840" spans="1:14" ht="15.75" x14ac:dyDescent="0.25">
      <c r="A840" s="197" t="s">
        <v>1046</v>
      </c>
      <c r="B840" s="207" t="s">
        <v>1734</v>
      </c>
      <c r="C840" s="204">
        <v>41548</v>
      </c>
      <c r="D840" s="204">
        <v>41579</v>
      </c>
      <c r="E840" s="204">
        <v>41548</v>
      </c>
      <c r="F840" s="204">
        <v>41579</v>
      </c>
      <c r="G840" s="205">
        <v>1</v>
      </c>
      <c r="H840" s="205">
        <v>1</v>
      </c>
      <c r="I840" s="208"/>
      <c r="J840" s="822"/>
      <c r="K840" s="823"/>
      <c r="L840" s="823"/>
      <c r="M840" s="823"/>
      <c r="N840" s="824"/>
    </row>
    <row r="841" spans="1:14" ht="15.75" x14ac:dyDescent="0.25">
      <c r="A841" s="197" t="s">
        <v>1049</v>
      </c>
      <c r="B841" s="207" t="s">
        <v>1735</v>
      </c>
      <c r="C841" s="212">
        <v>41548</v>
      </c>
      <c r="D841" s="212">
        <v>41579</v>
      </c>
      <c r="E841" s="212">
        <v>41548</v>
      </c>
      <c r="F841" s="212">
        <v>41579</v>
      </c>
      <c r="G841" s="211">
        <v>1</v>
      </c>
      <c r="H841" s="211">
        <v>1</v>
      </c>
      <c r="I841" s="208"/>
      <c r="J841" s="822" t="s">
        <v>1736</v>
      </c>
      <c r="K841" s="823"/>
      <c r="L841" s="823"/>
      <c r="M841" s="823"/>
      <c r="N841" s="824"/>
    </row>
    <row r="842" spans="1:14" ht="15.75" x14ac:dyDescent="0.25">
      <c r="A842" s="197" t="s">
        <v>1052</v>
      </c>
      <c r="B842" s="207" t="s">
        <v>1737</v>
      </c>
      <c r="C842" s="212">
        <v>41579</v>
      </c>
      <c r="D842" s="212">
        <v>41579</v>
      </c>
      <c r="E842" s="212">
        <v>41579</v>
      </c>
      <c r="F842" s="212">
        <v>41579</v>
      </c>
      <c r="G842" s="211">
        <v>1</v>
      </c>
      <c r="H842" s="211">
        <v>1</v>
      </c>
      <c r="I842" s="208"/>
      <c r="J842" s="822"/>
      <c r="K842" s="823"/>
      <c r="L842" s="823"/>
      <c r="M842" s="823"/>
      <c r="N842" s="824"/>
    </row>
    <row r="843" spans="1:14" ht="15.75" x14ac:dyDescent="0.25">
      <c r="A843" s="197" t="s">
        <v>1054</v>
      </c>
      <c r="B843" s="207" t="s">
        <v>1738</v>
      </c>
      <c r="C843" s="212" t="s">
        <v>13</v>
      </c>
      <c r="D843" s="212">
        <v>41579</v>
      </c>
      <c r="E843" s="212" t="s">
        <v>13</v>
      </c>
      <c r="F843" s="212">
        <v>41579</v>
      </c>
      <c r="G843" s="211">
        <v>1</v>
      </c>
      <c r="H843" s="211">
        <v>1</v>
      </c>
      <c r="I843" s="208"/>
      <c r="J843" s="822"/>
      <c r="K843" s="823"/>
      <c r="L843" s="823"/>
      <c r="M843" s="823"/>
      <c r="N843" s="824"/>
    </row>
    <row r="844" spans="1:14" ht="15.75" x14ac:dyDescent="0.2">
      <c r="A844" s="197">
        <v>4</v>
      </c>
      <c r="B844" s="198" t="s">
        <v>1739</v>
      </c>
      <c r="C844" s="199"/>
      <c r="D844" s="210"/>
      <c r="E844" s="199"/>
      <c r="F844" s="210"/>
      <c r="G844" s="210"/>
      <c r="H844" s="210"/>
      <c r="I844" s="213"/>
      <c r="J844" s="822"/>
      <c r="K844" s="823"/>
      <c r="L844" s="823"/>
      <c r="M844" s="823"/>
      <c r="N844" s="824"/>
    </row>
    <row r="845" spans="1:14" ht="15.75" x14ac:dyDescent="0.2">
      <c r="A845" s="197" t="s">
        <v>1073</v>
      </c>
      <c r="B845" s="207" t="s">
        <v>1740</v>
      </c>
      <c r="C845" s="212">
        <v>41609</v>
      </c>
      <c r="D845" s="212">
        <v>41609</v>
      </c>
      <c r="E845" s="212">
        <v>41609</v>
      </c>
      <c r="F845" s="212">
        <v>41609</v>
      </c>
      <c r="G845" s="211">
        <v>1</v>
      </c>
      <c r="H845" s="211">
        <v>1</v>
      </c>
      <c r="I845" s="213"/>
      <c r="J845" s="822"/>
      <c r="K845" s="823"/>
      <c r="L845" s="823"/>
      <c r="M845" s="823"/>
      <c r="N845" s="824"/>
    </row>
    <row r="846" spans="1:14" ht="47.25" x14ac:dyDescent="0.25">
      <c r="A846" s="197" t="s">
        <v>1078</v>
      </c>
      <c r="B846" s="207" t="s">
        <v>1741</v>
      </c>
      <c r="C846" s="204" t="s">
        <v>13</v>
      </c>
      <c r="D846" s="212" t="s">
        <v>13</v>
      </c>
      <c r="E846" s="204" t="s">
        <v>13</v>
      </c>
      <c r="F846" s="212" t="s">
        <v>13</v>
      </c>
      <c r="G846" s="211"/>
      <c r="H846" s="211"/>
      <c r="I846" s="208"/>
      <c r="J846" s="822"/>
      <c r="K846" s="823"/>
      <c r="L846" s="823"/>
      <c r="M846" s="823"/>
      <c r="N846" s="824"/>
    </row>
    <row r="847" spans="1:14" ht="31.5" x14ac:dyDescent="0.25">
      <c r="A847" s="197" t="s">
        <v>1087</v>
      </c>
      <c r="B847" s="207" t="s">
        <v>1742</v>
      </c>
      <c r="C847" s="212">
        <v>41609</v>
      </c>
      <c r="D847" s="212">
        <v>41609</v>
      </c>
      <c r="E847" s="212">
        <v>41609</v>
      </c>
      <c r="F847" s="212">
        <v>41609</v>
      </c>
      <c r="G847" s="211">
        <v>1</v>
      </c>
      <c r="H847" s="211">
        <v>1</v>
      </c>
      <c r="I847" s="208"/>
      <c r="J847" s="822"/>
      <c r="K847" s="823"/>
      <c r="L847" s="823"/>
      <c r="M847" s="823"/>
      <c r="N847" s="824"/>
    </row>
    <row r="848" spans="1:14" ht="32.25" thickBot="1" x14ac:dyDescent="0.3">
      <c r="A848" s="214" t="s">
        <v>1108</v>
      </c>
      <c r="B848" s="215" t="s">
        <v>1743</v>
      </c>
      <c r="C848" s="212">
        <v>41609</v>
      </c>
      <c r="D848" s="212">
        <v>41609</v>
      </c>
      <c r="E848" s="212">
        <v>41609</v>
      </c>
      <c r="F848" s="212">
        <v>41609</v>
      </c>
      <c r="G848" s="218">
        <v>1</v>
      </c>
      <c r="H848" s="218">
        <v>1</v>
      </c>
      <c r="I848" s="219"/>
      <c r="J848" s="825"/>
      <c r="K848" s="826"/>
      <c r="L848" s="826"/>
      <c r="M848" s="826"/>
      <c r="N848" s="827"/>
    </row>
    <row r="849" spans="1:14" ht="16.5" thickBot="1" x14ac:dyDescent="0.25">
      <c r="A849" s="1083" t="s">
        <v>1776</v>
      </c>
      <c r="B849" s="1083"/>
      <c r="C849" s="1083"/>
      <c r="D849" s="1083"/>
      <c r="E849" s="1083"/>
      <c r="F849" s="1083"/>
      <c r="G849" s="1083"/>
      <c r="H849" s="1083"/>
      <c r="I849" s="1083"/>
      <c r="J849" s="1083"/>
      <c r="K849" s="1083"/>
      <c r="L849" s="1083"/>
      <c r="M849" s="1083"/>
      <c r="N849" s="1084"/>
    </row>
    <row r="850" spans="1:14" ht="15.75" x14ac:dyDescent="0.2">
      <c r="A850" s="197">
        <v>1</v>
      </c>
      <c r="B850" s="198" t="s">
        <v>1719</v>
      </c>
      <c r="C850" s="199"/>
      <c r="D850" s="200"/>
      <c r="E850" s="201"/>
      <c r="F850" s="201"/>
      <c r="G850" s="201"/>
      <c r="H850" s="201"/>
      <c r="I850" s="202"/>
      <c r="J850" s="831"/>
      <c r="K850" s="832"/>
      <c r="L850" s="832"/>
      <c r="M850" s="832"/>
      <c r="N850" s="833"/>
    </row>
    <row r="851" spans="1:14" ht="15.75" x14ac:dyDescent="0.2">
      <c r="A851" s="197" t="s">
        <v>787</v>
      </c>
      <c r="B851" s="203" t="s">
        <v>1720</v>
      </c>
      <c r="C851" s="204" t="s">
        <v>13</v>
      </c>
      <c r="D851" s="204" t="s">
        <v>13</v>
      </c>
      <c r="E851" s="204" t="s">
        <v>13</v>
      </c>
      <c r="F851" s="204" t="s">
        <v>13</v>
      </c>
      <c r="G851" s="205"/>
      <c r="H851" s="205"/>
      <c r="I851" s="206"/>
      <c r="J851" s="822"/>
      <c r="K851" s="823"/>
      <c r="L851" s="823"/>
      <c r="M851" s="823"/>
      <c r="N851" s="824"/>
    </row>
    <row r="852" spans="1:14" ht="15.75" x14ac:dyDescent="0.2">
      <c r="A852" s="197" t="s">
        <v>799</v>
      </c>
      <c r="B852" s="203" t="s">
        <v>1721</v>
      </c>
      <c r="C852" s="204" t="s">
        <v>13</v>
      </c>
      <c r="D852" s="204" t="s">
        <v>13</v>
      </c>
      <c r="E852" s="204" t="s">
        <v>13</v>
      </c>
      <c r="F852" s="204" t="s">
        <v>13</v>
      </c>
      <c r="G852" s="205"/>
      <c r="H852" s="205"/>
      <c r="I852" s="206"/>
      <c r="J852" s="822"/>
      <c r="K852" s="823"/>
      <c r="L852" s="823"/>
      <c r="M852" s="823"/>
      <c r="N852" s="824"/>
    </row>
    <row r="853" spans="1:14" ht="31.5" x14ac:dyDescent="0.2">
      <c r="A853" s="197" t="s">
        <v>801</v>
      </c>
      <c r="B853" s="207" t="s">
        <v>1722</v>
      </c>
      <c r="C853" s="204">
        <v>41365</v>
      </c>
      <c r="D853" s="204">
        <v>41426</v>
      </c>
      <c r="E853" s="204">
        <v>41365</v>
      </c>
      <c r="F853" s="204">
        <v>41426</v>
      </c>
      <c r="G853" s="205">
        <v>1</v>
      </c>
      <c r="H853" s="205">
        <v>1</v>
      </c>
      <c r="I853" s="206"/>
      <c r="J853" s="822"/>
      <c r="K853" s="823"/>
      <c r="L853" s="823"/>
      <c r="M853" s="823"/>
      <c r="N853" s="824"/>
    </row>
    <row r="854" spans="1:14" ht="15.75" x14ac:dyDescent="0.2">
      <c r="A854" s="197" t="s">
        <v>803</v>
      </c>
      <c r="B854" s="207" t="s">
        <v>1723</v>
      </c>
      <c r="C854" s="204" t="s">
        <v>13</v>
      </c>
      <c r="D854" s="204" t="s">
        <v>13</v>
      </c>
      <c r="E854" s="204" t="s">
        <v>13</v>
      </c>
      <c r="F854" s="204" t="s">
        <v>13</v>
      </c>
      <c r="G854" s="205"/>
      <c r="H854" s="205"/>
      <c r="I854" s="206"/>
      <c r="J854" s="822"/>
      <c r="K854" s="823"/>
      <c r="L854" s="823"/>
      <c r="M854" s="823"/>
      <c r="N854" s="824"/>
    </row>
    <row r="855" spans="1:14" ht="15.75" x14ac:dyDescent="0.25">
      <c r="A855" s="197" t="s">
        <v>1724</v>
      </c>
      <c r="B855" s="207" t="s">
        <v>1725</v>
      </c>
      <c r="C855" s="204">
        <v>41487</v>
      </c>
      <c r="D855" s="204">
        <v>41487</v>
      </c>
      <c r="E855" s="204">
        <v>41487</v>
      </c>
      <c r="F855" s="204">
        <v>41487</v>
      </c>
      <c r="G855" s="205">
        <v>1</v>
      </c>
      <c r="H855" s="205">
        <v>1</v>
      </c>
      <c r="I855" s="208"/>
      <c r="J855" s="822"/>
      <c r="K855" s="823"/>
      <c r="L855" s="823"/>
      <c r="M855" s="823"/>
      <c r="N855" s="824"/>
    </row>
    <row r="856" spans="1:14" ht="47.25" x14ac:dyDescent="0.25">
      <c r="A856" s="197" t="s">
        <v>1726</v>
      </c>
      <c r="B856" s="207" t="s">
        <v>1727</v>
      </c>
      <c r="C856" s="209" t="s">
        <v>13</v>
      </c>
      <c r="D856" s="209" t="s">
        <v>13</v>
      </c>
      <c r="E856" s="209" t="s">
        <v>13</v>
      </c>
      <c r="F856" s="209" t="s">
        <v>13</v>
      </c>
      <c r="G856" s="210"/>
      <c r="H856" s="210"/>
      <c r="I856" s="208"/>
      <c r="J856" s="822"/>
      <c r="K856" s="823"/>
      <c r="L856" s="823"/>
      <c r="M856" s="823"/>
      <c r="N856" s="824"/>
    </row>
    <row r="857" spans="1:14" ht="15.75" x14ac:dyDescent="0.25">
      <c r="A857" s="197">
        <v>2</v>
      </c>
      <c r="B857" s="198" t="s">
        <v>1728</v>
      </c>
      <c r="C857" s="199"/>
      <c r="D857" s="210"/>
      <c r="E857" s="199"/>
      <c r="F857" s="210"/>
      <c r="G857" s="210"/>
      <c r="H857" s="210"/>
      <c r="I857" s="208"/>
      <c r="J857" s="822"/>
      <c r="K857" s="823"/>
      <c r="L857" s="823"/>
      <c r="M857" s="823"/>
      <c r="N857" s="824"/>
    </row>
    <row r="858" spans="1:14" ht="31.5" x14ac:dyDescent="0.25">
      <c r="A858" s="197" t="s">
        <v>815</v>
      </c>
      <c r="B858" s="207" t="s">
        <v>1729</v>
      </c>
      <c r="C858" s="204">
        <v>41640</v>
      </c>
      <c r="D858" s="204">
        <v>41640</v>
      </c>
      <c r="E858" s="204"/>
      <c r="F858" s="204"/>
      <c r="G858" s="211">
        <v>0.8</v>
      </c>
      <c r="H858" s="211">
        <v>0.8</v>
      </c>
      <c r="I858" s="208"/>
      <c r="J858" s="822"/>
      <c r="K858" s="823"/>
      <c r="L858" s="823"/>
      <c r="M858" s="823"/>
      <c r="N858" s="824"/>
    </row>
    <row r="859" spans="1:14" ht="47.25" x14ac:dyDescent="0.25">
      <c r="A859" s="197" t="s">
        <v>218</v>
      </c>
      <c r="B859" s="207" t="s">
        <v>1730</v>
      </c>
      <c r="C859" s="209" t="s">
        <v>13</v>
      </c>
      <c r="D859" s="209" t="s">
        <v>13</v>
      </c>
      <c r="E859" s="209" t="s">
        <v>13</v>
      </c>
      <c r="F859" s="209" t="s">
        <v>13</v>
      </c>
      <c r="G859" s="210"/>
      <c r="H859" s="210"/>
      <c r="I859" s="208"/>
      <c r="J859" s="822"/>
      <c r="K859" s="823"/>
      <c r="L859" s="823"/>
      <c r="M859" s="823"/>
      <c r="N859" s="824"/>
    </row>
    <row r="860" spans="1:14" ht="31.5" x14ac:dyDescent="0.25">
      <c r="A860" s="197" t="s">
        <v>818</v>
      </c>
      <c r="B860" s="207" t="s">
        <v>1731</v>
      </c>
      <c r="C860" s="209" t="s">
        <v>13</v>
      </c>
      <c r="D860" s="209" t="s">
        <v>13</v>
      </c>
      <c r="E860" s="209" t="s">
        <v>13</v>
      </c>
      <c r="F860" s="209" t="s">
        <v>13</v>
      </c>
      <c r="G860" s="210"/>
      <c r="H860" s="210"/>
      <c r="I860" s="208"/>
      <c r="J860" s="822"/>
      <c r="K860" s="823"/>
      <c r="L860" s="823"/>
      <c r="M860" s="823"/>
      <c r="N860" s="824"/>
    </row>
    <row r="861" spans="1:14" ht="47.25" x14ac:dyDescent="0.25">
      <c r="A861" s="197">
        <v>3</v>
      </c>
      <c r="B861" s="198" t="s">
        <v>1732</v>
      </c>
      <c r="C861" s="199"/>
      <c r="D861" s="210"/>
      <c r="E861" s="199"/>
      <c r="F861" s="210"/>
      <c r="G861" s="210"/>
      <c r="H861" s="210"/>
      <c r="I861" s="208"/>
      <c r="J861" s="822"/>
      <c r="K861" s="823"/>
      <c r="L861" s="823"/>
      <c r="M861" s="823"/>
      <c r="N861" s="824"/>
    </row>
    <row r="862" spans="1:14" ht="31.5" x14ac:dyDescent="0.25">
      <c r="A862" s="197" t="s">
        <v>1044</v>
      </c>
      <c r="B862" s="207" t="s">
        <v>1733</v>
      </c>
      <c r="C862" s="204" t="s">
        <v>13</v>
      </c>
      <c r="D862" s="204" t="s">
        <v>13</v>
      </c>
      <c r="E862" s="204" t="s">
        <v>13</v>
      </c>
      <c r="F862" s="204" t="s">
        <v>13</v>
      </c>
      <c r="G862" s="211"/>
      <c r="H862" s="211"/>
      <c r="I862" s="208"/>
      <c r="J862" s="822"/>
      <c r="K862" s="823"/>
      <c r="L862" s="823"/>
      <c r="M862" s="823"/>
      <c r="N862" s="824"/>
    </row>
    <row r="863" spans="1:14" ht="15.75" x14ac:dyDescent="0.25">
      <c r="A863" s="197" t="s">
        <v>1046</v>
      </c>
      <c r="B863" s="207" t="s">
        <v>1734</v>
      </c>
      <c r="C863" s="204">
        <v>41640</v>
      </c>
      <c r="D863" s="204">
        <v>41760</v>
      </c>
      <c r="E863" s="204"/>
      <c r="F863" s="204"/>
      <c r="G863" s="205">
        <v>0</v>
      </c>
      <c r="H863" s="205">
        <v>0</v>
      </c>
      <c r="I863" s="208"/>
      <c r="J863" s="822"/>
      <c r="K863" s="823"/>
      <c r="L863" s="823"/>
      <c r="M863" s="823"/>
      <c r="N863" s="824"/>
    </row>
    <row r="864" spans="1:14" ht="15.75" x14ac:dyDescent="0.25">
      <c r="A864" s="197" t="s">
        <v>1049</v>
      </c>
      <c r="B864" s="207" t="s">
        <v>1735</v>
      </c>
      <c r="C864" s="204">
        <v>41640</v>
      </c>
      <c r="D864" s="204">
        <v>41760</v>
      </c>
      <c r="E864" s="212"/>
      <c r="F864" s="212"/>
      <c r="G864" s="211">
        <v>0</v>
      </c>
      <c r="H864" s="211">
        <v>0</v>
      </c>
      <c r="I864" s="208"/>
      <c r="J864" s="822" t="s">
        <v>1736</v>
      </c>
      <c r="K864" s="823"/>
      <c r="L864" s="823"/>
      <c r="M864" s="823"/>
      <c r="N864" s="824"/>
    </row>
    <row r="865" spans="1:14" ht="15.75" x14ac:dyDescent="0.25">
      <c r="A865" s="197" t="s">
        <v>1052</v>
      </c>
      <c r="B865" s="207" t="s">
        <v>1737</v>
      </c>
      <c r="C865" s="212">
        <v>41760</v>
      </c>
      <c r="D865" s="212">
        <v>41760</v>
      </c>
      <c r="E865" s="212"/>
      <c r="F865" s="212"/>
      <c r="G865" s="211">
        <v>0</v>
      </c>
      <c r="H865" s="211">
        <v>0</v>
      </c>
      <c r="I865" s="208"/>
      <c r="J865" s="822"/>
      <c r="K865" s="823"/>
      <c r="L865" s="823"/>
      <c r="M865" s="823"/>
      <c r="N865" s="824"/>
    </row>
    <row r="866" spans="1:14" ht="15.75" x14ac:dyDescent="0.25">
      <c r="A866" s="197" t="s">
        <v>1054</v>
      </c>
      <c r="B866" s="207" t="s">
        <v>1738</v>
      </c>
      <c r="C866" s="212" t="s">
        <v>13</v>
      </c>
      <c r="D866" s="212">
        <v>41760</v>
      </c>
      <c r="E866" s="212" t="s">
        <v>13</v>
      </c>
      <c r="F866" s="212"/>
      <c r="G866" s="211">
        <v>0</v>
      </c>
      <c r="H866" s="211">
        <v>0</v>
      </c>
      <c r="I866" s="208"/>
      <c r="J866" s="822"/>
      <c r="K866" s="823"/>
      <c r="L866" s="823"/>
      <c r="M866" s="823"/>
      <c r="N866" s="824"/>
    </row>
    <row r="867" spans="1:14" ht="15.75" x14ac:dyDescent="0.2">
      <c r="A867" s="197">
        <v>4</v>
      </c>
      <c r="B867" s="198" t="s">
        <v>1739</v>
      </c>
      <c r="C867" s="199"/>
      <c r="D867" s="210"/>
      <c r="E867" s="199"/>
      <c r="F867" s="210"/>
      <c r="G867" s="210"/>
      <c r="H867" s="210"/>
      <c r="I867" s="213"/>
      <c r="J867" s="822"/>
      <c r="K867" s="823"/>
      <c r="L867" s="823"/>
      <c r="M867" s="823"/>
      <c r="N867" s="824"/>
    </row>
    <row r="868" spans="1:14" ht="15.75" x14ac:dyDescent="0.2">
      <c r="A868" s="197" t="s">
        <v>1073</v>
      </c>
      <c r="B868" s="207" t="s">
        <v>1740</v>
      </c>
      <c r="C868" s="212">
        <v>41791</v>
      </c>
      <c r="D868" s="212">
        <v>41791</v>
      </c>
      <c r="E868" s="212"/>
      <c r="F868" s="212"/>
      <c r="G868" s="211">
        <v>0</v>
      </c>
      <c r="H868" s="211">
        <v>0</v>
      </c>
      <c r="I868" s="213"/>
      <c r="J868" s="822"/>
      <c r="K868" s="823"/>
      <c r="L868" s="823"/>
      <c r="M868" s="823"/>
      <c r="N868" s="824"/>
    </row>
    <row r="869" spans="1:14" ht="47.25" x14ac:dyDescent="0.25">
      <c r="A869" s="197" t="s">
        <v>1078</v>
      </c>
      <c r="B869" s="207" t="s">
        <v>1741</v>
      </c>
      <c r="C869" s="204" t="s">
        <v>13</v>
      </c>
      <c r="D869" s="212" t="s">
        <v>13</v>
      </c>
      <c r="E869" s="204" t="s">
        <v>13</v>
      </c>
      <c r="F869" s="212" t="s">
        <v>13</v>
      </c>
      <c r="G869" s="211"/>
      <c r="H869" s="211"/>
      <c r="I869" s="208"/>
      <c r="J869" s="822"/>
      <c r="K869" s="823"/>
      <c r="L869" s="823"/>
      <c r="M869" s="823"/>
      <c r="N869" s="824"/>
    </row>
    <row r="870" spans="1:14" ht="31.5" x14ac:dyDescent="0.25">
      <c r="A870" s="197" t="s">
        <v>1087</v>
      </c>
      <c r="B870" s="207" t="s">
        <v>1742</v>
      </c>
      <c r="C870" s="212">
        <v>41791</v>
      </c>
      <c r="D870" s="212">
        <v>41791</v>
      </c>
      <c r="E870" s="212"/>
      <c r="F870" s="212"/>
      <c r="G870" s="211">
        <v>0</v>
      </c>
      <c r="H870" s="211">
        <v>0</v>
      </c>
      <c r="I870" s="208"/>
      <c r="J870" s="822"/>
      <c r="K870" s="823"/>
      <c r="L870" s="823"/>
      <c r="M870" s="823"/>
      <c r="N870" s="824"/>
    </row>
    <row r="871" spans="1:14" ht="32.25" thickBot="1" x14ac:dyDescent="0.3">
      <c r="A871" s="214" t="s">
        <v>1108</v>
      </c>
      <c r="B871" s="215" t="s">
        <v>1743</v>
      </c>
      <c r="C871" s="212">
        <v>41791</v>
      </c>
      <c r="D871" s="212">
        <v>41791</v>
      </c>
      <c r="E871" s="212"/>
      <c r="F871" s="212"/>
      <c r="G871" s="218">
        <v>0</v>
      </c>
      <c r="H871" s="218">
        <v>0</v>
      </c>
      <c r="I871" s="219"/>
      <c r="J871" s="825"/>
      <c r="K871" s="826"/>
      <c r="L871" s="826"/>
      <c r="M871" s="826"/>
      <c r="N871" s="827"/>
    </row>
    <row r="872" spans="1:14" ht="16.5" thickBot="1" x14ac:dyDescent="0.25">
      <c r="A872" s="1083" t="s">
        <v>1777</v>
      </c>
      <c r="B872" s="1083"/>
      <c r="C872" s="1083"/>
      <c r="D872" s="1083"/>
      <c r="E872" s="1083"/>
      <c r="F872" s="1083"/>
      <c r="G872" s="1083"/>
      <c r="H872" s="1083"/>
      <c r="I872" s="1083"/>
      <c r="J872" s="1083"/>
      <c r="K872" s="1083"/>
      <c r="L872" s="1083"/>
      <c r="M872" s="1083"/>
      <c r="N872" s="1084"/>
    </row>
    <row r="873" spans="1:14" ht="15.75" x14ac:dyDescent="0.2">
      <c r="A873" s="197">
        <v>1</v>
      </c>
      <c r="B873" s="198" t="s">
        <v>1719</v>
      </c>
      <c r="C873" s="199"/>
      <c r="D873" s="200"/>
      <c r="E873" s="201"/>
      <c r="F873" s="201"/>
      <c r="G873" s="201"/>
      <c r="H873" s="201"/>
      <c r="I873" s="202"/>
      <c r="J873" s="831"/>
      <c r="K873" s="832"/>
      <c r="L873" s="832"/>
      <c r="M873" s="832"/>
      <c r="N873" s="833"/>
    </row>
    <row r="874" spans="1:14" ht="15.75" x14ac:dyDescent="0.2">
      <c r="A874" s="197" t="s">
        <v>787</v>
      </c>
      <c r="B874" s="203" t="s">
        <v>1720</v>
      </c>
      <c r="C874" s="204" t="s">
        <v>13</v>
      </c>
      <c r="D874" s="204" t="s">
        <v>13</v>
      </c>
      <c r="E874" s="204" t="s">
        <v>13</v>
      </c>
      <c r="F874" s="204" t="s">
        <v>13</v>
      </c>
      <c r="G874" s="205"/>
      <c r="H874" s="205"/>
      <c r="I874" s="206"/>
      <c r="J874" s="822"/>
      <c r="K874" s="823"/>
      <c r="L874" s="823"/>
      <c r="M874" s="823"/>
      <c r="N874" s="824"/>
    </row>
    <row r="875" spans="1:14" ht="15.75" x14ac:dyDescent="0.2">
      <c r="A875" s="197" t="s">
        <v>799</v>
      </c>
      <c r="B875" s="203" t="s">
        <v>1721</v>
      </c>
      <c r="C875" s="204" t="s">
        <v>13</v>
      </c>
      <c r="D875" s="204" t="s">
        <v>13</v>
      </c>
      <c r="E875" s="204" t="s">
        <v>13</v>
      </c>
      <c r="F875" s="204" t="s">
        <v>13</v>
      </c>
      <c r="G875" s="205"/>
      <c r="H875" s="205"/>
      <c r="I875" s="206"/>
      <c r="J875" s="822"/>
      <c r="K875" s="823"/>
      <c r="L875" s="823"/>
      <c r="M875" s="823"/>
      <c r="N875" s="824"/>
    </row>
    <row r="876" spans="1:14" ht="31.5" x14ac:dyDescent="0.2">
      <c r="A876" s="197" t="s">
        <v>801</v>
      </c>
      <c r="B876" s="207" t="s">
        <v>1722</v>
      </c>
      <c r="C876" s="204">
        <v>39417</v>
      </c>
      <c r="D876" s="204">
        <v>39417</v>
      </c>
      <c r="E876" s="204">
        <v>39417</v>
      </c>
      <c r="F876" s="204">
        <v>39417</v>
      </c>
      <c r="G876" s="205">
        <v>1</v>
      </c>
      <c r="H876" s="205">
        <v>1</v>
      </c>
      <c r="I876" s="206"/>
      <c r="J876" s="822"/>
      <c r="K876" s="823"/>
      <c r="L876" s="823"/>
      <c r="M876" s="823"/>
      <c r="N876" s="824"/>
    </row>
    <row r="877" spans="1:14" ht="15.75" x14ac:dyDescent="0.2">
      <c r="A877" s="197" t="s">
        <v>803</v>
      </c>
      <c r="B877" s="207" t="s">
        <v>1723</v>
      </c>
      <c r="C877" s="204" t="s">
        <v>13</v>
      </c>
      <c r="D877" s="204" t="s">
        <v>13</v>
      </c>
      <c r="E877" s="204" t="s">
        <v>13</v>
      </c>
      <c r="F877" s="204" t="s">
        <v>13</v>
      </c>
      <c r="G877" s="205"/>
      <c r="H877" s="205"/>
      <c r="I877" s="206"/>
      <c r="J877" s="822"/>
      <c r="K877" s="823"/>
      <c r="L877" s="823"/>
      <c r="M877" s="823"/>
      <c r="N877" s="824"/>
    </row>
    <row r="878" spans="1:14" ht="15.75" x14ac:dyDescent="0.25">
      <c r="A878" s="197" t="s">
        <v>1724</v>
      </c>
      <c r="B878" s="207" t="s">
        <v>1725</v>
      </c>
      <c r="C878" s="204">
        <v>39479</v>
      </c>
      <c r="D878" s="204">
        <v>39479</v>
      </c>
      <c r="E878" s="204">
        <v>39479</v>
      </c>
      <c r="F878" s="204">
        <v>39479</v>
      </c>
      <c r="G878" s="205">
        <v>1</v>
      </c>
      <c r="H878" s="205">
        <v>1</v>
      </c>
      <c r="I878" s="208"/>
      <c r="J878" s="822"/>
      <c r="K878" s="823"/>
      <c r="L878" s="823"/>
      <c r="M878" s="823"/>
      <c r="N878" s="824"/>
    </row>
    <row r="879" spans="1:14" ht="47.25" x14ac:dyDescent="0.25">
      <c r="A879" s="197" t="s">
        <v>1726</v>
      </c>
      <c r="B879" s="207" t="s">
        <v>1727</v>
      </c>
      <c r="C879" s="209" t="s">
        <v>13</v>
      </c>
      <c r="D879" s="209" t="s">
        <v>13</v>
      </c>
      <c r="E879" s="209" t="s">
        <v>13</v>
      </c>
      <c r="F879" s="209" t="s">
        <v>13</v>
      </c>
      <c r="G879" s="210"/>
      <c r="H879" s="210"/>
      <c r="I879" s="208"/>
      <c r="J879" s="822"/>
      <c r="K879" s="823"/>
      <c r="L879" s="823"/>
      <c r="M879" s="823"/>
      <c r="N879" s="824"/>
    </row>
    <row r="880" spans="1:14" ht="15.75" x14ac:dyDescent="0.25">
      <c r="A880" s="197">
        <v>2</v>
      </c>
      <c r="B880" s="198" t="s">
        <v>1728</v>
      </c>
      <c r="C880" s="199"/>
      <c r="D880" s="210"/>
      <c r="E880" s="199"/>
      <c r="F880" s="210"/>
      <c r="G880" s="210"/>
      <c r="H880" s="210"/>
      <c r="I880" s="208"/>
      <c r="J880" s="822"/>
      <c r="K880" s="823"/>
      <c r="L880" s="823"/>
      <c r="M880" s="823"/>
      <c r="N880" s="824"/>
    </row>
    <row r="881" spans="1:14" ht="31.5" x14ac:dyDescent="0.25">
      <c r="A881" s="197" t="s">
        <v>815</v>
      </c>
      <c r="B881" s="207" t="s">
        <v>1729</v>
      </c>
      <c r="C881" s="204">
        <v>41548</v>
      </c>
      <c r="D881" s="204">
        <v>41548</v>
      </c>
      <c r="E881" s="204">
        <v>41548</v>
      </c>
      <c r="F881" s="204">
        <v>41548</v>
      </c>
      <c r="G881" s="211">
        <v>1</v>
      </c>
      <c r="H881" s="211">
        <v>1</v>
      </c>
      <c r="I881" s="208"/>
      <c r="J881" s="822"/>
      <c r="K881" s="823"/>
      <c r="L881" s="823"/>
      <c r="M881" s="823"/>
      <c r="N881" s="824"/>
    </row>
    <row r="882" spans="1:14" ht="47.25" x14ac:dyDescent="0.25">
      <c r="A882" s="197" t="s">
        <v>218</v>
      </c>
      <c r="B882" s="207" t="s">
        <v>1730</v>
      </c>
      <c r="C882" s="209" t="s">
        <v>13</v>
      </c>
      <c r="D882" s="209" t="s">
        <v>13</v>
      </c>
      <c r="E882" s="209" t="s">
        <v>13</v>
      </c>
      <c r="F882" s="209" t="s">
        <v>13</v>
      </c>
      <c r="G882" s="210"/>
      <c r="H882" s="210"/>
      <c r="I882" s="208"/>
      <c r="J882" s="822"/>
      <c r="K882" s="823"/>
      <c r="L882" s="823"/>
      <c r="M882" s="823"/>
      <c r="N882" s="824"/>
    </row>
    <row r="883" spans="1:14" ht="31.5" x14ac:dyDescent="0.25">
      <c r="A883" s="197" t="s">
        <v>818</v>
      </c>
      <c r="B883" s="207" t="s">
        <v>1731</v>
      </c>
      <c r="C883" s="209" t="s">
        <v>13</v>
      </c>
      <c r="D883" s="209" t="s">
        <v>13</v>
      </c>
      <c r="E883" s="209" t="s">
        <v>13</v>
      </c>
      <c r="F883" s="209" t="s">
        <v>13</v>
      </c>
      <c r="G883" s="210"/>
      <c r="H883" s="210"/>
      <c r="I883" s="208"/>
      <c r="J883" s="822"/>
      <c r="K883" s="823"/>
      <c r="L883" s="823"/>
      <c r="M883" s="823"/>
      <c r="N883" s="824"/>
    </row>
    <row r="884" spans="1:14" ht="47.25" x14ac:dyDescent="0.25">
      <c r="A884" s="197">
        <v>3</v>
      </c>
      <c r="B884" s="198" t="s">
        <v>1732</v>
      </c>
      <c r="C884" s="199"/>
      <c r="D884" s="210"/>
      <c r="E884" s="199"/>
      <c r="F884" s="210"/>
      <c r="G884" s="210"/>
      <c r="H884" s="210"/>
      <c r="I884" s="208"/>
      <c r="J884" s="822"/>
      <c r="K884" s="823"/>
      <c r="L884" s="823"/>
      <c r="M884" s="823"/>
      <c r="N884" s="824"/>
    </row>
    <row r="885" spans="1:14" ht="31.5" x14ac:dyDescent="0.25">
      <c r="A885" s="197" t="s">
        <v>1044</v>
      </c>
      <c r="B885" s="207" t="s">
        <v>1733</v>
      </c>
      <c r="C885" s="204" t="s">
        <v>13</v>
      </c>
      <c r="D885" s="204" t="s">
        <v>13</v>
      </c>
      <c r="E885" s="204" t="s">
        <v>13</v>
      </c>
      <c r="F885" s="204" t="s">
        <v>13</v>
      </c>
      <c r="G885" s="211"/>
      <c r="H885" s="211"/>
      <c r="I885" s="208"/>
      <c r="J885" s="822"/>
      <c r="K885" s="823"/>
      <c r="L885" s="823"/>
      <c r="M885" s="823"/>
      <c r="N885" s="824"/>
    </row>
    <row r="886" spans="1:14" ht="15.75" x14ac:dyDescent="0.25">
      <c r="A886" s="197" t="s">
        <v>1046</v>
      </c>
      <c r="B886" s="207" t="s">
        <v>1734</v>
      </c>
      <c r="C886" s="204">
        <v>41548</v>
      </c>
      <c r="D886" s="204">
        <v>41913</v>
      </c>
      <c r="E886" s="204">
        <v>41548</v>
      </c>
      <c r="F886" s="204"/>
      <c r="G886" s="205">
        <v>0.2</v>
      </c>
      <c r="H886" s="205">
        <v>0.2</v>
      </c>
      <c r="I886" s="208"/>
      <c r="J886" s="822"/>
      <c r="K886" s="823"/>
      <c r="L886" s="823"/>
      <c r="M886" s="823"/>
      <c r="N886" s="824"/>
    </row>
    <row r="887" spans="1:14" ht="15.75" x14ac:dyDescent="0.25">
      <c r="A887" s="197" t="s">
        <v>1049</v>
      </c>
      <c r="B887" s="207" t="s">
        <v>1735</v>
      </c>
      <c r="C887" s="212">
        <v>41548</v>
      </c>
      <c r="D887" s="212">
        <v>41944</v>
      </c>
      <c r="E887" s="212">
        <v>41548</v>
      </c>
      <c r="F887" s="212"/>
      <c r="G887" s="211">
        <v>0.1</v>
      </c>
      <c r="H887" s="211">
        <v>0.1</v>
      </c>
      <c r="I887" s="208"/>
      <c r="J887" s="822" t="s">
        <v>1736</v>
      </c>
      <c r="K887" s="823"/>
      <c r="L887" s="823"/>
      <c r="M887" s="823"/>
      <c r="N887" s="824"/>
    </row>
    <row r="888" spans="1:14" ht="15.75" x14ac:dyDescent="0.25">
      <c r="A888" s="197" t="s">
        <v>1052</v>
      </c>
      <c r="B888" s="207" t="s">
        <v>1737</v>
      </c>
      <c r="C888" s="212">
        <v>41944</v>
      </c>
      <c r="D888" s="212">
        <v>41944</v>
      </c>
      <c r="E888" s="212"/>
      <c r="F888" s="212"/>
      <c r="G888" s="211">
        <v>0</v>
      </c>
      <c r="H888" s="211">
        <v>0</v>
      </c>
      <c r="I888" s="208"/>
      <c r="J888" s="822"/>
      <c r="K888" s="823"/>
      <c r="L888" s="823"/>
      <c r="M888" s="823"/>
      <c r="N888" s="824"/>
    </row>
    <row r="889" spans="1:14" ht="15.75" x14ac:dyDescent="0.25">
      <c r="A889" s="197" t="s">
        <v>1054</v>
      </c>
      <c r="B889" s="207" t="s">
        <v>1738</v>
      </c>
      <c r="C889" s="212" t="s">
        <v>13</v>
      </c>
      <c r="D889" s="212">
        <v>41944</v>
      </c>
      <c r="E889" s="212"/>
      <c r="F889" s="212"/>
      <c r="G889" s="211">
        <v>0</v>
      </c>
      <c r="H889" s="211">
        <v>0</v>
      </c>
      <c r="I889" s="208"/>
      <c r="J889" s="822"/>
      <c r="K889" s="823"/>
      <c r="L889" s="823"/>
      <c r="M889" s="823"/>
      <c r="N889" s="824"/>
    </row>
    <row r="890" spans="1:14" ht="15.75" x14ac:dyDescent="0.2">
      <c r="A890" s="197">
        <v>4</v>
      </c>
      <c r="B890" s="198" t="s">
        <v>1739</v>
      </c>
      <c r="C890" s="199"/>
      <c r="D890" s="210"/>
      <c r="E890" s="199"/>
      <c r="F890" s="210"/>
      <c r="G890" s="210"/>
      <c r="H890" s="210"/>
      <c r="I890" s="213"/>
      <c r="J890" s="822"/>
      <c r="K890" s="823"/>
      <c r="L890" s="823"/>
      <c r="M890" s="823"/>
      <c r="N890" s="824"/>
    </row>
    <row r="891" spans="1:14" ht="15.75" x14ac:dyDescent="0.2">
      <c r="A891" s="197" t="s">
        <v>1073</v>
      </c>
      <c r="B891" s="207" t="s">
        <v>1740</v>
      </c>
      <c r="C891" s="212">
        <v>41974</v>
      </c>
      <c r="D891" s="212">
        <v>41974</v>
      </c>
      <c r="E891" s="212"/>
      <c r="F891" s="212"/>
      <c r="G891" s="211">
        <v>0</v>
      </c>
      <c r="H891" s="211">
        <v>0</v>
      </c>
      <c r="I891" s="213"/>
      <c r="J891" s="822"/>
      <c r="K891" s="823"/>
      <c r="L891" s="823"/>
      <c r="M891" s="823"/>
      <c r="N891" s="824"/>
    </row>
    <row r="892" spans="1:14" ht="47.25" x14ac:dyDescent="0.25">
      <c r="A892" s="197" t="s">
        <v>1078</v>
      </c>
      <c r="B892" s="207" t="s">
        <v>1741</v>
      </c>
      <c r="C892" s="204" t="s">
        <v>13</v>
      </c>
      <c r="D892" s="212" t="s">
        <v>13</v>
      </c>
      <c r="E892" s="204" t="s">
        <v>13</v>
      </c>
      <c r="F892" s="212" t="s">
        <v>13</v>
      </c>
      <c r="G892" s="211"/>
      <c r="H892" s="211"/>
      <c r="I892" s="208"/>
      <c r="J892" s="822"/>
      <c r="K892" s="823"/>
      <c r="L892" s="823"/>
      <c r="M892" s="823"/>
      <c r="N892" s="824"/>
    </row>
    <row r="893" spans="1:14" ht="31.5" x14ac:dyDescent="0.25">
      <c r="A893" s="197" t="s">
        <v>1087</v>
      </c>
      <c r="B893" s="207" t="s">
        <v>1742</v>
      </c>
      <c r="C893" s="212">
        <v>41974</v>
      </c>
      <c r="D893" s="212">
        <v>41974</v>
      </c>
      <c r="E893" s="212"/>
      <c r="F893" s="212"/>
      <c r="G893" s="211">
        <v>0</v>
      </c>
      <c r="H893" s="211">
        <v>0</v>
      </c>
      <c r="I893" s="208"/>
      <c r="J893" s="822"/>
      <c r="K893" s="823"/>
      <c r="L893" s="823"/>
      <c r="M893" s="823"/>
      <c r="N893" s="824"/>
    </row>
    <row r="894" spans="1:14" ht="32.25" thickBot="1" x14ac:dyDescent="0.3">
      <c r="A894" s="214" t="s">
        <v>1108</v>
      </c>
      <c r="B894" s="215" t="s">
        <v>1743</v>
      </c>
      <c r="C894" s="212">
        <v>41974</v>
      </c>
      <c r="D894" s="212">
        <v>41974</v>
      </c>
      <c r="E894" s="212"/>
      <c r="F894" s="212"/>
      <c r="G894" s="218">
        <v>0</v>
      </c>
      <c r="H894" s="218">
        <v>0</v>
      </c>
      <c r="I894" s="219"/>
      <c r="J894" s="825"/>
      <c r="K894" s="826"/>
      <c r="L894" s="826"/>
      <c r="M894" s="826"/>
      <c r="N894" s="827"/>
    </row>
    <row r="895" spans="1:14" ht="16.5" thickBot="1" x14ac:dyDescent="0.25">
      <c r="A895" s="1085" t="s">
        <v>1778</v>
      </c>
      <c r="B895" s="1085"/>
      <c r="C895" s="1085"/>
      <c r="D895" s="1085"/>
      <c r="E895" s="1085"/>
      <c r="F895" s="1085"/>
      <c r="G895" s="1085"/>
      <c r="H895" s="1085"/>
      <c r="I895" s="1085"/>
      <c r="J895" s="1085"/>
      <c r="K895" s="1085"/>
      <c r="L895" s="1085"/>
      <c r="M895" s="1085"/>
      <c r="N895" s="1086"/>
    </row>
    <row r="896" spans="1:14" ht="15.75" x14ac:dyDescent="0.2">
      <c r="A896" s="197">
        <v>1</v>
      </c>
      <c r="B896" s="198" t="s">
        <v>1719</v>
      </c>
      <c r="C896" s="199"/>
      <c r="D896" s="200"/>
      <c r="E896" s="201"/>
      <c r="F896" s="201"/>
      <c r="G896" s="201"/>
      <c r="H896" s="201"/>
      <c r="I896" s="202"/>
      <c r="J896" s="831"/>
      <c r="K896" s="832"/>
      <c r="L896" s="832"/>
      <c r="M896" s="832"/>
      <c r="N896" s="833"/>
    </row>
    <row r="897" spans="1:14" ht="15.75" x14ac:dyDescent="0.2">
      <c r="A897" s="197" t="s">
        <v>787</v>
      </c>
      <c r="B897" s="203" t="s">
        <v>1720</v>
      </c>
      <c r="C897" s="204" t="s">
        <v>13</v>
      </c>
      <c r="D897" s="204" t="s">
        <v>13</v>
      </c>
      <c r="E897" s="204" t="s">
        <v>13</v>
      </c>
      <c r="F897" s="204" t="s">
        <v>13</v>
      </c>
      <c r="G897" s="205"/>
      <c r="H897" s="205"/>
      <c r="I897" s="206"/>
      <c r="J897" s="822"/>
      <c r="K897" s="823"/>
      <c r="L897" s="823"/>
      <c r="M897" s="823"/>
      <c r="N897" s="824"/>
    </row>
    <row r="898" spans="1:14" ht="15.75" x14ac:dyDescent="0.2">
      <c r="A898" s="197" t="s">
        <v>799</v>
      </c>
      <c r="B898" s="203" t="s">
        <v>1721</v>
      </c>
      <c r="C898" s="204" t="s">
        <v>13</v>
      </c>
      <c r="D898" s="204" t="s">
        <v>13</v>
      </c>
      <c r="E898" s="204" t="s">
        <v>13</v>
      </c>
      <c r="F898" s="204" t="s">
        <v>13</v>
      </c>
      <c r="G898" s="205"/>
      <c r="H898" s="205"/>
      <c r="I898" s="206"/>
      <c r="J898" s="822"/>
      <c r="K898" s="823"/>
      <c r="L898" s="823"/>
      <c r="M898" s="823"/>
      <c r="N898" s="824"/>
    </row>
    <row r="899" spans="1:14" ht="31.5" x14ac:dyDescent="0.2">
      <c r="A899" s="197" t="s">
        <v>801</v>
      </c>
      <c r="B899" s="207" t="s">
        <v>1722</v>
      </c>
      <c r="C899" s="204">
        <v>39722</v>
      </c>
      <c r="D899" s="204">
        <v>39722</v>
      </c>
      <c r="E899" s="204">
        <v>39722</v>
      </c>
      <c r="F899" s="204">
        <v>39722</v>
      </c>
      <c r="G899" s="205">
        <v>1</v>
      </c>
      <c r="H899" s="205">
        <v>1</v>
      </c>
      <c r="I899" s="206"/>
      <c r="J899" s="822"/>
      <c r="K899" s="823"/>
      <c r="L899" s="823"/>
      <c r="M899" s="823"/>
      <c r="N899" s="824"/>
    </row>
    <row r="900" spans="1:14" ht="15.75" x14ac:dyDescent="0.2">
      <c r="A900" s="197" t="s">
        <v>803</v>
      </c>
      <c r="B900" s="207" t="s">
        <v>1723</v>
      </c>
      <c r="C900" s="204" t="s">
        <v>13</v>
      </c>
      <c r="D900" s="204" t="s">
        <v>13</v>
      </c>
      <c r="E900" s="204" t="s">
        <v>13</v>
      </c>
      <c r="F900" s="204" t="s">
        <v>13</v>
      </c>
      <c r="G900" s="205"/>
      <c r="H900" s="205"/>
      <c r="I900" s="206"/>
      <c r="J900" s="822"/>
      <c r="K900" s="823"/>
      <c r="L900" s="823"/>
      <c r="M900" s="823"/>
      <c r="N900" s="824"/>
    </row>
    <row r="901" spans="1:14" ht="15.75" x14ac:dyDescent="0.25">
      <c r="A901" s="197" t="s">
        <v>1724</v>
      </c>
      <c r="B901" s="207" t="s">
        <v>1725</v>
      </c>
      <c r="C901" s="204">
        <v>39753</v>
      </c>
      <c r="D901" s="204">
        <v>39783</v>
      </c>
      <c r="E901" s="204">
        <v>39753</v>
      </c>
      <c r="F901" s="204">
        <v>39783</v>
      </c>
      <c r="G901" s="205">
        <v>1</v>
      </c>
      <c r="H901" s="205">
        <v>1</v>
      </c>
      <c r="I901" s="208"/>
      <c r="J901" s="822"/>
      <c r="K901" s="823"/>
      <c r="L901" s="823"/>
      <c r="M901" s="823"/>
      <c r="N901" s="824"/>
    </row>
    <row r="902" spans="1:14" ht="47.25" x14ac:dyDescent="0.25">
      <c r="A902" s="197" t="s">
        <v>1726</v>
      </c>
      <c r="B902" s="207" t="s">
        <v>1727</v>
      </c>
      <c r="C902" s="209" t="s">
        <v>13</v>
      </c>
      <c r="D902" s="209" t="s">
        <v>13</v>
      </c>
      <c r="E902" s="209" t="s">
        <v>13</v>
      </c>
      <c r="F902" s="209" t="s">
        <v>13</v>
      </c>
      <c r="G902" s="210"/>
      <c r="H902" s="210"/>
      <c r="I902" s="208"/>
      <c r="J902" s="822"/>
      <c r="K902" s="823"/>
      <c r="L902" s="823"/>
      <c r="M902" s="823"/>
      <c r="N902" s="824"/>
    </row>
    <row r="903" spans="1:14" ht="15.75" x14ac:dyDescent="0.25">
      <c r="A903" s="197">
        <v>2</v>
      </c>
      <c r="B903" s="198" t="s">
        <v>1728</v>
      </c>
      <c r="C903" s="199"/>
      <c r="D903" s="210"/>
      <c r="E903" s="199"/>
      <c r="F903" s="210"/>
      <c r="G903" s="210"/>
      <c r="H903" s="210"/>
      <c r="I903" s="208"/>
      <c r="J903" s="822"/>
      <c r="K903" s="823"/>
      <c r="L903" s="823"/>
      <c r="M903" s="823"/>
      <c r="N903" s="824"/>
    </row>
    <row r="904" spans="1:14" ht="31.5" x14ac:dyDescent="0.25">
      <c r="A904" s="197" t="s">
        <v>815</v>
      </c>
      <c r="B904" s="207" t="s">
        <v>1729</v>
      </c>
      <c r="C904" s="204">
        <v>39783</v>
      </c>
      <c r="D904" s="204">
        <v>39783</v>
      </c>
      <c r="E904" s="204">
        <v>39783</v>
      </c>
      <c r="F904" s="204">
        <v>39783</v>
      </c>
      <c r="G904" s="211">
        <v>1</v>
      </c>
      <c r="H904" s="211">
        <v>1</v>
      </c>
      <c r="I904" s="208"/>
      <c r="J904" s="822"/>
      <c r="K904" s="823"/>
      <c r="L904" s="823"/>
      <c r="M904" s="823"/>
      <c r="N904" s="824"/>
    </row>
    <row r="905" spans="1:14" ht="47.25" x14ac:dyDescent="0.25">
      <c r="A905" s="197" t="s">
        <v>218</v>
      </c>
      <c r="B905" s="207" t="s">
        <v>1730</v>
      </c>
      <c r="C905" s="209" t="s">
        <v>13</v>
      </c>
      <c r="D905" s="209" t="s">
        <v>13</v>
      </c>
      <c r="E905" s="209" t="s">
        <v>13</v>
      </c>
      <c r="F905" s="209" t="s">
        <v>13</v>
      </c>
      <c r="G905" s="210"/>
      <c r="H905" s="210"/>
      <c r="I905" s="208"/>
      <c r="J905" s="822"/>
      <c r="K905" s="823"/>
      <c r="L905" s="823"/>
      <c r="M905" s="823"/>
      <c r="N905" s="824"/>
    </row>
    <row r="906" spans="1:14" ht="31.5" x14ac:dyDescent="0.25">
      <c r="A906" s="197" t="s">
        <v>818</v>
      </c>
      <c r="B906" s="207" t="s">
        <v>1731</v>
      </c>
      <c r="C906" s="209" t="s">
        <v>13</v>
      </c>
      <c r="D906" s="209" t="s">
        <v>13</v>
      </c>
      <c r="E906" s="209" t="s">
        <v>13</v>
      </c>
      <c r="F906" s="209" t="s">
        <v>13</v>
      </c>
      <c r="G906" s="210"/>
      <c r="H906" s="210"/>
      <c r="I906" s="208"/>
      <c r="J906" s="822"/>
      <c r="K906" s="823"/>
      <c r="L906" s="823"/>
      <c r="M906" s="823"/>
      <c r="N906" s="824"/>
    </row>
    <row r="907" spans="1:14" ht="47.25" x14ac:dyDescent="0.25">
      <c r="A907" s="197">
        <v>3</v>
      </c>
      <c r="B907" s="198" t="s">
        <v>1732</v>
      </c>
      <c r="C907" s="199"/>
      <c r="D907" s="210"/>
      <c r="E907" s="199"/>
      <c r="F907" s="210"/>
      <c r="G907" s="210"/>
      <c r="H907" s="210"/>
      <c r="I907" s="208"/>
      <c r="J907" s="822"/>
      <c r="K907" s="823"/>
      <c r="L907" s="823"/>
      <c r="M907" s="823"/>
      <c r="N907" s="824"/>
    </row>
    <row r="908" spans="1:14" ht="31.5" x14ac:dyDescent="0.25">
      <c r="A908" s="197" t="s">
        <v>1044</v>
      </c>
      <c r="B908" s="207" t="s">
        <v>1733</v>
      </c>
      <c r="C908" s="204" t="s">
        <v>13</v>
      </c>
      <c r="D908" s="204" t="s">
        <v>13</v>
      </c>
      <c r="E908" s="204" t="s">
        <v>13</v>
      </c>
      <c r="F908" s="204" t="s">
        <v>13</v>
      </c>
      <c r="G908" s="211"/>
      <c r="H908" s="211"/>
      <c r="I908" s="208"/>
      <c r="J908" s="822"/>
      <c r="K908" s="823"/>
      <c r="L908" s="823"/>
      <c r="M908" s="823"/>
      <c r="N908" s="824"/>
    </row>
    <row r="909" spans="1:14" ht="15.75" x14ac:dyDescent="0.25">
      <c r="A909" s="197" t="s">
        <v>1046</v>
      </c>
      <c r="B909" s="207" t="s">
        <v>1734</v>
      </c>
      <c r="C909" s="204">
        <v>41548</v>
      </c>
      <c r="D909" s="204">
        <v>41913</v>
      </c>
      <c r="E909" s="204">
        <v>41548</v>
      </c>
      <c r="F909" s="204"/>
      <c r="G909" s="205">
        <v>1</v>
      </c>
      <c r="H909" s="205">
        <v>1</v>
      </c>
      <c r="I909" s="208"/>
      <c r="J909" s="822"/>
      <c r="K909" s="823"/>
      <c r="L909" s="823"/>
      <c r="M909" s="823"/>
      <c r="N909" s="824"/>
    </row>
    <row r="910" spans="1:14" ht="15.75" x14ac:dyDescent="0.25">
      <c r="A910" s="197" t="s">
        <v>1049</v>
      </c>
      <c r="B910" s="207" t="s">
        <v>1735</v>
      </c>
      <c r="C910" s="212">
        <v>41548</v>
      </c>
      <c r="D910" s="212">
        <v>41944</v>
      </c>
      <c r="E910" s="212">
        <v>41548</v>
      </c>
      <c r="F910" s="212"/>
      <c r="G910" s="211">
        <v>1</v>
      </c>
      <c r="H910" s="211">
        <v>1</v>
      </c>
      <c r="I910" s="208"/>
      <c r="J910" s="822" t="s">
        <v>1736</v>
      </c>
      <c r="K910" s="823"/>
      <c r="L910" s="823"/>
      <c r="M910" s="823"/>
      <c r="N910" s="824"/>
    </row>
    <row r="911" spans="1:14" ht="15.75" x14ac:dyDescent="0.25">
      <c r="A911" s="197" t="s">
        <v>1052</v>
      </c>
      <c r="B911" s="207" t="s">
        <v>1737</v>
      </c>
      <c r="C911" s="212">
        <v>41944</v>
      </c>
      <c r="D911" s="212">
        <v>41944</v>
      </c>
      <c r="E911" s="212"/>
      <c r="F911" s="212"/>
      <c r="G911" s="211">
        <v>0.95</v>
      </c>
      <c r="H911" s="211">
        <v>0.95</v>
      </c>
      <c r="I911" s="208"/>
      <c r="J911" s="822"/>
      <c r="K911" s="823"/>
      <c r="L911" s="823"/>
      <c r="M911" s="823"/>
      <c r="N911" s="824"/>
    </row>
    <row r="912" spans="1:14" ht="15.75" x14ac:dyDescent="0.25">
      <c r="A912" s="197" t="s">
        <v>1054</v>
      </c>
      <c r="B912" s="207" t="s">
        <v>1738</v>
      </c>
      <c r="C912" s="212" t="s">
        <v>13</v>
      </c>
      <c r="D912" s="212">
        <v>41944</v>
      </c>
      <c r="E912" s="212"/>
      <c r="F912" s="212"/>
      <c r="G912" s="211">
        <v>0.9</v>
      </c>
      <c r="H912" s="211">
        <v>0.9</v>
      </c>
      <c r="I912" s="208"/>
      <c r="J912" s="822"/>
      <c r="K912" s="823"/>
      <c r="L912" s="823"/>
      <c r="M912" s="823"/>
      <c r="N912" s="824"/>
    </row>
    <row r="913" spans="1:14" ht="15.75" x14ac:dyDescent="0.2">
      <c r="A913" s="197">
        <v>4</v>
      </c>
      <c r="B913" s="198" t="s">
        <v>1739</v>
      </c>
      <c r="C913" s="199"/>
      <c r="D913" s="210"/>
      <c r="E913" s="199"/>
      <c r="F913" s="210"/>
      <c r="G913" s="210"/>
      <c r="H913" s="210"/>
      <c r="I913" s="213"/>
      <c r="J913" s="822"/>
      <c r="K913" s="823"/>
      <c r="L913" s="823"/>
      <c r="M913" s="823"/>
      <c r="N913" s="824"/>
    </row>
    <row r="914" spans="1:14" ht="15.75" x14ac:dyDescent="0.2">
      <c r="A914" s="197" t="s">
        <v>1073</v>
      </c>
      <c r="B914" s="207" t="s">
        <v>1740</v>
      </c>
      <c r="C914" s="212">
        <v>41974</v>
      </c>
      <c r="D914" s="212">
        <v>41974</v>
      </c>
      <c r="E914" s="212"/>
      <c r="F914" s="212"/>
      <c r="G914" s="211">
        <v>0</v>
      </c>
      <c r="H914" s="211">
        <v>0</v>
      </c>
      <c r="I914" s="213"/>
      <c r="J914" s="822"/>
      <c r="K914" s="823"/>
      <c r="L914" s="823"/>
      <c r="M914" s="823"/>
      <c r="N914" s="824"/>
    </row>
    <row r="915" spans="1:14" ht="47.25" x14ac:dyDescent="0.25">
      <c r="A915" s="197" t="s">
        <v>1078</v>
      </c>
      <c r="B915" s="207" t="s">
        <v>1741</v>
      </c>
      <c r="C915" s="204" t="s">
        <v>13</v>
      </c>
      <c r="D915" s="212" t="s">
        <v>13</v>
      </c>
      <c r="E915" s="204" t="s">
        <v>13</v>
      </c>
      <c r="F915" s="212" t="s">
        <v>13</v>
      </c>
      <c r="G915" s="211"/>
      <c r="H915" s="211"/>
      <c r="I915" s="208"/>
      <c r="J915" s="822"/>
      <c r="K915" s="823"/>
      <c r="L915" s="823"/>
      <c r="M915" s="823"/>
      <c r="N915" s="824"/>
    </row>
    <row r="916" spans="1:14" ht="31.5" x14ac:dyDescent="0.25">
      <c r="A916" s="197" t="s">
        <v>1087</v>
      </c>
      <c r="B916" s="207" t="s">
        <v>1742</v>
      </c>
      <c r="C916" s="212">
        <v>41974</v>
      </c>
      <c r="D916" s="212">
        <v>41974</v>
      </c>
      <c r="E916" s="212"/>
      <c r="F916" s="212"/>
      <c r="G916" s="211">
        <v>0</v>
      </c>
      <c r="H916" s="211">
        <v>0</v>
      </c>
      <c r="I916" s="208"/>
      <c r="J916" s="822"/>
      <c r="K916" s="823"/>
      <c r="L916" s="823"/>
      <c r="M916" s="823"/>
      <c r="N916" s="824"/>
    </row>
    <row r="917" spans="1:14" ht="32.25" thickBot="1" x14ac:dyDescent="0.3">
      <c r="A917" s="214" t="s">
        <v>1108</v>
      </c>
      <c r="B917" s="215" t="s">
        <v>1743</v>
      </c>
      <c r="C917" s="212">
        <v>41974</v>
      </c>
      <c r="D917" s="212">
        <v>41974</v>
      </c>
      <c r="E917" s="212"/>
      <c r="F917" s="212"/>
      <c r="G917" s="218">
        <v>0</v>
      </c>
      <c r="H917" s="218">
        <v>0</v>
      </c>
      <c r="I917" s="219"/>
      <c r="J917" s="825"/>
      <c r="K917" s="826"/>
      <c r="L917" s="826"/>
      <c r="M917" s="826"/>
      <c r="N917" s="827"/>
    </row>
    <row r="918" spans="1:14" ht="16.5" thickBot="1" x14ac:dyDescent="0.25">
      <c r="A918" s="1083" t="s">
        <v>624</v>
      </c>
      <c r="B918" s="1083"/>
      <c r="C918" s="1083"/>
      <c r="D918" s="1083"/>
      <c r="E918" s="1083"/>
      <c r="F918" s="1083"/>
      <c r="G918" s="1083"/>
      <c r="H918" s="1083"/>
      <c r="I918" s="1083"/>
      <c r="J918" s="1083"/>
      <c r="K918" s="1083"/>
      <c r="L918" s="1083"/>
      <c r="M918" s="1083"/>
      <c r="N918" s="1084"/>
    </row>
    <row r="919" spans="1:14" ht="15.75" x14ac:dyDescent="0.2">
      <c r="A919" s="197">
        <v>1</v>
      </c>
      <c r="B919" s="198" t="s">
        <v>1719</v>
      </c>
      <c r="C919" s="199"/>
      <c r="D919" s="200"/>
      <c r="E919" s="201"/>
      <c r="F919" s="201"/>
      <c r="G919" s="201"/>
      <c r="H919" s="201"/>
      <c r="I919" s="202"/>
      <c r="J919" s="831"/>
      <c r="K919" s="832"/>
      <c r="L919" s="832"/>
      <c r="M919" s="832"/>
      <c r="N919" s="833"/>
    </row>
    <row r="920" spans="1:14" ht="15.75" x14ac:dyDescent="0.2">
      <c r="A920" s="197" t="s">
        <v>787</v>
      </c>
      <c r="B920" s="203" t="s">
        <v>1720</v>
      </c>
      <c r="C920" s="204" t="s">
        <v>13</v>
      </c>
      <c r="D920" s="204" t="s">
        <v>13</v>
      </c>
      <c r="E920" s="204" t="s">
        <v>13</v>
      </c>
      <c r="F920" s="204" t="s">
        <v>13</v>
      </c>
      <c r="G920" s="205"/>
      <c r="H920" s="205"/>
      <c r="I920" s="206"/>
      <c r="J920" s="822"/>
      <c r="K920" s="823"/>
      <c r="L920" s="823"/>
      <c r="M920" s="823"/>
      <c r="N920" s="824"/>
    </row>
    <row r="921" spans="1:14" ht="15.75" x14ac:dyDescent="0.2">
      <c r="A921" s="197" t="s">
        <v>799</v>
      </c>
      <c r="B921" s="203" t="s">
        <v>1721</v>
      </c>
      <c r="C921" s="204" t="s">
        <v>13</v>
      </c>
      <c r="D921" s="204" t="s">
        <v>13</v>
      </c>
      <c r="E921" s="204" t="s">
        <v>13</v>
      </c>
      <c r="F921" s="204" t="s">
        <v>13</v>
      </c>
      <c r="G921" s="205"/>
      <c r="H921" s="205"/>
      <c r="I921" s="206"/>
      <c r="J921" s="822"/>
      <c r="K921" s="823"/>
      <c r="L921" s="823"/>
      <c r="M921" s="823"/>
      <c r="N921" s="824"/>
    </row>
    <row r="922" spans="1:14" ht="31.5" x14ac:dyDescent="0.2">
      <c r="A922" s="197" t="s">
        <v>801</v>
      </c>
      <c r="B922" s="207" t="s">
        <v>1722</v>
      </c>
      <c r="C922" s="204">
        <v>39934</v>
      </c>
      <c r="D922" s="204">
        <v>39965</v>
      </c>
      <c r="E922" s="204">
        <v>39934</v>
      </c>
      <c r="F922" s="204">
        <v>39965</v>
      </c>
      <c r="G922" s="205">
        <v>1</v>
      </c>
      <c r="H922" s="205">
        <v>1</v>
      </c>
      <c r="I922" s="206"/>
      <c r="J922" s="822"/>
      <c r="K922" s="823"/>
      <c r="L922" s="823"/>
      <c r="M922" s="823"/>
      <c r="N922" s="824"/>
    </row>
    <row r="923" spans="1:14" ht="15.75" x14ac:dyDescent="0.2">
      <c r="A923" s="197" t="s">
        <v>803</v>
      </c>
      <c r="B923" s="207" t="s">
        <v>1723</v>
      </c>
      <c r="C923" s="204" t="s">
        <v>13</v>
      </c>
      <c r="D923" s="204" t="s">
        <v>13</v>
      </c>
      <c r="E923" s="204" t="s">
        <v>13</v>
      </c>
      <c r="F923" s="204" t="s">
        <v>13</v>
      </c>
      <c r="G923" s="205"/>
      <c r="H923" s="205"/>
      <c r="I923" s="206"/>
      <c r="J923" s="822"/>
      <c r="K923" s="823"/>
      <c r="L923" s="823"/>
      <c r="M923" s="823"/>
      <c r="N923" s="824"/>
    </row>
    <row r="924" spans="1:14" ht="15.75" x14ac:dyDescent="0.25">
      <c r="A924" s="197" t="s">
        <v>1724</v>
      </c>
      <c r="B924" s="207" t="s">
        <v>1725</v>
      </c>
      <c r="C924" s="204">
        <v>40118</v>
      </c>
      <c r="D924" s="204">
        <v>40118</v>
      </c>
      <c r="E924" s="204">
        <v>40118</v>
      </c>
      <c r="F924" s="204">
        <v>40118</v>
      </c>
      <c r="G924" s="205">
        <v>1</v>
      </c>
      <c r="H924" s="205">
        <v>1</v>
      </c>
      <c r="I924" s="208"/>
      <c r="J924" s="822"/>
      <c r="K924" s="823"/>
      <c r="L924" s="823"/>
      <c r="M924" s="823"/>
      <c r="N924" s="824"/>
    </row>
    <row r="925" spans="1:14" ht="47.25" x14ac:dyDescent="0.25">
      <c r="A925" s="197" t="s">
        <v>1726</v>
      </c>
      <c r="B925" s="207" t="s">
        <v>1727</v>
      </c>
      <c r="C925" s="209" t="s">
        <v>13</v>
      </c>
      <c r="D925" s="209" t="s">
        <v>13</v>
      </c>
      <c r="E925" s="209" t="s">
        <v>13</v>
      </c>
      <c r="F925" s="209" t="s">
        <v>13</v>
      </c>
      <c r="G925" s="210"/>
      <c r="H925" s="210"/>
      <c r="I925" s="208"/>
      <c r="J925" s="822"/>
      <c r="K925" s="823"/>
      <c r="L925" s="823"/>
      <c r="M925" s="823"/>
      <c r="N925" s="824"/>
    </row>
    <row r="926" spans="1:14" ht="15.75" x14ac:dyDescent="0.25">
      <c r="A926" s="197">
        <v>2</v>
      </c>
      <c r="B926" s="198" t="s">
        <v>1728</v>
      </c>
      <c r="C926" s="199"/>
      <c r="D926" s="210"/>
      <c r="E926" s="199"/>
      <c r="F926" s="210"/>
      <c r="G926" s="210"/>
      <c r="H926" s="210"/>
      <c r="I926" s="208"/>
      <c r="J926" s="822"/>
      <c r="K926" s="823"/>
      <c r="L926" s="823"/>
      <c r="M926" s="823"/>
      <c r="N926" s="824"/>
    </row>
    <row r="927" spans="1:14" ht="31.5" x14ac:dyDescent="0.25">
      <c r="A927" s="197" t="s">
        <v>815</v>
      </c>
      <c r="B927" s="207" t="s">
        <v>1729</v>
      </c>
      <c r="C927" s="204">
        <v>40148</v>
      </c>
      <c r="D927" s="204">
        <v>40179</v>
      </c>
      <c r="E927" s="204">
        <v>40148</v>
      </c>
      <c r="F927" s="204">
        <v>40179</v>
      </c>
      <c r="G927" s="211">
        <v>1</v>
      </c>
      <c r="H927" s="211">
        <v>1</v>
      </c>
      <c r="I927" s="208"/>
      <c r="J927" s="822"/>
      <c r="K927" s="823"/>
      <c r="L927" s="823"/>
      <c r="M927" s="823"/>
      <c r="N927" s="824"/>
    </row>
    <row r="928" spans="1:14" ht="47.25" x14ac:dyDescent="0.25">
      <c r="A928" s="197" t="s">
        <v>218</v>
      </c>
      <c r="B928" s="207" t="s">
        <v>1730</v>
      </c>
      <c r="C928" s="209" t="s">
        <v>13</v>
      </c>
      <c r="D928" s="209" t="s">
        <v>13</v>
      </c>
      <c r="E928" s="209" t="s">
        <v>13</v>
      </c>
      <c r="F928" s="209" t="s">
        <v>13</v>
      </c>
      <c r="G928" s="210"/>
      <c r="H928" s="210"/>
      <c r="I928" s="208"/>
      <c r="J928" s="822"/>
      <c r="K928" s="823"/>
      <c r="L928" s="823"/>
      <c r="M928" s="823"/>
      <c r="N928" s="824"/>
    </row>
    <row r="929" spans="1:14" ht="31.5" x14ac:dyDescent="0.25">
      <c r="A929" s="197" t="s">
        <v>818</v>
      </c>
      <c r="B929" s="207" t="s">
        <v>1731</v>
      </c>
      <c r="C929" s="209" t="s">
        <v>13</v>
      </c>
      <c r="D929" s="209" t="s">
        <v>13</v>
      </c>
      <c r="E929" s="209" t="s">
        <v>13</v>
      </c>
      <c r="F929" s="209" t="s">
        <v>13</v>
      </c>
      <c r="G929" s="210"/>
      <c r="H929" s="210"/>
      <c r="I929" s="208"/>
      <c r="J929" s="822"/>
      <c r="K929" s="823"/>
      <c r="L929" s="823"/>
      <c r="M929" s="823"/>
      <c r="N929" s="824"/>
    </row>
    <row r="930" spans="1:14" ht="47.25" x14ac:dyDescent="0.25">
      <c r="A930" s="197">
        <v>3</v>
      </c>
      <c r="B930" s="198" t="s">
        <v>1732</v>
      </c>
      <c r="C930" s="199"/>
      <c r="D930" s="210"/>
      <c r="E930" s="199"/>
      <c r="F930" s="210"/>
      <c r="G930" s="210"/>
      <c r="H930" s="210"/>
      <c r="I930" s="208"/>
      <c r="J930" s="822"/>
      <c r="K930" s="823"/>
      <c r="L930" s="823"/>
      <c r="M930" s="823"/>
      <c r="N930" s="824"/>
    </row>
    <row r="931" spans="1:14" ht="31.5" x14ac:dyDescent="0.25">
      <c r="A931" s="197" t="s">
        <v>1044</v>
      </c>
      <c r="B931" s="207" t="s">
        <v>1733</v>
      </c>
      <c r="C931" s="204" t="s">
        <v>13</v>
      </c>
      <c r="D931" s="204" t="s">
        <v>13</v>
      </c>
      <c r="E931" s="204" t="s">
        <v>13</v>
      </c>
      <c r="F931" s="204" t="s">
        <v>13</v>
      </c>
      <c r="G931" s="211"/>
      <c r="H931" s="211"/>
      <c r="I931" s="208"/>
      <c r="J931" s="822"/>
      <c r="K931" s="823"/>
      <c r="L931" s="823"/>
      <c r="M931" s="823"/>
      <c r="N931" s="824"/>
    </row>
    <row r="932" spans="1:14" ht="15.75" x14ac:dyDescent="0.25">
      <c r="A932" s="197" t="s">
        <v>1046</v>
      </c>
      <c r="B932" s="207" t="s">
        <v>1734</v>
      </c>
      <c r="C932" s="204">
        <v>40179</v>
      </c>
      <c r="D932" s="204">
        <v>40483</v>
      </c>
      <c r="E932" s="204">
        <v>40179</v>
      </c>
      <c r="F932" s="204">
        <v>40483</v>
      </c>
      <c r="G932" s="205">
        <v>1</v>
      </c>
      <c r="H932" s="205">
        <v>1</v>
      </c>
      <c r="I932" s="208"/>
      <c r="J932" s="822"/>
      <c r="K932" s="823"/>
      <c r="L932" s="823"/>
      <c r="M932" s="823"/>
      <c r="N932" s="824"/>
    </row>
    <row r="933" spans="1:14" ht="15.75" x14ac:dyDescent="0.25">
      <c r="A933" s="197" t="s">
        <v>1049</v>
      </c>
      <c r="B933" s="207" t="s">
        <v>1735</v>
      </c>
      <c r="C933" s="212">
        <v>40179</v>
      </c>
      <c r="D933" s="212">
        <v>40483</v>
      </c>
      <c r="E933" s="212">
        <v>40179</v>
      </c>
      <c r="F933" s="212">
        <v>40483</v>
      </c>
      <c r="G933" s="211">
        <v>1</v>
      </c>
      <c r="H933" s="211">
        <v>1</v>
      </c>
      <c r="I933" s="208"/>
      <c r="J933" s="822" t="s">
        <v>1736</v>
      </c>
      <c r="K933" s="823"/>
      <c r="L933" s="823"/>
      <c r="M933" s="823"/>
      <c r="N933" s="824"/>
    </row>
    <row r="934" spans="1:14" ht="15.75" x14ac:dyDescent="0.25">
      <c r="A934" s="197" t="s">
        <v>1052</v>
      </c>
      <c r="B934" s="207" t="s">
        <v>1737</v>
      </c>
      <c r="C934" s="212">
        <v>40513</v>
      </c>
      <c r="D934" s="212">
        <v>40513</v>
      </c>
      <c r="E934" s="212">
        <v>40513</v>
      </c>
      <c r="F934" s="212">
        <v>40513</v>
      </c>
      <c r="G934" s="211">
        <v>1</v>
      </c>
      <c r="H934" s="211">
        <v>1</v>
      </c>
      <c r="I934" s="208"/>
      <c r="J934" s="822"/>
      <c r="K934" s="823"/>
      <c r="L934" s="823"/>
      <c r="M934" s="823"/>
      <c r="N934" s="824"/>
    </row>
    <row r="935" spans="1:14" ht="15.75" x14ac:dyDescent="0.25">
      <c r="A935" s="197" t="s">
        <v>1054</v>
      </c>
      <c r="B935" s="207" t="s">
        <v>1738</v>
      </c>
      <c r="C935" s="212" t="s">
        <v>13</v>
      </c>
      <c r="D935" s="212">
        <v>40513</v>
      </c>
      <c r="E935" s="212" t="s">
        <v>13</v>
      </c>
      <c r="F935" s="212">
        <v>40513</v>
      </c>
      <c r="G935" s="211">
        <v>1</v>
      </c>
      <c r="H935" s="211">
        <v>1</v>
      </c>
      <c r="I935" s="208"/>
      <c r="J935" s="822"/>
      <c r="K935" s="823"/>
      <c r="L935" s="823"/>
      <c r="M935" s="823"/>
      <c r="N935" s="824"/>
    </row>
    <row r="936" spans="1:14" ht="15.75" x14ac:dyDescent="0.2">
      <c r="A936" s="197">
        <v>4</v>
      </c>
      <c r="B936" s="198" t="s">
        <v>1739</v>
      </c>
      <c r="C936" s="199"/>
      <c r="D936" s="210"/>
      <c r="E936" s="199"/>
      <c r="F936" s="210"/>
      <c r="G936" s="210"/>
      <c r="H936" s="210"/>
      <c r="I936" s="213"/>
      <c r="J936" s="822"/>
      <c r="K936" s="823"/>
      <c r="L936" s="823"/>
      <c r="M936" s="823"/>
      <c r="N936" s="824"/>
    </row>
    <row r="937" spans="1:14" ht="15.75" x14ac:dyDescent="0.2">
      <c r="A937" s="197" t="s">
        <v>1073</v>
      </c>
      <c r="B937" s="207" t="s">
        <v>1740</v>
      </c>
      <c r="C937" s="212">
        <v>40513</v>
      </c>
      <c r="D937" s="212">
        <v>40513</v>
      </c>
      <c r="E937" s="212">
        <v>40513</v>
      </c>
      <c r="F937" s="212">
        <v>40513</v>
      </c>
      <c r="G937" s="211">
        <v>1</v>
      </c>
      <c r="H937" s="211">
        <v>1</v>
      </c>
      <c r="I937" s="213"/>
      <c r="J937" s="822"/>
      <c r="K937" s="823"/>
      <c r="L937" s="823"/>
      <c r="M937" s="823"/>
      <c r="N937" s="824"/>
    </row>
    <row r="938" spans="1:14" ht="47.25" x14ac:dyDescent="0.25">
      <c r="A938" s="197" t="s">
        <v>1078</v>
      </c>
      <c r="B938" s="207" t="s">
        <v>1741</v>
      </c>
      <c r="C938" s="204" t="s">
        <v>13</v>
      </c>
      <c r="D938" s="212" t="s">
        <v>13</v>
      </c>
      <c r="E938" s="204" t="s">
        <v>13</v>
      </c>
      <c r="F938" s="212" t="s">
        <v>13</v>
      </c>
      <c r="G938" s="211"/>
      <c r="H938" s="211"/>
      <c r="I938" s="208"/>
      <c r="J938" s="822"/>
      <c r="K938" s="823"/>
      <c r="L938" s="823"/>
      <c r="M938" s="823"/>
      <c r="N938" s="824"/>
    </row>
    <row r="939" spans="1:14" ht="31.5" x14ac:dyDescent="0.25">
      <c r="A939" s="197" t="s">
        <v>1087</v>
      </c>
      <c r="B939" s="207" t="s">
        <v>1742</v>
      </c>
      <c r="C939" s="212">
        <v>41640</v>
      </c>
      <c r="D939" s="212">
        <v>41640</v>
      </c>
      <c r="E939" s="212">
        <v>41640</v>
      </c>
      <c r="F939" s="212">
        <v>41640</v>
      </c>
      <c r="G939" s="211">
        <v>0.9</v>
      </c>
      <c r="H939" s="211">
        <v>0.9</v>
      </c>
      <c r="I939" s="208"/>
      <c r="J939" s="822"/>
      <c r="K939" s="823"/>
      <c r="L939" s="823"/>
      <c r="M939" s="823"/>
      <c r="N939" s="824"/>
    </row>
    <row r="940" spans="1:14" ht="32.25" thickBot="1" x14ac:dyDescent="0.3">
      <c r="A940" s="214" t="s">
        <v>1108</v>
      </c>
      <c r="B940" s="215" t="s">
        <v>1743</v>
      </c>
      <c r="C940" s="212">
        <v>41640</v>
      </c>
      <c r="D940" s="212">
        <v>41640</v>
      </c>
      <c r="E940" s="212">
        <v>41640</v>
      </c>
      <c r="F940" s="212">
        <v>41640</v>
      </c>
      <c r="G940" s="218">
        <v>0.9</v>
      </c>
      <c r="H940" s="218">
        <v>0.9</v>
      </c>
      <c r="I940" s="219"/>
      <c r="J940" s="825"/>
      <c r="K940" s="826"/>
      <c r="L940" s="826"/>
      <c r="M940" s="826"/>
      <c r="N940" s="827"/>
    </row>
    <row r="941" spans="1:14" ht="16.5" thickBot="1" x14ac:dyDescent="0.25">
      <c r="A941" s="1083" t="s">
        <v>1779</v>
      </c>
      <c r="B941" s="1083"/>
      <c r="C941" s="1083"/>
      <c r="D941" s="1083"/>
      <c r="E941" s="1083"/>
      <c r="F941" s="1083"/>
      <c r="G941" s="1083"/>
      <c r="H941" s="1083"/>
      <c r="I941" s="1083"/>
      <c r="J941" s="1083"/>
      <c r="K941" s="1083"/>
      <c r="L941" s="1083"/>
      <c r="M941" s="1083"/>
      <c r="N941" s="1084"/>
    </row>
    <row r="942" spans="1:14" ht="15.75" x14ac:dyDescent="0.2">
      <c r="A942" s="197">
        <v>1</v>
      </c>
      <c r="B942" s="198" t="s">
        <v>1719</v>
      </c>
      <c r="C942" s="199"/>
      <c r="D942" s="200"/>
      <c r="E942" s="201"/>
      <c r="F942" s="201"/>
      <c r="G942" s="201"/>
      <c r="H942" s="201"/>
      <c r="I942" s="202"/>
      <c r="J942" s="831"/>
      <c r="K942" s="832"/>
      <c r="L942" s="832"/>
      <c r="M942" s="832"/>
      <c r="N942" s="833"/>
    </row>
    <row r="943" spans="1:14" ht="15.75" x14ac:dyDescent="0.2">
      <c r="A943" s="197" t="s">
        <v>787</v>
      </c>
      <c r="B943" s="203" t="s">
        <v>1720</v>
      </c>
      <c r="C943" s="204" t="s">
        <v>13</v>
      </c>
      <c r="D943" s="204" t="s">
        <v>13</v>
      </c>
      <c r="E943" s="204" t="s">
        <v>13</v>
      </c>
      <c r="F943" s="204" t="s">
        <v>13</v>
      </c>
      <c r="G943" s="205"/>
      <c r="H943" s="205"/>
      <c r="I943" s="206"/>
      <c r="J943" s="822"/>
      <c r="K943" s="823"/>
      <c r="L943" s="823"/>
      <c r="M943" s="823"/>
      <c r="N943" s="824"/>
    </row>
    <row r="944" spans="1:14" ht="15.75" x14ac:dyDescent="0.2">
      <c r="A944" s="197" t="s">
        <v>799</v>
      </c>
      <c r="B944" s="203" t="s">
        <v>1721</v>
      </c>
      <c r="C944" s="204" t="s">
        <v>13</v>
      </c>
      <c r="D944" s="204" t="s">
        <v>13</v>
      </c>
      <c r="E944" s="204" t="s">
        <v>13</v>
      </c>
      <c r="F944" s="204" t="s">
        <v>13</v>
      </c>
      <c r="G944" s="205"/>
      <c r="H944" s="205"/>
      <c r="I944" s="206"/>
      <c r="J944" s="822"/>
      <c r="K944" s="823"/>
      <c r="L944" s="823"/>
      <c r="M944" s="823"/>
      <c r="N944" s="824"/>
    </row>
    <row r="945" spans="1:14" ht="31.5" x14ac:dyDescent="0.2">
      <c r="A945" s="197" t="s">
        <v>801</v>
      </c>
      <c r="B945" s="207" t="s">
        <v>1722</v>
      </c>
      <c r="C945" s="204">
        <v>40878</v>
      </c>
      <c r="D945" s="204">
        <v>40878</v>
      </c>
      <c r="E945" s="204">
        <v>40878</v>
      </c>
      <c r="F945" s="204">
        <v>40878</v>
      </c>
      <c r="G945" s="205">
        <v>1</v>
      </c>
      <c r="H945" s="205">
        <v>1</v>
      </c>
      <c r="I945" s="206"/>
      <c r="J945" s="822"/>
      <c r="K945" s="823"/>
      <c r="L945" s="823"/>
      <c r="M945" s="823"/>
      <c r="N945" s="824"/>
    </row>
    <row r="946" spans="1:14" ht="15.75" x14ac:dyDescent="0.2">
      <c r="A946" s="197" t="s">
        <v>803</v>
      </c>
      <c r="B946" s="207" t="s">
        <v>1723</v>
      </c>
      <c r="C946" s="204" t="s">
        <v>13</v>
      </c>
      <c r="D946" s="204" t="s">
        <v>13</v>
      </c>
      <c r="E946" s="204" t="s">
        <v>13</v>
      </c>
      <c r="F946" s="204" t="s">
        <v>13</v>
      </c>
      <c r="G946" s="205"/>
      <c r="H946" s="205"/>
      <c r="I946" s="206"/>
      <c r="J946" s="822"/>
      <c r="K946" s="823"/>
      <c r="L946" s="823"/>
      <c r="M946" s="823"/>
      <c r="N946" s="824"/>
    </row>
    <row r="947" spans="1:14" ht="15.75" x14ac:dyDescent="0.25">
      <c r="A947" s="197" t="s">
        <v>1724</v>
      </c>
      <c r="B947" s="207" t="s">
        <v>1725</v>
      </c>
      <c r="C947" s="204">
        <v>40969</v>
      </c>
      <c r="D947" s="204">
        <v>40969</v>
      </c>
      <c r="E947" s="204">
        <v>40969</v>
      </c>
      <c r="F947" s="204">
        <v>40969</v>
      </c>
      <c r="G947" s="205">
        <v>1</v>
      </c>
      <c r="H947" s="205">
        <v>1</v>
      </c>
      <c r="I947" s="208"/>
      <c r="J947" s="822"/>
      <c r="K947" s="823"/>
      <c r="L947" s="823"/>
      <c r="M947" s="823"/>
      <c r="N947" s="824"/>
    </row>
    <row r="948" spans="1:14" ht="47.25" x14ac:dyDescent="0.25">
      <c r="A948" s="197" t="s">
        <v>1726</v>
      </c>
      <c r="B948" s="207" t="s">
        <v>1727</v>
      </c>
      <c r="C948" s="209" t="s">
        <v>13</v>
      </c>
      <c r="D948" s="209" t="s">
        <v>13</v>
      </c>
      <c r="E948" s="209" t="s">
        <v>13</v>
      </c>
      <c r="F948" s="209" t="s">
        <v>13</v>
      </c>
      <c r="G948" s="210"/>
      <c r="H948" s="210"/>
      <c r="I948" s="208"/>
      <c r="J948" s="822"/>
      <c r="K948" s="823"/>
      <c r="L948" s="823"/>
      <c r="M948" s="823"/>
      <c r="N948" s="824"/>
    </row>
    <row r="949" spans="1:14" ht="15.75" x14ac:dyDescent="0.25">
      <c r="A949" s="197">
        <v>2</v>
      </c>
      <c r="B949" s="198" t="s">
        <v>1728</v>
      </c>
      <c r="C949" s="199"/>
      <c r="D949" s="210"/>
      <c r="E949" s="199"/>
      <c r="F949" s="210"/>
      <c r="G949" s="210"/>
      <c r="H949" s="210"/>
      <c r="I949" s="208"/>
      <c r="J949" s="822"/>
      <c r="K949" s="823"/>
      <c r="L949" s="823"/>
      <c r="M949" s="823"/>
      <c r="N949" s="824"/>
    </row>
    <row r="950" spans="1:14" ht="31.5" x14ac:dyDescent="0.25">
      <c r="A950" s="197" t="s">
        <v>815</v>
      </c>
      <c r="B950" s="207" t="s">
        <v>1729</v>
      </c>
      <c r="C950" s="204">
        <v>41000</v>
      </c>
      <c r="D950" s="204">
        <v>41000</v>
      </c>
      <c r="E950" s="204">
        <v>41000</v>
      </c>
      <c r="F950" s="204">
        <v>41000</v>
      </c>
      <c r="G950" s="211">
        <v>1</v>
      </c>
      <c r="H950" s="211">
        <v>1</v>
      </c>
      <c r="I950" s="208"/>
      <c r="J950" s="822"/>
      <c r="K950" s="823"/>
      <c r="L950" s="823"/>
      <c r="M950" s="823"/>
      <c r="N950" s="824"/>
    </row>
    <row r="951" spans="1:14" ht="47.25" x14ac:dyDescent="0.25">
      <c r="A951" s="197" t="s">
        <v>218</v>
      </c>
      <c r="B951" s="207" t="s">
        <v>1730</v>
      </c>
      <c r="C951" s="209" t="s">
        <v>13</v>
      </c>
      <c r="D951" s="209" t="s">
        <v>13</v>
      </c>
      <c r="E951" s="209" t="s">
        <v>13</v>
      </c>
      <c r="F951" s="209" t="s">
        <v>13</v>
      </c>
      <c r="G951" s="210"/>
      <c r="H951" s="210"/>
      <c r="I951" s="208"/>
      <c r="J951" s="822"/>
      <c r="K951" s="823"/>
      <c r="L951" s="823"/>
      <c r="M951" s="823"/>
      <c r="N951" s="824"/>
    </row>
    <row r="952" spans="1:14" ht="31.5" x14ac:dyDescent="0.25">
      <c r="A952" s="197" t="s">
        <v>818</v>
      </c>
      <c r="B952" s="207" t="s">
        <v>1731</v>
      </c>
      <c r="C952" s="209" t="s">
        <v>13</v>
      </c>
      <c r="D952" s="209" t="s">
        <v>13</v>
      </c>
      <c r="E952" s="209" t="s">
        <v>13</v>
      </c>
      <c r="F952" s="209" t="s">
        <v>13</v>
      </c>
      <c r="G952" s="210"/>
      <c r="H952" s="210"/>
      <c r="I952" s="208"/>
      <c r="J952" s="822"/>
      <c r="K952" s="823"/>
      <c r="L952" s="823"/>
      <c r="M952" s="823"/>
      <c r="N952" s="824"/>
    </row>
    <row r="953" spans="1:14" ht="47.25" x14ac:dyDescent="0.25">
      <c r="A953" s="197">
        <v>3</v>
      </c>
      <c r="B953" s="198" t="s">
        <v>1732</v>
      </c>
      <c r="C953" s="199"/>
      <c r="D953" s="210"/>
      <c r="E953" s="199"/>
      <c r="F953" s="210"/>
      <c r="G953" s="210"/>
      <c r="H953" s="210"/>
      <c r="I953" s="208"/>
      <c r="J953" s="822"/>
      <c r="K953" s="823"/>
      <c r="L953" s="823"/>
      <c r="M953" s="823"/>
      <c r="N953" s="824"/>
    </row>
    <row r="954" spans="1:14" ht="31.5" x14ac:dyDescent="0.25">
      <c r="A954" s="197" t="s">
        <v>1044</v>
      </c>
      <c r="B954" s="207" t="s">
        <v>1733</v>
      </c>
      <c r="C954" s="204" t="s">
        <v>13</v>
      </c>
      <c r="D954" s="204" t="s">
        <v>13</v>
      </c>
      <c r="E954" s="204" t="s">
        <v>13</v>
      </c>
      <c r="F954" s="204" t="s">
        <v>13</v>
      </c>
      <c r="G954" s="211"/>
      <c r="H954" s="211"/>
      <c r="I954" s="208"/>
      <c r="J954" s="822"/>
      <c r="K954" s="823"/>
      <c r="L954" s="823"/>
      <c r="M954" s="823"/>
      <c r="N954" s="824"/>
    </row>
    <row r="955" spans="1:14" ht="15.75" x14ac:dyDescent="0.25">
      <c r="A955" s="197" t="s">
        <v>1046</v>
      </c>
      <c r="B955" s="207" t="s">
        <v>1734</v>
      </c>
      <c r="C955" s="204">
        <v>41000</v>
      </c>
      <c r="D955" s="204">
        <v>41548</v>
      </c>
      <c r="E955" s="204">
        <v>41000</v>
      </c>
      <c r="F955" s="204">
        <v>41548</v>
      </c>
      <c r="G955" s="205">
        <v>1</v>
      </c>
      <c r="H955" s="205">
        <v>1</v>
      </c>
      <c r="I955" s="208"/>
      <c r="J955" s="822"/>
      <c r="K955" s="823"/>
      <c r="L955" s="823"/>
      <c r="M955" s="823"/>
      <c r="N955" s="824"/>
    </row>
    <row r="956" spans="1:14" ht="15.75" x14ac:dyDescent="0.25">
      <c r="A956" s="197" t="s">
        <v>1049</v>
      </c>
      <c r="B956" s="207" t="s">
        <v>1735</v>
      </c>
      <c r="C956" s="212">
        <v>41000</v>
      </c>
      <c r="D956" s="212">
        <v>41548</v>
      </c>
      <c r="E956" s="212">
        <v>41000</v>
      </c>
      <c r="F956" s="212">
        <v>41548</v>
      </c>
      <c r="G956" s="211">
        <v>1</v>
      </c>
      <c r="H956" s="211">
        <v>1</v>
      </c>
      <c r="I956" s="208"/>
      <c r="J956" s="822" t="s">
        <v>1736</v>
      </c>
      <c r="K956" s="823"/>
      <c r="L956" s="823"/>
      <c r="M956" s="823"/>
      <c r="N956" s="824"/>
    </row>
    <row r="957" spans="1:14" ht="15.75" x14ac:dyDescent="0.25">
      <c r="A957" s="197" t="s">
        <v>1052</v>
      </c>
      <c r="B957" s="207" t="s">
        <v>1737</v>
      </c>
      <c r="C957" s="212">
        <v>41579</v>
      </c>
      <c r="D957" s="212">
        <v>41579</v>
      </c>
      <c r="E957" s="212">
        <v>41579</v>
      </c>
      <c r="F957" s="212">
        <v>41579</v>
      </c>
      <c r="G957" s="211">
        <v>1</v>
      </c>
      <c r="H957" s="211">
        <v>1</v>
      </c>
      <c r="I957" s="208"/>
      <c r="J957" s="822"/>
      <c r="K957" s="823"/>
      <c r="L957" s="823"/>
      <c r="M957" s="823"/>
      <c r="N957" s="824"/>
    </row>
    <row r="958" spans="1:14" ht="15.75" x14ac:dyDescent="0.25">
      <c r="A958" s="197" t="s">
        <v>1054</v>
      </c>
      <c r="B958" s="207" t="s">
        <v>1738</v>
      </c>
      <c r="C958" s="212" t="s">
        <v>13</v>
      </c>
      <c r="D958" s="212">
        <v>41579</v>
      </c>
      <c r="E958" s="212" t="s">
        <v>13</v>
      </c>
      <c r="F958" s="212">
        <v>41579</v>
      </c>
      <c r="G958" s="211">
        <v>1</v>
      </c>
      <c r="H958" s="211">
        <v>1</v>
      </c>
      <c r="I958" s="208"/>
      <c r="J958" s="822"/>
      <c r="K958" s="823"/>
      <c r="L958" s="823"/>
      <c r="M958" s="823"/>
      <c r="N958" s="824"/>
    </row>
    <row r="959" spans="1:14" ht="15.75" x14ac:dyDescent="0.2">
      <c r="A959" s="197">
        <v>4</v>
      </c>
      <c r="B959" s="198" t="s">
        <v>1739</v>
      </c>
      <c r="C959" s="199"/>
      <c r="D959" s="210"/>
      <c r="E959" s="199"/>
      <c r="F959" s="210"/>
      <c r="G959" s="210"/>
      <c r="H959" s="210"/>
      <c r="I959" s="213"/>
      <c r="J959" s="822"/>
      <c r="K959" s="823"/>
      <c r="L959" s="823"/>
      <c r="M959" s="823"/>
      <c r="N959" s="824"/>
    </row>
    <row r="960" spans="1:14" ht="15.75" x14ac:dyDescent="0.2">
      <c r="A960" s="197" t="s">
        <v>1073</v>
      </c>
      <c r="B960" s="207" t="s">
        <v>1740</v>
      </c>
      <c r="C960" s="212">
        <v>41609</v>
      </c>
      <c r="D960" s="212">
        <v>41609</v>
      </c>
      <c r="E960" s="212">
        <v>41609</v>
      </c>
      <c r="F960" s="212">
        <v>41609</v>
      </c>
      <c r="G960" s="211">
        <v>1</v>
      </c>
      <c r="H960" s="211">
        <v>1</v>
      </c>
      <c r="I960" s="213"/>
      <c r="J960" s="822"/>
      <c r="K960" s="823"/>
      <c r="L960" s="823"/>
      <c r="M960" s="823"/>
      <c r="N960" s="824"/>
    </row>
    <row r="961" spans="1:14" ht="47.25" x14ac:dyDescent="0.25">
      <c r="A961" s="197" t="s">
        <v>1078</v>
      </c>
      <c r="B961" s="207" t="s">
        <v>1741</v>
      </c>
      <c r="C961" s="204" t="s">
        <v>13</v>
      </c>
      <c r="D961" s="212" t="s">
        <v>13</v>
      </c>
      <c r="E961" s="204" t="s">
        <v>13</v>
      </c>
      <c r="F961" s="212" t="s">
        <v>13</v>
      </c>
      <c r="G961" s="211"/>
      <c r="H961" s="211"/>
      <c r="I961" s="208"/>
      <c r="J961" s="822"/>
      <c r="K961" s="823"/>
      <c r="L961" s="823"/>
      <c r="M961" s="823"/>
      <c r="N961" s="824"/>
    </row>
    <row r="962" spans="1:14" ht="31.5" x14ac:dyDescent="0.25">
      <c r="A962" s="197" t="s">
        <v>1087</v>
      </c>
      <c r="B962" s="207" t="s">
        <v>1742</v>
      </c>
      <c r="C962" s="212">
        <v>41609</v>
      </c>
      <c r="D962" s="212">
        <v>41609</v>
      </c>
      <c r="E962" s="212">
        <v>41609</v>
      </c>
      <c r="F962" s="212">
        <v>41609</v>
      </c>
      <c r="G962" s="211">
        <v>1</v>
      </c>
      <c r="H962" s="211">
        <v>1</v>
      </c>
      <c r="I962" s="208"/>
      <c r="J962" s="822"/>
      <c r="K962" s="823"/>
      <c r="L962" s="823"/>
      <c r="M962" s="823"/>
      <c r="N962" s="824"/>
    </row>
    <row r="963" spans="1:14" ht="32.25" thickBot="1" x14ac:dyDescent="0.3">
      <c r="A963" s="214" t="s">
        <v>1108</v>
      </c>
      <c r="B963" s="215" t="s">
        <v>1743</v>
      </c>
      <c r="C963" s="212">
        <v>41609</v>
      </c>
      <c r="D963" s="212">
        <v>41609</v>
      </c>
      <c r="E963" s="212">
        <v>41609</v>
      </c>
      <c r="F963" s="212">
        <v>41609</v>
      </c>
      <c r="G963" s="218">
        <v>1</v>
      </c>
      <c r="H963" s="218">
        <v>1</v>
      </c>
      <c r="I963" s="219"/>
      <c r="J963" s="825"/>
      <c r="K963" s="826"/>
      <c r="L963" s="826"/>
      <c r="M963" s="826"/>
      <c r="N963" s="827"/>
    </row>
    <row r="964" spans="1:14" ht="16.5" thickBot="1" x14ac:dyDescent="0.25">
      <c r="A964" s="1085" t="s">
        <v>1780</v>
      </c>
      <c r="B964" s="1085"/>
      <c r="C964" s="1085"/>
      <c r="D964" s="1085"/>
      <c r="E964" s="1085"/>
      <c r="F964" s="1085"/>
      <c r="G964" s="1085"/>
      <c r="H964" s="1085"/>
      <c r="I964" s="1085"/>
      <c r="J964" s="1085"/>
      <c r="K964" s="1085"/>
      <c r="L964" s="1085"/>
      <c r="M964" s="1085"/>
      <c r="N964" s="1086"/>
    </row>
    <row r="965" spans="1:14" ht="15.75" x14ac:dyDescent="0.2">
      <c r="A965" s="197">
        <v>1</v>
      </c>
      <c r="B965" s="198" t="s">
        <v>1719</v>
      </c>
      <c r="C965" s="199"/>
      <c r="D965" s="200"/>
      <c r="E965" s="201"/>
      <c r="F965" s="201"/>
      <c r="G965" s="201"/>
      <c r="H965" s="201"/>
      <c r="I965" s="202"/>
      <c r="J965" s="831"/>
      <c r="K965" s="832"/>
      <c r="L965" s="832"/>
      <c r="M965" s="832"/>
      <c r="N965" s="833"/>
    </row>
    <row r="966" spans="1:14" ht="15.75" x14ac:dyDescent="0.2">
      <c r="A966" s="197" t="s">
        <v>787</v>
      </c>
      <c r="B966" s="203" t="s">
        <v>1720</v>
      </c>
      <c r="C966" s="204" t="s">
        <v>13</v>
      </c>
      <c r="D966" s="204" t="s">
        <v>13</v>
      </c>
      <c r="E966" s="204" t="s">
        <v>13</v>
      </c>
      <c r="F966" s="204" t="s">
        <v>13</v>
      </c>
      <c r="G966" s="205"/>
      <c r="H966" s="205"/>
      <c r="I966" s="206"/>
      <c r="J966" s="822"/>
      <c r="K966" s="823"/>
      <c r="L966" s="823"/>
      <c r="M966" s="823"/>
      <c r="N966" s="824"/>
    </row>
    <row r="967" spans="1:14" ht="15.75" x14ac:dyDescent="0.2">
      <c r="A967" s="197" t="s">
        <v>799</v>
      </c>
      <c r="B967" s="203" t="s">
        <v>1721</v>
      </c>
      <c r="C967" s="204" t="s">
        <v>13</v>
      </c>
      <c r="D967" s="204" t="s">
        <v>13</v>
      </c>
      <c r="E967" s="204" t="s">
        <v>13</v>
      </c>
      <c r="F967" s="204" t="s">
        <v>13</v>
      </c>
      <c r="G967" s="205"/>
      <c r="H967" s="205"/>
      <c r="I967" s="206"/>
      <c r="J967" s="822"/>
      <c r="K967" s="823"/>
      <c r="L967" s="823"/>
      <c r="M967" s="823"/>
      <c r="N967" s="824"/>
    </row>
    <row r="968" spans="1:14" ht="31.5" x14ac:dyDescent="0.2">
      <c r="A968" s="197" t="s">
        <v>801</v>
      </c>
      <c r="B968" s="207" t="s">
        <v>1722</v>
      </c>
      <c r="C968" s="204">
        <v>41640</v>
      </c>
      <c r="D968" s="204">
        <v>41640</v>
      </c>
      <c r="E968" s="204"/>
      <c r="F968" s="204"/>
      <c r="G968" s="205">
        <v>0.5</v>
      </c>
      <c r="H968" s="205">
        <v>0.5</v>
      </c>
      <c r="I968" s="206"/>
      <c r="J968" s="822"/>
      <c r="K968" s="823"/>
      <c r="L968" s="823"/>
      <c r="M968" s="823"/>
      <c r="N968" s="824"/>
    </row>
    <row r="969" spans="1:14" ht="15.75" x14ac:dyDescent="0.2">
      <c r="A969" s="197" t="s">
        <v>803</v>
      </c>
      <c r="B969" s="207" t="s">
        <v>1723</v>
      </c>
      <c r="C969" s="204" t="s">
        <v>13</v>
      </c>
      <c r="D969" s="204" t="s">
        <v>13</v>
      </c>
      <c r="E969" s="204" t="s">
        <v>13</v>
      </c>
      <c r="F969" s="204" t="s">
        <v>13</v>
      </c>
      <c r="G969" s="205"/>
      <c r="H969" s="205"/>
      <c r="I969" s="206"/>
      <c r="J969" s="822"/>
      <c r="K969" s="823"/>
      <c r="L969" s="823"/>
      <c r="M969" s="823"/>
      <c r="N969" s="824"/>
    </row>
    <row r="970" spans="1:14" ht="15.75" x14ac:dyDescent="0.25">
      <c r="A970" s="197" t="s">
        <v>1724</v>
      </c>
      <c r="B970" s="207" t="s">
        <v>1725</v>
      </c>
      <c r="C970" s="204">
        <v>41699</v>
      </c>
      <c r="D970" s="204">
        <v>41699</v>
      </c>
      <c r="E970" s="204"/>
      <c r="F970" s="204"/>
      <c r="G970" s="205">
        <v>0</v>
      </c>
      <c r="H970" s="205">
        <v>0</v>
      </c>
      <c r="I970" s="208"/>
      <c r="J970" s="822"/>
      <c r="K970" s="823"/>
      <c r="L970" s="823"/>
      <c r="M970" s="823"/>
      <c r="N970" s="824"/>
    </row>
    <row r="971" spans="1:14" ht="47.25" x14ac:dyDescent="0.25">
      <c r="A971" s="197" t="s">
        <v>1726</v>
      </c>
      <c r="B971" s="207" t="s">
        <v>1727</v>
      </c>
      <c r="C971" s="209" t="s">
        <v>13</v>
      </c>
      <c r="D971" s="209" t="s">
        <v>13</v>
      </c>
      <c r="E971" s="209" t="s">
        <v>13</v>
      </c>
      <c r="F971" s="209" t="s">
        <v>13</v>
      </c>
      <c r="G971" s="210"/>
      <c r="H971" s="210"/>
      <c r="I971" s="208"/>
      <c r="J971" s="822"/>
      <c r="K971" s="823"/>
      <c r="L971" s="823"/>
      <c r="M971" s="823"/>
      <c r="N971" s="824"/>
    </row>
    <row r="972" spans="1:14" ht="15.75" x14ac:dyDescent="0.25">
      <c r="A972" s="197">
        <v>2</v>
      </c>
      <c r="B972" s="198" t="s">
        <v>1728</v>
      </c>
      <c r="C972" s="199"/>
      <c r="D972" s="210"/>
      <c r="E972" s="199"/>
      <c r="F972" s="210"/>
      <c r="G972" s="210"/>
      <c r="H972" s="210"/>
      <c r="I972" s="208"/>
      <c r="J972" s="822"/>
      <c r="K972" s="823"/>
      <c r="L972" s="823"/>
      <c r="M972" s="823"/>
      <c r="N972" s="824"/>
    </row>
    <row r="973" spans="1:14" ht="31.5" x14ac:dyDescent="0.25">
      <c r="A973" s="197" t="s">
        <v>815</v>
      </c>
      <c r="B973" s="207" t="s">
        <v>1729</v>
      </c>
      <c r="C973" s="204">
        <v>41699</v>
      </c>
      <c r="D973" s="204">
        <v>41699</v>
      </c>
      <c r="E973" s="204"/>
      <c r="F973" s="204"/>
      <c r="G973" s="211">
        <v>0</v>
      </c>
      <c r="H973" s="211">
        <v>0</v>
      </c>
      <c r="I973" s="208"/>
      <c r="J973" s="822"/>
      <c r="K973" s="823"/>
      <c r="L973" s="823"/>
      <c r="M973" s="823"/>
      <c r="N973" s="824"/>
    </row>
    <row r="974" spans="1:14" ht="47.25" x14ac:dyDescent="0.25">
      <c r="A974" s="197" t="s">
        <v>218</v>
      </c>
      <c r="B974" s="207" t="s">
        <v>1730</v>
      </c>
      <c r="C974" s="209" t="s">
        <v>13</v>
      </c>
      <c r="D974" s="209" t="s">
        <v>13</v>
      </c>
      <c r="E974" s="209" t="s">
        <v>13</v>
      </c>
      <c r="F974" s="209" t="s">
        <v>13</v>
      </c>
      <c r="G974" s="210"/>
      <c r="H974" s="210"/>
      <c r="I974" s="208"/>
      <c r="J974" s="822"/>
      <c r="K974" s="823"/>
      <c r="L974" s="823"/>
      <c r="M974" s="823"/>
      <c r="N974" s="824"/>
    </row>
    <row r="975" spans="1:14" ht="31.5" x14ac:dyDescent="0.25">
      <c r="A975" s="197" t="s">
        <v>818</v>
      </c>
      <c r="B975" s="207" t="s">
        <v>1731</v>
      </c>
      <c r="C975" s="209" t="s">
        <v>13</v>
      </c>
      <c r="D975" s="209" t="s">
        <v>13</v>
      </c>
      <c r="E975" s="209" t="s">
        <v>13</v>
      </c>
      <c r="F975" s="209" t="s">
        <v>13</v>
      </c>
      <c r="G975" s="210"/>
      <c r="H975" s="210"/>
      <c r="I975" s="208"/>
      <c r="J975" s="822"/>
      <c r="K975" s="823"/>
      <c r="L975" s="823"/>
      <c r="M975" s="823"/>
      <c r="N975" s="824"/>
    </row>
    <row r="976" spans="1:14" ht="47.25" x14ac:dyDescent="0.25">
      <c r="A976" s="197">
        <v>3</v>
      </c>
      <c r="B976" s="198" t="s">
        <v>1732</v>
      </c>
      <c r="C976" s="199"/>
      <c r="D976" s="210"/>
      <c r="E976" s="199"/>
      <c r="F976" s="210"/>
      <c r="G976" s="210"/>
      <c r="H976" s="210"/>
      <c r="I976" s="208"/>
      <c r="J976" s="822"/>
      <c r="K976" s="823"/>
      <c r="L976" s="823"/>
      <c r="M976" s="823"/>
      <c r="N976" s="824"/>
    </row>
    <row r="977" spans="1:14" ht="31.5" x14ac:dyDescent="0.25">
      <c r="A977" s="197" t="s">
        <v>1044</v>
      </c>
      <c r="B977" s="207" t="s">
        <v>1733</v>
      </c>
      <c r="C977" s="204" t="s">
        <v>13</v>
      </c>
      <c r="D977" s="204" t="s">
        <v>13</v>
      </c>
      <c r="E977" s="204" t="s">
        <v>13</v>
      </c>
      <c r="F977" s="204" t="s">
        <v>13</v>
      </c>
      <c r="G977" s="211"/>
      <c r="H977" s="211"/>
      <c r="I977" s="208"/>
      <c r="J977" s="822"/>
      <c r="K977" s="823"/>
      <c r="L977" s="823"/>
      <c r="M977" s="823"/>
      <c r="N977" s="824"/>
    </row>
    <row r="978" spans="1:14" ht="15.75" x14ac:dyDescent="0.25">
      <c r="A978" s="197" t="s">
        <v>1046</v>
      </c>
      <c r="B978" s="207" t="s">
        <v>1734</v>
      </c>
      <c r="C978" s="204">
        <v>41699</v>
      </c>
      <c r="D978" s="204">
        <v>43374</v>
      </c>
      <c r="E978" s="204"/>
      <c r="F978" s="204"/>
      <c r="G978" s="205">
        <v>0</v>
      </c>
      <c r="H978" s="205">
        <v>0</v>
      </c>
      <c r="I978" s="208"/>
      <c r="J978" s="822"/>
      <c r="K978" s="823"/>
      <c r="L978" s="823"/>
      <c r="M978" s="823"/>
      <c r="N978" s="824"/>
    </row>
    <row r="979" spans="1:14" ht="15.75" x14ac:dyDescent="0.25">
      <c r="A979" s="197" t="s">
        <v>1049</v>
      </c>
      <c r="B979" s="207" t="s">
        <v>1735</v>
      </c>
      <c r="C979" s="212">
        <v>41699</v>
      </c>
      <c r="D979" s="212">
        <v>43374</v>
      </c>
      <c r="E979" s="212"/>
      <c r="F979" s="212"/>
      <c r="G979" s="211">
        <v>0</v>
      </c>
      <c r="H979" s="211">
        <v>0</v>
      </c>
      <c r="I979" s="208"/>
      <c r="J979" s="822" t="s">
        <v>1736</v>
      </c>
      <c r="K979" s="823"/>
      <c r="L979" s="823"/>
      <c r="M979" s="823"/>
      <c r="N979" s="824"/>
    </row>
    <row r="980" spans="1:14" ht="15.75" x14ac:dyDescent="0.25">
      <c r="A980" s="197" t="s">
        <v>1052</v>
      </c>
      <c r="B980" s="207" t="s">
        <v>1737</v>
      </c>
      <c r="C980" s="212">
        <v>43405</v>
      </c>
      <c r="D980" s="212">
        <v>43405</v>
      </c>
      <c r="E980" s="212"/>
      <c r="F980" s="212"/>
      <c r="G980" s="211">
        <v>0</v>
      </c>
      <c r="H980" s="211">
        <v>0</v>
      </c>
      <c r="I980" s="208"/>
      <c r="J980" s="822"/>
      <c r="K980" s="823"/>
      <c r="L980" s="823"/>
      <c r="M980" s="823"/>
      <c r="N980" s="824"/>
    </row>
    <row r="981" spans="1:14" ht="15.75" x14ac:dyDescent="0.25">
      <c r="A981" s="197" t="s">
        <v>1054</v>
      </c>
      <c r="B981" s="207" t="s">
        <v>1738</v>
      </c>
      <c r="C981" s="212" t="s">
        <v>13</v>
      </c>
      <c r="D981" s="212">
        <v>43405</v>
      </c>
      <c r="E981" s="212" t="s">
        <v>13</v>
      </c>
      <c r="F981" s="212"/>
      <c r="G981" s="211">
        <v>0</v>
      </c>
      <c r="H981" s="211">
        <v>0</v>
      </c>
      <c r="I981" s="208"/>
      <c r="J981" s="822"/>
      <c r="K981" s="823"/>
      <c r="L981" s="823"/>
      <c r="M981" s="823"/>
      <c r="N981" s="824"/>
    </row>
    <row r="982" spans="1:14" ht="15.75" x14ac:dyDescent="0.2">
      <c r="A982" s="197">
        <v>4</v>
      </c>
      <c r="B982" s="198" t="s">
        <v>1739</v>
      </c>
      <c r="C982" s="199"/>
      <c r="D982" s="210"/>
      <c r="E982" s="199"/>
      <c r="F982" s="210"/>
      <c r="G982" s="210"/>
      <c r="H982" s="210"/>
      <c r="I982" s="213"/>
      <c r="J982" s="822"/>
      <c r="K982" s="823"/>
      <c r="L982" s="823"/>
      <c r="M982" s="823"/>
      <c r="N982" s="824"/>
    </row>
    <row r="983" spans="1:14" ht="15.75" x14ac:dyDescent="0.2">
      <c r="A983" s="197" t="s">
        <v>1073</v>
      </c>
      <c r="B983" s="207" t="s">
        <v>1740</v>
      </c>
      <c r="C983" s="212">
        <v>43405</v>
      </c>
      <c r="D983" s="212">
        <v>43405</v>
      </c>
      <c r="E983" s="212"/>
      <c r="F983" s="212"/>
      <c r="G983" s="211">
        <v>0</v>
      </c>
      <c r="H983" s="211">
        <v>0</v>
      </c>
      <c r="I983" s="213"/>
      <c r="J983" s="822"/>
      <c r="K983" s="823"/>
      <c r="L983" s="823"/>
      <c r="M983" s="823"/>
      <c r="N983" s="824"/>
    </row>
    <row r="984" spans="1:14" ht="47.25" x14ac:dyDescent="0.25">
      <c r="A984" s="197" t="s">
        <v>1078</v>
      </c>
      <c r="B984" s="207" t="s">
        <v>1741</v>
      </c>
      <c r="C984" s="204" t="s">
        <v>13</v>
      </c>
      <c r="D984" s="212" t="s">
        <v>13</v>
      </c>
      <c r="E984" s="204" t="s">
        <v>13</v>
      </c>
      <c r="F984" s="212" t="s">
        <v>13</v>
      </c>
      <c r="G984" s="211"/>
      <c r="H984" s="211"/>
      <c r="I984" s="208"/>
      <c r="J984" s="822"/>
      <c r="K984" s="823"/>
      <c r="L984" s="823"/>
      <c r="M984" s="823"/>
      <c r="N984" s="824"/>
    </row>
    <row r="985" spans="1:14" ht="31.5" x14ac:dyDescent="0.25">
      <c r="A985" s="197" t="s">
        <v>1087</v>
      </c>
      <c r="B985" s="207" t="s">
        <v>1742</v>
      </c>
      <c r="C985" s="204">
        <v>43448</v>
      </c>
      <c r="D985" s="204">
        <v>43455</v>
      </c>
      <c r="E985" s="212"/>
      <c r="F985" s="212"/>
      <c r="G985" s="211">
        <v>0</v>
      </c>
      <c r="H985" s="211">
        <v>0</v>
      </c>
      <c r="I985" s="208"/>
      <c r="J985" s="822"/>
      <c r="K985" s="823"/>
      <c r="L985" s="823"/>
      <c r="M985" s="823"/>
      <c r="N985" s="824"/>
    </row>
    <row r="986" spans="1:14" ht="32.25" thickBot="1" x14ac:dyDescent="0.3">
      <c r="A986" s="214" t="s">
        <v>1108</v>
      </c>
      <c r="B986" s="215" t="s">
        <v>1743</v>
      </c>
      <c r="C986" s="216">
        <v>43457</v>
      </c>
      <c r="D986" s="217">
        <v>43457</v>
      </c>
      <c r="E986" s="212"/>
      <c r="F986" s="212"/>
      <c r="G986" s="218">
        <v>0</v>
      </c>
      <c r="H986" s="218">
        <v>0</v>
      </c>
      <c r="I986" s="219"/>
      <c r="J986" s="825"/>
      <c r="K986" s="826"/>
      <c r="L986" s="826"/>
      <c r="M986" s="826"/>
      <c r="N986" s="827"/>
    </row>
    <row r="987" spans="1:14" ht="16.5" thickBot="1" x14ac:dyDescent="0.25">
      <c r="A987" s="1083" t="s">
        <v>1781</v>
      </c>
      <c r="B987" s="1083"/>
      <c r="C987" s="1083"/>
      <c r="D987" s="1083"/>
      <c r="E987" s="1083"/>
      <c r="F987" s="1083"/>
      <c r="G987" s="1083"/>
      <c r="H987" s="1083"/>
      <c r="I987" s="1083"/>
      <c r="J987" s="1083"/>
      <c r="K987" s="1083"/>
      <c r="L987" s="1083"/>
      <c r="M987" s="1083"/>
      <c r="N987" s="1084"/>
    </row>
    <row r="988" spans="1:14" ht="15.75" x14ac:dyDescent="0.2">
      <c r="A988" s="197">
        <v>1</v>
      </c>
      <c r="B988" s="198" t="s">
        <v>1719</v>
      </c>
      <c r="C988" s="199"/>
      <c r="D988" s="200"/>
      <c r="E988" s="201"/>
      <c r="F988" s="201"/>
      <c r="G988" s="201"/>
      <c r="H988" s="201"/>
      <c r="I988" s="202"/>
      <c r="J988" s="831"/>
      <c r="K988" s="832"/>
      <c r="L988" s="832"/>
      <c r="M988" s="832"/>
      <c r="N988" s="833"/>
    </row>
    <row r="989" spans="1:14" ht="15.75" x14ac:dyDescent="0.2">
      <c r="A989" s="197" t="s">
        <v>787</v>
      </c>
      <c r="B989" s="203" t="s">
        <v>1720</v>
      </c>
      <c r="C989" s="204" t="s">
        <v>13</v>
      </c>
      <c r="D989" s="204" t="s">
        <v>13</v>
      </c>
      <c r="E989" s="204" t="s">
        <v>13</v>
      </c>
      <c r="F989" s="204" t="s">
        <v>13</v>
      </c>
      <c r="G989" s="205"/>
      <c r="H989" s="205"/>
      <c r="I989" s="206"/>
      <c r="J989" s="822"/>
      <c r="K989" s="823"/>
      <c r="L989" s="823"/>
      <c r="M989" s="823"/>
      <c r="N989" s="824"/>
    </row>
    <row r="990" spans="1:14" ht="15.75" x14ac:dyDescent="0.2">
      <c r="A990" s="197" t="s">
        <v>799</v>
      </c>
      <c r="B990" s="203" t="s">
        <v>1721</v>
      </c>
      <c r="C990" s="204" t="s">
        <v>13</v>
      </c>
      <c r="D990" s="204" t="s">
        <v>13</v>
      </c>
      <c r="E990" s="204" t="s">
        <v>13</v>
      </c>
      <c r="F990" s="204" t="s">
        <v>13</v>
      </c>
      <c r="G990" s="205"/>
      <c r="H990" s="205"/>
      <c r="I990" s="206"/>
      <c r="J990" s="822"/>
      <c r="K990" s="823"/>
      <c r="L990" s="823"/>
      <c r="M990" s="823"/>
      <c r="N990" s="824"/>
    </row>
    <row r="991" spans="1:14" ht="31.5" x14ac:dyDescent="0.2">
      <c r="A991" s="197" t="s">
        <v>801</v>
      </c>
      <c r="B991" s="207" t="s">
        <v>1722</v>
      </c>
      <c r="C991" s="204">
        <v>41334</v>
      </c>
      <c r="D991" s="204">
        <v>41334</v>
      </c>
      <c r="E991" s="204">
        <v>41334</v>
      </c>
      <c r="F991" s="204">
        <v>41334</v>
      </c>
      <c r="G991" s="205">
        <v>1</v>
      </c>
      <c r="H991" s="205">
        <v>1</v>
      </c>
      <c r="I991" s="206"/>
      <c r="J991" s="822"/>
      <c r="K991" s="823"/>
      <c r="L991" s="823"/>
      <c r="M991" s="823"/>
      <c r="N991" s="824"/>
    </row>
    <row r="992" spans="1:14" ht="15.75" x14ac:dyDescent="0.2">
      <c r="A992" s="197" t="s">
        <v>803</v>
      </c>
      <c r="B992" s="207" t="s">
        <v>1723</v>
      </c>
      <c r="C992" s="204" t="s">
        <v>13</v>
      </c>
      <c r="D992" s="204" t="s">
        <v>13</v>
      </c>
      <c r="E992" s="204" t="s">
        <v>13</v>
      </c>
      <c r="F992" s="204" t="s">
        <v>13</v>
      </c>
      <c r="G992" s="205"/>
      <c r="H992" s="205"/>
      <c r="I992" s="206"/>
      <c r="J992" s="822"/>
      <c r="K992" s="823"/>
      <c r="L992" s="823"/>
      <c r="M992" s="823"/>
      <c r="N992" s="824"/>
    </row>
    <row r="993" spans="1:14" ht="15.75" x14ac:dyDescent="0.25">
      <c r="A993" s="197" t="s">
        <v>1724</v>
      </c>
      <c r="B993" s="207" t="s">
        <v>1725</v>
      </c>
      <c r="C993" s="204">
        <v>41365</v>
      </c>
      <c r="D993" s="204">
        <v>41365</v>
      </c>
      <c r="E993" s="204">
        <v>41365</v>
      </c>
      <c r="F993" s="204">
        <v>41365</v>
      </c>
      <c r="G993" s="205">
        <v>1</v>
      </c>
      <c r="H993" s="205">
        <v>1</v>
      </c>
      <c r="I993" s="208"/>
      <c r="J993" s="822"/>
      <c r="K993" s="823"/>
      <c r="L993" s="823"/>
      <c r="M993" s="823"/>
      <c r="N993" s="824"/>
    </row>
    <row r="994" spans="1:14" ht="47.25" x14ac:dyDescent="0.25">
      <c r="A994" s="197" t="s">
        <v>1726</v>
      </c>
      <c r="B994" s="207" t="s">
        <v>1727</v>
      </c>
      <c r="C994" s="209" t="s">
        <v>13</v>
      </c>
      <c r="D994" s="209" t="s">
        <v>13</v>
      </c>
      <c r="E994" s="209" t="s">
        <v>13</v>
      </c>
      <c r="F994" s="209" t="s">
        <v>13</v>
      </c>
      <c r="G994" s="210"/>
      <c r="H994" s="210"/>
      <c r="I994" s="208"/>
      <c r="J994" s="822"/>
      <c r="K994" s="823"/>
      <c r="L994" s="823"/>
      <c r="M994" s="823"/>
      <c r="N994" s="824"/>
    </row>
    <row r="995" spans="1:14" ht="15.75" x14ac:dyDescent="0.25">
      <c r="A995" s="197">
        <v>2</v>
      </c>
      <c r="B995" s="198" t="s">
        <v>1728</v>
      </c>
      <c r="C995" s="199"/>
      <c r="D995" s="210"/>
      <c r="E995" s="199"/>
      <c r="F995" s="210"/>
      <c r="G995" s="210"/>
      <c r="H995" s="210"/>
      <c r="I995" s="208"/>
      <c r="J995" s="822"/>
      <c r="K995" s="823"/>
      <c r="L995" s="823"/>
      <c r="M995" s="823"/>
      <c r="N995" s="824"/>
    </row>
    <row r="996" spans="1:14" ht="31.5" x14ac:dyDescent="0.25">
      <c r="A996" s="197" t="s">
        <v>815</v>
      </c>
      <c r="B996" s="207" t="s">
        <v>1729</v>
      </c>
      <c r="C996" s="204">
        <v>41365</v>
      </c>
      <c r="D996" s="204">
        <v>41365</v>
      </c>
      <c r="E996" s="204">
        <v>41365</v>
      </c>
      <c r="F996" s="204">
        <v>41365</v>
      </c>
      <c r="G996" s="211">
        <v>1</v>
      </c>
      <c r="H996" s="211">
        <v>1</v>
      </c>
      <c r="I996" s="208"/>
      <c r="J996" s="822"/>
      <c r="K996" s="823"/>
      <c r="L996" s="823"/>
      <c r="M996" s="823"/>
      <c r="N996" s="824"/>
    </row>
    <row r="997" spans="1:14" ht="47.25" x14ac:dyDescent="0.25">
      <c r="A997" s="197" t="s">
        <v>218</v>
      </c>
      <c r="B997" s="207" t="s">
        <v>1730</v>
      </c>
      <c r="C997" s="209" t="s">
        <v>13</v>
      </c>
      <c r="D997" s="209" t="s">
        <v>13</v>
      </c>
      <c r="E997" s="209" t="s">
        <v>13</v>
      </c>
      <c r="F997" s="209" t="s">
        <v>13</v>
      </c>
      <c r="G997" s="210"/>
      <c r="H997" s="210"/>
      <c r="I997" s="208"/>
      <c r="J997" s="822"/>
      <c r="K997" s="823"/>
      <c r="L997" s="823"/>
      <c r="M997" s="823"/>
      <c r="N997" s="824"/>
    </row>
    <row r="998" spans="1:14" ht="31.5" x14ac:dyDescent="0.25">
      <c r="A998" s="197" t="s">
        <v>818</v>
      </c>
      <c r="B998" s="207" t="s">
        <v>1731</v>
      </c>
      <c r="C998" s="209" t="s">
        <v>13</v>
      </c>
      <c r="D998" s="209" t="s">
        <v>13</v>
      </c>
      <c r="E998" s="209" t="s">
        <v>13</v>
      </c>
      <c r="F998" s="209" t="s">
        <v>13</v>
      </c>
      <c r="G998" s="210"/>
      <c r="H998" s="210"/>
      <c r="I998" s="208"/>
      <c r="J998" s="822"/>
      <c r="K998" s="823"/>
      <c r="L998" s="823"/>
      <c r="M998" s="823"/>
      <c r="N998" s="824"/>
    </row>
    <row r="999" spans="1:14" ht="47.25" x14ac:dyDescent="0.25">
      <c r="A999" s="197">
        <v>3</v>
      </c>
      <c r="B999" s="198" t="s">
        <v>1732</v>
      </c>
      <c r="C999" s="199"/>
      <c r="D999" s="210"/>
      <c r="E999" s="199"/>
      <c r="F999" s="210"/>
      <c r="G999" s="210"/>
      <c r="H999" s="210"/>
      <c r="I999" s="208"/>
      <c r="J999" s="822"/>
      <c r="K999" s="823"/>
      <c r="L999" s="823"/>
      <c r="M999" s="823"/>
      <c r="N999" s="824"/>
    </row>
    <row r="1000" spans="1:14" ht="31.5" x14ac:dyDescent="0.25">
      <c r="A1000" s="197" t="s">
        <v>1044</v>
      </c>
      <c r="B1000" s="207" t="s">
        <v>1733</v>
      </c>
      <c r="C1000" s="204" t="s">
        <v>13</v>
      </c>
      <c r="D1000" s="204" t="s">
        <v>13</v>
      </c>
      <c r="E1000" s="204" t="s">
        <v>13</v>
      </c>
      <c r="F1000" s="204" t="s">
        <v>13</v>
      </c>
      <c r="G1000" s="211"/>
      <c r="H1000" s="211"/>
      <c r="I1000" s="208"/>
      <c r="J1000" s="822"/>
      <c r="K1000" s="823"/>
      <c r="L1000" s="823"/>
      <c r="M1000" s="823"/>
      <c r="N1000" s="824"/>
    </row>
    <row r="1001" spans="1:14" ht="15.75" x14ac:dyDescent="0.25">
      <c r="A1001" s="197" t="s">
        <v>1046</v>
      </c>
      <c r="B1001" s="207" t="s">
        <v>1734</v>
      </c>
      <c r="C1001" s="204">
        <v>41395</v>
      </c>
      <c r="D1001" s="204">
        <v>41730</v>
      </c>
      <c r="E1001" s="204">
        <v>41395</v>
      </c>
      <c r="F1001" s="204"/>
      <c r="G1001" s="205">
        <v>0.5</v>
      </c>
      <c r="H1001" s="205">
        <v>0.5</v>
      </c>
      <c r="I1001" s="208"/>
      <c r="J1001" s="822"/>
      <c r="K1001" s="823"/>
      <c r="L1001" s="823"/>
      <c r="M1001" s="823"/>
      <c r="N1001" s="824"/>
    </row>
    <row r="1002" spans="1:14" ht="15.75" x14ac:dyDescent="0.25">
      <c r="A1002" s="197" t="s">
        <v>1049</v>
      </c>
      <c r="B1002" s="207" t="s">
        <v>1735</v>
      </c>
      <c r="C1002" s="212">
        <v>41395</v>
      </c>
      <c r="D1002" s="212">
        <v>41760</v>
      </c>
      <c r="E1002" s="212">
        <v>41395</v>
      </c>
      <c r="F1002" s="212"/>
      <c r="G1002" s="211">
        <v>0.1</v>
      </c>
      <c r="H1002" s="211">
        <v>0.1</v>
      </c>
      <c r="I1002" s="208"/>
      <c r="J1002" s="822" t="s">
        <v>1736</v>
      </c>
      <c r="K1002" s="823"/>
      <c r="L1002" s="823"/>
      <c r="M1002" s="823"/>
      <c r="N1002" s="824"/>
    </row>
    <row r="1003" spans="1:14" ht="15.75" x14ac:dyDescent="0.25">
      <c r="A1003" s="197" t="s">
        <v>1052</v>
      </c>
      <c r="B1003" s="207" t="s">
        <v>1737</v>
      </c>
      <c r="C1003" s="212">
        <v>41760</v>
      </c>
      <c r="D1003" s="212">
        <v>41760</v>
      </c>
      <c r="E1003" s="212"/>
      <c r="F1003" s="212"/>
      <c r="G1003" s="211">
        <v>0</v>
      </c>
      <c r="H1003" s="211">
        <v>0</v>
      </c>
      <c r="I1003" s="208"/>
      <c r="J1003" s="822"/>
      <c r="K1003" s="823"/>
      <c r="L1003" s="823"/>
      <c r="M1003" s="823"/>
      <c r="N1003" s="824"/>
    </row>
    <row r="1004" spans="1:14" ht="15.75" x14ac:dyDescent="0.25">
      <c r="A1004" s="197" t="s">
        <v>1054</v>
      </c>
      <c r="B1004" s="207" t="s">
        <v>1738</v>
      </c>
      <c r="C1004" s="212" t="s">
        <v>13</v>
      </c>
      <c r="D1004" s="212">
        <v>41791</v>
      </c>
      <c r="E1004" s="212" t="s">
        <v>13</v>
      </c>
      <c r="F1004" s="212"/>
      <c r="G1004" s="211">
        <v>0</v>
      </c>
      <c r="H1004" s="211">
        <v>0</v>
      </c>
      <c r="I1004" s="208"/>
      <c r="J1004" s="822"/>
      <c r="K1004" s="823"/>
      <c r="L1004" s="823"/>
      <c r="M1004" s="823"/>
      <c r="N1004" s="824"/>
    </row>
    <row r="1005" spans="1:14" ht="15.75" x14ac:dyDescent="0.2">
      <c r="A1005" s="197">
        <v>4</v>
      </c>
      <c r="B1005" s="198" t="s">
        <v>1739</v>
      </c>
      <c r="C1005" s="199"/>
      <c r="D1005" s="210"/>
      <c r="E1005" s="199"/>
      <c r="F1005" s="210"/>
      <c r="G1005" s="210"/>
      <c r="H1005" s="210"/>
      <c r="I1005" s="213"/>
      <c r="J1005" s="822"/>
      <c r="K1005" s="823"/>
      <c r="L1005" s="823"/>
      <c r="M1005" s="823"/>
      <c r="N1005" s="824"/>
    </row>
    <row r="1006" spans="1:14" ht="15.75" x14ac:dyDescent="0.2">
      <c r="A1006" s="197" t="s">
        <v>1073</v>
      </c>
      <c r="B1006" s="207" t="s">
        <v>1740</v>
      </c>
      <c r="C1006" s="212">
        <v>41791</v>
      </c>
      <c r="D1006" s="212">
        <v>41791</v>
      </c>
      <c r="E1006" s="212"/>
      <c r="F1006" s="212"/>
      <c r="G1006" s="211">
        <v>0</v>
      </c>
      <c r="H1006" s="211">
        <v>0</v>
      </c>
      <c r="I1006" s="213"/>
      <c r="J1006" s="822"/>
      <c r="K1006" s="823"/>
      <c r="L1006" s="823"/>
      <c r="M1006" s="823"/>
      <c r="N1006" s="824"/>
    </row>
    <row r="1007" spans="1:14" ht="47.25" x14ac:dyDescent="0.25">
      <c r="A1007" s="197" t="s">
        <v>1078</v>
      </c>
      <c r="B1007" s="207" t="s">
        <v>1741</v>
      </c>
      <c r="C1007" s="204" t="s">
        <v>13</v>
      </c>
      <c r="D1007" s="212" t="s">
        <v>13</v>
      </c>
      <c r="E1007" s="204" t="s">
        <v>13</v>
      </c>
      <c r="F1007" s="212"/>
      <c r="G1007" s="211"/>
      <c r="H1007" s="211"/>
      <c r="I1007" s="208"/>
      <c r="J1007" s="822"/>
      <c r="K1007" s="823"/>
      <c r="L1007" s="823"/>
      <c r="M1007" s="823"/>
      <c r="N1007" s="824"/>
    </row>
    <row r="1008" spans="1:14" ht="31.5" x14ac:dyDescent="0.25">
      <c r="A1008" s="197" t="s">
        <v>1087</v>
      </c>
      <c r="B1008" s="207" t="s">
        <v>1742</v>
      </c>
      <c r="C1008" s="212">
        <v>41791</v>
      </c>
      <c r="D1008" s="212">
        <v>41791</v>
      </c>
      <c r="E1008" s="212"/>
      <c r="F1008" s="212"/>
      <c r="G1008" s="211">
        <v>0</v>
      </c>
      <c r="H1008" s="211">
        <v>0</v>
      </c>
      <c r="I1008" s="208"/>
      <c r="J1008" s="822"/>
      <c r="K1008" s="823"/>
      <c r="L1008" s="823"/>
      <c r="M1008" s="823"/>
      <c r="N1008" s="824"/>
    </row>
    <row r="1009" spans="1:14" ht="32.25" thickBot="1" x14ac:dyDescent="0.3">
      <c r="A1009" s="214" t="s">
        <v>1108</v>
      </c>
      <c r="B1009" s="215" t="s">
        <v>1743</v>
      </c>
      <c r="C1009" s="212">
        <v>41791</v>
      </c>
      <c r="D1009" s="212">
        <v>41791</v>
      </c>
      <c r="E1009" s="212"/>
      <c r="F1009" s="212"/>
      <c r="G1009" s="218">
        <v>0</v>
      </c>
      <c r="H1009" s="218">
        <v>0</v>
      </c>
      <c r="I1009" s="219"/>
      <c r="J1009" s="825"/>
      <c r="K1009" s="826"/>
      <c r="L1009" s="826"/>
      <c r="M1009" s="826"/>
      <c r="N1009" s="827"/>
    </row>
    <row r="1010" spans="1:14" ht="16.5" thickBot="1" x14ac:dyDescent="0.25">
      <c r="A1010" s="1083" t="s">
        <v>1782</v>
      </c>
      <c r="B1010" s="1083"/>
      <c r="C1010" s="1083"/>
      <c r="D1010" s="1083"/>
      <c r="E1010" s="1083"/>
      <c r="F1010" s="1083"/>
      <c r="G1010" s="1083"/>
      <c r="H1010" s="1083"/>
      <c r="I1010" s="1083"/>
      <c r="J1010" s="1083"/>
      <c r="K1010" s="1083"/>
      <c r="L1010" s="1083"/>
      <c r="M1010" s="1083"/>
      <c r="N1010" s="1084"/>
    </row>
    <row r="1011" spans="1:14" ht="15.75" x14ac:dyDescent="0.2">
      <c r="A1011" s="197">
        <v>1</v>
      </c>
      <c r="B1011" s="198" t="s">
        <v>1719</v>
      </c>
      <c r="C1011" s="199"/>
      <c r="D1011" s="200"/>
      <c r="E1011" s="201"/>
      <c r="F1011" s="201"/>
      <c r="G1011" s="201"/>
      <c r="H1011" s="201"/>
      <c r="I1011" s="202"/>
      <c r="J1011" s="831"/>
      <c r="K1011" s="832"/>
      <c r="L1011" s="832"/>
      <c r="M1011" s="832"/>
      <c r="N1011" s="833"/>
    </row>
    <row r="1012" spans="1:14" ht="15.75" x14ac:dyDescent="0.2">
      <c r="A1012" s="197" t="s">
        <v>787</v>
      </c>
      <c r="B1012" s="203" t="s">
        <v>1720</v>
      </c>
      <c r="C1012" s="204" t="s">
        <v>13</v>
      </c>
      <c r="D1012" s="204" t="s">
        <v>13</v>
      </c>
      <c r="E1012" s="204" t="s">
        <v>13</v>
      </c>
      <c r="F1012" s="204" t="s">
        <v>13</v>
      </c>
      <c r="G1012" s="205"/>
      <c r="H1012" s="205"/>
      <c r="I1012" s="206"/>
      <c r="J1012" s="822"/>
      <c r="K1012" s="823"/>
      <c r="L1012" s="823"/>
      <c r="M1012" s="823"/>
      <c r="N1012" s="824"/>
    </row>
    <row r="1013" spans="1:14" ht="15.75" x14ac:dyDescent="0.2">
      <c r="A1013" s="197" t="s">
        <v>799</v>
      </c>
      <c r="B1013" s="203" t="s">
        <v>1721</v>
      </c>
      <c r="C1013" s="204" t="s">
        <v>13</v>
      </c>
      <c r="D1013" s="204" t="s">
        <v>13</v>
      </c>
      <c r="E1013" s="204" t="s">
        <v>13</v>
      </c>
      <c r="F1013" s="204" t="s">
        <v>13</v>
      </c>
      <c r="G1013" s="205"/>
      <c r="H1013" s="205"/>
      <c r="I1013" s="206"/>
      <c r="J1013" s="822"/>
      <c r="K1013" s="823"/>
      <c r="L1013" s="823"/>
      <c r="M1013" s="823"/>
      <c r="N1013" s="824"/>
    </row>
    <row r="1014" spans="1:14" ht="31.5" x14ac:dyDescent="0.2">
      <c r="A1014" s="197" t="s">
        <v>801</v>
      </c>
      <c r="B1014" s="207" t="s">
        <v>1722</v>
      </c>
      <c r="C1014" s="204">
        <v>41487</v>
      </c>
      <c r="D1014" s="204">
        <v>41487</v>
      </c>
      <c r="E1014" s="204">
        <v>41487</v>
      </c>
      <c r="F1014" s="204">
        <v>41487</v>
      </c>
      <c r="G1014" s="205">
        <v>1</v>
      </c>
      <c r="H1014" s="205">
        <v>1</v>
      </c>
      <c r="I1014" s="206"/>
      <c r="J1014" s="822"/>
      <c r="K1014" s="823"/>
      <c r="L1014" s="823"/>
      <c r="M1014" s="823"/>
      <c r="N1014" s="824"/>
    </row>
    <row r="1015" spans="1:14" ht="15.75" x14ac:dyDescent="0.2">
      <c r="A1015" s="197" t="s">
        <v>803</v>
      </c>
      <c r="B1015" s="207" t="s">
        <v>1723</v>
      </c>
      <c r="C1015" s="204" t="s">
        <v>13</v>
      </c>
      <c r="D1015" s="204" t="s">
        <v>13</v>
      </c>
      <c r="E1015" s="204" t="s">
        <v>13</v>
      </c>
      <c r="F1015" s="204" t="s">
        <v>13</v>
      </c>
      <c r="G1015" s="205"/>
      <c r="H1015" s="205"/>
      <c r="I1015" s="206"/>
      <c r="J1015" s="822"/>
      <c r="K1015" s="823"/>
      <c r="L1015" s="823"/>
      <c r="M1015" s="823"/>
      <c r="N1015" s="824"/>
    </row>
    <row r="1016" spans="1:14" ht="15.75" x14ac:dyDescent="0.25">
      <c r="A1016" s="197" t="s">
        <v>1724</v>
      </c>
      <c r="B1016" s="207" t="s">
        <v>1725</v>
      </c>
      <c r="C1016" s="204">
        <v>41518</v>
      </c>
      <c r="D1016" s="204">
        <v>41518</v>
      </c>
      <c r="E1016" s="204">
        <v>41518</v>
      </c>
      <c r="F1016" s="204">
        <v>41518</v>
      </c>
      <c r="G1016" s="205">
        <v>1</v>
      </c>
      <c r="H1016" s="205">
        <v>1</v>
      </c>
      <c r="I1016" s="208"/>
      <c r="J1016" s="822"/>
      <c r="K1016" s="823"/>
      <c r="L1016" s="823"/>
      <c r="M1016" s="823"/>
      <c r="N1016" s="824"/>
    </row>
    <row r="1017" spans="1:14" ht="47.25" x14ac:dyDescent="0.25">
      <c r="A1017" s="197" t="s">
        <v>1726</v>
      </c>
      <c r="B1017" s="207" t="s">
        <v>1727</v>
      </c>
      <c r="C1017" s="209" t="s">
        <v>13</v>
      </c>
      <c r="D1017" s="209" t="s">
        <v>13</v>
      </c>
      <c r="E1017" s="209" t="s">
        <v>13</v>
      </c>
      <c r="F1017" s="209" t="s">
        <v>13</v>
      </c>
      <c r="G1017" s="210"/>
      <c r="H1017" s="210"/>
      <c r="I1017" s="208"/>
      <c r="J1017" s="822"/>
      <c r="K1017" s="823"/>
      <c r="L1017" s="823"/>
      <c r="M1017" s="823"/>
      <c r="N1017" s="824"/>
    </row>
    <row r="1018" spans="1:14" ht="15.75" x14ac:dyDescent="0.25">
      <c r="A1018" s="197">
        <v>2</v>
      </c>
      <c r="B1018" s="198" t="s">
        <v>1728</v>
      </c>
      <c r="C1018" s="199"/>
      <c r="D1018" s="210"/>
      <c r="E1018" s="199"/>
      <c r="F1018" s="210"/>
      <c r="G1018" s="210"/>
      <c r="H1018" s="210"/>
      <c r="I1018" s="208"/>
      <c r="J1018" s="822"/>
      <c r="K1018" s="823"/>
      <c r="L1018" s="823"/>
      <c r="M1018" s="823"/>
      <c r="N1018" s="824"/>
    </row>
    <row r="1019" spans="1:14" ht="31.5" x14ac:dyDescent="0.25">
      <c r="A1019" s="197" t="s">
        <v>815</v>
      </c>
      <c r="B1019" s="207" t="s">
        <v>1729</v>
      </c>
      <c r="C1019" s="204">
        <v>41548</v>
      </c>
      <c r="D1019" s="204">
        <v>41548</v>
      </c>
      <c r="E1019" s="204">
        <v>41548</v>
      </c>
      <c r="F1019" s="204">
        <v>41548</v>
      </c>
      <c r="G1019" s="211">
        <v>1</v>
      </c>
      <c r="H1019" s="211">
        <v>1</v>
      </c>
      <c r="I1019" s="208"/>
      <c r="J1019" s="822"/>
      <c r="K1019" s="823"/>
      <c r="L1019" s="823"/>
      <c r="M1019" s="823"/>
      <c r="N1019" s="824"/>
    </row>
    <row r="1020" spans="1:14" ht="47.25" x14ac:dyDescent="0.25">
      <c r="A1020" s="197" t="s">
        <v>218</v>
      </c>
      <c r="B1020" s="207" t="s">
        <v>1730</v>
      </c>
      <c r="C1020" s="209" t="s">
        <v>13</v>
      </c>
      <c r="D1020" s="209" t="s">
        <v>13</v>
      </c>
      <c r="E1020" s="209" t="s">
        <v>13</v>
      </c>
      <c r="F1020" s="209" t="s">
        <v>13</v>
      </c>
      <c r="G1020" s="210"/>
      <c r="H1020" s="210"/>
      <c r="I1020" s="208"/>
      <c r="J1020" s="822"/>
      <c r="K1020" s="823"/>
      <c r="L1020" s="823"/>
      <c r="M1020" s="823"/>
      <c r="N1020" s="824"/>
    </row>
    <row r="1021" spans="1:14" ht="31.5" x14ac:dyDescent="0.25">
      <c r="A1021" s="197" t="s">
        <v>818</v>
      </c>
      <c r="B1021" s="207" t="s">
        <v>1731</v>
      </c>
      <c r="C1021" s="209" t="s">
        <v>13</v>
      </c>
      <c r="D1021" s="209" t="s">
        <v>13</v>
      </c>
      <c r="E1021" s="209" t="s">
        <v>13</v>
      </c>
      <c r="F1021" s="209" t="s">
        <v>13</v>
      </c>
      <c r="G1021" s="210"/>
      <c r="H1021" s="210"/>
      <c r="I1021" s="208"/>
      <c r="J1021" s="822"/>
      <c r="K1021" s="823"/>
      <c r="L1021" s="823"/>
      <c r="M1021" s="823"/>
      <c r="N1021" s="824"/>
    </row>
    <row r="1022" spans="1:14" ht="47.25" x14ac:dyDescent="0.25">
      <c r="A1022" s="197">
        <v>3</v>
      </c>
      <c r="B1022" s="198" t="s">
        <v>1732</v>
      </c>
      <c r="C1022" s="199"/>
      <c r="D1022" s="210"/>
      <c r="E1022" s="199"/>
      <c r="F1022" s="210"/>
      <c r="G1022" s="210"/>
      <c r="H1022" s="210"/>
      <c r="I1022" s="208"/>
      <c r="J1022" s="822"/>
      <c r="K1022" s="823"/>
      <c r="L1022" s="823"/>
      <c r="M1022" s="823"/>
      <c r="N1022" s="824"/>
    </row>
    <row r="1023" spans="1:14" ht="31.5" x14ac:dyDescent="0.25">
      <c r="A1023" s="197" t="s">
        <v>1044</v>
      </c>
      <c r="B1023" s="207" t="s">
        <v>1733</v>
      </c>
      <c r="C1023" s="204" t="s">
        <v>13</v>
      </c>
      <c r="D1023" s="204" t="s">
        <v>13</v>
      </c>
      <c r="E1023" s="204" t="s">
        <v>13</v>
      </c>
      <c r="F1023" s="204" t="s">
        <v>13</v>
      </c>
      <c r="G1023" s="211"/>
      <c r="H1023" s="211"/>
      <c r="I1023" s="208"/>
      <c r="J1023" s="822"/>
      <c r="K1023" s="823"/>
      <c r="L1023" s="823"/>
      <c r="M1023" s="823"/>
      <c r="N1023" s="824"/>
    </row>
    <row r="1024" spans="1:14" ht="15.75" x14ac:dyDescent="0.25">
      <c r="A1024" s="197" t="s">
        <v>1046</v>
      </c>
      <c r="B1024" s="207" t="s">
        <v>1734</v>
      </c>
      <c r="C1024" s="204">
        <v>41548</v>
      </c>
      <c r="D1024" s="204">
        <v>41730</v>
      </c>
      <c r="E1024" s="204">
        <v>41548</v>
      </c>
      <c r="F1024" s="204"/>
      <c r="G1024" s="205">
        <v>0.1</v>
      </c>
      <c r="H1024" s="205">
        <v>0.1</v>
      </c>
      <c r="I1024" s="208"/>
      <c r="J1024" s="822"/>
      <c r="K1024" s="823"/>
      <c r="L1024" s="823"/>
      <c r="M1024" s="823"/>
      <c r="N1024" s="824"/>
    </row>
    <row r="1025" spans="1:14" ht="15.75" x14ac:dyDescent="0.25">
      <c r="A1025" s="197" t="s">
        <v>1049</v>
      </c>
      <c r="B1025" s="207" t="s">
        <v>1735</v>
      </c>
      <c r="C1025" s="212">
        <v>41548</v>
      </c>
      <c r="D1025" s="212">
        <v>41760</v>
      </c>
      <c r="E1025" s="212">
        <v>41548</v>
      </c>
      <c r="F1025" s="212"/>
      <c r="G1025" s="211">
        <v>0.1</v>
      </c>
      <c r="H1025" s="211">
        <v>0.1</v>
      </c>
      <c r="I1025" s="208"/>
      <c r="J1025" s="822" t="s">
        <v>1736</v>
      </c>
      <c r="K1025" s="823"/>
      <c r="L1025" s="823"/>
      <c r="M1025" s="823"/>
      <c r="N1025" s="824"/>
    </row>
    <row r="1026" spans="1:14" ht="15.75" x14ac:dyDescent="0.25">
      <c r="A1026" s="197" t="s">
        <v>1052</v>
      </c>
      <c r="B1026" s="207" t="s">
        <v>1737</v>
      </c>
      <c r="C1026" s="212">
        <v>41760</v>
      </c>
      <c r="D1026" s="212">
        <v>41760</v>
      </c>
      <c r="E1026" s="212"/>
      <c r="F1026" s="212"/>
      <c r="G1026" s="211">
        <v>0</v>
      </c>
      <c r="H1026" s="211">
        <v>0</v>
      </c>
      <c r="I1026" s="208"/>
      <c r="J1026" s="822"/>
      <c r="K1026" s="823"/>
      <c r="L1026" s="823"/>
      <c r="M1026" s="823"/>
      <c r="N1026" s="824"/>
    </row>
    <row r="1027" spans="1:14" ht="15.75" x14ac:dyDescent="0.25">
      <c r="A1027" s="197" t="s">
        <v>1054</v>
      </c>
      <c r="B1027" s="207" t="s">
        <v>1738</v>
      </c>
      <c r="C1027" s="212" t="s">
        <v>13</v>
      </c>
      <c r="D1027" s="212">
        <v>41791</v>
      </c>
      <c r="E1027" s="212" t="s">
        <v>13</v>
      </c>
      <c r="F1027" s="212"/>
      <c r="G1027" s="211">
        <v>0</v>
      </c>
      <c r="H1027" s="211">
        <v>0</v>
      </c>
      <c r="I1027" s="208"/>
      <c r="J1027" s="822"/>
      <c r="K1027" s="823"/>
      <c r="L1027" s="823"/>
      <c r="M1027" s="823"/>
      <c r="N1027" s="824"/>
    </row>
    <row r="1028" spans="1:14" ht="15.75" x14ac:dyDescent="0.2">
      <c r="A1028" s="197">
        <v>4</v>
      </c>
      <c r="B1028" s="198" t="s">
        <v>1739</v>
      </c>
      <c r="C1028" s="199"/>
      <c r="D1028" s="210"/>
      <c r="E1028" s="199"/>
      <c r="F1028" s="210"/>
      <c r="G1028" s="210"/>
      <c r="H1028" s="210"/>
      <c r="I1028" s="213"/>
      <c r="J1028" s="822"/>
      <c r="K1028" s="823"/>
      <c r="L1028" s="823"/>
      <c r="M1028" s="823"/>
      <c r="N1028" s="824"/>
    </row>
    <row r="1029" spans="1:14" ht="15.75" x14ac:dyDescent="0.2">
      <c r="A1029" s="197" t="s">
        <v>1073</v>
      </c>
      <c r="B1029" s="207" t="s">
        <v>1740</v>
      </c>
      <c r="C1029" s="212">
        <v>41791</v>
      </c>
      <c r="D1029" s="212">
        <v>41791</v>
      </c>
      <c r="E1029" s="212"/>
      <c r="F1029" s="212"/>
      <c r="G1029" s="211">
        <v>0</v>
      </c>
      <c r="H1029" s="211">
        <v>0</v>
      </c>
      <c r="I1029" s="213"/>
      <c r="J1029" s="822"/>
      <c r="K1029" s="823"/>
      <c r="L1029" s="823"/>
      <c r="M1029" s="823"/>
      <c r="N1029" s="824"/>
    </row>
    <row r="1030" spans="1:14" ht="47.25" x14ac:dyDescent="0.25">
      <c r="A1030" s="197" t="s">
        <v>1078</v>
      </c>
      <c r="B1030" s="207" t="s">
        <v>1741</v>
      </c>
      <c r="C1030" s="204" t="s">
        <v>13</v>
      </c>
      <c r="D1030" s="212" t="s">
        <v>13</v>
      </c>
      <c r="E1030" s="204"/>
      <c r="F1030" s="212"/>
      <c r="G1030" s="211"/>
      <c r="H1030" s="211"/>
      <c r="I1030" s="208"/>
      <c r="J1030" s="822"/>
      <c r="K1030" s="823"/>
      <c r="L1030" s="823"/>
      <c r="M1030" s="823"/>
      <c r="N1030" s="824"/>
    </row>
    <row r="1031" spans="1:14" ht="31.5" x14ac:dyDescent="0.25">
      <c r="A1031" s="197" t="s">
        <v>1087</v>
      </c>
      <c r="B1031" s="207" t="s">
        <v>1742</v>
      </c>
      <c r="C1031" s="212">
        <v>41791</v>
      </c>
      <c r="D1031" s="212">
        <v>41791</v>
      </c>
      <c r="E1031" s="212"/>
      <c r="F1031" s="212"/>
      <c r="G1031" s="211">
        <v>0</v>
      </c>
      <c r="H1031" s="211">
        <v>0</v>
      </c>
      <c r="I1031" s="208"/>
      <c r="J1031" s="822"/>
      <c r="K1031" s="823"/>
      <c r="L1031" s="823"/>
      <c r="M1031" s="823"/>
      <c r="N1031" s="824"/>
    </row>
    <row r="1032" spans="1:14" ht="32.25" thickBot="1" x14ac:dyDescent="0.3">
      <c r="A1032" s="214" t="s">
        <v>1108</v>
      </c>
      <c r="B1032" s="215" t="s">
        <v>1743</v>
      </c>
      <c r="C1032" s="212">
        <v>41791</v>
      </c>
      <c r="D1032" s="212">
        <v>41791</v>
      </c>
      <c r="E1032" s="212"/>
      <c r="F1032" s="212"/>
      <c r="G1032" s="218">
        <v>0</v>
      </c>
      <c r="H1032" s="218">
        <v>0</v>
      </c>
      <c r="I1032" s="219"/>
      <c r="J1032" s="825"/>
      <c r="K1032" s="826"/>
      <c r="L1032" s="826"/>
      <c r="M1032" s="826"/>
      <c r="N1032" s="827"/>
    </row>
    <row r="1033" spans="1:14" ht="16.5" thickBot="1" x14ac:dyDescent="0.25">
      <c r="A1033" s="1083" t="s">
        <v>1783</v>
      </c>
      <c r="B1033" s="1083"/>
      <c r="C1033" s="1083"/>
      <c r="D1033" s="1083"/>
      <c r="E1033" s="1083"/>
      <c r="F1033" s="1083"/>
      <c r="G1033" s="1083"/>
      <c r="H1033" s="1083"/>
      <c r="I1033" s="1083"/>
      <c r="J1033" s="1083"/>
      <c r="K1033" s="1083"/>
      <c r="L1033" s="1083"/>
      <c r="M1033" s="1083"/>
      <c r="N1033" s="1084"/>
    </row>
    <row r="1034" spans="1:14" ht="15.75" x14ac:dyDescent="0.2">
      <c r="A1034" s="197">
        <v>1</v>
      </c>
      <c r="B1034" s="198" t="s">
        <v>1719</v>
      </c>
      <c r="C1034" s="199"/>
      <c r="D1034" s="200"/>
      <c r="E1034" s="201"/>
      <c r="F1034" s="201"/>
      <c r="G1034" s="201"/>
      <c r="H1034" s="201"/>
      <c r="I1034" s="202"/>
      <c r="J1034" s="831"/>
      <c r="K1034" s="832"/>
      <c r="L1034" s="832"/>
      <c r="M1034" s="832"/>
      <c r="N1034" s="833"/>
    </row>
    <row r="1035" spans="1:14" ht="15.75" x14ac:dyDescent="0.2">
      <c r="A1035" s="197" t="s">
        <v>787</v>
      </c>
      <c r="B1035" s="203" t="s">
        <v>1720</v>
      </c>
      <c r="C1035" s="204" t="s">
        <v>13</v>
      </c>
      <c r="D1035" s="204" t="s">
        <v>13</v>
      </c>
      <c r="E1035" s="204" t="s">
        <v>13</v>
      </c>
      <c r="F1035" s="204" t="s">
        <v>13</v>
      </c>
      <c r="G1035" s="205"/>
      <c r="H1035" s="205"/>
      <c r="I1035" s="206"/>
      <c r="J1035" s="822"/>
      <c r="K1035" s="823"/>
      <c r="L1035" s="823"/>
      <c r="M1035" s="823"/>
      <c r="N1035" s="824"/>
    </row>
    <row r="1036" spans="1:14" ht="15.75" x14ac:dyDescent="0.2">
      <c r="A1036" s="197" t="s">
        <v>799</v>
      </c>
      <c r="B1036" s="203" t="s">
        <v>1721</v>
      </c>
      <c r="C1036" s="204" t="s">
        <v>13</v>
      </c>
      <c r="D1036" s="204" t="s">
        <v>13</v>
      </c>
      <c r="E1036" s="204" t="s">
        <v>13</v>
      </c>
      <c r="F1036" s="204" t="s">
        <v>13</v>
      </c>
      <c r="G1036" s="205"/>
      <c r="H1036" s="205"/>
      <c r="I1036" s="206"/>
      <c r="J1036" s="822"/>
      <c r="K1036" s="823"/>
      <c r="L1036" s="823"/>
      <c r="M1036" s="823"/>
      <c r="N1036" s="824"/>
    </row>
    <row r="1037" spans="1:14" ht="31.5" x14ac:dyDescent="0.2">
      <c r="A1037" s="197" t="s">
        <v>801</v>
      </c>
      <c r="B1037" s="207" t="s">
        <v>1722</v>
      </c>
      <c r="C1037" s="204">
        <v>41487</v>
      </c>
      <c r="D1037" s="204">
        <v>41487</v>
      </c>
      <c r="E1037" s="204">
        <v>41487</v>
      </c>
      <c r="F1037" s="204">
        <v>41487</v>
      </c>
      <c r="G1037" s="205">
        <v>1</v>
      </c>
      <c r="H1037" s="205">
        <v>1</v>
      </c>
      <c r="I1037" s="206"/>
      <c r="J1037" s="822"/>
      <c r="K1037" s="823"/>
      <c r="L1037" s="823"/>
      <c r="M1037" s="823"/>
      <c r="N1037" s="824"/>
    </row>
    <row r="1038" spans="1:14" ht="15.75" x14ac:dyDescent="0.2">
      <c r="A1038" s="197" t="s">
        <v>803</v>
      </c>
      <c r="B1038" s="207" t="s">
        <v>1723</v>
      </c>
      <c r="C1038" s="204" t="s">
        <v>13</v>
      </c>
      <c r="D1038" s="204" t="s">
        <v>13</v>
      </c>
      <c r="E1038" s="204" t="s">
        <v>13</v>
      </c>
      <c r="F1038" s="204" t="s">
        <v>13</v>
      </c>
      <c r="G1038" s="205"/>
      <c r="H1038" s="205"/>
      <c r="I1038" s="206"/>
      <c r="J1038" s="822"/>
      <c r="K1038" s="823"/>
      <c r="L1038" s="823"/>
      <c r="M1038" s="823"/>
      <c r="N1038" s="824"/>
    </row>
    <row r="1039" spans="1:14" ht="15.75" x14ac:dyDescent="0.25">
      <c r="A1039" s="197" t="s">
        <v>1724</v>
      </c>
      <c r="B1039" s="207" t="s">
        <v>1725</v>
      </c>
      <c r="C1039" s="204">
        <v>41518</v>
      </c>
      <c r="D1039" s="204">
        <v>41518</v>
      </c>
      <c r="E1039" s="204">
        <v>41518</v>
      </c>
      <c r="F1039" s="204">
        <v>41518</v>
      </c>
      <c r="G1039" s="205">
        <v>1</v>
      </c>
      <c r="H1039" s="205">
        <v>1</v>
      </c>
      <c r="I1039" s="208"/>
      <c r="J1039" s="822"/>
      <c r="K1039" s="823"/>
      <c r="L1039" s="823"/>
      <c r="M1039" s="823"/>
      <c r="N1039" s="824"/>
    </row>
    <row r="1040" spans="1:14" ht="47.25" x14ac:dyDescent="0.25">
      <c r="A1040" s="197" t="s">
        <v>1726</v>
      </c>
      <c r="B1040" s="207" t="s">
        <v>1727</v>
      </c>
      <c r="C1040" s="209" t="s">
        <v>13</v>
      </c>
      <c r="D1040" s="209" t="s">
        <v>13</v>
      </c>
      <c r="E1040" s="209" t="s">
        <v>13</v>
      </c>
      <c r="F1040" s="209" t="s">
        <v>13</v>
      </c>
      <c r="G1040" s="210"/>
      <c r="H1040" s="210"/>
      <c r="I1040" s="208"/>
      <c r="J1040" s="822"/>
      <c r="K1040" s="823"/>
      <c r="L1040" s="823"/>
      <c r="M1040" s="823"/>
      <c r="N1040" s="824"/>
    </row>
    <row r="1041" spans="1:14" ht="15.75" x14ac:dyDescent="0.25">
      <c r="A1041" s="197">
        <v>2</v>
      </c>
      <c r="B1041" s="198" t="s">
        <v>1728</v>
      </c>
      <c r="C1041" s="199"/>
      <c r="D1041" s="210"/>
      <c r="E1041" s="199"/>
      <c r="F1041" s="210"/>
      <c r="G1041" s="210"/>
      <c r="H1041" s="210"/>
      <c r="I1041" s="208"/>
      <c r="J1041" s="822"/>
      <c r="K1041" s="823"/>
      <c r="L1041" s="823"/>
      <c r="M1041" s="823"/>
      <c r="N1041" s="824"/>
    </row>
    <row r="1042" spans="1:14" ht="31.5" x14ac:dyDescent="0.25">
      <c r="A1042" s="197" t="s">
        <v>815</v>
      </c>
      <c r="B1042" s="207" t="s">
        <v>1729</v>
      </c>
      <c r="C1042" s="204">
        <v>41548</v>
      </c>
      <c r="D1042" s="204">
        <v>41548</v>
      </c>
      <c r="E1042" s="204">
        <v>41548</v>
      </c>
      <c r="F1042" s="204">
        <v>41548</v>
      </c>
      <c r="G1042" s="211">
        <v>1</v>
      </c>
      <c r="H1042" s="211">
        <v>1</v>
      </c>
      <c r="I1042" s="208"/>
      <c r="J1042" s="822"/>
      <c r="K1042" s="823"/>
      <c r="L1042" s="823"/>
      <c r="M1042" s="823"/>
      <c r="N1042" s="824"/>
    </row>
    <row r="1043" spans="1:14" ht="47.25" x14ac:dyDescent="0.25">
      <c r="A1043" s="197" t="s">
        <v>218</v>
      </c>
      <c r="B1043" s="207" t="s">
        <v>1730</v>
      </c>
      <c r="C1043" s="209" t="s">
        <v>13</v>
      </c>
      <c r="D1043" s="209" t="s">
        <v>13</v>
      </c>
      <c r="E1043" s="209" t="s">
        <v>13</v>
      </c>
      <c r="F1043" s="209" t="s">
        <v>13</v>
      </c>
      <c r="G1043" s="210"/>
      <c r="H1043" s="210"/>
      <c r="I1043" s="208"/>
      <c r="J1043" s="822"/>
      <c r="K1043" s="823"/>
      <c r="L1043" s="823"/>
      <c r="M1043" s="823"/>
      <c r="N1043" s="824"/>
    </row>
    <row r="1044" spans="1:14" ht="31.5" x14ac:dyDescent="0.25">
      <c r="A1044" s="197" t="s">
        <v>818</v>
      </c>
      <c r="B1044" s="207" t="s">
        <v>1731</v>
      </c>
      <c r="C1044" s="209" t="s">
        <v>13</v>
      </c>
      <c r="D1044" s="209" t="s">
        <v>13</v>
      </c>
      <c r="E1044" s="209" t="s">
        <v>13</v>
      </c>
      <c r="F1044" s="209" t="s">
        <v>13</v>
      </c>
      <c r="G1044" s="210"/>
      <c r="H1044" s="210"/>
      <c r="I1044" s="208"/>
      <c r="J1044" s="822"/>
      <c r="K1044" s="823"/>
      <c r="L1044" s="823"/>
      <c r="M1044" s="823"/>
      <c r="N1044" s="824"/>
    </row>
    <row r="1045" spans="1:14" ht="47.25" x14ac:dyDescent="0.25">
      <c r="A1045" s="197">
        <v>3</v>
      </c>
      <c r="B1045" s="198" t="s">
        <v>1732</v>
      </c>
      <c r="C1045" s="199"/>
      <c r="D1045" s="210"/>
      <c r="E1045" s="199"/>
      <c r="F1045" s="210"/>
      <c r="G1045" s="210"/>
      <c r="H1045" s="210"/>
      <c r="I1045" s="208"/>
      <c r="J1045" s="822"/>
      <c r="K1045" s="823"/>
      <c r="L1045" s="823"/>
      <c r="M1045" s="823"/>
      <c r="N1045" s="824"/>
    </row>
    <row r="1046" spans="1:14" ht="31.5" x14ac:dyDescent="0.25">
      <c r="A1046" s="197" t="s">
        <v>1044</v>
      </c>
      <c r="B1046" s="207" t="s">
        <v>1733</v>
      </c>
      <c r="C1046" s="204" t="s">
        <v>13</v>
      </c>
      <c r="D1046" s="204" t="s">
        <v>13</v>
      </c>
      <c r="E1046" s="204" t="s">
        <v>13</v>
      </c>
      <c r="F1046" s="204" t="s">
        <v>13</v>
      </c>
      <c r="G1046" s="211"/>
      <c r="H1046" s="211"/>
      <c r="I1046" s="208"/>
      <c r="J1046" s="822"/>
      <c r="K1046" s="823"/>
      <c r="L1046" s="823"/>
      <c r="M1046" s="823"/>
      <c r="N1046" s="824"/>
    </row>
    <row r="1047" spans="1:14" ht="15.75" x14ac:dyDescent="0.25">
      <c r="A1047" s="197" t="s">
        <v>1046</v>
      </c>
      <c r="B1047" s="207" t="s">
        <v>1734</v>
      </c>
      <c r="C1047" s="204">
        <v>41548</v>
      </c>
      <c r="D1047" s="204">
        <v>41730</v>
      </c>
      <c r="E1047" s="204">
        <v>41548</v>
      </c>
      <c r="F1047" s="204"/>
      <c r="G1047" s="205">
        <v>0.1</v>
      </c>
      <c r="H1047" s="205">
        <v>0.1</v>
      </c>
      <c r="I1047" s="208"/>
      <c r="J1047" s="822"/>
      <c r="K1047" s="823"/>
      <c r="L1047" s="823"/>
      <c r="M1047" s="823"/>
      <c r="N1047" s="824"/>
    </row>
    <row r="1048" spans="1:14" ht="15.75" x14ac:dyDescent="0.25">
      <c r="A1048" s="197" t="s">
        <v>1049</v>
      </c>
      <c r="B1048" s="207" t="s">
        <v>1735</v>
      </c>
      <c r="C1048" s="212">
        <v>41548</v>
      </c>
      <c r="D1048" s="212">
        <v>41760</v>
      </c>
      <c r="E1048" s="212">
        <v>41548</v>
      </c>
      <c r="F1048" s="212"/>
      <c r="G1048" s="211">
        <v>0.1</v>
      </c>
      <c r="H1048" s="211">
        <v>0.1</v>
      </c>
      <c r="I1048" s="208"/>
      <c r="J1048" s="822" t="s">
        <v>1736</v>
      </c>
      <c r="K1048" s="823"/>
      <c r="L1048" s="823"/>
      <c r="M1048" s="823"/>
      <c r="N1048" s="824"/>
    </row>
    <row r="1049" spans="1:14" ht="15.75" x14ac:dyDescent="0.25">
      <c r="A1049" s="197" t="s">
        <v>1052</v>
      </c>
      <c r="B1049" s="207" t="s">
        <v>1737</v>
      </c>
      <c r="C1049" s="212">
        <v>41760</v>
      </c>
      <c r="D1049" s="212">
        <v>41760</v>
      </c>
      <c r="E1049" s="212"/>
      <c r="F1049" s="212"/>
      <c r="G1049" s="211">
        <v>0</v>
      </c>
      <c r="H1049" s="211">
        <v>0</v>
      </c>
      <c r="I1049" s="208"/>
      <c r="J1049" s="822"/>
      <c r="K1049" s="823"/>
      <c r="L1049" s="823"/>
      <c r="M1049" s="823"/>
      <c r="N1049" s="824"/>
    </row>
    <row r="1050" spans="1:14" ht="15.75" x14ac:dyDescent="0.25">
      <c r="A1050" s="197" t="s">
        <v>1054</v>
      </c>
      <c r="B1050" s="207" t="s">
        <v>1738</v>
      </c>
      <c r="C1050" s="212" t="s">
        <v>13</v>
      </c>
      <c r="D1050" s="212">
        <v>41791</v>
      </c>
      <c r="E1050" s="212" t="s">
        <v>13</v>
      </c>
      <c r="F1050" s="212"/>
      <c r="G1050" s="211">
        <v>0</v>
      </c>
      <c r="H1050" s="211">
        <v>0</v>
      </c>
      <c r="I1050" s="208"/>
      <c r="J1050" s="822"/>
      <c r="K1050" s="823"/>
      <c r="L1050" s="823"/>
      <c r="M1050" s="823"/>
      <c r="N1050" s="824"/>
    </row>
    <row r="1051" spans="1:14" ht="15.75" x14ac:dyDescent="0.2">
      <c r="A1051" s="197">
        <v>4</v>
      </c>
      <c r="B1051" s="198" t="s">
        <v>1739</v>
      </c>
      <c r="C1051" s="199"/>
      <c r="D1051" s="210"/>
      <c r="E1051" s="199"/>
      <c r="F1051" s="210"/>
      <c r="G1051" s="210"/>
      <c r="H1051" s="210"/>
      <c r="I1051" s="213"/>
      <c r="J1051" s="822"/>
      <c r="K1051" s="823"/>
      <c r="L1051" s="823"/>
      <c r="M1051" s="823"/>
      <c r="N1051" s="824"/>
    </row>
    <row r="1052" spans="1:14" ht="15.75" x14ac:dyDescent="0.2">
      <c r="A1052" s="197" t="s">
        <v>1073</v>
      </c>
      <c r="B1052" s="207" t="s">
        <v>1740</v>
      </c>
      <c r="C1052" s="212">
        <v>41791</v>
      </c>
      <c r="D1052" s="212">
        <v>41791</v>
      </c>
      <c r="E1052" s="212"/>
      <c r="F1052" s="212"/>
      <c r="G1052" s="211">
        <v>0</v>
      </c>
      <c r="H1052" s="211">
        <v>0</v>
      </c>
      <c r="I1052" s="213"/>
      <c r="J1052" s="822"/>
      <c r="K1052" s="823"/>
      <c r="L1052" s="823"/>
      <c r="M1052" s="823"/>
      <c r="N1052" s="824"/>
    </row>
    <row r="1053" spans="1:14" ht="47.25" x14ac:dyDescent="0.25">
      <c r="A1053" s="197" t="s">
        <v>1078</v>
      </c>
      <c r="B1053" s="207" t="s">
        <v>1741</v>
      </c>
      <c r="C1053" s="204" t="s">
        <v>13</v>
      </c>
      <c r="D1053" s="212" t="s">
        <v>13</v>
      </c>
      <c r="E1053" s="204"/>
      <c r="F1053" s="212"/>
      <c r="G1053" s="211"/>
      <c r="H1053" s="211"/>
      <c r="I1053" s="208"/>
      <c r="J1053" s="822"/>
      <c r="K1053" s="823"/>
      <c r="L1053" s="823"/>
      <c r="M1053" s="823"/>
      <c r="N1053" s="824"/>
    </row>
    <row r="1054" spans="1:14" ht="31.5" x14ac:dyDescent="0.25">
      <c r="A1054" s="197" t="s">
        <v>1087</v>
      </c>
      <c r="B1054" s="207" t="s">
        <v>1742</v>
      </c>
      <c r="C1054" s="212">
        <v>41791</v>
      </c>
      <c r="D1054" s="212">
        <v>41791</v>
      </c>
      <c r="E1054" s="212"/>
      <c r="F1054" s="212"/>
      <c r="G1054" s="211">
        <v>0</v>
      </c>
      <c r="H1054" s="211">
        <v>0</v>
      </c>
      <c r="I1054" s="208"/>
      <c r="J1054" s="822"/>
      <c r="K1054" s="823"/>
      <c r="L1054" s="823"/>
      <c r="M1054" s="823"/>
      <c r="N1054" s="824"/>
    </row>
    <row r="1055" spans="1:14" ht="32.25" thickBot="1" x14ac:dyDescent="0.3">
      <c r="A1055" s="214" t="s">
        <v>1108</v>
      </c>
      <c r="B1055" s="215" t="s">
        <v>1743</v>
      </c>
      <c r="C1055" s="212">
        <v>41791</v>
      </c>
      <c r="D1055" s="212">
        <v>41791</v>
      </c>
      <c r="E1055" s="212"/>
      <c r="F1055" s="212"/>
      <c r="G1055" s="218">
        <v>0</v>
      </c>
      <c r="H1055" s="218">
        <v>0</v>
      </c>
      <c r="I1055" s="219"/>
      <c r="J1055" s="825"/>
      <c r="K1055" s="826"/>
      <c r="L1055" s="826"/>
      <c r="M1055" s="826"/>
      <c r="N1055" s="827"/>
    </row>
    <row r="1056" spans="1:14" ht="16.5" thickBot="1" x14ac:dyDescent="0.25">
      <c r="A1056" s="1083" t="s">
        <v>1784</v>
      </c>
      <c r="B1056" s="1083"/>
      <c r="C1056" s="1083"/>
      <c r="D1056" s="1083"/>
      <c r="E1056" s="1083"/>
      <c r="F1056" s="1083"/>
      <c r="G1056" s="1083"/>
      <c r="H1056" s="1083"/>
      <c r="I1056" s="1083"/>
      <c r="J1056" s="1083"/>
      <c r="K1056" s="1083"/>
      <c r="L1056" s="1083"/>
      <c r="M1056" s="1083"/>
      <c r="N1056" s="1084"/>
    </row>
    <row r="1057" spans="1:14" ht="15.75" x14ac:dyDescent="0.2">
      <c r="A1057" s="197">
        <v>1</v>
      </c>
      <c r="B1057" s="198" t="s">
        <v>1719</v>
      </c>
      <c r="C1057" s="199"/>
      <c r="D1057" s="200"/>
      <c r="E1057" s="201"/>
      <c r="F1057" s="201"/>
      <c r="G1057" s="201"/>
      <c r="H1057" s="201"/>
      <c r="I1057" s="202"/>
      <c r="J1057" s="831"/>
      <c r="K1057" s="832"/>
      <c r="L1057" s="832"/>
      <c r="M1057" s="832"/>
      <c r="N1057" s="833"/>
    </row>
    <row r="1058" spans="1:14" ht="15.75" x14ac:dyDescent="0.2">
      <c r="A1058" s="197" t="s">
        <v>787</v>
      </c>
      <c r="B1058" s="203" t="s">
        <v>1720</v>
      </c>
      <c r="C1058" s="204" t="s">
        <v>13</v>
      </c>
      <c r="D1058" s="204" t="s">
        <v>13</v>
      </c>
      <c r="E1058" s="204" t="s">
        <v>13</v>
      </c>
      <c r="F1058" s="204" t="s">
        <v>13</v>
      </c>
      <c r="G1058" s="205"/>
      <c r="H1058" s="205"/>
      <c r="I1058" s="206"/>
      <c r="J1058" s="822"/>
      <c r="K1058" s="823"/>
      <c r="L1058" s="823"/>
      <c r="M1058" s="823"/>
      <c r="N1058" s="824"/>
    </row>
    <row r="1059" spans="1:14" ht="15.75" x14ac:dyDescent="0.2">
      <c r="A1059" s="197" t="s">
        <v>799</v>
      </c>
      <c r="B1059" s="203" t="s">
        <v>1721</v>
      </c>
      <c r="C1059" s="204" t="s">
        <v>13</v>
      </c>
      <c r="D1059" s="204" t="s">
        <v>13</v>
      </c>
      <c r="E1059" s="204" t="s">
        <v>13</v>
      </c>
      <c r="F1059" s="204" t="s">
        <v>13</v>
      </c>
      <c r="G1059" s="205"/>
      <c r="H1059" s="205"/>
      <c r="I1059" s="206"/>
      <c r="J1059" s="822"/>
      <c r="K1059" s="823"/>
      <c r="L1059" s="823"/>
      <c r="M1059" s="823"/>
      <c r="N1059" s="824"/>
    </row>
    <row r="1060" spans="1:14" ht="31.5" x14ac:dyDescent="0.2">
      <c r="A1060" s="197" t="s">
        <v>801</v>
      </c>
      <c r="B1060" s="207" t="s">
        <v>1722</v>
      </c>
      <c r="C1060" s="204">
        <v>41487</v>
      </c>
      <c r="D1060" s="204">
        <v>41487</v>
      </c>
      <c r="E1060" s="204">
        <v>41487</v>
      </c>
      <c r="F1060" s="204">
        <v>41487</v>
      </c>
      <c r="G1060" s="205">
        <v>1</v>
      </c>
      <c r="H1060" s="205">
        <v>1</v>
      </c>
      <c r="I1060" s="206"/>
      <c r="J1060" s="822"/>
      <c r="K1060" s="823"/>
      <c r="L1060" s="823"/>
      <c r="M1060" s="823"/>
      <c r="N1060" s="824"/>
    </row>
    <row r="1061" spans="1:14" ht="15.75" x14ac:dyDescent="0.2">
      <c r="A1061" s="197" t="s">
        <v>803</v>
      </c>
      <c r="B1061" s="207" t="s">
        <v>1723</v>
      </c>
      <c r="C1061" s="204" t="s">
        <v>13</v>
      </c>
      <c r="D1061" s="204" t="s">
        <v>13</v>
      </c>
      <c r="E1061" s="204" t="s">
        <v>13</v>
      </c>
      <c r="F1061" s="204" t="s">
        <v>13</v>
      </c>
      <c r="G1061" s="205"/>
      <c r="H1061" s="205"/>
      <c r="I1061" s="206"/>
      <c r="J1061" s="822"/>
      <c r="K1061" s="823"/>
      <c r="L1061" s="823"/>
      <c r="M1061" s="823"/>
      <c r="N1061" s="824"/>
    </row>
    <row r="1062" spans="1:14" ht="15.75" x14ac:dyDescent="0.25">
      <c r="A1062" s="197" t="s">
        <v>1724</v>
      </c>
      <c r="B1062" s="207" t="s">
        <v>1725</v>
      </c>
      <c r="C1062" s="204">
        <v>41518</v>
      </c>
      <c r="D1062" s="204">
        <v>41518</v>
      </c>
      <c r="E1062" s="204">
        <v>41518</v>
      </c>
      <c r="F1062" s="204">
        <v>41518</v>
      </c>
      <c r="G1062" s="205">
        <v>1</v>
      </c>
      <c r="H1062" s="205">
        <v>1</v>
      </c>
      <c r="I1062" s="208"/>
      <c r="J1062" s="822"/>
      <c r="K1062" s="823"/>
      <c r="L1062" s="823"/>
      <c r="M1062" s="823"/>
      <c r="N1062" s="824"/>
    </row>
    <row r="1063" spans="1:14" ht="47.25" x14ac:dyDescent="0.25">
      <c r="A1063" s="197" t="s">
        <v>1726</v>
      </c>
      <c r="B1063" s="207" t="s">
        <v>1727</v>
      </c>
      <c r="C1063" s="209" t="s">
        <v>13</v>
      </c>
      <c r="D1063" s="209" t="s">
        <v>13</v>
      </c>
      <c r="E1063" s="209" t="s">
        <v>13</v>
      </c>
      <c r="F1063" s="209" t="s">
        <v>13</v>
      </c>
      <c r="G1063" s="210"/>
      <c r="H1063" s="210"/>
      <c r="I1063" s="208"/>
      <c r="J1063" s="822"/>
      <c r="K1063" s="823"/>
      <c r="L1063" s="823"/>
      <c r="M1063" s="823"/>
      <c r="N1063" s="824"/>
    </row>
    <row r="1064" spans="1:14" ht="15.75" x14ac:dyDescent="0.25">
      <c r="A1064" s="197">
        <v>2</v>
      </c>
      <c r="B1064" s="198" t="s">
        <v>1728</v>
      </c>
      <c r="C1064" s="199"/>
      <c r="D1064" s="210"/>
      <c r="E1064" s="199"/>
      <c r="F1064" s="210"/>
      <c r="G1064" s="210"/>
      <c r="H1064" s="210"/>
      <c r="I1064" s="208"/>
      <c r="J1064" s="822"/>
      <c r="K1064" s="823"/>
      <c r="L1064" s="823"/>
      <c r="M1064" s="823"/>
      <c r="N1064" s="824"/>
    </row>
    <row r="1065" spans="1:14" ht="31.5" x14ac:dyDescent="0.25">
      <c r="A1065" s="197" t="s">
        <v>815</v>
      </c>
      <c r="B1065" s="207" t="s">
        <v>1729</v>
      </c>
      <c r="C1065" s="204">
        <v>41548</v>
      </c>
      <c r="D1065" s="204">
        <v>41548</v>
      </c>
      <c r="E1065" s="204">
        <v>41548</v>
      </c>
      <c r="F1065" s="204">
        <v>41548</v>
      </c>
      <c r="G1065" s="211">
        <v>1</v>
      </c>
      <c r="H1065" s="211">
        <v>1</v>
      </c>
      <c r="I1065" s="208"/>
      <c r="J1065" s="822"/>
      <c r="K1065" s="823"/>
      <c r="L1065" s="823"/>
      <c r="M1065" s="823"/>
      <c r="N1065" s="824"/>
    </row>
    <row r="1066" spans="1:14" ht="47.25" x14ac:dyDescent="0.25">
      <c r="A1066" s="197" t="s">
        <v>218</v>
      </c>
      <c r="B1066" s="207" t="s">
        <v>1730</v>
      </c>
      <c r="C1066" s="209" t="s">
        <v>13</v>
      </c>
      <c r="D1066" s="209" t="s">
        <v>13</v>
      </c>
      <c r="E1066" s="209" t="s">
        <v>13</v>
      </c>
      <c r="F1066" s="209" t="s">
        <v>13</v>
      </c>
      <c r="G1066" s="210"/>
      <c r="H1066" s="210"/>
      <c r="I1066" s="208"/>
      <c r="J1066" s="822"/>
      <c r="K1066" s="823"/>
      <c r="L1066" s="823"/>
      <c r="M1066" s="823"/>
      <c r="N1066" s="824"/>
    </row>
    <row r="1067" spans="1:14" ht="31.5" x14ac:dyDescent="0.25">
      <c r="A1067" s="197" t="s">
        <v>818</v>
      </c>
      <c r="B1067" s="207" t="s">
        <v>1731</v>
      </c>
      <c r="C1067" s="209" t="s">
        <v>13</v>
      </c>
      <c r="D1067" s="209" t="s">
        <v>13</v>
      </c>
      <c r="E1067" s="209" t="s">
        <v>13</v>
      </c>
      <c r="F1067" s="209" t="s">
        <v>13</v>
      </c>
      <c r="G1067" s="210"/>
      <c r="H1067" s="210"/>
      <c r="I1067" s="208"/>
      <c r="J1067" s="822"/>
      <c r="K1067" s="823"/>
      <c r="L1067" s="823"/>
      <c r="M1067" s="823"/>
      <c r="N1067" s="824"/>
    </row>
    <row r="1068" spans="1:14" ht="47.25" x14ac:dyDescent="0.25">
      <c r="A1068" s="197">
        <v>3</v>
      </c>
      <c r="B1068" s="198" t="s">
        <v>1732</v>
      </c>
      <c r="C1068" s="199"/>
      <c r="D1068" s="210"/>
      <c r="E1068" s="199"/>
      <c r="F1068" s="210"/>
      <c r="G1068" s="210"/>
      <c r="H1068" s="210"/>
      <c r="I1068" s="208"/>
      <c r="J1068" s="822"/>
      <c r="K1068" s="823"/>
      <c r="L1068" s="823"/>
      <c r="M1068" s="823"/>
      <c r="N1068" s="824"/>
    </row>
    <row r="1069" spans="1:14" ht="31.5" x14ac:dyDescent="0.25">
      <c r="A1069" s="197" t="s">
        <v>1044</v>
      </c>
      <c r="B1069" s="207" t="s">
        <v>1733</v>
      </c>
      <c r="C1069" s="204" t="s">
        <v>13</v>
      </c>
      <c r="D1069" s="204" t="s">
        <v>13</v>
      </c>
      <c r="E1069" s="204" t="s">
        <v>13</v>
      </c>
      <c r="F1069" s="204" t="s">
        <v>13</v>
      </c>
      <c r="G1069" s="211"/>
      <c r="H1069" s="211"/>
      <c r="I1069" s="208"/>
      <c r="J1069" s="822"/>
      <c r="K1069" s="823"/>
      <c r="L1069" s="823"/>
      <c r="M1069" s="823"/>
      <c r="N1069" s="824"/>
    </row>
    <row r="1070" spans="1:14" ht="15.75" x14ac:dyDescent="0.25">
      <c r="A1070" s="197" t="s">
        <v>1046</v>
      </c>
      <c r="B1070" s="207" t="s">
        <v>1734</v>
      </c>
      <c r="C1070" s="204">
        <v>41548</v>
      </c>
      <c r="D1070" s="204">
        <v>41730</v>
      </c>
      <c r="E1070" s="204">
        <v>41548</v>
      </c>
      <c r="F1070" s="204"/>
      <c r="G1070" s="205">
        <v>0.1</v>
      </c>
      <c r="H1070" s="205">
        <v>0.1</v>
      </c>
      <c r="I1070" s="208"/>
      <c r="J1070" s="822"/>
      <c r="K1070" s="823"/>
      <c r="L1070" s="823"/>
      <c r="M1070" s="823"/>
      <c r="N1070" s="824"/>
    </row>
    <row r="1071" spans="1:14" ht="15.75" x14ac:dyDescent="0.25">
      <c r="A1071" s="197" t="s">
        <v>1049</v>
      </c>
      <c r="B1071" s="207" t="s">
        <v>1735</v>
      </c>
      <c r="C1071" s="212">
        <v>41548</v>
      </c>
      <c r="D1071" s="212">
        <v>41760</v>
      </c>
      <c r="E1071" s="212">
        <v>41548</v>
      </c>
      <c r="F1071" s="212"/>
      <c r="G1071" s="211">
        <v>0.1</v>
      </c>
      <c r="H1071" s="211">
        <v>0.1</v>
      </c>
      <c r="I1071" s="208"/>
      <c r="J1071" s="822" t="s">
        <v>1736</v>
      </c>
      <c r="K1071" s="823"/>
      <c r="L1071" s="823"/>
      <c r="M1071" s="823"/>
      <c r="N1071" s="824"/>
    </row>
    <row r="1072" spans="1:14" ht="15.75" x14ac:dyDescent="0.25">
      <c r="A1072" s="197" t="s">
        <v>1052</v>
      </c>
      <c r="B1072" s="207" t="s">
        <v>1737</v>
      </c>
      <c r="C1072" s="212">
        <v>41760</v>
      </c>
      <c r="D1072" s="212">
        <v>41760</v>
      </c>
      <c r="E1072" s="212"/>
      <c r="F1072" s="212"/>
      <c r="G1072" s="211">
        <v>0</v>
      </c>
      <c r="H1072" s="211">
        <v>0</v>
      </c>
      <c r="I1072" s="208"/>
      <c r="J1072" s="822"/>
      <c r="K1072" s="823"/>
      <c r="L1072" s="823"/>
      <c r="M1072" s="823"/>
      <c r="N1072" s="824"/>
    </row>
    <row r="1073" spans="1:14" ht="15.75" x14ac:dyDescent="0.25">
      <c r="A1073" s="197" t="s">
        <v>1054</v>
      </c>
      <c r="B1073" s="207" t="s">
        <v>1738</v>
      </c>
      <c r="C1073" s="212" t="s">
        <v>13</v>
      </c>
      <c r="D1073" s="212">
        <v>41791</v>
      </c>
      <c r="E1073" s="212" t="s">
        <v>13</v>
      </c>
      <c r="F1073" s="212"/>
      <c r="G1073" s="211">
        <v>0</v>
      </c>
      <c r="H1073" s="211">
        <v>0</v>
      </c>
      <c r="I1073" s="208"/>
      <c r="J1073" s="822"/>
      <c r="K1073" s="823"/>
      <c r="L1073" s="823"/>
      <c r="M1073" s="823"/>
      <c r="N1073" s="824"/>
    </row>
    <row r="1074" spans="1:14" ht="15.75" x14ac:dyDescent="0.2">
      <c r="A1074" s="197">
        <v>4</v>
      </c>
      <c r="B1074" s="198" t="s">
        <v>1739</v>
      </c>
      <c r="C1074" s="199"/>
      <c r="D1074" s="210"/>
      <c r="E1074" s="199"/>
      <c r="F1074" s="210"/>
      <c r="G1074" s="210"/>
      <c r="H1074" s="210"/>
      <c r="I1074" s="213"/>
      <c r="J1074" s="822"/>
      <c r="K1074" s="823"/>
      <c r="L1074" s="823"/>
      <c r="M1074" s="823"/>
      <c r="N1074" s="824"/>
    </row>
    <row r="1075" spans="1:14" ht="15.75" x14ac:dyDescent="0.2">
      <c r="A1075" s="197" t="s">
        <v>1073</v>
      </c>
      <c r="B1075" s="207" t="s">
        <v>1740</v>
      </c>
      <c r="C1075" s="212">
        <v>41791</v>
      </c>
      <c r="D1075" s="212">
        <v>41791</v>
      </c>
      <c r="E1075" s="212"/>
      <c r="F1075" s="212"/>
      <c r="G1075" s="211">
        <v>0</v>
      </c>
      <c r="H1075" s="211">
        <v>0</v>
      </c>
      <c r="I1075" s="213"/>
      <c r="J1075" s="822"/>
      <c r="K1075" s="823"/>
      <c r="L1075" s="823"/>
      <c r="M1075" s="823"/>
      <c r="N1075" s="824"/>
    </row>
    <row r="1076" spans="1:14" ht="47.25" x14ac:dyDescent="0.25">
      <c r="A1076" s="197" t="s">
        <v>1078</v>
      </c>
      <c r="B1076" s="207" t="s">
        <v>1741</v>
      </c>
      <c r="C1076" s="204" t="s">
        <v>13</v>
      </c>
      <c r="D1076" s="212" t="s">
        <v>13</v>
      </c>
      <c r="E1076" s="204"/>
      <c r="F1076" s="212"/>
      <c r="G1076" s="211"/>
      <c r="H1076" s="211"/>
      <c r="I1076" s="208"/>
      <c r="J1076" s="822"/>
      <c r="K1076" s="823"/>
      <c r="L1076" s="823"/>
      <c r="M1076" s="823"/>
      <c r="N1076" s="824"/>
    </row>
    <row r="1077" spans="1:14" ht="31.5" x14ac:dyDescent="0.25">
      <c r="A1077" s="197" t="s">
        <v>1087</v>
      </c>
      <c r="B1077" s="207" t="s">
        <v>1742</v>
      </c>
      <c r="C1077" s="212">
        <v>41791</v>
      </c>
      <c r="D1077" s="212">
        <v>41791</v>
      </c>
      <c r="E1077" s="212"/>
      <c r="F1077" s="212"/>
      <c r="G1077" s="211">
        <v>0</v>
      </c>
      <c r="H1077" s="211">
        <v>0</v>
      </c>
      <c r="I1077" s="208"/>
      <c r="J1077" s="822"/>
      <c r="K1077" s="823"/>
      <c r="L1077" s="823"/>
      <c r="M1077" s="823"/>
      <c r="N1077" s="824"/>
    </row>
    <row r="1078" spans="1:14" ht="32.25" thickBot="1" x14ac:dyDescent="0.3">
      <c r="A1078" s="214" t="s">
        <v>1108</v>
      </c>
      <c r="B1078" s="215" t="s">
        <v>1743</v>
      </c>
      <c r="C1078" s="212">
        <v>41791</v>
      </c>
      <c r="D1078" s="212">
        <v>41791</v>
      </c>
      <c r="E1078" s="212"/>
      <c r="F1078" s="212"/>
      <c r="G1078" s="218">
        <v>0</v>
      </c>
      <c r="H1078" s="218">
        <v>0</v>
      </c>
      <c r="I1078" s="219"/>
      <c r="J1078" s="825"/>
      <c r="K1078" s="826"/>
      <c r="L1078" s="826"/>
      <c r="M1078" s="826"/>
      <c r="N1078" s="827"/>
    </row>
    <row r="1079" spans="1:14" ht="16.5" thickBot="1" x14ac:dyDescent="0.25">
      <c r="A1079" s="1083" t="s">
        <v>635</v>
      </c>
      <c r="B1079" s="1083"/>
      <c r="C1079" s="1083"/>
      <c r="D1079" s="1083"/>
      <c r="E1079" s="1083"/>
      <c r="F1079" s="1083"/>
      <c r="G1079" s="1083"/>
      <c r="H1079" s="1083"/>
      <c r="I1079" s="1083"/>
      <c r="J1079" s="1083"/>
      <c r="K1079" s="1083"/>
      <c r="L1079" s="1083"/>
      <c r="M1079" s="1083"/>
      <c r="N1079" s="1084"/>
    </row>
    <row r="1080" spans="1:14" ht="15.75" x14ac:dyDescent="0.2">
      <c r="A1080" s="197">
        <v>1</v>
      </c>
      <c r="B1080" s="198" t="s">
        <v>1719</v>
      </c>
      <c r="C1080" s="199"/>
      <c r="D1080" s="200"/>
      <c r="E1080" s="201"/>
      <c r="F1080" s="201"/>
      <c r="G1080" s="201"/>
      <c r="H1080" s="201"/>
      <c r="I1080" s="202"/>
      <c r="J1080" s="831"/>
      <c r="K1080" s="832"/>
      <c r="L1080" s="832"/>
      <c r="M1080" s="832"/>
      <c r="N1080" s="833"/>
    </row>
    <row r="1081" spans="1:14" ht="15.75" x14ac:dyDescent="0.2">
      <c r="A1081" s="197" t="s">
        <v>787</v>
      </c>
      <c r="B1081" s="203" t="s">
        <v>1720</v>
      </c>
      <c r="C1081" s="204" t="s">
        <v>13</v>
      </c>
      <c r="D1081" s="204" t="s">
        <v>13</v>
      </c>
      <c r="E1081" s="204" t="s">
        <v>13</v>
      </c>
      <c r="F1081" s="204" t="s">
        <v>13</v>
      </c>
      <c r="G1081" s="205"/>
      <c r="H1081" s="205"/>
      <c r="I1081" s="206"/>
      <c r="J1081" s="822"/>
      <c r="K1081" s="823"/>
      <c r="L1081" s="823"/>
      <c r="M1081" s="823"/>
      <c r="N1081" s="824"/>
    </row>
    <row r="1082" spans="1:14" ht="15.75" x14ac:dyDescent="0.2">
      <c r="A1082" s="197" t="s">
        <v>799</v>
      </c>
      <c r="B1082" s="203" t="s">
        <v>1721</v>
      </c>
      <c r="C1082" s="204" t="s">
        <v>13</v>
      </c>
      <c r="D1082" s="204" t="s">
        <v>13</v>
      </c>
      <c r="E1082" s="204" t="s">
        <v>13</v>
      </c>
      <c r="F1082" s="204" t="s">
        <v>13</v>
      </c>
      <c r="G1082" s="205"/>
      <c r="H1082" s="205"/>
      <c r="I1082" s="206"/>
      <c r="J1082" s="822"/>
      <c r="K1082" s="823"/>
      <c r="L1082" s="823"/>
      <c r="M1082" s="823"/>
      <c r="N1082" s="824"/>
    </row>
    <row r="1083" spans="1:14" ht="31.5" x14ac:dyDescent="0.2">
      <c r="A1083" s="197" t="s">
        <v>801</v>
      </c>
      <c r="B1083" s="207" t="s">
        <v>1722</v>
      </c>
      <c r="C1083" s="204">
        <v>41487</v>
      </c>
      <c r="D1083" s="204">
        <v>41487</v>
      </c>
      <c r="E1083" s="204">
        <v>41487</v>
      </c>
      <c r="F1083" s="204">
        <v>41487</v>
      </c>
      <c r="G1083" s="205">
        <v>1</v>
      </c>
      <c r="H1083" s="205">
        <v>1</v>
      </c>
      <c r="I1083" s="206"/>
      <c r="J1083" s="822"/>
      <c r="K1083" s="823"/>
      <c r="L1083" s="823"/>
      <c r="M1083" s="823"/>
      <c r="N1083" s="824"/>
    </row>
    <row r="1084" spans="1:14" ht="15.75" x14ac:dyDescent="0.2">
      <c r="A1084" s="197" t="s">
        <v>803</v>
      </c>
      <c r="B1084" s="207" t="s">
        <v>1723</v>
      </c>
      <c r="C1084" s="204" t="s">
        <v>13</v>
      </c>
      <c r="D1084" s="204" t="s">
        <v>13</v>
      </c>
      <c r="E1084" s="204" t="s">
        <v>13</v>
      </c>
      <c r="F1084" s="204" t="s">
        <v>13</v>
      </c>
      <c r="G1084" s="205"/>
      <c r="H1084" s="205"/>
      <c r="I1084" s="206"/>
      <c r="J1084" s="822"/>
      <c r="K1084" s="823"/>
      <c r="L1084" s="823"/>
      <c r="M1084" s="823"/>
      <c r="N1084" s="824"/>
    </row>
    <row r="1085" spans="1:14" ht="15.75" x14ac:dyDescent="0.25">
      <c r="A1085" s="197" t="s">
        <v>1724</v>
      </c>
      <c r="B1085" s="207" t="s">
        <v>1725</v>
      </c>
      <c r="C1085" s="204">
        <v>41518</v>
      </c>
      <c r="D1085" s="204">
        <v>41518</v>
      </c>
      <c r="E1085" s="204">
        <v>41518</v>
      </c>
      <c r="F1085" s="204">
        <v>41518</v>
      </c>
      <c r="G1085" s="205">
        <v>1</v>
      </c>
      <c r="H1085" s="205">
        <v>1</v>
      </c>
      <c r="I1085" s="208"/>
      <c r="J1085" s="822"/>
      <c r="K1085" s="823"/>
      <c r="L1085" s="823"/>
      <c r="M1085" s="823"/>
      <c r="N1085" s="824"/>
    </row>
    <row r="1086" spans="1:14" ht="47.25" x14ac:dyDescent="0.25">
      <c r="A1086" s="197" t="s">
        <v>1726</v>
      </c>
      <c r="B1086" s="207" t="s">
        <v>1727</v>
      </c>
      <c r="C1086" s="209" t="s">
        <v>13</v>
      </c>
      <c r="D1086" s="209" t="s">
        <v>13</v>
      </c>
      <c r="E1086" s="209" t="s">
        <v>13</v>
      </c>
      <c r="F1086" s="209" t="s">
        <v>13</v>
      </c>
      <c r="G1086" s="210"/>
      <c r="H1086" s="210"/>
      <c r="I1086" s="208"/>
      <c r="J1086" s="822"/>
      <c r="K1086" s="823"/>
      <c r="L1086" s="823"/>
      <c r="M1086" s="823"/>
      <c r="N1086" s="824"/>
    </row>
    <row r="1087" spans="1:14" ht="15.75" x14ac:dyDescent="0.25">
      <c r="A1087" s="197">
        <v>2</v>
      </c>
      <c r="B1087" s="198" t="s">
        <v>1728</v>
      </c>
      <c r="C1087" s="199"/>
      <c r="D1087" s="210"/>
      <c r="E1087" s="199"/>
      <c r="F1087" s="210"/>
      <c r="G1087" s="210"/>
      <c r="H1087" s="210"/>
      <c r="I1087" s="208"/>
      <c r="J1087" s="822"/>
      <c r="K1087" s="823"/>
      <c r="L1087" s="823"/>
      <c r="M1087" s="823"/>
      <c r="N1087" s="824"/>
    </row>
    <row r="1088" spans="1:14" ht="31.5" x14ac:dyDescent="0.25">
      <c r="A1088" s="197" t="s">
        <v>815</v>
      </c>
      <c r="B1088" s="207" t="s">
        <v>1729</v>
      </c>
      <c r="C1088" s="204">
        <v>41548</v>
      </c>
      <c r="D1088" s="204">
        <v>41548</v>
      </c>
      <c r="E1088" s="204">
        <v>41548</v>
      </c>
      <c r="F1088" s="204">
        <v>41548</v>
      </c>
      <c r="G1088" s="211">
        <v>1</v>
      </c>
      <c r="H1088" s="211">
        <v>1</v>
      </c>
      <c r="I1088" s="208"/>
      <c r="J1088" s="822"/>
      <c r="K1088" s="823"/>
      <c r="L1088" s="823"/>
      <c r="M1088" s="823"/>
      <c r="N1088" s="824"/>
    </row>
    <row r="1089" spans="1:14" ht="47.25" x14ac:dyDescent="0.25">
      <c r="A1089" s="197" t="s">
        <v>218</v>
      </c>
      <c r="B1089" s="207" t="s">
        <v>1730</v>
      </c>
      <c r="C1089" s="209" t="s">
        <v>13</v>
      </c>
      <c r="D1089" s="209" t="s">
        <v>13</v>
      </c>
      <c r="E1089" s="209" t="s">
        <v>13</v>
      </c>
      <c r="F1089" s="209" t="s">
        <v>13</v>
      </c>
      <c r="G1089" s="210"/>
      <c r="H1089" s="210"/>
      <c r="I1089" s="208"/>
      <c r="J1089" s="822"/>
      <c r="K1089" s="823"/>
      <c r="L1089" s="823"/>
      <c r="M1089" s="823"/>
      <c r="N1089" s="824"/>
    </row>
    <row r="1090" spans="1:14" ht="31.5" x14ac:dyDescent="0.25">
      <c r="A1090" s="197" t="s">
        <v>818</v>
      </c>
      <c r="B1090" s="207" t="s">
        <v>1731</v>
      </c>
      <c r="C1090" s="209" t="s">
        <v>13</v>
      </c>
      <c r="D1090" s="209" t="s">
        <v>13</v>
      </c>
      <c r="E1090" s="209" t="s">
        <v>13</v>
      </c>
      <c r="F1090" s="209" t="s">
        <v>13</v>
      </c>
      <c r="G1090" s="210"/>
      <c r="H1090" s="210"/>
      <c r="I1090" s="208"/>
      <c r="J1090" s="822"/>
      <c r="K1090" s="823"/>
      <c r="L1090" s="823"/>
      <c r="M1090" s="823"/>
      <c r="N1090" s="824"/>
    </row>
    <row r="1091" spans="1:14" ht="47.25" x14ac:dyDescent="0.25">
      <c r="A1091" s="197">
        <v>3</v>
      </c>
      <c r="B1091" s="198" t="s">
        <v>1732</v>
      </c>
      <c r="C1091" s="199"/>
      <c r="D1091" s="210"/>
      <c r="E1091" s="199"/>
      <c r="F1091" s="210"/>
      <c r="G1091" s="210"/>
      <c r="H1091" s="210"/>
      <c r="I1091" s="208"/>
      <c r="J1091" s="822"/>
      <c r="K1091" s="823"/>
      <c r="L1091" s="823"/>
      <c r="M1091" s="823"/>
      <c r="N1091" s="824"/>
    </row>
    <row r="1092" spans="1:14" ht="31.5" x14ac:dyDescent="0.25">
      <c r="A1092" s="197" t="s">
        <v>1044</v>
      </c>
      <c r="B1092" s="207" t="s">
        <v>1733</v>
      </c>
      <c r="C1092" s="204" t="s">
        <v>13</v>
      </c>
      <c r="D1092" s="204" t="s">
        <v>13</v>
      </c>
      <c r="E1092" s="204" t="s">
        <v>13</v>
      </c>
      <c r="F1092" s="204" t="s">
        <v>13</v>
      </c>
      <c r="G1092" s="211"/>
      <c r="H1092" s="211"/>
      <c r="I1092" s="208"/>
      <c r="J1092" s="822"/>
      <c r="K1092" s="823"/>
      <c r="L1092" s="823"/>
      <c r="M1092" s="823"/>
      <c r="N1092" s="824"/>
    </row>
    <row r="1093" spans="1:14" ht="15.75" x14ac:dyDescent="0.25">
      <c r="A1093" s="197" t="s">
        <v>1046</v>
      </c>
      <c r="B1093" s="207" t="s">
        <v>1734</v>
      </c>
      <c r="C1093" s="204">
        <v>41548</v>
      </c>
      <c r="D1093" s="204">
        <v>41730</v>
      </c>
      <c r="E1093" s="204">
        <v>41548</v>
      </c>
      <c r="F1093" s="204"/>
      <c r="G1093" s="205">
        <v>0.1</v>
      </c>
      <c r="H1093" s="205">
        <v>0.1</v>
      </c>
      <c r="I1093" s="208"/>
      <c r="J1093" s="822"/>
      <c r="K1093" s="823"/>
      <c r="L1093" s="823"/>
      <c r="M1093" s="823"/>
      <c r="N1093" s="824"/>
    </row>
    <row r="1094" spans="1:14" ht="15.75" x14ac:dyDescent="0.25">
      <c r="A1094" s="197" t="s">
        <v>1049</v>
      </c>
      <c r="B1094" s="207" t="s">
        <v>1735</v>
      </c>
      <c r="C1094" s="212">
        <v>41548</v>
      </c>
      <c r="D1094" s="212">
        <v>41760</v>
      </c>
      <c r="E1094" s="212">
        <v>41548</v>
      </c>
      <c r="F1094" s="212"/>
      <c r="G1094" s="211">
        <v>0.1</v>
      </c>
      <c r="H1094" s="211">
        <v>0.1</v>
      </c>
      <c r="I1094" s="208"/>
      <c r="J1094" s="822" t="s">
        <v>1736</v>
      </c>
      <c r="K1094" s="823"/>
      <c r="L1094" s="823"/>
      <c r="M1094" s="823"/>
      <c r="N1094" s="824"/>
    </row>
    <row r="1095" spans="1:14" ht="15.75" x14ac:dyDescent="0.25">
      <c r="A1095" s="197" t="s">
        <v>1052</v>
      </c>
      <c r="B1095" s="207" t="s">
        <v>1737</v>
      </c>
      <c r="C1095" s="212">
        <v>41760</v>
      </c>
      <c r="D1095" s="212">
        <v>41760</v>
      </c>
      <c r="E1095" s="212"/>
      <c r="F1095" s="212"/>
      <c r="G1095" s="211">
        <v>0</v>
      </c>
      <c r="H1095" s="211">
        <v>0</v>
      </c>
      <c r="I1095" s="208"/>
      <c r="J1095" s="822"/>
      <c r="K1095" s="823"/>
      <c r="L1095" s="823"/>
      <c r="M1095" s="823"/>
      <c r="N1095" s="824"/>
    </row>
    <row r="1096" spans="1:14" ht="15.75" x14ac:dyDescent="0.25">
      <c r="A1096" s="197" t="s">
        <v>1054</v>
      </c>
      <c r="B1096" s="207" t="s">
        <v>1738</v>
      </c>
      <c r="C1096" s="212" t="s">
        <v>13</v>
      </c>
      <c r="D1096" s="212">
        <v>41791</v>
      </c>
      <c r="E1096" s="212" t="s">
        <v>13</v>
      </c>
      <c r="F1096" s="212"/>
      <c r="G1096" s="211">
        <v>0</v>
      </c>
      <c r="H1096" s="211">
        <v>0</v>
      </c>
      <c r="I1096" s="208"/>
      <c r="J1096" s="822"/>
      <c r="K1096" s="823"/>
      <c r="L1096" s="823"/>
      <c r="M1096" s="823"/>
      <c r="N1096" s="824"/>
    </row>
    <row r="1097" spans="1:14" ht="15.75" x14ac:dyDescent="0.2">
      <c r="A1097" s="197">
        <v>4</v>
      </c>
      <c r="B1097" s="198" t="s">
        <v>1739</v>
      </c>
      <c r="C1097" s="199"/>
      <c r="D1097" s="210"/>
      <c r="E1097" s="199"/>
      <c r="F1097" s="210"/>
      <c r="G1097" s="210"/>
      <c r="H1097" s="210"/>
      <c r="I1097" s="213"/>
      <c r="J1097" s="822"/>
      <c r="K1097" s="823"/>
      <c r="L1097" s="823"/>
      <c r="M1097" s="823"/>
      <c r="N1097" s="824"/>
    </row>
    <row r="1098" spans="1:14" ht="15.75" x14ac:dyDescent="0.2">
      <c r="A1098" s="197" t="s">
        <v>1073</v>
      </c>
      <c r="B1098" s="207" t="s">
        <v>1740</v>
      </c>
      <c r="C1098" s="212">
        <v>41791</v>
      </c>
      <c r="D1098" s="212">
        <v>41791</v>
      </c>
      <c r="E1098" s="212"/>
      <c r="F1098" s="212"/>
      <c r="G1098" s="211">
        <v>0</v>
      </c>
      <c r="H1098" s="211">
        <v>0</v>
      </c>
      <c r="I1098" s="213"/>
      <c r="J1098" s="822"/>
      <c r="K1098" s="823"/>
      <c r="L1098" s="823"/>
      <c r="M1098" s="823"/>
      <c r="N1098" s="824"/>
    </row>
    <row r="1099" spans="1:14" ht="47.25" x14ac:dyDescent="0.25">
      <c r="A1099" s="197" t="s">
        <v>1078</v>
      </c>
      <c r="B1099" s="207" t="s">
        <v>1741</v>
      </c>
      <c r="C1099" s="204" t="s">
        <v>13</v>
      </c>
      <c r="D1099" s="212" t="s">
        <v>13</v>
      </c>
      <c r="E1099" s="204"/>
      <c r="F1099" s="212"/>
      <c r="G1099" s="211"/>
      <c r="H1099" s="211"/>
      <c r="I1099" s="208"/>
      <c r="J1099" s="822"/>
      <c r="K1099" s="823"/>
      <c r="L1099" s="823"/>
      <c r="M1099" s="823"/>
      <c r="N1099" s="824"/>
    </row>
    <row r="1100" spans="1:14" ht="31.5" x14ac:dyDescent="0.25">
      <c r="A1100" s="197" t="s">
        <v>1087</v>
      </c>
      <c r="B1100" s="207" t="s">
        <v>1742</v>
      </c>
      <c r="C1100" s="212">
        <v>41791</v>
      </c>
      <c r="D1100" s="212">
        <v>41791</v>
      </c>
      <c r="E1100" s="212"/>
      <c r="F1100" s="212"/>
      <c r="G1100" s="211">
        <v>0</v>
      </c>
      <c r="H1100" s="211">
        <v>0</v>
      </c>
      <c r="I1100" s="208"/>
      <c r="J1100" s="822"/>
      <c r="K1100" s="823"/>
      <c r="L1100" s="823"/>
      <c r="M1100" s="823"/>
      <c r="N1100" s="824"/>
    </row>
    <row r="1101" spans="1:14" ht="32.25" thickBot="1" x14ac:dyDescent="0.3">
      <c r="A1101" s="214" t="s">
        <v>1108</v>
      </c>
      <c r="B1101" s="215" t="s">
        <v>1743</v>
      </c>
      <c r="C1101" s="212">
        <v>41791</v>
      </c>
      <c r="D1101" s="212">
        <v>41791</v>
      </c>
      <c r="E1101" s="212"/>
      <c r="F1101" s="212"/>
      <c r="G1101" s="218">
        <v>0</v>
      </c>
      <c r="H1101" s="218">
        <v>0</v>
      </c>
      <c r="I1101" s="219"/>
      <c r="J1101" s="825"/>
      <c r="K1101" s="826"/>
      <c r="L1101" s="826"/>
      <c r="M1101" s="826"/>
      <c r="N1101" s="827"/>
    </row>
    <row r="1102" spans="1:14" ht="16.5" thickBot="1" x14ac:dyDescent="0.25">
      <c r="A1102" s="1085" t="s">
        <v>1785</v>
      </c>
      <c r="B1102" s="1085"/>
      <c r="C1102" s="1085"/>
      <c r="D1102" s="1085"/>
      <c r="E1102" s="1085"/>
      <c r="F1102" s="1085"/>
      <c r="G1102" s="1085"/>
      <c r="H1102" s="1085"/>
      <c r="I1102" s="1085"/>
      <c r="J1102" s="1085"/>
      <c r="K1102" s="1085"/>
      <c r="L1102" s="1085"/>
      <c r="M1102" s="1085"/>
      <c r="N1102" s="1086"/>
    </row>
    <row r="1103" spans="1:14" ht="15.75" x14ac:dyDescent="0.2">
      <c r="A1103" s="197">
        <v>1</v>
      </c>
      <c r="B1103" s="198" t="s">
        <v>1719</v>
      </c>
      <c r="C1103" s="199"/>
      <c r="D1103" s="200"/>
      <c r="E1103" s="201"/>
      <c r="F1103" s="201"/>
      <c r="G1103" s="201"/>
      <c r="H1103" s="201"/>
      <c r="I1103" s="202"/>
      <c r="J1103" s="831"/>
      <c r="K1103" s="832"/>
      <c r="L1103" s="832"/>
      <c r="M1103" s="832"/>
      <c r="N1103" s="833"/>
    </row>
    <row r="1104" spans="1:14" ht="15.75" x14ac:dyDescent="0.2">
      <c r="A1104" s="197" t="s">
        <v>787</v>
      </c>
      <c r="B1104" s="203" t="s">
        <v>1720</v>
      </c>
      <c r="C1104" s="204" t="s">
        <v>13</v>
      </c>
      <c r="D1104" s="204" t="s">
        <v>13</v>
      </c>
      <c r="E1104" s="204" t="s">
        <v>13</v>
      </c>
      <c r="F1104" s="204" t="s">
        <v>13</v>
      </c>
      <c r="G1104" s="205"/>
      <c r="H1104" s="205"/>
      <c r="I1104" s="206"/>
      <c r="J1104" s="822"/>
      <c r="K1104" s="823"/>
      <c r="L1104" s="823"/>
      <c r="M1104" s="823"/>
      <c r="N1104" s="824"/>
    </row>
    <row r="1105" spans="1:14" ht="15.75" x14ac:dyDescent="0.2">
      <c r="A1105" s="197" t="s">
        <v>799</v>
      </c>
      <c r="B1105" s="203" t="s">
        <v>1721</v>
      </c>
      <c r="C1105" s="204" t="s">
        <v>13</v>
      </c>
      <c r="D1105" s="204" t="s">
        <v>13</v>
      </c>
      <c r="E1105" s="204" t="s">
        <v>13</v>
      </c>
      <c r="F1105" s="204" t="s">
        <v>13</v>
      </c>
      <c r="G1105" s="205"/>
      <c r="H1105" s="205"/>
      <c r="I1105" s="206"/>
      <c r="J1105" s="822"/>
      <c r="K1105" s="823"/>
      <c r="L1105" s="823"/>
      <c r="M1105" s="823"/>
      <c r="N1105" s="824"/>
    </row>
    <row r="1106" spans="1:14" ht="31.5" x14ac:dyDescent="0.2">
      <c r="A1106" s="197" t="s">
        <v>801</v>
      </c>
      <c r="B1106" s="207" t="s">
        <v>1722</v>
      </c>
      <c r="C1106" s="204">
        <v>41426</v>
      </c>
      <c r="D1106" s="204">
        <v>41426</v>
      </c>
      <c r="E1106" s="204">
        <v>41426</v>
      </c>
      <c r="F1106" s="204">
        <v>41426</v>
      </c>
      <c r="G1106" s="205">
        <v>1</v>
      </c>
      <c r="H1106" s="205">
        <v>1</v>
      </c>
      <c r="I1106" s="206"/>
      <c r="J1106" s="822"/>
      <c r="K1106" s="823"/>
      <c r="L1106" s="823"/>
      <c r="M1106" s="823"/>
      <c r="N1106" s="824"/>
    </row>
    <row r="1107" spans="1:14" ht="15.75" x14ac:dyDescent="0.2">
      <c r="A1107" s="197" t="s">
        <v>803</v>
      </c>
      <c r="B1107" s="207" t="s">
        <v>1723</v>
      </c>
      <c r="C1107" s="204" t="s">
        <v>13</v>
      </c>
      <c r="D1107" s="204" t="s">
        <v>13</v>
      </c>
      <c r="E1107" s="204" t="s">
        <v>13</v>
      </c>
      <c r="F1107" s="204" t="s">
        <v>13</v>
      </c>
      <c r="G1107" s="205"/>
      <c r="H1107" s="205"/>
      <c r="I1107" s="206"/>
      <c r="J1107" s="822"/>
      <c r="K1107" s="823"/>
      <c r="L1107" s="823"/>
      <c r="M1107" s="823"/>
      <c r="N1107" s="824"/>
    </row>
    <row r="1108" spans="1:14" ht="15.75" x14ac:dyDescent="0.25">
      <c r="A1108" s="197" t="s">
        <v>1724</v>
      </c>
      <c r="B1108" s="207" t="s">
        <v>1725</v>
      </c>
      <c r="C1108" s="204">
        <v>41456</v>
      </c>
      <c r="D1108" s="204">
        <v>41456</v>
      </c>
      <c r="E1108" s="204">
        <v>41456</v>
      </c>
      <c r="F1108" s="204">
        <v>41456</v>
      </c>
      <c r="G1108" s="205">
        <v>1</v>
      </c>
      <c r="H1108" s="205">
        <v>1</v>
      </c>
      <c r="I1108" s="208"/>
      <c r="J1108" s="822"/>
      <c r="K1108" s="823"/>
      <c r="L1108" s="823"/>
      <c r="M1108" s="823"/>
      <c r="N1108" s="824"/>
    </row>
    <row r="1109" spans="1:14" ht="47.25" x14ac:dyDescent="0.25">
      <c r="A1109" s="197" t="s">
        <v>1726</v>
      </c>
      <c r="B1109" s="207" t="s">
        <v>1727</v>
      </c>
      <c r="C1109" s="209" t="s">
        <v>13</v>
      </c>
      <c r="D1109" s="209" t="s">
        <v>13</v>
      </c>
      <c r="E1109" s="209" t="s">
        <v>13</v>
      </c>
      <c r="F1109" s="209" t="s">
        <v>13</v>
      </c>
      <c r="G1109" s="210"/>
      <c r="H1109" s="210"/>
      <c r="I1109" s="208"/>
      <c r="J1109" s="822"/>
      <c r="K1109" s="823"/>
      <c r="L1109" s="823"/>
      <c r="M1109" s="823"/>
      <c r="N1109" s="824"/>
    </row>
    <row r="1110" spans="1:14" ht="15.75" x14ac:dyDescent="0.25">
      <c r="A1110" s="197">
        <v>2</v>
      </c>
      <c r="B1110" s="198" t="s">
        <v>1728</v>
      </c>
      <c r="C1110" s="199"/>
      <c r="D1110" s="210"/>
      <c r="E1110" s="199"/>
      <c r="F1110" s="210"/>
      <c r="G1110" s="210"/>
      <c r="H1110" s="210"/>
      <c r="I1110" s="208"/>
      <c r="J1110" s="822"/>
      <c r="K1110" s="823"/>
      <c r="L1110" s="823"/>
      <c r="M1110" s="823"/>
      <c r="N1110" s="824"/>
    </row>
    <row r="1111" spans="1:14" ht="31.5" x14ac:dyDescent="0.25">
      <c r="A1111" s="197" t="s">
        <v>815</v>
      </c>
      <c r="B1111" s="207" t="s">
        <v>1729</v>
      </c>
      <c r="C1111" s="204">
        <v>41456</v>
      </c>
      <c r="D1111" s="204">
        <v>41456</v>
      </c>
      <c r="E1111" s="204">
        <v>41456</v>
      </c>
      <c r="F1111" s="204">
        <v>41456</v>
      </c>
      <c r="G1111" s="211">
        <v>1</v>
      </c>
      <c r="H1111" s="211">
        <v>1</v>
      </c>
      <c r="I1111" s="208"/>
      <c r="J1111" s="822"/>
      <c r="K1111" s="823"/>
      <c r="L1111" s="823"/>
      <c r="M1111" s="823"/>
      <c r="N1111" s="824"/>
    </row>
    <row r="1112" spans="1:14" ht="47.25" x14ac:dyDescent="0.25">
      <c r="A1112" s="197" t="s">
        <v>218</v>
      </c>
      <c r="B1112" s="207" t="s">
        <v>1730</v>
      </c>
      <c r="C1112" s="209" t="s">
        <v>13</v>
      </c>
      <c r="D1112" s="209" t="s">
        <v>13</v>
      </c>
      <c r="E1112" s="209" t="s">
        <v>13</v>
      </c>
      <c r="F1112" s="209" t="s">
        <v>13</v>
      </c>
      <c r="G1112" s="210"/>
      <c r="H1112" s="210"/>
      <c r="I1112" s="208"/>
      <c r="J1112" s="822"/>
      <c r="K1112" s="823"/>
      <c r="L1112" s="823"/>
      <c r="M1112" s="823"/>
      <c r="N1112" s="824"/>
    </row>
    <row r="1113" spans="1:14" ht="31.5" x14ac:dyDescent="0.25">
      <c r="A1113" s="197" t="s">
        <v>818</v>
      </c>
      <c r="B1113" s="207" t="s">
        <v>1731</v>
      </c>
      <c r="C1113" s="209" t="s">
        <v>13</v>
      </c>
      <c r="D1113" s="209" t="s">
        <v>13</v>
      </c>
      <c r="E1113" s="209" t="s">
        <v>13</v>
      </c>
      <c r="F1113" s="209" t="s">
        <v>13</v>
      </c>
      <c r="G1113" s="210"/>
      <c r="H1113" s="210"/>
      <c r="I1113" s="208"/>
      <c r="J1113" s="822"/>
      <c r="K1113" s="823"/>
      <c r="L1113" s="823"/>
      <c r="M1113" s="823"/>
      <c r="N1113" s="824"/>
    </row>
    <row r="1114" spans="1:14" ht="47.25" x14ac:dyDescent="0.25">
      <c r="A1114" s="197">
        <v>3</v>
      </c>
      <c r="B1114" s="198" t="s">
        <v>1732</v>
      </c>
      <c r="C1114" s="199"/>
      <c r="D1114" s="210"/>
      <c r="E1114" s="199"/>
      <c r="F1114" s="210"/>
      <c r="G1114" s="210"/>
      <c r="H1114" s="210"/>
      <c r="I1114" s="208"/>
      <c r="J1114" s="822"/>
      <c r="K1114" s="823"/>
      <c r="L1114" s="823"/>
      <c r="M1114" s="823"/>
      <c r="N1114" s="824"/>
    </row>
    <row r="1115" spans="1:14" ht="31.5" x14ac:dyDescent="0.25">
      <c r="A1115" s="197" t="s">
        <v>1044</v>
      </c>
      <c r="B1115" s="207" t="s">
        <v>1733</v>
      </c>
      <c r="C1115" s="204" t="s">
        <v>13</v>
      </c>
      <c r="D1115" s="204" t="s">
        <v>13</v>
      </c>
      <c r="E1115" s="204" t="s">
        <v>13</v>
      </c>
      <c r="F1115" s="204" t="s">
        <v>13</v>
      </c>
      <c r="G1115" s="211"/>
      <c r="H1115" s="211"/>
      <c r="I1115" s="208"/>
      <c r="J1115" s="822"/>
      <c r="K1115" s="823"/>
      <c r="L1115" s="823"/>
      <c r="M1115" s="823"/>
      <c r="N1115" s="824"/>
    </row>
    <row r="1116" spans="1:14" ht="15.75" x14ac:dyDescent="0.25">
      <c r="A1116" s="197" t="s">
        <v>1046</v>
      </c>
      <c r="B1116" s="207" t="s">
        <v>1734</v>
      </c>
      <c r="C1116" s="204">
        <v>41456</v>
      </c>
      <c r="D1116" s="204">
        <v>41730</v>
      </c>
      <c r="E1116" s="204">
        <v>41548</v>
      </c>
      <c r="F1116" s="204"/>
      <c r="G1116" s="205">
        <v>0.1</v>
      </c>
      <c r="H1116" s="205">
        <v>0.1</v>
      </c>
      <c r="I1116" s="208"/>
      <c r="J1116" s="822"/>
      <c r="K1116" s="823"/>
      <c r="L1116" s="823"/>
      <c r="M1116" s="823"/>
      <c r="N1116" s="824"/>
    </row>
    <row r="1117" spans="1:14" ht="15.75" x14ac:dyDescent="0.25">
      <c r="A1117" s="197" t="s">
        <v>1049</v>
      </c>
      <c r="B1117" s="207" t="s">
        <v>1735</v>
      </c>
      <c r="C1117" s="212">
        <v>41456</v>
      </c>
      <c r="D1117" s="212">
        <v>41760</v>
      </c>
      <c r="E1117" s="212">
        <v>41548</v>
      </c>
      <c r="F1117" s="212"/>
      <c r="G1117" s="211">
        <v>0.1</v>
      </c>
      <c r="H1117" s="211">
        <v>0.1</v>
      </c>
      <c r="I1117" s="208"/>
      <c r="J1117" s="822" t="s">
        <v>1736</v>
      </c>
      <c r="K1117" s="823"/>
      <c r="L1117" s="823"/>
      <c r="M1117" s="823"/>
      <c r="N1117" s="824"/>
    </row>
    <row r="1118" spans="1:14" ht="15.75" x14ac:dyDescent="0.25">
      <c r="A1118" s="197" t="s">
        <v>1052</v>
      </c>
      <c r="B1118" s="207" t="s">
        <v>1737</v>
      </c>
      <c r="C1118" s="212">
        <v>41760</v>
      </c>
      <c r="D1118" s="212">
        <v>41760</v>
      </c>
      <c r="E1118" s="212"/>
      <c r="F1118" s="212"/>
      <c r="G1118" s="211">
        <v>0</v>
      </c>
      <c r="H1118" s="211">
        <v>0</v>
      </c>
      <c r="I1118" s="208"/>
      <c r="J1118" s="822"/>
      <c r="K1118" s="823"/>
      <c r="L1118" s="823"/>
      <c r="M1118" s="823"/>
      <c r="N1118" s="824"/>
    </row>
    <row r="1119" spans="1:14" ht="15.75" x14ac:dyDescent="0.25">
      <c r="A1119" s="197" t="s">
        <v>1054</v>
      </c>
      <c r="B1119" s="207" t="s">
        <v>1738</v>
      </c>
      <c r="C1119" s="212" t="s">
        <v>13</v>
      </c>
      <c r="D1119" s="212">
        <v>41791</v>
      </c>
      <c r="E1119" s="212" t="s">
        <v>13</v>
      </c>
      <c r="F1119" s="212"/>
      <c r="G1119" s="211">
        <v>0</v>
      </c>
      <c r="H1119" s="211">
        <v>0</v>
      </c>
      <c r="I1119" s="208"/>
      <c r="J1119" s="822"/>
      <c r="K1119" s="823"/>
      <c r="L1119" s="823"/>
      <c r="M1119" s="823"/>
      <c r="N1119" s="824"/>
    </row>
    <row r="1120" spans="1:14" ht="15.75" x14ac:dyDescent="0.2">
      <c r="A1120" s="197">
        <v>4</v>
      </c>
      <c r="B1120" s="198" t="s">
        <v>1739</v>
      </c>
      <c r="C1120" s="199"/>
      <c r="D1120" s="210"/>
      <c r="E1120" s="199"/>
      <c r="F1120" s="210"/>
      <c r="G1120" s="210"/>
      <c r="H1120" s="210"/>
      <c r="I1120" s="213"/>
      <c r="J1120" s="822"/>
      <c r="K1120" s="823"/>
      <c r="L1120" s="823"/>
      <c r="M1120" s="823"/>
      <c r="N1120" s="824"/>
    </row>
    <row r="1121" spans="1:14" ht="15.75" x14ac:dyDescent="0.2">
      <c r="A1121" s="197" t="s">
        <v>1073</v>
      </c>
      <c r="B1121" s="207" t="s">
        <v>1740</v>
      </c>
      <c r="C1121" s="212">
        <v>41791</v>
      </c>
      <c r="D1121" s="212">
        <v>41791</v>
      </c>
      <c r="E1121" s="212"/>
      <c r="F1121" s="212"/>
      <c r="G1121" s="211">
        <v>0</v>
      </c>
      <c r="H1121" s="211">
        <v>0</v>
      </c>
      <c r="I1121" s="213"/>
      <c r="J1121" s="822"/>
      <c r="K1121" s="823"/>
      <c r="L1121" s="823"/>
      <c r="M1121" s="823"/>
      <c r="N1121" s="824"/>
    </row>
    <row r="1122" spans="1:14" ht="47.25" x14ac:dyDescent="0.25">
      <c r="A1122" s="197" t="s">
        <v>1078</v>
      </c>
      <c r="B1122" s="207" t="s">
        <v>1741</v>
      </c>
      <c r="C1122" s="204" t="s">
        <v>13</v>
      </c>
      <c r="D1122" s="212" t="s">
        <v>13</v>
      </c>
      <c r="E1122" s="204"/>
      <c r="F1122" s="212"/>
      <c r="G1122" s="211"/>
      <c r="H1122" s="211"/>
      <c r="I1122" s="208"/>
      <c r="J1122" s="822"/>
      <c r="K1122" s="823"/>
      <c r="L1122" s="823"/>
      <c r="M1122" s="823"/>
      <c r="N1122" s="824"/>
    </row>
    <row r="1123" spans="1:14" ht="31.5" x14ac:dyDescent="0.25">
      <c r="A1123" s="197" t="s">
        <v>1087</v>
      </c>
      <c r="B1123" s="207" t="s">
        <v>1742</v>
      </c>
      <c r="C1123" s="212">
        <v>41791</v>
      </c>
      <c r="D1123" s="212">
        <v>41791</v>
      </c>
      <c r="E1123" s="212"/>
      <c r="F1123" s="212"/>
      <c r="G1123" s="211">
        <v>0</v>
      </c>
      <c r="H1123" s="211">
        <v>0</v>
      </c>
      <c r="I1123" s="208"/>
      <c r="J1123" s="822"/>
      <c r="K1123" s="823"/>
      <c r="L1123" s="823"/>
      <c r="M1123" s="823"/>
      <c r="N1123" s="824"/>
    </row>
    <row r="1124" spans="1:14" ht="32.25" thickBot="1" x14ac:dyDescent="0.3">
      <c r="A1124" s="214" t="s">
        <v>1108</v>
      </c>
      <c r="B1124" s="215" t="s">
        <v>1743</v>
      </c>
      <c r="C1124" s="212">
        <v>41791</v>
      </c>
      <c r="D1124" s="212">
        <v>41791</v>
      </c>
      <c r="E1124" s="212"/>
      <c r="F1124" s="212"/>
      <c r="G1124" s="218">
        <v>0</v>
      </c>
      <c r="H1124" s="218">
        <v>0</v>
      </c>
      <c r="I1124" s="219"/>
      <c r="J1124" s="825"/>
      <c r="K1124" s="826"/>
      <c r="L1124" s="826"/>
      <c r="M1124" s="826"/>
      <c r="N1124" s="827"/>
    </row>
    <row r="1125" spans="1:14" ht="16.5" thickBot="1" x14ac:dyDescent="0.25">
      <c r="A1125" s="1083" t="s">
        <v>1786</v>
      </c>
      <c r="B1125" s="1083"/>
      <c r="C1125" s="1083"/>
      <c r="D1125" s="1083"/>
      <c r="E1125" s="1083"/>
      <c r="F1125" s="1083"/>
      <c r="G1125" s="1083"/>
      <c r="H1125" s="1083"/>
      <c r="I1125" s="1083"/>
      <c r="J1125" s="1083"/>
      <c r="K1125" s="1083"/>
      <c r="L1125" s="1083"/>
      <c r="M1125" s="1083"/>
      <c r="N1125" s="1084"/>
    </row>
    <row r="1126" spans="1:14" ht="15.75" x14ac:dyDescent="0.2">
      <c r="A1126" s="197">
        <v>1</v>
      </c>
      <c r="B1126" s="198" t="s">
        <v>1719</v>
      </c>
      <c r="C1126" s="199"/>
      <c r="D1126" s="200"/>
      <c r="E1126" s="201"/>
      <c r="F1126" s="201"/>
      <c r="G1126" s="201"/>
      <c r="H1126" s="201"/>
      <c r="I1126" s="202"/>
      <c r="J1126" s="831"/>
      <c r="K1126" s="832"/>
      <c r="L1126" s="832"/>
      <c r="M1126" s="832"/>
      <c r="N1126" s="833"/>
    </row>
    <row r="1127" spans="1:14" ht="15.75" x14ac:dyDescent="0.2">
      <c r="A1127" s="197" t="s">
        <v>787</v>
      </c>
      <c r="B1127" s="203" t="s">
        <v>1720</v>
      </c>
      <c r="C1127" s="204" t="s">
        <v>13</v>
      </c>
      <c r="D1127" s="204" t="s">
        <v>13</v>
      </c>
      <c r="E1127" s="204" t="s">
        <v>13</v>
      </c>
      <c r="F1127" s="204" t="s">
        <v>13</v>
      </c>
      <c r="G1127" s="205"/>
      <c r="H1127" s="205"/>
      <c r="I1127" s="206"/>
      <c r="J1127" s="822"/>
      <c r="K1127" s="823"/>
      <c r="L1127" s="823"/>
      <c r="M1127" s="823"/>
      <c r="N1127" s="824"/>
    </row>
    <row r="1128" spans="1:14" ht="15.75" x14ac:dyDescent="0.2">
      <c r="A1128" s="197" t="s">
        <v>799</v>
      </c>
      <c r="B1128" s="203" t="s">
        <v>1721</v>
      </c>
      <c r="C1128" s="204" t="s">
        <v>13</v>
      </c>
      <c r="D1128" s="204" t="s">
        <v>13</v>
      </c>
      <c r="E1128" s="204" t="s">
        <v>13</v>
      </c>
      <c r="F1128" s="204" t="s">
        <v>13</v>
      </c>
      <c r="G1128" s="205"/>
      <c r="H1128" s="205"/>
      <c r="I1128" s="206"/>
      <c r="J1128" s="822"/>
      <c r="K1128" s="823"/>
      <c r="L1128" s="823"/>
      <c r="M1128" s="823"/>
      <c r="N1128" s="824"/>
    </row>
    <row r="1129" spans="1:14" ht="31.5" x14ac:dyDescent="0.2">
      <c r="A1129" s="197" t="s">
        <v>801</v>
      </c>
      <c r="B1129" s="207" t="s">
        <v>1722</v>
      </c>
      <c r="C1129" s="204">
        <v>41426</v>
      </c>
      <c r="D1129" s="204">
        <v>41426</v>
      </c>
      <c r="E1129" s="204">
        <v>41426</v>
      </c>
      <c r="F1129" s="204">
        <v>41426</v>
      </c>
      <c r="G1129" s="205">
        <v>1</v>
      </c>
      <c r="H1129" s="205">
        <v>1</v>
      </c>
      <c r="I1129" s="206"/>
      <c r="J1129" s="822"/>
      <c r="K1129" s="823"/>
      <c r="L1129" s="823"/>
      <c r="M1129" s="823"/>
      <c r="N1129" s="824"/>
    </row>
    <row r="1130" spans="1:14" ht="15.75" x14ac:dyDescent="0.2">
      <c r="A1130" s="197" t="s">
        <v>803</v>
      </c>
      <c r="B1130" s="207" t="s">
        <v>1723</v>
      </c>
      <c r="C1130" s="204" t="s">
        <v>13</v>
      </c>
      <c r="D1130" s="204" t="s">
        <v>13</v>
      </c>
      <c r="E1130" s="204" t="s">
        <v>13</v>
      </c>
      <c r="F1130" s="204" t="s">
        <v>13</v>
      </c>
      <c r="G1130" s="205"/>
      <c r="H1130" s="205"/>
      <c r="I1130" s="206"/>
      <c r="J1130" s="822"/>
      <c r="K1130" s="823"/>
      <c r="L1130" s="823"/>
      <c r="M1130" s="823"/>
      <c r="N1130" s="824"/>
    </row>
    <row r="1131" spans="1:14" ht="15.75" x14ac:dyDescent="0.25">
      <c r="A1131" s="197" t="s">
        <v>1724</v>
      </c>
      <c r="B1131" s="207" t="s">
        <v>1725</v>
      </c>
      <c r="C1131" s="204">
        <v>41456</v>
      </c>
      <c r="D1131" s="204">
        <v>41456</v>
      </c>
      <c r="E1131" s="204">
        <v>41456</v>
      </c>
      <c r="F1131" s="204">
        <v>41456</v>
      </c>
      <c r="G1131" s="205">
        <v>1</v>
      </c>
      <c r="H1131" s="205">
        <v>1</v>
      </c>
      <c r="I1131" s="208"/>
      <c r="J1131" s="822"/>
      <c r="K1131" s="823"/>
      <c r="L1131" s="823"/>
      <c r="M1131" s="823"/>
      <c r="N1131" s="824"/>
    </row>
    <row r="1132" spans="1:14" ht="47.25" x14ac:dyDescent="0.25">
      <c r="A1132" s="197" t="s">
        <v>1726</v>
      </c>
      <c r="B1132" s="207" t="s">
        <v>1727</v>
      </c>
      <c r="C1132" s="209" t="s">
        <v>13</v>
      </c>
      <c r="D1132" s="209" t="s">
        <v>13</v>
      </c>
      <c r="E1132" s="209" t="s">
        <v>13</v>
      </c>
      <c r="F1132" s="209" t="s">
        <v>13</v>
      </c>
      <c r="G1132" s="210"/>
      <c r="H1132" s="210"/>
      <c r="I1132" s="208"/>
      <c r="J1132" s="822"/>
      <c r="K1132" s="823"/>
      <c r="L1132" s="823"/>
      <c r="M1132" s="823"/>
      <c r="N1132" s="824"/>
    </row>
    <row r="1133" spans="1:14" ht="15.75" x14ac:dyDescent="0.25">
      <c r="A1133" s="197">
        <v>2</v>
      </c>
      <c r="B1133" s="198" t="s">
        <v>1728</v>
      </c>
      <c r="C1133" s="199"/>
      <c r="D1133" s="210"/>
      <c r="E1133" s="199"/>
      <c r="F1133" s="210"/>
      <c r="G1133" s="210"/>
      <c r="H1133" s="210"/>
      <c r="I1133" s="208"/>
      <c r="J1133" s="822"/>
      <c r="K1133" s="823"/>
      <c r="L1133" s="823"/>
      <c r="M1133" s="823"/>
      <c r="N1133" s="824"/>
    </row>
    <row r="1134" spans="1:14" ht="31.5" x14ac:dyDescent="0.25">
      <c r="A1134" s="197" t="s">
        <v>815</v>
      </c>
      <c r="B1134" s="207" t="s">
        <v>1729</v>
      </c>
      <c r="C1134" s="204">
        <v>41456</v>
      </c>
      <c r="D1134" s="204">
        <v>41456</v>
      </c>
      <c r="E1134" s="204">
        <v>41456</v>
      </c>
      <c r="F1134" s="204">
        <v>41456</v>
      </c>
      <c r="G1134" s="211">
        <v>1</v>
      </c>
      <c r="H1134" s="211">
        <v>1</v>
      </c>
      <c r="I1134" s="208"/>
      <c r="J1134" s="822"/>
      <c r="K1134" s="823"/>
      <c r="L1134" s="823"/>
      <c r="M1134" s="823"/>
      <c r="N1134" s="824"/>
    </row>
    <row r="1135" spans="1:14" ht="47.25" x14ac:dyDescent="0.25">
      <c r="A1135" s="197" t="s">
        <v>218</v>
      </c>
      <c r="B1135" s="207" t="s">
        <v>1730</v>
      </c>
      <c r="C1135" s="209" t="s">
        <v>13</v>
      </c>
      <c r="D1135" s="209" t="s">
        <v>13</v>
      </c>
      <c r="E1135" s="209" t="s">
        <v>13</v>
      </c>
      <c r="F1135" s="209" t="s">
        <v>13</v>
      </c>
      <c r="G1135" s="210"/>
      <c r="H1135" s="210"/>
      <c r="I1135" s="208"/>
      <c r="J1135" s="822"/>
      <c r="K1135" s="823"/>
      <c r="L1135" s="823"/>
      <c r="M1135" s="823"/>
      <c r="N1135" s="824"/>
    </row>
    <row r="1136" spans="1:14" ht="31.5" x14ac:dyDescent="0.25">
      <c r="A1136" s="197" t="s">
        <v>818</v>
      </c>
      <c r="B1136" s="207" t="s">
        <v>1731</v>
      </c>
      <c r="C1136" s="209" t="s">
        <v>13</v>
      </c>
      <c r="D1136" s="209" t="s">
        <v>13</v>
      </c>
      <c r="E1136" s="209" t="s">
        <v>13</v>
      </c>
      <c r="F1136" s="209" t="s">
        <v>13</v>
      </c>
      <c r="G1136" s="210"/>
      <c r="H1136" s="210"/>
      <c r="I1136" s="208"/>
      <c r="J1136" s="822"/>
      <c r="K1136" s="823"/>
      <c r="L1136" s="823"/>
      <c r="M1136" s="823"/>
      <c r="N1136" s="824"/>
    </row>
    <row r="1137" spans="1:14" ht="47.25" x14ac:dyDescent="0.25">
      <c r="A1137" s="197">
        <v>3</v>
      </c>
      <c r="B1137" s="198" t="s">
        <v>1732</v>
      </c>
      <c r="C1137" s="199"/>
      <c r="D1137" s="210"/>
      <c r="E1137" s="199"/>
      <c r="F1137" s="210"/>
      <c r="G1137" s="210"/>
      <c r="H1137" s="210"/>
      <c r="I1137" s="208"/>
      <c r="J1137" s="822"/>
      <c r="K1137" s="823"/>
      <c r="L1137" s="823"/>
      <c r="M1137" s="823"/>
      <c r="N1137" s="824"/>
    </row>
    <row r="1138" spans="1:14" ht="31.5" x14ac:dyDescent="0.25">
      <c r="A1138" s="197" t="s">
        <v>1044</v>
      </c>
      <c r="B1138" s="207" t="s">
        <v>1733</v>
      </c>
      <c r="C1138" s="204" t="s">
        <v>13</v>
      </c>
      <c r="D1138" s="204" t="s">
        <v>13</v>
      </c>
      <c r="E1138" s="204" t="s">
        <v>13</v>
      </c>
      <c r="F1138" s="204" t="s">
        <v>13</v>
      </c>
      <c r="G1138" s="211"/>
      <c r="H1138" s="211"/>
      <c r="I1138" s="208"/>
      <c r="J1138" s="822"/>
      <c r="K1138" s="823"/>
      <c r="L1138" s="823"/>
      <c r="M1138" s="823"/>
      <c r="N1138" s="824"/>
    </row>
    <row r="1139" spans="1:14" ht="15.75" x14ac:dyDescent="0.25">
      <c r="A1139" s="197" t="s">
        <v>1046</v>
      </c>
      <c r="B1139" s="207" t="s">
        <v>1734</v>
      </c>
      <c r="C1139" s="204">
        <v>41456</v>
      </c>
      <c r="D1139" s="204">
        <v>41730</v>
      </c>
      <c r="E1139" s="204">
        <v>41548</v>
      </c>
      <c r="F1139" s="204"/>
      <c r="G1139" s="205">
        <v>0.1</v>
      </c>
      <c r="H1139" s="205">
        <v>0.1</v>
      </c>
      <c r="I1139" s="208"/>
      <c r="J1139" s="822"/>
      <c r="K1139" s="823"/>
      <c r="L1139" s="823"/>
      <c r="M1139" s="823"/>
      <c r="N1139" s="824"/>
    </row>
    <row r="1140" spans="1:14" ht="15.75" x14ac:dyDescent="0.25">
      <c r="A1140" s="197" t="s">
        <v>1049</v>
      </c>
      <c r="B1140" s="207" t="s">
        <v>1735</v>
      </c>
      <c r="C1140" s="212">
        <v>41456</v>
      </c>
      <c r="D1140" s="212">
        <v>41760</v>
      </c>
      <c r="E1140" s="212">
        <v>41548</v>
      </c>
      <c r="F1140" s="212"/>
      <c r="G1140" s="211">
        <v>0.1</v>
      </c>
      <c r="H1140" s="211">
        <v>0.1</v>
      </c>
      <c r="I1140" s="208"/>
      <c r="J1140" s="822" t="s">
        <v>1736</v>
      </c>
      <c r="K1140" s="823"/>
      <c r="L1140" s="823"/>
      <c r="M1140" s="823"/>
      <c r="N1140" s="824"/>
    </row>
    <row r="1141" spans="1:14" ht="15.75" x14ac:dyDescent="0.25">
      <c r="A1141" s="197" t="s">
        <v>1052</v>
      </c>
      <c r="B1141" s="207" t="s">
        <v>1737</v>
      </c>
      <c r="C1141" s="212">
        <v>41760</v>
      </c>
      <c r="D1141" s="212">
        <v>41760</v>
      </c>
      <c r="E1141" s="212"/>
      <c r="F1141" s="212"/>
      <c r="G1141" s="211">
        <v>0</v>
      </c>
      <c r="H1141" s="211">
        <v>0</v>
      </c>
      <c r="I1141" s="208"/>
      <c r="J1141" s="822"/>
      <c r="K1141" s="823"/>
      <c r="L1141" s="823"/>
      <c r="M1141" s="823"/>
      <c r="N1141" s="824"/>
    </row>
    <row r="1142" spans="1:14" ht="15.75" x14ac:dyDescent="0.25">
      <c r="A1142" s="197" t="s">
        <v>1054</v>
      </c>
      <c r="B1142" s="207" t="s">
        <v>1738</v>
      </c>
      <c r="C1142" s="212" t="s">
        <v>13</v>
      </c>
      <c r="D1142" s="212">
        <v>41791</v>
      </c>
      <c r="E1142" s="212" t="s">
        <v>13</v>
      </c>
      <c r="F1142" s="212"/>
      <c r="G1142" s="211">
        <v>0</v>
      </c>
      <c r="H1142" s="211">
        <v>0</v>
      </c>
      <c r="I1142" s="208"/>
      <c r="J1142" s="822"/>
      <c r="K1142" s="823"/>
      <c r="L1142" s="823"/>
      <c r="M1142" s="823"/>
      <c r="N1142" s="824"/>
    </row>
    <row r="1143" spans="1:14" ht="15.75" x14ac:dyDescent="0.2">
      <c r="A1143" s="197">
        <v>4</v>
      </c>
      <c r="B1143" s="198" t="s">
        <v>1739</v>
      </c>
      <c r="C1143" s="199"/>
      <c r="D1143" s="210"/>
      <c r="E1143" s="199"/>
      <c r="F1143" s="210"/>
      <c r="G1143" s="210"/>
      <c r="H1143" s="210"/>
      <c r="I1143" s="213"/>
      <c r="J1143" s="822"/>
      <c r="K1143" s="823"/>
      <c r="L1143" s="823"/>
      <c r="M1143" s="823"/>
      <c r="N1143" s="824"/>
    </row>
    <row r="1144" spans="1:14" ht="15.75" x14ac:dyDescent="0.2">
      <c r="A1144" s="197" t="s">
        <v>1073</v>
      </c>
      <c r="B1144" s="207" t="s">
        <v>1740</v>
      </c>
      <c r="C1144" s="212">
        <v>41791</v>
      </c>
      <c r="D1144" s="212">
        <v>41791</v>
      </c>
      <c r="E1144" s="212"/>
      <c r="F1144" s="212"/>
      <c r="G1144" s="211">
        <v>0</v>
      </c>
      <c r="H1144" s="211">
        <v>0</v>
      </c>
      <c r="I1144" s="213"/>
      <c r="J1144" s="822"/>
      <c r="K1144" s="823"/>
      <c r="L1144" s="823"/>
      <c r="M1144" s="823"/>
      <c r="N1144" s="824"/>
    </row>
    <row r="1145" spans="1:14" ht="47.25" x14ac:dyDescent="0.25">
      <c r="A1145" s="197" t="s">
        <v>1078</v>
      </c>
      <c r="B1145" s="207" t="s">
        <v>1741</v>
      </c>
      <c r="C1145" s="204" t="s">
        <v>13</v>
      </c>
      <c r="D1145" s="212" t="s">
        <v>13</v>
      </c>
      <c r="E1145" s="204"/>
      <c r="F1145" s="212"/>
      <c r="G1145" s="211"/>
      <c r="H1145" s="211"/>
      <c r="I1145" s="208"/>
      <c r="J1145" s="822"/>
      <c r="K1145" s="823"/>
      <c r="L1145" s="823"/>
      <c r="M1145" s="823"/>
      <c r="N1145" s="824"/>
    </row>
    <row r="1146" spans="1:14" ht="31.5" x14ac:dyDescent="0.25">
      <c r="A1146" s="197" t="s">
        <v>1087</v>
      </c>
      <c r="B1146" s="207" t="s">
        <v>1742</v>
      </c>
      <c r="C1146" s="212">
        <v>41791</v>
      </c>
      <c r="D1146" s="212">
        <v>41791</v>
      </c>
      <c r="E1146" s="212"/>
      <c r="F1146" s="212"/>
      <c r="G1146" s="211">
        <v>0</v>
      </c>
      <c r="H1146" s="211">
        <v>0</v>
      </c>
      <c r="I1146" s="208"/>
      <c r="J1146" s="822"/>
      <c r="K1146" s="823"/>
      <c r="L1146" s="823"/>
      <c r="M1146" s="823"/>
      <c r="N1146" s="824"/>
    </row>
    <row r="1147" spans="1:14" ht="32.25" thickBot="1" x14ac:dyDescent="0.3">
      <c r="A1147" s="214" t="s">
        <v>1108</v>
      </c>
      <c r="B1147" s="215" t="s">
        <v>1743</v>
      </c>
      <c r="C1147" s="212">
        <v>41791</v>
      </c>
      <c r="D1147" s="212">
        <v>41791</v>
      </c>
      <c r="E1147" s="212"/>
      <c r="F1147" s="212"/>
      <c r="G1147" s="218">
        <v>0</v>
      </c>
      <c r="H1147" s="218">
        <v>0</v>
      </c>
      <c r="I1147" s="219"/>
      <c r="J1147" s="825"/>
      <c r="K1147" s="826"/>
      <c r="L1147" s="826"/>
      <c r="M1147" s="826"/>
      <c r="N1147" s="827"/>
    </row>
    <row r="1148" spans="1:14" ht="16.5" thickBot="1" x14ac:dyDescent="0.25">
      <c r="A1148" s="1083" t="s">
        <v>494</v>
      </c>
      <c r="B1148" s="1083"/>
      <c r="C1148" s="1083"/>
      <c r="D1148" s="1083"/>
      <c r="E1148" s="1083"/>
      <c r="F1148" s="1083"/>
      <c r="G1148" s="1083"/>
      <c r="H1148" s="1083"/>
      <c r="I1148" s="1083"/>
      <c r="J1148" s="1083"/>
      <c r="K1148" s="1083"/>
      <c r="L1148" s="1083"/>
      <c r="M1148" s="1083"/>
      <c r="N1148" s="1084"/>
    </row>
    <row r="1149" spans="1:14" ht="15.75" x14ac:dyDescent="0.2">
      <c r="A1149" s="197">
        <v>1</v>
      </c>
      <c r="B1149" s="198" t="s">
        <v>1719</v>
      </c>
      <c r="C1149" s="199"/>
      <c r="D1149" s="200"/>
      <c r="E1149" s="201"/>
      <c r="F1149" s="201"/>
      <c r="G1149" s="201"/>
      <c r="H1149" s="201"/>
      <c r="I1149" s="202"/>
      <c r="J1149" s="831"/>
      <c r="K1149" s="832"/>
      <c r="L1149" s="832"/>
      <c r="M1149" s="832"/>
      <c r="N1149" s="833"/>
    </row>
    <row r="1150" spans="1:14" ht="15.75" x14ac:dyDescent="0.2">
      <c r="A1150" s="197" t="s">
        <v>787</v>
      </c>
      <c r="B1150" s="203" t="s">
        <v>1720</v>
      </c>
      <c r="C1150" s="204" t="s">
        <v>13</v>
      </c>
      <c r="D1150" s="204" t="s">
        <v>13</v>
      </c>
      <c r="E1150" s="204" t="s">
        <v>13</v>
      </c>
      <c r="F1150" s="204" t="s">
        <v>13</v>
      </c>
      <c r="G1150" s="205"/>
      <c r="H1150" s="205"/>
      <c r="I1150" s="206"/>
      <c r="J1150" s="822"/>
      <c r="K1150" s="823"/>
      <c r="L1150" s="823"/>
      <c r="M1150" s="823"/>
      <c r="N1150" s="824"/>
    </row>
    <row r="1151" spans="1:14" ht="15.75" x14ac:dyDescent="0.2">
      <c r="A1151" s="197" t="s">
        <v>799</v>
      </c>
      <c r="B1151" s="203" t="s">
        <v>1721</v>
      </c>
      <c r="C1151" s="204" t="s">
        <v>13</v>
      </c>
      <c r="D1151" s="204" t="s">
        <v>13</v>
      </c>
      <c r="E1151" s="204" t="s">
        <v>13</v>
      </c>
      <c r="F1151" s="204" t="s">
        <v>13</v>
      </c>
      <c r="G1151" s="205"/>
      <c r="H1151" s="205"/>
      <c r="I1151" s="206"/>
      <c r="J1151" s="822"/>
      <c r="K1151" s="823"/>
      <c r="L1151" s="823"/>
      <c r="M1151" s="823"/>
      <c r="N1151" s="824"/>
    </row>
    <row r="1152" spans="1:14" ht="31.5" x14ac:dyDescent="0.2">
      <c r="A1152" s="197" t="s">
        <v>801</v>
      </c>
      <c r="B1152" s="207" t="s">
        <v>1722</v>
      </c>
      <c r="C1152" s="204">
        <v>41456</v>
      </c>
      <c r="D1152" s="204">
        <v>41456</v>
      </c>
      <c r="E1152" s="204">
        <v>41456</v>
      </c>
      <c r="F1152" s="204">
        <v>41456</v>
      </c>
      <c r="G1152" s="205">
        <v>1</v>
      </c>
      <c r="H1152" s="205">
        <v>1</v>
      </c>
      <c r="I1152" s="206"/>
      <c r="J1152" s="822"/>
      <c r="K1152" s="823"/>
      <c r="L1152" s="823"/>
      <c r="M1152" s="823"/>
      <c r="N1152" s="824"/>
    </row>
    <row r="1153" spans="1:14" ht="15.75" x14ac:dyDescent="0.2">
      <c r="A1153" s="197" t="s">
        <v>803</v>
      </c>
      <c r="B1153" s="207" t="s">
        <v>1723</v>
      </c>
      <c r="C1153" s="204" t="s">
        <v>13</v>
      </c>
      <c r="D1153" s="204" t="s">
        <v>13</v>
      </c>
      <c r="E1153" s="204" t="s">
        <v>13</v>
      </c>
      <c r="F1153" s="204" t="s">
        <v>13</v>
      </c>
      <c r="G1153" s="205"/>
      <c r="H1153" s="205"/>
      <c r="I1153" s="206"/>
      <c r="J1153" s="822"/>
      <c r="K1153" s="823"/>
      <c r="L1153" s="823"/>
      <c r="M1153" s="823"/>
      <c r="N1153" s="824"/>
    </row>
    <row r="1154" spans="1:14" ht="15.75" x14ac:dyDescent="0.25">
      <c r="A1154" s="197" t="s">
        <v>1724</v>
      </c>
      <c r="B1154" s="207" t="s">
        <v>1725</v>
      </c>
      <c r="C1154" s="204">
        <v>41487</v>
      </c>
      <c r="D1154" s="204">
        <v>41487</v>
      </c>
      <c r="E1154" s="204">
        <v>41487</v>
      </c>
      <c r="F1154" s="204">
        <v>41487</v>
      </c>
      <c r="G1154" s="205">
        <v>1</v>
      </c>
      <c r="H1154" s="205">
        <v>1</v>
      </c>
      <c r="I1154" s="208"/>
      <c r="J1154" s="822"/>
      <c r="K1154" s="823"/>
      <c r="L1154" s="823"/>
      <c r="M1154" s="823"/>
      <c r="N1154" s="824"/>
    </row>
    <row r="1155" spans="1:14" ht="47.25" x14ac:dyDescent="0.25">
      <c r="A1155" s="197" t="s">
        <v>1726</v>
      </c>
      <c r="B1155" s="207" t="s">
        <v>1727</v>
      </c>
      <c r="C1155" s="209" t="s">
        <v>13</v>
      </c>
      <c r="D1155" s="209" t="s">
        <v>13</v>
      </c>
      <c r="E1155" s="209" t="s">
        <v>13</v>
      </c>
      <c r="F1155" s="209" t="s">
        <v>13</v>
      </c>
      <c r="G1155" s="210"/>
      <c r="H1155" s="210"/>
      <c r="I1155" s="208"/>
      <c r="J1155" s="822"/>
      <c r="K1155" s="823"/>
      <c r="L1155" s="823"/>
      <c r="M1155" s="823"/>
      <c r="N1155" s="824"/>
    </row>
    <row r="1156" spans="1:14" ht="15.75" x14ac:dyDescent="0.25">
      <c r="A1156" s="197">
        <v>2</v>
      </c>
      <c r="B1156" s="198" t="s">
        <v>1728</v>
      </c>
      <c r="C1156" s="199"/>
      <c r="D1156" s="210"/>
      <c r="E1156" s="199"/>
      <c r="F1156" s="210"/>
      <c r="G1156" s="210"/>
      <c r="H1156" s="210"/>
      <c r="I1156" s="208"/>
      <c r="J1156" s="822"/>
      <c r="K1156" s="823"/>
      <c r="L1156" s="823"/>
      <c r="M1156" s="823"/>
      <c r="N1156" s="824"/>
    </row>
    <row r="1157" spans="1:14" ht="31.5" x14ac:dyDescent="0.25">
      <c r="A1157" s="197" t="s">
        <v>815</v>
      </c>
      <c r="B1157" s="207" t="s">
        <v>1729</v>
      </c>
      <c r="C1157" s="204">
        <v>41487</v>
      </c>
      <c r="D1157" s="204">
        <v>41487</v>
      </c>
      <c r="E1157" s="204">
        <v>41487</v>
      </c>
      <c r="F1157" s="204">
        <v>41487</v>
      </c>
      <c r="G1157" s="211">
        <v>1</v>
      </c>
      <c r="H1157" s="211">
        <v>1</v>
      </c>
      <c r="I1157" s="208"/>
      <c r="J1157" s="822"/>
      <c r="K1157" s="823"/>
      <c r="L1157" s="823"/>
      <c r="M1157" s="823"/>
      <c r="N1157" s="824"/>
    </row>
    <row r="1158" spans="1:14" ht="47.25" x14ac:dyDescent="0.25">
      <c r="A1158" s="197" t="s">
        <v>218</v>
      </c>
      <c r="B1158" s="207" t="s">
        <v>1730</v>
      </c>
      <c r="C1158" s="209" t="s">
        <v>13</v>
      </c>
      <c r="D1158" s="209" t="s">
        <v>13</v>
      </c>
      <c r="E1158" s="209" t="s">
        <v>13</v>
      </c>
      <c r="F1158" s="209" t="s">
        <v>13</v>
      </c>
      <c r="G1158" s="210"/>
      <c r="H1158" s="210"/>
      <c r="I1158" s="208"/>
      <c r="J1158" s="822"/>
      <c r="K1158" s="823"/>
      <c r="L1158" s="823"/>
      <c r="M1158" s="823"/>
      <c r="N1158" s="824"/>
    </row>
    <row r="1159" spans="1:14" ht="31.5" x14ac:dyDescent="0.25">
      <c r="A1159" s="197" t="s">
        <v>818</v>
      </c>
      <c r="B1159" s="207" t="s">
        <v>1731</v>
      </c>
      <c r="C1159" s="209" t="s">
        <v>13</v>
      </c>
      <c r="D1159" s="209" t="s">
        <v>13</v>
      </c>
      <c r="E1159" s="209" t="s">
        <v>13</v>
      </c>
      <c r="F1159" s="209" t="s">
        <v>13</v>
      </c>
      <c r="G1159" s="210"/>
      <c r="H1159" s="210"/>
      <c r="I1159" s="208"/>
      <c r="J1159" s="822"/>
      <c r="K1159" s="823"/>
      <c r="L1159" s="823"/>
      <c r="M1159" s="823"/>
      <c r="N1159" s="824"/>
    </row>
    <row r="1160" spans="1:14" ht="47.25" x14ac:dyDescent="0.25">
      <c r="A1160" s="197">
        <v>3</v>
      </c>
      <c r="B1160" s="198" t="s">
        <v>1732</v>
      </c>
      <c r="C1160" s="199"/>
      <c r="D1160" s="210"/>
      <c r="E1160" s="199"/>
      <c r="F1160" s="210"/>
      <c r="G1160" s="210"/>
      <c r="H1160" s="210"/>
      <c r="I1160" s="208"/>
      <c r="J1160" s="822"/>
      <c r="K1160" s="823"/>
      <c r="L1160" s="823"/>
      <c r="M1160" s="823"/>
      <c r="N1160" s="824"/>
    </row>
    <row r="1161" spans="1:14" ht="31.5" x14ac:dyDescent="0.25">
      <c r="A1161" s="197" t="s">
        <v>1044</v>
      </c>
      <c r="B1161" s="207" t="s">
        <v>1733</v>
      </c>
      <c r="C1161" s="204" t="s">
        <v>13</v>
      </c>
      <c r="D1161" s="204" t="s">
        <v>13</v>
      </c>
      <c r="E1161" s="204" t="s">
        <v>13</v>
      </c>
      <c r="F1161" s="204" t="s">
        <v>13</v>
      </c>
      <c r="G1161" s="211"/>
      <c r="H1161" s="211"/>
      <c r="I1161" s="208"/>
      <c r="J1161" s="822"/>
      <c r="K1161" s="823"/>
      <c r="L1161" s="823"/>
      <c r="M1161" s="823"/>
      <c r="N1161" s="824"/>
    </row>
    <row r="1162" spans="1:14" ht="15.75" x14ac:dyDescent="0.25">
      <c r="A1162" s="197" t="s">
        <v>1046</v>
      </c>
      <c r="B1162" s="207" t="s">
        <v>1734</v>
      </c>
      <c r="C1162" s="204">
        <v>41518</v>
      </c>
      <c r="D1162" s="204">
        <v>41548</v>
      </c>
      <c r="E1162" s="204">
        <v>41518</v>
      </c>
      <c r="F1162" s="204">
        <v>41548</v>
      </c>
      <c r="G1162" s="205">
        <v>1</v>
      </c>
      <c r="H1162" s="205">
        <v>1</v>
      </c>
      <c r="I1162" s="208"/>
      <c r="J1162" s="822"/>
      <c r="K1162" s="823"/>
      <c r="L1162" s="823"/>
      <c r="M1162" s="823"/>
      <c r="N1162" s="824"/>
    </row>
    <row r="1163" spans="1:14" ht="15.75" x14ac:dyDescent="0.25">
      <c r="A1163" s="197" t="s">
        <v>1049</v>
      </c>
      <c r="B1163" s="207" t="s">
        <v>1735</v>
      </c>
      <c r="C1163" s="204">
        <v>41518</v>
      </c>
      <c r="D1163" s="204">
        <v>41548</v>
      </c>
      <c r="E1163" s="204">
        <v>41518</v>
      </c>
      <c r="F1163" s="204">
        <v>41548</v>
      </c>
      <c r="G1163" s="211">
        <v>1</v>
      </c>
      <c r="H1163" s="211">
        <v>1</v>
      </c>
      <c r="I1163" s="208"/>
      <c r="J1163" s="822" t="s">
        <v>1736</v>
      </c>
      <c r="K1163" s="823"/>
      <c r="L1163" s="823"/>
      <c r="M1163" s="823"/>
      <c r="N1163" s="824"/>
    </row>
    <row r="1164" spans="1:14" ht="15.75" x14ac:dyDescent="0.25">
      <c r="A1164" s="197" t="s">
        <v>1052</v>
      </c>
      <c r="B1164" s="207" t="s">
        <v>1737</v>
      </c>
      <c r="C1164" s="212">
        <v>41579</v>
      </c>
      <c r="D1164" s="212">
        <v>41579</v>
      </c>
      <c r="E1164" s="212">
        <v>41579</v>
      </c>
      <c r="F1164" s="212">
        <v>41579</v>
      </c>
      <c r="G1164" s="211">
        <v>1</v>
      </c>
      <c r="H1164" s="211">
        <v>1</v>
      </c>
      <c r="I1164" s="208"/>
      <c r="J1164" s="822"/>
      <c r="K1164" s="823"/>
      <c r="L1164" s="823"/>
      <c r="M1164" s="823"/>
      <c r="N1164" s="824"/>
    </row>
    <row r="1165" spans="1:14" ht="15.75" x14ac:dyDescent="0.25">
      <c r="A1165" s="197" t="s">
        <v>1054</v>
      </c>
      <c r="B1165" s="207" t="s">
        <v>1738</v>
      </c>
      <c r="C1165" s="212" t="s">
        <v>13</v>
      </c>
      <c r="D1165" s="212">
        <v>41609</v>
      </c>
      <c r="E1165" s="212" t="s">
        <v>13</v>
      </c>
      <c r="F1165" s="212">
        <v>41609</v>
      </c>
      <c r="G1165" s="211">
        <v>1</v>
      </c>
      <c r="H1165" s="211">
        <v>1</v>
      </c>
      <c r="I1165" s="208"/>
      <c r="J1165" s="822"/>
      <c r="K1165" s="823"/>
      <c r="L1165" s="823"/>
      <c r="M1165" s="823"/>
      <c r="N1165" s="824"/>
    </row>
    <row r="1166" spans="1:14" ht="15.75" x14ac:dyDescent="0.2">
      <c r="A1166" s="197">
        <v>4</v>
      </c>
      <c r="B1166" s="198" t="s">
        <v>1739</v>
      </c>
      <c r="C1166" s="199"/>
      <c r="D1166" s="210"/>
      <c r="E1166" s="199"/>
      <c r="F1166" s="210"/>
      <c r="G1166" s="210"/>
      <c r="H1166" s="210"/>
      <c r="I1166" s="213"/>
      <c r="J1166" s="822"/>
      <c r="K1166" s="823"/>
      <c r="L1166" s="823"/>
      <c r="M1166" s="823"/>
      <c r="N1166" s="824"/>
    </row>
    <row r="1167" spans="1:14" ht="15.75" x14ac:dyDescent="0.2">
      <c r="A1167" s="197" t="s">
        <v>1073</v>
      </c>
      <c r="B1167" s="207" t="s">
        <v>1740</v>
      </c>
      <c r="C1167" s="212">
        <v>41609</v>
      </c>
      <c r="D1167" s="212">
        <v>41609</v>
      </c>
      <c r="E1167" s="212">
        <v>41609</v>
      </c>
      <c r="F1167" s="212">
        <v>41609</v>
      </c>
      <c r="G1167" s="211">
        <v>1</v>
      </c>
      <c r="H1167" s="211">
        <v>1</v>
      </c>
      <c r="I1167" s="213"/>
      <c r="J1167" s="822"/>
      <c r="K1167" s="823"/>
      <c r="L1167" s="823"/>
      <c r="M1167" s="823"/>
      <c r="N1167" s="824"/>
    </row>
    <row r="1168" spans="1:14" ht="47.25" x14ac:dyDescent="0.25">
      <c r="A1168" s="197" t="s">
        <v>1078</v>
      </c>
      <c r="B1168" s="207" t="s">
        <v>1741</v>
      </c>
      <c r="C1168" s="204" t="s">
        <v>13</v>
      </c>
      <c r="D1168" s="212" t="s">
        <v>13</v>
      </c>
      <c r="E1168" s="212" t="s">
        <v>13</v>
      </c>
      <c r="F1168" s="212" t="s">
        <v>13</v>
      </c>
      <c r="G1168" s="211"/>
      <c r="H1168" s="211"/>
      <c r="I1168" s="208"/>
      <c r="J1168" s="822"/>
      <c r="K1168" s="823"/>
      <c r="L1168" s="823"/>
      <c r="M1168" s="823"/>
      <c r="N1168" s="824"/>
    </row>
    <row r="1169" spans="1:14" ht="31.5" x14ac:dyDescent="0.25">
      <c r="A1169" s="197" t="s">
        <v>1087</v>
      </c>
      <c r="B1169" s="207" t="s">
        <v>1742</v>
      </c>
      <c r="C1169" s="212">
        <v>41609</v>
      </c>
      <c r="D1169" s="212">
        <v>41609</v>
      </c>
      <c r="E1169" s="212">
        <v>41609</v>
      </c>
      <c r="F1169" s="212">
        <v>41609</v>
      </c>
      <c r="G1169" s="211">
        <v>1</v>
      </c>
      <c r="H1169" s="211">
        <v>1</v>
      </c>
      <c r="I1169" s="208"/>
      <c r="J1169" s="822"/>
      <c r="K1169" s="823"/>
      <c r="L1169" s="823"/>
      <c r="M1169" s="823"/>
      <c r="N1169" s="824"/>
    </row>
    <row r="1170" spans="1:14" ht="32.25" thickBot="1" x14ac:dyDescent="0.3">
      <c r="A1170" s="214" t="s">
        <v>1108</v>
      </c>
      <c r="B1170" s="215" t="s">
        <v>1743</v>
      </c>
      <c r="C1170" s="212">
        <v>41609</v>
      </c>
      <c r="D1170" s="212">
        <v>41609</v>
      </c>
      <c r="E1170" s="212">
        <v>41609</v>
      </c>
      <c r="F1170" s="212">
        <v>41609</v>
      </c>
      <c r="G1170" s="218">
        <v>1</v>
      </c>
      <c r="H1170" s="218">
        <v>1</v>
      </c>
      <c r="I1170" s="219"/>
      <c r="J1170" s="825"/>
      <c r="K1170" s="826"/>
      <c r="L1170" s="826"/>
      <c r="M1170" s="826"/>
      <c r="N1170" s="827"/>
    </row>
    <row r="1171" spans="1:14" ht="16.5" thickBot="1" x14ac:dyDescent="0.25">
      <c r="A1171" s="1083" t="s">
        <v>495</v>
      </c>
      <c r="B1171" s="1083"/>
      <c r="C1171" s="1083"/>
      <c r="D1171" s="1083"/>
      <c r="E1171" s="1083"/>
      <c r="F1171" s="1083"/>
      <c r="G1171" s="1083"/>
      <c r="H1171" s="1083"/>
      <c r="I1171" s="1083"/>
      <c r="J1171" s="1083"/>
      <c r="K1171" s="1083"/>
      <c r="L1171" s="1083"/>
      <c r="M1171" s="1083"/>
      <c r="N1171" s="1084"/>
    </row>
    <row r="1172" spans="1:14" ht="15.75" x14ac:dyDescent="0.2">
      <c r="A1172" s="197">
        <v>1</v>
      </c>
      <c r="B1172" s="198" t="s">
        <v>1719</v>
      </c>
      <c r="C1172" s="199"/>
      <c r="D1172" s="200"/>
      <c r="E1172" s="201"/>
      <c r="F1172" s="201"/>
      <c r="G1172" s="201"/>
      <c r="H1172" s="201"/>
      <c r="I1172" s="202"/>
      <c r="J1172" s="831"/>
      <c r="K1172" s="832"/>
      <c r="L1172" s="832"/>
      <c r="M1172" s="832"/>
      <c r="N1172" s="833"/>
    </row>
    <row r="1173" spans="1:14" ht="15.75" x14ac:dyDescent="0.2">
      <c r="A1173" s="197" t="s">
        <v>787</v>
      </c>
      <c r="B1173" s="203" t="s">
        <v>1720</v>
      </c>
      <c r="C1173" s="204" t="s">
        <v>13</v>
      </c>
      <c r="D1173" s="204" t="s">
        <v>13</v>
      </c>
      <c r="E1173" s="204" t="s">
        <v>13</v>
      </c>
      <c r="F1173" s="204" t="s">
        <v>13</v>
      </c>
      <c r="G1173" s="205"/>
      <c r="H1173" s="205"/>
      <c r="I1173" s="206"/>
      <c r="J1173" s="822"/>
      <c r="K1173" s="823"/>
      <c r="L1173" s="823"/>
      <c r="M1173" s="823"/>
      <c r="N1173" s="824"/>
    </row>
    <row r="1174" spans="1:14" ht="15.75" x14ac:dyDescent="0.2">
      <c r="A1174" s="197" t="s">
        <v>799</v>
      </c>
      <c r="B1174" s="203" t="s">
        <v>1721</v>
      </c>
      <c r="C1174" s="204" t="s">
        <v>13</v>
      </c>
      <c r="D1174" s="204" t="s">
        <v>13</v>
      </c>
      <c r="E1174" s="204" t="s">
        <v>13</v>
      </c>
      <c r="F1174" s="204" t="s">
        <v>13</v>
      </c>
      <c r="G1174" s="205"/>
      <c r="H1174" s="205"/>
      <c r="I1174" s="206"/>
      <c r="J1174" s="822"/>
      <c r="K1174" s="823"/>
      <c r="L1174" s="823"/>
      <c r="M1174" s="823"/>
      <c r="N1174" s="824"/>
    </row>
    <row r="1175" spans="1:14" ht="31.5" x14ac:dyDescent="0.2">
      <c r="A1175" s="197" t="s">
        <v>801</v>
      </c>
      <c r="B1175" s="207" t="s">
        <v>1722</v>
      </c>
      <c r="C1175" s="204">
        <v>41183</v>
      </c>
      <c r="D1175" s="204">
        <v>41183</v>
      </c>
      <c r="E1175" s="204">
        <v>41183</v>
      </c>
      <c r="F1175" s="204">
        <v>41183</v>
      </c>
      <c r="G1175" s="205">
        <v>1</v>
      </c>
      <c r="H1175" s="205">
        <v>1</v>
      </c>
      <c r="I1175" s="206"/>
      <c r="J1175" s="822"/>
      <c r="K1175" s="823"/>
      <c r="L1175" s="823"/>
      <c r="M1175" s="823"/>
      <c r="N1175" s="824"/>
    </row>
    <row r="1176" spans="1:14" ht="15.75" x14ac:dyDescent="0.2">
      <c r="A1176" s="197" t="s">
        <v>803</v>
      </c>
      <c r="B1176" s="207" t="s">
        <v>1723</v>
      </c>
      <c r="C1176" s="204" t="s">
        <v>13</v>
      </c>
      <c r="D1176" s="204" t="s">
        <v>13</v>
      </c>
      <c r="E1176" s="204" t="s">
        <v>13</v>
      </c>
      <c r="F1176" s="204" t="s">
        <v>13</v>
      </c>
      <c r="G1176" s="205"/>
      <c r="H1176" s="205"/>
      <c r="I1176" s="206"/>
      <c r="J1176" s="822"/>
      <c r="K1176" s="823"/>
      <c r="L1176" s="823"/>
      <c r="M1176" s="823"/>
      <c r="N1176" s="824"/>
    </row>
    <row r="1177" spans="1:14" ht="15.75" x14ac:dyDescent="0.25">
      <c r="A1177" s="197" t="s">
        <v>1724</v>
      </c>
      <c r="B1177" s="207" t="s">
        <v>1725</v>
      </c>
      <c r="C1177" s="204">
        <v>41214</v>
      </c>
      <c r="D1177" s="204">
        <v>41244</v>
      </c>
      <c r="E1177" s="204">
        <v>41214</v>
      </c>
      <c r="F1177" s="204">
        <v>41244</v>
      </c>
      <c r="G1177" s="205">
        <v>1</v>
      </c>
      <c r="H1177" s="205">
        <v>1</v>
      </c>
      <c r="I1177" s="208"/>
      <c r="J1177" s="822"/>
      <c r="K1177" s="823"/>
      <c r="L1177" s="823"/>
      <c r="M1177" s="823"/>
      <c r="N1177" s="824"/>
    </row>
    <row r="1178" spans="1:14" ht="47.25" x14ac:dyDescent="0.25">
      <c r="A1178" s="197" t="s">
        <v>1726</v>
      </c>
      <c r="B1178" s="207" t="s">
        <v>1727</v>
      </c>
      <c r="C1178" s="209" t="s">
        <v>13</v>
      </c>
      <c r="D1178" s="209" t="s">
        <v>13</v>
      </c>
      <c r="E1178" s="209" t="s">
        <v>13</v>
      </c>
      <c r="F1178" s="209" t="s">
        <v>13</v>
      </c>
      <c r="G1178" s="210"/>
      <c r="H1178" s="210"/>
      <c r="I1178" s="208"/>
      <c r="J1178" s="822"/>
      <c r="K1178" s="823"/>
      <c r="L1178" s="823"/>
      <c r="M1178" s="823"/>
      <c r="N1178" s="824"/>
    </row>
    <row r="1179" spans="1:14" ht="15.75" x14ac:dyDescent="0.25">
      <c r="A1179" s="197">
        <v>2</v>
      </c>
      <c r="B1179" s="198" t="s">
        <v>1728</v>
      </c>
      <c r="C1179" s="199"/>
      <c r="D1179" s="210"/>
      <c r="E1179" s="199"/>
      <c r="F1179" s="210"/>
      <c r="G1179" s="210"/>
      <c r="H1179" s="210"/>
      <c r="I1179" s="208"/>
      <c r="J1179" s="822"/>
      <c r="K1179" s="823"/>
      <c r="L1179" s="823"/>
      <c r="M1179" s="823"/>
      <c r="N1179" s="824"/>
    </row>
    <row r="1180" spans="1:14" ht="31.5" x14ac:dyDescent="0.25">
      <c r="A1180" s="197" t="s">
        <v>815</v>
      </c>
      <c r="B1180" s="207" t="s">
        <v>1729</v>
      </c>
      <c r="C1180" s="204">
        <v>41487</v>
      </c>
      <c r="D1180" s="204">
        <v>41487</v>
      </c>
      <c r="E1180" s="204">
        <v>41487</v>
      </c>
      <c r="F1180" s="204">
        <v>41487</v>
      </c>
      <c r="G1180" s="211">
        <v>1</v>
      </c>
      <c r="H1180" s="211">
        <v>1</v>
      </c>
      <c r="I1180" s="208"/>
      <c r="J1180" s="822"/>
      <c r="K1180" s="823"/>
      <c r="L1180" s="823"/>
      <c r="M1180" s="823"/>
      <c r="N1180" s="824"/>
    </row>
    <row r="1181" spans="1:14" ht="47.25" x14ac:dyDescent="0.25">
      <c r="A1181" s="197" t="s">
        <v>218</v>
      </c>
      <c r="B1181" s="207" t="s">
        <v>1730</v>
      </c>
      <c r="C1181" s="209" t="s">
        <v>13</v>
      </c>
      <c r="D1181" s="209" t="s">
        <v>13</v>
      </c>
      <c r="E1181" s="209" t="s">
        <v>13</v>
      </c>
      <c r="F1181" s="209" t="s">
        <v>13</v>
      </c>
      <c r="G1181" s="210"/>
      <c r="H1181" s="210"/>
      <c r="I1181" s="208"/>
      <c r="J1181" s="822"/>
      <c r="K1181" s="823"/>
      <c r="L1181" s="823"/>
      <c r="M1181" s="823"/>
      <c r="N1181" s="824"/>
    </row>
    <row r="1182" spans="1:14" ht="31.5" x14ac:dyDescent="0.25">
      <c r="A1182" s="197" t="s">
        <v>818</v>
      </c>
      <c r="B1182" s="207" t="s">
        <v>1731</v>
      </c>
      <c r="C1182" s="209" t="s">
        <v>13</v>
      </c>
      <c r="D1182" s="209" t="s">
        <v>13</v>
      </c>
      <c r="E1182" s="209" t="s">
        <v>13</v>
      </c>
      <c r="F1182" s="209" t="s">
        <v>13</v>
      </c>
      <c r="G1182" s="210"/>
      <c r="H1182" s="210"/>
      <c r="I1182" s="208"/>
      <c r="J1182" s="822"/>
      <c r="K1182" s="823"/>
      <c r="L1182" s="823"/>
      <c r="M1182" s="823"/>
      <c r="N1182" s="824"/>
    </row>
    <row r="1183" spans="1:14" ht="47.25" x14ac:dyDescent="0.25">
      <c r="A1183" s="197">
        <v>3</v>
      </c>
      <c r="B1183" s="198" t="s">
        <v>1732</v>
      </c>
      <c r="C1183" s="199"/>
      <c r="D1183" s="210"/>
      <c r="E1183" s="199"/>
      <c r="F1183" s="210"/>
      <c r="G1183" s="210"/>
      <c r="H1183" s="210"/>
      <c r="I1183" s="208"/>
      <c r="J1183" s="822"/>
      <c r="K1183" s="823"/>
      <c r="L1183" s="823"/>
      <c r="M1183" s="823"/>
      <c r="N1183" s="824"/>
    </row>
    <row r="1184" spans="1:14" ht="31.5" x14ac:dyDescent="0.25">
      <c r="A1184" s="197" t="s">
        <v>1044</v>
      </c>
      <c r="B1184" s="207" t="s">
        <v>1733</v>
      </c>
      <c r="C1184" s="204" t="s">
        <v>13</v>
      </c>
      <c r="D1184" s="204" t="s">
        <v>13</v>
      </c>
      <c r="E1184" s="204" t="s">
        <v>13</v>
      </c>
      <c r="F1184" s="204" t="s">
        <v>13</v>
      </c>
      <c r="G1184" s="211"/>
      <c r="H1184" s="211"/>
      <c r="I1184" s="208"/>
      <c r="J1184" s="822"/>
      <c r="K1184" s="823"/>
      <c r="L1184" s="823"/>
      <c r="M1184" s="823"/>
      <c r="N1184" s="824"/>
    </row>
    <row r="1185" spans="1:14" ht="15.75" x14ac:dyDescent="0.25">
      <c r="A1185" s="197" t="s">
        <v>1046</v>
      </c>
      <c r="B1185" s="207" t="s">
        <v>1734</v>
      </c>
      <c r="C1185" s="204">
        <v>41487</v>
      </c>
      <c r="D1185" s="204">
        <v>41671</v>
      </c>
      <c r="E1185" s="204">
        <v>41487</v>
      </c>
      <c r="F1185" s="204"/>
      <c r="G1185" s="205">
        <v>0.9</v>
      </c>
      <c r="H1185" s="205">
        <v>0.9</v>
      </c>
      <c r="I1185" s="208"/>
      <c r="J1185" s="822"/>
      <c r="K1185" s="823"/>
      <c r="L1185" s="823"/>
      <c r="M1185" s="823"/>
      <c r="N1185" s="824"/>
    </row>
    <row r="1186" spans="1:14" ht="15.75" x14ac:dyDescent="0.25">
      <c r="A1186" s="197" t="s">
        <v>1049</v>
      </c>
      <c r="B1186" s="207" t="s">
        <v>1735</v>
      </c>
      <c r="C1186" s="212">
        <v>41487</v>
      </c>
      <c r="D1186" s="204">
        <v>41671</v>
      </c>
      <c r="E1186" s="212">
        <v>41487</v>
      </c>
      <c r="F1186" s="212"/>
      <c r="G1186" s="211">
        <v>0.8</v>
      </c>
      <c r="H1186" s="211">
        <v>0.8</v>
      </c>
      <c r="I1186" s="208"/>
      <c r="J1186" s="822" t="s">
        <v>1736</v>
      </c>
      <c r="K1186" s="823"/>
      <c r="L1186" s="823"/>
      <c r="M1186" s="823"/>
      <c r="N1186" s="824"/>
    </row>
    <row r="1187" spans="1:14" ht="15.75" x14ac:dyDescent="0.25">
      <c r="A1187" s="197" t="s">
        <v>1052</v>
      </c>
      <c r="B1187" s="207" t="s">
        <v>1737</v>
      </c>
      <c r="C1187" s="204">
        <v>41671</v>
      </c>
      <c r="D1187" s="204">
        <v>41671</v>
      </c>
      <c r="E1187" s="212"/>
      <c r="F1187" s="212"/>
      <c r="G1187" s="211">
        <v>0</v>
      </c>
      <c r="H1187" s="211">
        <v>0</v>
      </c>
      <c r="I1187" s="208"/>
      <c r="J1187" s="822"/>
      <c r="K1187" s="823"/>
      <c r="L1187" s="823"/>
      <c r="M1187" s="823"/>
      <c r="N1187" s="824"/>
    </row>
    <row r="1188" spans="1:14" ht="15.75" x14ac:dyDescent="0.25">
      <c r="A1188" s="197" t="s">
        <v>1054</v>
      </c>
      <c r="B1188" s="207" t="s">
        <v>1738</v>
      </c>
      <c r="C1188" s="212" t="s">
        <v>13</v>
      </c>
      <c r="D1188" s="212">
        <v>41699</v>
      </c>
      <c r="E1188" s="212" t="s">
        <v>13</v>
      </c>
      <c r="F1188" s="212"/>
      <c r="G1188" s="211">
        <v>0</v>
      </c>
      <c r="H1188" s="211">
        <v>0</v>
      </c>
      <c r="I1188" s="208"/>
      <c r="J1188" s="822"/>
      <c r="K1188" s="823"/>
      <c r="L1188" s="823"/>
      <c r="M1188" s="823"/>
      <c r="N1188" s="824"/>
    </row>
    <row r="1189" spans="1:14" ht="15.75" x14ac:dyDescent="0.2">
      <c r="A1189" s="197">
        <v>4</v>
      </c>
      <c r="B1189" s="198" t="s">
        <v>1739</v>
      </c>
      <c r="C1189" s="199"/>
      <c r="D1189" s="210"/>
      <c r="E1189" s="199"/>
      <c r="F1189" s="210"/>
      <c r="G1189" s="210"/>
      <c r="H1189" s="210"/>
      <c r="I1189" s="213"/>
      <c r="J1189" s="822"/>
      <c r="K1189" s="823"/>
      <c r="L1189" s="823"/>
      <c r="M1189" s="823"/>
      <c r="N1189" s="824"/>
    </row>
    <row r="1190" spans="1:14" ht="15.75" x14ac:dyDescent="0.2">
      <c r="A1190" s="197" t="s">
        <v>1073</v>
      </c>
      <c r="B1190" s="207" t="s">
        <v>1740</v>
      </c>
      <c r="C1190" s="212">
        <v>41699</v>
      </c>
      <c r="D1190" s="212">
        <v>41699</v>
      </c>
      <c r="E1190" s="212"/>
      <c r="F1190" s="212"/>
      <c r="G1190" s="211">
        <v>0</v>
      </c>
      <c r="H1190" s="211">
        <v>0</v>
      </c>
      <c r="I1190" s="213"/>
      <c r="J1190" s="822"/>
      <c r="K1190" s="823"/>
      <c r="L1190" s="823"/>
      <c r="M1190" s="823"/>
      <c r="N1190" s="824"/>
    </row>
    <row r="1191" spans="1:14" ht="47.25" x14ac:dyDescent="0.25">
      <c r="A1191" s="197" t="s">
        <v>1078</v>
      </c>
      <c r="B1191" s="207" t="s">
        <v>1741</v>
      </c>
      <c r="C1191" s="204" t="s">
        <v>13</v>
      </c>
      <c r="D1191" s="212" t="s">
        <v>13</v>
      </c>
      <c r="E1191" s="204"/>
      <c r="F1191" s="212"/>
      <c r="G1191" s="211"/>
      <c r="H1191" s="211"/>
      <c r="I1191" s="208"/>
      <c r="J1191" s="822"/>
      <c r="K1191" s="823"/>
      <c r="L1191" s="823"/>
      <c r="M1191" s="823"/>
      <c r="N1191" s="824"/>
    </row>
    <row r="1192" spans="1:14" ht="31.5" x14ac:dyDescent="0.25">
      <c r="A1192" s="197" t="s">
        <v>1087</v>
      </c>
      <c r="B1192" s="207" t="s">
        <v>1742</v>
      </c>
      <c r="C1192" s="212">
        <v>41699</v>
      </c>
      <c r="D1192" s="212">
        <v>41699</v>
      </c>
      <c r="E1192" s="212"/>
      <c r="F1192" s="212"/>
      <c r="G1192" s="211">
        <v>0</v>
      </c>
      <c r="H1192" s="211">
        <v>0</v>
      </c>
      <c r="I1192" s="208"/>
      <c r="J1192" s="822"/>
      <c r="K1192" s="823"/>
      <c r="L1192" s="823"/>
      <c r="M1192" s="823"/>
      <c r="N1192" s="824"/>
    </row>
    <row r="1193" spans="1:14" ht="32.25" thickBot="1" x14ac:dyDescent="0.3">
      <c r="A1193" s="214" t="s">
        <v>1108</v>
      </c>
      <c r="B1193" s="215" t="s">
        <v>1743</v>
      </c>
      <c r="C1193" s="212">
        <v>41699</v>
      </c>
      <c r="D1193" s="212">
        <v>41699</v>
      </c>
      <c r="E1193" s="212"/>
      <c r="F1193" s="212"/>
      <c r="G1193" s="218">
        <v>0</v>
      </c>
      <c r="H1193" s="218">
        <v>0</v>
      </c>
      <c r="I1193" s="219"/>
      <c r="J1193" s="825"/>
      <c r="K1193" s="826"/>
      <c r="L1193" s="826"/>
      <c r="M1193" s="826"/>
      <c r="N1193" s="827"/>
    </row>
    <row r="1194" spans="1:14" ht="16.5" thickBot="1" x14ac:dyDescent="0.25">
      <c r="A1194" s="1083" t="s">
        <v>671</v>
      </c>
      <c r="B1194" s="1083"/>
      <c r="C1194" s="1083"/>
      <c r="D1194" s="1083"/>
      <c r="E1194" s="1083"/>
      <c r="F1194" s="1083"/>
      <c r="G1194" s="1083"/>
      <c r="H1194" s="1083"/>
      <c r="I1194" s="1083"/>
      <c r="J1194" s="1083"/>
      <c r="K1194" s="1083"/>
      <c r="L1194" s="1083"/>
      <c r="M1194" s="1083"/>
      <c r="N1194" s="1084"/>
    </row>
    <row r="1195" spans="1:14" ht="15.75" x14ac:dyDescent="0.2">
      <c r="A1195" s="197">
        <v>1</v>
      </c>
      <c r="B1195" s="198" t="s">
        <v>1719</v>
      </c>
      <c r="C1195" s="199"/>
      <c r="D1195" s="200"/>
      <c r="E1195" s="201"/>
      <c r="F1195" s="201"/>
      <c r="G1195" s="201"/>
      <c r="H1195" s="201"/>
      <c r="I1195" s="202"/>
      <c r="J1195" s="831"/>
      <c r="K1195" s="832"/>
      <c r="L1195" s="832"/>
      <c r="M1195" s="832"/>
      <c r="N1195" s="833"/>
    </row>
    <row r="1196" spans="1:14" ht="15.75" x14ac:dyDescent="0.2">
      <c r="A1196" s="197" t="s">
        <v>787</v>
      </c>
      <c r="B1196" s="203" t="s">
        <v>1720</v>
      </c>
      <c r="C1196" s="204" t="s">
        <v>13</v>
      </c>
      <c r="D1196" s="204" t="s">
        <v>13</v>
      </c>
      <c r="E1196" s="204" t="s">
        <v>13</v>
      </c>
      <c r="F1196" s="204" t="s">
        <v>13</v>
      </c>
      <c r="G1196" s="205"/>
      <c r="H1196" s="205"/>
      <c r="I1196" s="206"/>
      <c r="J1196" s="822"/>
      <c r="K1196" s="823"/>
      <c r="L1196" s="823"/>
      <c r="M1196" s="823"/>
      <c r="N1196" s="824"/>
    </row>
    <row r="1197" spans="1:14" ht="15.75" x14ac:dyDescent="0.2">
      <c r="A1197" s="197" t="s">
        <v>799</v>
      </c>
      <c r="B1197" s="203" t="s">
        <v>1721</v>
      </c>
      <c r="C1197" s="204" t="s">
        <v>13</v>
      </c>
      <c r="D1197" s="204" t="s">
        <v>13</v>
      </c>
      <c r="E1197" s="204" t="s">
        <v>13</v>
      </c>
      <c r="F1197" s="204" t="s">
        <v>13</v>
      </c>
      <c r="G1197" s="205"/>
      <c r="H1197" s="205"/>
      <c r="I1197" s="206"/>
      <c r="J1197" s="822"/>
      <c r="K1197" s="823"/>
      <c r="L1197" s="823"/>
      <c r="M1197" s="823"/>
      <c r="N1197" s="824"/>
    </row>
    <row r="1198" spans="1:14" ht="31.5" x14ac:dyDescent="0.2">
      <c r="A1198" s="197" t="s">
        <v>801</v>
      </c>
      <c r="B1198" s="207" t="s">
        <v>1722</v>
      </c>
      <c r="C1198" s="204">
        <v>41640</v>
      </c>
      <c r="D1198" s="204">
        <v>41640</v>
      </c>
      <c r="E1198" s="204">
        <v>41640</v>
      </c>
      <c r="F1198" s="204">
        <v>41640</v>
      </c>
      <c r="G1198" s="205">
        <v>0.8</v>
      </c>
      <c r="H1198" s="205">
        <v>0.8</v>
      </c>
      <c r="I1198" s="206"/>
      <c r="J1198" s="822"/>
      <c r="K1198" s="823"/>
      <c r="L1198" s="823"/>
      <c r="M1198" s="823"/>
      <c r="N1198" s="824"/>
    </row>
    <row r="1199" spans="1:14" ht="15.75" x14ac:dyDescent="0.2">
      <c r="A1199" s="197" t="s">
        <v>803</v>
      </c>
      <c r="B1199" s="207" t="s">
        <v>1723</v>
      </c>
      <c r="C1199" s="204" t="s">
        <v>13</v>
      </c>
      <c r="D1199" s="204" t="s">
        <v>13</v>
      </c>
      <c r="E1199" s="204" t="s">
        <v>13</v>
      </c>
      <c r="F1199" s="204" t="s">
        <v>13</v>
      </c>
      <c r="G1199" s="205"/>
      <c r="H1199" s="205"/>
      <c r="I1199" s="206"/>
      <c r="J1199" s="822"/>
      <c r="K1199" s="823"/>
      <c r="L1199" s="823"/>
      <c r="M1199" s="823"/>
      <c r="N1199" s="824"/>
    </row>
    <row r="1200" spans="1:14" ht="15.75" x14ac:dyDescent="0.25">
      <c r="A1200" s="197" t="s">
        <v>1724</v>
      </c>
      <c r="B1200" s="207" t="s">
        <v>1725</v>
      </c>
      <c r="C1200" s="204">
        <v>41640</v>
      </c>
      <c r="D1200" s="204">
        <v>41671</v>
      </c>
      <c r="E1200" s="204" t="s">
        <v>13</v>
      </c>
      <c r="F1200" s="204" t="s">
        <v>13</v>
      </c>
      <c r="G1200" s="205">
        <v>0</v>
      </c>
      <c r="H1200" s="205">
        <v>0</v>
      </c>
      <c r="I1200" s="208"/>
      <c r="J1200" s="822"/>
      <c r="K1200" s="823"/>
      <c r="L1200" s="823"/>
      <c r="M1200" s="823"/>
      <c r="N1200" s="824"/>
    </row>
    <row r="1201" spans="1:14" ht="47.25" x14ac:dyDescent="0.25">
      <c r="A1201" s="197" t="s">
        <v>1726</v>
      </c>
      <c r="B1201" s="207" t="s">
        <v>1727</v>
      </c>
      <c r="C1201" s="209" t="s">
        <v>13</v>
      </c>
      <c r="D1201" s="209" t="s">
        <v>13</v>
      </c>
      <c r="E1201" s="209" t="s">
        <v>13</v>
      </c>
      <c r="F1201" s="209" t="s">
        <v>13</v>
      </c>
      <c r="G1201" s="210"/>
      <c r="H1201" s="210"/>
      <c r="I1201" s="208"/>
      <c r="J1201" s="822"/>
      <c r="K1201" s="823"/>
      <c r="L1201" s="823"/>
      <c r="M1201" s="823"/>
      <c r="N1201" s="824"/>
    </row>
    <row r="1202" spans="1:14" ht="15.75" x14ac:dyDescent="0.25">
      <c r="A1202" s="197">
        <v>2</v>
      </c>
      <c r="B1202" s="198" t="s">
        <v>1728</v>
      </c>
      <c r="C1202" s="199"/>
      <c r="D1202" s="210"/>
      <c r="E1202" s="199"/>
      <c r="F1202" s="210"/>
      <c r="G1202" s="210"/>
      <c r="H1202" s="210"/>
      <c r="I1202" s="208"/>
      <c r="J1202" s="822"/>
      <c r="K1202" s="823"/>
      <c r="L1202" s="823"/>
      <c r="M1202" s="823"/>
      <c r="N1202" s="824"/>
    </row>
    <row r="1203" spans="1:14" ht="31.5" x14ac:dyDescent="0.25">
      <c r="A1203" s="197" t="s">
        <v>815</v>
      </c>
      <c r="B1203" s="207" t="s">
        <v>1729</v>
      </c>
      <c r="C1203" s="209" t="s">
        <v>13</v>
      </c>
      <c r="D1203" s="209" t="s">
        <v>13</v>
      </c>
      <c r="E1203" s="209" t="s">
        <v>13</v>
      </c>
      <c r="F1203" s="209" t="s">
        <v>13</v>
      </c>
      <c r="G1203" s="211">
        <v>0</v>
      </c>
      <c r="H1203" s="211">
        <v>0</v>
      </c>
      <c r="I1203" s="208"/>
      <c r="J1203" s="822"/>
      <c r="K1203" s="823"/>
      <c r="L1203" s="823"/>
      <c r="M1203" s="823"/>
      <c r="N1203" s="824"/>
    </row>
    <row r="1204" spans="1:14" ht="47.25" x14ac:dyDescent="0.25">
      <c r="A1204" s="197" t="s">
        <v>218</v>
      </c>
      <c r="B1204" s="207" t="s">
        <v>1730</v>
      </c>
      <c r="C1204" s="209" t="s">
        <v>13</v>
      </c>
      <c r="D1204" s="209" t="s">
        <v>13</v>
      </c>
      <c r="E1204" s="209" t="s">
        <v>13</v>
      </c>
      <c r="F1204" s="209" t="s">
        <v>13</v>
      </c>
      <c r="G1204" s="210"/>
      <c r="H1204" s="210"/>
      <c r="I1204" s="208"/>
      <c r="J1204" s="822"/>
      <c r="K1204" s="823"/>
      <c r="L1204" s="823"/>
      <c r="M1204" s="823"/>
      <c r="N1204" s="824"/>
    </row>
    <row r="1205" spans="1:14" ht="31.5" x14ac:dyDescent="0.25">
      <c r="A1205" s="197" t="s">
        <v>818</v>
      </c>
      <c r="B1205" s="207" t="s">
        <v>1731</v>
      </c>
      <c r="C1205" s="209" t="s">
        <v>13</v>
      </c>
      <c r="D1205" s="209" t="s">
        <v>13</v>
      </c>
      <c r="E1205" s="209" t="s">
        <v>13</v>
      </c>
      <c r="F1205" s="209" t="s">
        <v>13</v>
      </c>
      <c r="G1205" s="210"/>
      <c r="H1205" s="210"/>
      <c r="I1205" s="208"/>
      <c r="J1205" s="822"/>
      <c r="K1205" s="823"/>
      <c r="L1205" s="823"/>
      <c r="M1205" s="823"/>
      <c r="N1205" s="824"/>
    </row>
    <row r="1206" spans="1:14" ht="47.25" x14ac:dyDescent="0.25">
      <c r="A1206" s="197">
        <v>3</v>
      </c>
      <c r="B1206" s="198" t="s">
        <v>1732</v>
      </c>
      <c r="C1206" s="199"/>
      <c r="D1206" s="210"/>
      <c r="E1206" s="199"/>
      <c r="F1206" s="210"/>
      <c r="G1206" s="210"/>
      <c r="H1206" s="210"/>
      <c r="I1206" s="208"/>
      <c r="J1206" s="822"/>
      <c r="K1206" s="823"/>
      <c r="L1206" s="823"/>
      <c r="M1206" s="823"/>
      <c r="N1206" s="824"/>
    </row>
    <row r="1207" spans="1:14" ht="31.5" x14ac:dyDescent="0.25">
      <c r="A1207" s="197" t="s">
        <v>1044</v>
      </c>
      <c r="B1207" s="207" t="s">
        <v>1733</v>
      </c>
      <c r="C1207" s="204" t="s">
        <v>13</v>
      </c>
      <c r="D1207" s="204" t="s">
        <v>13</v>
      </c>
      <c r="E1207" s="204" t="s">
        <v>13</v>
      </c>
      <c r="F1207" s="204" t="s">
        <v>13</v>
      </c>
      <c r="G1207" s="211"/>
      <c r="H1207" s="211"/>
      <c r="I1207" s="208"/>
      <c r="J1207" s="822"/>
      <c r="K1207" s="823"/>
      <c r="L1207" s="823"/>
      <c r="M1207" s="823"/>
      <c r="N1207" s="824"/>
    </row>
    <row r="1208" spans="1:14" ht="15.75" x14ac:dyDescent="0.25">
      <c r="A1208" s="197" t="s">
        <v>1046</v>
      </c>
      <c r="B1208" s="207" t="s">
        <v>1734</v>
      </c>
      <c r="C1208" s="209" t="s">
        <v>13</v>
      </c>
      <c r="D1208" s="209" t="s">
        <v>13</v>
      </c>
      <c r="E1208" s="209" t="s">
        <v>13</v>
      </c>
      <c r="F1208" s="209" t="s">
        <v>13</v>
      </c>
      <c r="G1208" s="205">
        <v>0</v>
      </c>
      <c r="H1208" s="205">
        <v>0</v>
      </c>
      <c r="I1208" s="208"/>
      <c r="J1208" s="822"/>
      <c r="K1208" s="823"/>
      <c r="L1208" s="823"/>
      <c r="M1208" s="823"/>
      <c r="N1208" s="824"/>
    </row>
    <row r="1209" spans="1:14" ht="15.75" x14ac:dyDescent="0.25">
      <c r="A1209" s="197" t="s">
        <v>1049</v>
      </c>
      <c r="B1209" s="207" t="s">
        <v>1735</v>
      </c>
      <c r="C1209" s="209" t="s">
        <v>13</v>
      </c>
      <c r="D1209" s="209" t="s">
        <v>13</v>
      </c>
      <c r="E1209" s="209" t="s">
        <v>13</v>
      </c>
      <c r="F1209" s="209" t="s">
        <v>13</v>
      </c>
      <c r="G1209" s="211">
        <v>0</v>
      </c>
      <c r="H1209" s="211">
        <v>0</v>
      </c>
      <c r="I1209" s="208"/>
      <c r="J1209" s="822" t="s">
        <v>1736</v>
      </c>
      <c r="K1209" s="823"/>
      <c r="L1209" s="823"/>
      <c r="M1209" s="823"/>
      <c r="N1209" s="824"/>
    </row>
    <row r="1210" spans="1:14" ht="15.75" x14ac:dyDescent="0.25">
      <c r="A1210" s="197" t="s">
        <v>1052</v>
      </c>
      <c r="B1210" s="207" t="s">
        <v>1737</v>
      </c>
      <c r="C1210" s="209" t="s">
        <v>13</v>
      </c>
      <c r="D1210" s="209" t="s">
        <v>13</v>
      </c>
      <c r="E1210" s="209" t="s">
        <v>13</v>
      </c>
      <c r="F1210" s="209" t="s">
        <v>13</v>
      </c>
      <c r="G1210" s="211">
        <v>0</v>
      </c>
      <c r="H1210" s="211">
        <v>0</v>
      </c>
      <c r="I1210" s="208"/>
      <c r="J1210" s="822"/>
      <c r="K1210" s="823"/>
      <c r="L1210" s="823"/>
      <c r="M1210" s="823"/>
      <c r="N1210" s="824"/>
    </row>
    <row r="1211" spans="1:14" ht="15.75" x14ac:dyDescent="0.25">
      <c r="A1211" s="197" t="s">
        <v>1054</v>
      </c>
      <c r="B1211" s="207" t="s">
        <v>1738</v>
      </c>
      <c r="C1211" s="209" t="s">
        <v>13</v>
      </c>
      <c r="D1211" s="209" t="s">
        <v>13</v>
      </c>
      <c r="E1211" s="209" t="s">
        <v>13</v>
      </c>
      <c r="F1211" s="209" t="s">
        <v>13</v>
      </c>
      <c r="G1211" s="211">
        <v>0</v>
      </c>
      <c r="H1211" s="211">
        <v>0</v>
      </c>
      <c r="I1211" s="208"/>
      <c r="J1211" s="822"/>
      <c r="K1211" s="823"/>
      <c r="L1211" s="823"/>
      <c r="M1211" s="823"/>
      <c r="N1211" s="824"/>
    </row>
    <row r="1212" spans="1:14" ht="15.75" x14ac:dyDescent="0.2">
      <c r="A1212" s="197">
        <v>4</v>
      </c>
      <c r="B1212" s="198" t="s">
        <v>1739</v>
      </c>
      <c r="C1212" s="199"/>
      <c r="D1212" s="210"/>
      <c r="E1212" s="199"/>
      <c r="F1212" s="210"/>
      <c r="G1212" s="210"/>
      <c r="H1212" s="210"/>
      <c r="I1212" s="213"/>
      <c r="J1212" s="822"/>
      <c r="K1212" s="823"/>
      <c r="L1212" s="823"/>
      <c r="M1212" s="823"/>
      <c r="N1212" s="824"/>
    </row>
    <row r="1213" spans="1:14" ht="15.75" x14ac:dyDescent="0.2">
      <c r="A1213" s="197" t="s">
        <v>1073</v>
      </c>
      <c r="B1213" s="207" t="s">
        <v>1740</v>
      </c>
      <c r="C1213" s="209" t="s">
        <v>13</v>
      </c>
      <c r="D1213" s="209" t="s">
        <v>13</v>
      </c>
      <c r="E1213" s="209" t="s">
        <v>13</v>
      </c>
      <c r="F1213" s="209" t="s">
        <v>13</v>
      </c>
      <c r="G1213" s="211">
        <v>0</v>
      </c>
      <c r="H1213" s="211">
        <v>0</v>
      </c>
      <c r="I1213" s="213"/>
      <c r="J1213" s="822"/>
      <c r="K1213" s="823"/>
      <c r="L1213" s="823"/>
      <c r="M1213" s="823"/>
      <c r="N1213" s="824"/>
    </row>
    <row r="1214" spans="1:14" ht="47.25" x14ac:dyDescent="0.25">
      <c r="A1214" s="197" t="s">
        <v>1078</v>
      </c>
      <c r="B1214" s="207" t="s">
        <v>1741</v>
      </c>
      <c r="C1214" s="204" t="s">
        <v>13</v>
      </c>
      <c r="D1214" s="212" t="s">
        <v>13</v>
      </c>
      <c r="E1214" s="204" t="s">
        <v>13</v>
      </c>
      <c r="F1214" s="212" t="s">
        <v>13</v>
      </c>
      <c r="G1214" s="211"/>
      <c r="H1214" s="211"/>
      <c r="I1214" s="208"/>
      <c r="J1214" s="822"/>
      <c r="K1214" s="823"/>
      <c r="L1214" s="823"/>
      <c r="M1214" s="823"/>
      <c r="N1214" s="824"/>
    </row>
    <row r="1215" spans="1:14" ht="31.5" x14ac:dyDescent="0.25">
      <c r="A1215" s="197" t="s">
        <v>1087</v>
      </c>
      <c r="B1215" s="207" t="s">
        <v>1742</v>
      </c>
      <c r="C1215" s="209" t="s">
        <v>13</v>
      </c>
      <c r="D1215" s="209" t="s">
        <v>13</v>
      </c>
      <c r="E1215" s="209" t="s">
        <v>13</v>
      </c>
      <c r="F1215" s="209" t="s">
        <v>13</v>
      </c>
      <c r="G1215" s="211">
        <v>0</v>
      </c>
      <c r="H1215" s="211">
        <v>0</v>
      </c>
      <c r="I1215" s="208"/>
      <c r="J1215" s="822"/>
      <c r="K1215" s="823"/>
      <c r="L1215" s="823"/>
      <c r="M1215" s="823"/>
      <c r="N1215" s="824"/>
    </row>
    <row r="1216" spans="1:14" ht="32.25" thickBot="1" x14ac:dyDescent="0.3">
      <c r="A1216" s="214" t="s">
        <v>1108</v>
      </c>
      <c r="B1216" s="215" t="s">
        <v>1743</v>
      </c>
      <c r="C1216" s="209" t="s">
        <v>13</v>
      </c>
      <c r="D1216" s="209" t="s">
        <v>13</v>
      </c>
      <c r="E1216" s="209" t="s">
        <v>13</v>
      </c>
      <c r="F1216" s="209" t="s">
        <v>13</v>
      </c>
      <c r="G1216" s="218">
        <v>0</v>
      </c>
      <c r="H1216" s="218">
        <v>0</v>
      </c>
      <c r="I1216" s="219"/>
      <c r="J1216" s="825"/>
      <c r="K1216" s="826"/>
      <c r="L1216" s="826"/>
      <c r="M1216" s="826"/>
      <c r="N1216" s="827"/>
    </row>
    <row r="1217" spans="1:14" ht="16.5" thickBot="1" x14ac:dyDescent="0.25">
      <c r="A1217" s="1083" t="s">
        <v>672</v>
      </c>
      <c r="B1217" s="1083"/>
      <c r="C1217" s="1083"/>
      <c r="D1217" s="1083"/>
      <c r="E1217" s="1083"/>
      <c r="F1217" s="1083"/>
      <c r="G1217" s="1083"/>
      <c r="H1217" s="1083"/>
      <c r="I1217" s="1083"/>
      <c r="J1217" s="1083"/>
      <c r="K1217" s="1083"/>
      <c r="L1217" s="1083"/>
      <c r="M1217" s="1083"/>
      <c r="N1217" s="1084"/>
    </row>
    <row r="1218" spans="1:14" ht="15.75" x14ac:dyDescent="0.2">
      <c r="A1218" s="197">
        <v>1</v>
      </c>
      <c r="B1218" s="198" t="s">
        <v>1719</v>
      </c>
      <c r="C1218" s="199"/>
      <c r="D1218" s="200"/>
      <c r="E1218" s="201"/>
      <c r="F1218" s="201"/>
      <c r="G1218" s="201"/>
      <c r="H1218" s="201"/>
      <c r="I1218" s="202"/>
      <c r="J1218" s="831"/>
      <c r="K1218" s="832"/>
      <c r="L1218" s="832"/>
      <c r="M1218" s="832"/>
      <c r="N1218" s="833"/>
    </row>
    <row r="1219" spans="1:14" ht="15.75" x14ac:dyDescent="0.2">
      <c r="A1219" s="197" t="s">
        <v>787</v>
      </c>
      <c r="B1219" s="203" t="s">
        <v>1720</v>
      </c>
      <c r="C1219" s="204" t="s">
        <v>13</v>
      </c>
      <c r="D1219" s="204" t="s">
        <v>13</v>
      </c>
      <c r="E1219" s="204" t="s">
        <v>13</v>
      </c>
      <c r="F1219" s="204" t="s">
        <v>13</v>
      </c>
      <c r="G1219" s="205"/>
      <c r="H1219" s="205"/>
      <c r="I1219" s="206"/>
      <c r="J1219" s="822"/>
      <c r="K1219" s="823"/>
      <c r="L1219" s="823"/>
      <c r="M1219" s="823"/>
      <c r="N1219" s="824"/>
    </row>
    <row r="1220" spans="1:14" ht="15.75" x14ac:dyDescent="0.2">
      <c r="A1220" s="197" t="s">
        <v>799</v>
      </c>
      <c r="B1220" s="203" t="s">
        <v>1721</v>
      </c>
      <c r="C1220" s="204" t="s">
        <v>13</v>
      </c>
      <c r="D1220" s="204" t="s">
        <v>13</v>
      </c>
      <c r="E1220" s="204" t="s">
        <v>13</v>
      </c>
      <c r="F1220" s="204" t="s">
        <v>13</v>
      </c>
      <c r="G1220" s="205"/>
      <c r="H1220" s="205"/>
      <c r="I1220" s="206"/>
      <c r="J1220" s="822"/>
      <c r="K1220" s="823"/>
      <c r="L1220" s="823"/>
      <c r="M1220" s="823"/>
      <c r="N1220" s="824"/>
    </row>
    <row r="1221" spans="1:14" ht="31.5" x14ac:dyDescent="0.2">
      <c r="A1221" s="197" t="s">
        <v>801</v>
      </c>
      <c r="B1221" s="207" t="s">
        <v>1722</v>
      </c>
      <c r="C1221" s="204">
        <v>41548</v>
      </c>
      <c r="D1221" s="204">
        <v>41548</v>
      </c>
      <c r="E1221" s="204">
        <v>41548</v>
      </c>
      <c r="F1221" s="204">
        <v>41548</v>
      </c>
      <c r="G1221" s="205">
        <v>1</v>
      </c>
      <c r="H1221" s="205">
        <v>1</v>
      </c>
      <c r="I1221" s="206"/>
      <c r="J1221" s="822"/>
      <c r="K1221" s="823"/>
      <c r="L1221" s="823"/>
      <c r="M1221" s="823"/>
      <c r="N1221" s="824"/>
    </row>
    <row r="1222" spans="1:14" ht="15.75" x14ac:dyDescent="0.2">
      <c r="A1222" s="197" t="s">
        <v>803</v>
      </c>
      <c r="B1222" s="207" t="s">
        <v>1723</v>
      </c>
      <c r="C1222" s="204" t="s">
        <v>13</v>
      </c>
      <c r="D1222" s="204" t="s">
        <v>13</v>
      </c>
      <c r="E1222" s="204" t="s">
        <v>13</v>
      </c>
      <c r="F1222" s="204" t="s">
        <v>13</v>
      </c>
      <c r="G1222" s="205"/>
      <c r="H1222" s="205"/>
      <c r="I1222" s="206"/>
      <c r="J1222" s="822"/>
      <c r="K1222" s="823"/>
      <c r="L1222" s="823"/>
      <c r="M1222" s="823"/>
      <c r="N1222" s="824"/>
    </row>
    <row r="1223" spans="1:14" ht="15.75" x14ac:dyDescent="0.25">
      <c r="A1223" s="197" t="s">
        <v>1724</v>
      </c>
      <c r="B1223" s="207" t="s">
        <v>1725</v>
      </c>
      <c r="C1223" s="204">
        <v>41579</v>
      </c>
      <c r="D1223" s="204">
        <v>41579</v>
      </c>
      <c r="E1223" s="204">
        <v>41579</v>
      </c>
      <c r="F1223" s="204">
        <v>41579</v>
      </c>
      <c r="G1223" s="205">
        <v>1</v>
      </c>
      <c r="H1223" s="205">
        <v>1</v>
      </c>
      <c r="I1223" s="208"/>
      <c r="J1223" s="822"/>
      <c r="K1223" s="823"/>
      <c r="L1223" s="823"/>
      <c r="M1223" s="823"/>
      <c r="N1223" s="824"/>
    </row>
    <row r="1224" spans="1:14" ht="47.25" x14ac:dyDescent="0.25">
      <c r="A1224" s="197" t="s">
        <v>1726</v>
      </c>
      <c r="B1224" s="207" t="s">
        <v>1727</v>
      </c>
      <c r="C1224" s="209" t="s">
        <v>13</v>
      </c>
      <c r="D1224" s="209" t="s">
        <v>13</v>
      </c>
      <c r="E1224" s="209" t="s">
        <v>13</v>
      </c>
      <c r="F1224" s="209" t="s">
        <v>13</v>
      </c>
      <c r="G1224" s="210"/>
      <c r="H1224" s="210"/>
      <c r="I1224" s="208"/>
      <c r="J1224" s="822"/>
      <c r="K1224" s="823"/>
      <c r="L1224" s="823"/>
      <c r="M1224" s="823"/>
      <c r="N1224" s="824"/>
    </row>
    <row r="1225" spans="1:14" ht="15.75" x14ac:dyDescent="0.25">
      <c r="A1225" s="197">
        <v>2</v>
      </c>
      <c r="B1225" s="198" t="s">
        <v>1728</v>
      </c>
      <c r="C1225" s="199"/>
      <c r="D1225" s="210"/>
      <c r="E1225" s="199"/>
      <c r="F1225" s="210"/>
      <c r="G1225" s="210"/>
      <c r="H1225" s="210"/>
      <c r="I1225" s="208"/>
      <c r="J1225" s="822"/>
      <c r="K1225" s="823"/>
      <c r="L1225" s="823"/>
      <c r="M1225" s="823"/>
      <c r="N1225" s="824"/>
    </row>
    <row r="1226" spans="1:14" ht="31.5" x14ac:dyDescent="0.25">
      <c r="A1226" s="197" t="s">
        <v>815</v>
      </c>
      <c r="B1226" s="207" t="s">
        <v>1729</v>
      </c>
      <c r="C1226" s="204">
        <v>41609</v>
      </c>
      <c r="D1226" s="204">
        <v>41609</v>
      </c>
      <c r="E1226" s="204">
        <v>41609</v>
      </c>
      <c r="F1226" s="204">
        <v>41609</v>
      </c>
      <c r="G1226" s="211">
        <v>1</v>
      </c>
      <c r="H1226" s="211">
        <v>1</v>
      </c>
      <c r="I1226" s="208"/>
      <c r="J1226" s="822"/>
      <c r="K1226" s="823"/>
      <c r="L1226" s="823"/>
      <c r="M1226" s="823"/>
      <c r="N1226" s="824"/>
    </row>
    <row r="1227" spans="1:14" ht="47.25" x14ac:dyDescent="0.25">
      <c r="A1227" s="197" t="s">
        <v>218</v>
      </c>
      <c r="B1227" s="207" t="s">
        <v>1730</v>
      </c>
      <c r="C1227" s="209" t="s">
        <v>13</v>
      </c>
      <c r="D1227" s="209" t="s">
        <v>13</v>
      </c>
      <c r="E1227" s="209" t="s">
        <v>13</v>
      </c>
      <c r="F1227" s="209" t="s">
        <v>13</v>
      </c>
      <c r="G1227" s="210"/>
      <c r="H1227" s="210"/>
      <c r="I1227" s="208"/>
      <c r="J1227" s="822"/>
      <c r="K1227" s="823"/>
      <c r="L1227" s="823"/>
      <c r="M1227" s="823"/>
      <c r="N1227" s="824"/>
    </row>
    <row r="1228" spans="1:14" ht="31.5" x14ac:dyDescent="0.25">
      <c r="A1228" s="197" t="s">
        <v>818</v>
      </c>
      <c r="B1228" s="207" t="s">
        <v>1731</v>
      </c>
      <c r="C1228" s="209" t="s">
        <v>13</v>
      </c>
      <c r="D1228" s="209" t="s">
        <v>13</v>
      </c>
      <c r="E1228" s="209" t="s">
        <v>13</v>
      </c>
      <c r="F1228" s="209" t="s">
        <v>13</v>
      </c>
      <c r="G1228" s="210"/>
      <c r="H1228" s="210"/>
      <c r="I1228" s="208"/>
      <c r="J1228" s="822"/>
      <c r="K1228" s="823"/>
      <c r="L1228" s="823"/>
      <c r="M1228" s="823"/>
      <c r="N1228" s="824"/>
    </row>
    <row r="1229" spans="1:14" ht="47.25" x14ac:dyDescent="0.25">
      <c r="A1229" s="197">
        <v>3</v>
      </c>
      <c r="B1229" s="198" t="s">
        <v>1732</v>
      </c>
      <c r="C1229" s="199"/>
      <c r="D1229" s="210"/>
      <c r="E1229" s="199"/>
      <c r="F1229" s="210"/>
      <c r="G1229" s="210"/>
      <c r="H1229" s="210"/>
      <c r="I1229" s="208"/>
      <c r="J1229" s="822"/>
      <c r="K1229" s="823"/>
      <c r="L1229" s="823"/>
      <c r="M1229" s="823"/>
      <c r="N1229" s="824"/>
    </row>
    <row r="1230" spans="1:14" ht="31.5" x14ac:dyDescent="0.25">
      <c r="A1230" s="197" t="s">
        <v>1044</v>
      </c>
      <c r="B1230" s="207" t="s">
        <v>1733</v>
      </c>
      <c r="C1230" s="204" t="s">
        <v>13</v>
      </c>
      <c r="D1230" s="204" t="s">
        <v>13</v>
      </c>
      <c r="E1230" s="204" t="s">
        <v>13</v>
      </c>
      <c r="F1230" s="204" t="s">
        <v>13</v>
      </c>
      <c r="G1230" s="211"/>
      <c r="H1230" s="211"/>
      <c r="I1230" s="208"/>
      <c r="J1230" s="822"/>
      <c r="K1230" s="823"/>
      <c r="L1230" s="823"/>
      <c r="M1230" s="823"/>
      <c r="N1230" s="824"/>
    </row>
    <row r="1231" spans="1:14" ht="15.75" x14ac:dyDescent="0.25">
      <c r="A1231" s="197" t="s">
        <v>1046</v>
      </c>
      <c r="B1231" s="207" t="s">
        <v>1734</v>
      </c>
      <c r="C1231" s="204">
        <v>41609</v>
      </c>
      <c r="D1231" s="204">
        <v>41671</v>
      </c>
      <c r="E1231" s="204">
        <v>41487</v>
      </c>
      <c r="F1231" s="204"/>
      <c r="G1231" s="205">
        <v>0.9</v>
      </c>
      <c r="H1231" s="205">
        <v>0.9</v>
      </c>
      <c r="I1231" s="208"/>
      <c r="J1231" s="822"/>
      <c r="K1231" s="823"/>
      <c r="L1231" s="823"/>
      <c r="M1231" s="823"/>
      <c r="N1231" s="824"/>
    </row>
    <row r="1232" spans="1:14" ht="15.75" x14ac:dyDescent="0.25">
      <c r="A1232" s="197" t="s">
        <v>1049</v>
      </c>
      <c r="B1232" s="207" t="s">
        <v>1735</v>
      </c>
      <c r="C1232" s="204">
        <v>41609</v>
      </c>
      <c r="D1232" s="204">
        <v>41671</v>
      </c>
      <c r="E1232" s="212">
        <v>41487</v>
      </c>
      <c r="F1232" s="212"/>
      <c r="G1232" s="211">
        <v>0.8</v>
      </c>
      <c r="H1232" s="211">
        <v>0.8</v>
      </c>
      <c r="I1232" s="208"/>
      <c r="J1232" s="822" t="s">
        <v>1736</v>
      </c>
      <c r="K1232" s="823"/>
      <c r="L1232" s="823"/>
      <c r="M1232" s="823"/>
      <c r="N1232" s="824"/>
    </row>
    <row r="1233" spans="1:14" ht="15.75" x14ac:dyDescent="0.25">
      <c r="A1233" s="197" t="s">
        <v>1052</v>
      </c>
      <c r="B1233" s="207" t="s">
        <v>1737</v>
      </c>
      <c r="C1233" s="204">
        <v>41671</v>
      </c>
      <c r="D1233" s="204">
        <v>41671</v>
      </c>
      <c r="E1233" s="212"/>
      <c r="F1233" s="212"/>
      <c r="G1233" s="211">
        <v>0</v>
      </c>
      <c r="H1233" s="211">
        <v>0</v>
      </c>
      <c r="I1233" s="208"/>
      <c r="J1233" s="822"/>
      <c r="K1233" s="823"/>
      <c r="L1233" s="823"/>
      <c r="M1233" s="823"/>
      <c r="N1233" s="824"/>
    </row>
    <row r="1234" spans="1:14" ht="15.75" x14ac:dyDescent="0.25">
      <c r="A1234" s="197" t="s">
        <v>1054</v>
      </c>
      <c r="B1234" s="207" t="s">
        <v>1738</v>
      </c>
      <c r="C1234" s="212" t="s">
        <v>13</v>
      </c>
      <c r="D1234" s="204">
        <v>41671</v>
      </c>
      <c r="E1234" s="212" t="s">
        <v>13</v>
      </c>
      <c r="F1234" s="212"/>
      <c r="G1234" s="211">
        <v>0</v>
      </c>
      <c r="H1234" s="211">
        <v>0</v>
      </c>
      <c r="I1234" s="208"/>
      <c r="J1234" s="822"/>
      <c r="K1234" s="823"/>
      <c r="L1234" s="823"/>
      <c r="M1234" s="823"/>
      <c r="N1234" s="824"/>
    </row>
    <row r="1235" spans="1:14" ht="15.75" x14ac:dyDescent="0.2">
      <c r="A1235" s="197">
        <v>4</v>
      </c>
      <c r="B1235" s="198" t="s">
        <v>1739</v>
      </c>
      <c r="C1235" s="199"/>
      <c r="D1235" s="210"/>
      <c r="E1235" s="199"/>
      <c r="F1235" s="210"/>
      <c r="G1235" s="210"/>
      <c r="H1235" s="210"/>
      <c r="I1235" s="213"/>
      <c r="J1235" s="822"/>
      <c r="K1235" s="823"/>
      <c r="L1235" s="823"/>
      <c r="M1235" s="823"/>
      <c r="N1235" s="824"/>
    </row>
    <row r="1236" spans="1:14" ht="15.75" x14ac:dyDescent="0.2">
      <c r="A1236" s="197" t="s">
        <v>1073</v>
      </c>
      <c r="B1236" s="207" t="s">
        <v>1740</v>
      </c>
      <c r="C1236" s="212">
        <v>41671</v>
      </c>
      <c r="D1236" s="212">
        <v>41671</v>
      </c>
      <c r="E1236" s="212"/>
      <c r="F1236" s="212"/>
      <c r="G1236" s="211">
        <v>0</v>
      </c>
      <c r="H1236" s="211">
        <v>0</v>
      </c>
      <c r="I1236" s="213"/>
      <c r="J1236" s="822"/>
      <c r="K1236" s="823"/>
      <c r="L1236" s="823"/>
      <c r="M1236" s="823"/>
      <c r="N1236" s="824"/>
    </row>
    <row r="1237" spans="1:14" ht="47.25" x14ac:dyDescent="0.25">
      <c r="A1237" s="197" t="s">
        <v>1078</v>
      </c>
      <c r="B1237" s="207" t="s">
        <v>1741</v>
      </c>
      <c r="C1237" s="204" t="s">
        <v>13</v>
      </c>
      <c r="D1237" s="212" t="s">
        <v>13</v>
      </c>
      <c r="E1237" s="204"/>
      <c r="F1237" s="212"/>
      <c r="G1237" s="211"/>
      <c r="H1237" s="211"/>
      <c r="I1237" s="208"/>
      <c r="J1237" s="822"/>
      <c r="K1237" s="823"/>
      <c r="L1237" s="823"/>
      <c r="M1237" s="823"/>
      <c r="N1237" s="824"/>
    </row>
    <row r="1238" spans="1:14" ht="31.5" x14ac:dyDescent="0.25">
      <c r="A1238" s="197" t="s">
        <v>1087</v>
      </c>
      <c r="B1238" s="207" t="s">
        <v>1742</v>
      </c>
      <c r="C1238" s="212">
        <v>41671</v>
      </c>
      <c r="D1238" s="212">
        <v>41671</v>
      </c>
      <c r="E1238" s="212"/>
      <c r="F1238" s="212"/>
      <c r="G1238" s="211">
        <v>0</v>
      </c>
      <c r="H1238" s="211">
        <v>0</v>
      </c>
      <c r="I1238" s="208"/>
      <c r="J1238" s="822"/>
      <c r="K1238" s="823"/>
      <c r="L1238" s="823"/>
      <c r="M1238" s="823"/>
      <c r="N1238" s="824"/>
    </row>
    <row r="1239" spans="1:14" ht="32.25" thickBot="1" x14ac:dyDescent="0.3">
      <c r="A1239" s="214" t="s">
        <v>1108</v>
      </c>
      <c r="B1239" s="215" t="s">
        <v>1743</v>
      </c>
      <c r="C1239" s="212">
        <v>41671</v>
      </c>
      <c r="D1239" s="212">
        <v>41671</v>
      </c>
      <c r="E1239" s="212"/>
      <c r="F1239" s="212"/>
      <c r="G1239" s="218">
        <v>0</v>
      </c>
      <c r="H1239" s="218">
        <v>0</v>
      </c>
      <c r="I1239" s="219"/>
      <c r="J1239" s="825"/>
      <c r="K1239" s="826"/>
      <c r="L1239" s="826"/>
      <c r="M1239" s="826"/>
      <c r="N1239" s="827"/>
    </row>
    <row r="1240" spans="1:14" ht="16.5" thickBot="1" x14ac:dyDescent="0.25">
      <c r="A1240" s="1083" t="s">
        <v>1787</v>
      </c>
      <c r="B1240" s="1083"/>
      <c r="C1240" s="1083"/>
      <c r="D1240" s="1083"/>
      <c r="E1240" s="1083"/>
      <c r="F1240" s="1083"/>
      <c r="G1240" s="1083"/>
      <c r="H1240" s="1083"/>
      <c r="I1240" s="1083"/>
      <c r="J1240" s="1083"/>
      <c r="K1240" s="1083"/>
      <c r="L1240" s="1083"/>
      <c r="M1240" s="1083"/>
      <c r="N1240" s="1084"/>
    </row>
    <row r="1241" spans="1:14" ht="15.75" x14ac:dyDescent="0.2">
      <c r="A1241" s="197">
        <v>1</v>
      </c>
      <c r="B1241" s="198" t="s">
        <v>1719</v>
      </c>
      <c r="C1241" s="199"/>
      <c r="D1241" s="200"/>
      <c r="E1241" s="201"/>
      <c r="F1241" s="201"/>
      <c r="G1241" s="201"/>
      <c r="H1241" s="201"/>
      <c r="I1241" s="202"/>
      <c r="J1241" s="831"/>
      <c r="K1241" s="832"/>
      <c r="L1241" s="832"/>
      <c r="M1241" s="832"/>
      <c r="N1241" s="833"/>
    </row>
    <row r="1242" spans="1:14" ht="15.75" x14ac:dyDescent="0.2">
      <c r="A1242" s="197" t="s">
        <v>787</v>
      </c>
      <c r="B1242" s="203" t="s">
        <v>1720</v>
      </c>
      <c r="C1242" s="204" t="s">
        <v>13</v>
      </c>
      <c r="D1242" s="204" t="s">
        <v>13</v>
      </c>
      <c r="E1242" s="204" t="s">
        <v>13</v>
      </c>
      <c r="F1242" s="204" t="s">
        <v>13</v>
      </c>
      <c r="G1242" s="205"/>
      <c r="H1242" s="205"/>
      <c r="I1242" s="206"/>
      <c r="J1242" s="822"/>
      <c r="K1242" s="823"/>
      <c r="L1242" s="823"/>
      <c r="M1242" s="823"/>
      <c r="N1242" s="824"/>
    </row>
    <row r="1243" spans="1:14" ht="15.75" x14ac:dyDescent="0.2">
      <c r="A1243" s="197" t="s">
        <v>799</v>
      </c>
      <c r="B1243" s="203" t="s">
        <v>1721</v>
      </c>
      <c r="C1243" s="204" t="s">
        <v>13</v>
      </c>
      <c r="D1243" s="204" t="s">
        <v>13</v>
      </c>
      <c r="E1243" s="204" t="s">
        <v>13</v>
      </c>
      <c r="F1243" s="204" t="s">
        <v>13</v>
      </c>
      <c r="G1243" s="205"/>
      <c r="H1243" s="205"/>
      <c r="I1243" s="206"/>
      <c r="J1243" s="822"/>
      <c r="K1243" s="823"/>
      <c r="L1243" s="823"/>
      <c r="M1243" s="823"/>
      <c r="N1243" s="824"/>
    </row>
    <row r="1244" spans="1:14" ht="31.5" x14ac:dyDescent="0.2">
      <c r="A1244" s="197" t="s">
        <v>801</v>
      </c>
      <c r="B1244" s="207" t="s">
        <v>1722</v>
      </c>
      <c r="C1244" s="204">
        <v>41426</v>
      </c>
      <c r="D1244" s="204">
        <v>41426</v>
      </c>
      <c r="E1244" s="204">
        <v>41426</v>
      </c>
      <c r="F1244" s="204">
        <v>41426</v>
      </c>
      <c r="G1244" s="205">
        <v>1</v>
      </c>
      <c r="H1244" s="205">
        <v>1</v>
      </c>
      <c r="I1244" s="206"/>
      <c r="J1244" s="822"/>
      <c r="K1244" s="823"/>
      <c r="L1244" s="823"/>
      <c r="M1244" s="823"/>
      <c r="N1244" s="824"/>
    </row>
    <row r="1245" spans="1:14" ht="15.75" x14ac:dyDescent="0.2">
      <c r="A1245" s="197" t="s">
        <v>803</v>
      </c>
      <c r="B1245" s="207" t="s">
        <v>1723</v>
      </c>
      <c r="C1245" s="204" t="s">
        <v>13</v>
      </c>
      <c r="D1245" s="204" t="s">
        <v>13</v>
      </c>
      <c r="E1245" s="204" t="s">
        <v>13</v>
      </c>
      <c r="F1245" s="204" t="s">
        <v>13</v>
      </c>
      <c r="G1245" s="205"/>
      <c r="H1245" s="205"/>
      <c r="I1245" s="206"/>
      <c r="J1245" s="822"/>
      <c r="K1245" s="823"/>
      <c r="L1245" s="823"/>
      <c r="M1245" s="823"/>
      <c r="N1245" s="824"/>
    </row>
    <row r="1246" spans="1:14" ht="15.75" x14ac:dyDescent="0.25">
      <c r="A1246" s="197" t="s">
        <v>1724</v>
      </c>
      <c r="B1246" s="207" t="s">
        <v>1725</v>
      </c>
      <c r="C1246" s="204">
        <v>41456</v>
      </c>
      <c r="D1246" s="204">
        <v>41456</v>
      </c>
      <c r="E1246" s="204">
        <v>41456</v>
      </c>
      <c r="F1246" s="204">
        <v>41456</v>
      </c>
      <c r="G1246" s="205">
        <v>1</v>
      </c>
      <c r="H1246" s="205">
        <v>1</v>
      </c>
      <c r="I1246" s="208"/>
      <c r="J1246" s="822"/>
      <c r="K1246" s="823"/>
      <c r="L1246" s="823"/>
      <c r="M1246" s="823"/>
      <c r="N1246" s="824"/>
    </row>
    <row r="1247" spans="1:14" ht="47.25" x14ac:dyDescent="0.25">
      <c r="A1247" s="197" t="s">
        <v>1726</v>
      </c>
      <c r="B1247" s="207" t="s">
        <v>1727</v>
      </c>
      <c r="C1247" s="209" t="s">
        <v>13</v>
      </c>
      <c r="D1247" s="209" t="s">
        <v>13</v>
      </c>
      <c r="E1247" s="209" t="s">
        <v>13</v>
      </c>
      <c r="F1247" s="209" t="s">
        <v>13</v>
      </c>
      <c r="G1247" s="210"/>
      <c r="H1247" s="210"/>
      <c r="I1247" s="208"/>
      <c r="J1247" s="822"/>
      <c r="K1247" s="823"/>
      <c r="L1247" s="823"/>
      <c r="M1247" s="823"/>
      <c r="N1247" s="824"/>
    </row>
    <row r="1248" spans="1:14" ht="15.75" x14ac:dyDescent="0.25">
      <c r="A1248" s="197">
        <v>2</v>
      </c>
      <c r="B1248" s="198" t="s">
        <v>1728</v>
      </c>
      <c r="C1248" s="199"/>
      <c r="D1248" s="210"/>
      <c r="E1248" s="199"/>
      <c r="F1248" s="210"/>
      <c r="G1248" s="210"/>
      <c r="H1248" s="210"/>
      <c r="I1248" s="208"/>
      <c r="J1248" s="822"/>
      <c r="K1248" s="823"/>
      <c r="L1248" s="823"/>
      <c r="M1248" s="823"/>
      <c r="N1248" s="824"/>
    </row>
    <row r="1249" spans="1:14" ht="31.5" x14ac:dyDescent="0.25">
      <c r="A1249" s="197" t="s">
        <v>815</v>
      </c>
      <c r="B1249" s="207" t="s">
        <v>1729</v>
      </c>
      <c r="C1249" s="204">
        <v>41456</v>
      </c>
      <c r="D1249" s="204">
        <v>41456</v>
      </c>
      <c r="E1249" s="204">
        <v>41456</v>
      </c>
      <c r="F1249" s="204">
        <v>41456</v>
      </c>
      <c r="G1249" s="211">
        <v>1</v>
      </c>
      <c r="H1249" s="211">
        <v>1</v>
      </c>
      <c r="I1249" s="208"/>
      <c r="J1249" s="822"/>
      <c r="K1249" s="823"/>
      <c r="L1249" s="823"/>
      <c r="M1249" s="823"/>
      <c r="N1249" s="824"/>
    </row>
    <row r="1250" spans="1:14" ht="47.25" x14ac:dyDescent="0.25">
      <c r="A1250" s="197" t="s">
        <v>218</v>
      </c>
      <c r="B1250" s="207" t="s">
        <v>1730</v>
      </c>
      <c r="C1250" s="209" t="s">
        <v>13</v>
      </c>
      <c r="D1250" s="209" t="s">
        <v>13</v>
      </c>
      <c r="E1250" s="209" t="s">
        <v>13</v>
      </c>
      <c r="F1250" s="209" t="s">
        <v>13</v>
      </c>
      <c r="G1250" s="210"/>
      <c r="H1250" s="210"/>
      <c r="I1250" s="208"/>
      <c r="J1250" s="822"/>
      <c r="K1250" s="823"/>
      <c r="L1250" s="823"/>
      <c r="M1250" s="823"/>
      <c r="N1250" s="824"/>
    </row>
    <row r="1251" spans="1:14" ht="31.5" x14ac:dyDescent="0.25">
      <c r="A1251" s="197" t="s">
        <v>818</v>
      </c>
      <c r="B1251" s="207" t="s">
        <v>1731</v>
      </c>
      <c r="C1251" s="209" t="s">
        <v>13</v>
      </c>
      <c r="D1251" s="209" t="s">
        <v>13</v>
      </c>
      <c r="E1251" s="209" t="s">
        <v>13</v>
      </c>
      <c r="F1251" s="209" t="s">
        <v>13</v>
      </c>
      <c r="G1251" s="210"/>
      <c r="H1251" s="210"/>
      <c r="I1251" s="208"/>
      <c r="J1251" s="822"/>
      <c r="K1251" s="823"/>
      <c r="L1251" s="823"/>
      <c r="M1251" s="823"/>
      <c r="N1251" s="824"/>
    </row>
    <row r="1252" spans="1:14" ht="47.25" x14ac:dyDescent="0.25">
      <c r="A1252" s="197">
        <v>3</v>
      </c>
      <c r="B1252" s="198" t="s">
        <v>1732</v>
      </c>
      <c r="C1252" s="199"/>
      <c r="D1252" s="210"/>
      <c r="E1252" s="199"/>
      <c r="F1252" s="210"/>
      <c r="G1252" s="210"/>
      <c r="H1252" s="210"/>
      <c r="I1252" s="208"/>
      <c r="J1252" s="822"/>
      <c r="K1252" s="823"/>
      <c r="L1252" s="823"/>
      <c r="M1252" s="823"/>
      <c r="N1252" s="824"/>
    </row>
    <row r="1253" spans="1:14" ht="31.5" x14ac:dyDescent="0.25">
      <c r="A1253" s="197" t="s">
        <v>1044</v>
      </c>
      <c r="B1253" s="207" t="s">
        <v>1733</v>
      </c>
      <c r="C1253" s="204" t="s">
        <v>13</v>
      </c>
      <c r="D1253" s="204" t="s">
        <v>13</v>
      </c>
      <c r="E1253" s="204" t="s">
        <v>13</v>
      </c>
      <c r="F1253" s="204" t="s">
        <v>13</v>
      </c>
      <c r="G1253" s="211"/>
      <c r="H1253" s="211"/>
      <c r="I1253" s="208"/>
      <c r="J1253" s="822"/>
      <c r="K1253" s="823"/>
      <c r="L1253" s="823"/>
      <c r="M1253" s="823"/>
      <c r="N1253" s="824"/>
    </row>
    <row r="1254" spans="1:14" ht="15.75" x14ac:dyDescent="0.25">
      <c r="A1254" s="197" t="s">
        <v>1046</v>
      </c>
      <c r="B1254" s="207" t="s">
        <v>1734</v>
      </c>
      <c r="C1254" s="204">
        <v>41456</v>
      </c>
      <c r="D1254" s="204">
        <v>41487</v>
      </c>
      <c r="E1254" s="204">
        <v>41456</v>
      </c>
      <c r="F1254" s="204">
        <v>41487</v>
      </c>
      <c r="G1254" s="205">
        <v>1</v>
      </c>
      <c r="H1254" s="205">
        <v>1</v>
      </c>
      <c r="I1254" s="208"/>
      <c r="J1254" s="822"/>
      <c r="K1254" s="823"/>
      <c r="L1254" s="823"/>
      <c r="M1254" s="823"/>
      <c r="N1254" s="824"/>
    </row>
    <row r="1255" spans="1:14" ht="15.75" x14ac:dyDescent="0.25">
      <c r="A1255" s="197" t="s">
        <v>1049</v>
      </c>
      <c r="B1255" s="207" t="s">
        <v>1735</v>
      </c>
      <c r="C1255" s="204">
        <v>41456</v>
      </c>
      <c r="D1255" s="204">
        <v>41487</v>
      </c>
      <c r="E1255" s="204">
        <v>41456</v>
      </c>
      <c r="F1255" s="204">
        <v>41487</v>
      </c>
      <c r="G1255" s="211">
        <v>1</v>
      </c>
      <c r="H1255" s="211">
        <v>1</v>
      </c>
      <c r="I1255" s="208"/>
      <c r="J1255" s="822" t="s">
        <v>1736</v>
      </c>
      <c r="K1255" s="823"/>
      <c r="L1255" s="823"/>
      <c r="M1255" s="823"/>
      <c r="N1255" s="824"/>
    </row>
    <row r="1256" spans="1:14" ht="15.75" x14ac:dyDescent="0.25">
      <c r="A1256" s="197" t="s">
        <v>1052</v>
      </c>
      <c r="B1256" s="207" t="s">
        <v>1737</v>
      </c>
      <c r="C1256" s="204">
        <v>41518</v>
      </c>
      <c r="D1256" s="204">
        <v>41518</v>
      </c>
      <c r="E1256" s="204">
        <v>41518</v>
      </c>
      <c r="F1256" s="204">
        <v>41518</v>
      </c>
      <c r="G1256" s="211">
        <v>1</v>
      </c>
      <c r="H1256" s="211">
        <v>1</v>
      </c>
      <c r="I1256" s="208"/>
      <c r="J1256" s="822"/>
      <c r="K1256" s="823"/>
      <c r="L1256" s="823"/>
      <c r="M1256" s="823"/>
      <c r="N1256" s="824"/>
    </row>
    <row r="1257" spans="1:14" ht="15.75" x14ac:dyDescent="0.25">
      <c r="A1257" s="197" t="s">
        <v>1054</v>
      </c>
      <c r="B1257" s="207" t="s">
        <v>1738</v>
      </c>
      <c r="C1257" s="212" t="s">
        <v>13</v>
      </c>
      <c r="D1257" s="204">
        <v>41518</v>
      </c>
      <c r="E1257" s="212" t="s">
        <v>13</v>
      </c>
      <c r="F1257" s="204">
        <v>41518</v>
      </c>
      <c r="G1257" s="211">
        <v>1</v>
      </c>
      <c r="H1257" s="211">
        <v>1</v>
      </c>
      <c r="I1257" s="208"/>
      <c r="J1257" s="822"/>
      <c r="K1257" s="823"/>
      <c r="L1257" s="823"/>
      <c r="M1257" s="823"/>
      <c r="N1257" s="824"/>
    </row>
    <row r="1258" spans="1:14" ht="15.75" x14ac:dyDescent="0.2">
      <c r="A1258" s="197">
        <v>4</v>
      </c>
      <c r="B1258" s="198" t="s">
        <v>1739</v>
      </c>
      <c r="C1258" s="199"/>
      <c r="D1258" s="210"/>
      <c r="E1258" s="199"/>
      <c r="F1258" s="210"/>
      <c r="G1258" s="210"/>
      <c r="H1258" s="210"/>
      <c r="I1258" s="213"/>
      <c r="J1258" s="822"/>
      <c r="K1258" s="823"/>
      <c r="L1258" s="823"/>
      <c r="M1258" s="823"/>
      <c r="N1258" s="824"/>
    </row>
    <row r="1259" spans="1:14" ht="15.75" x14ac:dyDescent="0.2">
      <c r="A1259" s="197" t="s">
        <v>1073</v>
      </c>
      <c r="B1259" s="207" t="s">
        <v>1740</v>
      </c>
      <c r="C1259" s="204">
        <v>41518</v>
      </c>
      <c r="D1259" s="204">
        <v>41518</v>
      </c>
      <c r="E1259" s="204">
        <v>41518</v>
      </c>
      <c r="F1259" s="204">
        <v>41518</v>
      </c>
      <c r="G1259" s="211">
        <v>1</v>
      </c>
      <c r="H1259" s="211">
        <v>1</v>
      </c>
      <c r="I1259" s="213"/>
      <c r="J1259" s="822"/>
      <c r="K1259" s="823"/>
      <c r="L1259" s="823"/>
      <c r="M1259" s="823"/>
      <c r="N1259" s="824"/>
    </row>
    <row r="1260" spans="1:14" ht="47.25" x14ac:dyDescent="0.25">
      <c r="A1260" s="197" t="s">
        <v>1078</v>
      </c>
      <c r="B1260" s="207" t="s">
        <v>1741</v>
      </c>
      <c r="C1260" s="204" t="s">
        <v>13</v>
      </c>
      <c r="D1260" s="212" t="s">
        <v>13</v>
      </c>
      <c r="E1260" s="212" t="s">
        <v>13</v>
      </c>
      <c r="F1260" s="212" t="s">
        <v>13</v>
      </c>
      <c r="G1260" s="211"/>
      <c r="H1260" s="211"/>
      <c r="I1260" s="208"/>
      <c r="J1260" s="822"/>
      <c r="K1260" s="823"/>
      <c r="L1260" s="823"/>
      <c r="M1260" s="823"/>
      <c r="N1260" s="824"/>
    </row>
    <row r="1261" spans="1:14" ht="31.5" x14ac:dyDescent="0.25">
      <c r="A1261" s="197" t="s">
        <v>1087</v>
      </c>
      <c r="B1261" s="207" t="s">
        <v>1742</v>
      </c>
      <c r="C1261" s="212">
        <v>41548</v>
      </c>
      <c r="D1261" s="212">
        <v>41548</v>
      </c>
      <c r="E1261" s="212">
        <v>41548</v>
      </c>
      <c r="F1261" s="212">
        <v>41548</v>
      </c>
      <c r="G1261" s="211">
        <v>1</v>
      </c>
      <c r="H1261" s="211">
        <v>1</v>
      </c>
      <c r="I1261" s="208"/>
      <c r="J1261" s="822"/>
      <c r="K1261" s="823"/>
      <c r="L1261" s="823"/>
      <c r="M1261" s="823"/>
      <c r="N1261" s="824"/>
    </row>
    <row r="1262" spans="1:14" ht="32.25" thickBot="1" x14ac:dyDescent="0.3">
      <c r="A1262" s="214" t="s">
        <v>1108</v>
      </c>
      <c r="B1262" s="215" t="s">
        <v>1743</v>
      </c>
      <c r="C1262" s="212">
        <v>41548</v>
      </c>
      <c r="D1262" s="212">
        <v>41548</v>
      </c>
      <c r="E1262" s="212">
        <v>41548</v>
      </c>
      <c r="F1262" s="212">
        <v>41548</v>
      </c>
      <c r="G1262" s="218">
        <v>1</v>
      </c>
      <c r="H1262" s="218">
        <v>1</v>
      </c>
      <c r="I1262" s="219"/>
      <c r="J1262" s="825"/>
      <c r="K1262" s="826"/>
      <c r="L1262" s="826"/>
      <c r="M1262" s="826"/>
      <c r="N1262" s="827"/>
    </row>
    <row r="1263" spans="1:14" ht="16.5" thickBot="1" x14ac:dyDescent="0.25">
      <c r="A1263" s="1083" t="s">
        <v>1788</v>
      </c>
      <c r="B1263" s="1083"/>
      <c r="C1263" s="1083"/>
      <c r="D1263" s="1083"/>
      <c r="E1263" s="1083"/>
      <c r="F1263" s="1083"/>
      <c r="G1263" s="1083"/>
      <c r="H1263" s="1083"/>
      <c r="I1263" s="1083"/>
      <c r="J1263" s="1083"/>
      <c r="K1263" s="1083"/>
      <c r="L1263" s="1083"/>
      <c r="M1263" s="1083"/>
      <c r="N1263" s="1084"/>
    </row>
    <row r="1264" spans="1:14" ht="15.75" x14ac:dyDescent="0.2">
      <c r="A1264" s="197">
        <v>1</v>
      </c>
      <c r="B1264" s="198" t="s">
        <v>1719</v>
      </c>
      <c r="C1264" s="199"/>
      <c r="D1264" s="200"/>
      <c r="E1264" s="201"/>
      <c r="F1264" s="201"/>
      <c r="G1264" s="201"/>
      <c r="H1264" s="201"/>
      <c r="I1264" s="202"/>
      <c r="J1264" s="831"/>
      <c r="K1264" s="832"/>
      <c r="L1264" s="832"/>
      <c r="M1264" s="832"/>
      <c r="N1264" s="833"/>
    </row>
    <row r="1265" spans="1:14" ht="15.75" x14ac:dyDescent="0.2">
      <c r="A1265" s="197" t="s">
        <v>787</v>
      </c>
      <c r="B1265" s="203" t="s">
        <v>1720</v>
      </c>
      <c r="C1265" s="204" t="s">
        <v>13</v>
      </c>
      <c r="D1265" s="204" t="s">
        <v>13</v>
      </c>
      <c r="E1265" s="204" t="s">
        <v>13</v>
      </c>
      <c r="F1265" s="204" t="s">
        <v>13</v>
      </c>
      <c r="G1265" s="205"/>
      <c r="H1265" s="205"/>
      <c r="I1265" s="206"/>
      <c r="J1265" s="822"/>
      <c r="K1265" s="823"/>
      <c r="L1265" s="823"/>
      <c r="M1265" s="823"/>
      <c r="N1265" s="824"/>
    </row>
    <row r="1266" spans="1:14" ht="15.75" x14ac:dyDescent="0.2">
      <c r="A1266" s="197" t="s">
        <v>799</v>
      </c>
      <c r="B1266" s="203" t="s">
        <v>1721</v>
      </c>
      <c r="C1266" s="204" t="s">
        <v>13</v>
      </c>
      <c r="D1266" s="204" t="s">
        <v>13</v>
      </c>
      <c r="E1266" s="204" t="s">
        <v>13</v>
      </c>
      <c r="F1266" s="204" t="s">
        <v>13</v>
      </c>
      <c r="G1266" s="205"/>
      <c r="H1266" s="205"/>
      <c r="I1266" s="206"/>
      <c r="J1266" s="822"/>
      <c r="K1266" s="823"/>
      <c r="L1266" s="823"/>
      <c r="M1266" s="823"/>
      <c r="N1266" s="824"/>
    </row>
    <row r="1267" spans="1:14" ht="31.5" x14ac:dyDescent="0.2">
      <c r="A1267" s="197" t="s">
        <v>801</v>
      </c>
      <c r="B1267" s="207" t="s">
        <v>1722</v>
      </c>
      <c r="C1267" s="204">
        <v>41426</v>
      </c>
      <c r="D1267" s="204">
        <v>41426</v>
      </c>
      <c r="E1267" s="204">
        <v>41426</v>
      </c>
      <c r="F1267" s="204">
        <v>41426</v>
      </c>
      <c r="G1267" s="205">
        <v>1</v>
      </c>
      <c r="H1267" s="205">
        <v>1</v>
      </c>
      <c r="I1267" s="206"/>
      <c r="J1267" s="822"/>
      <c r="K1267" s="823"/>
      <c r="L1267" s="823"/>
      <c r="M1267" s="823"/>
      <c r="N1267" s="824"/>
    </row>
    <row r="1268" spans="1:14" ht="15.75" x14ac:dyDescent="0.2">
      <c r="A1268" s="197" t="s">
        <v>803</v>
      </c>
      <c r="B1268" s="207" t="s">
        <v>1723</v>
      </c>
      <c r="C1268" s="204" t="s">
        <v>13</v>
      </c>
      <c r="D1268" s="204" t="s">
        <v>13</v>
      </c>
      <c r="E1268" s="204" t="s">
        <v>13</v>
      </c>
      <c r="F1268" s="204" t="s">
        <v>13</v>
      </c>
      <c r="G1268" s="205"/>
      <c r="H1268" s="205"/>
      <c r="I1268" s="206"/>
      <c r="J1268" s="822"/>
      <c r="K1268" s="823"/>
      <c r="L1268" s="823"/>
      <c r="M1268" s="823"/>
      <c r="N1268" s="824"/>
    </row>
    <row r="1269" spans="1:14" ht="15.75" x14ac:dyDescent="0.25">
      <c r="A1269" s="197" t="s">
        <v>1724</v>
      </c>
      <c r="B1269" s="207" t="s">
        <v>1725</v>
      </c>
      <c r="C1269" s="204">
        <v>41456</v>
      </c>
      <c r="D1269" s="204">
        <v>41456</v>
      </c>
      <c r="E1269" s="204">
        <v>41456</v>
      </c>
      <c r="F1269" s="204">
        <v>41456</v>
      </c>
      <c r="G1269" s="205">
        <v>1</v>
      </c>
      <c r="H1269" s="205">
        <v>1</v>
      </c>
      <c r="I1269" s="208"/>
      <c r="J1269" s="822"/>
      <c r="K1269" s="823"/>
      <c r="L1269" s="823"/>
      <c r="M1269" s="823"/>
      <c r="N1269" s="824"/>
    </row>
    <row r="1270" spans="1:14" ht="47.25" x14ac:dyDescent="0.25">
      <c r="A1270" s="197" t="s">
        <v>1726</v>
      </c>
      <c r="B1270" s="207" t="s">
        <v>1727</v>
      </c>
      <c r="C1270" s="209" t="s">
        <v>13</v>
      </c>
      <c r="D1270" s="209" t="s">
        <v>13</v>
      </c>
      <c r="E1270" s="209" t="s">
        <v>13</v>
      </c>
      <c r="F1270" s="209" t="s">
        <v>13</v>
      </c>
      <c r="G1270" s="210"/>
      <c r="H1270" s="210"/>
      <c r="I1270" s="208"/>
      <c r="J1270" s="822"/>
      <c r="K1270" s="823"/>
      <c r="L1270" s="823"/>
      <c r="M1270" s="823"/>
      <c r="N1270" s="824"/>
    </row>
    <row r="1271" spans="1:14" ht="15.75" x14ac:dyDescent="0.25">
      <c r="A1271" s="197">
        <v>2</v>
      </c>
      <c r="B1271" s="198" t="s">
        <v>1728</v>
      </c>
      <c r="C1271" s="199"/>
      <c r="D1271" s="210"/>
      <c r="E1271" s="199"/>
      <c r="F1271" s="210"/>
      <c r="G1271" s="210"/>
      <c r="H1271" s="210"/>
      <c r="I1271" s="208"/>
      <c r="J1271" s="822"/>
      <c r="K1271" s="823"/>
      <c r="L1271" s="823"/>
      <c r="M1271" s="823"/>
      <c r="N1271" s="824"/>
    </row>
    <row r="1272" spans="1:14" ht="31.5" x14ac:dyDescent="0.25">
      <c r="A1272" s="197" t="s">
        <v>815</v>
      </c>
      <c r="B1272" s="207" t="s">
        <v>1729</v>
      </c>
      <c r="C1272" s="204">
        <v>41456</v>
      </c>
      <c r="D1272" s="204">
        <v>41456</v>
      </c>
      <c r="E1272" s="204">
        <v>41456</v>
      </c>
      <c r="F1272" s="204">
        <v>41456</v>
      </c>
      <c r="G1272" s="211">
        <v>1</v>
      </c>
      <c r="H1272" s="211">
        <v>1</v>
      </c>
      <c r="I1272" s="208"/>
      <c r="J1272" s="822"/>
      <c r="K1272" s="823"/>
      <c r="L1272" s="823"/>
      <c r="M1272" s="823"/>
      <c r="N1272" s="824"/>
    </row>
    <row r="1273" spans="1:14" ht="47.25" x14ac:dyDescent="0.25">
      <c r="A1273" s="197" t="s">
        <v>218</v>
      </c>
      <c r="B1273" s="207" t="s">
        <v>1730</v>
      </c>
      <c r="C1273" s="209" t="s">
        <v>13</v>
      </c>
      <c r="D1273" s="209" t="s">
        <v>13</v>
      </c>
      <c r="E1273" s="209" t="s">
        <v>13</v>
      </c>
      <c r="F1273" s="209" t="s">
        <v>13</v>
      </c>
      <c r="G1273" s="210"/>
      <c r="H1273" s="210"/>
      <c r="I1273" s="208"/>
      <c r="J1273" s="822"/>
      <c r="K1273" s="823"/>
      <c r="L1273" s="823"/>
      <c r="M1273" s="823"/>
      <c r="N1273" s="824"/>
    </row>
    <row r="1274" spans="1:14" ht="31.5" x14ac:dyDescent="0.25">
      <c r="A1274" s="197" t="s">
        <v>818</v>
      </c>
      <c r="B1274" s="207" t="s">
        <v>1731</v>
      </c>
      <c r="C1274" s="209" t="s">
        <v>13</v>
      </c>
      <c r="D1274" s="209" t="s">
        <v>13</v>
      </c>
      <c r="E1274" s="209" t="s">
        <v>13</v>
      </c>
      <c r="F1274" s="209" t="s">
        <v>13</v>
      </c>
      <c r="G1274" s="210"/>
      <c r="H1274" s="210"/>
      <c r="I1274" s="208"/>
      <c r="J1274" s="822"/>
      <c r="K1274" s="823"/>
      <c r="L1274" s="823"/>
      <c r="M1274" s="823"/>
      <c r="N1274" s="824"/>
    </row>
    <row r="1275" spans="1:14" ht="47.25" x14ac:dyDescent="0.25">
      <c r="A1275" s="197">
        <v>3</v>
      </c>
      <c r="B1275" s="198" t="s">
        <v>1732</v>
      </c>
      <c r="C1275" s="199"/>
      <c r="D1275" s="210"/>
      <c r="E1275" s="199"/>
      <c r="F1275" s="210"/>
      <c r="G1275" s="210"/>
      <c r="H1275" s="210"/>
      <c r="I1275" s="208"/>
      <c r="J1275" s="822"/>
      <c r="K1275" s="823"/>
      <c r="L1275" s="823"/>
      <c r="M1275" s="823"/>
      <c r="N1275" s="824"/>
    </row>
    <row r="1276" spans="1:14" ht="31.5" x14ac:dyDescent="0.25">
      <c r="A1276" s="197" t="s">
        <v>1044</v>
      </c>
      <c r="B1276" s="207" t="s">
        <v>1733</v>
      </c>
      <c r="C1276" s="204" t="s">
        <v>13</v>
      </c>
      <c r="D1276" s="204" t="s">
        <v>13</v>
      </c>
      <c r="E1276" s="204" t="s">
        <v>13</v>
      </c>
      <c r="F1276" s="204" t="s">
        <v>13</v>
      </c>
      <c r="G1276" s="211"/>
      <c r="H1276" s="211"/>
      <c r="I1276" s="208"/>
      <c r="J1276" s="822"/>
      <c r="K1276" s="823"/>
      <c r="L1276" s="823"/>
      <c r="M1276" s="823"/>
      <c r="N1276" s="824"/>
    </row>
    <row r="1277" spans="1:14" ht="15.75" x14ac:dyDescent="0.25">
      <c r="A1277" s="197" t="s">
        <v>1046</v>
      </c>
      <c r="B1277" s="207" t="s">
        <v>1734</v>
      </c>
      <c r="C1277" s="204">
        <v>41456</v>
      </c>
      <c r="D1277" s="204">
        <v>41487</v>
      </c>
      <c r="E1277" s="204">
        <v>41456</v>
      </c>
      <c r="F1277" s="204">
        <v>41487</v>
      </c>
      <c r="G1277" s="205">
        <v>1</v>
      </c>
      <c r="H1277" s="205">
        <v>1</v>
      </c>
      <c r="I1277" s="208"/>
      <c r="J1277" s="822"/>
      <c r="K1277" s="823"/>
      <c r="L1277" s="823"/>
      <c r="M1277" s="823"/>
      <c r="N1277" s="824"/>
    </row>
    <row r="1278" spans="1:14" ht="15.75" x14ac:dyDescent="0.25">
      <c r="A1278" s="197" t="s">
        <v>1049</v>
      </c>
      <c r="B1278" s="207" t="s">
        <v>1735</v>
      </c>
      <c r="C1278" s="204">
        <v>41456</v>
      </c>
      <c r="D1278" s="204">
        <v>41487</v>
      </c>
      <c r="E1278" s="204">
        <v>41456</v>
      </c>
      <c r="F1278" s="204">
        <v>41487</v>
      </c>
      <c r="G1278" s="211">
        <v>1</v>
      </c>
      <c r="H1278" s="211">
        <v>1</v>
      </c>
      <c r="I1278" s="208"/>
      <c r="J1278" s="822" t="s">
        <v>1736</v>
      </c>
      <c r="K1278" s="823"/>
      <c r="L1278" s="823"/>
      <c r="M1278" s="823"/>
      <c r="N1278" s="824"/>
    </row>
    <row r="1279" spans="1:14" ht="15.75" x14ac:dyDescent="0.25">
      <c r="A1279" s="197" t="s">
        <v>1052</v>
      </c>
      <c r="B1279" s="207" t="s">
        <v>1737</v>
      </c>
      <c r="C1279" s="204">
        <v>41518</v>
      </c>
      <c r="D1279" s="204">
        <v>41518</v>
      </c>
      <c r="E1279" s="204">
        <v>41518</v>
      </c>
      <c r="F1279" s="204">
        <v>41518</v>
      </c>
      <c r="G1279" s="211">
        <v>1</v>
      </c>
      <c r="H1279" s="211">
        <v>1</v>
      </c>
      <c r="I1279" s="208"/>
      <c r="J1279" s="822"/>
      <c r="K1279" s="823"/>
      <c r="L1279" s="823"/>
      <c r="M1279" s="823"/>
      <c r="N1279" s="824"/>
    </row>
    <row r="1280" spans="1:14" ht="15.75" x14ac:dyDescent="0.25">
      <c r="A1280" s="197" t="s">
        <v>1054</v>
      </c>
      <c r="B1280" s="207" t="s">
        <v>1738</v>
      </c>
      <c r="C1280" s="212" t="s">
        <v>13</v>
      </c>
      <c r="D1280" s="204">
        <v>41518</v>
      </c>
      <c r="E1280" s="212" t="s">
        <v>13</v>
      </c>
      <c r="F1280" s="204">
        <v>41518</v>
      </c>
      <c r="G1280" s="211">
        <v>1</v>
      </c>
      <c r="H1280" s="211">
        <v>1</v>
      </c>
      <c r="I1280" s="208"/>
      <c r="J1280" s="822"/>
      <c r="K1280" s="823"/>
      <c r="L1280" s="823"/>
      <c r="M1280" s="823"/>
      <c r="N1280" s="824"/>
    </row>
    <row r="1281" spans="1:14" ht="15.75" x14ac:dyDescent="0.2">
      <c r="A1281" s="197">
        <v>4</v>
      </c>
      <c r="B1281" s="198" t="s">
        <v>1739</v>
      </c>
      <c r="C1281" s="199"/>
      <c r="D1281" s="210"/>
      <c r="E1281" s="199"/>
      <c r="F1281" s="210"/>
      <c r="G1281" s="210"/>
      <c r="H1281" s="210"/>
      <c r="I1281" s="213"/>
      <c r="J1281" s="822"/>
      <c r="K1281" s="823"/>
      <c r="L1281" s="823"/>
      <c r="M1281" s="823"/>
      <c r="N1281" s="824"/>
    </row>
    <row r="1282" spans="1:14" ht="15.75" x14ac:dyDescent="0.2">
      <c r="A1282" s="197" t="s">
        <v>1073</v>
      </c>
      <c r="B1282" s="207" t="s">
        <v>1740</v>
      </c>
      <c r="C1282" s="204">
        <v>41518</v>
      </c>
      <c r="D1282" s="204">
        <v>41518</v>
      </c>
      <c r="E1282" s="204">
        <v>41518</v>
      </c>
      <c r="F1282" s="204">
        <v>41518</v>
      </c>
      <c r="G1282" s="211">
        <v>1</v>
      </c>
      <c r="H1282" s="211">
        <v>1</v>
      </c>
      <c r="I1282" s="213"/>
      <c r="J1282" s="822"/>
      <c r="K1282" s="823"/>
      <c r="L1282" s="823"/>
      <c r="M1282" s="823"/>
      <c r="N1282" s="824"/>
    </row>
    <row r="1283" spans="1:14" ht="47.25" x14ac:dyDescent="0.25">
      <c r="A1283" s="197" t="s">
        <v>1078</v>
      </c>
      <c r="B1283" s="207" t="s">
        <v>1741</v>
      </c>
      <c r="C1283" s="204" t="s">
        <v>13</v>
      </c>
      <c r="D1283" s="212" t="s">
        <v>13</v>
      </c>
      <c r="E1283" s="212" t="s">
        <v>13</v>
      </c>
      <c r="F1283" s="212" t="s">
        <v>13</v>
      </c>
      <c r="G1283" s="211"/>
      <c r="H1283" s="211"/>
      <c r="I1283" s="208"/>
      <c r="J1283" s="822"/>
      <c r="K1283" s="823"/>
      <c r="L1283" s="823"/>
      <c r="M1283" s="823"/>
      <c r="N1283" s="824"/>
    </row>
    <row r="1284" spans="1:14" ht="31.5" x14ac:dyDescent="0.25">
      <c r="A1284" s="197" t="s">
        <v>1087</v>
      </c>
      <c r="B1284" s="207" t="s">
        <v>1742</v>
      </c>
      <c r="C1284" s="212">
        <v>41548</v>
      </c>
      <c r="D1284" s="212">
        <v>41548</v>
      </c>
      <c r="E1284" s="212">
        <v>41548</v>
      </c>
      <c r="F1284" s="212">
        <v>41548</v>
      </c>
      <c r="G1284" s="211">
        <v>1</v>
      </c>
      <c r="H1284" s="211">
        <v>1</v>
      </c>
      <c r="I1284" s="208"/>
      <c r="J1284" s="822"/>
      <c r="K1284" s="823"/>
      <c r="L1284" s="823"/>
      <c r="M1284" s="823"/>
      <c r="N1284" s="824"/>
    </row>
    <row r="1285" spans="1:14" ht="32.25" thickBot="1" x14ac:dyDescent="0.3">
      <c r="A1285" s="214" t="s">
        <v>1108</v>
      </c>
      <c r="B1285" s="215" t="s">
        <v>1743</v>
      </c>
      <c r="C1285" s="212">
        <v>41548</v>
      </c>
      <c r="D1285" s="212">
        <v>41548</v>
      </c>
      <c r="E1285" s="212">
        <v>41548</v>
      </c>
      <c r="F1285" s="212">
        <v>41548</v>
      </c>
      <c r="G1285" s="218">
        <v>1</v>
      </c>
      <c r="H1285" s="218">
        <v>1</v>
      </c>
      <c r="I1285" s="219"/>
      <c r="J1285" s="825"/>
      <c r="K1285" s="826"/>
      <c r="L1285" s="826"/>
      <c r="M1285" s="826"/>
      <c r="N1285" s="827"/>
    </row>
    <row r="1286" spans="1:14" ht="16.5" thickBot="1" x14ac:dyDescent="0.25">
      <c r="A1286" s="1083" t="s">
        <v>1789</v>
      </c>
      <c r="B1286" s="1083"/>
      <c r="C1286" s="1083"/>
      <c r="D1286" s="1083"/>
      <c r="E1286" s="1083"/>
      <c r="F1286" s="1083"/>
      <c r="G1286" s="1083"/>
      <c r="H1286" s="1083"/>
      <c r="I1286" s="1083"/>
      <c r="J1286" s="1083"/>
      <c r="K1286" s="1083"/>
      <c r="L1286" s="1083"/>
      <c r="M1286" s="1083"/>
      <c r="N1286" s="1084"/>
    </row>
    <row r="1287" spans="1:14" ht="15.75" x14ac:dyDescent="0.2">
      <c r="A1287" s="197">
        <v>1</v>
      </c>
      <c r="B1287" s="198" t="s">
        <v>1719</v>
      </c>
      <c r="C1287" s="199"/>
      <c r="D1287" s="200"/>
      <c r="E1287" s="201"/>
      <c r="F1287" s="201"/>
      <c r="G1287" s="201"/>
      <c r="H1287" s="201"/>
      <c r="I1287" s="202"/>
      <c r="J1287" s="831"/>
      <c r="K1287" s="832"/>
      <c r="L1287" s="832"/>
      <c r="M1287" s="832"/>
      <c r="N1287" s="833"/>
    </row>
    <row r="1288" spans="1:14" ht="15.75" x14ac:dyDescent="0.2">
      <c r="A1288" s="197" t="s">
        <v>787</v>
      </c>
      <c r="B1288" s="203" t="s">
        <v>1720</v>
      </c>
      <c r="C1288" s="204" t="s">
        <v>13</v>
      </c>
      <c r="D1288" s="204" t="s">
        <v>13</v>
      </c>
      <c r="E1288" s="204" t="s">
        <v>13</v>
      </c>
      <c r="F1288" s="204" t="s">
        <v>13</v>
      </c>
      <c r="G1288" s="205"/>
      <c r="H1288" s="205"/>
      <c r="I1288" s="206"/>
      <c r="J1288" s="822"/>
      <c r="K1288" s="823"/>
      <c r="L1288" s="823"/>
      <c r="M1288" s="823"/>
      <c r="N1288" s="824"/>
    </row>
    <row r="1289" spans="1:14" ht="15.75" x14ac:dyDescent="0.2">
      <c r="A1289" s="197" t="s">
        <v>799</v>
      </c>
      <c r="B1289" s="203" t="s">
        <v>1721</v>
      </c>
      <c r="C1289" s="204" t="s">
        <v>13</v>
      </c>
      <c r="D1289" s="204" t="s">
        <v>13</v>
      </c>
      <c r="E1289" s="204" t="s">
        <v>13</v>
      </c>
      <c r="F1289" s="204" t="s">
        <v>13</v>
      </c>
      <c r="G1289" s="205"/>
      <c r="H1289" s="205"/>
      <c r="I1289" s="206"/>
      <c r="J1289" s="822"/>
      <c r="K1289" s="823"/>
      <c r="L1289" s="823"/>
      <c r="M1289" s="823"/>
      <c r="N1289" s="824"/>
    </row>
    <row r="1290" spans="1:14" ht="31.5" x14ac:dyDescent="0.2">
      <c r="A1290" s="197" t="s">
        <v>801</v>
      </c>
      <c r="B1290" s="207" t="s">
        <v>1722</v>
      </c>
      <c r="C1290" s="204">
        <v>41426</v>
      </c>
      <c r="D1290" s="204">
        <v>41426</v>
      </c>
      <c r="E1290" s="204">
        <v>41426</v>
      </c>
      <c r="F1290" s="204">
        <v>41426</v>
      </c>
      <c r="G1290" s="205">
        <v>1</v>
      </c>
      <c r="H1290" s="205">
        <v>1</v>
      </c>
      <c r="I1290" s="206"/>
      <c r="J1290" s="822"/>
      <c r="K1290" s="823"/>
      <c r="L1290" s="823"/>
      <c r="M1290" s="823"/>
      <c r="N1290" s="824"/>
    </row>
    <row r="1291" spans="1:14" ht="15.75" x14ac:dyDescent="0.2">
      <c r="A1291" s="197" t="s">
        <v>803</v>
      </c>
      <c r="B1291" s="207" t="s">
        <v>1723</v>
      </c>
      <c r="C1291" s="204" t="s">
        <v>13</v>
      </c>
      <c r="D1291" s="204" t="s">
        <v>13</v>
      </c>
      <c r="E1291" s="204" t="s">
        <v>13</v>
      </c>
      <c r="F1291" s="204" t="s">
        <v>13</v>
      </c>
      <c r="G1291" s="205"/>
      <c r="H1291" s="205"/>
      <c r="I1291" s="206"/>
      <c r="J1291" s="822"/>
      <c r="K1291" s="823"/>
      <c r="L1291" s="823"/>
      <c r="M1291" s="823"/>
      <c r="N1291" s="824"/>
    </row>
    <row r="1292" spans="1:14" ht="15.75" x14ac:dyDescent="0.25">
      <c r="A1292" s="197" t="s">
        <v>1724</v>
      </c>
      <c r="B1292" s="207" t="s">
        <v>1725</v>
      </c>
      <c r="C1292" s="204">
        <v>41456</v>
      </c>
      <c r="D1292" s="204">
        <v>41456</v>
      </c>
      <c r="E1292" s="204">
        <v>41456</v>
      </c>
      <c r="F1292" s="204">
        <v>41456</v>
      </c>
      <c r="G1292" s="205">
        <v>1</v>
      </c>
      <c r="H1292" s="205">
        <v>1</v>
      </c>
      <c r="I1292" s="208"/>
      <c r="J1292" s="822"/>
      <c r="K1292" s="823"/>
      <c r="L1292" s="823"/>
      <c r="M1292" s="823"/>
      <c r="N1292" s="824"/>
    </row>
    <row r="1293" spans="1:14" ht="47.25" x14ac:dyDescent="0.25">
      <c r="A1293" s="197" t="s">
        <v>1726</v>
      </c>
      <c r="B1293" s="207" t="s">
        <v>1727</v>
      </c>
      <c r="C1293" s="209" t="s">
        <v>13</v>
      </c>
      <c r="D1293" s="209" t="s">
        <v>13</v>
      </c>
      <c r="E1293" s="209" t="s">
        <v>13</v>
      </c>
      <c r="F1293" s="209" t="s">
        <v>13</v>
      </c>
      <c r="G1293" s="210"/>
      <c r="H1293" s="210"/>
      <c r="I1293" s="208"/>
      <c r="J1293" s="822"/>
      <c r="K1293" s="823"/>
      <c r="L1293" s="823"/>
      <c r="M1293" s="823"/>
      <c r="N1293" s="824"/>
    </row>
    <row r="1294" spans="1:14" ht="15.75" x14ac:dyDescent="0.25">
      <c r="A1294" s="197">
        <v>2</v>
      </c>
      <c r="B1294" s="198" t="s">
        <v>1728</v>
      </c>
      <c r="C1294" s="199"/>
      <c r="D1294" s="210"/>
      <c r="E1294" s="199"/>
      <c r="F1294" s="210"/>
      <c r="G1294" s="210"/>
      <c r="H1294" s="210"/>
      <c r="I1294" s="208"/>
      <c r="J1294" s="822"/>
      <c r="K1294" s="823"/>
      <c r="L1294" s="823"/>
      <c r="M1294" s="823"/>
      <c r="N1294" s="824"/>
    </row>
    <row r="1295" spans="1:14" ht="31.5" x14ac:dyDescent="0.25">
      <c r="A1295" s="197" t="s">
        <v>815</v>
      </c>
      <c r="B1295" s="207" t="s">
        <v>1729</v>
      </c>
      <c r="C1295" s="204">
        <v>41456</v>
      </c>
      <c r="D1295" s="204">
        <v>41456</v>
      </c>
      <c r="E1295" s="204">
        <v>41456</v>
      </c>
      <c r="F1295" s="204">
        <v>41456</v>
      </c>
      <c r="G1295" s="211">
        <v>1</v>
      </c>
      <c r="H1295" s="211">
        <v>1</v>
      </c>
      <c r="I1295" s="208"/>
      <c r="J1295" s="822"/>
      <c r="K1295" s="823"/>
      <c r="L1295" s="823"/>
      <c r="M1295" s="823"/>
      <c r="N1295" s="824"/>
    </row>
    <row r="1296" spans="1:14" ht="47.25" x14ac:dyDescent="0.25">
      <c r="A1296" s="197" t="s">
        <v>218</v>
      </c>
      <c r="B1296" s="207" t="s">
        <v>1730</v>
      </c>
      <c r="C1296" s="209" t="s">
        <v>13</v>
      </c>
      <c r="D1296" s="209" t="s">
        <v>13</v>
      </c>
      <c r="E1296" s="209" t="s">
        <v>13</v>
      </c>
      <c r="F1296" s="209" t="s">
        <v>13</v>
      </c>
      <c r="G1296" s="210"/>
      <c r="H1296" s="210"/>
      <c r="I1296" s="208"/>
      <c r="J1296" s="822"/>
      <c r="K1296" s="823"/>
      <c r="L1296" s="823"/>
      <c r="M1296" s="823"/>
      <c r="N1296" s="824"/>
    </row>
    <row r="1297" spans="1:14" ht="31.5" x14ac:dyDescent="0.25">
      <c r="A1297" s="197" t="s">
        <v>818</v>
      </c>
      <c r="B1297" s="207" t="s">
        <v>1731</v>
      </c>
      <c r="C1297" s="209" t="s">
        <v>13</v>
      </c>
      <c r="D1297" s="209" t="s">
        <v>13</v>
      </c>
      <c r="E1297" s="209" t="s">
        <v>13</v>
      </c>
      <c r="F1297" s="209" t="s">
        <v>13</v>
      </c>
      <c r="G1297" s="210"/>
      <c r="H1297" s="210"/>
      <c r="I1297" s="208"/>
      <c r="J1297" s="822"/>
      <c r="K1297" s="823"/>
      <c r="L1297" s="823"/>
      <c r="M1297" s="823"/>
      <c r="N1297" s="824"/>
    </row>
    <row r="1298" spans="1:14" ht="47.25" x14ac:dyDescent="0.25">
      <c r="A1298" s="197">
        <v>3</v>
      </c>
      <c r="B1298" s="198" t="s">
        <v>1732</v>
      </c>
      <c r="C1298" s="199"/>
      <c r="D1298" s="210"/>
      <c r="E1298" s="199"/>
      <c r="F1298" s="210"/>
      <c r="G1298" s="210"/>
      <c r="H1298" s="210"/>
      <c r="I1298" s="208"/>
      <c r="J1298" s="822"/>
      <c r="K1298" s="823"/>
      <c r="L1298" s="823"/>
      <c r="M1298" s="823"/>
      <c r="N1298" s="824"/>
    </row>
    <row r="1299" spans="1:14" ht="31.5" x14ac:dyDescent="0.25">
      <c r="A1299" s="197" t="s">
        <v>1044</v>
      </c>
      <c r="B1299" s="207" t="s">
        <v>1733</v>
      </c>
      <c r="C1299" s="204" t="s">
        <v>13</v>
      </c>
      <c r="D1299" s="204" t="s">
        <v>13</v>
      </c>
      <c r="E1299" s="204" t="s">
        <v>13</v>
      </c>
      <c r="F1299" s="204" t="s">
        <v>13</v>
      </c>
      <c r="G1299" s="211"/>
      <c r="H1299" s="211"/>
      <c r="I1299" s="208"/>
      <c r="J1299" s="822"/>
      <c r="K1299" s="823"/>
      <c r="L1299" s="823"/>
      <c r="M1299" s="823"/>
      <c r="N1299" s="824"/>
    </row>
    <row r="1300" spans="1:14" ht="15.75" x14ac:dyDescent="0.25">
      <c r="A1300" s="197" t="s">
        <v>1046</v>
      </c>
      <c r="B1300" s="207" t="s">
        <v>1734</v>
      </c>
      <c r="C1300" s="204">
        <v>41456</v>
      </c>
      <c r="D1300" s="204">
        <v>41487</v>
      </c>
      <c r="E1300" s="204">
        <v>41456</v>
      </c>
      <c r="F1300" s="204">
        <v>41487</v>
      </c>
      <c r="G1300" s="205">
        <v>1</v>
      </c>
      <c r="H1300" s="205">
        <v>1</v>
      </c>
      <c r="I1300" s="208"/>
      <c r="J1300" s="822"/>
      <c r="K1300" s="823"/>
      <c r="L1300" s="823"/>
      <c r="M1300" s="823"/>
      <c r="N1300" s="824"/>
    </row>
    <row r="1301" spans="1:14" ht="15.75" x14ac:dyDescent="0.25">
      <c r="A1301" s="197" t="s">
        <v>1049</v>
      </c>
      <c r="B1301" s="207" t="s">
        <v>1735</v>
      </c>
      <c r="C1301" s="204">
        <v>41456</v>
      </c>
      <c r="D1301" s="204">
        <v>41487</v>
      </c>
      <c r="E1301" s="204">
        <v>41456</v>
      </c>
      <c r="F1301" s="204">
        <v>41487</v>
      </c>
      <c r="G1301" s="211">
        <v>1</v>
      </c>
      <c r="H1301" s="211">
        <v>1</v>
      </c>
      <c r="I1301" s="208"/>
      <c r="J1301" s="822" t="s">
        <v>1736</v>
      </c>
      <c r="K1301" s="823"/>
      <c r="L1301" s="823"/>
      <c r="M1301" s="823"/>
      <c r="N1301" s="824"/>
    </row>
    <row r="1302" spans="1:14" ht="15.75" x14ac:dyDescent="0.25">
      <c r="A1302" s="197" t="s">
        <v>1052</v>
      </c>
      <c r="B1302" s="207" t="s">
        <v>1737</v>
      </c>
      <c r="C1302" s="204">
        <v>41518</v>
      </c>
      <c r="D1302" s="204">
        <v>41518</v>
      </c>
      <c r="E1302" s="204">
        <v>41518</v>
      </c>
      <c r="F1302" s="204">
        <v>41518</v>
      </c>
      <c r="G1302" s="211">
        <v>1</v>
      </c>
      <c r="H1302" s="211">
        <v>1</v>
      </c>
      <c r="I1302" s="208"/>
      <c r="J1302" s="822"/>
      <c r="K1302" s="823"/>
      <c r="L1302" s="823"/>
      <c r="M1302" s="823"/>
      <c r="N1302" s="824"/>
    </row>
    <row r="1303" spans="1:14" ht="15.75" x14ac:dyDescent="0.25">
      <c r="A1303" s="197" t="s">
        <v>1054</v>
      </c>
      <c r="B1303" s="207" t="s">
        <v>1738</v>
      </c>
      <c r="C1303" s="212" t="s">
        <v>13</v>
      </c>
      <c r="D1303" s="204">
        <v>41518</v>
      </c>
      <c r="E1303" s="212" t="s">
        <v>13</v>
      </c>
      <c r="F1303" s="204">
        <v>41518</v>
      </c>
      <c r="G1303" s="211">
        <v>1</v>
      </c>
      <c r="H1303" s="211">
        <v>1</v>
      </c>
      <c r="I1303" s="208"/>
      <c r="J1303" s="822"/>
      <c r="K1303" s="823"/>
      <c r="L1303" s="823"/>
      <c r="M1303" s="823"/>
      <c r="N1303" s="824"/>
    </row>
    <row r="1304" spans="1:14" ht="15.75" x14ac:dyDescent="0.2">
      <c r="A1304" s="197">
        <v>4</v>
      </c>
      <c r="B1304" s="198" t="s">
        <v>1739</v>
      </c>
      <c r="C1304" s="199"/>
      <c r="D1304" s="210"/>
      <c r="E1304" s="199"/>
      <c r="F1304" s="210"/>
      <c r="G1304" s="210"/>
      <c r="H1304" s="210"/>
      <c r="I1304" s="213"/>
      <c r="J1304" s="822"/>
      <c r="K1304" s="823"/>
      <c r="L1304" s="823"/>
      <c r="M1304" s="823"/>
      <c r="N1304" s="824"/>
    </row>
    <row r="1305" spans="1:14" ht="15.75" x14ac:dyDescent="0.2">
      <c r="A1305" s="197" t="s">
        <v>1073</v>
      </c>
      <c r="B1305" s="207" t="s">
        <v>1740</v>
      </c>
      <c r="C1305" s="204">
        <v>41518</v>
      </c>
      <c r="D1305" s="204">
        <v>41518</v>
      </c>
      <c r="E1305" s="204">
        <v>41518</v>
      </c>
      <c r="F1305" s="204">
        <v>41518</v>
      </c>
      <c r="G1305" s="211">
        <v>1</v>
      </c>
      <c r="H1305" s="211">
        <v>1</v>
      </c>
      <c r="I1305" s="213"/>
      <c r="J1305" s="822"/>
      <c r="K1305" s="823"/>
      <c r="L1305" s="823"/>
      <c r="M1305" s="823"/>
      <c r="N1305" s="824"/>
    </row>
    <row r="1306" spans="1:14" ht="47.25" x14ac:dyDescent="0.25">
      <c r="A1306" s="197" t="s">
        <v>1078</v>
      </c>
      <c r="B1306" s="207" t="s">
        <v>1741</v>
      </c>
      <c r="C1306" s="204" t="s">
        <v>13</v>
      </c>
      <c r="D1306" s="212" t="s">
        <v>13</v>
      </c>
      <c r="E1306" s="212" t="s">
        <v>13</v>
      </c>
      <c r="F1306" s="212" t="s">
        <v>13</v>
      </c>
      <c r="G1306" s="211"/>
      <c r="H1306" s="211"/>
      <c r="I1306" s="208"/>
      <c r="J1306" s="822"/>
      <c r="K1306" s="823"/>
      <c r="L1306" s="823"/>
      <c r="M1306" s="823"/>
      <c r="N1306" s="824"/>
    </row>
    <row r="1307" spans="1:14" ht="31.5" x14ac:dyDescent="0.25">
      <c r="A1307" s="197" t="s">
        <v>1087</v>
      </c>
      <c r="B1307" s="207" t="s">
        <v>1742</v>
      </c>
      <c r="C1307" s="212">
        <v>41548</v>
      </c>
      <c r="D1307" s="212">
        <v>41548</v>
      </c>
      <c r="E1307" s="212">
        <v>41548</v>
      </c>
      <c r="F1307" s="212">
        <v>41548</v>
      </c>
      <c r="G1307" s="211">
        <v>1</v>
      </c>
      <c r="H1307" s="211">
        <v>1</v>
      </c>
      <c r="I1307" s="208"/>
      <c r="J1307" s="822"/>
      <c r="K1307" s="823"/>
      <c r="L1307" s="823"/>
      <c r="M1307" s="823"/>
      <c r="N1307" s="824"/>
    </row>
    <row r="1308" spans="1:14" ht="32.25" thickBot="1" x14ac:dyDescent="0.3">
      <c r="A1308" s="214" t="s">
        <v>1108</v>
      </c>
      <c r="B1308" s="215" t="s">
        <v>1743</v>
      </c>
      <c r="C1308" s="212">
        <v>41548</v>
      </c>
      <c r="D1308" s="212">
        <v>41548</v>
      </c>
      <c r="E1308" s="212">
        <v>41548</v>
      </c>
      <c r="F1308" s="212">
        <v>41548</v>
      </c>
      <c r="G1308" s="218">
        <v>1</v>
      </c>
      <c r="H1308" s="218">
        <v>1</v>
      </c>
      <c r="I1308" s="219"/>
      <c r="J1308" s="825"/>
      <c r="K1308" s="826"/>
      <c r="L1308" s="826"/>
      <c r="M1308" s="826"/>
      <c r="N1308" s="827"/>
    </row>
    <row r="1309" spans="1:14" ht="12.75" customHeight="1" x14ac:dyDescent="0.2">
      <c r="B1309" s="239"/>
      <c r="C1309" s="239"/>
      <c r="D1309" s="239"/>
      <c r="E1309" s="239"/>
      <c r="F1309" s="239"/>
      <c r="G1309" s="239"/>
      <c r="H1309" s="239"/>
      <c r="I1309" s="239"/>
    </row>
    <row r="1310" spans="1:14" x14ac:dyDescent="0.2">
      <c r="B1310" s="1074" t="s">
        <v>1790</v>
      </c>
      <c r="C1310" s="1074"/>
      <c r="D1310" s="1074"/>
      <c r="E1310" s="1074"/>
      <c r="F1310" s="1074"/>
      <c r="G1310" s="1074"/>
      <c r="H1310" s="1074"/>
      <c r="I1310" s="1074"/>
    </row>
    <row r="1311" spans="1:14" ht="13.5" thickBot="1" x14ac:dyDescent="0.25">
      <c r="B1311" s="239"/>
      <c r="C1311" s="239"/>
      <c r="D1311" s="239"/>
      <c r="E1311" s="239"/>
      <c r="F1311" s="239"/>
      <c r="G1311" s="239"/>
      <c r="H1311" s="239"/>
      <c r="I1311" s="239"/>
    </row>
    <row r="1312" spans="1:14" x14ac:dyDescent="0.2">
      <c r="A1312" s="240">
        <v>1</v>
      </c>
      <c r="B1312" s="241" t="s">
        <v>1719</v>
      </c>
      <c r="C1312" s="242"/>
      <c r="D1312" s="243"/>
      <c r="E1312" s="243"/>
      <c r="F1312" s="243"/>
      <c r="G1312" s="243"/>
      <c r="H1312" s="243"/>
      <c r="I1312" s="243"/>
      <c r="J1312" s="1081"/>
      <c r="K1312" s="1081"/>
      <c r="L1312" s="1081"/>
      <c r="M1312" s="1081"/>
      <c r="N1312" s="1082"/>
    </row>
    <row r="1313" spans="1:14" x14ac:dyDescent="0.2">
      <c r="A1313" s="244" t="s">
        <v>787</v>
      </c>
      <c r="B1313" s="245" t="s">
        <v>1720</v>
      </c>
      <c r="C1313" s="246" t="s">
        <v>13</v>
      </c>
      <c r="D1313" s="246" t="s">
        <v>13</v>
      </c>
      <c r="E1313" s="246" t="s">
        <v>13</v>
      </c>
      <c r="F1313" s="246" t="s">
        <v>13</v>
      </c>
      <c r="G1313" s="246" t="s">
        <v>13</v>
      </c>
      <c r="H1313" s="246" t="s">
        <v>13</v>
      </c>
      <c r="I1313" s="246" t="s">
        <v>13</v>
      </c>
      <c r="J1313" s="1069"/>
      <c r="K1313" s="1069"/>
      <c r="L1313" s="1069"/>
      <c r="M1313" s="1069"/>
      <c r="N1313" s="1070"/>
    </row>
    <row r="1314" spans="1:14" x14ac:dyDescent="0.2">
      <c r="A1314" s="244" t="s">
        <v>799</v>
      </c>
      <c r="B1314" s="245" t="s">
        <v>1721</v>
      </c>
      <c r="C1314" s="246" t="s">
        <v>13</v>
      </c>
      <c r="D1314" s="246" t="s">
        <v>13</v>
      </c>
      <c r="E1314" s="246" t="s">
        <v>13</v>
      </c>
      <c r="F1314" s="246" t="s">
        <v>13</v>
      </c>
      <c r="G1314" s="246" t="s">
        <v>13</v>
      </c>
      <c r="H1314" s="246" t="s">
        <v>13</v>
      </c>
      <c r="I1314" s="246" t="s">
        <v>13</v>
      </c>
      <c r="J1314" s="1069"/>
      <c r="K1314" s="1069"/>
      <c r="L1314" s="1069"/>
      <c r="M1314" s="1069"/>
      <c r="N1314" s="1070"/>
    </row>
    <row r="1315" spans="1:14" ht="25.5" x14ac:dyDescent="0.2">
      <c r="A1315" s="244" t="s">
        <v>801</v>
      </c>
      <c r="B1315" s="247" t="s">
        <v>1722</v>
      </c>
      <c r="C1315" s="248">
        <v>40227</v>
      </c>
      <c r="D1315" s="248">
        <v>40319</v>
      </c>
      <c r="E1315" s="248">
        <v>40227</v>
      </c>
      <c r="F1315" s="248">
        <v>40319</v>
      </c>
      <c r="G1315" s="246">
        <v>100</v>
      </c>
      <c r="H1315" s="246" t="s">
        <v>13</v>
      </c>
      <c r="I1315" s="246" t="s">
        <v>13</v>
      </c>
      <c r="J1315" s="1069"/>
      <c r="K1315" s="1069"/>
      <c r="L1315" s="1069"/>
      <c r="M1315" s="1069"/>
      <c r="N1315" s="1070"/>
    </row>
    <row r="1316" spans="1:14" ht="38.25" x14ac:dyDescent="0.2">
      <c r="A1316" s="244" t="s">
        <v>803</v>
      </c>
      <c r="B1316" s="247" t="s">
        <v>1727</v>
      </c>
      <c r="C1316" s="248">
        <v>40634</v>
      </c>
      <c r="D1316" s="248">
        <v>40714</v>
      </c>
      <c r="E1316" s="248">
        <v>40603</v>
      </c>
      <c r="F1316" s="248">
        <v>40703</v>
      </c>
      <c r="G1316" s="246">
        <v>100</v>
      </c>
      <c r="H1316" s="246" t="s">
        <v>13</v>
      </c>
      <c r="I1316" s="246" t="s">
        <v>13</v>
      </c>
      <c r="J1316" s="1069"/>
      <c r="K1316" s="1069"/>
      <c r="L1316" s="1069"/>
      <c r="M1316" s="1069"/>
      <c r="N1316" s="1070"/>
    </row>
    <row r="1317" spans="1:14" x14ac:dyDescent="0.2">
      <c r="A1317" s="244" t="s">
        <v>1724</v>
      </c>
      <c r="B1317" s="247" t="s">
        <v>1725</v>
      </c>
      <c r="C1317" s="248">
        <v>40715</v>
      </c>
      <c r="D1317" s="248">
        <v>40724</v>
      </c>
      <c r="E1317" s="248">
        <v>40709</v>
      </c>
      <c r="F1317" s="248">
        <v>40718</v>
      </c>
      <c r="G1317" s="246">
        <v>100</v>
      </c>
      <c r="H1317" s="246" t="s">
        <v>13</v>
      </c>
      <c r="I1317" s="246" t="s">
        <v>13</v>
      </c>
      <c r="J1317" s="1069"/>
      <c r="K1317" s="1069"/>
      <c r="L1317" s="1069"/>
      <c r="M1317" s="1069"/>
      <c r="N1317" s="1070"/>
    </row>
    <row r="1318" spans="1:14" x14ac:dyDescent="0.2">
      <c r="A1318" s="244" t="s">
        <v>1726</v>
      </c>
      <c r="B1318" s="247" t="s">
        <v>1723</v>
      </c>
      <c r="C1318" s="248">
        <v>40643</v>
      </c>
      <c r="D1318" s="248">
        <v>40755</v>
      </c>
      <c r="E1318" s="248">
        <f>C1318</f>
        <v>40643</v>
      </c>
      <c r="F1318" s="248">
        <f>D1318</f>
        <v>40755</v>
      </c>
      <c r="G1318" s="246">
        <v>100</v>
      </c>
      <c r="H1318" s="249"/>
      <c r="I1318" s="249"/>
      <c r="J1318" s="1069"/>
      <c r="K1318" s="1069"/>
      <c r="L1318" s="1069"/>
      <c r="M1318" s="1069"/>
      <c r="N1318" s="1070"/>
    </row>
    <row r="1319" spans="1:14" x14ac:dyDescent="0.2">
      <c r="A1319" s="244">
        <v>2</v>
      </c>
      <c r="B1319" s="250" t="s">
        <v>1728</v>
      </c>
      <c r="C1319" s="251"/>
      <c r="D1319" s="251"/>
      <c r="E1319" s="249"/>
      <c r="F1319" s="249"/>
      <c r="G1319" s="246"/>
      <c r="H1319" s="249"/>
      <c r="I1319" s="249"/>
      <c r="J1319" s="1069"/>
      <c r="K1319" s="1069"/>
      <c r="L1319" s="1069"/>
      <c r="M1319" s="1069"/>
      <c r="N1319" s="1070"/>
    </row>
    <row r="1320" spans="1:14" ht="25.5" x14ac:dyDescent="0.2">
      <c r="A1320" s="244" t="s">
        <v>815</v>
      </c>
      <c r="B1320" s="247" t="s">
        <v>1729</v>
      </c>
      <c r="C1320" s="248">
        <v>40715</v>
      </c>
      <c r="D1320" s="248">
        <v>40770</v>
      </c>
      <c r="E1320" s="248">
        <v>40716</v>
      </c>
      <c r="F1320" s="248">
        <v>40784</v>
      </c>
      <c r="G1320" s="246">
        <v>100</v>
      </c>
      <c r="H1320" s="246" t="s">
        <v>13</v>
      </c>
      <c r="I1320" s="246" t="s">
        <v>13</v>
      </c>
      <c r="J1320" s="1069"/>
      <c r="K1320" s="1069"/>
      <c r="L1320" s="1069"/>
      <c r="M1320" s="1069"/>
      <c r="N1320" s="1070"/>
    </row>
    <row r="1321" spans="1:14" ht="38.25" x14ac:dyDescent="0.2">
      <c r="A1321" s="244" t="s">
        <v>218</v>
      </c>
      <c r="B1321" s="247" t="s">
        <v>1730</v>
      </c>
      <c r="C1321" s="248">
        <v>40816</v>
      </c>
      <c r="D1321" s="248">
        <v>40816</v>
      </c>
      <c r="E1321" s="248">
        <f>C1321</f>
        <v>40816</v>
      </c>
      <c r="F1321" s="248">
        <f>D1321</f>
        <v>40816</v>
      </c>
      <c r="G1321" s="246">
        <v>100</v>
      </c>
      <c r="H1321" s="246" t="s">
        <v>13</v>
      </c>
      <c r="I1321" s="246" t="s">
        <v>13</v>
      </c>
      <c r="J1321" s="1069"/>
      <c r="K1321" s="1069"/>
      <c r="L1321" s="1069"/>
      <c r="M1321" s="1069"/>
      <c r="N1321" s="1070"/>
    </row>
    <row r="1322" spans="1:14" ht="25.5" x14ac:dyDescent="0.2">
      <c r="A1322" s="244" t="s">
        <v>818</v>
      </c>
      <c r="B1322" s="247" t="s">
        <v>1731</v>
      </c>
      <c r="C1322" s="248">
        <v>40787</v>
      </c>
      <c r="D1322" s="248">
        <v>40801</v>
      </c>
      <c r="E1322" s="248">
        <v>40695</v>
      </c>
      <c r="F1322" s="248">
        <v>40731</v>
      </c>
      <c r="G1322" s="246">
        <v>100</v>
      </c>
      <c r="H1322" s="246" t="s">
        <v>13</v>
      </c>
      <c r="I1322" s="246" t="s">
        <v>13</v>
      </c>
      <c r="J1322" s="1079"/>
      <c r="K1322" s="1079"/>
      <c r="L1322" s="1079"/>
      <c r="M1322" s="1079"/>
      <c r="N1322" s="1080"/>
    </row>
    <row r="1323" spans="1:14" ht="25.5" x14ac:dyDescent="0.2">
      <c r="A1323" s="244">
        <v>3</v>
      </c>
      <c r="B1323" s="250" t="s">
        <v>1732</v>
      </c>
      <c r="C1323" s="251"/>
      <c r="D1323" s="251"/>
      <c r="E1323" s="249"/>
      <c r="F1323" s="249"/>
      <c r="G1323" s="246"/>
      <c r="H1323" s="249"/>
      <c r="I1323" s="249"/>
      <c r="J1323" s="1069"/>
      <c r="K1323" s="1069"/>
      <c r="L1323" s="1069"/>
      <c r="M1323" s="1069"/>
      <c r="N1323" s="1070"/>
    </row>
    <row r="1324" spans="1:14" ht="25.5" x14ac:dyDescent="0.2">
      <c r="A1324" s="244" t="s">
        <v>1044</v>
      </c>
      <c r="B1324" s="247" t="s">
        <v>1733</v>
      </c>
      <c r="C1324" s="248">
        <v>40809</v>
      </c>
      <c r="D1324" s="248">
        <v>40831</v>
      </c>
      <c r="E1324" s="248">
        <v>40809</v>
      </c>
      <c r="F1324" s="248">
        <v>40817</v>
      </c>
      <c r="G1324" s="246">
        <v>100</v>
      </c>
      <c r="H1324" s="246" t="s">
        <v>13</v>
      </c>
      <c r="I1324" s="246" t="s">
        <v>13</v>
      </c>
      <c r="J1324" s="1077"/>
      <c r="K1324" s="1077"/>
      <c r="L1324" s="1077"/>
      <c r="M1324" s="1077"/>
      <c r="N1324" s="1078"/>
    </row>
    <row r="1325" spans="1:14" x14ac:dyDescent="0.2">
      <c r="A1325" s="244" t="s">
        <v>1046</v>
      </c>
      <c r="B1325" s="247" t="s">
        <v>1734</v>
      </c>
      <c r="C1325" s="248">
        <v>40974</v>
      </c>
      <c r="D1325" s="248">
        <v>41356</v>
      </c>
      <c r="E1325" s="248">
        <v>40974</v>
      </c>
      <c r="F1325" s="248">
        <v>41404</v>
      </c>
      <c r="G1325" s="246">
        <v>100</v>
      </c>
      <c r="H1325" s="246" t="s">
        <v>13</v>
      </c>
      <c r="I1325" s="252" t="s">
        <v>13</v>
      </c>
      <c r="J1325" s="1077"/>
      <c r="K1325" s="1077"/>
      <c r="L1325" s="1077"/>
      <c r="M1325" s="1077"/>
      <c r="N1325" s="1078"/>
    </row>
    <row r="1326" spans="1:14" x14ac:dyDescent="0.2">
      <c r="A1326" s="244" t="s">
        <v>1049</v>
      </c>
      <c r="B1326" s="247" t="s">
        <v>1735</v>
      </c>
      <c r="C1326" s="248">
        <v>41015</v>
      </c>
      <c r="D1326" s="248">
        <v>41376</v>
      </c>
      <c r="E1326" s="248">
        <v>41015</v>
      </c>
      <c r="F1326" s="248">
        <v>41409</v>
      </c>
      <c r="G1326" s="246">
        <v>100</v>
      </c>
      <c r="H1326" s="246" t="s">
        <v>13</v>
      </c>
      <c r="I1326" s="246" t="s">
        <v>13</v>
      </c>
      <c r="J1326" s="1067"/>
      <c r="K1326" s="1067"/>
      <c r="L1326" s="1067"/>
      <c r="M1326" s="1067"/>
      <c r="N1326" s="1068"/>
    </row>
    <row r="1327" spans="1:14" x14ac:dyDescent="0.2">
      <c r="A1327" s="244" t="s">
        <v>1052</v>
      </c>
      <c r="B1327" s="247" t="s">
        <v>1737</v>
      </c>
      <c r="C1327" s="248">
        <v>41075</v>
      </c>
      <c r="D1327" s="248">
        <v>41396</v>
      </c>
      <c r="E1327" s="248">
        <v>41075</v>
      </c>
      <c r="F1327" s="248">
        <v>41414</v>
      </c>
      <c r="G1327" s="246">
        <v>100</v>
      </c>
      <c r="H1327" s="246" t="s">
        <v>13</v>
      </c>
      <c r="I1327" s="246" t="s">
        <v>13</v>
      </c>
      <c r="J1327" s="1067"/>
      <c r="K1327" s="1067"/>
      <c r="L1327" s="1067"/>
      <c r="M1327" s="1067"/>
      <c r="N1327" s="1068"/>
    </row>
    <row r="1328" spans="1:14" x14ac:dyDescent="0.2">
      <c r="A1328" s="244" t="s">
        <v>1054</v>
      </c>
      <c r="B1328" s="247" t="s">
        <v>1738</v>
      </c>
      <c r="C1328" s="248" t="s">
        <v>13</v>
      </c>
      <c r="D1328" s="248">
        <v>41395</v>
      </c>
      <c r="E1328" s="248" t="s">
        <v>13</v>
      </c>
      <c r="F1328" s="248">
        <v>41414</v>
      </c>
      <c r="G1328" s="246">
        <v>100</v>
      </c>
      <c r="H1328" s="246" t="s">
        <v>13</v>
      </c>
      <c r="I1328" s="246" t="s">
        <v>13</v>
      </c>
      <c r="J1328" s="1067"/>
      <c r="K1328" s="1067"/>
      <c r="L1328" s="1067"/>
      <c r="M1328" s="1067"/>
      <c r="N1328" s="1068"/>
    </row>
    <row r="1329" spans="1:14" x14ac:dyDescent="0.2">
      <c r="A1329" s="244">
        <v>4</v>
      </c>
      <c r="B1329" s="250" t="s">
        <v>1739</v>
      </c>
      <c r="C1329" s="251"/>
      <c r="D1329" s="251"/>
      <c r="E1329" s="246"/>
      <c r="F1329" s="246"/>
      <c r="G1329" s="246"/>
      <c r="H1329" s="246"/>
      <c r="I1329" s="246"/>
      <c r="J1329" s="1067"/>
      <c r="K1329" s="1067"/>
      <c r="L1329" s="1067"/>
      <c r="M1329" s="1067"/>
      <c r="N1329" s="1068"/>
    </row>
    <row r="1330" spans="1:14" x14ac:dyDescent="0.2">
      <c r="A1330" s="244" t="s">
        <v>1073</v>
      </c>
      <c r="B1330" s="247" t="s">
        <v>1740</v>
      </c>
      <c r="C1330" s="248">
        <v>41395</v>
      </c>
      <c r="D1330" s="248">
        <v>41425</v>
      </c>
      <c r="E1330" s="248">
        <v>41205</v>
      </c>
      <c r="F1330" s="248">
        <v>41425</v>
      </c>
      <c r="G1330" s="246">
        <v>100</v>
      </c>
      <c r="H1330" s="246" t="s">
        <v>13</v>
      </c>
      <c r="I1330" s="246" t="s">
        <v>13</v>
      </c>
      <c r="J1330" s="1067"/>
      <c r="K1330" s="1067"/>
      <c r="L1330" s="1067"/>
      <c r="M1330" s="1067"/>
      <c r="N1330" s="1068"/>
    </row>
    <row r="1331" spans="1:14" ht="38.25" x14ac:dyDescent="0.2">
      <c r="A1331" s="244" t="s">
        <v>1078</v>
      </c>
      <c r="B1331" s="247" t="s">
        <v>1741</v>
      </c>
      <c r="C1331" s="248" t="s">
        <v>13</v>
      </c>
      <c r="D1331" s="248" t="s">
        <v>13</v>
      </c>
      <c r="E1331" s="246" t="s">
        <v>13</v>
      </c>
      <c r="F1331" s="246" t="s">
        <v>13</v>
      </c>
      <c r="G1331" s="246" t="s">
        <v>13</v>
      </c>
      <c r="H1331" s="246" t="s">
        <v>13</v>
      </c>
      <c r="I1331" s="246" t="s">
        <v>13</v>
      </c>
      <c r="J1331" s="1067"/>
      <c r="K1331" s="1067"/>
      <c r="L1331" s="1067"/>
      <c r="M1331" s="1067"/>
      <c r="N1331" s="1068"/>
    </row>
    <row r="1332" spans="1:14" ht="33.75" customHeight="1" x14ac:dyDescent="0.2">
      <c r="A1332" s="244" t="s">
        <v>1087</v>
      </c>
      <c r="B1332" s="247" t="s">
        <v>1742</v>
      </c>
      <c r="C1332" s="248">
        <v>41426</v>
      </c>
      <c r="D1332" s="248">
        <v>41455</v>
      </c>
      <c r="E1332" s="248">
        <v>41426</v>
      </c>
      <c r="F1332" s="248">
        <v>41450</v>
      </c>
      <c r="G1332" s="246">
        <v>100</v>
      </c>
      <c r="H1332" s="246" t="s">
        <v>13</v>
      </c>
      <c r="I1332" s="1039" t="s">
        <v>1791</v>
      </c>
      <c r="J1332" s="1040"/>
      <c r="K1332" s="1040"/>
      <c r="L1332" s="1040"/>
      <c r="M1332" s="1040"/>
      <c r="N1332" s="1041"/>
    </row>
    <row r="1333" spans="1:14" ht="33.75" customHeight="1" thickBot="1" x14ac:dyDescent="0.25">
      <c r="A1333" s="253" t="s">
        <v>1108</v>
      </c>
      <c r="B1333" s="254" t="s">
        <v>1792</v>
      </c>
      <c r="C1333" s="255">
        <v>41455</v>
      </c>
      <c r="D1333" s="255">
        <v>41639</v>
      </c>
      <c r="E1333" s="255">
        <v>41450</v>
      </c>
      <c r="F1333" s="256" t="s">
        <v>13</v>
      </c>
      <c r="G1333" s="256">
        <v>85</v>
      </c>
      <c r="H1333" s="256">
        <v>85</v>
      </c>
      <c r="I1333" s="1042"/>
      <c r="J1333" s="1043"/>
      <c r="K1333" s="1043"/>
      <c r="L1333" s="1043"/>
      <c r="M1333" s="1043"/>
      <c r="N1333" s="1044"/>
    </row>
    <row r="1334" spans="1:14" ht="13.5" thickBot="1" x14ac:dyDescent="0.25">
      <c r="B1334" s="1074" t="s">
        <v>1793</v>
      </c>
      <c r="C1334" s="1074"/>
      <c r="D1334" s="1074"/>
      <c r="E1334" s="1074"/>
      <c r="F1334" s="1074"/>
      <c r="G1334" s="1074"/>
      <c r="H1334" s="1074"/>
      <c r="I1334" s="1074"/>
    </row>
    <row r="1335" spans="1:14" x14ac:dyDescent="0.2">
      <c r="A1335" s="240">
        <v>1</v>
      </c>
      <c r="B1335" s="257" t="s">
        <v>1719</v>
      </c>
      <c r="C1335" s="242"/>
      <c r="D1335" s="258"/>
      <c r="E1335" s="258"/>
      <c r="F1335" s="258"/>
      <c r="G1335" s="258"/>
      <c r="H1335" s="258"/>
      <c r="I1335" s="258"/>
      <c r="J1335" s="1075"/>
      <c r="K1335" s="1075"/>
      <c r="L1335" s="1075"/>
      <c r="M1335" s="1075"/>
      <c r="N1335" s="1076"/>
    </row>
    <row r="1336" spans="1:14" x14ac:dyDescent="0.2">
      <c r="A1336" s="244" t="s">
        <v>787</v>
      </c>
      <c r="B1336" s="259" t="s">
        <v>1720</v>
      </c>
      <c r="C1336" s="246" t="s">
        <v>13</v>
      </c>
      <c r="D1336" s="246" t="s">
        <v>13</v>
      </c>
      <c r="E1336" s="246" t="s">
        <v>13</v>
      </c>
      <c r="F1336" s="246" t="s">
        <v>13</v>
      </c>
      <c r="G1336" s="246" t="s">
        <v>13</v>
      </c>
      <c r="H1336" s="246" t="s">
        <v>13</v>
      </c>
      <c r="I1336" s="246" t="s">
        <v>13</v>
      </c>
      <c r="J1336" s="1069"/>
      <c r="K1336" s="1069"/>
      <c r="L1336" s="1069"/>
      <c r="M1336" s="1069"/>
      <c r="N1336" s="1070"/>
    </row>
    <row r="1337" spans="1:14" x14ac:dyDescent="0.2">
      <c r="A1337" s="244" t="s">
        <v>799</v>
      </c>
      <c r="B1337" s="259" t="s">
        <v>1721</v>
      </c>
      <c r="C1337" s="246" t="s">
        <v>13</v>
      </c>
      <c r="D1337" s="246" t="s">
        <v>13</v>
      </c>
      <c r="E1337" s="246" t="s">
        <v>13</v>
      </c>
      <c r="F1337" s="246" t="s">
        <v>13</v>
      </c>
      <c r="G1337" s="246" t="s">
        <v>13</v>
      </c>
      <c r="H1337" s="246" t="s">
        <v>13</v>
      </c>
      <c r="I1337" s="246" t="s">
        <v>13</v>
      </c>
      <c r="J1337" s="1069"/>
      <c r="K1337" s="1069"/>
      <c r="L1337" s="1069"/>
      <c r="M1337" s="1069"/>
      <c r="N1337" s="1070"/>
    </row>
    <row r="1338" spans="1:14" ht="25.5" x14ac:dyDescent="0.2">
      <c r="A1338" s="244" t="s">
        <v>801</v>
      </c>
      <c r="B1338" s="260" t="s">
        <v>1722</v>
      </c>
      <c r="C1338" s="248">
        <v>38854</v>
      </c>
      <c r="D1338" s="248">
        <v>38985</v>
      </c>
      <c r="E1338" s="248">
        <f>C1338</f>
        <v>38854</v>
      </c>
      <c r="F1338" s="248">
        <f>D1338</f>
        <v>38985</v>
      </c>
      <c r="G1338" s="252">
        <v>100</v>
      </c>
      <c r="H1338" s="246" t="s">
        <v>13</v>
      </c>
      <c r="I1338" s="246" t="s">
        <v>13</v>
      </c>
      <c r="J1338" s="1069"/>
      <c r="K1338" s="1069"/>
      <c r="L1338" s="1069"/>
      <c r="M1338" s="1069"/>
      <c r="N1338" s="1070"/>
    </row>
    <row r="1339" spans="1:14" ht="38.25" x14ac:dyDescent="0.2">
      <c r="A1339" s="244" t="s">
        <v>803</v>
      </c>
      <c r="B1339" s="260" t="s">
        <v>1727</v>
      </c>
      <c r="C1339" s="248">
        <v>40848</v>
      </c>
      <c r="D1339" s="248">
        <v>40908</v>
      </c>
      <c r="E1339" s="248">
        <v>40870</v>
      </c>
      <c r="F1339" s="248">
        <v>40942</v>
      </c>
      <c r="G1339" s="252">
        <v>100</v>
      </c>
      <c r="H1339" s="252" t="s">
        <v>13</v>
      </c>
      <c r="I1339" s="246" t="s">
        <v>13</v>
      </c>
      <c r="J1339" s="1069"/>
      <c r="K1339" s="1069"/>
      <c r="L1339" s="1069"/>
      <c r="M1339" s="1069"/>
      <c r="N1339" s="1070"/>
    </row>
    <row r="1340" spans="1:14" x14ac:dyDescent="0.2">
      <c r="A1340" s="244" t="s">
        <v>1724</v>
      </c>
      <c r="B1340" s="260" t="s">
        <v>1725</v>
      </c>
      <c r="C1340" s="248">
        <v>40918</v>
      </c>
      <c r="D1340" s="248">
        <v>40923</v>
      </c>
      <c r="E1340" s="248">
        <v>40946</v>
      </c>
      <c r="F1340" s="248">
        <v>40949</v>
      </c>
      <c r="G1340" s="252">
        <v>100</v>
      </c>
      <c r="H1340" s="252" t="s">
        <v>13</v>
      </c>
      <c r="I1340" s="246" t="s">
        <v>13</v>
      </c>
      <c r="J1340" s="1069"/>
      <c r="K1340" s="1069"/>
      <c r="L1340" s="1069"/>
      <c r="M1340" s="1069"/>
      <c r="N1340" s="1070"/>
    </row>
    <row r="1341" spans="1:14" x14ac:dyDescent="0.2">
      <c r="A1341" s="244" t="s">
        <v>1726</v>
      </c>
      <c r="B1341" s="260" t="s">
        <v>1723</v>
      </c>
      <c r="C1341" s="248">
        <v>40918</v>
      </c>
      <c r="D1341" s="248">
        <v>40923</v>
      </c>
      <c r="E1341" s="248">
        <v>40946</v>
      </c>
      <c r="F1341" s="248">
        <v>40949</v>
      </c>
      <c r="G1341" s="252">
        <v>100</v>
      </c>
      <c r="H1341" s="248" t="s">
        <v>13</v>
      </c>
      <c r="I1341" s="246" t="s">
        <v>13</v>
      </c>
      <c r="J1341" s="1069"/>
      <c r="K1341" s="1069"/>
      <c r="L1341" s="1069"/>
      <c r="M1341" s="1069"/>
      <c r="N1341" s="1070"/>
    </row>
    <row r="1342" spans="1:14" x14ac:dyDescent="0.2">
      <c r="A1342" s="244">
        <v>2</v>
      </c>
      <c r="B1342" s="261" t="s">
        <v>1728</v>
      </c>
      <c r="C1342" s="248"/>
      <c r="D1342" s="248"/>
      <c r="E1342" s="249"/>
      <c r="F1342" s="249"/>
      <c r="G1342" s="252"/>
      <c r="H1342" s="252"/>
      <c r="I1342" s="249"/>
      <c r="J1342" s="1069"/>
      <c r="K1342" s="1069"/>
      <c r="L1342" s="1069"/>
      <c r="M1342" s="1069"/>
      <c r="N1342" s="1070"/>
    </row>
    <row r="1343" spans="1:14" ht="25.5" x14ac:dyDescent="0.2">
      <c r="A1343" s="244" t="s">
        <v>815</v>
      </c>
      <c r="B1343" s="260" t="s">
        <v>1729</v>
      </c>
      <c r="C1343" s="248">
        <v>40923</v>
      </c>
      <c r="D1343" s="248">
        <v>41000</v>
      </c>
      <c r="E1343" s="248">
        <v>40927</v>
      </c>
      <c r="F1343" s="248">
        <v>41026</v>
      </c>
      <c r="G1343" s="252">
        <v>100</v>
      </c>
      <c r="H1343" s="252" t="s">
        <v>13</v>
      </c>
      <c r="I1343" s="246" t="s">
        <v>13</v>
      </c>
      <c r="J1343" s="1069"/>
      <c r="K1343" s="1069"/>
      <c r="L1343" s="1069"/>
      <c r="M1343" s="1069"/>
      <c r="N1343" s="1070"/>
    </row>
    <row r="1344" spans="1:14" ht="38.25" x14ac:dyDescent="0.2">
      <c r="A1344" s="244" t="s">
        <v>218</v>
      </c>
      <c r="B1344" s="260" t="s">
        <v>1730</v>
      </c>
      <c r="C1344" s="248">
        <v>40481</v>
      </c>
      <c r="D1344" s="248">
        <v>40481</v>
      </c>
      <c r="E1344" s="248">
        <f>C1344</f>
        <v>40481</v>
      </c>
      <c r="F1344" s="248">
        <f>D1344</f>
        <v>40481</v>
      </c>
      <c r="G1344" s="252">
        <v>100</v>
      </c>
      <c r="H1344" s="246" t="s">
        <v>13</v>
      </c>
      <c r="I1344" s="246" t="s">
        <v>13</v>
      </c>
      <c r="J1344" s="1069"/>
      <c r="K1344" s="1069"/>
      <c r="L1344" s="1069"/>
      <c r="M1344" s="1069"/>
      <c r="N1344" s="1070"/>
    </row>
    <row r="1345" spans="1:14" ht="25.5" x14ac:dyDescent="0.2">
      <c r="A1345" s="244" t="s">
        <v>818</v>
      </c>
      <c r="B1345" s="260" t="s">
        <v>1731</v>
      </c>
      <c r="C1345" s="248">
        <v>41000</v>
      </c>
      <c r="D1345" s="248">
        <v>41014</v>
      </c>
      <c r="E1345" s="248">
        <v>40952</v>
      </c>
      <c r="F1345" s="248">
        <v>40980</v>
      </c>
      <c r="G1345" s="252">
        <v>100</v>
      </c>
      <c r="H1345" s="246" t="s">
        <v>13</v>
      </c>
      <c r="I1345" s="246" t="s">
        <v>13</v>
      </c>
      <c r="J1345" s="1071"/>
      <c r="K1345" s="1072"/>
      <c r="L1345" s="1072"/>
      <c r="M1345" s="1072"/>
      <c r="N1345" s="1073"/>
    </row>
    <row r="1346" spans="1:14" ht="25.5" x14ac:dyDescent="0.2">
      <c r="A1346" s="244">
        <v>3</v>
      </c>
      <c r="B1346" s="261" t="s">
        <v>1732</v>
      </c>
      <c r="C1346" s="251"/>
      <c r="D1346" s="251"/>
      <c r="E1346" s="249"/>
      <c r="F1346" s="249"/>
      <c r="G1346" s="252"/>
      <c r="H1346" s="252"/>
      <c r="I1346" s="249"/>
      <c r="J1346" s="1069"/>
      <c r="K1346" s="1069"/>
      <c r="L1346" s="1069"/>
      <c r="M1346" s="1069"/>
      <c r="N1346" s="1070"/>
    </row>
    <row r="1347" spans="1:14" ht="25.5" x14ac:dyDescent="0.2">
      <c r="A1347" s="244" t="s">
        <v>1044</v>
      </c>
      <c r="B1347" s="260" t="s">
        <v>1733</v>
      </c>
      <c r="C1347" s="262" t="s">
        <v>1794</v>
      </c>
      <c r="D1347" s="262" t="s">
        <v>1794</v>
      </c>
      <c r="E1347" s="248" t="s">
        <v>1794</v>
      </c>
      <c r="F1347" s="248" t="s">
        <v>1794</v>
      </c>
      <c r="G1347" s="252" t="s">
        <v>1794</v>
      </c>
      <c r="H1347" s="246" t="s">
        <v>13</v>
      </c>
      <c r="I1347" s="246" t="s">
        <v>13</v>
      </c>
      <c r="J1347" s="1064"/>
      <c r="K1347" s="1065"/>
      <c r="L1347" s="1065"/>
      <c r="M1347" s="1065"/>
      <c r="N1347" s="1066"/>
    </row>
    <row r="1348" spans="1:14" x14ac:dyDescent="0.2">
      <c r="A1348" s="244" t="s">
        <v>1046</v>
      </c>
      <c r="B1348" s="260" t="s">
        <v>1734</v>
      </c>
      <c r="C1348" s="248">
        <v>41176</v>
      </c>
      <c r="D1348" s="248">
        <v>41228</v>
      </c>
      <c r="E1348" s="248">
        <v>41155</v>
      </c>
      <c r="F1348" s="248">
        <v>41228</v>
      </c>
      <c r="G1348" s="252">
        <v>100</v>
      </c>
      <c r="H1348" s="246" t="s">
        <v>13</v>
      </c>
      <c r="I1348" s="263"/>
      <c r="J1348" s="1064"/>
      <c r="K1348" s="1065"/>
      <c r="L1348" s="1065"/>
      <c r="M1348" s="1065"/>
      <c r="N1348" s="1066"/>
    </row>
    <row r="1349" spans="1:14" x14ac:dyDescent="0.2">
      <c r="A1349" s="244" t="s">
        <v>1049</v>
      </c>
      <c r="B1349" s="260" t="s">
        <v>1735</v>
      </c>
      <c r="C1349" s="248">
        <v>41186</v>
      </c>
      <c r="D1349" s="248">
        <v>41272</v>
      </c>
      <c r="E1349" s="248">
        <v>41186</v>
      </c>
      <c r="F1349" s="248">
        <v>41283</v>
      </c>
      <c r="G1349" s="252">
        <v>100</v>
      </c>
      <c r="H1349" s="246" t="s">
        <v>13</v>
      </c>
      <c r="I1349" s="246" t="s">
        <v>13</v>
      </c>
      <c r="J1349" s="1064"/>
      <c r="K1349" s="1065"/>
      <c r="L1349" s="1065"/>
      <c r="M1349" s="1065"/>
      <c r="N1349" s="1066"/>
    </row>
    <row r="1350" spans="1:14" x14ac:dyDescent="0.2">
      <c r="A1350" s="244" t="s">
        <v>1052</v>
      </c>
      <c r="B1350" s="260" t="s">
        <v>1737</v>
      </c>
      <c r="C1350" s="248">
        <v>41214</v>
      </c>
      <c r="D1350" s="248">
        <v>41274</v>
      </c>
      <c r="E1350" s="248">
        <v>41274</v>
      </c>
      <c r="F1350" s="248">
        <v>41299</v>
      </c>
      <c r="G1350" s="252">
        <v>100</v>
      </c>
      <c r="H1350" s="246" t="s">
        <v>13</v>
      </c>
      <c r="I1350" s="246" t="s">
        <v>13</v>
      </c>
      <c r="J1350" s="1064"/>
      <c r="K1350" s="1065"/>
      <c r="L1350" s="1065"/>
      <c r="M1350" s="1065"/>
      <c r="N1350" s="1066"/>
    </row>
    <row r="1351" spans="1:14" x14ac:dyDescent="0.2">
      <c r="A1351" s="244" t="s">
        <v>1054</v>
      </c>
      <c r="B1351" s="260" t="s">
        <v>1738</v>
      </c>
      <c r="C1351" s="248">
        <v>41274</v>
      </c>
      <c r="D1351" s="248">
        <v>41274</v>
      </c>
      <c r="E1351" s="248">
        <v>41299</v>
      </c>
      <c r="F1351" s="248">
        <v>41344</v>
      </c>
      <c r="G1351" s="252">
        <v>100</v>
      </c>
      <c r="H1351" s="246" t="s">
        <v>13</v>
      </c>
      <c r="I1351" s="246" t="s">
        <v>13</v>
      </c>
      <c r="J1351" s="1064"/>
      <c r="K1351" s="1065"/>
      <c r="L1351" s="1065"/>
      <c r="M1351" s="1065"/>
      <c r="N1351" s="1066"/>
    </row>
    <row r="1352" spans="1:14" x14ac:dyDescent="0.2">
      <c r="A1352" s="244">
        <v>4</v>
      </c>
      <c r="B1352" s="261" t="s">
        <v>1739</v>
      </c>
      <c r="C1352" s="248"/>
      <c r="D1352" s="248"/>
      <c r="E1352" s="246"/>
      <c r="F1352" s="246"/>
      <c r="G1352" s="252"/>
      <c r="H1352" s="252"/>
      <c r="I1352" s="246"/>
      <c r="J1352" s="1067"/>
      <c r="K1352" s="1067"/>
      <c r="L1352" s="1067"/>
      <c r="M1352" s="1067"/>
      <c r="N1352" s="1068"/>
    </row>
    <row r="1353" spans="1:14" x14ac:dyDescent="0.2">
      <c r="A1353" s="244" t="s">
        <v>1073</v>
      </c>
      <c r="B1353" s="260" t="s">
        <v>1740</v>
      </c>
      <c r="C1353" s="248">
        <v>41284</v>
      </c>
      <c r="D1353" s="248">
        <v>41315</v>
      </c>
      <c r="E1353" s="248">
        <v>41299</v>
      </c>
      <c r="F1353" s="248">
        <v>41344</v>
      </c>
      <c r="G1353" s="252">
        <v>100</v>
      </c>
      <c r="H1353" s="246" t="s">
        <v>13</v>
      </c>
      <c r="I1353" s="246" t="s">
        <v>13</v>
      </c>
      <c r="J1353" s="1067"/>
      <c r="K1353" s="1067"/>
      <c r="L1353" s="1067"/>
      <c r="M1353" s="1067"/>
      <c r="N1353" s="1068"/>
    </row>
    <row r="1354" spans="1:14" ht="38.25" x14ac:dyDescent="0.2">
      <c r="A1354" s="244" t="s">
        <v>1078</v>
      </c>
      <c r="B1354" s="260" t="s">
        <v>1741</v>
      </c>
      <c r="C1354" s="248" t="s">
        <v>13</v>
      </c>
      <c r="D1354" s="248" t="s">
        <v>13</v>
      </c>
      <c r="E1354" s="246" t="s">
        <v>13</v>
      </c>
      <c r="F1354" s="246" t="s">
        <v>13</v>
      </c>
      <c r="G1354" s="252" t="s">
        <v>13</v>
      </c>
      <c r="H1354" s="252" t="s">
        <v>13</v>
      </c>
      <c r="I1354" s="246" t="s">
        <v>13</v>
      </c>
      <c r="J1354" s="1067"/>
      <c r="K1354" s="1067"/>
      <c r="L1354" s="1067"/>
      <c r="M1354" s="1067"/>
      <c r="N1354" s="1068"/>
    </row>
    <row r="1355" spans="1:14" ht="32.25" customHeight="1" x14ac:dyDescent="0.2">
      <c r="A1355" s="244" t="s">
        <v>1087</v>
      </c>
      <c r="B1355" s="247" t="s">
        <v>1742</v>
      </c>
      <c r="C1355" s="248">
        <v>41316</v>
      </c>
      <c r="D1355" s="248">
        <v>41344</v>
      </c>
      <c r="E1355" s="248">
        <v>41316</v>
      </c>
      <c r="F1355" s="248">
        <v>41344</v>
      </c>
      <c r="G1355" s="252">
        <v>100</v>
      </c>
      <c r="H1355" s="252" t="s">
        <v>13</v>
      </c>
      <c r="I1355" s="1039" t="s">
        <v>1791</v>
      </c>
      <c r="J1355" s="1040"/>
      <c r="K1355" s="1040"/>
      <c r="L1355" s="1040"/>
      <c r="M1355" s="1040"/>
      <c r="N1355" s="1041"/>
    </row>
    <row r="1356" spans="1:14" ht="32.25" customHeight="1" thickBot="1" x14ac:dyDescent="0.25">
      <c r="A1356" s="264" t="s">
        <v>1108</v>
      </c>
      <c r="B1356" s="265" t="s">
        <v>1792</v>
      </c>
      <c r="C1356" s="255">
        <v>41346</v>
      </c>
      <c r="D1356" s="255">
        <v>41547</v>
      </c>
      <c r="E1356" s="255">
        <v>41346</v>
      </c>
      <c r="F1356" s="256" t="s">
        <v>13</v>
      </c>
      <c r="G1356" s="256">
        <v>80</v>
      </c>
      <c r="H1356" s="256">
        <v>80</v>
      </c>
      <c r="I1356" s="1042"/>
      <c r="J1356" s="1043"/>
      <c r="K1356" s="1043"/>
      <c r="L1356" s="1043"/>
      <c r="M1356" s="1043"/>
      <c r="N1356" s="1044"/>
    </row>
    <row r="1357" spans="1:14" s="266" customFormat="1" ht="15.75" customHeight="1" thickBot="1" x14ac:dyDescent="0.3">
      <c r="A1357" s="1045" t="s">
        <v>1795</v>
      </c>
      <c r="B1357" s="1045"/>
      <c r="C1357" s="1045"/>
      <c r="D1357" s="1045"/>
      <c r="E1357" s="1045"/>
      <c r="F1357" s="1045"/>
      <c r="G1357" s="1045"/>
      <c r="H1357" s="1045"/>
      <c r="I1357" s="1045"/>
      <c r="J1357" s="1045"/>
      <c r="K1357" s="1045"/>
      <c r="L1357" s="1045"/>
      <c r="M1357" s="1045"/>
      <c r="N1357" s="1045"/>
    </row>
    <row r="1358" spans="1:14" s="267" customFormat="1" ht="15.75" x14ac:dyDescent="0.25">
      <c r="A1358" s="1046" t="s">
        <v>1709</v>
      </c>
      <c r="B1358" s="1048" t="s">
        <v>1710</v>
      </c>
      <c r="C1358" s="1048" t="s">
        <v>1711</v>
      </c>
      <c r="D1358" s="1048"/>
      <c r="E1358" s="1048"/>
      <c r="F1358" s="1048"/>
      <c r="G1358" s="1048" t="s">
        <v>1712</v>
      </c>
      <c r="H1358" s="1048" t="s">
        <v>1713</v>
      </c>
      <c r="I1358" s="1050" t="s">
        <v>1714</v>
      </c>
      <c r="J1358" s="1052" t="s">
        <v>1715</v>
      </c>
      <c r="K1358" s="1053"/>
      <c r="L1358" s="1053"/>
      <c r="M1358" s="1053"/>
      <c r="N1358" s="1054"/>
    </row>
    <row r="1359" spans="1:14" s="267" customFormat="1" ht="15.75" x14ac:dyDescent="0.25">
      <c r="A1359" s="1047"/>
      <c r="B1359" s="1032"/>
      <c r="C1359" s="1032" t="s">
        <v>1694</v>
      </c>
      <c r="D1359" s="1032"/>
      <c r="E1359" s="1032" t="s">
        <v>1695</v>
      </c>
      <c r="F1359" s="1032"/>
      <c r="G1359" s="1032"/>
      <c r="H1359" s="1032"/>
      <c r="I1359" s="1051"/>
      <c r="J1359" s="1055"/>
      <c r="K1359" s="1056"/>
      <c r="L1359" s="1056"/>
      <c r="M1359" s="1056"/>
      <c r="N1359" s="1057"/>
    </row>
    <row r="1360" spans="1:14" s="267" customFormat="1" ht="15.75" x14ac:dyDescent="0.25">
      <c r="A1360" s="1047"/>
      <c r="B1360" s="1032"/>
      <c r="C1360" s="1033" t="s">
        <v>1716</v>
      </c>
      <c r="D1360" s="1033" t="s">
        <v>1717</v>
      </c>
      <c r="E1360" s="1033" t="s">
        <v>1716</v>
      </c>
      <c r="F1360" s="1033" t="s">
        <v>1717</v>
      </c>
      <c r="G1360" s="1032"/>
      <c r="H1360" s="1032"/>
      <c r="I1360" s="1051"/>
      <c r="J1360" s="1058"/>
      <c r="K1360" s="1059"/>
      <c r="L1360" s="1059"/>
      <c r="M1360" s="1059"/>
      <c r="N1360" s="1060"/>
    </row>
    <row r="1361" spans="1:14" s="267" customFormat="1" ht="15.75" x14ac:dyDescent="0.25">
      <c r="A1361" s="1047"/>
      <c r="B1361" s="1049"/>
      <c r="C1361" s="1034"/>
      <c r="D1361" s="1034"/>
      <c r="E1361" s="1034"/>
      <c r="F1361" s="1034"/>
      <c r="G1361" s="1032"/>
      <c r="H1361" s="1032"/>
      <c r="I1361" s="1051"/>
      <c r="J1361" s="1058"/>
      <c r="K1361" s="1059"/>
      <c r="L1361" s="1059"/>
      <c r="M1361" s="1059"/>
      <c r="N1361" s="1060"/>
    </row>
    <row r="1362" spans="1:14" s="267" customFormat="1" ht="49.5" customHeight="1" x14ac:dyDescent="0.25">
      <c r="A1362" s="1047"/>
      <c r="B1362" s="1032"/>
      <c r="C1362" s="1035"/>
      <c r="D1362" s="1035"/>
      <c r="E1362" s="1035"/>
      <c r="F1362" s="1035"/>
      <c r="G1362" s="1032"/>
      <c r="H1362" s="1032"/>
      <c r="I1362" s="1051"/>
      <c r="J1362" s="1061"/>
      <c r="K1362" s="1062"/>
      <c r="L1362" s="1062"/>
      <c r="M1362" s="1062"/>
      <c r="N1362" s="1063"/>
    </row>
    <row r="1363" spans="1:14" s="267" customFormat="1" ht="16.5" thickBot="1" x14ac:dyDescent="0.3">
      <c r="A1363" s="268">
        <v>1</v>
      </c>
      <c r="B1363" s="269">
        <v>2</v>
      </c>
      <c r="C1363" s="269">
        <v>3</v>
      </c>
      <c r="D1363" s="269">
        <v>4</v>
      </c>
      <c r="E1363" s="269">
        <v>5</v>
      </c>
      <c r="F1363" s="269">
        <v>6</v>
      </c>
      <c r="G1363" s="269">
        <v>8</v>
      </c>
      <c r="H1363" s="269">
        <v>9</v>
      </c>
      <c r="I1363" s="269">
        <v>10</v>
      </c>
      <c r="J1363" s="1036">
        <v>11</v>
      </c>
      <c r="K1363" s="1037"/>
      <c r="L1363" s="1037"/>
      <c r="M1363" s="1037"/>
      <c r="N1363" s="1038"/>
    </row>
    <row r="1364" spans="1:14" s="267" customFormat="1" ht="15.75" x14ac:dyDescent="0.25">
      <c r="A1364" s="270">
        <v>1</v>
      </c>
      <c r="B1364" s="271" t="s">
        <v>1719</v>
      </c>
      <c r="C1364" s="271"/>
      <c r="D1364" s="272"/>
      <c r="E1364" s="272"/>
      <c r="F1364" s="272"/>
      <c r="G1364" s="272"/>
      <c r="H1364" s="272"/>
      <c r="I1364" s="272"/>
      <c r="J1364" s="1030"/>
      <c r="K1364" s="1030"/>
      <c r="L1364" s="1030"/>
      <c r="M1364" s="1030"/>
      <c r="N1364" s="1031"/>
    </row>
    <row r="1365" spans="1:14" s="267" customFormat="1" ht="15.75" x14ac:dyDescent="0.25">
      <c r="A1365" s="273" t="s">
        <v>787</v>
      </c>
      <c r="B1365" s="274" t="s">
        <v>1720</v>
      </c>
      <c r="C1365" s="275" t="s">
        <v>13</v>
      </c>
      <c r="D1365" s="275" t="s">
        <v>13</v>
      </c>
      <c r="E1365" s="275" t="s">
        <v>13</v>
      </c>
      <c r="F1365" s="275" t="s">
        <v>13</v>
      </c>
      <c r="G1365" s="275" t="s">
        <v>13</v>
      </c>
      <c r="H1365" s="275" t="s">
        <v>13</v>
      </c>
      <c r="I1365" s="275" t="s">
        <v>13</v>
      </c>
      <c r="J1365" s="1024" t="s">
        <v>13</v>
      </c>
      <c r="K1365" s="1024"/>
      <c r="L1365" s="1024"/>
      <c r="M1365" s="1024"/>
      <c r="N1365" s="1025"/>
    </row>
    <row r="1366" spans="1:14" s="267" customFormat="1" ht="15.75" x14ac:dyDescent="0.25">
      <c r="A1366" s="273" t="s">
        <v>799</v>
      </c>
      <c r="B1366" s="274" t="s">
        <v>1721</v>
      </c>
      <c r="C1366" s="275" t="s">
        <v>13</v>
      </c>
      <c r="D1366" s="275" t="s">
        <v>13</v>
      </c>
      <c r="E1366" s="275" t="s">
        <v>13</v>
      </c>
      <c r="F1366" s="275" t="s">
        <v>13</v>
      </c>
      <c r="G1366" s="275" t="s">
        <v>13</v>
      </c>
      <c r="H1366" s="275" t="s">
        <v>13</v>
      </c>
      <c r="I1366" s="275" t="s">
        <v>13</v>
      </c>
      <c r="J1366" s="1024" t="s">
        <v>13</v>
      </c>
      <c r="K1366" s="1024"/>
      <c r="L1366" s="1024"/>
      <c r="M1366" s="1024"/>
      <c r="N1366" s="1025"/>
    </row>
    <row r="1367" spans="1:14" s="266" customFormat="1" ht="31.5" x14ac:dyDescent="0.25">
      <c r="A1367" s="273" t="s">
        <v>801</v>
      </c>
      <c r="B1367" s="276" t="s">
        <v>1796</v>
      </c>
      <c r="C1367" s="277">
        <v>38899</v>
      </c>
      <c r="D1367" s="277">
        <v>38961</v>
      </c>
      <c r="E1367" s="277">
        <v>38899</v>
      </c>
      <c r="F1367" s="277">
        <v>38961</v>
      </c>
      <c r="G1367" s="275">
        <v>100</v>
      </c>
      <c r="H1367" s="275" t="s">
        <v>13</v>
      </c>
      <c r="I1367" s="275" t="s">
        <v>13</v>
      </c>
      <c r="J1367" s="1024" t="s">
        <v>13</v>
      </c>
      <c r="K1367" s="1024"/>
      <c r="L1367" s="1024"/>
      <c r="M1367" s="1024"/>
      <c r="N1367" s="1025"/>
    </row>
    <row r="1368" spans="1:14" s="266" customFormat="1" ht="47.25" x14ac:dyDescent="0.25">
      <c r="A1368" s="273" t="s">
        <v>803</v>
      </c>
      <c r="B1368" s="278" t="s">
        <v>1727</v>
      </c>
      <c r="C1368" s="277">
        <v>40210</v>
      </c>
      <c r="D1368" s="277">
        <v>40299</v>
      </c>
      <c r="E1368" s="277">
        <v>40210</v>
      </c>
      <c r="F1368" s="277">
        <v>40299</v>
      </c>
      <c r="G1368" s="275">
        <v>100</v>
      </c>
      <c r="H1368" s="275" t="s">
        <v>13</v>
      </c>
      <c r="I1368" s="275" t="s">
        <v>13</v>
      </c>
      <c r="J1368" s="1024" t="s">
        <v>13</v>
      </c>
      <c r="K1368" s="1024"/>
      <c r="L1368" s="1024"/>
      <c r="M1368" s="1024"/>
      <c r="N1368" s="1025"/>
    </row>
    <row r="1369" spans="1:14" s="266" customFormat="1" ht="15.75" x14ac:dyDescent="0.25">
      <c r="A1369" s="273" t="s">
        <v>1724</v>
      </c>
      <c r="B1369" s="278" t="s">
        <v>1725</v>
      </c>
      <c r="C1369" s="277">
        <v>40299</v>
      </c>
      <c r="D1369" s="277">
        <v>40299</v>
      </c>
      <c r="E1369" s="277">
        <v>40299</v>
      </c>
      <c r="F1369" s="277">
        <v>40299</v>
      </c>
      <c r="G1369" s="275">
        <v>100</v>
      </c>
      <c r="H1369" s="275" t="s">
        <v>13</v>
      </c>
      <c r="I1369" s="275" t="s">
        <v>13</v>
      </c>
      <c r="J1369" s="1024" t="s">
        <v>13</v>
      </c>
      <c r="K1369" s="1024"/>
      <c r="L1369" s="1024"/>
      <c r="M1369" s="1024"/>
      <c r="N1369" s="1025"/>
    </row>
    <row r="1370" spans="1:14" s="266" customFormat="1" ht="15.75" x14ac:dyDescent="0.25">
      <c r="A1370" s="273" t="s">
        <v>1726</v>
      </c>
      <c r="B1370" s="278" t="s">
        <v>1723</v>
      </c>
      <c r="C1370" s="275" t="s">
        <v>1794</v>
      </c>
      <c r="D1370" s="275" t="s">
        <v>1794</v>
      </c>
      <c r="E1370" s="275" t="s">
        <v>1794</v>
      </c>
      <c r="F1370" s="275" t="s">
        <v>1794</v>
      </c>
      <c r="G1370" s="275" t="s">
        <v>1794</v>
      </c>
      <c r="H1370" s="275" t="s">
        <v>13</v>
      </c>
      <c r="I1370" s="275" t="s">
        <v>13</v>
      </c>
      <c r="J1370" s="1024" t="s">
        <v>13</v>
      </c>
      <c r="K1370" s="1024"/>
      <c r="L1370" s="1024"/>
      <c r="M1370" s="1024"/>
      <c r="N1370" s="1025"/>
    </row>
    <row r="1371" spans="1:14" s="266" customFormat="1" ht="15.75" x14ac:dyDescent="0.25">
      <c r="A1371" s="273">
        <v>2</v>
      </c>
      <c r="B1371" s="279" t="s">
        <v>1728</v>
      </c>
      <c r="C1371" s="280"/>
      <c r="D1371" s="280"/>
      <c r="E1371" s="275" t="s">
        <v>13</v>
      </c>
      <c r="F1371" s="275" t="s">
        <v>13</v>
      </c>
      <c r="G1371" s="275" t="s">
        <v>13</v>
      </c>
      <c r="H1371" s="275" t="s">
        <v>13</v>
      </c>
      <c r="I1371" s="275" t="s">
        <v>13</v>
      </c>
      <c r="J1371" s="1024" t="s">
        <v>13</v>
      </c>
      <c r="K1371" s="1024"/>
      <c r="L1371" s="1024"/>
      <c r="M1371" s="1024"/>
      <c r="N1371" s="1025"/>
    </row>
    <row r="1372" spans="1:14" s="266" customFormat="1" ht="31.5" x14ac:dyDescent="0.25">
      <c r="A1372" s="273" t="s">
        <v>815</v>
      </c>
      <c r="B1372" s="278" t="s">
        <v>1729</v>
      </c>
      <c r="C1372" s="277">
        <v>40360</v>
      </c>
      <c r="D1372" s="277">
        <v>40391</v>
      </c>
      <c r="E1372" s="277">
        <v>40360</v>
      </c>
      <c r="F1372" s="277">
        <v>40422</v>
      </c>
      <c r="G1372" s="275">
        <v>100</v>
      </c>
      <c r="H1372" s="275" t="s">
        <v>13</v>
      </c>
      <c r="I1372" s="275" t="s">
        <v>13</v>
      </c>
      <c r="J1372" s="1024" t="s">
        <v>13</v>
      </c>
      <c r="K1372" s="1024"/>
      <c r="L1372" s="1024"/>
      <c r="M1372" s="1024"/>
      <c r="N1372" s="1025"/>
    </row>
    <row r="1373" spans="1:14" s="266" customFormat="1" ht="47.25" x14ac:dyDescent="0.25">
      <c r="A1373" s="273" t="s">
        <v>218</v>
      </c>
      <c r="B1373" s="278" t="s">
        <v>1730</v>
      </c>
      <c r="C1373" s="277"/>
      <c r="D1373" s="277">
        <v>40483</v>
      </c>
      <c r="E1373" s="277"/>
      <c r="F1373" s="277">
        <v>40483</v>
      </c>
      <c r="G1373" s="275">
        <v>100</v>
      </c>
      <c r="H1373" s="275" t="s">
        <v>13</v>
      </c>
      <c r="I1373" s="275" t="s">
        <v>13</v>
      </c>
      <c r="J1373" s="1024" t="s">
        <v>13</v>
      </c>
      <c r="K1373" s="1024"/>
      <c r="L1373" s="1024"/>
      <c r="M1373" s="1024"/>
      <c r="N1373" s="1025"/>
    </row>
    <row r="1374" spans="1:14" s="266" customFormat="1" ht="31.5" x14ac:dyDescent="0.25">
      <c r="A1374" s="273" t="s">
        <v>818</v>
      </c>
      <c r="B1374" s="278" t="s">
        <v>1731</v>
      </c>
      <c r="C1374" s="277">
        <v>40299</v>
      </c>
      <c r="D1374" s="277">
        <v>40360</v>
      </c>
      <c r="E1374" s="277">
        <v>40299</v>
      </c>
      <c r="F1374" s="277">
        <v>40360</v>
      </c>
      <c r="G1374" s="275">
        <v>100</v>
      </c>
      <c r="H1374" s="275" t="s">
        <v>13</v>
      </c>
      <c r="I1374" s="275" t="s">
        <v>13</v>
      </c>
      <c r="J1374" s="1024" t="s">
        <v>13</v>
      </c>
      <c r="K1374" s="1024"/>
      <c r="L1374" s="1024"/>
      <c r="M1374" s="1024"/>
      <c r="N1374" s="1025"/>
    </row>
    <row r="1375" spans="1:14" s="266" customFormat="1" ht="47.25" x14ac:dyDescent="0.25">
      <c r="A1375" s="273">
        <v>3</v>
      </c>
      <c r="B1375" s="279" t="s">
        <v>1732</v>
      </c>
      <c r="C1375" s="280"/>
      <c r="D1375" s="280"/>
      <c r="E1375" s="275"/>
      <c r="F1375" s="275"/>
      <c r="G1375" s="275"/>
      <c r="H1375" s="275"/>
      <c r="I1375" s="275"/>
      <c r="J1375" s="1024"/>
      <c r="K1375" s="1024"/>
      <c r="L1375" s="1024"/>
      <c r="M1375" s="1024"/>
      <c r="N1375" s="1025"/>
    </row>
    <row r="1376" spans="1:14" s="266" customFormat="1" ht="31.5" x14ac:dyDescent="0.25">
      <c r="A1376" s="273" t="s">
        <v>1044</v>
      </c>
      <c r="B1376" s="278" t="s">
        <v>1733</v>
      </c>
      <c r="C1376" s="277">
        <v>39630</v>
      </c>
      <c r="D1376" s="277">
        <v>40452</v>
      </c>
      <c r="E1376" s="277">
        <v>39643</v>
      </c>
      <c r="F1376" s="277">
        <v>40461</v>
      </c>
      <c r="G1376" s="281">
        <v>100</v>
      </c>
      <c r="H1376" s="275" t="s">
        <v>13</v>
      </c>
      <c r="I1376" s="275" t="s">
        <v>13</v>
      </c>
      <c r="J1376" s="1024" t="s">
        <v>13</v>
      </c>
      <c r="K1376" s="1024"/>
      <c r="L1376" s="1024"/>
      <c r="M1376" s="1024"/>
      <c r="N1376" s="1025"/>
    </row>
    <row r="1377" spans="1:14" s="266" customFormat="1" ht="15.75" x14ac:dyDescent="0.25">
      <c r="A1377" s="273" t="s">
        <v>1046</v>
      </c>
      <c r="B1377" s="278" t="s">
        <v>1734</v>
      </c>
      <c r="C1377" s="277">
        <v>40422</v>
      </c>
      <c r="D1377" s="277">
        <v>40460</v>
      </c>
      <c r="E1377" s="277">
        <v>40422</v>
      </c>
      <c r="F1377" s="277">
        <v>40460</v>
      </c>
      <c r="G1377" s="281">
        <v>100</v>
      </c>
      <c r="H1377" s="275" t="s">
        <v>13</v>
      </c>
      <c r="I1377" s="275" t="s">
        <v>13</v>
      </c>
      <c r="J1377" s="1024" t="s">
        <v>13</v>
      </c>
      <c r="K1377" s="1024"/>
      <c r="L1377" s="1024"/>
      <c r="M1377" s="1024"/>
      <c r="N1377" s="1025"/>
    </row>
    <row r="1378" spans="1:14" s="266" customFormat="1" ht="15.75" x14ac:dyDescent="0.25">
      <c r="A1378" s="273" t="s">
        <v>1049</v>
      </c>
      <c r="B1378" s="278" t="s">
        <v>1735</v>
      </c>
      <c r="C1378" s="277">
        <v>40430</v>
      </c>
      <c r="D1378" s="277">
        <v>40468</v>
      </c>
      <c r="E1378" s="277">
        <v>40430</v>
      </c>
      <c r="F1378" s="277">
        <v>40468</v>
      </c>
      <c r="G1378" s="281">
        <v>100</v>
      </c>
      <c r="H1378" s="275" t="s">
        <v>13</v>
      </c>
      <c r="I1378" s="275" t="s">
        <v>13</v>
      </c>
      <c r="J1378" s="1024" t="s">
        <v>13</v>
      </c>
      <c r="K1378" s="1024"/>
      <c r="L1378" s="1024"/>
      <c r="M1378" s="1024"/>
      <c r="N1378" s="1025"/>
    </row>
    <row r="1379" spans="1:14" s="266" customFormat="1" ht="15.75" x14ac:dyDescent="0.25">
      <c r="A1379" s="273" t="s">
        <v>1052</v>
      </c>
      <c r="B1379" s="278" t="s">
        <v>1737</v>
      </c>
      <c r="C1379" s="277">
        <v>40452</v>
      </c>
      <c r="D1379" s="277">
        <v>40575</v>
      </c>
      <c r="E1379" s="277">
        <v>40452</v>
      </c>
      <c r="F1379" s="277">
        <v>40575</v>
      </c>
      <c r="G1379" s="281">
        <v>100</v>
      </c>
      <c r="H1379" s="275" t="s">
        <v>13</v>
      </c>
      <c r="I1379" s="275" t="s">
        <v>13</v>
      </c>
      <c r="J1379" s="1024" t="s">
        <v>13</v>
      </c>
      <c r="K1379" s="1024"/>
      <c r="L1379" s="1024"/>
      <c r="M1379" s="1024"/>
      <c r="N1379" s="1025"/>
    </row>
    <row r="1380" spans="1:14" s="266" customFormat="1" ht="15.75" x14ac:dyDescent="0.25">
      <c r="A1380" s="273" t="s">
        <v>1054</v>
      </c>
      <c r="B1380" s="278" t="s">
        <v>1738</v>
      </c>
      <c r="C1380" s="277" t="s">
        <v>13</v>
      </c>
      <c r="D1380" s="277">
        <v>40575</v>
      </c>
      <c r="E1380" s="277" t="s">
        <v>13</v>
      </c>
      <c r="F1380" s="277">
        <v>40575</v>
      </c>
      <c r="G1380" s="281">
        <v>100</v>
      </c>
      <c r="H1380" s="275" t="s">
        <v>13</v>
      </c>
      <c r="I1380" s="282"/>
      <c r="J1380" s="1024" t="s">
        <v>13</v>
      </c>
      <c r="K1380" s="1024"/>
      <c r="L1380" s="1024"/>
      <c r="M1380" s="1024"/>
      <c r="N1380" s="1025"/>
    </row>
    <row r="1381" spans="1:14" s="266" customFormat="1" ht="15.75" x14ac:dyDescent="0.25">
      <c r="A1381" s="273">
        <v>4</v>
      </c>
      <c r="B1381" s="279" t="s">
        <v>1739</v>
      </c>
      <c r="C1381" s="280"/>
      <c r="D1381" s="280"/>
      <c r="E1381" s="275" t="s">
        <v>13</v>
      </c>
      <c r="F1381" s="275" t="s">
        <v>13</v>
      </c>
      <c r="G1381" s="275" t="s">
        <v>13</v>
      </c>
      <c r="H1381" s="275" t="s">
        <v>13</v>
      </c>
      <c r="I1381" s="275" t="s">
        <v>13</v>
      </c>
      <c r="J1381" s="1024" t="s">
        <v>13</v>
      </c>
      <c r="K1381" s="1024"/>
      <c r="L1381" s="1024"/>
      <c r="M1381" s="1024"/>
      <c r="N1381" s="1025"/>
    </row>
    <row r="1382" spans="1:14" s="266" customFormat="1" ht="15.75" x14ac:dyDescent="0.25">
      <c r="A1382" s="273" t="s">
        <v>1073</v>
      </c>
      <c r="B1382" s="278" t="s">
        <v>1740</v>
      </c>
      <c r="C1382" s="277">
        <v>40575</v>
      </c>
      <c r="D1382" s="277">
        <v>40575</v>
      </c>
      <c r="E1382" s="277">
        <v>40575</v>
      </c>
      <c r="F1382" s="277">
        <v>40575</v>
      </c>
      <c r="G1382" s="281">
        <v>100</v>
      </c>
      <c r="H1382" s="275" t="s">
        <v>13</v>
      </c>
      <c r="I1382" s="275" t="s">
        <v>13</v>
      </c>
      <c r="J1382" s="1024" t="s">
        <v>13</v>
      </c>
      <c r="K1382" s="1024"/>
      <c r="L1382" s="1024"/>
      <c r="M1382" s="1024"/>
      <c r="N1382" s="1025"/>
    </row>
    <row r="1383" spans="1:14" s="266" customFormat="1" ht="47.25" x14ac:dyDescent="0.25">
      <c r="A1383" s="273" t="s">
        <v>1078</v>
      </c>
      <c r="B1383" s="278" t="s">
        <v>1741</v>
      </c>
      <c r="C1383" s="277"/>
      <c r="D1383" s="277"/>
      <c r="E1383" s="277"/>
      <c r="F1383" s="277"/>
      <c r="G1383" s="281"/>
      <c r="H1383" s="281"/>
      <c r="I1383" s="275" t="s">
        <v>13</v>
      </c>
      <c r="J1383" s="1024" t="s">
        <v>13</v>
      </c>
      <c r="K1383" s="1024"/>
      <c r="L1383" s="1024"/>
      <c r="M1383" s="1024"/>
      <c r="N1383" s="1025"/>
    </row>
    <row r="1384" spans="1:14" s="266" customFormat="1" ht="31.5" customHeight="1" x14ac:dyDescent="0.25">
      <c r="A1384" s="283" t="s">
        <v>1087</v>
      </c>
      <c r="B1384" s="284" t="s">
        <v>1742</v>
      </c>
      <c r="C1384" s="277">
        <v>40848</v>
      </c>
      <c r="D1384" s="277">
        <v>40940</v>
      </c>
      <c r="E1384" s="277">
        <v>40848</v>
      </c>
      <c r="F1384" s="277">
        <v>40940</v>
      </c>
      <c r="G1384" s="281">
        <v>100</v>
      </c>
      <c r="H1384" s="281" t="s">
        <v>13</v>
      </c>
      <c r="I1384" s="275" t="s">
        <v>13</v>
      </c>
      <c r="J1384" s="1024" t="s">
        <v>13</v>
      </c>
      <c r="K1384" s="1024"/>
      <c r="L1384" s="1024"/>
      <c r="M1384" s="1024"/>
      <c r="N1384" s="1025"/>
    </row>
    <row r="1385" spans="1:14" s="266" customFormat="1" ht="64.5" customHeight="1" thickBot="1" x14ac:dyDescent="0.3">
      <c r="A1385" s="268" t="s">
        <v>1108</v>
      </c>
      <c r="B1385" s="285" t="s">
        <v>1792</v>
      </c>
      <c r="C1385" s="286">
        <v>40969</v>
      </c>
      <c r="D1385" s="286">
        <v>40969</v>
      </c>
      <c r="E1385" s="286">
        <v>41081</v>
      </c>
      <c r="F1385" s="287" t="s">
        <v>13</v>
      </c>
      <c r="G1385" s="287">
        <v>80</v>
      </c>
      <c r="H1385" s="287">
        <v>80</v>
      </c>
      <c r="I1385" s="1026" t="s">
        <v>1791</v>
      </c>
      <c r="J1385" s="1027"/>
      <c r="K1385" s="1027"/>
      <c r="L1385" s="1027"/>
      <c r="M1385" s="1027"/>
      <c r="N1385" s="1028"/>
    </row>
    <row r="1386" spans="1:14" ht="13.5" thickBot="1" x14ac:dyDescent="0.25">
      <c r="B1386" s="1029" t="s">
        <v>1797</v>
      </c>
      <c r="C1386" s="1029"/>
      <c r="D1386" s="1029"/>
      <c r="E1386" s="1029"/>
      <c r="F1386" s="1029"/>
      <c r="G1386" s="1029"/>
      <c r="H1386" s="1029"/>
      <c r="I1386" s="1029"/>
    </row>
    <row r="1387" spans="1:14" x14ac:dyDescent="0.2">
      <c r="A1387" s="288">
        <v>1</v>
      </c>
      <c r="B1387" s="289" t="s">
        <v>1719</v>
      </c>
      <c r="C1387" s="290"/>
      <c r="D1387" s="290"/>
      <c r="E1387" s="290"/>
      <c r="F1387" s="290"/>
      <c r="G1387" s="290"/>
      <c r="H1387" s="291"/>
      <c r="I1387" s="291"/>
      <c r="J1387" s="986"/>
      <c r="K1387" s="987"/>
      <c r="L1387" s="987"/>
      <c r="M1387" s="987"/>
      <c r="N1387" s="988"/>
    </row>
    <row r="1388" spans="1:14" x14ac:dyDescent="0.2">
      <c r="A1388" s="292" t="s">
        <v>787</v>
      </c>
      <c r="B1388" s="293" t="s">
        <v>1720</v>
      </c>
      <c r="C1388" s="262" t="s">
        <v>13</v>
      </c>
      <c r="D1388" s="262" t="s">
        <v>13</v>
      </c>
      <c r="E1388" s="262" t="s">
        <v>13</v>
      </c>
      <c r="F1388" s="262"/>
      <c r="G1388" s="262" t="s">
        <v>13</v>
      </c>
      <c r="H1388" s="252" t="s">
        <v>13</v>
      </c>
      <c r="I1388" s="252" t="s">
        <v>13</v>
      </c>
      <c r="J1388" s="1016" t="s">
        <v>13</v>
      </c>
      <c r="K1388" s="1016"/>
      <c r="L1388" s="1016"/>
      <c r="M1388" s="1016"/>
      <c r="N1388" s="1017"/>
    </row>
    <row r="1389" spans="1:14" x14ac:dyDescent="0.2">
      <c r="A1389" s="292" t="s">
        <v>799</v>
      </c>
      <c r="B1389" s="293" t="s">
        <v>1721</v>
      </c>
      <c r="C1389" s="262" t="s">
        <v>13</v>
      </c>
      <c r="D1389" s="262" t="s">
        <v>13</v>
      </c>
      <c r="E1389" s="262" t="s">
        <v>13</v>
      </c>
      <c r="F1389" s="262"/>
      <c r="G1389" s="262" t="s">
        <v>13</v>
      </c>
      <c r="H1389" s="252" t="s">
        <v>13</v>
      </c>
      <c r="I1389" s="252" t="s">
        <v>13</v>
      </c>
      <c r="J1389" s="1016" t="s">
        <v>13</v>
      </c>
      <c r="K1389" s="1016"/>
      <c r="L1389" s="1016"/>
      <c r="M1389" s="1016"/>
      <c r="N1389" s="1017"/>
    </row>
    <row r="1390" spans="1:14" ht="25.5" x14ac:dyDescent="0.2">
      <c r="A1390" s="292" t="s">
        <v>801</v>
      </c>
      <c r="B1390" s="293" t="s">
        <v>1722</v>
      </c>
      <c r="C1390" s="248">
        <v>40269</v>
      </c>
      <c r="D1390" s="248">
        <v>40358</v>
      </c>
      <c r="E1390" s="248">
        <v>40269</v>
      </c>
      <c r="F1390" s="248">
        <v>40358</v>
      </c>
      <c r="G1390" s="252">
        <v>100</v>
      </c>
      <c r="H1390" s="252" t="s">
        <v>13</v>
      </c>
      <c r="I1390" s="252" t="s">
        <v>13</v>
      </c>
      <c r="J1390" s="1016" t="s">
        <v>13</v>
      </c>
      <c r="K1390" s="1016"/>
      <c r="L1390" s="1016"/>
      <c r="M1390" s="1016"/>
      <c r="N1390" s="1017"/>
    </row>
    <row r="1391" spans="1:14" ht="38.25" x14ac:dyDescent="0.2">
      <c r="A1391" s="292" t="s">
        <v>803</v>
      </c>
      <c r="B1391" s="293" t="s">
        <v>1727</v>
      </c>
      <c r="C1391" s="248">
        <v>40725</v>
      </c>
      <c r="D1391" s="248">
        <v>40770</v>
      </c>
      <c r="E1391" s="248">
        <v>40725</v>
      </c>
      <c r="F1391" s="248">
        <v>40774</v>
      </c>
      <c r="G1391" s="252">
        <v>100</v>
      </c>
      <c r="H1391" s="252" t="s">
        <v>13</v>
      </c>
      <c r="I1391" s="252" t="s">
        <v>13</v>
      </c>
      <c r="J1391" s="1016" t="s">
        <v>13</v>
      </c>
      <c r="K1391" s="1016"/>
      <c r="L1391" s="1016"/>
      <c r="M1391" s="1016"/>
      <c r="N1391" s="1017"/>
    </row>
    <row r="1392" spans="1:14" x14ac:dyDescent="0.2">
      <c r="A1392" s="292" t="s">
        <v>1724</v>
      </c>
      <c r="B1392" s="293" t="s">
        <v>1725</v>
      </c>
      <c r="C1392" s="248">
        <v>40771</v>
      </c>
      <c r="D1392" s="248">
        <v>40786</v>
      </c>
      <c r="E1392" s="248">
        <v>40771</v>
      </c>
      <c r="F1392" s="248">
        <v>40780</v>
      </c>
      <c r="G1392" s="252">
        <v>100</v>
      </c>
      <c r="H1392" s="252" t="s">
        <v>13</v>
      </c>
      <c r="I1392" s="252" t="s">
        <v>13</v>
      </c>
      <c r="J1392" s="1016" t="s">
        <v>13</v>
      </c>
      <c r="K1392" s="1016"/>
      <c r="L1392" s="1016"/>
      <c r="M1392" s="1016"/>
      <c r="N1392" s="1017"/>
    </row>
    <row r="1393" spans="1:14" x14ac:dyDescent="0.2">
      <c r="A1393" s="292" t="s">
        <v>1726</v>
      </c>
      <c r="B1393" s="293" t="s">
        <v>1723</v>
      </c>
      <c r="C1393" s="248">
        <v>40786</v>
      </c>
      <c r="D1393" s="248">
        <v>40907</v>
      </c>
      <c r="E1393" s="248">
        <v>40786</v>
      </c>
      <c r="F1393" s="248">
        <v>40907</v>
      </c>
      <c r="G1393" s="252">
        <v>100</v>
      </c>
      <c r="H1393" s="252" t="s">
        <v>13</v>
      </c>
      <c r="I1393" s="252" t="s">
        <v>13</v>
      </c>
      <c r="J1393" s="1016" t="s">
        <v>13</v>
      </c>
      <c r="K1393" s="1016"/>
      <c r="L1393" s="1016"/>
      <c r="M1393" s="1016"/>
      <c r="N1393" s="1017"/>
    </row>
    <row r="1394" spans="1:14" x14ac:dyDescent="0.2">
      <c r="A1394" s="294">
        <v>2</v>
      </c>
      <c r="B1394" s="295" t="s">
        <v>1728</v>
      </c>
      <c r="C1394" s="248"/>
      <c r="D1394" s="248"/>
      <c r="E1394" s="248"/>
      <c r="F1394" s="248"/>
      <c r="G1394" s="252"/>
      <c r="H1394" s="252" t="s">
        <v>13</v>
      </c>
      <c r="I1394" s="252" t="s">
        <v>13</v>
      </c>
      <c r="J1394" s="1016" t="s">
        <v>13</v>
      </c>
      <c r="K1394" s="1016"/>
      <c r="L1394" s="1016"/>
      <c r="M1394" s="1016"/>
      <c r="N1394" s="1017"/>
    </row>
    <row r="1395" spans="1:14" ht="25.5" x14ac:dyDescent="0.2">
      <c r="A1395" s="292" t="s">
        <v>815</v>
      </c>
      <c r="B1395" s="293" t="s">
        <v>1729</v>
      </c>
      <c r="C1395" s="248">
        <v>40771</v>
      </c>
      <c r="D1395" s="248">
        <v>40816</v>
      </c>
      <c r="E1395" s="248">
        <v>40771</v>
      </c>
      <c r="F1395" s="248">
        <v>40820</v>
      </c>
      <c r="G1395" s="252">
        <v>100</v>
      </c>
      <c r="H1395" s="252" t="s">
        <v>13</v>
      </c>
      <c r="I1395" s="252" t="s">
        <v>13</v>
      </c>
      <c r="J1395" s="1016" t="s">
        <v>13</v>
      </c>
      <c r="K1395" s="1016"/>
      <c r="L1395" s="1016"/>
      <c r="M1395" s="1016"/>
      <c r="N1395" s="1017"/>
    </row>
    <row r="1396" spans="1:14" ht="38.25" x14ac:dyDescent="0.2">
      <c r="A1396" s="292" t="s">
        <v>218</v>
      </c>
      <c r="B1396" s="293" t="s">
        <v>1730</v>
      </c>
      <c r="C1396" s="248">
        <v>40360</v>
      </c>
      <c r="D1396" s="248">
        <v>40364</v>
      </c>
      <c r="E1396" s="248">
        <v>40664</v>
      </c>
      <c r="F1396" s="248">
        <v>40687</v>
      </c>
      <c r="G1396" s="252">
        <v>100</v>
      </c>
      <c r="H1396" s="252" t="s">
        <v>13</v>
      </c>
      <c r="I1396" s="252" t="s">
        <v>13</v>
      </c>
      <c r="J1396" s="1016" t="s">
        <v>13</v>
      </c>
      <c r="K1396" s="1016"/>
      <c r="L1396" s="1016"/>
      <c r="M1396" s="1016"/>
      <c r="N1396" s="1017"/>
    </row>
    <row r="1397" spans="1:14" ht="25.5" x14ac:dyDescent="0.2">
      <c r="A1397" s="292" t="s">
        <v>818</v>
      </c>
      <c r="B1397" s="293" t="s">
        <v>1731</v>
      </c>
      <c r="C1397" s="248" t="s">
        <v>13</v>
      </c>
      <c r="D1397" s="248" t="s">
        <v>13</v>
      </c>
      <c r="E1397" s="248" t="s">
        <v>13</v>
      </c>
      <c r="F1397" s="248" t="s">
        <v>13</v>
      </c>
      <c r="G1397" s="296" t="s">
        <v>13</v>
      </c>
      <c r="H1397" s="252" t="s">
        <v>13</v>
      </c>
      <c r="I1397" s="252" t="s">
        <v>13</v>
      </c>
      <c r="J1397" s="1016" t="s">
        <v>13</v>
      </c>
      <c r="K1397" s="1016"/>
      <c r="L1397" s="1016"/>
      <c r="M1397" s="1016"/>
      <c r="N1397" s="1017"/>
    </row>
    <row r="1398" spans="1:14" ht="25.5" x14ac:dyDescent="0.2">
      <c r="A1398" s="294">
        <v>3</v>
      </c>
      <c r="B1398" s="295" t="s">
        <v>1732</v>
      </c>
      <c r="C1398" s="297"/>
      <c r="D1398" s="297"/>
      <c r="E1398" s="297"/>
      <c r="F1398" s="297"/>
      <c r="G1398" s="298"/>
      <c r="H1398" s="252"/>
      <c r="I1398" s="252"/>
      <c r="J1398" s="1016"/>
      <c r="K1398" s="1016"/>
      <c r="L1398" s="1016"/>
      <c r="M1398" s="1016"/>
      <c r="N1398" s="1017"/>
    </row>
    <row r="1399" spans="1:14" ht="25.5" x14ac:dyDescent="0.2">
      <c r="A1399" s="292" t="s">
        <v>1044</v>
      </c>
      <c r="B1399" s="293" t="s">
        <v>1733</v>
      </c>
      <c r="C1399" s="248">
        <v>40816</v>
      </c>
      <c r="D1399" s="248">
        <v>41364</v>
      </c>
      <c r="E1399" s="248">
        <v>40816</v>
      </c>
      <c r="F1399" s="248">
        <v>41364</v>
      </c>
      <c r="G1399" s="252">
        <v>100</v>
      </c>
      <c r="H1399" s="252" t="s">
        <v>13</v>
      </c>
      <c r="I1399" s="252" t="s">
        <v>13</v>
      </c>
      <c r="J1399" s="1016" t="s">
        <v>13</v>
      </c>
      <c r="K1399" s="1016"/>
      <c r="L1399" s="1016"/>
      <c r="M1399" s="1016"/>
      <c r="N1399" s="1017"/>
    </row>
    <row r="1400" spans="1:14" x14ac:dyDescent="0.2">
      <c r="A1400" s="292" t="s">
        <v>1046</v>
      </c>
      <c r="B1400" s="293" t="s">
        <v>1734</v>
      </c>
      <c r="C1400" s="248">
        <v>40816</v>
      </c>
      <c r="D1400" s="248">
        <v>41364</v>
      </c>
      <c r="E1400" s="248">
        <v>40816</v>
      </c>
      <c r="F1400" s="248">
        <v>41364</v>
      </c>
      <c r="G1400" s="252">
        <v>100</v>
      </c>
      <c r="H1400" s="252" t="s">
        <v>13</v>
      </c>
      <c r="I1400" s="252" t="s">
        <v>13</v>
      </c>
      <c r="J1400" s="1016" t="s">
        <v>13</v>
      </c>
      <c r="K1400" s="1016"/>
      <c r="L1400" s="1016"/>
      <c r="M1400" s="1016"/>
      <c r="N1400" s="1017"/>
    </row>
    <row r="1401" spans="1:14" x14ac:dyDescent="0.2">
      <c r="A1401" s="292" t="s">
        <v>1049</v>
      </c>
      <c r="B1401" s="293" t="s">
        <v>1735</v>
      </c>
      <c r="C1401" s="248">
        <v>40816</v>
      </c>
      <c r="D1401" s="248">
        <v>41364</v>
      </c>
      <c r="E1401" s="248">
        <v>40816</v>
      </c>
      <c r="F1401" s="248">
        <v>41364</v>
      </c>
      <c r="G1401" s="252">
        <v>100</v>
      </c>
      <c r="H1401" s="252" t="s">
        <v>13</v>
      </c>
      <c r="I1401" s="252" t="s">
        <v>13</v>
      </c>
      <c r="J1401" s="1016" t="s">
        <v>13</v>
      </c>
      <c r="K1401" s="1016"/>
      <c r="L1401" s="1016"/>
      <c r="M1401" s="1016"/>
      <c r="N1401" s="1017"/>
    </row>
    <row r="1402" spans="1:14" x14ac:dyDescent="0.2">
      <c r="A1402" s="292" t="s">
        <v>1052</v>
      </c>
      <c r="B1402" s="293" t="s">
        <v>1737</v>
      </c>
      <c r="C1402" s="248">
        <v>41333</v>
      </c>
      <c r="D1402" s="248">
        <v>41364</v>
      </c>
      <c r="E1402" s="248">
        <v>41333</v>
      </c>
      <c r="F1402" s="248">
        <v>41364</v>
      </c>
      <c r="G1402" s="252">
        <v>100</v>
      </c>
      <c r="H1402" s="252" t="s">
        <v>13</v>
      </c>
      <c r="I1402" s="252" t="s">
        <v>13</v>
      </c>
      <c r="J1402" s="1016" t="s">
        <v>13</v>
      </c>
      <c r="K1402" s="1016"/>
      <c r="L1402" s="1016"/>
      <c r="M1402" s="1016"/>
      <c r="N1402" s="1017"/>
    </row>
    <row r="1403" spans="1:14" x14ac:dyDescent="0.2">
      <c r="A1403" s="292" t="s">
        <v>1054</v>
      </c>
      <c r="B1403" s="293" t="s">
        <v>1738</v>
      </c>
      <c r="C1403" s="248">
        <v>41334</v>
      </c>
      <c r="D1403" s="248">
        <v>41365</v>
      </c>
      <c r="E1403" s="248">
        <v>41334</v>
      </c>
      <c r="F1403" s="248">
        <v>41365</v>
      </c>
      <c r="G1403" s="252">
        <v>100</v>
      </c>
      <c r="H1403" s="252" t="s">
        <v>13</v>
      </c>
      <c r="I1403" s="299"/>
      <c r="J1403" s="1016" t="s">
        <v>13</v>
      </c>
      <c r="K1403" s="1016"/>
      <c r="L1403" s="1016"/>
      <c r="M1403" s="1016"/>
      <c r="N1403" s="1017"/>
    </row>
    <row r="1404" spans="1:14" x14ac:dyDescent="0.2">
      <c r="A1404" s="294">
        <v>4</v>
      </c>
      <c r="B1404" s="295" t="s">
        <v>1739</v>
      </c>
      <c r="C1404" s="248"/>
      <c r="D1404" s="248"/>
      <c r="E1404" s="248"/>
      <c r="F1404" s="297" t="s">
        <v>13</v>
      </c>
      <c r="G1404" s="296" t="s">
        <v>13</v>
      </c>
      <c r="H1404" s="252" t="s">
        <v>13</v>
      </c>
      <c r="I1404" s="252" t="s">
        <v>13</v>
      </c>
      <c r="J1404" s="1016" t="s">
        <v>13</v>
      </c>
      <c r="K1404" s="1016"/>
      <c r="L1404" s="1016"/>
      <c r="M1404" s="1016"/>
      <c r="N1404" s="1017"/>
    </row>
    <row r="1405" spans="1:14" x14ac:dyDescent="0.2">
      <c r="A1405" s="292" t="s">
        <v>1073</v>
      </c>
      <c r="B1405" s="293" t="s">
        <v>1740</v>
      </c>
      <c r="C1405" s="248">
        <v>41365</v>
      </c>
      <c r="D1405" s="248">
        <v>41394</v>
      </c>
      <c r="E1405" s="248">
        <v>41365</v>
      </c>
      <c r="F1405" s="300">
        <v>41365</v>
      </c>
      <c r="G1405" s="252">
        <v>100</v>
      </c>
      <c r="H1405" s="252" t="s">
        <v>13</v>
      </c>
      <c r="I1405" s="252" t="s">
        <v>13</v>
      </c>
      <c r="J1405" s="1016" t="s">
        <v>13</v>
      </c>
      <c r="K1405" s="1016"/>
      <c r="L1405" s="1016"/>
      <c r="M1405" s="1016"/>
      <c r="N1405" s="1017"/>
    </row>
    <row r="1406" spans="1:14" ht="38.25" x14ac:dyDescent="0.2">
      <c r="A1406" s="292" t="s">
        <v>1078</v>
      </c>
      <c r="B1406" s="293" t="s">
        <v>1741</v>
      </c>
      <c r="C1406" s="248" t="s">
        <v>13</v>
      </c>
      <c r="D1406" s="248" t="s">
        <v>13</v>
      </c>
      <c r="E1406" s="248" t="s">
        <v>13</v>
      </c>
      <c r="F1406" s="262"/>
      <c r="G1406" s="296" t="s">
        <v>13</v>
      </c>
      <c r="H1406" s="299"/>
      <c r="I1406" s="299"/>
      <c r="J1406" s="1016" t="s">
        <v>13</v>
      </c>
      <c r="K1406" s="1016"/>
      <c r="L1406" s="1016"/>
      <c r="M1406" s="1016"/>
      <c r="N1406" s="1017"/>
    </row>
    <row r="1407" spans="1:14" ht="25.5" x14ac:dyDescent="0.2">
      <c r="A1407" s="292" t="s">
        <v>1087</v>
      </c>
      <c r="B1407" s="293" t="s">
        <v>1742</v>
      </c>
      <c r="C1407" s="248">
        <v>41395</v>
      </c>
      <c r="D1407" s="248">
        <v>41425</v>
      </c>
      <c r="E1407" s="248">
        <v>41395</v>
      </c>
      <c r="F1407" s="248">
        <v>41425</v>
      </c>
      <c r="G1407" s="252">
        <v>100</v>
      </c>
      <c r="H1407" s="252" t="s">
        <v>13</v>
      </c>
      <c r="I1407" s="1018" t="s">
        <v>1798</v>
      </c>
      <c r="J1407" s="1019"/>
      <c r="K1407" s="1019"/>
      <c r="L1407" s="1019"/>
      <c r="M1407" s="1019"/>
      <c r="N1407" s="1020"/>
    </row>
    <row r="1408" spans="1:14" ht="26.25" thickBot="1" x14ac:dyDescent="0.25">
      <c r="A1408" s="301" t="s">
        <v>1108</v>
      </c>
      <c r="B1408" s="302" t="s">
        <v>1792</v>
      </c>
      <c r="C1408" s="255">
        <v>41395</v>
      </c>
      <c r="D1408" s="255">
        <v>41639</v>
      </c>
      <c r="E1408" s="255">
        <v>41425</v>
      </c>
      <c r="F1408" s="303" t="s">
        <v>13</v>
      </c>
      <c r="G1408" s="304">
        <v>10</v>
      </c>
      <c r="H1408" s="304" t="s">
        <v>13</v>
      </c>
      <c r="I1408" s="1021"/>
      <c r="J1408" s="1022"/>
      <c r="K1408" s="1022"/>
      <c r="L1408" s="1022"/>
      <c r="M1408" s="1022"/>
      <c r="N1408" s="1023"/>
    </row>
    <row r="1409" spans="1:14" ht="23.25" customHeight="1" thickBot="1" x14ac:dyDescent="0.25">
      <c r="B1409" s="913" t="s">
        <v>1799</v>
      </c>
      <c r="C1409" s="913"/>
      <c r="D1409" s="913"/>
      <c r="E1409" s="913"/>
      <c r="F1409" s="913"/>
      <c r="G1409" s="913"/>
      <c r="H1409" s="913"/>
      <c r="I1409" s="913"/>
    </row>
    <row r="1410" spans="1:14" x14ac:dyDescent="0.2">
      <c r="A1410" s="288">
        <v>1</v>
      </c>
      <c r="B1410" s="305" t="s">
        <v>1719</v>
      </c>
      <c r="C1410" s="305"/>
      <c r="D1410" s="306"/>
      <c r="E1410" s="306"/>
      <c r="F1410" s="306"/>
      <c r="G1410" s="306"/>
      <c r="H1410" s="307"/>
      <c r="I1410" s="307"/>
      <c r="J1410" s="898"/>
      <c r="K1410" s="898"/>
      <c r="L1410" s="898"/>
      <c r="M1410" s="898"/>
      <c r="N1410" s="899"/>
    </row>
    <row r="1411" spans="1:14" x14ac:dyDescent="0.2">
      <c r="A1411" s="294" t="s">
        <v>787</v>
      </c>
      <c r="B1411" s="308" t="s">
        <v>1720</v>
      </c>
      <c r="C1411" s="309" t="s">
        <v>13</v>
      </c>
      <c r="D1411" s="309" t="s">
        <v>13</v>
      </c>
      <c r="E1411" s="309" t="s">
        <v>13</v>
      </c>
      <c r="F1411" s="309" t="s">
        <v>13</v>
      </c>
      <c r="G1411" s="309" t="s">
        <v>13</v>
      </c>
      <c r="H1411" s="309" t="s">
        <v>13</v>
      </c>
      <c r="I1411" s="309" t="s">
        <v>13</v>
      </c>
      <c r="J1411" s="883" t="s">
        <v>13</v>
      </c>
      <c r="K1411" s="883"/>
      <c r="L1411" s="883"/>
      <c r="M1411" s="883"/>
      <c r="N1411" s="884"/>
    </row>
    <row r="1412" spans="1:14" x14ac:dyDescent="0.2">
      <c r="A1412" s="294" t="s">
        <v>799</v>
      </c>
      <c r="B1412" s="308" t="s">
        <v>1721</v>
      </c>
      <c r="C1412" s="309" t="s">
        <v>13</v>
      </c>
      <c r="D1412" s="309" t="s">
        <v>13</v>
      </c>
      <c r="E1412" s="309" t="s">
        <v>13</v>
      </c>
      <c r="F1412" s="309" t="s">
        <v>13</v>
      </c>
      <c r="G1412" s="309" t="s">
        <v>13</v>
      </c>
      <c r="H1412" s="309" t="s">
        <v>13</v>
      </c>
      <c r="I1412" s="309" t="s">
        <v>13</v>
      </c>
      <c r="J1412" s="883" t="s">
        <v>13</v>
      </c>
      <c r="K1412" s="883"/>
      <c r="L1412" s="883"/>
      <c r="M1412" s="883"/>
      <c r="N1412" s="884"/>
    </row>
    <row r="1413" spans="1:14" ht="25.5" x14ac:dyDescent="0.2">
      <c r="A1413" s="294" t="s">
        <v>801</v>
      </c>
      <c r="B1413" s="310" t="s">
        <v>1796</v>
      </c>
      <c r="C1413" s="300">
        <v>39963</v>
      </c>
      <c r="D1413" s="300">
        <v>40053</v>
      </c>
      <c r="E1413" s="311">
        <v>40050</v>
      </c>
      <c r="F1413" s="311">
        <v>40053</v>
      </c>
      <c r="G1413" s="262">
        <v>100</v>
      </c>
      <c r="H1413" s="309" t="s">
        <v>13</v>
      </c>
      <c r="I1413" s="309" t="s">
        <v>13</v>
      </c>
      <c r="J1413" s="883" t="s">
        <v>13</v>
      </c>
      <c r="K1413" s="883"/>
      <c r="L1413" s="883"/>
      <c r="M1413" s="883"/>
      <c r="N1413" s="884"/>
    </row>
    <row r="1414" spans="1:14" ht="38.25" x14ac:dyDescent="0.2">
      <c r="A1414" s="294" t="s">
        <v>803</v>
      </c>
      <c r="B1414" s="312" t="s">
        <v>1727</v>
      </c>
      <c r="C1414" s="300">
        <v>40106</v>
      </c>
      <c r="D1414" s="300">
        <v>40143</v>
      </c>
      <c r="E1414" s="311">
        <v>40679</v>
      </c>
      <c r="F1414" s="311">
        <v>40679</v>
      </c>
      <c r="G1414" s="262">
        <v>100</v>
      </c>
      <c r="H1414" s="309" t="s">
        <v>13</v>
      </c>
      <c r="I1414" s="309" t="s">
        <v>13</v>
      </c>
      <c r="J1414" s="883" t="s">
        <v>13</v>
      </c>
      <c r="K1414" s="883"/>
      <c r="L1414" s="883"/>
      <c r="M1414" s="883"/>
      <c r="N1414" s="884"/>
    </row>
    <row r="1415" spans="1:14" x14ac:dyDescent="0.2">
      <c r="A1415" s="294" t="s">
        <v>1724</v>
      </c>
      <c r="B1415" s="312" t="s">
        <v>1725</v>
      </c>
      <c r="C1415" s="300">
        <v>40143</v>
      </c>
      <c r="D1415" s="300">
        <v>40144</v>
      </c>
      <c r="E1415" s="311">
        <v>40759</v>
      </c>
      <c r="F1415" s="311">
        <v>40759</v>
      </c>
      <c r="G1415" s="262">
        <v>100</v>
      </c>
      <c r="H1415" s="309" t="s">
        <v>13</v>
      </c>
      <c r="I1415" s="309" t="s">
        <v>13</v>
      </c>
      <c r="J1415" s="883" t="s">
        <v>13</v>
      </c>
      <c r="K1415" s="883"/>
      <c r="L1415" s="883"/>
      <c r="M1415" s="883"/>
      <c r="N1415" s="884"/>
    </row>
    <row r="1416" spans="1:14" x14ac:dyDescent="0.2">
      <c r="A1416" s="294" t="s">
        <v>1726</v>
      </c>
      <c r="B1416" s="312" t="s">
        <v>1723</v>
      </c>
      <c r="C1416" s="300">
        <v>40143</v>
      </c>
      <c r="D1416" s="300">
        <v>40144</v>
      </c>
      <c r="E1416" s="311">
        <v>40759</v>
      </c>
      <c r="F1416" s="311">
        <v>40759</v>
      </c>
      <c r="G1416" s="262">
        <v>100</v>
      </c>
      <c r="H1416" s="309" t="s">
        <v>13</v>
      </c>
      <c r="I1416" s="309"/>
      <c r="J1416" s="883"/>
      <c r="K1416" s="883"/>
      <c r="L1416" s="883"/>
      <c r="M1416" s="883"/>
      <c r="N1416" s="884"/>
    </row>
    <row r="1417" spans="1:14" x14ac:dyDescent="0.2">
      <c r="A1417" s="294">
        <v>2</v>
      </c>
      <c r="B1417" s="313" t="s">
        <v>1728</v>
      </c>
      <c r="C1417" s="313"/>
      <c r="D1417" s="313"/>
      <c r="E1417" s="314"/>
      <c r="F1417" s="314"/>
      <c r="G1417" s="315"/>
      <c r="H1417" s="309"/>
      <c r="I1417" s="309"/>
      <c r="J1417" s="883"/>
      <c r="K1417" s="883"/>
      <c r="L1417" s="883"/>
      <c r="M1417" s="883"/>
      <c r="N1417" s="884"/>
    </row>
    <row r="1418" spans="1:14" ht="25.5" x14ac:dyDescent="0.2">
      <c r="A1418" s="294" t="s">
        <v>815</v>
      </c>
      <c r="B1418" s="312" t="s">
        <v>1729</v>
      </c>
      <c r="C1418" s="300">
        <v>40208</v>
      </c>
      <c r="D1418" s="300">
        <v>40240</v>
      </c>
      <c r="E1418" s="311">
        <v>40234</v>
      </c>
      <c r="F1418" s="311">
        <v>40240</v>
      </c>
      <c r="G1418" s="262">
        <v>100</v>
      </c>
      <c r="H1418" s="262" t="s">
        <v>13</v>
      </c>
      <c r="I1418" s="309" t="s">
        <v>13</v>
      </c>
      <c r="J1418" s="883" t="s">
        <v>13</v>
      </c>
      <c r="K1418" s="883"/>
      <c r="L1418" s="883"/>
      <c r="M1418" s="883"/>
      <c r="N1418" s="884"/>
    </row>
    <row r="1419" spans="1:14" ht="38.25" x14ac:dyDescent="0.2">
      <c r="A1419" s="294" t="s">
        <v>218</v>
      </c>
      <c r="B1419" s="312" t="s">
        <v>1730</v>
      </c>
      <c r="C1419" s="300">
        <v>41214</v>
      </c>
      <c r="D1419" s="300">
        <v>41527</v>
      </c>
      <c r="E1419" s="300">
        <v>41214</v>
      </c>
      <c r="F1419" s="311">
        <v>41515</v>
      </c>
      <c r="G1419" s="262">
        <v>100</v>
      </c>
      <c r="H1419" s="309" t="s">
        <v>13</v>
      </c>
      <c r="I1419" s="309" t="s">
        <v>13</v>
      </c>
      <c r="J1419" s="883" t="s">
        <v>13</v>
      </c>
      <c r="K1419" s="883"/>
      <c r="L1419" s="883"/>
      <c r="M1419" s="883"/>
      <c r="N1419" s="884"/>
    </row>
    <row r="1420" spans="1:14" ht="25.5" x14ac:dyDescent="0.2">
      <c r="A1420" s="294" t="s">
        <v>818</v>
      </c>
      <c r="B1420" s="312" t="s">
        <v>1731</v>
      </c>
      <c r="C1420" s="300" t="s">
        <v>13</v>
      </c>
      <c r="D1420" s="300" t="s">
        <v>13</v>
      </c>
      <c r="E1420" s="311" t="s">
        <v>13</v>
      </c>
      <c r="F1420" s="311" t="s">
        <v>13</v>
      </c>
      <c r="G1420" s="262" t="s">
        <v>13</v>
      </c>
      <c r="H1420" s="309" t="s">
        <v>13</v>
      </c>
      <c r="I1420" s="309" t="s">
        <v>13</v>
      </c>
      <c r="J1420" s="883" t="s">
        <v>13</v>
      </c>
      <c r="K1420" s="883"/>
      <c r="L1420" s="883"/>
      <c r="M1420" s="883"/>
      <c r="N1420" s="884"/>
    </row>
    <row r="1421" spans="1:14" ht="25.5" x14ac:dyDescent="0.2">
      <c r="A1421" s="294">
        <v>3</v>
      </c>
      <c r="B1421" s="313" t="s">
        <v>1732</v>
      </c>
      <c r="C1421" s="313"/>
      <c r="D1421" s="313"/>
      <c r="E1421" s="314"/>
      <c r="F1421" s="314"/>
      <c r="G1421" s="315"/>
      <c r="H1421" s="315"/>
      <c r="I1421" s="309"/>
      <c r="J1421" s="883"/>
      <c r="K1421" s="883"/>
      <c r="L1421" s="883"/>
      <c r="M1421" s="883"/>
      <c r="N1421" s="884"/>
    </row>
    <row r="1422" spans="1:14" ht="25.5" x14ac:dyDescent="0.2">
      <c r="A1422" s="294" t="s">
        <v>1044</v>
      </c>
      <c r="B1422" s="312" t="s">
        <v>1733</v>
      </c>
      <c r="C1422" s="300">
        <v>40308</v>
      </c>
      <c r="D1422" s="300">
        <v>40359</v>
      </c>
      <c r="E1422" s="311">
        <v>40308</v>
      </c>
      <c r="F1422" s="311">
        <v>40359</v>
      </c>
      <c r="G1422" s="309">
        <v>100</v>
      </c>
      <c r="H1422" s="309" t="s">
        <v>13</v>
      </c>
      <c r="I1422" s="309" t="s">
        <v>13</v>
      </c>
      <c r="J1422" s="892" t="s">
        <v>13</v>
      </c>
      <c r="K1422" s="893"/>
      <c r="L1422" s="893"/>
      <c r="M1422" s="893"/>
      <c r="N1422" s="894"/>
    </row>
    <row r="1423" spans="1:14" x14ac:dyDescent="0.2">
      <c r="A1423" s="294" t="s">
        <v>1046</v>
      </c>
      <c r="B1423" s="312" t="s">
        <v>1734</v>
      </c>
      <c r="C1423" s="300">
        <v>40270</v>
      </c>
      <c r="D1423" s="300">
        <v>40450</v>
      </c>
      <c r="E1423" s="311">
        <f>F1418+30</f>
        <v>40270</v>
      </c>
      <c r="F1423" s="311">
        <f>E1423+180</f>
        <v>40450</v>
      </c>
      <c r="G1423" s="309">
        <v>100</v>
      </c>
      <c r="H1423" s="309" t="s">
        <v>13</v>
      </c>
      <c r="I1423" s="309" t="s">
        <v>13</v>
      </c>
      <c r="J1423" s="883" t="s">
        <v>13</v>
      </c>
      <c r="K1423" s="883"/>
      <c r="L1423" s="883"/>
      <c r="M1423" s="883"/>
      <c r="N1423" s="884"/>
    </row>
    <row r="1424" spans="1:14" x14ac:dyDescent="0.2">
      <c r="A1424" s="294" t="s">
        <v>1049</v>
      </c>
      <c r="B1424" s="312" t="s">
        <v>1735</v>
      </c>
      <c r="C1424" s="300">
        <v>40360</v>
      </c>
      <c r="D1424" s="300">
        <v>40594</v>
      </c>
      <c r="E1424" s="311">
        <f>F1422+5</f>
        <v>40364</v>
      </c>
      <c r="F1424" s="311">
        <f>E1425-2</f>
        <v>40594</v>
      </c>
      <c r="G1424" s="309">
        <v>100</v>
      </c>
      <c r="H1424" s="309" t="s">
        <v>13</v>
      </c>
      <c r="I1424" s="309" t="s">
        <v>13</v>
      </c>
      <c r="J1424" s="883" t="s">
        <v>13</v>
      </c>
      <c r="K1424" s="883"/>
      <c r="L1424" s="883"/>
      <c r="M1424" s="883"/>
      <c r="N1424" s="884"/>
    </row>
    <row r="1425" spans="1:14" x14ac:dyDescent="0.2">
      <c r="A1425" s="294" t="s">
        <v>1052</v>
      </c>
      <c r="B1425" s="312" t="s">
        <v>1737</v>
      </c>
      <c r="C1425" s="300">
        <v>40596</v>
      </c>
      <c r="D1425" s="300">
        <v>40601</v>
      </c>
      <c r="E1425" s="311">
        <f>F1425-5</f>
        <v>40596</v>
      </c>
      <c r="F1425" s="311">
        <f>E1426-1</f>
        <v>40601</v>
      </c>
      <c r="G1425" s="309">
        <v>100</v>
      </c>
      <c r="H1425" s="309" t="s">
        <v>13</v>
      </c>
      <c r="I1425" s="309" t="s">
        <v>13</v>
      </c>
      <c r="J1425" s="883" t="s">
        <v>13</v>
      </c>
      <c r="K1425" s="883"/>
      <c r="L1425" s="883"/>
      <c r="M1425" s="883"/>
      <c r="N1425" s="884"/>
    </row>
    <row r="1426" spans="1:14" x14ac:dyDescent="0.2">
      <c r="A1426" s="294" t="s">
        <v>1054</v>
      </c>
      <c r="B1426" s="312" t="s">
        <v>1738</v>
      </c>
      <c r="C1426" s="300">
        <v>40602</v>
      </c>
      <c r="D1426" s="300">
        <v>40602</v>
      </c>
      <c r="E1426" s="311">
        <v>40602</v>
      </c>
      <c r="F1426" s="311">
        <v>40602</v>
      </c>
      <c r="G1426" s="309">
        <v>100</v>
      </c>
      <c r="H1426" s="309" t="s">
        <v>13</v>
      </c>
      <c r="I1426" s="309" t="s">
        <v>13</v>
      </c>
      <c r="J1426" s="883" t="s">
        <v>13</v>
      </c>
      <c r="K1426" s="883"/>
      <c r="L1426" s="883"/>
      <c r="M1426" s="883"/>
      <c r="N1426" s="884"/>
    </row>
    <row r="1427" spans="1:14" x14ac:dyDescent="0.2">
      <c r="A1427" s="294">
        <v>4</v>
      </c>
      <c r="B1427" s="313" t="s">
        <v>1739</v>
      </c>
      <c r="C1427" s="313"/>
      <c r="D1427" s="313"/>
      <c r="E1427" s="313"/>
      <c r="F1427" s="313"/>
      <c r="G1427" s="309"/>
      <c r="H1427" s="309"/>
      <c r="I1427" s="309"/>
      <c r="J1427" s="883"/>
      <c r="K1427" s="883"/>
      <c r="L1427" s="883"/>
      <c r="M1427" s="883"/>
      <c r="N1427" s="884"/>
    </row>
    <row r="1428" spans="1:14" x14ac:dyDescent="0.2">
      <c r="A1428" s="294" t="s">
        <v>1073</v>
      </c>
      <c r="B1428" s="312" t="s">
        <v>1740</v>
      </c>
      <c r="C1428" s="300">
        <v>40603</v>
      </c>
      <c r="D1428" s="300">
        <v>40613</v>
      </c>
      <c r="E1428" s="311">
        <v>40603</v>
      </c>
      <c r="F1428" s="311">
        <v>40613</v>
      </c>
      <c r="G1428" s="309">
        <v>100</v>
      </c>
      <c r="H1428" s="309" t="s">
        <v>13</v>
      </c>
      <c r="I1428" s="309" t="s">
        <v>13</v>
      </c>
      <c r="J1428" s="883" t="s">
        <v>13</v>
      </c>
      <c r="K1428" s="883"/>
      <c r="L1428" s="883"/>
      <c r="M1428" s="883"/>
      <c r="N1428" s="884"/>
    </row>
    <row r="1429" spans="1:14" ht="38.25" x14ac:dyDescent="0.2">
      <c r="A1429" s="294" t="s">
        <v>1078</v>
      </c>
      <c r="B1429" s="312" t="s">
        <v>1741</v>
      </c>
      <c r="C1429" s="300" t="s">
        <v>13</v>
      </c>
      <c r="D1429" s="300" t="s">
        <v>13</v>
      </c>
      <c r="E1429" s="300" t="s">
        <v>13</v>
      </c>
      <c r="F1429" s="300" t="s">
        <v>13</v>
      </c>
      <c r="G1429" s="309" t="s">
        <v>13</v>
      </c>
      <c r="H1429" s="309" t="s">
        <v>13</v>
      </c>
      <c r="I1429" s="309" t="s">
        <v>13</v>
      </c>
      <c r="J1429" s="883" t="s">
        <v>13</v>
      </c>
      <c r="K1429" s="883"/>
      <c r="L1429" s="883"/>
      <c r="M1429" s="883"/>
      <c r="N1429" s="884"/>
    </row>
    <row r="1430" spans="1:14" s="316" customFormat="1" ht="39.75" customHeight="1" x14ac:dyDescent="0.2">
      <c r="A1430" s="294" t="s">
        <v>1087</v>
      </c>
      <c r="B1430" s="312" t="s">
        <v>1742</v>
      </c>
      <c r="C1430" s="300">
        <v>41527</v>
      </c>
      <c r="D1430" s="300">
        <v>41552</v>
      </c>
      <c r="E1430" s="300">
        <v>41552</v>
      </c>
      <c r="F1430" s="311">
        <v>41611</v>
      </c>
      <c r="G1430" s="309">
        <v>100</v>
      </c>
      <c r="H1430" s="309">
        <v>100</v>
      </c>
      <c r="I1430" s="885" t="s">
        <v>1800</v>
      </c>
      <c r="J1430" s="914"/>
      <c r="K1430" s="914"/>
      <c r="L1430" s="914"/>
      <c r="M1430" s="914"/>
      <c r="N1430" s="915"/>
    </row>
    <row r="1431" spans="1:14" s="316" customFormat="1" ht="39.75" customHeight="1" thickBot="1" x14ac:dyDescent="0.25">
      <c r="A1431" s="317" t="s">
        <v>1108</v>
      </c>
      <c r="B1431" s="318" t="s">
        <v>1792</v>
      </c>
      <c r="C1431" s="319">
        <v>41552</v>
      </c>
      <c r="D1431" s="319">
        <v>41639</v>
      </c>
      <c r="E1431" s="319">
        <v>41639</v>
      </c>
      <c r="F1431" s="320" t="s">
        <v>13</v>
      </c>
      <c r="G1431" s="321" t="s">
        <v>13</v>
      </c>
      <c r="H1431" s="321" t="s">
        <v>13</v>
      </c>
      <c r="I1431" s="916"/>
      <c r="J1431" s="917"/>
      <c r="K1431" s="917"/>
      <c r="L1431" s="917"/>
      <c r="M1431" s="917"/>
      <c r="N1431" s="918"/>
    </row>
    <row r="1432" spans="1:14" ht="23.25" customHeight="1" thickBot="1" x14ac:dyDescent="0.25">
      <c r="B1432" s="1015" t="s">
        <v>1801</v>
      </c>
      <c r="C1432" s="1015"/>
      <c r="D1432" s="1015"/>
      <c r="E1432" s="1015"/>
      <c r="F1432" s="1015"/>
      <c r="G1432" s="1015"/>
      <c r="H1432" s="1015"/>
      <c r="I1432" s="1015"/>
      <c r="J1432" s="1015"/>
    </row>
    <row r="1433" spans="1:14" x14ac:dyDescent="0.2">
      <c r="A1433" s="288">
        <v>1</v>
      </c>
      <c r="B1433" s="305" t="s">
        <v>1719</v>
      </c>
      <c r="C1433" s="305"/>
      <c r="D1433" s="306"/>
      <c r="E1433" s="306"/>
      <c r="F1433" s="306"/>
      <c r="G1433" s="306"/>
      <c r="H1433" s="307"/>
      <c r="I1433" s="307"/>
      <c r="J1433" s="898"/>
      <c r="K1433" s="898"/>
      <c r="L1433" s="898"/>
      <c r="M1433" s="898"/>
      <c r="N1433" s="899"/>
    </row>
    <row r="1434" spans="1:14" x14ac:dyDescent="0.2">
      <c r="A1434" s="294" t="s">
        <v>787</v>
      </c>
      <c r="B1434" s="308" t="s">
        <v>1720</v>
      </c>
      <c r="C1434" s="309" t="s">
        <v>13</v>
      </c>
      <c r="D1434" s="309" t="s">
        <v>13</v>
      </c>
      <c r="E1434" s="309" t="s">
        <v>13</v>
      </c>
      <c r="F1434" s="309" t="s">
        <v>13</v>
      </c>
      <c r="G1434" s="309" t="s">
        <v>13</v>
      </c>
      <c r="H1434" s="309" t="s">
        <v>13</v>
      </c>
      <c r="I1434" s="309" t="s">
        <v>13</v>
      </c>
      <c r="J1434" s="883" t="s">
        <v>13</v>
      </c>
      <c r="K1434" s="883"/>
      <c r="L1434" s="883"/>
      <c r="M1434" s="883"/>
      <c r="N1434" s="884"/>
    </row>
    <row r="1435" spans="1:14" x14ac:dyDescent="0.2">
      <c r="A1435" s="294" t="s">
        <v>799</v>
      </c>
      <c r="B1435" s="308" t="s">
        <v>1721</v>
      </c>
      <c r="C1435" s="309" t="s">
        <v>13</v>
      </c>
      <c r="D1435" s="309" t="s">
        <v>13</v>
      </c>
      <c r="E1435" s="309" t="s">
        <v>13</v>
      </c>
      <c r="F1435" s="309" t="s">
        <v>13</v>
      </c>
      <c r="G1435" s="309" t="s">
        <v>13</v>
      </c>
      <c r="H1435" s="309" t="s">
        <v>13</v>
      </c>
      <c r="I1435" s="309" t="s">
        <v>13</v>
      </c>
      <c r="J1435" s="883" t="s">
        <v>13</v>
      </c>
      <c r="K1435" s="883"/>
      <c r="L1435" s="883"/>
      <c r="M1435" s="883"/>
      <c r="N1435" s="884"/>
    </row>
    <row r="1436" spans="1:14" ht="25.5" x14ac:dyDescent="0.2">
      <c r="A1436" s="294" t="s">
        <v>801</v>
      </c>
      <c r="B1436" s="322" t="s">
        <v>1796</v>
      </c>
      <c r="C1436" s="300">
        <v>40050</v>
      </c>
      <c r="D1436" s="300">
        <v>40053</v>
      </c>
      <c r="E1436" s="300">
        <v>40050</v>
      </c>
      <c r="F1436" s="300">
        <v>40053</v>
      </c>
      <c r="G1436" s="262">
        <v>100</v>
      </c>
      <c r="H1436" s="309" t="s">
        <v>13</v>
      </c>
      <c r="I1436" s="309" t="s">
        <v>13</v>
      </c>
      <c r="J1436" s="883" t="s">
        <v>13</v>
      </c>
      <c r="K1436" s="883"/>
      <c r="L1436" s="883"/>
      <c r="M1436" s="883"/>
      <c r="N1436" s="884"/>
    </row>
    <row r="1437" spans="1:14" ht="38.25" x14ac:dyDescent="0.2">
      <c r="A1437" s="294" t="s">
        <v>803</v>
      </c>
      <c r="B1437" s="312" t="s">
        <v>1727</v>
      </c>
      <c r="C1437" s="300">
        <v>40112</v>
      </c>
      <c r="D1437" s="300">
        <v>40150</v>
      </c>
      <c r="E1437" s="300">
        <v>40112</v>
      </c>
      <c r="F1437" s="300">
        <v>40150</v>
      </c>
      <c r="G1437" s="262">
        <v>100</v>
      </c>
      <c r="H1437" s="309" t="s">
        <v>13</v>
      </c>
      <c r="I1437" s="309" t="s">
        <v>13</v>
      </c>
      <c r="J1437" s="883" t="s">
        <v>13</v>
      </c>
      <c r="K1437" s="883"/>
      <c r="L1437" s="883"/>
      <c r="M1437" s="883"/>
      <c r="N1437" s="884"/>
    </row>
    <row r="1438" spans="1:14" x14ac:dyDescent="0.2">
      <c r="A1438" s="294" t="s">
        <v>1724</v>
      </c>
      <c r="B1438" s="312" t="s">
        <v>1725</v>
      </c>
      <c r="C1438" s="300">
        <v>40150</v>
      </c>
      <c r="D1438" s="300">
        <v>40150</v>
      </c>
      <c r="E1438" s="300">
        <v>40150</v>
      </c>
      <c r="F1438" s="300">
        <v>40150</v>
      </c>
      <c r="G1438" s="262">
        <v>100</v>
      </c>
      <c r="H1438" s="309" t="s">
        <v>13</v>
      </c>
      <c r="I1438" s="309" t="s">
        <v>13</v>
      </c>
      <c r="J1438" s="883" t="s">
        <v>13</v>
      </c>
      <c r="K1438" s="883"/>
      <c r="L1438" s="883"/>
      <c r="M1438" s="883"/>
      <c r="N1438" s="884"/>
    </row>
    <row r="1439" spans="1:14" x14ac:dyDescent="0.2">
      <c r="A1439" s="294" t="s">
        <v>1726</v>
      </c>
      <c r="B1439" s="323" t="s">
        <v>1723</v>
      </c>
      <c r="C1439" s="300">
        <v>40150</v>
      </c>
      <c r="D1439" s="300">
        <v>40150</v>
      </c>
      <c r="E1439" s="300">
        <v>40150</v>
      </c>
      <c r="F1439" s="300">
        <v>40150</v>
      </c>
      <c r="G1439" s="262">
        <v>100</v>
      </c>
      <c r="H1439" s="324" t="s">
        <v>13</v>
      </c>
      <c r="I1439" s="324" t="s">
        <v>13</v>
      </c>
      <c r="J1439" s="883" t="s">
        <v>13</v>
      </c>
      <c r="K1439" s="883"/>
      <c r="L1439" s="883"/>
      <c r="M1439" s="883"/>
      <c r="N1439" s="884"/>
    </row>
    <row r="1440" spans="1:14" x14ac:dyDescent="0.2">
      <c r="A1440" s="294">
        <v>2</v>
      </c>
      <c r="B1440" s="313" t="s">
        <v>1728</v>
      </c>
      <c r="C1440" s="313"/>
      <c r="D1440" s="313"/>
      <c r="E1440" s="314"/>
      <c r="F1440" s="314"/>
      <c r="G1440" s="315"/>
      <c r="H1440" s="309"/>
      <c r="I1440" s="309"/>
      <c r="J1440" s="883"/>
      <c r="K1440" s="883"/>
      <c r="L1440" s="883"/>
      <c r="M1440" s="883"/>
      <c r="N1440" s="884"/>
    </row>
    <row r="1441" spans="1:14" ht="25.5" x14ac:dyDescent="0.2">
      <c r="A1441" s="294" t="s">
        <v>815</v>
      </c>
      <c r="B1441" s="312" t="s">
        <v>1729</v>
      </c>
      <c r="C1441" s="300">
        <v>40208</v>
      </c>
      <c r="D1441" s="300">
        <v>40240</v>
      </c>
      <c r="E1441" s="300">
        <v>40208</v>
      </c>
      <c r="F1441" s="300">
        <v>40240</v>
      </c>
      <c r="G1441" s="262">
        <v>100</v>
      </c>
      <c r="H1441" s="262" t="s">
        <v>13</v>
      </c>
      <c r="I1441" s="309" t="s">
        <v>13</v>
      </c>
      <c r="J1441" s="883" t="s">
        <v>13</v>
      </c>
      <c r="K1441" s="883"/>
      <c r="L1441" s="883"/>
      <c r="M1441" s="883"/>
      <c r="N1441" s="884"/>
    </row>
    <row r="1442" spans="1:14" ht="38.25" x14ac:dyDescent="0.2">
      <c r="A1442" s="294" t="s">
        <v>218</v>
      </c>
      <c r="B1442" s="312" t="s">
        <v>1730</v>
      </c>
      <c r="C1442" s="300">
        <v>41214</v>
      </c>
      <c r="D1442" s="300">
        <v>41550</v>
      </c>
      <c r="E1442" s="300">
        <v>41214</v>
      </c>
      <c r="F1442" s="300">
        <v>41555</v>
      </c>
      <c r="G1442" s="262">
        <v>100</v>
      </c>
      <c r="H1442" s="309">
        <v>100</v>
      </c>
      <c r="I1442" s="309" t="s">
        <v>13</v>
      </c>
      <c r="J1442" s="883" t="s">
        <v>13</v>
      </c>
      <c r="K1442" s="883"/>
      <c r="L1442" s="883"/>
      <c r="M1442" s="883"/>
      <c r="N1442" s="884"/>
    </row>
    <row r="1443" spans="1:14" ht="25.5" x14ac:dyDescent="0.2">
      <c r="A1443" s="294" t="s">
        <v>818</v>
      </c>
      <c r="B1443" s="312" t="s">
        <v>1731</v>
      </c>
      <c r="C1443" s="300" t="s">
        <v>13</v>
      </c>
      <c r="D1443" s="300" t="s">
        <v>13</v>
      </c>
      <c r="E1443" s="300" t="s">
        <v>13</v>
      </c>
      <c r="F1443" s="300" t="s">
        <v>13</v>
      </c>
      <c r="G1443" s="262" t="s">
        <v>13</v>
      </c>
      <c r="H1443" s="309" t="s">
        <v>13</v>
      </c>
      <c r="I1443" s="309" t="s">
        <v>13</v>
      </c>
      <c r="J1443" s="883" t="s">
        <v>13</v>
      </c>
      <c r="K1443" s="883"/>
      <c r="L1443" s="883"/>
      <c r="M1443" s="883"/>
      <c r="N1443" s="884"/>
    </row>
    <row r="1444" spans="1:14" ht="25.5" x14ac:dyDescent="0.2">
      <c r="A1444" s="294">
        <v>3</v>
      </c>
      <c r="B1444" s="313" t="s">
        <v>1732</v>
      </c>
      <c r="C1444" s="313"/>
      <c r="D1444" s="313"/>
      <c r="E1444" s="314"/>
      <c r="F1444" s="314"/>
      <c r="G1444" s="315"/>
      <c r="H1444" s="315"/>
      <c r="I1444" s="309"/>
      <c r="J1444" s="883"/>
      <c r="K1444" s="883"/>
      <c r="L1444" s="883"/>
      <c r="M1444" s="883"/>
      <c r="N1444" s="884"/>
    </row>
    <row r="1445" spans="1:14" ht="25.5" x14ac:dyDescent="0.2">
      <c r="A1445" s="294" t="s">
        <v>1044</v>
      </c>
      <c r="B1445" s="312" t="s">
        <v>1733</v>
      </c>
      <c r="C1445" s="300">
        <v>40308</v>
      </c>
      <c r="D1445" s="300">
        <v>40359</v>
      </c>
      <c r="E1445" s="300">
        <v>40308</v>
      </c>
      <c r="F1445" s="300">
        <v>40359</v>
      </c>
      <c r="G1445" s="309">
        <v>100</v>
      </c>
      <c r="H1445" s="309" t="s">
        <v>13</v>
      </c>
      <c r="I1445" s="309" t="s">
        <v>13</v>
      </c>
      <c r="J1445" s="1011" t="s">
        <v>13</v>
      </c>
      <c r="K1445" s="1011"/>
      <c r="L1445" s="1011"/>
      <c r="M1445" s="1011"/>
      <c r="N1445" s="1012"/>
    </row>
    <row r="1446" spans="1:14" x14ac:dyDescent="0.2">
      <c r="A1446" s="294" t="s">
        <v>1046</v>
      </c>
      <c r="B1446" s="312" t="s">
        <v>1734</v>
      </c>
      <c r="C1446" s="300">
        <v>40270</v>
      </c>
      <c r="D1446" s="300">
        <v>40450</v>
      </c>
      <c r="E1446" s="300">
        <v>40270</v>
      </c>
      <c r="F1446" s="300">
        <v>40450</v>
      </c>
      <c r="G1446" s="309">
        <v>100</v>
      </c>
      <c r="H1446" s="309" t="s">
        <v>13</v>
      </c>
      <c r="I1446" s="309" t="s">
        <v>13</v>
      </c>
      <c r="J1446" s="883" t="s">
        <v>13</v>
      </c>
      <c r="K1446" s="883"/>
      <c r="L1446" s="883"/>
      <c r="M1446" s="883"/>
      <c r="N1446" s="884"/>
    </row>
    <row r="1447" spans="1:14" x14ac:dyDescent="0.2">
      <c r="A1447" s="294" t="s">
        <v>1049</v>
      </c>
      <c r="B1447" s="325" t="s">
        <v>1735</v>
      </c>
      <c r="C1447" s="300">
        <v>40364</v>
      </c>
      <c r="D1447" s="300">
        <v>41365</v>
      </c>
      <c r="E1447" s="300">
        <v>40364</v>
      </c>
      <c r="F1447" s="300">
        <v>41365</v>
      </c>
      <c r="G1447" s="309">
        <v>100</v>
      </c>
      <c r="H1447" s="309" t="s">
        <v>13</v>
      </c>
      <c r="I1447" s="262"/>
      <c r="J1447" s="901"/>
      <c r="K1447" s="1013"/>
      <c r="L1447" s="1013"/>
      <c r="M1447" s="1013"/>
      <c r="N1447" s="1014"/>
    </row>
    <row r="1448" spans="1:14" x14ac:dyDescent="0.2">
      <c r="A1448" s="294" t="s">
        <v>1052</v>
      </c>
      <c r="B1448" s="312" t="s">
        <v>1737</v>
      </c>
      <c r="C1448" s="300">
        <v>41365</v>
      </c>
      <c r="D1448" s="300">
        <v>41409</v>
      </c>
      <c r="E1448" s="300">
        <v>41365</v>
      </c>
      <c r="F1448" s="300">
        <v>41409</v>
      </c>
      <c r="G1448" s="309">
        <v>100</v>
      </c>
      <c r="H1448" s="309" t="s">
        <v>13</v>
      </c>
      <c r="I1448" s="309" t="s">
        <v>13</v>
      </c>
      <c r="J1448" s="883" t="s">
        <v>13</v>
      </c>
      <c r="K1448" s="883"/>
      <c r="L1448" s="883"/>
      <c r="M1448" s="883"/>
      <c r="N1448" s="884"/>
    </row>
    <row r="1449" spans="1:14" x14ac:dyDescent="0.2">
      <c r="A1449" s="294" t="s">
        <v>1054</v>
      </c>
      <c r="B1449" s="312" t="s">
        <v>1738</v>
      </c>
      <c r="C1449" s="300">
        <v>41409</v>
      </c>
      <c r="D1449" s="300">
        <v>41409</v>
      </c>
      <c r="E1449" s="300">
        <v>41409</v>
      </c>
      <c r="F1449" s="300">
        <v>41409</v>
      </c>
      <c r="G1449" s="309">
        <v>100</v>
      </c>
      <c r="H1449" s="309" t="s">
        <v>13</v>
      </c>
      <c r="I1449" s="309" t="s">
        <v>13</v>
      </c>
      <c r="J1449" s="883" t="s">
        <v>13</v>
      </c>
      <c r="K1449" s="883"/>
      <c r="L1449" s="883"/>
      <c r="M1449" s="883"/>
      <c r="N1449" s="884"/>
    </row>
    <row r="1450" spans="1:14" x14ac:dyDescent="0.2">
      <c r="A1450" s="294">
        <v>4</v>
      </c>
      <c r="B1450" s="313" t="s">
        <v>1739</v>
      </c>
      <c r="C1450" s="313"/>
      <c r="D1450" s="313"/>
      <c r="E1450" s="313"/>
      <c r="F1450" s="313"/>
      <c r="G1450" s="309"/>
      <c r="H1450" s="309"/>
      <c r="I1450" s="309"/>
      <c r="J1450" s="883"/>
      <c r="K1450" s="883"/>
      <c r="L1450" s="883"/>
      <c r="M1450" s="883"/>
      <c r="N1450" s="884"/>
    </row>
    <row r="1451" spans="1:14" x14ac:dyDescent="0.2">
      <c r="A1451" s="294" t="s">
        <v>1073</v>
      </c>
      <c r="B1451" s="312" t="s">
        <v>1740</v>
      </c>
      <c r="C1451" s="300">
        <v>41426</v>
      </c>
      <c r="D1451" s="300">
        <v>41456</v>
      </c>
      <c r="E1451" s="300">
        <v>41409</v>
      </c>
      <c r="F1451" s="300">
        <v>41453</v>
      </c>
      <c r="G1451" s="309">
        <v>100</v>
      </c>
      <c r="H1451" s="309" t="s">
        <v>13</v>
      </c>
      <c r="I1451" s="309" t="s">
        <v>13</v>
      </c>
      <c r="J1451" s="1008" t="s">
        <v>13</v>
      </c>
      <c r="K1451" s="1009"/>
      <c r="L1451" s="1009"/>
      <c r="M1451" s="1009"/>
      <c r="N1451" s="1010"/>
    </row>
    <row r="1452" spans="1:14" ht="38.25" x14ac:dyDescent="0.2">
      <c r="A1452" s="294" t="s">
        <v>1078</v>
      </c>
      <c r="B1452" s="312" t="s">
        <v>1741</v>
      </c>
      <c r="C1452" s="300" t="s">
        <v>13</v>
      </c>
      <c r="D1452" s="300" t="s">
        <v>13</v>
      </c>
      <c r="E1452" s="300" t="s">
        <v>13</v>
      </c>
      <c r="F1452" s="300" t="s">
        <v>13</v>
      </c>
      <c r="G1452" s="309" t="s">
        <v>13</v>
      </c>
      <c r="H1452" s="309" t="s">
        <v>13</v>
      </c>
      <c r="I1452" s="309" t="s">
        <v>13</v>
      </c>
      <c r="J1452" s="883" t="s">
        <v>13</v>
      </c>
      <c r="K1452" s="883"/>
      <c r="L1452" s="883"/>
      <c r="M1452" s="883"/>
      <c r="N1452" s="884"/>
    </row>
    <row r="1453" spans="1:14" s="316" customFormat="1" ht="41.25" customHeight="1" x14ac:dyDescent="0.2">
      <c r="A1453" s="294" t="s">
        <v>1087</v>
      </c>
      <c r="B1453" s="312" t="s">
        <v>1742</v>
      </c>
      <c r="C1453" s="300">
        <v>41527</v>
      </c>
      <c r="D1453" s="300">
        <v>41576</v>
      </c>
      <c r="E1453" s="300">
        <v>41576</v>
      </c>
      <c r="F1453" s="300">
        <v>41620</v>
      </c>
      <c r="G1453" s="309">
        <v>100</v>
      </c>
      <c r="H1453" s="309">
        <v>100</v>
      </c>
      <c r="I1453" s="885" t="s">
        <v>1800</v>
      </c>
      <c r="J1453" s="914"/>
      <c r="K1453" s="914"/>
      <c r="L1453" s="914"/>
      <c r="M1453" s="914"/>
      <c r="N1453" s="915"/>
    </row>
    <row r="1454" spans="1:14" s="316" customFormat="1" ht="41.25" customHeight="1" thickBot="1" x14ac:dyDescent="0.25">
      <c r="A1454" s="317" t="s">
        <v>1108</v>
      </c>
      <c r="B1454" s="318" t="s">
        <v>1792</v>
      </c>
      <c r="C1454" s="319">
        <v>41552</v>
      </c>
      <c r="D1454" s="319">
        <v>41639</v>
      </c>
      <c r="E1454" s="300">
        <v>41620</v>
      </c>
      <c r="F1454" s="319" t="s">
        <v>13</v>
      </c>
      <c r="G1454" s="321" t="s">
        <v>13</v>
      </c>
      <c r="H1454" s="321" t="s">
        <v>13</v>
      </c>
      <c r="I1454" s="916"/>
      <c r="J1454" s="917"/>
      <c r="K1454" s="917"/>
      <c r="L1454" s="917"/>
      <c r="M1454" s="917"/>
      <c r="N1454" s="918"/>
    </row>
    <row r="1455" spans="1:14" ht="13.5" thickBot="1" x14ac:dyDescent="0.25">
      <c r="B1455" s="913" t="s">
        <v>1802</v>
      </c>
      <c r="C1455" s="913"/>
      <c r="D1455" s="913"/>
      <c r="E1455" s="913"/>
      <c r="F1455" s="913"/>
      <c r="G1455" s="913"/>
      <c r="H1455" s="913"/>
      <c r="I1455" s="913"/>
      <c r="J1455" s="913"/>
    </row>
    <row r="1456" spans="1:14" x14ac:dyDescent="0.2">
      <c r="A1456" s="326">
        <v>1</v>
      </c>
      <c r="B1456" s="327" t="s">
        <v>1719</v>
      </c>
      <c r="C1456" s="328"/>
      <c r="D1456" s="328"/>
      <c r="E1456" s="291"/>
      <c r="F1456" s="291"/>
      <c r="G1456" s="290"/>
      <c r="H1456" s="291"/>
      <c r="I1456" s="291"/>
      <c r="J1456" s="986"/>
      <c r="K1456" s="987"/>
      <c r="L1456" s="987"/>
      <c r="M1456" s="987"/>
      <c r="N1456" s="988"/>
    </row>
    <row r="1457" spans="1:14" x14ac:dyDescent="0.2">
      <c r="A1457" s="329" t="s">
        <v>787</v>
      </c>
      <c r="B1457" s="308" t="s">
        <v>1720</v>
      </c>
      <c r="C1457" s="330" t="s">
        <v>1803</v>
      </c>
      <c r="D1457" s="330" t="s">
        <v>1803</v>
      </c>
      <c r="E1457" s="331" t="s">
        <v>1803</v>
      </c>
      <c r="F1457" s="331" t="s">
        <v>1803</v>
      </c>
      <c r="G1457" s="330" t="s">
        <v>1803</v>
      </c>
      <c r="H1457" s="331" t="s">
        <v>1803</v>
      </c>
      <c r="I1457" s="331"/>
      <c r="J1457" s="973"/>
      <c r="K1457" s="974"/>
      <c r="L1457" s="974"/>
      <c r="M1457" s="974"/>
      <c r="N1457" s="975"/>
    </row>
    <row r="1458" spans="1:14" x14ac:dyDescent="0.2">
      <c r="A1458" s="329" t="s">
        <v>799</v>
      </c>
      <c r="B1458" s="308" t="s">
        <v>1721</v>
      </c>
      <c r="C1458" s="330" t="s">
        <v>1803</v>
      </c>
      <c r="D1458" s="330" t="s">
        <v>1803</v>
      </c>
      <c r="E1458" s="331" t="s">
        <v>1803</v>
      </c>
      <c r="F1458" s="331" t="s">
        <v>1803</v>
      </c>
      <c r="G1458" s="330" t="s">
        <v>1803</v>
      </c>
      <c r="H1458" s="331" t="s">
        <v>1803</v>
      </c>
      <c r="I1458" s="331"/>
      <c r="J1458" s="973"/>
      <c r="K1458" s="974"/>
      <c r="L1458" s="974"/>
      <c r="M1458" s="974"/>
      <c r="N1458" s="975"/>
    </row>
    <row r="1459" spans="1:14" ht="25.5" x14ac:dyDescent="0.2">
      <c r="A1459" s="329" t="s">
        <v>801</v>
      </c>
      <c r="B1459" s="312" t="s">
        <v>1722</v>
      </c>
      <c r="C1459" s="300">
        <v>40049</v>
      </c>
      <c r="D1459" s="300">
        <v>40096</v>
      </c>
      <c r="E1459" s="300">
        <v>40049</v>
      </c>
      <c r="F1459" s="300">
        <v>40053</v>
      </c>
      <c r="G1459" s="309">
        <v>100</v>
      </c>
      <c r="H1459" s="296" t="s">
        <v>291</v>
      </c>
      <c r="I1459" s="331"/>
      <c r="J1459" s="973"/>
      <c r="K1459" s="974"/>
      <c r="L1459" s="974"/>
      <c r="M1459" s="974"/>
      <c r="N1459" s="975"/>
    </row>
    <row r="1460" spans="1:14" ht="38.25" x14ac:dyDescent="0.2">
      <c r="A1460" s="329" t="s">
        <v>803</v>
      </c>
      <c r="B1460" s="312" t="s">
        <v>1727</v>
      </c>
      <c r="C1460" s="300">
        <v>40205</v>
      </c>
      <c r="D1460" s="300">
        <v>40575</v>
      </c>
      <c r="E1460" s="300">
        <v>40205</v>
      </c>
      <c r="F1460" s="300">
        <v>40575</v>
      </c>
      <c r="G1460" s="309">
        <v>100</v>
      </c>
      <c r="H1460" s="296" t="s">
        <v>291</v>
      </c>
      <c r="I1460" s="331"/>
      <c r="J1460" s="973"/>
      <c r="K1460" s="974"/>
      <c r="L1460" s="974"/>
      <c r="M1460" s="974"/>
      <c r="N1460" s="975"/>
    </row>
    <row r="1461" spans="1:14" x14ac:dyDescent="0.2">
      <c r="A1461" s="329" t="s">
        <v>1724</v>
      </c>
      <c r="B1461" s="312" t="s">
        <v>1725</v>
      </c>
      <c r="C1461" s="300">
        <v>40317</v>
      </c>
      <c r="D1461" s="300">
        <v>40585</v>
      </c>
      <c r="E1461" s="300">
        <v>40317</v>
      </c>
      <c r="F1461" s="300">
        <v>40585</v>
      </c>
      <c r="G1461" s="309">
        <v>100</v>
      </c>
      <c r="H1461" s="296" t="s">
        <v>291</v>
      </c>
      <c r="I1461" s="331"/>
      <c r="J1461" s="973"/>
      <c r="K1461" s="974"/>
      <c r="L1461" s="974"/>
      <c r="M1461" s="974"/>
      <c r="N1461" s="975"/>
    </row>
    <row r="1462" spans="1:14" x14ac:dyDescent="0.2">
      <c r="A1462" s="329" t="s">
        <v>1726</v>
      </c>
      <c r="B1462" s="312" t="s">
        <v>1723</v>
      </c>
      <c r="C1462" s="300">
        <v>40317</v>
      </c>
      <c r="D1462" s="300">
        <v>40585</v>
      </c>
      <c r="E1462" s="300">
        <v>40317</v>
      </c>
      <c r="F1462" s="300">
        <v>40585</v>
      </c>
      <c r="G1462" s="309">
        <v>100</v>
      </c>
      <c r="H1462" s="332" t="s">
        <v>291</v>
      </c>
      <c r="I1462" s="330"/>
      <c r="J1462" s="973"/>
      <c r="K1462" s="974"/>
      <c r="L1462" s="974"/>
      <c r="M1462" s="974"/>
      <c r="N1462" s="975"/>
    </row>
    <row r="1463" spans="1:14" x14ac:dyDescent="0.2">
      <c r="A1463" s="329">
        <v>2</v>
      </c>
      <c r="B1463" s="333" t="s">
        <v>1728</v>
      </c>
      <c r="C1463" s="300"/>
      <c r="D1463" s="300"/>
      <c r="E1463" s="300"/>
      <c r="F1463" s="300"/>
      <c r="G1463" s="296"/>
      <c r="H1463" s="296" t="s">
        <v>291</v>
      </c>
      <c r="I1463" s="331"/>
      <c r="J1463" s="973"/>
      <c r="K1463" s="974"/>
      <c r="L1463" s="974"/>
      <c r="M1463" s="974"/>
      <c r="N1463" s="975"/>
    </row>
    <row r="1464" spans="1:14" ht="25.5" x14ac:dyDescent="0.2">
      <c r="A1464" s="329" t="s">
        <v>815</v>
      </c>
      <c r="B1464" s="312" t="s">
        <v>1729</v>
      </c>
      <c r="C1464" s="300">
        <v>40327</v>
      </c>
      <c r="D1464" s="300">
        <v>40835</v>
      </c>
      <c r="E1464" s="300">
        <v>40327</v>
      </c>
      <c r="F1464" s="300">
        <v>40835</v>
      </c>
      <c r="G1464" s="309">
        <v>100</v>
      </c>
      <c r="H1464" s="296" t="s">
        <v>291</v>
      </c>
      <c r="I1464" s="331"/>
      <c r="J1464" s="973"/>
      <c r="K1464" s="974"/>
      <c r="L1464" s="974"/>
      <c r="M1464" s="974"/>
      <c r="N1464" s="975"/>
    </row>
    <row r="1465" spans="1:14" ht="38.25" x14ac:dyDescent="0.2">
      <c r="A1465" s="329" t="s">
        <v>218</v>
      </c>
      <c r="B1465" s="312" t="s">
        <v>1730</v>
      </c>
      <c r="C1465" s="300">
        <v>40744</v>
      </c>
      <c r="D1465" s="300">
        <v>41273</v>
      </c>
      <c r="E1465" s="300">
        <v>40744</v>
      </c>
      <c r="F1465" s="300">
        <v>41319</v>
      </c>
      <c r="G1465" s="309">
        <v>100</v>
      </c>
      <c r="H1465" s="309" t="s">
        <v>13</v>
      </c>
      <c r="I1465" s="331"/>
      <c r="J1465" s="973"/>
      <c r="K1465" s="974"/>
      <c r="L1465" s="974"/>
      <c r="M1465" s="974"/>
      <c r="N1465" s="975"/>
    </row>
    <row r="1466" spans="1:14" ht="25.5" x14ac:dyDescent="0.2">
      <c r="A1466" s="329" t="s">
        <v>818</v>
      </c>
      <c r="B1466" s="308" t="s">
        <v>1731</v>
      </c>
      <c r="C1466" s="300" t="s">
        <v>13</v>
      </c>
      <c r="D1466" s="300" t="s">
        <v>13</v>
      </c>
      <c r="E1466" s="300" t="s">
        <v>13</v>
      </c>
      <c r="F1466" s="300" t="s">
        <v>13</v>
      </c>
      <c r="G1466" s="296" t="s">
        <v>13</v>
      </c>
      <c r="H1466" s="296" t="s">
        <v>291</v>
      </c>
      <c r="I1466" s="331"/>
      <c r="J1466" s="973"/>
      <c r="K1466" s="974"/>
      <c r="L1466" s="974"/>
      <c r="M1466" s="974"/>
      <c r="N1466" s="975"/>
    </row>
    <row r="1467" spans="1:14" ht="25.5" x14ac:dyDescent="0.2">
      <c r="A1467" s="329">
        <v>3</v>
      </c>
      <c r="B1467" s="333" t="s">
        <v>1732</v>
      </c>
      <c r="C1467" s="300"/>
      <c r="D1467" s="300"/>
      <c r="E1467" s="300"/>
      <c r="F1467" s="300"/>
      <c r="G1467" s="296"/>
      <c r="H1467" s="296"/>
      <c r="I1467" s="331"/>
      <c r="J1467" s="973"/>
      <c r="K1467" s="974"/>
      <c r="L1467" s="974"/>
      <c r="M1467" s="974"/>
      <c r="N1467" s="975"/>
    </row>
    <row r="1468" spans="1:14" ht="25.5" x14ac:dyDescent="0.2">
      <c r="A1468" s="329" t="s">
        <v>1044</v>
      </c>
      <c r="B1468" s="312" t="s">
        <v>1733</v>
      </c>
      <c r="C1468" s="300">
        <v>40840</v>
      </c>
      <c r="D1468" s="300">
        <v>41239</v>
      </c>
      <c r="E1468" s="300">
        <v>40840</v>
      </c>
      <c r="F1468" s="300">
        <v>41239</v>
      </c>
      <c r="G1468" s="309">
        <v>100</v>
      </c>
      <c r="H1468" s="296" t="s">
        <v>291</v>
      </c>
      <c r="I1468" s="331"/>
      <c r="J1468" s="973"/>
      <c r="K1468" s="974"/>
      <c r="L1468" s="974"/>
      <c r="M1468" s="974"/>
      <c r="N1468" s="975"/>
    </row>
    <row r="1469" spans="1:14" x14ac:dyDescent="0.2">
      <c r="A1469" s="329" t="s">
        <v>1046</v>
      </c>
      <c r="B1469" s="312" t="s">
        <v>1734</v>
      </c>
      <c r="C1469" s="300">
        <v>41120</v>
      </c>
      <c r="D1469" s="300">
        <v>41269</v>
      </c>
      <c r="E1469" s="300">
        <v>41120</v>
      </c>
      <c r="F1469" s="300">
        <v>41269</v>
      </c>
      <c r="G1469" s="309">
        <v>100</v>
      </c>
      <c r="H1469" s="296" t="s">
        <v>291</v>
      </c>
      <c r="I1469" s="331"/>
      <c r="J1469" s="973"/>
      <c r="K1469" s="974"/>
      <c r="L1469" s="974"/>
      <c r="M1469" s="974"/>
      <c r="N1469" s="975"/>
    </row>
    <row r="1470" spans="1:14" x14ac:dyDescent="0.2">
      <c r="A1470" s="329" t="s">
        <v>1049</v>
      </c>
      <c r="B1470" s="312" t="s">
        <v>1735</v>
      </c>
      <c r="C1470" s="300">
        <v>41120</v>
      </c>
      <c r="D1470" s="300">
        <v>41269</v>
      </c>
      <c r="E1470" s="300">
        <v>41120</v>
      </c>
      <c r="F1470" s="300">
        <v>41269</v>
      </c>
      <c r="G1470" s="309">
        <v>100</v>
      </c>
      <c r="H1470" s="296" t="s">
        <v>291</v>
      </c>
      <c r="I1470" s="331"/>
      <c r="J1470" s="973"/>
      <c r="K1470" s="974"/>
      <c r="L1470" s="974"/>
      <c r="M1470" s="974"/>
      <c r="N1470" s="975"/>
    </row>
    <row r="1471" spans="1:14" x14ac:dyDescent="0.2">
      <c r="A1471" s="329" t="s">
        <v>1052</v>
      </c>
      <c r="B1471" s="312" t="s">
        <v>1737</v>
      </c>
      <c r="C1471" s="300">
        <v>41120</v>
      </c>
      <c r="D1471" s="300">
        <v>41269</v>
      </c>
      <c r="E1471" s="300">
        <v>41120</v>
      </c>
      <c r="F1471" s="300">
        <v>41269</v>
      </c>
      <c r="G1471" s="309">
        <v>100</v>
      </c>
      <c r="H1471" s="296" t="s">
        <v>291</v>
      </c>
      <c r="I1471" s="331"/>
      <c r="J1471" s="973"/>
      <c r="K1471" s="974"/>
      <c r="L1471" s="974"/>
      <c r="M1471" s="974"/>
      <c r="N1471" s="975"/>
    </row>
    <row r="1472" spans="1:14" x14ac:dyDescent="0.2">
      <c r="A1472" s="329" t="s">
        <v>1054</v>
      </c>
      <c r="B1472" s="312" t="s">
        <v>1738</v>
      </c>
      <c r="C1472" s="300">
        <v>41244</v>
      </c>
      <c r="D1472" s="300">
        <v>41269</v>
      </c>
      <c r="E1472" s="300">
        <v>41244</v>
      </c>
      <c r="F1472" s="300">
        <v>41269</v>
      </c>
      <c r="G1472" s="309">
        <v>100</v>
      </c>
      <c r="H1472" s="296" t="s">
        <v>291</v>
      </c>
      <c r="I1472" s="331"/>
      <c r="J1472" s="973"/>
      <c r="K1472" s="974"/>
      <c r="L1472" s="974"/>
      <c r="M1472" s="974"/>
      <c r="N1472" s="975"/>
    </row>
    <row r="1473" spans="1:14" x14ac:dyDescent="0.2">
      <c r="A1473" s="329">
        <v>4</v>
      </c>
      <c r="B1473" s="333" t="s">
        <v>1739</v>
      </c>
      <c r="C1473" s="300"/>
      <c r="D1473" s="300"/>
      <c r="E1473" s="300"/>
      <c r="F1473" s="300"/>
      <c r="G1473" s="296"/>
      <c r="H1473" s="296"/>
      <c r="I1473" s="331"/>
      <c r="J1473" s="1006"/>
      <c r="K1473" s="1006"/>
      <c r="L1473" s="1006"/>
      <c r="M1473" s="1006"/>
      <c r="N1473" s="1007"/>
    </row>
    <row r="1474" spans="1:14" ht="32.25" customHeight="1" x14ac:dyDescent="0.2">
      <c r="A1474" s="329" t="s">
        <v>1073</v>
      </c>
      <c r="B1474" s="312" t="s">
        <v>1740</v>
      </c>
      <c r="C1474" s="300">
        <v>41269</v>
      </c>
      <c r="D1474" s="300">
        <v>41593</v>
      </c>
      <c r="E1474" s="300">
        <v>41145</v>
      </c>
      <c r="F1474" s="300">
        <v>41588</v>
      </c>
      <c r="G1474" s="309">
        <v>100</v>
      </c>
      <c r="H1474" s="309">
        <v>100</v>
      </c>
      <c r="I1474" s="983" t="s">
        <v>1804</v>
      </c>
      <c r="J1474" s="984"/>
      <c r="K1474" s="984"/>
      <c r="L1474" s="984"/>
      <c r="M1474" s="984"/>
      <c r="N1474" s="1002"/>
    </row>
    <row r="1475" spans="1:14" ht="38.25" x14ac:dyDescent="0.2">
      <c r="A1475" s="334" t="s">
        <v>1078</v>
      </c>
      <c r="B1475" s="335" t="s">
        <v>1741</v>
      </c>
      <c r="C1475" s="336" t="s">
        <v>1803</v>
      </c>
      <c r="D1475" s="336" t="s">
        <v>1803</v>
      </c>
      <c r="E1475" s="336" t="s">
        <v>1803</v>
      </c>
      <c r="F1475" s="336" t="s">
        <v>1803</v>
      </c>
      <c r="G1475" s="337" t="s">
        <v>1803</v>
      </c>
      <c r="H1475" s="337" t="s">
        <v>1803</v>
      </c>
      <c r="I1475" s="983"/>
      <c r="J1475" s="984"/>
      <c r="K1475" s="984"/>
      <c r="L1475" s="984"/>
      <c r="M1475" s="984"/>
      <c r="N1475" s="1002"/>
    </row>
    <row r="1476" spans="1:14" s="316" customFormat="1" ht="25.5" x14ac:dyDescent="0.2">
      <c r="A1476" s="329" t="s">
        <v>1087</v>
      </c>
      <c r="B1476" s="312" t="s">
        <v>1742</v>
      </c>
      <c r="C1476" s="300">
        <v>41451</v>
      </c>
      <c r="D1476" s="300">
        <v>41608</v>
      </c>
      <c r="E1476" s="300">
        <v>41451</v>
      </c>
      <c r="F1476" s="336" t="s">
        <v>1803</v>
      </c>
      <c r="G1476" s="309">
        <v>90</v>
      </c>
      <c r="H1476" s="309">
        <v>100</v>
      </c>
      <c r="I1476" s="983"/>
      <c r="J1476" s="984"/>
      <c r="K1476" s="984"/>
      <c r="L1476" s="984"/>
      <c r="M1476" s="984"/>
      <c r="N1476" s="1002"/>
    </row>
    <row r="1477" spans="1:14" s="316" customFormat="1" ht="32.25" customHeight="1" thickBot="1" x14ac:dyDescent="0.25">
      <c r="A1477" s="338" t="s">
        <v>1108</v>
      </c>
      <c r="B1477" s="318" t="s">
        <v>1792</v>
      </c>
      <c r="C1477" s="319">
        <v>41274</v>
      </c>
      <c r="D1477" s="319">
        <v>41639</v>
      </c>
      <c r="E1477" s="319">
        <v>41274</v>
      </c>
      <c r="F1477" s="336" t="s">
        <v>1803</v>
      </c>
      <c r="G1477" s="337" t="s">
        <v>1803</v>
      </c>
      <c r="H1477" s="339" t="s">
        <v>291</v>
      </c>
      <c r="I1477" s="1003"/>
      <c r="J1477" s="1004"/>
      <c r="K1477" s="1004"/>
      <c r="L1477" s="1004"/>
      <c r="M1477" s="1004"/>
      <c r="N1477" s="1005"/>
    </row>
    <row r="1478" spans="1:14" ht="28.5" customHeight="1" thickBot="1" x14ac:dyDescent="0.25">
      <c r="B1478" s="907" t="s">
        <v>1805</v>
      </c>
      <c r="C1478" s="907"/>
      <c r="D1478" s="907"/>
      <c r="E1478" s="907"/>
      <c r="F1478" s="907"/>
      <c r="G1478" s="907"/>
      <c r="H1478" s="907"/>
      <c r="I1478" s="907"/>
      <c r="J1478" s="907"/>
    </row>
    <row r="1479" spans="1:14" x14ac:dyDescent="0.2">
      <c r="A1479" s="326">
        <v>1</v>
      </c>
      <c r="B1479" s="305" t="s">
        <v>1719</v>
      </c>
      <c r="C1479" s="291"/>
      <c r="D1479" s="291"/>
      <c r="E1479" s="291"/>
      <c r="F1479" s="291"/>
      <c r="G1479" s="290"/>
      <c r="H1479" s="291"/>
      <c r="I1479" s="291"/>
      <c r="J1479" s="944"/>
      <c r="K1479" s="944"/>
      <c r="L1479" s="944"/>
      <c r="M1479" s="944"/>
      <c r="N1479" s="945"/>
    </row>
    <row r="1480" spans="1:14" x14ac:dyDescent="0.2">
      <c r="A1480" s="329" t="s">
        <v>787</v>
      </c>
      <c r="B1480" s="308" t="s">
        <v>1720</v>
      </c>
      <c r="C1480" s="332" t="s">
        <v>1803</v>
      </c>
      <c r="D1480" s="332" t="s">
        <v>1803</v>
      </c>
      <c r="E1480" s="332" t="s">
        <v>1803</v>
      </c>
      <c r="F1480" s="332" t="s">
        <v>1803</v>
      </c>
      <c r="G1480" s="330" t="s">
        <v>1803</v>
      </c>
      <c r="H1480" s="332" t="s">
        <v>1803</v>
      </c>
      <c r="I1480" s="332"/>
      <c r="J1480" s="940"/>
      <c r="K1480" s="940"/>
      <c r="L1480" s="940"/>
      <c r="M1480" s="940"/>
      <c r="N1480" s="941"/>
    </row>
    <row r="1481" spans="1:14" x14ac:dyDescent="0.2">
      <c r="A1481" s="329" t="s">
        <v>799</v>
      </c>
      <c r="B1481" s="308" t="s">
        <v>1721</v>
      </c>
      <c r="C1481" s="332" t="s">
        <v>1803</v>
      </c>
      <c r="D1481" s="332" t="s">
        <v>1803</v>
      </c>
      <c r="E1481" s="332" t="s">
        <v>1803</v>
      </c>
      <c r="F1481" s="332" t="s">
        <v>1803</v>
      </c>
      <c r="G1481" s="330" t="s">
        <v>1803</v>
      </c>
      <c r="H1481" s="332" t="s">
        <v>1803</v>
      </c>
      <c r="I1481" s="332"/>
      <c r="J1481" s="940"/>
      <c r="K1481" s="940"/>
      <c r="L1481" s="940"/>
      <c r="M1481" s="940"/>
      <c r="N1481" s="941"/>
    </row>
    <row r="1482" spans="1:14" ht="25.5" x14ac:dyDescent="0.2">
      <c r="A1482" s="329" t="s">
        <v>801</v>
      </c>
      <c r="B1482" s="312" t="s">
        <v>1722</v>
      </c>
      <c r="C1482" s="300">
        <v>40735</v>
      </c>
      <c r="D1482" s="300">
        <v>40835</v>
      </c>
      <c r="E1482" s="300">
        <v>40735</v>
      </c>
      <c r="F1482" s="300">
        <v>40835</v>
      </c>
      <c r="G1482" s="309">
        <v>100</v>
      </c>
      <c r="H1482" s="296" t="s">
        <v>291</v>
      </c>
      <c r="I1482" s="332"/>
      <c r="J1482" s="940"/>
      <c r="K1482" s="940"/>
      <c r="L1482" s="940"/>
      <c r="M1482" s="940"/>
      <c r="N1482" s="941"/>
    </row>
    <row r="1483" spans="1:14" ht="38.25" x14ac:dyDescent="0.2">
      <c r="A1483" s="329" t="s">
        <v>803</v>
      </c>
      <c r="B1483" s="312" t="s">
        <v>1727</v>
      </c>
      <c r="C1483" s="300">
        <v>41090</v>
      </c>
      <c r="D1483" s="300">
        <v>41243</v>
      </c>
      <c r="E1483" s="300">
        <v>41090</v>
      </c>
      <c r="F1483" s="300">
        <v>41388</v>
      </c>
      <c r="G1483" s="309">
        <v>100</v>
      </c>
      <c r="H1483" s="309" t="s">
        <v>13</v>
      </c>
      <c r="I1483" s="309"/>
      <c r="J1483" s="940"/>
      <c r="K1483" s="940"/>
      <c r="L1483" s="940"/>
      <c r="M1483" s="940"/>
      <c r="N1483" s="941"/>
    </row>
    <row r="1484" spans="1:14" x14ac:dyDescent="0.2">
      <c r="A1484" s="329" t="s">
        <v>1724</v>
      </c>
      <c r="B1484" s="312" t="s">
        <v>1725</v>
      </c>
      <c r="C1484" s="300">
        <v>41243</v>
      </c>
      <c r="D1484" s="300">
        <v>41258</v>
      </c>
      <c r="E1484" s="300">
        <v>41388</v>
      </c>
      <c r="F1484" s="300">
        <v>41391</v>
      </c>
      <c r="G1484" s="309">
        <v>100</v>
      </c>
      <c r="H1484" s="309" t="s">
        <v>13</v>
      </c>
      <c r="I1484" s="309"/>
      <c r="J1484" s="940"/>
      <c r="K1484" s="940"/>
      <c r="L1484" s="940"/>
      <c r="M1484" s="940"/>
      <c r="N1484" s="941"/>
    </row>
    <row r="1485" spans="1:14" x14ac:dyDescent="0.2">
      <c r="A1485" s="329" t="s">
        <v>1726</v>
      </c>
      <c r="B1485" s="312" t="s">
        <v>1723</v>
      </c>
      <c r="C1485" s="300">
        <v>41243</v>
      </c>
      <c r="D1485" s="300">
        <v>41258</v>
      </c>
      <c r="E1485" s="300">
        <v>41388</v>
      </c>
      <c r="F1485" s="300">
        <v>41391</v>
      </c>
      <c r="G1485" s="309">
        <v>100</v>
      </c>
      <c r="H1485" s="309" t="s">
        <v>13</v>
      </c>
      <c r="I1485" s="309"/>
      <c r="J1485" s="940"/>
      <c r="K1485" s="940"/>
      <c r="L1485" s="940"/>
      <c r="M1485" s="940"/>
      <c r="N1485" s="941"/>
    </row>
    <row r="1486" spans="1:14" x14ac:dyDescent="0.2">
      <c r="A1486" s="329">
        <v>2</v>
      </c>
      <c r="B1486" s="313" t="s">
        <v>1728</v>
      </c>
      <c r="C1486" s="300"/>
      <c r="D1486" s="300"/>
      <c r="E1486" s="300"/>
      <c r="F1486" s="300"/>
      <c r="G1486" s="296"/>
      <c r="H1486" s="296"/>
      <c r="I1486" s="332"/>
      <c r="J1486" s="940"/>
      <c r="K1486" s="940"/>
      <c r="L1486" s="940"/>
      <c r="M1486" s="940"/>
      <c r="N1486" s="941"/>
    </row>
    <row r="1487" spans="1:14" ht="25.5" x14ac:dyDescent="0.2">
      <c r="A1487" s="329" t="s">
        <v>815</v>
      </c>
      <c r="B1487" s="312" t="s">
        <v>1729</v>
      </c>
      <c r="C1487" s="300">
        <v>41243</v>
      </c>
      <c r="D1487" s="300">
        <v>41268</v>
      </c>
      <c r="E1487" s="300">
        <v>41243</v>
      </c>
      <c r="F1487" s="300">
        <v>41273</v>
      </c>
      <c r="G1487" s="309">
        <v>100</v>
      </c>
      <c r="H1487" s="309" t="s">
        <v>13</v>
      </c>
      <c r="I1487" s="332"/>
      <c r="J1487" s="940"/>
      <c r="K1487" s="940"/>
      <c r="L1487" s="940"/>
      <c r="M1487" s="940"/>
      <c r="N1487" s="941"/>
    </row>
    <row r="1488" spans="1:14" ht="38.25" x14ac:dyDescent="0.2">
      <c r="A1488" s="329" t="s">
        <v>218</v>
      </c>
      <c r="B1488" s="312" t="s">
        <v>1730</v>
      </c>
      <c r="C1488" s="300">
        <v>40885</v>
      </c>
      <c r="D1488" s="300">
        <v>41527</v>
      </c>
      <c r="E1488" s="300">
        <v>40885</v>
      </c>
      <c r="F1488" s="300">
        <v>41540</v>
      </c>
      <c r="G1488" s="309">
        <v>100</v>
      </c>
      <c r="H1488" s="309" t="s">
        <v>13</v>
      </c>
      <c r="I1488" s="332"/>
      <c r="J1488" s="940"/>
      <c r="K1488" s="940"/>
      <c r="L1488" s="940"/>
      <c r="M1488" s="940"/>
      <c r="N1488" s="941"/>
    </row>
    <row r="1489" spans="1:14" ht="25.5" x14ac:dyDescent="0.2">
      <c r="A1489" s="329" t="s">
        <v>818</v>
      </c>
      <c r="B1489" s="312" t="s">
        <v>1731</v>
      </c>
      <c r="C1489" s="300" t="s">
        <v>13</v>
      </c>
      <c r="D1489" s="300" t="s">
        <v>13</v>
      </c>
      <c r="E1489" s="300" t="s">
        <v>13</v>
      </c>
      <c r="F1489" s="300" t="s">
        <v>13</v>
      </c>
      <c r="G1489" s="296" t="s">
        <v>13</v>
      </c>
      <c r="H1489" s="296" t="s">
        <v>291</v>
      </c>
      <c r="I1489" s="332"/>
      <c r="J1489" s="940"/>
      <c r="K1489" s="940"/>
      <c r="L1489" s="940"/>
      <c r="M1489" s="940"/>
      <c r="N1489" s="941"/>
    </row>
    <row r="1490" spans="1:14" ht="25.5" x14ac:dyDescent="0.2">
      <c r="A1490" s="329">
        <v>3</v>
      </c>
      <c r="B1490" s="313" t="s">
        <v>1732</v>
      </c>
      <c r="C1490" s="300"/>
      <c r="D1490" s="300"/>
      <c r="E1490" s="300"/>
      <c r="F1490" s="300"/>
      <c r="G1490" s="296"/>
      <c r="H1490" s="296"/>
      <c r="I1490" s="332"/>
      <c r="J1490" s="940"/>
      <c r="K1490" s="940"/>
      <c r="L1490" s="940"/>
      <c r="M1490" s="940"/>
      <c r="N1490" s="941"/>
    </row>
    <row r="1491" spans="1:14" ht="25.5" x14ac:dyDescent="0.2">
      <c r="A1491" s="329" t="s">
        <v>1044</v>
      </c>
      <c r="B1491" s="312" t="s">
        <v>1733</v>
      </c>
      <c r="C1491" s="300">
        <v>41268</v>
      </c>
      <c r="D1491" s="300">
        <v>41335</v>
      </c>
      <c r="E1491" s="300">
        <v>41268</v>
      </c>
      <c r="F1491" s="300">
        <v>41335</v>
      </c>
      <c r="G1491" s="309">
        <v>100</v>
      </c>
      <c r="H1491" s="309" t="s">
        <v>13</v>
      </c>
      <c r="I1491" s="332"/>
      <c r="J1491" s="940"/>
      <c r="K1491" s="940"/>
      <c r="L1491" s="940"/>
      <c r="M1491" s="940"/>
      <c r="N1491" s="941"/>
    </row>
    <row r="1492" spans="1:14" x14ac:dyDescent="0.2">
      <c r="A1492" s="329" t="s">
        <v>1046</v>
      </c>
      <c r="B1492" s="312" t="s">
        <v>1734</v>
      </c>
      <c r="C1492" s="300">
        <v>41335</v>
      </c>
      <c r="D1492" s="300">
        <v>41556</v>
      </c>
      <c r="E1492" s="300">
        <v>41335</v>
      </c>
      <c r="F1492" s="300">
        <v>41426</v>
      </c>
      <c r="G1492" s="309">
        <v>100</v>
      </c>
      <c r="H1492" s="309" t="s">
        <v>13</v>
      </c>
      <c r="I1492" s="332"/>
      <c r="J1492" s="940"/>
      <c r="K1492" s="940"/>
      <c r="L1492" s="940"/>
      <c r="M1492" s="940"/>
      <c r="N1492" s="941"/>
    </row>
    <row r="1493" spans="1:14" x14ac:dyDescent="0.2">
      <c r="A1493" s="329" t="s">
        <v>1049</v>
      </c>
      <c r="B1493" s="312" t="s">
        <v>1735</v>
      </c>
      <c r="C1493" s="300">
        <v>41335</v>
      </c>
      <c r="D1493" s="300">
        <v>41588</v>
      </c>
      <c r="E1493" s="300">
        <v>41335</v>
      </c>
      <c r="F1493" s="300">
        <v>41588</v>
      </c>
      <c r="G1493" s="309">
        <v>100</v>
      </c>
      <c r="H1493" s="309">
        <v>100</v>
      </c>
      <c r="I1493" s="332"/>
      <c r="J1493" s="940"/>
      <c r="K1493" s="940"/>
      <c r="L1493" s="940"/>
      <c r="M1493" s="940"/>
      <c r="N1493" s="941"/>
    </row>
    <row r="1494" spans="1:14" x14ac:dyDescent="0.2">
      <c r="A1494" s="329" t="s">
        <v>1052</v>
      </c>
      <c r="B1494" s="312" t="s">
        <v>1737</v>
      </c>
      <c r="C1494" s="300">
        <v>41335</v>
      </c>
      <c r="D1494" s="300">
        <v>41588</v>
      </c>
      <c r="E1494" s="300">
        <v>41335</v>
      </c>
      <c r="F1494" s="300">
        <v>41588</v>
      </c>
      <c r="G1494" s="309">
        <v>100</v>
      </c>
      <c r="H1494" s="309">
        <v>100</v>
      </c>
      <c r="I1494" s="332"/>
      <c r="J1494" s="940"/>
      <c r="K1494" s="940"/>
      <c r="L1494" s="940"/>
      <c r="M1494" s="940"/>
      <c r="N1494" s="941"/>
    </row>
    <row r="1495" spans="1:14" x14ac:dyDescent="0.2">
      <c r="A1495" s="329" t="s">
        <v>1054</v>
      </c>
      <c r="B1495" s="312" t="s">
        <v>1738</v>
      </c>
      <c r="C1495" s="300">
        <v>41548</v>
      </c>
      <c r="D1495" s="300">
        <v>41588</v>
      </c>
      <c r="E1495" s="300">
        <v>41548</v>
      </c>
      <c r="F1495" s="300">
        <v>41588</v>
      </c>
      <c r="G1495" s="309">
        <v>100</v>
      </c>
      <c r="H1495" s="309">
        <v>100</v>
      </c>
      <c r="I1495" s="332"/>
      <c r="J1495" s="940"/>
      <c r="K1495" s="940"/>
      <c r="L1495" s="940"/>
      <c r="M1495" s="940"/>
      <c r="N1495" s="941"/>
    </row>
    <row r="1496" spans="1:14" x14ac:dyDescent="0.2">
      <c r="A1496" s="329">
        <v>4</v>
      </c>
      <c r="B1496" s="313" t="s">
        <v>1739</v>
      </c>
      <c r="C1496" s="300"/>
      <c r="D1496" s="300"/>
      <c r="E1496" s="300"/>
      <c r="F1496" s="300"/>
      <c r="G1496" s="296"/>
      <c r="H1496" s="296"/>
      <c r="I1496" s="332"/>
      <c r="J1496" s="940"/>
      <c r="K1496" s="940"/>
      <c r="L1496" s="940"/>
      <c r="M1496" s="940"/>
      <c r="N1496" s="941"/>
    </row>
    <row r="1497" spans="1:14" ht="32.25" customHeight="1" x14ac:dyDescent="0.2">
      <c r="A1497" s="329" t="s">
        <v>1073</v>
      </c>
      <c r="B1497" s="312" t="s">
        <v>1740</v>
      </c>
      <c r="C1497" s="300">
        <v>41588</v>
      </c>
      <c r="D1497" s="300">
        <v>41593</v>
      </c>
      <c r="E1497" s="300">
        <v>41588</v>
      </c>
      <c r="F1497" s="300">
        <v>41593</v>
      </c>
      <c r="G1497" s="309">
        <v>100</v>
      </c>
      <c r="H1497" s="309">
        <v>100</v>
      </c>
      <c r="I1497" s="983" t="s">
        <v>1804</v>
      </c>
      <c r="J1497" s="984"/>
      <c r="K1497" s="984"/>
      <c r="L1497" s="984"/>
      <c r="M1497" s="984"/>
      <c r="N1497" s="1002"/>
    </row>
    <row r="1498" spans="1:14" ht="32.25" customHeight="1" x14ac:dyDescent="0.2">
      <c r="A1498" s="329" t="s">
        <v>1078</v>
      </c>
      <c r="B1498" s="312" t="s">
        <v>1741</v>
      </c>
      <c r="C1498" s="300" t="s">
        <v>291</v>
      </c>
      <c r="D1498" s="300" t="s">
        <v>291</v>
      </c>
      <c r="E1498" s="300" t="s">
        <v>13</v>
      </c>
      <c r="F1498" s="300" t="s">
        <v>13</v>
      </c>
      <c r="G1498" s="298" t="s">
        <v>13</v>
      </c>
      <c r="H1498" s="298" t="s">
        <v>291</v>
      </c>
      <c r="I1498" s="983"/>
      <c r="J1498" s="984"/>
      <c r="K1498" s="984"/>
      <c r="L1498" s="984"/>
      <c r="M1498" s="984"/>
      <c r="N1498" s="1002"/>
    </row>
    <row r="1499" spans="1:14" s="316" customFormat="1" ht="32.25" customHeight="1" x14ac:dyDescent="0.2">
      <c r="A1499" s="329" t="s">
        <v>1087</v>
      </c>
      <c r="B1499" s="312" t="s">
        <v>1742</v>
      </c>
      <c r="C1499" s="300">
        <v>41593</v>
      </c>
      <c r="D1499" s="300">
        <v>41608</v>
      </c>
      <c r="E1499" s="300">
        <v>41593</v>
      </c>
      <c r="F1499" s="300" t="s">
        <v>13</v>
      </c>
      <c r="G1499" s="309">
        <v>100</v>
      </c>
      <c r="H1499" s="309">
        <v>100</v>
      </c>
      <c r="I1499" s="983"/>
      <c r="J1499" s="984"/>
      <c r="K1499" s="984"/>
      <c r="L1499" s="984"/>
      <c r="M1499" s="984"/>
      <c r="N1499" s="1002"/>
    </row>
    <row r="1500" spans="1:14" s="316" customFormat="1" ht="32.25" customHeight="1" thickBot="1" x14ac:dyDescent="0.25">
      <c r="A1500" s="338" t="s">
        <v>1108</v>
      </c>
      <c r="B1500" s="318" t="s">
        <v>1792</v>
      </c>
      <c r="C1500" s="319">
        <v>41608</v>
      </c>
      <c r="D1500" s="319">
        <v>41639</v>
      </c>
      <c r="E1500" s="319" t="s">
        <v>13</v>
      </c>
      <c r="F1500" s="319" t="s">
        <v>13</v>
      </c>
      <c r="G1500" s="340" t="s">
        <v>13</v>
      </c>
      <c r="H1500" s="340" t="s">
        <v>291</v>
      </c>
      <c r="I1500" s="1003"/>
      <c r="J1500" s="1004"/>
      <c r="K1500" s="1004"/>
      <c r="L1500" s="1004"/>
      <c r="M1500" s="1004"/>
      <c r="N1500" s="1005"/>
    </row>
    <row r="1501" spans="1:14" ht="35.25" customHeight="1" thickBot="1" x14ac:dyDescent="0.25">
      <c r="B1501" s="907" t="s">
        <v>1806</v>
      </c>
      <c r="C1501" s="907"/>
      <c r="D1501" s="907"/>
      <c r="E1501" s="907"/>
      <c r="F1501" s="907"/>
      <c r="G1501" s="907"/>
      <c r="H1501" s="907"/>
      <c r="I1501" s="907"/>
      <c r="J1501" s="907"/>
    </row>
    <row r="1502" spans="1:14" x14ac:dyDescent="0.2">
      <c r="A1502" s="326">
        <v>1</v>
      </c>
      <c r="B1502" s="305" t="s">
        <v>1719</v>
      </c>
      <c r="C1502" s="290"/>
      <c r="D1502" s="290"/>
      <c r="E1502" s="290"/>
      <c r="F1502" s="290"/>
      <c r="G1502" s="290"/>
      <c r="H1502" s="290"/>
      <c r="I1502" s="290"/>
      <c r="J1502" s="1000"/>
      <c r="K1502" s="1000"/>
      <c r="L1502" s="1000"/>
      <c r="M1502" s="1000"/>
      <c r="N1502" s="1001"/>
    </row>
    <row r="1503" spans="1:14" x14ac:dyDescent="0.2">
      <c r="A1503" s="329" t="s">
        <v>787</v>
      </c>
      <c r="B1503" s="308" t="s">
        <v>1720</v>
      </c>
      <c r="C1503" s="330" t="s">
        <v>1803</v>
      </c>
      <c r="D1503" s="330" t="s">
        <v>1803</v>
      </c>
      <c r="E1503" s="330" t="s">
        <v>1803</v>
      </c>
      <c r="F1503" s="330" t="s">
        <v>1803</v>
      </c>
      <c r="G1503" s="330" t="s">
        <v>1803</v>
      </c>
      <c r="H1503" s="330" t="s">
        <v>1803</v>
      </c>
      <c r="I1503" s="330"/>
      <c r="J1503" s="989"/>
      <c r="K1503" s="989"/>
      <c r="L1503" s="989"/>
      <c r="M1503" s="989"/>
      <c r="N1503" s="990"/>
    </row>
    <row r="1504" spans="1:14" x14ac:dyDescent="0.2">
      <c r="A1504" s="329" t="s">
        <v>799</v>
      </c>
      <c r="B1504" s="308" t="s">
        <v>1721</v>
      </c>
      <c r="C1504" s="330" t="s">
        <v>1803</v>
      </c>
      <c r="D1504" s="330" t="s">
        <v>1803</v>
      </c>
      <c r="E1504" s="330" t="s">
        <v>1803</v>
      </c>
      <c r="F1504" s="330" t="s">
        <v>1803</v>
      </c>
      <c r="G1504" s="330" t="s">
        <v>1803</v>
      </c>
      <c r="H1504" s="330" t="s">
        <v>1803</v>
      </c>
      <c r="I1504" s="330"/>
      <c r="J1504" s="989"/>
      <c r="K1504" s="989"/>
      <c r="L1504" s="989"/>
      <c r="M1504" s="989"/>
      <c r="N1504" s="990"/>
    </row>
    <row r="1505" spans="1:14" ht="25.5" x14ac:dyDescent="0.2">
      <c r="A1505" s="329" t="s">
        <v>801</v>
      </c>
      <c r="B1505" s="312" t="s">
        <v>1722</v>
      </c>
      <c r="C1505" s="300">
        <v>40049</v>
      </c>
      <c r="D1505" s="300">
        <v>40096</v>
      </c>
      <c r="E1505" s="300">
        <v>40049</v>
      </c>
      <c r="F1505" s="300">
        <v>40053</v>
      </c>
      <c r="G1505" s="309">
        <v>100</v>
      </c>
      <c r="H1505" s="296" t="s">
        <v>291</v>
      </c>
      <c r="I1505" s="332"/>
      <c r="J1505" s="989"/>
      <c r="K1505" s="989"/>
      <c r="L1505" s="989"/>
      <c r="M1505" s="989"/>
      <c r="N1505" s="990"/>
    </row>
    <row r="1506" spans="1:14" ht="38.25" x14ac:dyDescent="0.2">
      <c r="A1506" s="329" t="s">
        <v>803</v>
      </c>
      <c r="B1506" s="312" t="s">
        <v>1727</v>
      </c>
      <c r="C1506" s="300">
        <v>40497</v>
      </c>
      <c r="D1506" s="300">
        <v>40678</v>
      </c>
      <c r="E1506" s="300">
        <v>40497</v>
      </c>
      <c r="F1506" s="300">
        <v>40678</v>
      </c>
      <c r="G1506" s="309">
        <v>100</v>
      </c>
      <c r="H1506" s="296" t="s">
        <v>291</v>
      </c>
      <c r="I1506" s="332"/>
      <c r="J1506" s="989"/>
      <c r="K1506" s="989"/>
      <c r="L1506" s="989"/>
      <c r="M1506" s="989"/>
      <c r="N1506" s="990"/>
    </row>
    <row r="1507" spans="1:14" x14ac:dyDescent="0.2">
      <c r="A1507" s="329" t="s">
        <v>1724</v>
      </c>
      <c r="B1507" s="312" t="s">
        <v>1725</v>
      </c>
      <c r="C1507" s="300">
        <v>40513</v>
      </c>
      <c r="D1507" s="300">
        <v>40693</v>
      </c>
      <c r="E1507" s="300">
        <v>40513</v>
      </c>
      <c r="F1507" s="300">
        <v>40693</v>
      </c>
      <c r="G1507" s="309">
        <v>100</v>
      </c>
      <c r="H1507" s="296" t="s">
        <v>291</v>
      </c>
      <c r="I1507" s="332"/>
      <c r="J1507" s="989"/>
      <c r="K1507" s="989"/>
      <c r="L1507" s="989"/>
      <c r="M1507" s="989"/>
      <c r="N1507" s="990"/>
    </row>
    <row r="1508" spans="1:14" x14ac:dyDescent="0.2">
      <c r="A1508" s="329" t="s">
        <v>1726</v>
      </c>
      <c r="B1508" s="312" t="s">
        <v>1723</v>
      </c>
      <c r="C1508" s="300">
        <v>40513</v>
      </c>
      <c r="D1508" s="300">
        <v>40693</v>
      </c>
      <c r="E1508" s="300">
        <v>40513</v>
      </c>
      <c r="F1508" s="300">
        <v>40693</v>
      </c>
      <c r="G1508" s="309">
        <v>100</v>
      </c>
      <c r="H1508" s="332" t="s">
        <v>291</v>
      </c>
      <c r="I1508" s="330"/>
      <c r="J1508" s="989"/>
      <c r="K1508" s="989"/>
      <c r="L1508" s="989"/>
      <c r="M1508" s="989"/>
      <c r="N1508" s="990"/>
    </row>
    <row r="1509" spans="1:14" x14ac:dyDescent="0.2">
      <c r="A1509" s="329">
        <v>2</v>
      </c>
      <c r="B1509" s="313" t="s">
        <v>1728</v>
      </c>
      <c r="C1509" s="300"/>
      <c r="D1509" s="300"/>
      <c r="E1509" s="300"/>
      <c r="F1509" s="300"/>
      <c r="G1509" s="262"/>
      <c r="H1509" s="262" t="s">
        <v>291</v>
      </c>
      <c r="I1509" s="297"/>
      <c r="J1509" s="989"/>
      <c r="K1509" s="989"/>
      <c r="L1509" s="989"/>
      <c r="M1509" s="989"/>
      <c r="N1509" s="990"/>
    </row>
    <row r="1510" spans="1:14" ht="25.5" x14ac:dyDescent="0.2">
      <c r="A1510" s="329" t="s">
        <v>815</v>
      </c>
      <c r="B1510" s="312" t="s">
        <v>1729</v>
      </c>
      <c r="C1510" s="300">
        <v>40605</v>
      </c>
      <c r="D1510" s="300">
        <v>40804</v>
      </c>
      <c r="E1510" s="300">
        <v>40605</v>
      </c>
      <c r="F1510" s="300">
        <v>40804</v>
      </c>
      <c r="G1510" s="309">
        <v>100</v>
      </c>
      <c r="H1510" s="296" t="s">
        <v>291</v>
      </c>
      <c r="I1510" s="332"/>
      <c r="J1510" s="989"/>
      <c r="K1510" s="989"/>
      <c r="L1510" s="989"/>
      <c r="M1510" s="989"/>
      <c r="N1510" s="990"/>
    </row>
    <row r="1511" spans="1:14" ht="38.25" x14ac:dyDescent="0.2">
      <c r="A1511" s="329" t="s">
        <v>218</v>
      </c>
      <c r="B1511" s="312" t="s">
        <v>1730</v>
      </c>
      <c r="C1511" s="300">
        <v>40744</v>
      </c>
      <c r="D1511" s="300">
        <v>41243</v>
      </c>
      <c r="E1511" s="300">
        <v>40744</v>
      </c>
      <c r="F1511" s="300">
        <v>41106</v>
      </c>
      <c r="G1511" s="309">
        <v>100</v>
      </c>
      <c r="H1511" s="296" t="s">
        <v>291</v>
      </c>
      <c r="I1511" s="332"/>
      <c r="J1511" s="989"/>
      <c r="K1511" s="989"/>
      <c r="L1511" s="989"/>
      <c r="M1511" s="989"/>
      <c r="N1511" s="990"/>
    </row>
    <row r="1512" spans="1:14" ht="25.5" x14ac:dyDescent="0.2">
      <c r="A1512" s="329" t="s">
        <v>818</v>
      </c>
      <c r="B1512" s="308" t="s">
        <v>1731</v>
      </c>
      <c r="C1512" s="300" t="s">
        <v>1803</v>
      </c>
      <c r="D1512" s="300" t="s">
        <v>1803</v>
      </c>
      <c r="E1512" s="300" t="s">
        <v>1803</v>
      </c>
      <c r="F1512" s="300" t="s">
        <v>1803</v>
      </c>
      <c r="G1512" s="262" t="s">
        <v>1803</v>
      </c>
      <c r="H1512" s="262" t="s">
        <v>1803</v>
      </c>
      <c r="I1512" s="297"/>
      <c r="J1512" s="989"/>
      <c r="K1512" s="989"/>
      <c r="L1512" s="989"/>
      <c r="M1512" s="989"/>
      <c r="N1512" s="990"/>
    </row>
    <row r="1513" spans="1:14" ht="25.5" customHeight="1" x14ac:dyDescent="0.2">
      <c r="A1513" s="329">
        <v>3</v>
      </c>
      <c r="B1513" s="313" t="s">
        <v>1732</v>
      </c>
      <c r="C1513" s="300"/>
      <c r="D1513" s="300"/>
      <c r="E1513" s="300"/>
      <c r="F1513" s="300"/>
      <c r="G1513" s="262"/>
      <c r="H1513" s="262"/>
      <c r="I1513" s="297"/>
      <c r="J1513" s="989"/>
      <c r="K1513" s="989"/>
      <c r="L1513" s="989"/>
      <c r="M1513" s="989"/>
      <c r="N1513" s="990"/>
    </row>
    <row r="1514" spans="1:14" ht="25.5" x14ac:dyDescent="0.2">
      <c r="A1514" s="329" t="s">
        <v>1044</v>
      </c>
      <c r="B1514" s="312" t="s">
        <v>1733</v>
      </c>
      <c r="C1514" s="300">
        <v>40809</v>
      </c>
      <c r="D1514" s="300">
        <v>41184</v>
      </c>
      <c r="E1514" s="300">
        <v>40809</v>
      </c>
      <c r="F1514" s="300">
        <v>41184</v>
      </c>
      <c r="G1514" s="309">
        <v>100</v>
      </c>
      <c r="H1514" s="296" t="s">
        <v>291</v>
      </c>
      <c r="I1514" s="297"/>
      <c r="J1514" s="989"/>
      <c r="K1514" s="989"/>
      <c r="L1514" s="989"/>
      <c r="M1514" s="989"/>
      <c r="N1514" s="990"/>
    </row>
    <row r="1515" spans="1:14" ht="12.75" customHeight="1" x14ac:dyDescent="0.2">
      <c r="A1515" s="329" t="s">
        <v>1046</v>
      </c>
      <c r="B1515" s="312" t="s">
        <v>1734</v>
      </c>
      <c r="C1515" s="300">
        <v>41079</v>
      </c>
      <c r="D1515" s="300">
        <v>41214</v>
      </c>
      <c r="E1515" s="300">
        <v>41079</v>
      </c>
      <c r="F1515" s="300">
        <v>41274</v>
      </c>
      <c r="G1515" s="309">
        <v>100</v>
      </c>
      <c r="H1515" s="296" t="s">
        <v>291</v>
      </c>
      <c r="I1515" s="297"/>
      <c r="J1515" s="989"/>
      <c r="K1515" s="989"/>
      <c r="L1515" s="989"/>
      <c r="M1515" s="989"/>
      <c r="N1515" s="990"/>
    </row>
    <row r="1516" spans="1:14" ht="15" customHeight="1" x14ac:dyDescent="0.2">
      <c r="A1516" s="329" t="s">
        <v>1049</v>
      </c>
      <c r="B1516" s="312" t="s">
        <v>1735</v>
      </c>
      <c r="C1516" s="300">
        <v>41079</v>
      </c>
      <c r="D1516" s="300">
        <v>41214</v>
      </c>
      <c r="E1516" s="300">
        <v>41079</v>
      </c>
      <c r="F1516" s="300">
        <v>41274</v>
      </c>
      <c r="G1516" s="309">
        <v>100</v>
      </c>
      <c r="H1516" s="309" t="s">
        <v>13</v>
      </c>
      <c r="I1516" s="297"/>
      <c r="J1516" s="989"/>
      <c r="K1516" s="989"/>
      <c r="L1516" s="989"/>
      <c r="M1516" s="989"/>
      <c r="N1516" s="990"/>
    </row>
    <row r="1517" spans="1:14" ht="15" customHeight="1" x14ac:dyDescent="0.2">
      <c r="A1517" s="329" t="s">
        <v>1052</v>
      </c>
      <c r="B1517" s="312" t="s">
        <v>1737</v>
      </c>
      <c r="C1517" s="300">
        <v>41079</v>
      </c>
      <c r="D1517" s="300">
        <v>41608</v>
      </c>
      <c r="E1517" s="300">
        <v>41079</v>
      </c>
      <c r="F1517" s="300">
        <v>41608</v>
      </c>
      <c r="G1517" s="309">
        <v>100</v>
      </c>
      <c r="H1517" s="309">
        <v>100</v>
      </c>
      <c r="I1517" s="991" t="s">
        <v>1804</v>
      </c>
      <c r="J1517" s="992"/>
      <c r="K1517" s="992"/>
      <c r="L1517" s="992"/>
      <c r="M1517" s="992"/>
      <c r="N1517" s="993"/>
    </row>
    <row r="1518" spans="1:14" ht="15" customHeight="1" x14ac:dyDescent="0.2">
      <c r="A1518" s="329" t="s">
        <v>1054</v>
      </c>
      <c r="B1518" s="312" t="s">
        <v>1738</v>
      </c>
      <c r="C1518" s="300">
        <v>41214</v>
      </c>
      <c r="D1518" s="300">
        <v>41608</v>
      </c>
      <c r="E1518" s="300">
        <v>41214</v>
      </c>
      <c r="F1518" s="300">
        <v>41608</v>
      </c>
      <c r="G1518" s="309">
        <v>100</v>
      </c>
      <c r="H1518" s="309">
        <v>100</v>
      </c>
      <c r="I1518" s="994"/>
      <c r="J1518" s="995"/>
      <c r="K1518" s="995"/>
      <c r="L1518" s="995"/>
      <c r="M1518" s="995"/>
      <c r="N1518" s="996"/>
    </row>
    <row r="1519" spans="1:14" ht="15" customHeight="1" x14ac:dyDescent="0.2">
      <c r="A1519" s="329">
        <v>4</v>
      </c>
      <c r="B1519" s="313" t="s">
        <v>1739</v>
      </c>
      <c r="C1519" s="300"/>
      <c r="D1519" s="300"/>
      <c r="E1519" s="300"/>
      <c r="F1519" s="300"/>
      <c r="G1519" s="262"/>
      <c r="H1519" s="262"/>
      <c r="I1519" s="994"/>
      <c r="J1519" s="995"/>
      <c r="K1519" s="995"/>
      <c r="L1519" s="995"/>
      <c r="M1519" s="995"/>
      <c r="N1519" s="996"/>
    </row>
    <row r="1520" spans="1:14" ht="15" customHeight="1" x14ac:dyDescent="0.2">
      <c r="A1520" s="329" t="s">
        <v>1073</v>
      </c>
      <c r="B1520" s="312" t="s">
        <v>1740</v>
      </c>
      <c r="C1520" s="300">
        <v>41214</v>
      </c>
      <c r="D1520" s="300">
        <v>41608</v>
      </c>
      <c r="E1520" s="300">
        <v>41145</v>
      </c>
      <c r="F1520" s="300">
        <v>41608</v>
      </c>
      <c r="G1520" s="309">
        <v>100</v>
      </c>
      <c r="H1520" s="309">
        <v>100</v>
      </c>
      <c r="I1520" s="994"/>
      <c r="J1520" s="995"/>
      <c r="K1520" s="995"/>
      <c r="L1520" s="995"/>
      <c r="M1520" s="995"/>
      <c r="N1520" s="996"/>
    </row>
    <row r="1521" spans="1:14" ht="38.25" x14ac:dyDescent="0.2">
      <c r="A1521" s="329" t="s">
        <v>1078</v>
      </c>
      <c r="B1521" s="312" t="s">
        <v>1741</v>
      </c>
      <c r="C1521" s="300" t="s">
        <v>1803</v>
      </c>
      <c r="D1521" s="300" t="s">
        <v>1803</v>
      </c>
      <c r="E1521" s="300" t="s">
        <v>1803</v>
      </c>
      <c r="F1521" s="300" t="s">
        <v>1803</v>
      </c>
      <c r="G1521" s="262" t="s">
        <v>1803</v>
      </c>
      <c r="H1521" s="262" t="s">
        <v>1803</v>
      </c>
      <c r="I1521" s="994"/>
      <c r="J1521" s="995"/>
      <c r="K1521" s="995"/>
      <c r="L1521" s="995"/>
      <c r="M1521" s="995"/>
      <c r="N1521" s="996"/>
    </row>
    <row r="1522" spans="1:14" s="316" customFormat="1" ht="32.25" customHeight="1" x14ac:dyDescent="0.2">
      <c r="A1522" s="329" t="s">
        <v>1087</v>
      </c>
      <c r="B1522" s="312" t="s">
        <v>1742</v>
      </c>
      <c r="C1522" s="300">
        <v>41451</v>
      </c>
      <c r="D1522" s="300">
        <v>41633</v>
      </c>
      <c r="E1522" s="300">
        <v>41481</v>
      </c>
      <c r="F1522" s="300" t="s">
        <v>1803</v>
      </c>
      <c r="G1522" s="309">
        <v>80</v>
      </c>
      <c r="H1522" s="309">
        <v>100</v>
      </c>
      <c r="I1522" s="994"/>
      <c r="J1522" s="995"/>
      <c r="K1522" s="995"/>
      <c r="L1522" s="995"/>
      <c r="M1522" s="995"/>
      <c r="N1522" s="996"/>
    </row>
    <row r="1523" spans="1:14" s="316" customFormat="1" ht="27.75" customHeight="1" thickBot="1" x14ac:dyDescent="0.25">
      <c r="A1523" s="338" t="s">
        <v>1108</v>
      </c>
      <c r="B1523" s="318" t="s">
        <v>1792</v>
      </c>
      <c r="C1523" s="319">
        <v>41633</v>
      </c>
      <c r="D1523" s="319">
        <v>41639</v>
      </c>
      <c r="E1523" s="319">
        <v>41274</v>
      </c>
      <c r="F1523" s="319" t="s">
        <v>1803</v>
      </c>
      <c r="G1523" s="303" t="s">
        <v>1803</v>
      </c>
      <c r="H1523" s="303" t="s">
        <v>1803</v>
      </c>
      <c r="I1523" s="997"/>
      <c r="J1523" s="998"/>
      <c r="K1523" s="998"/>
      <c r="L1523" s="998"/>
      <c r="M1523" s="998"/>
      <c r="N1523" s="999"/>
    </row>
    <row r="1524" spans="1:14" ht="31.5" customHeight="1" thickBot="1" x14ac:dyDescent="0.25">
      <c r="B1524" s="907" t="s">
        <v>1807</v>
      </c>
      <c r="C1524" s="907"/>
      <c r="D1524" s="907"/>
      <c r="E1524" s="907"/>
      <c r="F1524" s="907"/>
      <c r="G1524" s="907"/>
      <c r="H1524" s="907"/>
      <c r="I1524" s="907"/>
      <c r="J1524" s="907"/>
      <c r="K1524" s="907"/>
    </row>
    <row r="1525" spans="1:14" x14ac:dyDescent="0.2">
      <c r="A1525" s="326">
        <v>1</v>
      </c>
      <c r="B1525" s="305" t="s">
        <v>1719</v>
      </c>
      <c r="C1525" s="291"/>
      <c r="D1525" s="291"/>
      <c r="E1525" s="291"/>
      <c r="F1525" s="291"/>
      <c r="G1525" s="290"/>
      <c r="H1525" s="291"/>
      <c r="I1525" s="291"/>
      <c r="J1525" s="1000"/>
      <c r="K1525" s="1000"/>
      <c r="L1525" s="1000"/>
      <c r="M1525" s="1000"/>
      <c r="N1525" s="1001"/>
    </row>
    <row r="1526" spans="1:14" x14ac:dyDescent="0.2">
      <c r="A1526" s="329" t="s">
        <v>787</v>
      </c>
      <c r="B1526" s="308" t="s">
        <v>1720</v>
      </c>
      <c r="C1526" s="332" t="s">
        <v>1803</v>
      </c>
      <c r="D1526" s="332" t="s">
        <v>1803</v>
      </c>
      <c r="E1526" s="332" t="s">
        <v>1803</v>
      </c>
      <c r="F1526" s="332" t="s">
        <v>1803</v>
      </c>
      <c r="G1526" s="330" t="s">
        <v>1803</v>
      </c>
      <c r="H1526" s="332" t="s">
        <v>1803</v>
      </c>
      <c r="I1526" s="332"/>
      <c r="J1526" s="989"/>
      <c r="K1526" s="989"/>
      <c r="L1526" s="989"/>
      <c r="M1526" s="989"/>
      <c r="N1526" s="990"/>
    </row>
    <row r="1527" spans="1:14" x14ac:dyDescent="0.2">
      <c r="A1527" s="329" t="s">
        <v>799</v>
      </c>
      <c r="B1527" s="308" t="s">
        <v>1721</v>
      </c>
      <c r="C1527" s="332" t="s">
        <v>1803</v>
      </c>
      <c r="D1527" s="332" t="s">
        <v>1803</v>
      </c>
      <c r="E1527" s="332" t="s">
        <v>1803</v>
      </c>
      <c r="F1527" s="332" t="s">
        <v>1803</v>
      </c>
      <c r="G1527" s="330" t="s">
        <v>1803</v>
      </c>
      <c r="H1527" s="332" t="s">
        <v>1803</v>
      </c>
      <c r="I1527" s="332"/>
      <c r="J1527" s="989"/>
      <c r="K1527" s="989"/>
      <c r="L1527" s="989"/>
      <c r="M1527" s="989"/>
      <c r="N1527" s="990"/>
    </row>
    <row r="1528" spans="1:14" ht="25.5" x14ac:dyDescent="0.2">
      <c r="A1528" s="329" t="s">
        <v>801</v>
      </c>
      <c r="B1528" s="312" t="s">
        <v>1722</v>
      </c>
      <c r="C1528" s="300">
        <v>40735</v>
      </c>
      <c r="D1528" s="300">
        <v>40835</v>
      </c>
      <c r="E1528" s="300">
        <v>40735</v>
      </c>
      <c r="F1528" s="300">
        <v>40835</v>
      </c>
      <c r="G1528" s="309">
        <v>100</v>
      </c>
      <c r="H1528" s="296" t="s">
        <v>291</v>
      </c>
      <c r="I1528" s="296"/>
      <c r="J1528" s="989"/>
      <c r="K1528" s="989"/>
      <c r="L1528" s="989"/>
      <c r="M1528" s="989"/>
      <c r="N1528" s="990"/>
    </row>
    <row r="1529" spans="1:14" ht="42.75" customHeight="1" x14ac:dyDescent="0.2">
      <c r="A1529" s="329" t="s">
        <v>803</v>
      </c>
      <c r="B1529" s="312" t="s">
        <v>1727</v>
      </c>
      <c r="C1529" s="300">
        <v>41090</v>
      </c>
      <c r="D1529" s="300">
        <v>41243</v>
      </c>
      <c r="E1529" s="300">
        <v>41090</v>
      </c>
      <c r="F1529" s="300">
        <v>41418</v>
      </c>
      <c r="G1529" s="309">
        <v>100</v>
      </c>
      <c r="H1529" s="296" t="s">
        <v>291</v>
      </c>
      <c r="I1529" s="296"/>
      <c r="J1529" s="989"/>
      <c r="K1529" s="989"/>
      <c r="L1529" s="989"/>
      <c r="M1529" s="989"/>
      <c r="N1529" s="990"/>
    </row>
    <row r="1530" spans="1:14" ht="42.75" customHeight="1" x14ac:dyDescent="0.2">
      <c r="A1530" s="329" t="s">
        <v>1724</v>
      </c>
      <c r="B1530" s="312" t="s">
        <v>1725</v>
      </c>
      <c r="C1530" s="300">
        <v>41243</v>
      </c>
      <c r="D1530" s="300">
        <v>41258</v>
      </c>
      <c r="E1530" s="300">
        <v>41418</v>
      </c>
      <c r="F1530" s="300">
        <v>41424</v>
      </c>
      <c r="G1530" s="309">
        <v>100</v>
      </c>
      <c r="H1530" s="296" t="s">
        <v>291</v>
      </c>
      <c r="I1530" s="296"/>
      <c r="J1530" s="989"/>
      <c r="K1530" s="989"/>
      <c r="L1530" s="989"/>
      <c r="M1530" s="989"/>
      <c r="N1530" s="990"/>
    </row>
    <row r="1531" spans="1:14" ht="42.75" customHeight="1" x14ac:dyDescent="0.2">
      <c r="A1531" s="329" t="s">
        <v>1726</v>
      </c>
      <c r="B1531" s="312" t="s">
        <v>1723</v>
      </c>
      <c r="C1531" s="300">
        <v>41243</v>
      </c>
      <c r="D1531" s="300">
        <v>41258</v>
      </c>
      <c r="E1531" s="300">
        <v>41418</v>
      </c>
      <c r="F1531" s="300">
        <v>41424</v>
      </c>
      <c r="G1531" s="309">
        <v>100</v>
      </c>
      <c r="H1531" s="296" t="s">
        <v>291</v>
      </c>
      <c r="I1531" s="296"/>
      <c r="J1531" s="341"/>
      <c r="K1531" s="342"/>
      <c r="L1531" s="342"/>
      <c r="M1531" s="342"/>
      <c r="N1531" s="343"/>
    </row>
    <row r="1532" spans="1:14" x14ac:dyDescent="0.2">
      <c r="A1532" s="329">
        <v>2</v>
      </c>
      <c r="B1532" s="313" t="s">
        <v>1728</v>
      </c>
      <c r="C1532" s="332"/>
      <c r="D1532" s="332"/>
      <c r="E1532" s="332"/>
      <c r="F1532" s="332"/>
      <c r="G1532" s="296"/>
      <c r="H1532" s="296"/>
      <c r="I1532" s="332"/>
      <c r="J1532" s="989"/>
      <c r="K1532" s="989"/>
      <c r="L1532" s="989"/>
      <c r="M1532" s="989"/>
      <c r="N1532" s="990"/>
    </row>
    <row r="1533" spans="1:14" ht="25.5" x14ac:dyDescent="0.2">
      <c r="A1533" s="329" t="s">
        <v>815</v>
      </c>
      <c r="B1533" s="312" t="s">
        <v>1729</v>
      </c>
      <c r="C1533" s="300">
        <v>41243</v>
      </c>
      <c r="D1533" s="300">
        <v>41268</v>
      </c>
      <c r="E1533" s="300">
        <v>41214</v>
      </c>
      <c r="F1533" s="300">
        <v>41273</v>
      </c>
      <c r="G1533" s="309">
        <v>100</v>
      </c>
      <c r="H1533" s="296" t="s">
        <v>13</v>
      </c>
      <c r="I1533" s="332"/>
      <c r="J1533" s="989"/>
      <c r="K1533" s="989"/>
      <c r="L1533" s="989"/>
      <c r="M1533" s="989"/>
      <c r="N1533" s="990"/>
    </row>
    <row r="1534" spans="1:14" ht="38.25" x14ac:dyDescent="0.2">
      <c r="A1534" s="329" t="s">
        <v>218</v>
      </c>
      <c r="B1534" s="312" t="s">
        <v>1730</v>
      </c>
      <c r="C1534" s="300">
        <v>40885</v>
      </c>
      <c r="D1534" s="300">
        <v>41527</v>
      </c>
      <c r="E1534" s="300">
        <v>40885</v>
      </c>
      <c r="F1534" s="300" t="s">
        <v>13</v>
      </c>
      <c r="G1534" s="309">
        <v>99</v>
      </c>
      <c r="H1534" s="309">
        <v>100</v>
      </c>
      <c r="I1534" s="880" t="s">
        <v>1808</v>
      </c>
      <c r="J1534" s="881"/>
      <c r="K1534" s="881"/>
      <c r="L1534" s="881"/>
      <c r="M1534" s="881"/>
      <c r="N1534" s="882"/>
    </row>
    <row r="1535" spans="1:14" ht="25.5" x14ac:dyDescent="0.2">
      <c r="A1535" s="329" t="s">
        <v>818</v>
      </c>
      <c r="B1535" s="308" t="s">
        <v>1731</v>
      </c>
      <c r="C1535" s="300" t="s">
        <v>13</v>
      </c>
      <c r="D1535" s="300" t="s">
        <v>13</v>
      </c>
      <c r="E1535" s="300" t="s">
        <v>13</v>
      </c>
      <c r="F1535" s="300" t="s">
        <v>13</v>
      </c>
      <c r="G1535" s="300" t="s">
        <v>13</v>
      </c>
      <c r="H1535" s="296" t="s">
        <v>291</v>
      </c>
      <c r="I1535" s="332"/>
      <c r="J1535" s="989"/>
      <c r="K1535" s="989"/>
      <c r="L1535" s="989"/>
      <c r="M1535" s="989"/>
      <c r="N1535" s="990"/>
    </row>
    <row r="1536" spans="1:14" ht="25.5" x14ac:dyDescent="0.2">
      <c r="A1536" s="329">
        <v>3</v>
      </c>
      <c r="B1536" s="313" t="s">
        <v>1732</v>
      </c>
      <c r="C1536" s="300"/>
      <c r="D1536" s="300"/>
      <c r="E1536" s="300"/>
      <c r="F1536" s="300"/>
      <c r="G1536" s="296"/>
      <c r="H1536" s="296" t="s">
        <v>291</v>
      </c>
      <c r="I1536" s="332"/>
      <c r="J1536" s="989"/>
      <c r="K1536" s="989"/>
      <c r="L1536" s="989"/>
      <c r="M1536" s="989"/>
      <c r="N1536" s="990"/>
    </row>
    <row r="1537" spans="1:14" ht="25.5" x14ac:dyDescent="0.2">
      <c r="A1537" s="329" t="s">
        <v>1044</v>
      </c>
      <c r="B1537" s="312" t="s">
        <v>1733</v>
      </c>
      <c r="C1537" s="300">
        <v>41268</v>
      </c>
      <c r="D1537" s="300">
        <v>41335</v>
      </c>
      <c r="E1537" s="300">
        <v>41268</v>
      </c>
      <c r="F1537" s="300">
        <v>41335</v>
      </c>
      <c r="G1537" s="309">
        <v>100</v>
      </c>
      <c r="H1537" s="296" t="s">
        <v>13</v>
      </c>
      <c r="I1537" s="332"/>
      <c r="J1537" s="940"/>
      <c r="K1537" s="940"/>
      <c r="L1537" s="940"/>
      <c r="M1537" s="940"/>
      <c r="N1537" s="941"/>
    </row>
    <row r="1538" spans="1:14" x14ac:dyDescent="0.2">
      <c r="A1538" s="329" t="s">
        <v>1046</v>
      </c>
      <c r="B1538" s="312" t="s">
        <v>1734</v>
      </c>
      <c r="C1538" s="300">
        <v>41335</v>
      </c>
      <c r="D1538" s="300">
        <v>41556</v>
      </c>
      <c r="E1538" s="300">
        <v>41335</v>
      </c>
      <c r="F1538" s="300">
        <v>41455</v>
      </c>
      <c r="G1538" s="309">
        <v>100</v>
      </c>
      <c r="H1538" s="309" t="s">
        <v>13</v>
      </c>
      <c r="I1538" s="332"/>
      <c r="J1538" s="989"/>
      <c r="K1538" s="989"/>
      <c r="L1538" s="989"/>
      <c r="M1538" s="989"/>
      <c r="N1538" s="990"/>
    </row>
    <row r="1539" spans="1:14" x14ac:dyDescent="0.2">
      <c r="A1539" s="329" t="s">
        <v>1049</v>
      </c>
      <c r="B1539" s="312" t="s">
        <v>1735</v>
      </c>
      <c r="C1539" s="300">
        <v>41335</v>
      </c>
      <c r="D1539" s="300">
        <v>41608</v>
      </c>
      <c r="E1539" s="300">
        <v>41335</v>
      </c>
      <c r="F1539" s="300">
        <v>41608</v>
      </c>
      <c r="G1539" s="309">
        <v>100</v>
      </c>
      <c r="H1539" s="309">
        <v>100</v>
      </c>
      <c r="I1539" s="332"/>
      <c r="J1539" s="989"/>
      <c r="K1539" s="989"/>
      <c r="L1539" s="989"/>
      <c r="M1539" s="989"/>
      <c r="N1539" s="990"/>
    </row>
    <row r="1540" spans="1:14" x14ac:dyDescent="0.2">
      <c r="A1540" s="329" t="s">
        <v>1052</v>
      </c>
      <c r="B1540" s="312" t="s">
        <v>1737</v>
      </c>
      <c r="C1540" s="300">
        <v>41335</v>
      </c>
      <c r="D1540" s="300">
        <v>41608</v>
      </c>
      <c r="E1540" s="300">
        <v>41335</v>
      </c>
      <c r="F1540" s="300">
        <v>41608</v>
      </c>
      <c r="G1540" s="309">
        <v>100</v>
      </c>
      <c r="H1540" s="309">
        <v>100</v>
      </c>
      <c r="I1540" s="991" t="s">
        <v>1804</v>
      </c>
      <c r="J1540" s="992"/>
      <c r="K1540" s="992"/>
      <c r="L1540" s="992"/>
      <c r="M1540" s="992"/>
      <c r="N1540" s="993"/>
    </row>
    <row r="1541" spans="1:14" x14ac:dyDescent="0.2">
      <c r="A1541" s="329" t="s">
        <v>1054</v>
      </c>
      <c r="B1541" s="312" t="s">
        <v>1738</v>
      </c>
      <c r="C1541" s="300">
        <v>41548</v>
      </c>
      <c r="D1541" s="300">
        <v>41608</v>
      </c>
      <c r="E1541" s="300">
        <v>41548</v>
      </c>
      <c r="F1541" s="300">
        <v>41608</v>
      </c>
      <c r="G1541" s="309">
        <v>100</v>
      </c>
      <c r="H1541" s="309">
        <v>100</v>
      </c>
      <c r="I1541" s="994"/>
      <c r="J1541" s="995"/>
      <c r="K1541" s="995"/>
      <c r="L1541" s="995"/>
      <c r="M1541" s="995"/>
      <c r="N1541" s="996"/>
    </row>
    <row r="1542" spans="1:14" x14ac:dyDescent="0.2">
      <c r="A1542" s="329">
        <v>4</v>
      </c>
      <c r="B1542" s="313" t="s">
        <v>1739</v>
      </c>
      <c r="C1542" s="300"/>
      <c r="D1542" s="300"/>
      <c r="E1542" s="262" t="s">
        <v>13</v>
      </c>
      <c r="F1542" s="262" t="s">
        <v>13</v>
      </c>
      <c r="G1542" s="296"/>
      <c r="H1542" s="296"/>
      <c r="I1542" s="994"/>
      <c r="J1542" s="995"/>
      <c r="K1542" s="995"/>
      <c r="L1542" s="995"/>
      <c r="M1542" s="995"/>
      <c r="N1542" s="996"/>
    </row>
    <row r="1543" spans="1:14" ht="12.75" customHeight="1" x14ac:dyDescent="0.2">
      <c r="A1543" s="329" t="s">
        <v>1073</v>
      </c>
      <c r="B1543" s="312" t="s">
        <v>1740</v>
      </c>
      <c r="C1543" s="300">
        <v>41608</v>
      </c>
      <c r="D1543" s="300">
        <v>41623</v>
      </c>
      <c r="E1543" s="300">
        <v>41608</v>
      </c>
      <c r="F1543" s="300">
        <v>41623</v>
      </c>
      <c r="G1543" s="309">
        <v>100</v>
      </c>
      <c r="H1543" s="309">
        <v>100</v>
      </c>
      <c r="I1543" s="994"/>
      <c r="J1543" s="995"/>
      <c r="K1543" s="995"/>
      <c r="L1543" s="995"/>
      <c r="M1543" s="995"/>
      <c r="N1543" s="996"/>
    </row>
    <row r="1544" spans="1:14" ht="38.25" x14ac:dyDescent="0.2">
      <c r="A1544" s="329" t="s">
        <v>1078</v>
      </c>
      <c r="B1544" s="312" t="s">
        <v>1741</v>
      </c>
      <c r="C1544" s="300" t="s">
        <v>291</v>
      </c>
      <c r="D1544" s="300" t="s">
        <v>291</v>
      </c>
      <c r="E1544" s="262" t="s">
        <v>13</v>
      </c>
      <c r="F1544" s="262" t="s">
        <v>13</v>
      </c>
      <c r="G1544" s="296" t="s">
        <v>13</v>
      </c>
      <c r="H1544" s="296" t="s">
        <v>291</v>
      </c>
      <c r="I1544" s="994"/>
      <c r="J1544" s="995"/>
      <c r="K1544" s="995"/>
      <c r="L1544" s="995"/>
      <c r="M1544" s="995"/>
      <c r="N1544" s="996"/>
    </row>
    <row r="1545" spans="1:14" s="316" customFormat="1" ht="25.5" x14ac:dyDescent="0.2">
      <c r="A1545" s="329" t="s">
        <v>1087</v>
      </c>
      <c r="B1545" s="312" t="s">
        <v>1742</v>
      </c>
      <c r="C1545" s="300">
        <v>41623</v>
      </c>
      <c r="D1545" s="300">
        <v>41633</v>
      </c>
      <c r="E1545" s="300">
        <v>41623</v>
      </c>
      <c r="F1545" s="262" t="s">
        <v>13</v>
      </c>
      <c r="G1545" s="309">
        <v>80</v>
      </c>
      <c r="H1545" s="309">
        <v>100</v>
      </c>
      <c r="I1545" s="994"/>
      <c r="J1545" s="995"/>
      <c r="K1545" s="995"/>
      <c r="L1545" s="995"/>
      <c r="M1545" s="995"/>
      <c r="N1545" s="996"/>
    </row>
    <row r="1546" spans="1:14" s="316" customFormat="1" ht="26.25" thickBot="1" x14ac:dyDescent="0.25">
      <c r="A1546" s="338" t="s">
        <v>1108</v>
      </c>
      <c r="B1546" s="318" t="s">
        <v>1792</v>
      </c>
      <c r="C1546" s="319">
        <v>41633</v>
      </c>
      <c r="D1546" s="319">
        <v>41639</v>
      </c>
      <c r="E1546" s="319">
        <v>41633</v>
      </c>
      <c r="F1546" s="303" t="s">
        <v>13</v>
      </c>
      <c r="G1546" s="339" t="s">
        <v>13</v>
      </c>
      <c r="H1546" s="339" t="s">
        <v>291</v>
      </c>
      <c r="I1546" s="997"/>
      <c r="J1546" s="998"/>
      <c r="K1546" s="998"/>
      <c r="L1546" s="998"/>
      <c r="M1546" s="998"/>
      <c r="N1546" s="999"/>
    </row>
    <row r="1547" spans="1:14" ht="34.5" customHeight="1" thickBot="1" x14ac:dyDescent="0.25">
      <c r="B1547" s="907" t="s">
        <v>1809</v>
      </c>
      <c r="C1547" s="907"/>
      <c r="D1547" s="907"/>
      <c r="E1547" s="907"/>
      <c r="F1547" s="907"/>
      <c r="G1547" s="907"/>
      <c r="H1547" s="907"/>
      <c r="I1547" s="907"/>
    </row>
    <row r="1548" spans="1:14" x14ac:dyDescent="0.2">
      <c r="A1548" s="344">
        <v>1</v>
      </c>
      <c r="B1548" s="289" t="s">
        <v>1719</v>
      </c>
      <c r="C1548" s="290"/>
      <c r="D1548" s="290"/>
      <c r="E1548" s="290"/>
      <c r="F1548" s="290"/>
      <c r="G1548" s="290"/>
      <c r="H1548" s="345"/>
      <c r="I1548" s="345"/>
      <c r="J1548" s="986"/>
      <c r="K1548" s="987"/>
      <c r="L1548" s="987"/>
      <c r="M1548" s="987"/>
      <c r="N1548" s="988"/>
    </row>
    <row r="1549" spans="1:14" x14ac:dyDescent="0.2">
      <c r="A1549" s="346" t="s">
        <v>787</v>
      </c>
      <c r="B1549" s="293" t="s">
        <v>1720</v>
      </c>
      <c r="C1549" s="262" t="s">
        <v>13</v>
      </c>
      <c r="D1549" s="262" t="s">
        <v>13</v>
      </c>
      <c r="E1549" s="262" t="s">
        <v>13</v>
      </c>
      <c r="F1549" s="262"/>
      <c r="G1549" s="262" t="s">
        <v>13</v>
      </c>
      <c r="H1549" s="332"/>
      <c r="I1549" s="332"/>
      <c r="J1549" s="973"/>
      <c r="K1549" s="974"/>
      <c r="L1549" s="974"/>
      <c r="M1549" s="974"/>
      <c r="N1549" s="975"/>
    </row>
    <row r="1550" spans="1:14" x14ac:dyDescent="0.2">
      <c r="A1550" s="346" t="s">
        <v>799</v>
      </c>
      <c r="B1550" s="293" t="s">
        <v>1721</v>
      </c>
      <c r="C1550" s="262" t="s">
        <v>13</v>
      </c>
      <c r="D1550" s="262" t="s">
        <v>13</v>
      </c>
      <c r="E1550" s="262" t="s">
        <v>13</v>
      </c>
      <c r="F1550" s="262"/>
      <c r="G1550" s="262" t="s">
        <v>13</v>
      </c>
      <c r="H1550" s="332"/>
      <c r="I1550" s="332"/>
      <c r="J1550" s="973"/>
      <c r="K1550" s="974"/>
      <c r="L1550" s="974"/>
      <c r="M1550" s="974"/>
      <c r="N1550" s="975"/>
    </row>
    <row r="1551" spans="1:14" ht="25.5" x14ac:dyDescent="0.2">
      <c r="A1551" s="346" t="s">
        <v>801</v>
      </c>
      <c r="B1551" s="293" t="s">
        <v>1722</v>
      </c>
      <c r="C1551" s="300">
        <v>40049</v>
      </c>
      <c r="D1551" s="300">
        <v>40096</v>
      </c>
      <c r="E1551" s="300">
        <v>40049</v>
      </c>
      <c r="F1551" s="300">
        <v>40053</v>
      </c>
      <c r="G1551" s="309">
        <v>100</v>
      </c>
      <c r="H1551" s="262" t="s">
        <v>291</v>
      </c>
      <c r="I1551" s="332"/>
      <c r="J1551" s="973"/>
      <c r="K1551" s="974"/>
      <c r="L1551" s="974"/>
      <c r="M1551" s="974"/>
      <c r="N1551" s="975"/>
    </row>
    <row r="1552" spans="1:14" ht="38.25" x14ac:dyDescent="0.2">
      <c r="A1552" s="346" t="s">
        <v>803</v>
      </c>
      <c r="B1552" s="293" t="s">
        <v>1727</v>
      </c>
      <c r="C1552" s="300">
        <v>40132</v>
      </c>
      <c r="D1552" s="300">
        <v>40663</v>
      </c>
      <c r="E1552" s="300">
        <v>40132</v>
      </c>
      <c r="F1552" s="300">
        <v>40651</v>
      </c>
      <c r="G1552" s="309">
        <v>100</v>
      </c>
      <c r="H1552" s="262" t="s">
        <v>291</v>
      </c>
      <c r="I1552" s="332"/>
      <c r="J1552" s="973"/>
      <c r="K1552" s="974"/>
      <c r="L1552" s="974"/>
      <c r="M1552" s="974"/>
      <c r="N1552" s="975"/>
    </row>
    <row r="1553" spans="1:14" x14ac:dyDescent="0.2">
      <c r="A1553" s="346" t="s">
        <v>1724</v>
      </c>
      <c r="B1553" s="293" t="s">
        <v>1725</v>
      </c>
      <c r="C1553" s="300">
        <v>40514</v>
      </c>
      <c r="D1553" s="300">
        <v>40678</v>
      </c>
      <c r="E1553" s="300">
        <v>40514</v>
      </c>
      <c r="F1553" s="300">
        <v>40690</v>
      </c>
      <c r="G1553" s="309">
        <v>100</v>
      </c>
      <c r="H1553" s="262" t="s">
        <v>291</v>
      </c>
      <c r="I1553" s="332"/>
      <c r="J1553" s="973"/>
      <c r="K1553" s="974"/>
      <c r="L1553" s="974"/>
      <c r="M1553" s="974"/>
      <c r="N1553" s="975"/>
    </row>
    <row r="1554" spans="1:14" x14ac:dyDescent="0.2">
      <c r="A1554" s="346" t="s">
        <v>1726</v>
      </c>
      <c r="B1554" s="293" t="s">
        <v>1723</v>
      </c>
      <c r="C1554" s="300">
        <v>40514</v>
      </c>
      <c r="D1554" s="300">
        <v>40678</v>
      </c>
      <c r="E1554" s="300">
        <v>40514</v>
      </c>
      <c r="F1554" s="300">
        <v>40690</v>
      </c>
      <c r="G1554" s="309">
        <v>100</v>
      </c>
      <c r="H1554" s="262" t="s">
        <v>291</v>
      </c>
      <c r="I1554" s="332"/>
      <c r="J1554" s="973"/>
      <c r="K1554" s="974"/>
      <c r="L1554" s="974"/>
      <c r="M1554" s="974"/>
      <c r="N1554" s="975"/>
    </row>
    <row r="1555" spans="1:14" x14ac:dyDescent="0.2">
      <c r="A1555" s="346">
        <v>2</v>
      </c>
      <c r="B1555" s="295" t="s">
        <v>1728</v>
      </c>
      <c r="C1555" s="300"/>
      <c r="D1555" s="300"/>
      <c r="E1555" s="300"/>
      <c r="F1555" s="300"/>
      <c r="G1555" s="298"/>
      <c r="H1555" s="262"/>
      <c r="I1555" s="332"/>
      <c r="J1555" s="973"/>
      <c r="K1555" s="974"/>
      <c r="L1555" s="974"/>
      <c r="M1555" s="974"/>
      <c r="N1555" s="975"/>
    </row>
    <row r="1556" spans="1:14" ht="25.5" x14ac:dyDescent="0.2">
      <c r="A1556" s="346" t="s">
        <v>815</v>
      </c>
      <c r="B1556" s="293" t="s">
        <v>1729</v>
      </c>
      <c r="C1556" s="300">
        <v>40606</v>
      </c>
      <c r="D1556" s="300">
        <v>40784</v>
      </c>
      <c r="E1556" s="300">
        <v>40606</v>
      </c>
      <c r="F1556" s="300">
        <v>40784</v>
      </c>
      <c r="G1556" s="309">
        <v>100</v>
      </c>
      <c r="H1556" s="262" t="s">
        <v>291</v>
      </c>
      <c r="I1556" s="332"/>
      <c r="J1556" s="973"/>
      <c r="K1556" s="974"/>
      <c r="L1556" s="974"/>
      <c r="M1556" s="974"/>
      <c r="N1556" s="975"/>
    </row>
    <row r="1557" spans="1:14" ht="38.25" x14ac:dyDescent="0.2">
      <c r="A1557" s="346" t="s">
        <v>218</v>
      </c>
      <c r="B1557" s="293" t="s">
        <v>1730</v>
      </c>
      <c r="C1557" s="300">
        <v>40630</v>
      </c>
      <c r="D1557" s="300">
        <v>40945</v>
      </c>
      <c r="E1557" s="300">
        <v>40630</v>
      </c>
      <c r="F1557" s="300">
        <v>40968</v>
      </c>
      <c r="G1557" s="309">
        <v>100</v>
      </c>
      <c r="H1557" s="262" t="s">
        <v>291</v>
      </c>
      <c r="I1557" s="332"/>
      <c r="J1557" s="973"/>
      <c r="K1557" s="974"/>
      <c r="L1557" s="974"/>
      <c r="M1557" s="974"/>
      <c r="N1557" s="975"/>
    </row>
    <row r="1558" spans="1:14" ht="25.5" x14ac:dyDescent="0.2">
      <c r="A1558" s="346" t="s">
        <v>818</v>
      </c>
      <c r="B1558" s="293" t="s">
        <v>1731</v>
      </c>
      <c r="C1558" s="300" t="s">
        <v>13</v>
      </c>
      <c r="D1558" s="300" t="s">
        <v>13</v>
      </c>
      <c r="E1558" s="300" t="s">
        <v>13</v>
      </c>
      <c r="F1558" s="300" t="s">
        <v>13</v>
      </c>
      <c r="G1558" s="296" t="s">
        <v>13</v>
      </c>
      <c r="H1558" s="262" t="s">
        <v>291</v>
      </c>
      <c r="I1558" s="332"/>
      <c r="J1558" s="973"/>
      <c r="K1558" s="974"/>
      <c r="L1558" s="974"/>
      <c r="M1558" s="974"/>
      <c r="N1558" s="975"/>
    </row>
    <row r="1559" spans="1:14" ht="25.5" x14ac:dyDescent="0.2">
      <c r="A1559" s="346">
        <v>3</v>
      </c>
      <c r="B1559" s="295" t="s">
        <v>1732</v>
      </c>
      <c r="C1559" s="300"/>
      <c r="D1559" s="300"/>
      <c r="E1559" s="300"/>
      <c r="F1559" s="300"/>
      <c r="G1559" s="298"/>
      <c r="H1559" s="262"/>
      <c r="I1559" s="332"/>
      <c r="J1559" s="973"/>
      <c r="K1559" s="974"/>
      <c r="L1559" s="974"/>
      <c r="M1559" s="974"/>
      <c r="N1559" s="975"/>
    </row>
    <row r="1560" spans="1:14" ht="25.5" x14ac:dyDescent="0.2">
      <c r="A1560" s="346" t="s">
        <v>1044</v>
      </c>
      <c r="B1560" s="293" t="s">
        <v>1733</v>
      </c>
      <c r="C1560" s="300">
        <v>40789</v>
      </c>
      <c r="D1560" s="300">
        <v>41192</v>
      </c>
      <c r="E1560" s="300">
        <v>40789</v>
      </c>
      <c r="F1560" s="300">
        <v>41192</v>
      </c>
      <c r="G1560" s="309">
        <v>100</v>
      </c>
      <c r="H1560" s="262" t="s">
        <v>291</v>
      </c>
      <c r="I1560" s="332"/>
      <c r="J1560" s="973"/>
      <c r="K1560" s="974"/>
      <c r="L1560" s="974"/>
      <c r="M1560" s="974"/>
      <c r="N1560" s="975"/>
    </row>
    <row r="1561" spans="1:14" x14ac:dyDescent="0.2">
      <c r="A1561" s="346" t="s">
        <v>1046</v>
      </c>
      <c r="B1561" s="293" t="s">
        <v>1734</v>
      </c>
      <c r="C1561" s="300">
        <v>40789</v>
      </c>
      <c r="D1561" s="300">
        <v>41192</v>
      </c>
      <c r="E1561" s="300">
        <v>40789</v>
      </c>
      <c r="F1561" s="300">
        <v>41192</v>
      </c>
      <c r="G1561" s="309">
        <v>100</v>
      </c>
      <c r="H1561" s="262" t="s">
        <v>291</v>
      </c>
      <c r="I1561" s="332"/>
      <c r="J1561" s="973"/>
      <c r="K1561" s="974"/>
      <c r="L1561" s="974"/>
      <c r="M1561" s="974"/>
      <c r="N1561" s="975"/>
    </row>
    <row r="1562" spans="1:14" x14ac:dyDescent="0.2">
      <c r="A1562" s="346" t="s">
        <v>1049</v>
      </c>
      <c r="B1562" s="293" t="s">
        <v>1735</v>
      </c>
      <c r="C1562" s="300">
        <v>40789</v>
      </c>
      <c r="D1562" s="300">
        <v>41192</v>
      </c>
      <c r="E1562" s="300">
        <v>40789</v>
      </c>
      <c r="F1562" s="300">
        <v>41192</v>
      </c>
      <c r="G1562" s="309">
        <v>100</v>
      </c>
      <c r="H1562" s="262" t="s">
        <v>291</v>
      </c>
      <c r="I1562" s="332"/>
      <c r="J1562" s="973"/>
      <c r="K1562" s="974"/>
      <c r="L1562" s="974"/>
      <c r="M1562" s="974"/>
      <c r="N1562" s="975"/>
    </row>
    <row r="1563" spans="1:14" x14ac:dyDescent="0.2">
      <c r="A1563" s="346" t="s">
        <v>1052</v>
      </c>
      <c r="B1563" s="293" t="s">
        <v>1737</v>
      </c>
      <c r="C1563" s="300">
        <v>40789</v>
      </c>
      <c r="D1563" s="300">
        <v>41192</v>
      </c>
      <c r="E1563" s="300">
        <v>40789</v>
      </c>
      <c r="F1563" s="300">
        <v>41192</v>
      </c>
      <c r="G1563" s="309">
        <v>100</v>
      </c>
      <c r="H1563" s="262" t="s">
        <v>291</v>
      </c>
      <c r="I1563" s="332"/>
      <c r="J1563" s="973"/>
      <c r="K1563" s="974"/>
      <c r="L1563" s="974"/>
      <c r="M1563" s="974"/>
      <c r="N1563" s="975"/>
    </row>
    <row r="1564" spans="1:14" x14ac:dyDescent="0.2">
      <c r="A1564" s="346" t="s">
        <v>1054</v>
      </c>
      <c r="B1564" s="293" t="s">
        <v>1738</v>
      </c>
      <c r="C1564" s="300">
        <v>41183</v>
      </c>
      <c r="D1564" s="300">
        <v>41207</v>
      </c>
      <c r="E1564" s="300">
        <v>41183</v>
      </c>
      <c r="F1564" s="300">
        <v>41334</v>
      </c>
      <c r="G1564" s="309">
        <v>100</v>
      </c>
      <c r="H1564" s="262" t="s">
        <v>291</v>
      </c>
      <c r="I1564" s="332"/>
      <c r="J1564" s="973"/>
      <c r="K1564" s="974"/>
      <c r="L1564" s="974"/>
      <c r="M1564" s="974"/>
      <c r="N1564" s="975"/>
    </row>
    <row r="1565" spans="1:14" x14ac:dyDescent="0.2">
      <c r="A1565" s="346">
        <v>4</v>
      </c>
      <c r="B1565" s="295" t="s">
        <v>1739</v>
      </c>
      <c r="C1565" s="300"/>
      <c r="D1565" s="300"/>
      <c r="E1565" s="300"/>
      <c r="F1565" s="300"/>
      <c r="G1565" s="298"/>
      <c r="H1565" s="262" t="s">
        <v>291</v>
      </c>
      <c r="I1565" s="332"/>
      <c r="J1565" s="973"/>
      <c r="K1565" s="974"/>
      <c r="L1565" s="974"/>
      <c r="M1565" s="974"/>
      <c r="N1565" s="975"/>
    </row>
    <row r="1566" spans="1:14" ht="12.75" customHeight="1" x14ac:dyDescent="0.2">
      <c r="A1566" s="346" t="s">
        <v>1073</v>
      </c>
      <c r="B1566" s="293" t="s">
        <v>1740</v>
      </c>
      <c r="C1566" s="300">
        <v>41047</v>
      </c>
      <c r="D1566" s="300">
        <v>41223</v>
      </c>
      <c r="E1566" s="300">
        <v>41047</v>
      </c>
      <c r="F1566" s="300">
        <v>41588</v>
      </c>
      <c r="G1566" s="309">
        <v>100</v>
      </c>
      <c r="H1566" s="262">
        <v>100</v>
      </c>
      <c r="I1566" s="980" t="s">
        <v>1804</v>
      </c>
      <c r="J1566" s="981"/>
      <c r="K1566" s="981"/>
      <c r="L1566" s="981"/>
      <c r="M1566" s="981"/>
      <c r="N1566" s="982"/>
    </row>
    <row r="1567" spans="1:14" ht="38.25" customHeight="1" x14ac:dyDescent="0.2">
      <c r="A1567" s="346" t="s">
        <v>1078</v>
      </c>
      <c r="B1567" s="293" t="s">
        <v>1741</v>
      </c>
      <c r="C1567" s="300" t="s">
        <v>13</v>
      </c>
      <c r="D1567" s="300" t="s">
        <v>13</v>
      </c>
      <c r="E1567" s="300" t="s">
        <v>13</v>
      </c>
      <c r="F1567" s="300" t="s">
        <v>13</v>
      </c>
      <c r="G1567" s="296" t="s">
        <v>13</v>
      </c>
      <c r="H1567" s="262" t="s">
        <v>291</v>
      </c>
      <c r="I1567" s="983"/>
      <c r="J1567" s="984"/>
      <c r="K1567" s="984"/>
      <c r="L1567" s="984"/>
      <c r="M1567" s="984"/>
      <c r="N1567" s="985"/>
    </row>
    <row r="1568" spans="1:14" s="316" customFormat="1" ht="44.25" customHeight="1" x14ac:dyDescent="0.2">
      <c r="A1568" s="346" t="s">
        <v>1087</v>
      </c>
      <c r="B1568" s="347" t="s">
        <v>1742</v>
      </c>
      <c r="C1568" s="300">
        <v>41400</v>
      </c>
      <c r="D1568" s="300">
        <v>41608</v>
      </c>
      <c r="E1568" s="300">
        <v>41365</v>
      </c>
      <c r="F1568" s="300" t="s">
        <v>13</v>
      </c>
      <c r="G1568" s="309">
        <v>80</v>
      </c>
      <c r="H1568" s="262">
        <v>100</v>
      </c>
      <c r="I1568" s="983"/>
      <c r="J1568" s="984"/>
      <c r="K1568" s="984"/>
      <c r="L1568" s="984"/>
      <c r="M1568" s="984"/>
      <c r="N1568" s="985"/>
    </row>
    <row r="1569" spans="1:14" ht="33" customHeight="1" thickBot="1" x14ac:dyDescent="0.25">
      <c r="A1569" s="348" t="s">
        <v>1108</v>
      </c>
      <c r="B1569" s="349" t="s">
        <v>1792</v>
      </c>
      <c r="C1569" s="319">
        <v>41253</v>
      </c>
      <c r="D1569" s="319">
        <v>41274</v>
      </c>
      <c r="E1569" s="319">
        <v>41253</v>
      </c>
      <c r="F1569" s="319">
        <v>41274</v>
      </c>
      <c r="G1569" s="321">
        <v>100</v>
      </c>
      <c r="H1569" s="303" t="s">
        <v>13</v>
      </c>
      <c r="I1569" s="983"/>
      <c r="J1569" s="984"/>
      <c r="K1569" s="984"/>
      <c r="L1569" s="984"/>
      <c r="M1569" s="984"/>
      <c r="N1569" s="985"/>
    </row>
    <row r="1570" spans="1:14" ht="31.5" customHeight="1" thickBot="1" x14ac:dyDescent="0.25">
      <c r="B1570" s="979" t="s">
        <v>1810</v>
      </c>
      <c r="C1570" s="979"/>
      <c r="D1570" s="979"/>
      <c r="E1570" s="979"/>
      <c r="F1570" s="979"/>
      <c r="G1570" s="979"/>
      <c r="H1570" s="979"/>
      <c r="I1570" s="979"/>
    </row>
    <row r="1571" spans="1:14" x14ac:dyDescent="0.2">
      <c r="A1571" s="344">
        <v>1</v>
      </c>
      <c r="B1571" s="289" t="s">
        <v>1719</v>
      </c>
      <c r="C1571" s="290"/>
      <c r="D1571" s="290"/>
      <c r="E1571" s="290"/>
      <c r="F1571" s="290"/>
      <c r="G1571" s="290"/>
      <c r="H1571" s="345"/>
      <c r="I1571" s="345"/>
      <c r="J1571" s="986"/>
      <c r="K1571" s="987"/>
      <c r="L1571" s="987"/>
      <c r="M1571" s="987"/>
      <c r="N1571" s="988"/>
    </row>
    <row r="1572" spans="1:14" x14ac:dyDescent="0.2">
      <c r="A1572" s="346" t="s">
        <v>787</v>
      </c>
      <c r="B1572" s="293" t="s">
        <v>1720</v>
      </c>
      <c r="C1572" s="262" t="s">
        <v>13</v>
      </c>
      <c r="D1572" s="262" t="s">
        <v>13</v>
      </c>
      <c r="E1572" s="262"/>
      <c r="F1572" s="262"/>
      <c r="G1572" s="262" t="s">
        <v>13</v>
      </c>
      <c r="H1572" s="332"/>
      <c r="I1572" s="332"/>
      <c r="J1572" s="973"/>
      <c r="K1572" s="974"/>
      <c r="L1572" s="974"/>
      <c r="M1572" s="974"/>
      <c r="N1572" s="975"/>
    </row>
    <row r="1573" spans="1:14" x14ac:dyDescent="0.2">
      <c r="A1573" s="346" t="s">
        <v>799</v>
      </c>
      <c r="B1573" s="293" t="s">
        <v>1721</v>
      </c>
      <c r="C1573" s="262" t="s">
        <v>13</v>
      </c>
      <c r="D1573" s="262" t="s">
        <v>13</v>
      </c>
      <c r="E1573" s="262"/>
      <c r="F1573" s="262"/>
      <c r="G1573" s="262" t="s">
        <v>13</v>
      </c>
      <c r="H1573" s="332"/>
      <c r="I1573" s="332"/>
      <c r="J1573" s="973"/>
      <c r="K1573" s="974"/>
      <c r="L1573" s="974"/>
      <c r="M1573" s="974"/>
      <c r="N1573" s="975"/>
    </row>
    <row r="1574" spans="1:14" ht="25.5" x14ac:dyDescent="0.2">
      <c r="A1574" s="346" t="s">
        <v>801</v>
      </c>
      <c r="B1574" s="293" t="s">
        <v>1722</v>
      </c>
      <c r="C1574" s="300">
        <v>40735</v>
      </c>
      <c r="D1574" s="300">
        <v>40835</v>
      </c>
      <c r="E1574" s="300">
        <v>40835</v>
      </c>
      <c r="F1574" s="300">
        <v>40835</v>
      </c>
      <c r="G1574" s="309">
        <v>100</v>
      </c>
      <c r="H1574" s="300" t="s">
        <v>13</v>
      </c>
      <c r="I1574" s="332"/>
      <c r="J1574" s="973"/>
      <c r="K1574" s="974"/>
      <c r="L1574" s="974"/>
      <c r="M1574" s="974"/>
      <c r="N1574" s="975"/>
    </row>
    <row r="1575" spans="1:14" ht="43.5" customHeight="1" x14ac:dyDescent="0.2">
      <c r="A1575" s="346" t="s">
        <v>803</v>
      </c>
      <c r="B1575" s="293" t="s">
        <v>1727</v>
      </c>
      <c r="C1575" s="300">
        <v>41090</v>
      </c>
      <c r="D1575" s="300">
        <v>41243</v>
      </c>
      <c r="E1575" s="300">
        <v>41109</v>
      </c>
      <c r="F1575" s="300">
        <v>41415</v>
      </c>
      <c r="G1575" s="309">
        <v>100</v>
      </c>
      <c r="H1575" s="300" t="s">
        <v>13</v>
      </c>
      <c r="I1575" s="300"/>
      <c r="J1575" s="973"/>
      <c r="K1575" s="974"/>
      <c r="L1575" s="974"/>
      <c r="M1575" s="974"/>
      <c r="N1575" s="975"/>
    </row>
    <row r="1576" spans="1:14" ht="43.5" customHeight="1" x14ac:dyDescent="0.2">
      <c r="A1576" s="346" t="s">
        <v>1724</v>
      </c>
      <c r="B1576" s="293" t="s">
        <v>1725</v>
      </c>
      <c r="C1576" s="300">
        <v>41243</v>
      </c>
      <c r="D1576" s="300">
        <v>41258</v>
      </c>
      <c r="E1576" s="300">
        <v>41415</v>
      </c>
      <c r="F1576" s="300">
        <v>41424</v>
      </c>
      <c r="G1576" s="309">
        <v>100</v>
      </c>
      <c r="H1576" s="300" t="s">
        <v>13</v>
      </c>
      <c r="I1576" s="300"/>
      <c r="J1576" s="973"/>
      <c r="K1576" s="974"/>
      <c r="L1576" s="974"/>
      <c r="M1576" s="974"/>
      <c r="N1576" s="975"/>
    </row>
    <row r="1577" spans="1:14" ht="43.5" customHeight="1" x14ac:dyDescent="0.2">
      <c r="A1577" s="346" t="s">
        <v>1726</v>
      </c>
      <c r="B1577" s="293" t="s">
        <v>1723</v>
      </c>
      <c r="C1577" s="300">
        <v>41243</v>
      </c>
      <c r="D1577" s="300">
        <v>41258</v>
      </c>
      <c r="E1577" s="300">
        <v>41415</v>
      </c>
      <c r="F1577" s="300">
        <v>41424</v>
      </c>
      <c r="G1577" s="309">
        <v>100</v>
      </c>
      <c r="H1577" s="300" t="s">
        <v>13</v>
      </c>
      <c r="I1577" s="300"/>
      <c r="J1577" s="973"/>
      <c r="K1577" s="974"/>
      <c r="L1577" s="974"/>
      <c r="M1577" s="974"/>
      <c r="N1577" s="975"/>
    </row>
    <row r="1578" spans="1:14" x14ac:dyDescent="0.2">
      <c r="A1578" s="346">
        <v>2</v>
      </c>
      <c r="B1578" s="295" t="s">
        <v>1728</v>
      </c>
      <c r="C1578" s="300"/>
      <c r="D1578" s="300"/>
      <c r="E1578" s="300"/>
      <c r="F1578" s="300"/>
      <c r="G1578" s="298"/>
      <c r="H1578" s="332" t="s">
        <v>291</v>
      </c>
      <c r="I1578" s="332"/>
      <c r="J1578" s="973"/>
      <c r="K1578" s="974"/>
      <c r="L1578" s="974"/>
      <c r="M1578" s="974"/>
      <c r="N1578" s="975"/>
    </row>
    <row r="1579" spans="1:14" ht="25.5" x14ac:dyDescent="0.2">
      <c r="A1579" s="346" t="s">
        <v>815</v>
      </c>
      <c r="B1579" s="293" t="s">
        <v>1729</v>
      </c>
      <c r="C1579" s="300">
        <v>41243</v>
      </c>
      <c r="D1579" s="300">
        <v>41268</v>
      </c>
      <c r="E1579" s="300">
        <v>41243</v>
      </c>
      <c r="F1579" s="300">
        <v>41253</v>
      </c>
      <c r="G1579" s="309">
        <v>100</v>
      </c>
      <c r="H1579" s="300" t="s">
        <v>13</v>
      </c>
      <c r="I1579" s="332"/>
      <c r="J1579" s="973"/>
      <c r="K1579" s="974"/>
      <c r="L1579" s="974"/>
      <c r="M1579" s="974"/>
      <c r="N1579" s="975"/>
    </row>
    <row r="1580" spans="1:14" ht="38.25" x14ac:dyDescent="0.2">
      <c r="A1580" s="346" t="s">
        <v>218</v>
      </c>
      <c r="B1580" s="293" t="s">
        <v>1730</v>
      </c>
      <c r="C1580" s="300">
        <v>41212</v>
      </c>
      <c r="D1580" s="300">
        <v>41527</v>
      </c>
      <c r="E1580" s="300">
        <v>41212</v>
      </c>
      <c r="F1580" s="300">
        <v>41547</v>
      </c>
      <c r="G1580" s="309">
        <v>100</v>
      </c>
      <c r="H1580" s="309" t="s">
        <v>13</v>
      </c>
      <c r="I1580" s="332"/>
      <c r="J1580" s="973"/>
      <c r="K1580" s="974"/>
      <c r="L1580" s="974"/>
      <c r="M1580" s="974"/>
      <c r="N1580" s="975"/>
    </row>
    <row r="1581" spans="1:14" ht="25.5" x14ac:dyDescent="0.2">
      <c r="A1581" s="346" t="s">
        <v>818</v>
      </c>
      <c r="B1581" s="293" t="s">
        <v>1731</v>
      </c>
      <c r="C1581" s="300" t="s">
        <v>13</v>
      </c>
      <c r="D1581" s="300" t="s">
        <v>13</v>
      </c>
      <c r="E1581" s="300" t="s">
        <v>13</v>
      </c>
      <c r="F1581" s="300" t="s">
        <v>13</v>
      </c>
      <c r="G1581" s="296" t="s">
        <v>13</v>
      </c>
      <c r="H1581" s="300" t="s">
        <v>291</v>
      </c>
      <c r="I1581" s="332"/>
      <c r="J1581" s="973"/>
      <c r="K1581" s="974"/>
      <c r="L1581" s="974"/>
      <c r="M1581" s="974"/>
      <c r="N1581" s="975"/>
    </row>
    <row r="1582" spans="1:14" ht="25.5" x14ac:dyDescent="0.2">
      <c r="A1582" s="346">
        <v>3</v>
      </c>
      <c r="B1582" s="295" t="s">
        <v>1732</v>
      </c>
      <c r="C1582" s="300"/>
      <c r="D1582" s="300"/>
      <c r="E1582" s="300"/>
      <c r="F1582" s="300"/>
      <c r="G1582" s="298"/>
      <c r="H1582" s="300"/>
      <c r="I1582" s="332"/>
      <c r="J1582" s="973"/>
      <c r="K1582" s="974"/>
      <c r="L1582" s="974"/>
      <c r="M1582" s="974"/>
      <c r="N1582" s="975"/>
    </row>
    <row r="1583" spans="1:14" ht="25.5" x14ac:dyDescent="0.2">
      <c r="A1583" s="346" t="s">
        <v>1044</v>
      </c>
      <c r="B1583" s="293" t="s">
        <v>1733</v>
      </c>
      <c r="C1583" s="300">
        <v>41268</v>
      </c>
      <c r="D1583" s="300">
        <v>41335</v>
      </c>
      <c r="E1583" s="300">
        <v>41268</v>
      </c>
      <c r="F1583" s="300">
        <v>41335</v>
      </c>
      <c r="G1583" s="309">
        <v>100</v>
      </c>
      <c r="H1583" s="300" t="s">
        <v>291</v>
      </c>
      <c r="I1583" s="332"/>
      <c r="J1583" s="973"/>
      <c r="K1583" s="974"/>
      <c r="L1583" s="974"/>
      <c r="M1583" s="974"/>
      <c r="N1583" s="975"/>
    </row>
    <row r="1584" spans="1:14" x14ac:dyDescent="0.2">
      <c r="A1584" s="346" t="s">
        <v>1046</v>
      </c>
      <c r="B1584" s="293" t="s">
        <v>1734</v>
      </c>
      <c r="C1584" s="300">
        <v>41335</v>
      </c>
      <c r="D1584" s="300">
        <v>41588</v>
      </c>
      <c r="E1584" s="300">
        <v>41334</v>
      </c>
      <c r="F1584" s="300">
        <v>41455</v>
      </c>
      <c r="G1584" s="309">
        <v>100</v>
      </c>
      <c r="H1584" s="300" t="s">
        <v>291</v>
      </c>
      <c r="I1584" s="332"/>
      <c r="J1584" s="973"/>
      <c r="K1584" s="974"/>
      <c r="L1584" s="974"/>
      <c r="M1584" s="974"/>
      <c r="N1584" s="975"/>
    </row>
    <row r="1585" spans="1:14" x14ac:dyDescent="0.2">
      <c r="A1585" s="346" t="s">
        <v>1049</v>
      </c>
      <c r="B1585" s="293" t="s">
        <v>1735</v>
      </c>
      <c r="C1585" s="300">
        <v>41335</v>
      </c>
      <c r="D1585" s="300">
        <v>41588</v>
      </c>
      <c r="E1585" s="300">
        <v>41335</v>
      </c>
      <c r="F1585" s="300">
        <v>41588</v>
      </c>
      <c r="G1585" s="309">
        <v>100</v>
      </c>
      <c r="H1585" s="309">
        <v>100</v>
      </c>
      <c r="I1585" s="885" t="s">
        <v>1804</v>
      </c>
      <c r="J1585" s="886"/>
      <c r="K1585" s="886"/>
      <c r="L1585" s="886"/>
      <c r="M1585" s="886"/>
      <c r="N1585" s="887"/>
    </row>
    <row r="1586" spans="1:14" ht="15" customHeight="1" x14ac:dyDescent="0.2">
      <c r="A1586" s="346" t="s">
        <v>1052</v>
      </c>
      <c r="B1586" s="293" t="s">
        <v>1737</v>
      </c>
      <c r="C1586" s="300">
        <v>41335</v>
      </c>
      <c r="D1586" s="300">
        <v>41588</v>
      </c>
      <c r="E1586" s="300">
        <v>41335</v>
      </c>
      <c r="F1586" s="300">
        <v>41588</v>
      </c>
      <c r="G1586" s="309">
        <v>100</v>
      </c>
      <c r="H1586" s="309">
        <v>100</v>
      </c>
      <c r="I1586" s="976"/>
      <c r="J1586" s="977"/>
      <c r="K1586" s="977"/>
      <c r="L1586" s="977"/>
      <c r="M1586" s="977"/>
      <c r="N1586" s="978"/>
    </row>
    <row r="1587" spans="1:14" ht="15" customHeight="1" x14ac:dyDescent="0.2">
      <c r="A1587" s="346" t="s">
        <v>1054</v>
      </c>
      <c r="B1587" s="293" t="s">
        <v>1738</v>
      </c>
      <c r="C1587" s="300">
        <v>41548</v>
      </c>
      <c r="D1587" s="300">
        <v>41588</v>
      </c>
      <c r="E1587" s="300">
        <v>41548</v>
      </c>
      <c r="F1587" s="300">
        <v>41588</v>
      </c>
      <c r="G1587" s="309">
        <v>100</v>
      </c>
      <c r="H1587" s="309">
        <v>100</v>
      </c>
      <c r="I1587" s="976"/>
      <c r="J1587" s="977"/>
      <c r="K1587" s="977"/>
      <c r="L1587" s="977"/>
      <c r="M1587" s="977"/>
      <c r="N1587" s="978"/>
    </row>
    <row r="1588" spans="1:14" ht="15" customHeight="1" x14ac:dyDescent="0.2">
      <c r="A1588" s="346">
        <v>4</v>
      </c>
      <c r="B1588" s="295" t="s">
        <v>1739</v>
      </c>
      <c r="C1588" s="300"/>
      <c r="D1588" s="300"/>
      <c r="E1588" s="300"/>
      <c r="F1588" s="300"/>
      <c r="G1588" s="298"/>
      <c r="H1588" s="300" t="s">
        <v>291</v>
      </c>
      <c r="I1588" s="976"/>
      <c r="J1588" s="977"/>
      <c r="K1588" s="977"/>
      <c r="L1588" s="977"/>
      <c r="M1588" s="977"/>
      <c r="N1588" s="978"/>
    </row>
    <row r="1589" spans="1:14" ht="12.75" customHeight="1" x14ac:dyDescent="0.2">
      <c r="A1589" s="346" t="s">
        <v>1073</v>
      </c>
      <c r="B1589" s="293" t="s">
        <v>1740</v>
      </c>
      <c r="C1589" s="300">
        <v>41588</v>
      </c>
      <c r="D1589" s="300">
        <v>41593</v>
      </c>
      <c r="E1589" s="300">
        <v>41588</v>
      </c>
      <c r="F1589" s="300">
        <v>41593</v>
      </c>
      <c r="G1589" s="309">
        <v>100</v>
      </c>
      <c r="H1589" s="309">
        <v>100</v>
      </c>
      <c r="I1589" s="976"/>
      <c r="J1589" s="977"/>
      <c r="K1589" s="977"/>
      <c r="L1589" s="977"/>
      <c r="M1589" s="977"/>
      <c r="N1589" s="978"/>
    </row>
    <row r="1590" spans="1:14" ht="38.25" x14ac:dyDescent="0.2">
      <c r="A1590" s="346" t="s">
        <v>1078</v>
      </c>
      <c r="B1590" s="293" t="s">
        <v>1741</v>
      </c>
      <c r="C1590" s="300" t="s">
        <v>13</v>
      </c>
      <c r="D1590" s="300" t="s">
        <v>13</v>
      </c>
      <c r="E1590" s="300" t="s">
        <v>13</v>
      </c>
      <c r="F1590" s="300" t="s">
        <v>13</v>
      </c>
      <c r="G1590" s="296" t="s">
        <v>13</v>
      </c>
      <c r="H1590" s="300" t="s">
        <v>291</v>
      </c>
      <c r="I1590" s="976"/>
      <c r="J1590" s="977"/>
      <c r="K1590" s="977"/>
      <c r="L1590" s="977"/>
      <c r="M1590" s="977"/>
      <c r="N1590" s="978"/>
    </row>
    <row r="1591" spans="1:14" s="316" customFormat="1" ht="25.5" x14ac:dyDescent="0.2">
      <c r="A1591" s="346" t="s">
        <v>1087</v>
      </c>
      <c r="B1591" s="347" t="s">
        <v>1742</v>
      </c>
      <c r="C1591" s="300">
        <v>41593</v>
      </c>
      <c r="D1591" s="300">
        <v>41608</v>
      </c>
      <c r="E1591" s="300">
        <v>41593</v>
      </c>
      <c r="F1591" s="300" t="s">
        <v>13</v>
      </c>
      <c r="G1591" s="309">
        <v>80</v>
      </c>
      <c r="H1591" s="309">
        <v>100</v>
      </c>
      <c r="I1591" s="976"/>
      <c r="J1591" s="977"/>
      <c r="K1591" s="977"/>
      <c r="L1591" s="977"/>
      <c r="M1591" s="977"/>
      <c r="N1591" s="978"/>
    </row>
    <row r="1592" spans="1:14" s="316" customFormat="1" ht="26.25" thickBot="1" x14ac:dyDescent="0.25">
      <c r="A1592" s="348" t="s">
        <v>1108</v>
      </c>
      <c r="B1592" s="349" t="s">
        <v>1792</v>
      </c>
      <c r="C1592" s="319">
        <v>41608</v>
      </c>
      <c r="D1592" s="319">
        <v>41639</v>
      </c>
      <c r="E1592" s="319">
        <v>41608</v>
      </c>
      <c r="F1592" s="319" t="s">
        <v>13</v>
      </c>
      <c r="G1592" s="339" t="s">
        <v>13</v>
      </c>
      <c r="H1592" s="319" t="s">
        <v>291</v>
      </c>
      <c r="I1592" s="888"/>
      <c r="J1592" s="889"/>
      <c r="K1592" s="889"/>
      <c r="L1592" s="889"/>
      <c r="M1592" s="889"/>
      <c r="N1592" s="890"/>
    </row>
    <row r="1593" spans="1:14" s="353" customFormat="1" ht="43.5" customHeight="1" thickBot="1" x14ac:dyDescent="0.3">
      <c r="A1593" s="350"/>
      <c r="B1593" s="979" t="s">
        <v>1811</v>
      </c>
      <c r="C1593" s="979"/>
      <c r="D1593" s="979"/>
      <c r="E1593" s="979"/>
      <c r="F1593" s="979"/>
      <c r="G1593" s="979"/>
      <c r="H1593" s="979"/>
      <c r="I1593" s="979"/>
      <c r="J1593" s="351"/>
      <c r="K1593" s="351"/>
      <c r="L1593" s="351"/>
      <c r="M1593" s="351"/>
      <c r="N1593" s="352"/>
    </row>
    <row r="1594" spans="1:14" s="353" customFormat="1" ht="15.75" x14ac:dyDescent="0.25">
      <c r="A1594" s="326">
        <v>1</v>
      </c>
      <c r="B1594" s="305" t="s">
        <v>1719</v>
      </c>
      <c r="C1594" s="354"/>
      <c r="D1594" s="354"/>
      <c r="E1594" s="354"/>
      <c r="F1594" s="354"/>
      <c r="G1594" s="354"/>
      <c r="H1594" s="354"/>
      <c r="I1594" s="354"/>
      <c r="J1594" s="957"/>
      <c r="K1594" s="957"/>
      <c r="L1594" s="957"/>
      <c r="M1594" s="957"/>
      <c r="N1594" s="958"/>
    </row>
    <row r="1595" spans="1:14" s="353" customFormat="1" ht="15.75" x14ac:dyDescent="0.25">
      <c r="A1595" s="329" t="s">
        <v>787</v>
      </c>
      <c r="B1595" s="308" t="s">
        <v>1720</v>
      </c>
      <c r="C1595" s="355" t="s">
        <v>13</v>
      </c>
      <c r="D1595" s="355" t="s">
        <v>13</v>
      </c>
      <c r="E1595" s="355" t="s">
        <v>13</v>
      </c>
      <c r="F1595" s="355" t="s">
        <v>13</v>
      </c>
      <c r="G1595" s="356" t="s">
        <v>291</v>
      </c>
      <c r="H1595" s="356"/>
      <c r="I1595" s="356"/>
      <c r="J1595" s="942"/>
      <c r="K1595" s="942"/>
      <c r="L1595" s="942"/>
      <c r="M1595" s="942"/>
      <c r="N1595" s="943"/>
    </row>
    <row r="1596" spans="1:14" s="353" customFormat="1" ht="15.75" x14ac:dyDescent="0.25">
      <c r="A1596" s="329" t="s">
        <v>799</v>
      </c>
      <c r="B1596" s="308" t="s">
        <v>1721</v>
      </c>
      <c r="C1596" s="355" t="s">
        <v>13</v>
      </c>
      <c r="D1596" s="355" t="s">
        <v>13</v>
      </c>
      <c r="E1596" s="356"/>
      <c r="F1596" s="356"/>
      <c r="G1596" s="356" t="s">
        <v>291</v>
      </c>
      <c r="H1596" s="356"/>
      <c r="I1596" s="356"/>
      <c r="J1596" s="942"/>
      <c r="K1596" s="942"/>
      <c r="L1596" s="942"/>
      <c r="M1596" s="942"/>
      <c r="N1596" s="943"/>
    </row>
    <row r="1597" spans="1:14" s="353" customFormat="1" ht="25.5" x14ac:dyDescent="0.25">
      <c r="A1597" s="329" t="s">
        <v>801</v>
      </c>
      <c r="B1597" s="312" t="s">
        <v>1722</v>
      </c>
      <c r="C1597" s="300">
        <v>40026</v>
      </c>
      <c r="D1597" s="300">
        <v>40057</v>
      </c>
      <c r="E1597" s="300">
        <v>40026</v>
      </c>
      <c r="F1597" s="300">
        <v>40026</v>
      </c>
      <c r="G1597" s="309">
        <v>100</v>
      </c>
      <c r="H1597" s="357" t="s">
        <v>291</v>
      </c>
      <c r="I1597" s="356"/>
      <c r="J1597" s="942"/>
      <c r="K1597" s="942"/>
      <c r="L1597" s="942"/>
      <c r="M1597" s="942"/>
      <c r="N1597" s="943"/>
    </row>
    <row r="1598" spans="1:14" s="353" customFormat="1" ht="38.25" x14ac:dyDescent="0.25">
      <c r="A1598" s="329" t="s">
        <v>803</v>
      </c>
      <c r="B1598" s="312" t="s">
        <v>1727</v>
      </c>
      <c r="C1598" s="300">
        <v>40483</v>
      </c>
      <c r="D1598" s="300">
        <v>40634</v>
      </c>
      <c r="E1598" s="300">
        <v>40603</v>
      </c>
      <c r="F1598" s="300">
        <v>40634</v>
      </c>
      <c r="G1598" s="309">
        <v>100</v>
      </c>
      <c r="H1598" s="357" t="s">
        <v>291</v>
      </c>
      <c r="I1598" s="356"/>
      <c r="J1598" s="942"/>
      <c r="K1598" s="942"/>
      <c r="L1598" s="942"/>
      <c r="M1598" s="942"/>
      <c r="N1598" s="943"/>
    </row>
    <row r="1599" spans="1:14" s="353" customFormat="1" ht="15.75" x14ac:dyDescent="0.25">
      <c r="A1599" s="329" t="s">
        <v>1724</v>
      </c>
      <c r="B1599" s="312" t="s">
        <v>1725</v>
      </c>
      <c r="C1599" s="300">
        <v>40513</v>
      </c>
      <c r="D1599" s="300">
        <v>40634</v>
      </c>
      <c r="E1599" s="300">
        <v>40603</v>
      </c>
      <c r="F1599" s="300">
        <v>40634</v>
      </c>
      <c r="G1599" s="309">
        <v>100</v>
      </c>
      <c r="H1599" s="357" t="s">
        <v>291</v>
      </c>
      <c r="I1599" s="356"/>
      <c r="J1599" s="942"/>
      <c r="K1599" s="942"/>
      <c r="L1599" s="942"/>
      <c r="M1599" s="942"/>
      <c r="N1599" s="943"/>
    </row>
    <row r="1600" spans="1:14" s="353" customFormat="1" ht="15.75" x14ac:dyDescent="0.25">
      <c r="A1600" s="329" t="s">
        <v>1726</v>
      </c>
      <c r="B1600" s="312" t="s">
        <v>1723</v>
      </c>
      <c r="C1600" s="300">
        <v>40513</v>
      </c>
      <c r="D1600" s="300">
        <v>40634</v>
      </c>
      <c r="E1600" s="300">
        <v>40603</v>
      </c>
      <c r="F1600" s="300">
        <v>40634</v>
      </c>
      <c r="G1600" s="309">
        <v>100</v>
      </c>
      <c r="H1600" s="356" t="s">
        <v>291</v>
      </c>
      <c r="I1600" s="356"/>
      <c r="J1600" s="942"/>
      <c r="K1600" s="942"/>
      <c r="L1600" s="942"/>
      <c r="M1600" s="942"/>
      <c r="N1600" s="943"/>
    </row>
    <row r="1601" spans="1:14" s="353" customFormat="1" ht="15.75" x14ac:dyDescent="0.25">
      <c r="A1601" s="329">
        <v>2</v>
      </c>
      <c r="B1601" s="313" t="s">
        <v>1728</v>
      </c>
      <c r="C1601" s="300"/>
      <c r="D1601" s="300"/>
      <c r="E1601" s="300"/>
      <c r="F1601" s="300"/>
      <c r="G1601" s="356"/>
      <c r="H1601" s="356" t="s">
        <v>291</v>
      </c>
      <c r="I1601" s="356"/>
      <c r="J1601" s="942"/>
      <c r="K1601" s="942"/>
      <c r="L1601" s="942"/>
      <c r="M1601" s="942"/>
      <c r="N1601" s="943"/>
    </row>
    <row r="1602" spans="1:14" s="353" customFormat="1" ht="25.5" x14ac:dyDescent="0.25">
      <c r="A1602" s="329" t="s">
        <v>815</v>
      </c>
      <c r="B1602" s="312" t="s">
        <v>1729</v>
      </c>
      <c r="C1602" s="300">
        <v>40606</v>
      </c>
      <c r="D1602" s="300">
        <v>40753</v>
      </c>
      <c r="E1602" s="300">
        <v>40606</v>
      </c>
      <c r="F1602" s="300">
        <v>40767</v>
      </c>
      <c r="G1602" s="309">
        <v>100</v>
      </c>
      <c r="H1602" s="357" t="s">
        <v>291</v>
      </c>
      <c r="I1602" s="356"/>
      <c r="J1602" s="942"/>
      <c r="K1602" s="942"/>
      <c r="L1602" s="942"/>
      <c r="M1602" s="942"/>
      <c r="N1602" s="943"/>
    </row>
    <row r="1603" spans="1:14" s="353" customFormat="1" ht="38.25" x14ac:dyDescent="0.25">
      <c r="A1603" s="329" t="s">
        <v>218</v>
      </c>
      <c r="B1603" s="312" t="s">
        <v>1730</v>
      </c>
      <c r="C1603" s="300">
        <v>40483</v>
      </c>
      <c r="D1603" s="300">
        <v>40798</v>
      </c>
      <c r="E1603" s="300">
        <v>40483</v>
      </c>
      <c r="F1603" s="300">
        <v>40798</v>
      </c>
      <c r="G1603" s="309">
        <v>100</v>
      </c>
      <c r="H1603" s="357" t="s">
        <v>291</v>
      </c>
      <c r="I1603" s="356"/>
      <c r="J1603" s="942"/>
      <c r="K1603" s="942"/>
      <c r="L1603" s="942"/>
      <c r="M1603" s="942"/>
      <c r="N1603" s="943"/>
    </row>
    <row r="1604" spans="1:14" s="353" customFormat="1" ht="25.5" x14ac:dyDescent="0.25">
      <c r="A1604" s="329" t="s">
        <v>818</v>
      </c>
      <c r="B1604" s="312" t="s">
        <v>1731</v>
      </c>
      <c r="C1604" s="300">
        <v>40798</v>
      </c>
      <c r="D1604" s="300">
        <v>40818</v>
      </c>
      <c r="E1604" s="300">
        <v>40798</v>
      </c>
      <c r="F1604" s="300">
        <v>40818</v>
      </c>
      <c r="G1604" s="309">
        <v>100</v>
      </c>
      <c r="H1604" s="357" t="s">
        <v>291</v>
      </c>
      <c r="I1604" s="356"/>
      <c r="J1604" s="942"/>
      <c r="K1604" s="942"/>
      <c r="L1604" s="942"/>
      <c r="M1604" s="942"/>
      <c r="N1604" s="943"/>
    </row>
    <row r="1605" spans="1:14" s="353" customFormat="1" ht="25.5" x14ac:dyDescent="0.25">
      <c r="A1605" s="329">
        <v>3</v>
      </c>
      <c r="B1605" s="313" t="s">
        <v>1732</v>
      </c>
      <c r="C1605" s="358"/>
      <c r="D1605" s="358"/>
      <c r="E1605" s="358"/>
      <c r="F1605" s="358"/>
      <c r="G1605" s="356"/>
      <c r="H1605" s="356" t="s">
        <v>291</v>
      </c>
      <c r="I1605" s="356"/>
      <c r="J1605" s="942"/>
      <c r="K1605" s="942"/>
      <c r="L1605" s="942"/>
      <c r="M1605" s="942"/>
      <c r="N1605" s="943"/>
    </row>
    <row r="1606" spans="1:14" s="353" customFormat="1" ht="25.5" x14ac:dyDescent="0.25">
      <c r="A1606" s="329" t="s">
        <v>1044</v>
      </c>
      <c r="B1606" s="312" t="s">
        <v>1733</v>
      </c>
      <c r="C1606" s="300">
        <v>40753</v>
      </c>
      <c r="D1606" s="300">
        <v>40849</v>
      </c>
      <c r="E1606" s="300">
        <v>40818</v>
      </c>
      <c r="F1606" s="300">
        <v>40848</v>
      </c>
      <c r="G1606" s="309">
        <v>100</v>
      </c>
      <c r="H1606" s="357" t="s">
        <v>291</v>
      </c>
      <c r="I1606" s="356"/>
      <c r="J1606" s="942"/>
      <c r="K1606" s="942"/>
      <c r="L1606" s="942"/>
      <c r="M1606" s="942"/>
      <c r="N1606" s="943"/>
    </row>
    <row r="1607" spans="1:14" s="353" customFormat="1" ht="15.75" x14ac:dyDescent="0.25">
      <c r="A1607" s="329" t="s">
        <v>1046</v>
      </c>
      <c r="B1607" s="312" t="s">
        <v>1734</v>
      </c>
      <c r="C1607" s="300">
        <v>40818</v>
      </c>
      <c r="D1607" s="300">
        <v>40879</v>
      </c>
      <c r="E1607" s="300">
        <v>40818</v>
      </c>
      <c r="F1607" s="300">
        <v>40879</v>
      </c>
      <c r="G1607" s="309">
        <v>100</v>
      </c>
      <c r="H1607" s="357" t="s">
        <v>291</v>
      </c>
      <c r="I1607" s="356"/>
      <c r="J1607" s="942"/>
      <c r="K1607" s="942"/>
      <c r="L1607" s="942"/>
      <c r="M1607" s="942"/>
      <c r="N1607" s="943"/>
    </row>
    <row r="1608" spans="1:14" s="353" customFormat="1" ht="15.75" x14ac:dyDescent="0.25">
      <c r="A1608" s="329" t="s">
        <v>1049</v>
      </c>
      <c r="B1608" s="312" t="s">
        <v>1735</v>
      </c>
      <c r="C1608" s="300">
        <v>40818</v>
      </c>
      <c r="D1608" s="300">
        <v>40879</v>
      </c>
      <c r="E1608" s="300">
        <v>40818</v>
      </c>
      <c r="F1608" s="300">
        <v>40879</v>
      </c>
      <c r="G1608" s="309">
        <v>100</v>
      </c>
      <c r="H1608" s="357" t="s">
        <v>291</v>
      </c>
      <c r="I1608" s="356"/>
      <c r="J1608" s="942"/>
      <c r="K1608" s="942"/>
      <c r="L1608" s="942"/>
      <c r="M1608" s="942"/>
      <c r="N1608" s="943"/>
    </row>
    <row r="1609" spans="1:14" s="353" customFormat="1" ht="15.75" x14ac:dyDescent="0.25">
      <c r="A1609" s="329" t="s">
        <v>1052</v>
      </c>
      <c r="B1609" s="312" t="s">
        <v>1737</v>
      </c>
      <c r="C1609" s="300">
        <v>40879</v>
      </c>
      <c r="D1609" s="300">
        <v>40905</v>
      </c>
      <c r="E1609" s="300">
        <v>40879</v>
      </c>
      <c r="F1609" s="300">
        <v>40905</v>
      </c>
      <c r="G1609" s="309">
        <v>100</v>
      </c>
      <c r="H1609" s="357" t="s">
        <v>291</v>
      </c>
      <c r="I1609" s="356"/>
      <c r="J1609" s="942"/>
      <c r="K1609" s="942"/>
      <c r="L1609" s="942"/>
      <c r="M1609" s="942"/>
      <c r="N1609" s="943"/>
    </row>
    <row r="1610" spans="1:14" s="353" customFormat="1" ht="15.75" x14ac:dyDescent="0.25">
      <c r="A1610" s="329" t="s">
        <v>1054</v>
      </c>
      <c r="B1610" s="312" t="s">
        <v>1738</v>
      </c>
      <c r="C1610" s="300">
        <v>40905</v>
      </c>
      <c r="D1610" s="300">
        <v>40907</v>
      </c>
      <c r="E1610" s="300">
        <v>40905</v>
      </c>
      <c r="F1610" s="300">
        <v>40907</v>
      </c>
      <c r="G1610" s="309">
        <v>100</v>
      </c>
      <c r="H1610" s="357" t="s">
        <v>291</v>
      </c>
      <c r="I1610" s="356"/>
      <c r="J1610" s="942"/>
      <c r="K1610" s="942"/>
      <c r="L1610" s="942"/>
      <c r="M1610" s="942"/>
      <c r="N1610" s="943"/>
    </row>
    <row r="1611" spans="1:14" s="353" customFormat="1" ht="15.75" x14ac:dyDescent="0.25">
      <c r="A1611" s="329">
        <v>4</v>
      </c>
      <c r="B1611" s="313" t="s">
        <v>1739</v>
      </c>
      <c r="C1611" s="358"/>
      <c r="D1611" s="358"/>
      <c r="E1611" s="358" t="s">
        <v>1736</v>
      </c>
      <c r="F1611" s="358" t="s">
        <v>1736</v>
      </c>
      <c r="G1611" s="356"/>
      <c r="H1611" s="356" t="s">
        <v>291</v>
      </c>
      <c r="I1611" s="356"/>
      <c r="J1611" s="942"/>
      <c r="K1611" s="942"/>
      <c r="L1611" s="942"/>
      <c r="M1611" s="942"/>
      <c r="N1611" s="943"/>
    </row>
    <row r="1612" spans="1:14" s="353" customFormat="1" ht="15.75" x14ac:dyDescent="0.25">
      <c r="A1612" s="329" t="s">
        <v>1073</v>
      </c>
      <c r="B1612" s="312" t="s">
        <v>1740</v>
      </c>
      <c r="C1612" s="300">
        <v>40879</v>
      </c>
      <c r="D1612" s="300">
        <v>40905</v>
      </c>
      <c r="E1612" s="300">
        <v>40879</v>
      </c>
      <c r="F1612" s="300">
        <v>40905</v>
      </c>
      <c r="G1612" s="309">
        <v>100</v>
      </c>
      <c r="H1612" s="357" t="s">
        <v>291</v>
      </c>
      <c r="I1612" s="356"/>
      <c r="J1612" s="942"/>
      <c r="K1612" s="942"/>
      <c r="L1612" s="942"/>
      <c r="M1612" s="942"/>
      <c r="N1612" s="943"/>
    </row>
    <row r="1613" spans="1:14" s="353" customFormat="1" ht="38.25" x14ac:dyDescent="0.25">
      <c r="A1613" s="329" t="s">
        <v>1078</v>
      </c>
      <c r="B1613" s="312" t="s">
        <v>1741</v>
      </c>
      <c r="C1613" s="358" t="s">
        <v>13</v>
      </c>
      <c r="D1613" s="358" t="s">
        <v>13</v>
      </c>
      <c r="E1613" s="358" t="s">
        <v>291</v>
      </c>
      <c r="F1613" s="358" t="s">
        <v>291</v>
      </c>
      <c r="G1613" s="357" t="s">
        <v>13</v>
      </c>
      <c r="H1613" s="357" t="s">
        <v>291</v>
      </c>
      <c r="I1613" s="356"/>
      <c r="J1613" s="942"/>
      <c r="K1613" s="942"/>
      <c r="L1613" s="942"/>
      <c r="M1613" s="942"/>
      <c r="N1613" s="943"/>
    </row>
    <row r="1614" spans="1:14" s="353" customFormat="1" ht="25.5" x14ac:dyDescent="0.25">
      <c r="A1614" s="329" t="s">
        <v>1087</v>
      </c>
      <c r="B1614" s="312" t="s">
        <v>1742</v>
      </c>
      <c r="C1614" s="300">
        <v>40905</v>
      </c>
      <c r="D1614" s="300">
        <v>40907</v>
      </c>
      <c r="E1614" s="300">
        <v>40905</v>
      </c>
      <c r="F1614" s="300">
        <v>40911</v>
      </c>
      <c r="G1614" s="309">
        <v>100</v>
      </c>
      <c r="H1614" s="357" t="s">
        <v>291</v>
      </c>
      <c r="I1614" s="356"/>
      <c r="J1614" s="942"/>
      <c r="K1614" s="942"/>
      <c r="L1614" s="942"/>
      <c r="M1614" s="942"/>
      <c r="N1614" s="943"/>
    </row>
    <row r="1615" spans="1:14" s="353" customFormat="1" ht="26.25" thickBot="1" x14ac:dyDescent="0.3">
      <c r="A1615" s="338" t="s">
        <v>1108</v>
      </c>
      <c r="B1615" s="318" t="s">
        <v>1792</v>
      </c>
      <c r="C1615" s="319">
        <v>40905</v>
      </c>
      <c r="D1615" s="319">
        <v>40907</v>
      </c>
      <c r="E1615" s="319">
        <v>40905</v>
      </c>
      <c r="F1615" s="319">
        <v>40911</v>
      </c>
      <c r="G1615" s="321">
        <v>100</v>
      </c>
      <c r="H1615" s="359" t="s">
        <v>291</v>
      </c>
      <c r="I1615" s="360"/>
      <c r="J1615" s="971"/>
      <c r="K1615" s="971"/>
      <c r="L1615" s="971"/>
      <c r="M1615" s="971"/>
      <c r="N1615" s="972"/>
    </row>
    <row r="1616" spans="1:14" ht="33.75" customHeight="1" thickBot="1" x14ac:dyDescent="0.25">
      <c r="B1616" s="907" t="s">
        <v>1812</v>
      </c>
      <c r="C1616" s="907"/>
      <c r="D1616" s="907"/>
      <c r="E1616" s="907"/>
      <c r="F1616" s="907"/>
      <c r="G1616" s="907"/>
      <c r="H1616" s="907"/>
      <c r="I1616" s="907"/>
    </row>
    <row r="1617" spans="1:14" x14ac:dyDescent="0.2">
      <c r="A1617" s="326">
        <v>1</v>
      </c>
      <c r="B1617" s="305" t="s">
        <v>1719</v>
      </c>
      <c r="C1617" s="291"/>
      <c r="D1617" s="291"/>
      <c r="E1617" s="291"/>
      <c r="F1617" s="291"/>
      <c r="G1617" s="291"/>
      <c r="H1617" s="291"/>
      <c r="I1617" s="291"/>
      <c r="J1617" s="944"/>
      <c r="K1617" s="944"/>
      <c r="L1617" s="944"/>
      <c r="M1617" s="944"/>
      <c r="N1617" s="945"/>
    </row>
    <row r="1618" spans="1:14" x14ac:dyDescent="0.2">
      <c r="A1618" s="329" t="s">
        <v>787</v>
      </c>
      <c r="B1618" s="308" t="s">
        <v>1720</v>
      </c>
      <c r="C1618" s="262" t="s">
        <v>13</v>
      </c>
      <c r="D1618" s="262" t="s">
        <v>13</v>
      </c>
      <c r="E1618" s="262" t="s">
        <v>291</v>
      </c>
      <c r="F1618" s="332" t="s">
        <v>291</v>
      </c>
      <c r="G1618" s="297" t="s">
        <v>291</v>
      </c>
      <c r="H1618" s="297" t="s">
        <v>291</v>
      </c>
      <c r="I1618" s="332"/>
      <c r="J1618" s="940"/>
      <c r="K1618" s="940"/>
      <c r="L1618" s="940"/>
      <c r="M1618" s="940"/>
      <c r="N1618" s="941"/>
    </row>
    <row r="1619" spans="1:14" x14ac:dyDescent="0.2">
      <c r="A1619" s="329" t="s">
        <v>799</v>
      </c>
      <c r="B1619" s="308" t="s">
        <v>1721</v>
      </c>
      <c r="C1619" s="330" t="s">
        <v>13</v>
      </c>
      <c r="D1619" s="330" t="s">
        <v>13</v>
      </c>
      <c r="E1619" s="262" t="s">
        <v>291</v>
      </c>
      <c r="F1619" s="332" t="s">
        <v>291</v>
      </c>
      <c r="G1619" s="297" t="s">
        <v>291</v>
      </c>
      <c r="H1619" s="297" t="s">
        <v>291</v>
      </c>
      <c r="I1619" s="332"/>
      <c r="J1619" s="940"/>
      <c r="K1619" s="940"/>
      <c r="L1619" s="940"/>
      <c r="M1619" s="940"/>
      <c r="N1619" s="941"/>
    </row>
    <row r="1620" spans="1:14" ht="25.5" x14ac:dyDescent="0.2">
      <c r="A1620" s="329" t="s">
        <v>801</v>
      </c>
      <c r="B1620" s="312" t="s">
        <v>1722</v>
      </c>
      <c r="C1620" s="300">
        <v>40735</v>
      </c>
      <c r="D1620" s="300">
        <v>40835</v>
      </c>
      <c r="E1620" s="300">
        <v>40735</v>
      </c>
      <c r="F1620" s="300">
        <v>40835</v>
      </c>
      <c r="G1620" s="309">
        <v>100</v>
      </c>
      <c r="H1620" s="309" t="s">
        <v>291</v>
      </c>
      <c r="I1620" s="332"/>
      <c r="J1620" s="940"/>
      <c r="K1620" s="940"/>
      <c r="L1620" s="940"/>
      <c r="M1620" s="940"/>
      <c r="N1620" s="941"/>
    </row>
    <row r="1621" spans="1:14" ht="59.25" customHeight="1" x14ac:dyDescent="0.2">
      <c r="A1621" s="329" t="s">
        <v>803</v>
      </c>
      <c r="B1621" s="312" t="s">
        <v>1727</v>
      </c>
      <c r="C1621" s="300">
        <v>41090</v>
      </c>
      <c r="D1621" s="300">
        <v>41243</v>
      </c>
      <c r="E1621" s="300">
        <v>41090</v>
      </c>
      <c r="F1621" s="300">
        <v>41569</v>
      </c>
      <c r="G1621" s="309">
        <v>100</v>
      </c>
      <c r="H1621" s="309">
        <v>100</v>
      </c>
      <c r="I1621" s="959" t="s">
        <v>1813</v>
      </c>
      <c r="J1621" s="962" t="s">
        <v>1814</v>
      </c>
      <c r="K1621" s="963"/>
      <c r="L1621" s="963"/>
      <c r="M1621" s="963"/>
      <c r="N1621" s="964"/>
    </row>
    <row r="1622" spans="1:14" ht="59.25" customHeight="1" x14ac:dyDescent="0.2">
      <c r="A1622" s="329" t="s">
        <v>1724</v>
      </c>
      <c r="B1622" s="312" t="s">
        <v>1725</v>
      </c>
      <c r="C1622" s="300">
        <v>41243</v>
      </c>
      <c r="D1622" s="300">
        <v>41258</v>
      </c>
      <c r="E1622" s="300">
        <v>41243</v>
      </c>
      <c r="F1622" s="300">
        <v>41569</v>
      </c>
      <c r="G1622" s="309">
        <v>100</v>
      </c>
      <c r="H1622" s="309">
        <v>100</v>
      </c>
      <c r="I1622" s="960"/>
      <c r="J1622" s="965"/>
      <c r="K1622" s="966"/>
      <c r="L1622" s="966"/>
      <c r="M1622" s="966"/>
      <c r="N1622" s="967"/>
    </row>
    <row r="1623" spans="1:14" ht="25.5" customHeight="1" x14ac:dyDescent="0.2">
      <c r="A1623" s="329" t="s">
        <v>1726</v>
      </c>
      <c r="B1623" s="312" t="s">
        <v>1723</v>
      </c>
      <c r="C1623" s="300">
        <v>41243</v>
      </c>
      <c r="D1623" s="300">
        <v>41258</v>
      </c>
      <c r="E1623" s="300">
        <v>41243</v>
      </c>
      <c r="F1623" s="300">
        <v>41577</v>
      </c>
      <c r="G1623" s="309">
        <v>100</v>
      </c>
      <c r="H1623" s="309">
        <v>100</v>
      </c>
      <c r="I1623" s="961"/>
      <c r="J1623" s="968"/>
      <c r="K1623" s="969"/>
      <c r="L1623" s="969"/>
      <c r="M1623" s="969"/>
      <c r="N1623" s="970"/>
    </row>
    <row r="1624" spans="1:14" x14ac:dyDescent="0.2">
      <c r="A1624" s="329">
        <v>2</v>
      </c>
      <c r="B1624" s="313" t="s">
        <v>1728</v>
      </c>
      <c r="C1624" s="300"/>
      <c r="D1624" s="300"/>
      <c r="E1624" s="300"/>
      <c r="F1624" s="300"/>
      <c r="G1624" s="309"/>
      <c r="H1624" s="309"/>
      <c r="I1624" s="332"/>
      <c r="J1624" s="940"/>
      <c r="K1624" s="940"/>
      <c r="L1624" s="940"/>
      <c r="M1624" s="940"/>
      <c r="N1624" s="941"/>
    </row>
    <row r="1625" spans="1:14" ht="25.5" x14ac:dyDescent="0.2">
      <c r="A1625" s="329" t="s">
        <v>815</v>
      </c>
      <c r="B1625" s="312" t="s">
        <v>1729</v>
      </c>
      <c r="C1625" s="300">
        <v>41243</v>
      </c>
      <c r="D1625" s="300">
        <v>41268</v>
      </c>
      <c r="E1625" s="300">
        <v>41214</v>
      </c>
      <c r="F1625" s="300">
        <v>41266</v>
      </c>
      <c r="G1625" s="309">
        <v>100</v>
      </c>
      <c r="H1625" s="309"/>
      <c r="I1625" s="332"/>
      <c r="J1625" s="940"/>
      <c r="K1625" s="940"/>
      <c r="L1625" s="940"/>
      <c r="M1625" s="940"/>
      <c r="N1625" s="941"/>
    </row>
    <row r="1626" spans="1:14" ht="38.25" customHeight="1" x14ac:dyDescent="0.2">
      <c r="A1626" s="329" t="s">
        <v>218</v>
      </c>
      <c r="B1626" s="312" t="s">
        <v>1730</v>
      </c>
      <c r="C1626" s="300">
        <v>41212</v>
      </c>
      <c r="D1626" s="300">
        <v>41527</v>
      </c>
      <c r="E1626" s="300">
        <v>41212</v>
      </c>
      <c r="F1626" s="300"/>
      <c r="G1626" s="309">
        <v>99</v>
      </c>
      <c r="H1626" s="309">
        <v>100</v>
      </c>
      <c r="I1626" s="880" t="s">
        <v>1808</v>
      </c>
      <c r="J1626" s="881"/>
      <c r="K1626" s="881"/>
      <c r="L1626" s="881"/>
      <c r="M1626" s="881"/>
      <c r="N1626" s="882"/>
    </row>
    <row r="1627" spans="1:14" ht="25.5" x14ac:dyDescent="0.2">
      <c r="A1627" s="329" t="s">
        <v>818</v>
      </c>
      <c r="B1627" s="312" t="s">
        <v>1731</v>
      </c>
      <c r="C1627" s="300" t="s">
        <v>13</v>
      </c>
      <c r="D1627" s="300" t="s">
        <v>13</v>
      </c>
      <c r="E1627" s="300" t="s">
        <v>291</v>
      </c>
      <c r="F1627" s="300" t="s">
        <v>291</v>
      </c>
      <c r="G1627" s="309" t="s">
        <v>13</v>
      </c>
      <c r="H1627" s="309" t="s">
        <v>291</v>
      </c>
      <c r="I1627" s="332"/>
      <c r="J1627" s="940"/>
      <c r="K1627" s="940"/>
      <c r="L1627" s="940"/>
      <c r="M1627" s="940"/>
      <c r="N1627" s="941"/>
    </row>
    <row r="1628" spans="1:14" ht="25.5" x14ac:dyDescent="0.2">
      <c r="A1628" s="329">
        <v>3</v>
      </c>
      <c r="B1628" s="313" t="s">
        <v>1732</v>
      </c>
      <c r="C1628" s="300"/>
      <c r="D1628" s="300"/>
      <c r="E1628" s="300" t="s">
        <v>291</v>
      </c>
      <c r="F1628" s="300" t="s">
        <v>291</v>
      </c>
      <c r="G1628" s="296" t="s">
        <v>13</v>
      </c>
      <c r="H1628" s="296" t="s">
        <v>291</v>
      </c>
      <c r="I1628" s="332"/>
      <c r="J1628" s="940"/>
      <c r="K1628" s="940"/>
      <c r="L1628" s="940"/>
      <c r="M1628" s="940"/>
      <c r="N1628" s="941"/>
    </row>
    <row r="1629" spans="1:14" ht="25.5" x14ac:dyDescent="0.2">
      <c r="A1629" s="329" t="s">
        <v>1044</v>
      </c>
      <c r="B1629" s="312" t="s">
        <v>1733</v>
      </c>
      <c r="C1629" s="300">
        <v>41268</v>
      </c>
      <c r="D1629" s="300">
        <v>41335</v>
      </c>
      <c r="E1629" s="300">
        <v>41268</v>
      </c>
      <c r="F1629" s="300">
        <v>41335</v>
      </c>
      <c r="G1629" s="309">
        <v>100</v>
      </c>
      <c r="H1629" s="309" t="s">
        <v>13</v>
      </c>
      <c r="I1629" s="332"/>
      <c r="J1629" s="940"/>
      <c r="K1629" s="940"/>
      <c r="L1629" s="940"/>
      <c r="M1629" s="940"/>
      <c r="N1629" s="941"/>
    </row>
    <row r="1630" spans="1:14" x14ac:dyDescent="0.2">
      <c r="A1630" s="329" t="s">
        <v>1046</v>
      </c>
      <c r="B1630" s="312" t="s">
        <v>1734</v>
      </c>
      <c r="C1630" s="300">
        <v>41335</v>
      </c>
      <c r="D1630" s="300">
        <v>41556</v>
      </c>
      <c r="E1630" s="300">
        <v>41335</v>
      </c>
      <c r="F1630" s="300">
        <v>41456</v>
      </c>
      <c r="G1630" s="309">
        <v>100</v>
      </c>
      <c r="H1630" s="296" t="s">
        <v>291</v>
      </c>
      <c r="I1630" s="332"/>
      <c r="J1630" s="940"/>
      <c r="K1630" s="940"/>
      <c r="L1630" s="940"/>
      <c r="M1630" s="940"/>
      <c r="N1630" s="941"/>
    </row>
    <row r="1631" spans="1:14" x14ac:dyDescent="0.2">
      <c r="A1631" s="329" t="s">
        <v>1049</v>
      </c>
      <c r="B1631" s="312" t="s">
        <v>1735</v>
      </c>
      <c r="C1631" s="300">
        <v>41335</v>
      </c>
      <c r="D1631" s="300">
        <v>41608</v>
      </c>
      <c r="E1631" s="300">
        <v>41335</v>
      </c>
      <c r="F1631" s="300">
        <v>41608</v>
      </c>
      <c r="G1631" s="309">
        <v>100</v>
      </c>
      <c r="H1631" s="309">
        <v>100</v>
      </c>
      <c r="I1631" s="332"/>
      <c r="J1631" s="940"/>
      <c r="K1631" s="940"/>
      <c r="L1631" s="940"/>
      <c r="M1631" s="940"/>
      <c r="N1631" s="941"/>
    </row>
    <row r="1632" spans="1:14" x14ac:dyDescent="0.2">
      <c r="A1632" s="329" t="s">
        <v>1052</v>
      </c>
      <c r="B1632" s="312" t="s">
        <v>1737</v>
      </c>
      <c r="C1632" s="300">
        <v>41335</v>
      </c>
      <c r="D1632" s="300">
        <v>41608</v>
      </c>
      <c r="E1632" s="300">
        <v>41335</v>
      </c>
      <c r="F1632" s="300">
        <v>41608</v>
      </c>
      <c r="G1632" s="309">
        <v>100</v>
      </c>
      <c r="H1632" s="309">
        <v>100</v>
      </c>
      <c r="I1632" s="948" t="s">
        <v>1804</v>
      </c>
      <c r="J1632" s="949"/>
      <c r="K1632" s="949"/>
      <c r="L1632" s="949"/>
      <c r="M1632" s="949"/>
      <c r="N1632" s="950"/>
    </row>
    <row r="1633" spans="1:14" ht="15" customHeight="1" x14ac:dyDescent="0.2">
      <c r="A1633" s="329" t="s">
        <v>1054</v>
      </c>
      <c r="B1633" s="312" t="s">
        <v>1738</v>
      </c>
      <c r="C1633" s="300">
        <v>41548</v>
      </c>
      <c r="D1633" s="300">
        <v>41608</v>
      </c>
      <c r="E1633" s="300">
        <v>41548</v>
      </c>
      <c r="F1633" s="300">
        <v>41608</v>
      </c>
      <c r="G1633" s="309">
        <v>100</v>
      </c>
      <c r="H1633" s="309">
        <v>100</v>
      </c>
      <c r="I1633" s="951"/>
      <c r="J1633" s="952"/>
      <c r="K1633" s="952"/>
      <c r="L1633" s="952"/>
      <c r="M1633" s="952"/>
      <c r="N1633" s="953"/>
    </row>
    <row r="1634" spans="1:14" ht="15" customHeight="1" x14ac:dyDescent="0.2">
      <c r="A1634" s="329">
        <v>4</v>
      </c>
      <c r="B1634" s="313" t="s">
        <v>1739</v>
      </c>
      <c r="C1634" s="300"/>
      <c r="D1634" s="300"/>
      <c r="E1634" s="300" t="s">
        <v>291</v>
      </c>
      <c r="F1634" s="300"/>
      <c r="G1634" s="296" t="s">
        <v>13</v>
      </c>
      <c r="H1634" s="296" t="s">
        <v>291</v>
      </c>
      <c r="I1634" s="951"/>
      <c r="J1634" s="952"/>
      <c r="K1634" s="952"/>
      <c r="L1634" s="952"/>
      <c r="M1634" s="952"/>
      <c r="N1634" s="953"/>
    </row>
    <row r="1635" spans="1:14" ht="12.75" customHeight="1" x14ac:dyDescent="0.2">
      <c r="A1635" s="329" t="s">
        <v>1073</v>
      </c>
      <c r="B1635" s="312" t="s">
        <v>1740</v>
      </c>
      <c r="C1635" s="300">
        <v>41608</v>
      </c>
      <c r="D1635" s="300">
        <v>41623</v>
      </c>
      <c r="E1635" s="300">
        <v>41608</v>
      </c>
      <c r="F1635" s="300">
        <v>41623</v>
      </c>
      <c r="G1635" s="309">
        <v>100</v>
      </c>
      <c r="H1635" s="309">
        <v>100</v>
      </c>
      <c r="I1635" s="951"/>
      <c r="J1635" s="952"/>
      <c r="K1635" s="952"/>
      <c r="L1635" s="952"/>
      <c r="M1635" s="952"/>
      <c r="N1635" s="953"/>
    </row>
    <row r="1636" spans="1:14" ht="38.25" x14ac:dyDescent="0.2">
      <c r="A1636" s="329" t="s">
        <v>1078</v>
      </c>
      <c r="B1636" s="312" t="s">
        <v>1741</v>
      </c>
      <c r="C1636" s="300" t="s">
        <v>13</v>
      </c>
      <c r="D1636" s="300" t="s">
        <v>13</v>
      </c>
      <c r="E1636" s="300" t="s">
        <v>291</v>
      </c>
      <c r="F1636" s="300" t="s">
        <v>291</v>
      </c>
      <c r="G1636" s="296" t="s">
        <v>13</v>
      </c>
      <c r="H1636" s="296" t="s">
        <v>291</v>
      </c>
      <c r="I1636" s="951"/>
      <c r="J1636" s="952"/>
      <c r="K1636" s="952"/>
      <c r="L1636" s="952"/>
      <c r="M1636" s="952"/>
      <c r="N1636" s="953"/>
    </row>
    <row r="1637" spans="1:14" s="316" customFormat="1" ht="25.5" x14ac:dyDescent="0.2">
      <c r="A1637" s="329" t="s">
        <v>1087</v>
      </c>
      <c r="B1637" s="312" t="s">
        <v>1742</v>
      </c>
      <c r="C1637" s="300">
        <v>41623</v>
      </c>
      <c r="D1637" s="300">
        <v>41633</v>
      </c>
      <c r="E1637" s="300">
        <v>41633</v>
      </c>
      <c r="F1637" s="300" t="s">
        <v>291</v>
      </c>
      <c r="G1637" s="309">
        <v>80</v>
      </c>
      <c r="H1637" s="309">
        <v>100</v>
      </c>
      <c r="I1637" s="951"/>
      <c r="J1637" s="952"/>
      <c r="K1637" s="952"/>
      <c r="L1637" s="952"/>
      <c r="M1637" s="952"/>
      <c r="N1637" s="953"/>
    </row>
    <row r="1638" spans="1:14" s="316" customFormat="1" ht="26.25" thickBot="1" x14ac:dyDescent="0.25">
      <c r="A1638" s="338" t="s">
        <v>1108</v>
      </c>
      <c r="B1638" s="318" t="s">
        <v>1792</v>
      </c>
      <c r="C1638" s="319">
        <v>41633</v>
      </c>
      <c r="D1638" s="319">
        <v>41639</v>
      </c>
      <c r="E1638" s="319" t="s">
        <v>291</v>
      </c>
      <c r="F1638" s="319" t="s">
        <v>291</v>
      </c>
      <c r="G1638" s="339" t="s">
        <v>13</v>
      </c>
      <c r="H1638" s="339" t="s">
        <v>291</v>
      </c>
      <c r="I1638" s="954"/>
      <c r="J1638" s="955"/>
      <c r="K1638" s="955"/>
      <c r="L1638" s="955"/>
      <c r="M1638" s="955"/>
      <c r="N1638" s="956"/>
    </row>
    <row r="1639" spans="1:14" s="353" customFormat="1" ht="38.25" customHeight="1" thickBot="1" x14ac:dyDescent="0.3">
      <c r="B1639" s="907" t="s">
        <v>1815</v>
      </c>
      <c r="C1639" s="907"/>
      <c r="D1639" s="907"/>
      <c r="E1639" s="907"/>
      <c r="F1639" s="907"/>
      <c r="G1639" s="907"/>
      <c r="H1639" s="907"/>
      <c r="I1639" s="907"/>
    </row>
    <row r="1640" spans="1:14" s="353" customFormat="1" ht="15.75" x14ac:dyDescent="0.25">
      <c r="A1640" s="326">
        <v>1</v>
      </c>
      <c r="B1640" s="305" t="s">
        <v>1719</v>
      </c>
      <c r="C1640" s="354"/>
      <c r="D1640" s="354"/>
      <c r="E1640" s="361"/>
      <c r="F1640" s="354"/>
      <c r="G1640" s="354"/>
      <c r="H1640" s="354"/>
      <c r="I1640" s="354"/>
      <c r="J1640" s="957"/>
      <c r="K1640" s="957"/>
      <c r="L1640" s="957"/>
      <c r="M1640" s="957"/>
      <c r="N1640" s="958"/>
    </row>
    <row r="1641" spans="1:14" s="353" customFormat="1" ht="15.75" x14ac:dyDescent="0.25">
      <c r="A1641" s="329" t="s">
        <v>787</v>
      </c>
      <c r="B1641" s="308" t="s">
        <v>1720</v>
      </c>
      <c r="C1641" s="355" t="s">
        <v>13</v>
      </c>
      <c r="D1641" s="355" t="s">
        <v>13</v>
      </c>
      <c r="E1641" s="355" t="s">
        <v>291</v>
      </c>
      <c r="F1641" s="356" t="s">
        <v>291</v>
      </c>
      <c r="G1641" s="362" t="s">
        <v>291</v>
      </c>
      <c r="H1641" s="362" t="s">
        <v>291</v>
      </c>
      <c r="I1641" s="356"/>
      <c r="J1641" s="942"/>
      <c r="K1641" s="942"/>
      <c r="L1641" s="942"/>
      <c r="M1641" s="942"/>
      <c r="N1641" s="943"/>
    </row>
    <row r="1642" spans="1:14" s="353" customFormat="1" ht="15.75" x14ac:dyDescent="0.25">
      <c r="A1642" s="329" t="s">
        <v>799</v>
      </c>
      <c r="B1642" s="308" t="s">
        <v>1721</v>
      </c>
      <c r="C1642" s="363" t="s">
        <v>13</v>
      </c>
      <c r="D1642" s="363" t="s">
        <v>13</v>
      </c>
      <c r="E1642" s="355" t="s">
        <v>291</v>
      </c>
      <c r="F1642" s="356" t="s">
        <v>291</v>
      </c>
      <c r="G1642" s="362" t="s">
        <v>291</v>
      </c>
      <c r="H1642" s="362" t="s">
        <v>291</v>
      </c>
      <c r="I1642" s="356"/>
      <c r="J1642" s="942"/>
      <c r="K1642" s="942"/>
      <c r="L1642" s="942"/>
      <c r="M1642" s="942"/>
      <c r="N1642" s="943"/>
    </row>
    <row r="1643" spans="1:14" s="353" customFormat="1" ht="25.5" x14ac:dyDescent="0.25">
      <c r="A1643" s="329" t="s">
        <v>801</v>
      </c>
      <c r="B1643" s="312" t="s">
        <v>1722</v>
      </c>
      <c r="C1643" s="300">
        <v>40049</v>
      </c>
      <c r="D1643" s="300">
        <v>40096</v>
      </c>
      <c r="E1643" s="300">
        <v>40026</v>
      </c>
      <c r="F1643" s="300">
        <v>40096</v>
      </c>
      <c r="G1643" s="309">
        <v>100</v>
      </c>
      <c r="H1643" s="362" t="s">
        <v>291</v>
      </c>
      <c r="I1643" s="356"/>
      <c r="J1643" s="942"/>
      <c r="K1643" s="942"/>
      <c r="L1643" s="942"/>
      <c r="M1643" s="942"/>
      <c r="N1643" s="943"/>
    </row>
    <row r="1644" spans="1:14" s="353" customFormat="1" ht="38.25" x14ac:dyDescent="0.25">
      <c r="A1644" s="329" t="s">
        <v>803</v>
      </c>
      <c r="B1644" s="312" t="s">
        <v>1727</v>
      </c>
      <c r="C1644" s="300">
        <v>40424</v>
      </c>
      <c r="D1644" s="300">
        <v>40645</v>
      </c>
      <c r="E1644" s="300">
        <v>40483</v>
      </c>
      <c r="F1644" s="300">
        <v>40634</v>
      </c>
      <c r="G1644" s="309">
        <v>100</v>
      </c>
      <c r="H1644" s="362" t="s">
        <v>291</v>
      </c>
      <c r="I1644" s="356"/>
      <c r="J1644" s="942"/>
      <c r="K1644" s="942"/>
      <c r="L1644" s="942"/>
      <c r="M1644" s="942"/>
      <c r="N1644" s="943"/>
    </row>
    <row r="1645" spans="1:14" s="353" customFormat="1" ht="15.75" x14ac:dyDescent="0.25">
      <c r="A1645" s="329" t="s">
        <v>1724</v>
      </c>
      <c r="B1645" s="312" t="s">
        <v>1725</v>
      </c>
      <c r="C1645" s="300">
        <v>40506</v>
      </c>
      <c r="D1645" s="300">
        <v>40660</v>
      </c>
      <c r="E1645" s="300">
        <v>40603</v>
      </c>
      <c r="F1645" s="300">
        <v>40634</v>
      </c>
      <c r="G1645" s="309">
        <v>100</v>
      </c>
      <c r="H1645" s="362" t="s">
        <v>291</v>
      </c>
      <c r="I1645" s="356"/>
      <c r="J1645" s="942"/>
      <c r="K1645" s="942"/>
      <c r="L1645" s="942"/>
      <c r="M1645" s="942"/>
      <c r="N1645" s="943"/>
    </row>
    <row r="1646" spans="1:14" s="353" customFormat="1" ht="15.75" x14ac:dyDescent="0.25">
      <c r="A1646" s="329" t="s">
        <v>1726</v>
      </c>
      <c r="B1646" s="312" t="s">
        <v>1723</v>
      </c>
      <c r="C1646" s="300">
        <v>40506</v>
      </c>
      <c r="D1646" s="300">
        <v>40660</v>
      </c>
      <c r="E1646" s="300">
        <v>40603</v>
      </c>
      <c r="F1646" s="300">
        <v>40634</v>
      </c>
      <c r="G1646" s="309">
        <v>100</v>
      </c>
      <c r="H1646" s="357" t="s">
        <v>13</v>
      </c>
      <c r="I1646" s="356"/>
      <c r="J1646" s="942"/>
      <c r="K1646" s="942"/>
      <c r="L1646" s="942"/>
      <c r="M1646" s="942"/>
      <c r="N1646" s="943"/>
    </row>
    <row r="1647" spans="1:14" s="353" customFormat="1" ht="15.75" x14ac:dyDescent="0.25">
      <c r="A1647" s="329">
        <v>2</v>
      </c>
      <c r="B1647" s="313" t="s">
        <v>1728</v>
      </c>
      <c r="C1647" s="358"/>
      <c r="D1647" s="358"/>
      <c r="E1647" s="358"/>
      <c r="F1647" s="358"/>
      <c r="G1647" s="362"/>
      <c r="H1647" s="362"/>
      <c r="I1647" s="356"/>
      <c r="J1647" s="942"/>
      <c r="K1647" s="942"/>
      <c r="L1647" s="942"/>
      <c r="M1647" s="942"/>
      <c r="N1647" s="943"/>
    </row>
    <row r="1648" spans="1:14" s="353" customFormat="1" ht="25.5" x14ac:dyDescent="0.25">
      <c r="A1648" s="329" t="s">
        <v>815</v>
      </c>
      <c r="B1648" s="312" t="s">
        <v>1729</v>
      </c>
      <c r="C1648" s="300">
        <v>40606</v>
      </c>
      <c r="D1648" s="300">
        <v>40804</v>
      </c>
      <c r="E1648" s="300" t="s">
        <v>291</v>
      </c>
      <c r="F1648" s="300">
        <v>40788</v>
      </c>
      <c r="G1648" s="309">
        <v>100</v>
      </c>
      <c r="H1648" s="357" t="s">
        <v>291</v>
      </c>
      <c r="I1648" s="356"/>
      <c r="J1648" s="942"/>
      <c r="K1648" s="942"/>
      <c r="L1648" s="942"/>
      <c r="M1648" s="942"/>
      <c r="N1648" s="943"/>
    </row>
    <row r="1649" spans="1:14" s="353" customFormat="1" ht="38.25" x14ac:dyDescent="0.25">
      <c r="A1649" s="329" t="s">
        <v>218</v>
      </c>
      <c r="B1649" s="312" t="s">
        <v>1730</v>
      </c>
      <c r="C1649" s="300">
        <v>40899</v>
      </c>
      <c r="D1649" s="300">
        <v>41214</v>
      </c>
      <c r="E1649" s="300">
        <v>40899</v>
      </c>
      <c r="F1649" s="300">
        <v>41425</v>
      </c>
      <c r="G1649" s="309">
        <v>100</v>
      </c>
      <c r="H1649" s="357" t="s">
        <v>291</v>
      </c>
      <c r="I1649" s="364"/>
      <c r="J1649" s="946"/>
      <c r="K1649" s="946"/>
      <c r="L1649" s="946"/>
      <c r="M1649" s="946"/>
      <c r="N1649" s="947"/>
    </row>
    <row r="1650" spans="1:14" s="353" customFormat="1" ht="25.5" x14ac:dyDescent="0.25">
      <c r="A1650" s="329" t="s">
        <v>818</v>
      </c>
      <c r="B1650" s="312" t="s">
        <v>1731</v>
      </c>
      <c r="C1650" s="358" t="s">
        <v>13</v>
      </c>
      <c r="D1650" s="358" t="s">
        <v>13</v>
      </c>
      <c r="E1650" s="358" t="s">
        <v>13</v>
      </c>
      <c r="F1650" s="358" t="s">
        <v>13</v>
      </c>
      <c r="G1650" s="357" t="s">
        <v>13</v>
      </c>
      <c r="H1650" s="357" t="s">
        <v>291</v>
      </c>
      <c r="I1650" s="356"/>
      <c r="J1650" s="942"/>
      <c r="K1650" s="942"/>
      <c r="L1650" s="942"/>
      <c r="M1650" s="942"/>
      <c r="N1650" s="943"/>
    </row>
    <row r="1651" spans="1:14" s="353" customFormat="1" ht="25.5" x14ac:dyDescent="0.25">
      <c r="A1651" s="329">
        <v>3</v>
      </c>
      <c r="B1651" s="313" t="s">
        <v>1732</v>
      </c>
      <c r="C1651" s="358"/>
      <c r="D1651" s="358"/>
      <c r="E1651" s="358"/>
      <c r="F1651" s="358"/>
      <c r="G1651" s="362"/>
      <c r="H1651" s="362"/>
      <c r="I1651" s="356"/>
      <c r="J1651" s="942"/>
      <c r="K1651" s="942"/>
      <c r="L1651" s="942"/>
      <c r="M1651" s="942"/>
      <c r="N1651" s="943"/>
    </row>
    <row r="1652" spans="1:14" s="353" customFormat="1" ht="25.5" x14ac:dyDescent="0.25">
      <c r="A1652" s="329" t="s">
        <v>1044</v>
      </c>
      <c r="B1652" s="312" t="s">
        <v>1733</v>
      </c>
      <c r="C1652" s="300">
        <v>40787</v>
      </c>
      <c r="D1652" s="300">
        <v>41389</v>
      </c>
      <c r="E1652" s="300">
        <v>40767</v>
      </c>
      <c r="F1652" s="300">
        <v>41389</v>
      </c>
      <c r="G1652" s="309">
        <v>100</v>
      </c>
      <c r="H1652" s="357" t="s">
        <v>291</v>
      </c>
      <c r="I1652" s="356"/>
      <c r="J1652" s="942"/>
      <c r="K1652" s="942"/>
      <c r="L1652" s="942"/>
      <c r="M1652" s="942"/>
      <c r="N1652" s="943"/>
    </row>
    <row r="1653" spans="1:14" s="353" customFormat="1" ht="15.75" x14ac:dyDescent="0.25">
      <c r="A1653" s="329" t="s">
        <v>1046</v>
      </c>
      <c r="B1653" s="312" t="s">
        <v>1734</v>
      </c>
      <c r="C1653" s="300">
        <v>41181</v>
      </c>
      <c r="D1653" s="300">
        <v>41460</v>
      </c>
      <c r="E1653" s="300">
        <v>41181</v>
      </c>
      <c r="F1653" s="300">
        <v>41460</v>
      </c>
      <c r="G1653" s="309">
        <v>100</v>
      </c>
      <c r="H1653" s="357" t="s">
        <v>291</v>
      </c>
      <c r="I1653" s="356"/>
      <c r="J1653" s="942"/>
      <c r="K1653" s="942"/>
      <c r="L1653" s="942"/>
      <c r="M1653" s="942"/>
      <c r="N1653" s="943"/>
    </row>
    <row r="1654" spans="1:14" s="353" customFormat="1" ht="15.75" x14ac:dyDescent="0.25">
      <c r="A1654" s="329" t="s">
        <v>1049</v>
      </c>
      <c r="B1654" s="312" t="s">
        <v>1735</v>
      </c>
      <c r="C1654" s="300">
        <v>41181</v>
      </c>
      <c r="D1654" s="300">
        <v>41608</v>
      </c>
      <c r="E1654" s="300">
        <v>41153</v>
      </c>
      <c r="F1654" s="300">
        <v>41608</v>
      </c>
      <c r="G1654" s="309">
        <v>100</v>
      </c>
      <c r="H1654" s="309">
        <v>100</v>
      </c>
      <c r="I1654" s="356"/>
      <c r="J1654" s="942"/>
      <c r="K1654" s="942"/>
      <c r="L1654" s="942"/>
      <c r="M1654" s="942"/>
      <c r="N1654" s="943"/>
    </row>
    <row r="1655" spans="1:14" s="353" customFormat="1" ht="15.75" x14ac:dyDescent="0.25">
      <c r="A1655" s="329" t="s">
        <v>1052</v>
      </c>
      <c r="B1655" s="312" t="s">
        <v>1737</v>
      </c>
      <c r="C1655" s="300">
        <v>41399</v>
      </c>
      <c r="D1655" s="300">
        <v>41608</v>
      </c>
      <c r="E1655" s="300">
        <v>41214</v>
      </c>
      <c r="F1655" s="300">
        <v>41608</v>
      </c>
      <c r="G1655" s="309">
        <v>100</v>
      </c>
      <c r="H1655" s="309">
        <v>100</v>
      </c>
      <c r="I1655" s="356"/>
      <c r="J1655" s="942"/>
      <c r="K1655" s="942"/>
      <c r="L1655" s="942"/>
      <c r="M1655" s="942"/>
      <c r="N1655" s="943"/>
    </row>
    <row r="1656" spans="1:14" s="353" customFormat="1" ht="15.75" x14ac:dyDescent="0.25">
      <c r="A1656" s="329" t="s">
        <v>1054</v>
      </c>
      <c r="B1656" s="312" t="s">
        <v>1738</v>
      </c>
      <c r="C1656" s="300">
        <v>41395</v>
      </c>
      <c r="D1656" s="300">
        <v>41608</v>
      </c>
      <c r="E1656" s="300" t="s">
        <v>291</v>
      </c>
      <c r="F1656" s="300">
        <v>41608</v>
      </c>
      <c r="G1656" s="309">
        <v>100</v>
      </c>
      <c r="H1656" s="309">
        <v>100</v>
      </c>
      <c r="I1656" s="929" t="s">
        <v>1804</v>
      </c>
      <c r="J1656" s="930"/>
      <c r="K1656" s="930"/>
      <c r="L1656" s="930"/>
      <c r="M1656" s="930"/>
      <c r="N1656" s="931"/>
    </row>
    <row r="1657" spans="1:14" s="353" customFormat="1" ht="15.75" x14ac:dyDescent="0.25">
      <c r="A1657" s="329">
        <v>4</v>
      </c>
      <c r="B1657" s="313" t="s">
        <v>1739</v>
      </c>
      <c r="C1657" s="358"/>
      <c r="D1657" s="358"/>
      <c r="E1657" s="358"/>
      <c r="F1657" s="358"/>
      <c r="G1657" s="362"/>
      <c r="H1657" s="362"/>
      <c r="I1657" s="932"/>
      <c r="J1657" s="933"/>
      <c r="K1657" s="933"/>
      <c r="L1657" s="933"/>
      <c r="M1657" s="933"/>
      <c r="N1657" s="934"/>
    </row>
    <row r="1658" spans="1:14" s="353" customFormat="1" ht="15.75" customHeight="1" x14ac:dyDescent="0.25">
      <c r="A1658" s="329" t="s">
        <v>1073</v>
      </c>
      <c r="B1658" s="312" t="s">
        <v>1740</v>
      </c>
      <c r="C1658" s="300">
        <v>41419</v>
      </c>
      <c r="D1658" s="300">
        <v>41623</v>
      </c>
      <c r="E1658" s="300">
        <v>41214</v>
      </c>
      <c r="F1658" s="300">
        <v>41623</v>
      </c>
      <c r="G1658" s="309">
        <v>100</v>
      </c>
      <c r="H1658" s="309">
        <v>100</v>
      </c>
      <c r="I1658" s="932"/>
      <c r="J1658" s="933"/>
      <c r="K1658" s="933"/>
      <c r="L1658" s="933"/>
      <c r="M1658" s="933"/>
      <c r="N1658" s="934"/>
    </row>
    <row r="1659" spans="1:14" s="353" customFormat="1" ht="38.25" x14ac:dyDescent="0.25">
      <c r="A1659" s="329" t="s">
        <v>1078</v>
      </c>
      <c r="B1659" s="312" t="s">
        <v>1741</v>
      </c>
      <c r="C1659" s="358" t="s">
        <v>13</v>
      </c>
      <c r="D1659" s="358" t="s">
        <v>13</v>
      </c>
      <c r="E1659" s="358" t="s">
        <v>291</v>
      </c>
      <c r="F1659" s="358" t="s">
        <v>291</v>
      </c>
      <c r="G1659" s="362" t="s">
        <v>291</v>
      </c>
      <c r="H1659" s="362" t="s">
        <v>291</v>
      </c>
      <c r="I1659" s="932"/>
      <c r="J1659" s="933"/>
      <c r="K1659" s="933"/>
      <c r="L1659" s="933"/>
      <c r="M1659" s="933"/>
      <c r="N1659" s="934"/>
    </row>
    <row r="1660" spans="1:14" s="365" customFormat="1" ht="25.5" x14ac:dyDescent="0.25">
      <c r="A1660" s="329" t="s">
        <v>1087</v>
      </c>
      <c r="B1660" s="312" t="s">
        <v>1742</v>
      </c>
      <c r="C1660" s="300">
        <v>41623</v>
      </c>
      <c r="D1660" s="300">
        <v>41633</v>
      </c>
      <c r="E1660" s="300">
        <v>41623</v>
      </c>
      <c r="F1660" s="358" t="s">
        <v>291</v>
      </c>
      <c r="G1660" s="309">
        <v>80</v>
      </c>
      <c r="H1660" s="309">
        <v>100</v>
      </c>
      <c r="I1660" s="932"/>
      <c r="J1660" s="933"/>
      <c r="K1660" s="933"/>
      <c r="L1660" s="933"/>
      <c r="M1660" s="933"/>
      <c r="N1660" s="934"/>
    </row>
    <row r="1661" spans="1:14" s="365" customFormat="1" ht="26.25" thickBot="1" x14ac:dyDescent="0.3">
      <c r="A1661" s="338" t="s">
        <v>1108</v>
      </c>
      <c r="B1661" s="318" t="s">
        <v>1743</v>
      </c>
      <c r="C1661" s="319">
        <v>41633</v>
      </c>
      <c r="D1661" s="319">
        <v>41639</v>
      </c>
      <c r="E1661" s="366" t="s">
        <v>291</v>
      </c>
      <c r="F1661" s="366" t="s">
        <v>291</v>
      </c>
      <c r="G1661" s="359" t="s">
        <v>291</v>
      </c>
      <c r="H1661" s="359" t="s">
        <v>291</v>
      </c>
      <c r="I1661" s="935"/>
      <c r="J1661" s="936"/>
      <c r="K1661" s="936"/>
      <c r="L1661" s="936"/>
      <c r="M1661" s="936"/>
      <c r="N1661" s="937"/>
    </row>
    <row r="1662" spans="1:14" ht="35.25" customHeight="1" thickBot="1" x14ac:dyDescent="0.25">
      <c r="B1662" s="907" t="s">
        <v>1816</v>
      </c>
      <c r="C1662" s="907"/>
      <c r="D1662" s="907"/>
      <c r="E1662" s="907"/>
      <c r="F1662" s="907"/>
      <c r="G1662" s="907"/>
      <c r="H1662" s="907"/>
      <c r="I1662" s="907"/>
    </row>
    <row r="1663" spans="1:14" x14ac:dyDescent="0.2">
      <c r="A1663" s="326">
        <v>1</v>
      </c>
      <c r="B1663" s="305" t="s">
        <v>1719</v>
      </c>
      <c r="C1663" s="291"/>
      <c r="D1663" s="291"/>
      <c r="E1663" s="367"/>
      <c r="F1663" s="291"/>
      <c r="G1663" s="291"/>
      <c r="H1663" s="291"/>
      <c r="I1663" s="291"/>
      <c r="J1663" s="944"/>
      <c r="K1663" s="944"/>
      <c r="L1663" s="944"/>
      <c r="M1663" s="944"/>
      <c r="N1663" s="945"/>
    </row>
    <row r="1664" spans="1:14" x14ac:dyDescent="0.2">
      <c r="A1664" s="329" t="s">
        <v>787</v>
      </c>
      <c r="B1664" s="308" t="s">
        <v>1720</v>
      </c>
      <c r="C1664" s="262" t="s">
        <v>13</v>
      </c>
      <c r="D1664" s="262" t="s">
        <v>13</v>
      </c>
      <c r="E1664" s="262" t="s">
        <v>291</v>
      </c>
      <c r="F1664" s="332" t="s">
        <v>291</v>
      </c>
      <c r="G1664" s="297" t="s">
        <v>291</v>
      </c>
      <c r="H1664" s="297" t="s">
        <v>291</v>
      </c>
      <c r="I1664" s="332"/>
      <c r="J1664" s="940"/>
      <c r="K1664" s="940"/>
      <c r="L1664" s="940"/>
      <c r="M1664" s="940"/>
      <c r="N1664" s="941"/>
    </row>
    <row r="1665" spans="1:14" x14ac:dyDescent="0.2">
      <c r="A1665" s="329" t="s">
        <v>799</v>
      </c>
      <c r="B1665" s="308" t="s">
        <v>1721</v>
      </c>
      <c r="C1665" s="330" t="s">
        <v>13</v>
      </c>
      <c r="D1665" s="330" t="s">
        <v>13</v>
      </c>
      <c r="E1665" s="262" t="s">
        <v>291</v>
      </c>
      <c r="F1665" s="332" t="s">
        <v>291</v>
      </c>
      <c r="G1665" s="297" t="s">
        <v>291</v>
      </c>
      <c r="H1665" s="297" t="s">
        <v>291</v>
      </c>
      <c r="I1665" s="332"/>
      <c r="J1665" s="940"/>
      <c r="K1665" s="940"/>
      <c r="L1665" s="940"/>
      <c r="M1665" s="940"/>
      <c r="N1665" s="941"/>
    </row>
    <row r="1666" spans="1:14" ht="25.5" x14ac:dyDescent="0.2">
      <c r="A1666" s="329" t="s">
        <v>801</v>
      </c>
      <c r="B1666" s="312" t="s">
        <v>1722</v>
      </c>
      <c r="C1666" s="300">
        <v>40735</v>
      </c>
      <c r="D1666" s="300">
        <v>40835</v>
      </c>
      <c r="E1666" s="300">
        <v>40735</v>
      </c>
      <c r="F1666" s="300">
        <v>40835</v>
      </c>
      <c r="G1666" s="309">
        <v>100</v>
      </c>
      <c r="H1666" s="296" t="s">
        <v>291</v>
      </c>
      <c r="I1666" s="332"/>
      <c r="J1666" s="940"/>
      <c r="K1666" s="940"/>
      <c r="L1666" s="940"/>
      <c r="M1666" s="940"/>
      <c r="N1666" s="941"/>
    </row>
    <row r="1667" spans="1:14" ht="43.5" customHeight="1" x14ac:dyDescent="0.2">
      <c r="A1667" s="329" t="s">
        <v>803</v>
      </c>
      <c r="B1667" s="312" t="s">
        <v>1727</v>
      </c>
      <c r="C1667" s="300">
        <v>41090</v>
      </c>
      <c r="D1667" s="300">
        <v>41243</v>
      </c>
      <c r="E1667" s="300">
        <v>41090</v>
      </c>
      <c r="F1667" s="300">
        <v>41401</v>
      </c>
      <c r="G1667" s="309">
        <v>100</v>
      </c>
      <c r="H1667" s="309" t="s">
        <v>13</v>
      </c>
      <c r="I1667" s="309"/>
      <c r="J1667" s="940"/>
      <c r="K1667" s="940"/>
      <c r="L1667" s="940"/>
      <c r="M1667" s="940"/>
      <c r="N1667" s="941"/>
    </row>
    <row r="1668" spans="1:14" ht="43.5" customHeight="1" x14ac:dyDescent="0.2">
      <c r="A1668" s="329" t="s">
        <v>1724</v>
      </c>
      <c r="B1668" s="312" t="s">
        <v>1725</v>
      </c>
      <c r="C1668" s="300">
        <v>41243</v>
      </c>
      <c r="D1668" s="300">
        <v>41258</v>
      </c>
      <c r="E1668" s="300">
        <v>41401</v>
      </c>
      <c r="F1668" s="300">
        <v>41424</v>
      </c>
      <c r="G1668" s="309">
        <v>100</v>
      </c>
      <c r="H1668" s="309" t="s">
        <v>13</v>
      </c>
      <c r="I1668" s="309"/>
      <c r="J1668" s="940"/>
      <c r="K1668" s="940"/>
      <c r="L1668" s="940"/>
      <c r="M1668" s="940"/>
      <c r="N1668" s="941"/>
    </row>
    <row r="1669" spans="1:14" ht="43.5" customHeight="1" x14ac:dyDescent="0.2">
      <c r="A1669" s="329" t="s">
        <v>1726</v>
      </c>
      <c r="B1669" s="312" t="s">
        <v>1723</v>
      </c>
      <c r="C1669" s="300">
        <v>41243</v>
      </c>
      <c r="D1669" s="300">
        <v>41258</v>
      </c>
      <c r="E1669" s="300">
        <v>41401</v>
      </c>
      <c r="F1669" s="300">
        <v>41424</v>
      </c>
      <c r="G1669" s="309">
        <v>100</v>
      </c>
      <c r="H1669" s="309" t="s">
        <v>13</v>
      </c>
      <c r="I1669" s="309"/>
      <c r="J1669" s="940"/>
      <c r="K1669" s="940"/>
      <c r="L1669" s="940"/>
      <c r="M1669" s="940"/>
      <c r="N1669" s="941"/>
    </row>
    <row r="1670" spans="1:14" x14ac:dyDescent="0.2">
      <c r="A1670" s="329">
        <v>2</v>
      </c>
      <c r="B1670" s="313" t="s">
        <v>1728</v>
      </c>
      <c r="C1670" s="300"/>
      <c r="D1670" s="300"/>
      <c r="E1670" s="300"/>
      <c r="F1670" s="300"/>
      <c r="G1670" s="296"/>
      <c r="H1670" s="296"/>
      <c r="I1670" s="332"/>
      <c r="J1670" s="940"/>
      <c r="K1670" s="940"/>
      <c r="L1670" s="940"/>
      <c r="M1670" s="940"/>
      <c r="N1670" s="941"/>
    </row>
    <row r="1671" spans="1:14" ht="25.5" x14ac:dyDescent="0.2">
      <c r="A1671" s="329" t="s">
        <v>815</v>
      </c>
      <c r="B1671" s="312" t="s">
        <v>1729</v>
      </c>
      <c r="C1671" s="300">
        <v>41243</v>
      </c>
      <c r="D1671" s="300">
        <v>41268</v>
      </c>
      <c r="E1671" s="300">
        <v>41243</v>
      </c>
      <c r="F1671" s="300">
        <v>41253</v>
      </c>
      <c r="G1671" s="309">
        <v>100</v>
      </c>
      <c r="H1671" s="296" t="s">
        <v>13</v>
      </c>
      <c r="I1671" s="332"/>
      <c r="J1671" s="940"/>
      <c r="K1671" s="940"/>
      <c r="L1671" s="940"/>
      <c r="M1671" s="940"/>
      <c r="N1671" s="941"/>
    </row>
    <row r="1672" spans="1:14" ht="38.25" customHeight="1" x14ac:dyDescent="0.2">
      <c r="A1672" s="329" t="s">
        <v>218</v>
      </c>
      <c r="B1672" s="312" t="s">
        <v>1730</v>
      </c>
      <c r="C1672" s="300">
        <v>41212</v>
      </c>
      <c r="D1672" s="300">
        <v>41527</v>
      </c>
      <c r="E1672" s="300">
        <v>41212</v>
      </c>
      <c r="F1672" s="300" t="s">
        <v>291</v>
      </c>
      <c r="G1672" s="309">
        <v>99</v>
      </c>
      <c r="H1672" s="309">
        <v>100</v>
      </c>
      <c r="I1672" s="880" t="s">
        <v>1808</v>
      </c>
      <c r="J1672" s="881"/>
      <c r="K1672" s="881"/>
      <c r="L1672" s="881"/>
      <c r="M1672" s="881"/>
      <c r="N1672" s="882"/>
    </row>
    <row r="1673" spans="1:14" ht="25.5" x14ac:dyDescent="0.2">
      <c r="A1673" s="329" t="s">
        <v>818</v>
      </c>
      <c r="B1673" s="323" t="s">
        <v>1731</v>
      </c>
      <c r="C1673" s="300" t="s">
        <v>291</v>
      </c>
      <c r="D1673" s="300" t="s">
        <v>291</v>
      </c>
      <c r="E1673" s="300" t="s">
        <v>291</v>
      </c>
      <c r="F1673" s="300" t="s">
        <v>291</v>
      </c>
      <c r="G1673" s="300" t="s">
        <v>291</v>
      </c>
      <c r="H1673" s="300" t="s">
        <v>291</v>
      </c>
      <c r="I1673" s="332"/>
      <c r="J1673" s="940"/>
      <c r="K1673" s="940"/>
      <c r="L1673" s="940"/>
      <c r="M1673" s="940"/>
      <c r="N1673" s="941"/>
    </row>
    <row r="1674" spans="1:14" ht="25.5" x14ac:dyDescent="0.2">
      <c r="A1674" s="329">
        <v>3</v>
      </c>
      <c r="B1674" s="313" t="s">
        <v>1732</v>
      </c>
      <c r="C1674" s="300"/>
      <c r="D1674" s="300"/>
      <c r="E1674" s="300"/>
      <c r="F1674" s="300"/>
      <c r="G1674" s="296"/>
      <c r="H1674" s="296"/>
      <c r="I1674" s="332"/>
      <c r="J1674" s="940"/>
      <c r="K1674" s="940"/>
      <c r="L1674" s="940"/>
      <c r="M1674" s="940"/>
      <c r="N1674" s="941"/>
    </row>
    <row r="1675" spans="1:14" ht="25.5" x14ac:dyDescent="0.2">
      <c r="A1675" s="329" t="s">
        <v>1044</v>
      </c>
      <c r="B1675" s="312" t="s">
        <v>1733</v>
      </c>
      <c r="C1675" s="300">
        <v>41268</v>
      </c>
      <c r="D1675" s="300">
        <v>41335</v>
      </c>
      <c r="E1675" s="300">
        <v>41268</v>
      </c>
      <c r="F1675" s="300">
        <v>41335</v>
      </c>
      <c r="G1675" s="309">
        <v>100</v>
      </c>
      <c r="H1675" s="309" t="s">
        <v>13</v>
      </c>
      <c r="I1675" s="332"/>
      <c r="J1675" s="940"/>
      <c r="K1675" s="940"/>
      <c r="L1675" s="940"/>
      <c r="M1675" s="940"/>
      <c r="N1675" s="941"/>
    </row>
    <row r="1676" spans="1:14" x14ac:dyDescent="0.2">
      <c r="A1676" s="329" t="s">
        <v>1046</v>
      </c>
      <c r="B1676" s="312" t="s">
        <v>1734</v>
      </c>
      <c r="C1676" s="300">
        <v>41335</v>
      </c>
      <c r="D1676" s="300">
        <v>41556</v>
      </c>
      <c r="E1676" s="300">
        <v>41334</v>
      </c>
      <c r="F1676" s="300">
        <v>41456</v>
      </c>
      <c r="G1676" s="309">
        <v>100</v>
      </c>
      <c r="H1676" s="309" t="s">
        <v>13</v>
      </c>
      <c r="I1676" s="332"/>
      <c r="J1676" s="940"/>
      <c r="K1676" s="940"/>
      <c r="L1676" s="940"/>
      <c r="M1676" s="940"/>
      <c r="N1676" s="941"/>
    </row>
    <row r="1677" spans="1:14" x14ac:dyDescent="0.2">
      <c r="A1677" s="329" t="s">
        <v>1049</v>
      </c>
      <c r="B1677" s="312" t="s">
        <v>1735</v>
      </c>
      <c r="C1677" s="300">
        <v>41335</v>
      </c>
      <c r="D1677" s="300">
        <v>41608</v>
      </c>
      <c r="E1677" s="300">
        <v>41335</v>
      </c>
      <c r="F1677" s="300">
        <v>41608</v>
      </c>
      <c r="G1677" s="309">
        <v>100</v>
      </c>
      <c r="H1677" s="309">
        <v>100</v>
      </c>
      <c r="I1677" s="332"/>
      <c r="J1677" s="940"/>
      <c r="K1677" s="940"/>
      <c r="L1677" s="940"/>
      <c r="M1677" s="940"/>
      <c r="N1677" s="941"/>
    </row>
    <row r="1678" spans="1:14" x14ac:dyDescent="0.2">
      <c r="A1678" s="329" t="s">
        <v>1052</v>
      </c>
      <c r="B1678" s="312" t="s">
        <v>1737</v>
      </c>
      <c r="C1678" s="300">
        <v>41548</v>
      </c>
      <c r="D1678" s="300">
        <v>41608</v>
      </c>
      <c r="E1678" s="300">
        <v>41456</v>
      </c>
      <c r="F1678" s="300">
        <v>41608</v>
      </c>
      <c r="G1678" s="309">
        <v>100</v>
      </c>
      <c r="H1678" s="309">
        <v>100</v>
      </c>
      <c r="I1678" s="929" t="s">
        <v>1804</v>
      </c>
      <c r="J1678" s="930"/>
      <c r="K1678" s="930"/>
      <c r="L1678" s="930"/>
      <c r="M1678" s="930"/>
      <c r="N1678" s="931"/>
    </row>
    <row r="1679" spans="1:14" ht="12.75" customHeight="1" x14ac:dyDescent="0.2">
      <c r="A1679" s="329" t="s">
        <v>1054</v>
      </c>
      <c r="B1679" s="312" t="s">
        <v>1738</v>
      </c>
      <c r="C1679" s="300">
        <v>41556</v>
      </c>
      <c r="D1679" s="300">
        <v>41608</v>
      </c>
      <c r="E1679" s="300">
        <v>41556</v>
      </c>
      <c r="F1679" s="300">
        <v>41608</v>
      </c>
      <c r="G1679" s="309">
        <v>100</v>
      </c>
      <c r="H1679" s="309">
        <v>100</v>
      </c>
      <c r="I1679" s="932"/>
      <c r="J1679" s="933"/>
      <c r="K1679" s="933"/>
      <c r="L1679" s="933"/>
      <c r="M1679" s="933"/>
      <c r="N1679" s="934"/>
    </row>
    <row r="1680" spans="1:14" ht="15" customHeight="1" x14ac:dyDescent="0.2">
      <c r="A1680" s="329">
        <v>4</v>
      </c>
      <c r="B1680" s="313" t="s">
        <v>1739</v>
      </c>
      <c r="C1680" s="300"/>
      <c r="D1680" s="300"/>
      <c r="E1680" s="300"/>
      <c r="F1680" s="300"/>
      <c r="G1680" s="296" t="s">
        <v>291</v>
      </c>
      <c r="H1680" s="296"/>
      <c r="I1680" s="932"/>
      <c r="J1680" s="933"/>
      <c r="K1680" s="933"/>
      <c r="L1680" s="933"/>
      <c r="M1680" s="933"/>
      <c r="N1680" s="934"/>
    </row>
    <row r="1681" spans="1:14" ht="12.75" customHeight="1" x14ac:dyDescent="0.2">
      <c r="A1681" s="329" t="s">
        <v>1073</v>
      </c>
      <c r="B1681" s="312" t="s">
        <v>1740</v>
      </c>
      <c r="C1681" s="300">
        <v>41608</v>
      </c>
      <c r="D1681" s="300">
        <v>41623</v>
      </c>
      <c r="E1681" s="300">
        <v>41608</v>
      </c>
      <c r="F1681" s="300">
        <v>41623</v>
      </c>
      <c r="G1681" s="309">
        <v>100</v>
      </c>
      <c r="H1681" s="309">
        <v>100</v>
      </c>
      <c r="I1681" s="932"/>
      <c r="J1681" s="933"/>
      <c r="K1681" s="933"/>
      <c r="L1681" s="933"/>
      <c r="M1681" s="933"/>
      <c r="N1681" s="934"/>
    </row>
    <row r="1682" spans="1:14" ht="38.25" x14ac:dyDescent="0.2">
      <c r="A1682" s="329" t="s">
        <v>1078</v>
      </c>
      <c r="B1682" s="312" t="s">
        <v>1741</v>
      </c>
      <c r="C1682" s="300" t="s">
        <v>13</v>
      </c>
      <c r="D1682" s="300" t="s">
        <v>13</v>
      </c>
      <c r="E1682" s="300" t="s">
        <v>291</v>
      </c>
      <c r="F1682" s="300" t="s">
        <v>291</v>
      </c>
      <c r="G1682" s="296" t="s">
        <v>291</v>
      </c>
      <c r="H1682" s="296" t="s">
        <v>291</v>
      </c>
      <c r="I1682" s="932"/>
      <c r="J1682" s="933"/>
      <c r="K1682" s="933"/>
      <c r="L1682" s="933"/>
      <c r="M1682" s="933"/>
      <c r="N1682" s="934"/>
    </row>
    <row r="1683" spans="1:14" ht="25.5" x14ac:dyDescent="0.2">
      <c r="A1683" s="329" t="s">
        <v>1087</v>
      </c>
      <c r="B1683" s="312" t="s">
        <v>1742</v>
      </c>
      <c r="C1683" s="300">
        <v>41623</v>
      </c>
      <c r="D1683" s="300">
        <v>41633</v>
      </c>
      <c r="E1683" s="300">
        <v>41633</v>
      </c>
      <c r="F1683" s="300" t="s">
        <v>291</v>
      </c>
      <c r="G1683" s="309">
        <v>80</v>
      </c>
      <c r="H1683" s="309">
        <v>100</v>
      </c>
      <c r="I1683" s="932"/>
      <c r="J1683" s="933"/>
      <c r="K1683" s="933"/>
      <c r="L1683" s="933"/>
      <c r="M1683" s="933"/>
      <c r="N1683" s="934"/>
    </row>
    <row r="1684" spans="1:14" ht="26.25" thickBot="1" x14ac:dyDescent="0.25">
      <c r="A1684" s="338" t="s">
        <v>1108</v>
      </c>
      <c r="B1684" s="318" t="s">
        <v>1792</v>
      </c>
      <c r="C1684" s="319">
        <v>41633</v>
      </c>
      <c r="D1684" s="319">
        <v>41639</v>
      </c>
      <c r="E1684" s="319" t="s">
        <v>291</v>
      </c>
      <c r="F1684" s="319" t="s">
        <v>291</v>
      </c>
      <c r="G1684" s="339" t="s">
        <v>291</v>
      </c>
      <c r="H1684" s="339" t="s">
        <v>291</v>
      </c>
      <c r="I1684" s="935"/>
      <c r="J1684" s="936"/>
      <c r="K1684" s="936"/>
      <c r="L1684" s="936"/>
      <c r="M1684" s="936"/>
      <c r="N1684" s="937"/>
    </row>
    <row r="1685" spans="1:14" ht="52.5" customHeight="1" thickBot="1" x14ac:dyDescent="0.25">
      <c r="B1685" s="913" t="s">
        <v>1817</v>
      </c>
      <c r="C1685" s="913"/>
      <c r="D1685" s="913"/>
      <c r="E1685" s="913"/>
      <c r="F1685" s="913"/>
      <c r="G1685" s="913"/>
      <c r="H1685" s="913"/>
      <c r="I1685" s="913"/>
    </row>
    <row r="1686" spans="1:14" x14ac:dyDescent="0.2">
      <c r="A1686" s="288">
        <v>1</v>
      </c>
      <c r="B1686" s="305" t="s">
        <v>1719</v>
      </c>
      <c r="C1686" s="305"/>
      <c r="D1686" s="306"/>
      <c r="E1686" s="306"/>
      <c r="F1686" s="306"/>
      <c r="G1686" s="306"/>
      <c r="H1686" s="307"/>
      <c r="I1686" s="368"/>
      <c r="J1686" s="938"/>
      <c r="K1686" s="938"/>
      <c r="L1686" s="938"/>
      <c r="M1686" s="938"/>
      <c r="N1686" s="939"/>
    </row>
    <row r="1687" spans="1:14" x14ac:dyDescent="0.2">
      <c r="A1687" s="294" t="s">
        <v>787</v>
      </c>
      <c r="B1687" s="308" t="s">
        <v>1720</v>
      </c>
      <c r="C1687" s="309" t="s">
        <v>13</v>
      </c>
      <c r="D1687" s="309" t="s">
        <v>13</v>
      </c>
      <c r="E1687" s="309" t="s">
        <v>13</v>
      </c>
      <c r="F1687" s="309" t="s">
        <v>13</v>
      </c>
      <c r="G1687" s="309" t="s">
        <v>13</v>
      </c>
      <c r="H1687" s="309" t="s">
        <v>13</v>
      </c>
      <c r="I1687" s="369"/>
      <c r="J1687" s="920" t="s">
        <v>13</v>
      </c>
      <c r="K1687" s="920"/>
      <c r="L1687" s="920"/>
      <c r="M1687" s="920"/>
      <c r="N1687" s="921"/>
    </row>
    <row r="1688" spans="1:14" x14ac:dyDescent="0.2">
      <c r="A1688" s="294" t="s">
        <v>799</v>
      </c>
      <c r="B1688" s="308" t="s">
        <v>1721</v>
      </c>
      <c r="C1688" s="309" t="s">
        <v>13</v>
      </c>
      <c r="D1688" s="309" t="s">
        <v>13</v>
      </c>
      <c r="E1688" s="309" t="s">
        <v>13</v>
      </c>
      <c r="F1688" s="309" t="s">
        <v>13</v>
      </c>
      <c r="G1688" s="309" t="s">
        <v>13</v>
      </c>
      <c r="H1688" s="309" t="s">
        <v>13</v>
      </c>
      <c r="I1688" s="369"/>
      <c r="J1688" s="920" t="s">
        <v>13</v>
      </c>
      <c r="K1688" s="920"/>
      <c r="L1688" s="920"/>
      <c r="M1688" s="920"/>
      <c r="N1688" s="921"/>
    </row>
    <row r="1689" spans="1:14" ht="25.5" x14ac:dyDescent="0.2">
      <c r="A1689" s="294" t="s">
        <v>801</v>
      </c>
      <c r="B1689" s="310" t="s">
        <v>1796</v>
      </c>
      <c r="C1689" s="300">
        <v>39963</v>
      </c>
      <c r="D1689" s="300">
        <v>40053</v>
      </c>
      <c r="E1689" s="300">
        <v>39963</v>
      </c>
      <c r="F1689" s="300">
        <v>40053</v>
      </c>
      <c r="G1689" s="262">
        <v>100</v>
      </c>
      <c r="H1689" s="309" t="s">
        <v>13</v>
      </c>
      <c r="I1689" s="369"/>
      <c r="J1689" s="920" t="s">
        <v>13</v>
      </c>
      <c r="K1689" s="920"/>
      <c r="L1689" s="920"/>
      <c r="M1689" s="920"/>
      <c r="N1689" s="921"/>
    </row>
    <row r="1690" spans="1:14" ht="38.25" x14ac:dyDescent="0.2">
      <c r="A1690" s="294" t="s">
        <v>803</v>
      </c>
      <c r="B1690" s="312" t="s">
        <v>1727</v>
      </c>
      <c r="C1690" s="300">
        <v>40802</v>
      </c>
      <c r="D1690" s="300">
        <v>40862</v>
      </c>
      <c r="E1690" s="300">
        <v>40802</v>
      </c>
      <c r="F1690" s="300">
        <v>40869</v>
      </c>
      <c r="G1690" s="262">
        <v>100</v>
      </c>
      <c r="H1690" s="309" t="s">
        <v>13</v>
      </c>
      <c r="I1690" s="369"/>
      <c r="J1690" s="920" t="s">
        <v>13</v>
      </c>
      <c r="K1690" s="920"/>
      <c r="L1690" s="920"/>
      <c r="M1690" s="920"/>
      <c r="N1690" s="921"/>
    </row>
    <row r="1691" spans="1:14" x14ac:dyDescent="0.2">
      <c r="A1691" s="294" t="s">
        <v>1724</v>
      </c>
      <c r="B1691" s="312" t="s">
        <v>1725</v>
      </c>
      <c r="C1691" s="300">
        <v>40862</v>
      </c>
      <c r="D1691" s="300">
        <v>40867</v>
      </c>
      <c r="E1691" s="300">
        <v>40862</v>
      </c>
      <c r="F1691" s="300">
        <v>40870</v>
      </c>
      <c r="G1691" s="262">
        <v>100</v>
      </c>
      <c r="H1691" s="309" t="s">
        <v>13</v>
      </c>
      <c r="I1691" s="369"/>
      <c r="J1691" s="920" t="s">
        <v>13</v>
      </c>
      <c r="K1691" s="920"/>
      <c r="L1691" s="920"/>
      <c r="M1691" s="920"/>
      <c r="N1691" s="921"/>
    </row>
    <row r="1692" spans="1:14" x14ac:dyDescent="0.2">
      <c r="A1692" s="294" t="s">
        <v>1726</v>
      </c>
      <c r="B1692" s="312" t="s">
        <v>1723</v>
      </c>
      <c r="C1692" s="300">
        <v>40862</v>
      </c>
      <c r="D1692" s="300">
        <v>40867</v>
      </c>
      <c r="E1692" s="300">
        <v>40862</v>
      </c>
      <c r="F1692" s="300">
        <v>40870</v>
      </c>
      <c r="G1692" s="262">
        <v>100</v>
      </c>
      <c r="H1692" s="309"/>
      <c r="I1692" s="369"/>
      <c r="J1692" s="920"/>
      <c r="K1692" s="920"/>
      <c r="L1692" s="920"/>
      <c r="M1692" s="920"/>
      <c r="N1692" s="921"/>
    </row>
    <row r="1693" spans="1:14" x14ac:dyDescent="0.2">
      <c r="A1693" s="294">
        <v>2</v>
      </c>
      <c r="B1693" s="313" t="s">
        <v>1728</v>
      </c>
      <c r="C1693" s="313"/>
      <c r="D1693" s="313"/>
      <c r="E1693" s="314"/>
      <c r="F1693" s="314"/>
      <c r="G1693" s="315"/>
      <c r="H1693" s="309"/>
      <c r="I1693" s="370"/>
      <c r="J1693" s="920"/>
      <c r="K1693" s="920"/>
      <c r="L1693" s="920"/>
      <c r="M1693" s="920"/>
      <c r="N1693" s="921"/>
    </row>
    <row r="1694" spans="1:14" ht="25.5" x14ac:dyDescent="0.2">
      <c r="A1694" s="294" t="s">
        <v>815</v>
      </c>
      <c r="B1694" s="312" t="s">
        <v>1729</v>
      </c>
      <c r="C1694" s="300">
        <v>40868</v>
      </c>
      <c r="D1694" s="300">
        <v>40971</v>
      </c>
      <c r="E1694" s="311">
        <v>40868</v>
      </c>
      <c r="F1694" s="311">
        <v>40886</v>
      </c>
      <c r="G1694" s="262">
        <v>100</v>
      </c>
      <c r="H1694" s="262" t="s">
        <v>13</v>
      </c>
      <c r="I1694" s="369"/>
      <c r="J1694" s="920" t="s">
        <v>13</v>
      </c>
      <c r="K1694" s="920"/>
      <c r="L1694" s="920"/>
      <c r="M1694" s="920"/>
      <c r="N1694" s="921"/>
    </row>
    <row r="1695" spans="1:14" ht="38.25" x14ac:dyDescent="0.2">
      <c r="A1695" s="294" t="s">
        <v>218</v>
      </c>
      <c r="B1695" s="312" t="s">
        <v>1730</v>
      </c>
      <c r="C1695" s="300">
        <v>41214</v>
      </c>
      <c r="D1695" s="300">
        <v>41527</v>
      </c>
      <c r="E1695" s="300">
        <v>41214</v>
      </c>
      <c r="F1695" s="311">
        <v>41547</v>
      </c>
      <c r="G1695" s="262">
        <v>100</v>
      </c>
      <c r="H1695" s="309"/>
      <c r="I1695" s="369"/>
      <c r="J1695" s="920" t="s">
        <v>13</v>
      </c>
      <c r="K1695" s="920"/>
      <c r="L1695" s="920"/>
      <c r="M1695" s="920"/>
      <c r="N1695" s="921"/>
    </row>
    <row r="1696" spans="1:14" ht="25.5" x14ac:dyDescent="0.2">
      <c r="A1696" s="294" t="s">
        <v>818</v>
      </c>
      <c r="B1696" s="322" t="s">
        <v>1731</v>
      </c>
      <c r="C1696" s="300" t="s">
        <v>13</v>
      </c>
      <c r="D1696" s="300" t="s">
        <v>13</v>
      </c>
      <c r="E1696" s="311" t="s">
        <v>13</v>
      </c>
      <c r="F1696" s="311" t="s">
        <v>13</v>
      </c>
      <c r="G1696" s="262" t="s">
        <v>13</v>
      </c>
      <c r="H1696" s="309" t="s">
        <v>13</v>
      </c>
      <c r="I1696" s="369"/>
      <c r="J1696" s="920" t="s">
        <v>13</v>
      </c>
      <c r="K1696" s="920"/>
      <c r="L1696" s="920"/>
      <c r="M1696" s="920"/>
      <c r="N1696" s="921"/>
    </row>
    <row r="1697" spans="1:14" ht="25.5" x14ac:dyDescent="0.2">
      <c r="A1697" s="294">
        <v>3</v>
      </c>
      <c r="B1697" s="313" t="s">
        <v>1732</v>
      </c>
      <c r="C1697" s="313"/>
      <c r="D1697" s="313"/>
      <c r="E1697" s="314"/>
      <c r="F1697" s="314"/>
      <c r="G1697" s="315"/>
      <c r="H1697" s="315"/>
      <c r="I1697" s="370"/>
      <c r="J1697" s="920"/>
      <c r="K1697" s="920"/>
      <c r="L1697" s="920"/>
      <c r="M1697" s="920"/>
      <c r="N1697" s="921"/>
    </row>
    <row r="1698" spans="1:14" ht="25.5" x14ac:dyDescent="0.2">
      <c r="A1698" s="294" t="s">
        <v>1044</v>
      </c>
      <c r="B1698" s="312" t="s">
        <v>1733</v>
      </c>
      <c r="C1698" s="300">
        <v>40972</v>
      </c>
      <c r="D1698" s="300">
        <v>41032</v>
      </c>
      <c r="E1698" s="311">
        <v>40945</v>
      </c>
      <c r="F1698" s="311">
        <v>41003</v>
      </c>
      <c r="G1698" s="262">
        <v>100</v>
      </c>
      <c r="H1698" s="309" t="s">
        <v>13</v>
      </c>
      <c r="I1698" s="369"/>
      <c r="J1698" s="925" t="s">
        <v>13</v>
      </c>
      <c r="K1698" s="925"/>
      <c r="L1698" s="925"/>
      <c r="M1698" s="925"/>
      <c r="N1698" s="926"/>
    </row>
    <row r="1699" spans="1:14" x14ac:dyDescent="0.2">
      <c r="A1699" s="294" t="s">
        <v>1046</v>
      </c>
      <c r="B1699" s="312" t="s">
        <v>1734</v>
      </c>
      <c r="C1699" s="300">
        <v>40916</v>
      </c>
      <c r="D1699" s="300">
        <v>41096</v>
      </c>
      <c r="E1699" s="311">
        <f>F1694+30</f>
        <v>40916</v>
      </c>
      <c r="F1699" s="311">
        <v>40999</v>
      </c>
      <c r="G1699" s="262">
        <v>100</v>
      </c>
      <c r="H1699" s="309" t="s">
        <v>13</v>
      </c>
      <c r="I1699" s="369"/>
      <c r="J1699" s="920" t="s">
        <v>13</v>
      </c>
      <c r="K1699" s="920"/>
      <c r="L1699" s="920"/>
      <c r="M1699" s="920"/>
      <c r="N1699" s="921"/>
    </row>
    <row r="1700" spans="1:14" x14ac:dyDescent="0.2">
      <c r="A1700" s="294" t="s">
        <v>1049</v>
      </c>
      <c r="B1700" s="312" t="s">
        <v>1735</v>
      </c>
      <c r="C1700" s="300">
        <v>41037</v>
      </c>
      <c r="D1700" s="300">
        <v>41365</v>
      </c>
      <c r="E1700" s="311">
        <f>F1698+5</f>
        <v>41008</v>
      </c>
      <c r="F1700" s="300">
        <v>41365</v>
      </c>
      <c r="G1700" s="262">
        <v>100</v>
      </c>
      <c r="H1700" s="309" t="s">
        <v>13</v>
      </c>
      <c r="I1700" s="369"/>
      <c r="J1700" s="927" t="s">
        <v>13</v>
      </c>
      <c r="K1700" s="927"/>
      <c r="L1700" s="927"/>
      <c r="M1700" s="927"/>
      <c r="N1700" s="928"/>
    </row>
    <row r="1701" spans="1:14" x14ac:dyDescent="0.2">
      <c r="A1701" s="294" t="s">
        <v>1052</v>
      </c>
      <c r="B1701" s="312" t="s">
        <v>1737</v>
      </c>
      <c r="C1701" s="300">
        <v>41365</v>
      </c>
      <c r="D1701" s="300">
        <v>41409</v>
      </c>
      <c r="E1701" s="300">
        <v>41365</v>
      </c>
      <c r="F1701" s="300">
        <v>41372</v>
      </c>
      <c r="G1701" s="262">
        <v>100</v>
      </c>
      <c r="H1701" s="309" t="s">
        <v>13</v>
      </c>
      <c r="I1701" s="369"/>
      <c r="J1701" s="920" t="s">
        <v>13</v>
      </c>
      <c r="K1701" s="920"/>
      <c r="L1701" s="920"/>
      <c r="M1701" s="920"/>
      <c r="N1701" s="921"/>
    </row>
    <row r="1702" spans="1:14" x14ac:dyDescent="0.2">
      <c r="A1702" s="294" t="s">
        <v>1054</v>
      </c>
      <c r="B1702" s="312" t="s">
        <v>1738</v>
      </c>
      <c r="C1702" s="300">
        <v>41409</v>
      </c>
      <c r="D1702" s="300">
        <v>41425</v>
      </c>
      <c r="E1702" s="300">
        <v>41372</v>
      </c>
      <c r="F1702" s="300">
        <v>41372</v>
      </c>
      <c r="G1702" s="262">
        <v>100</v>
      </c>
      <c r="H1702" s="309" t="s">
        <v>13</v>
      </c>
      <c r="I1702" s="369"/>
      <c r="J1702" s="920" t="s">
        <v>13</v>
      </c>
      <c r="K1702" s="920"/>
      <c r="L1702" s="920"/>
      <c r="M1702" s="920"/>
      <c r="N1702" s="921"/>
    </row>
    <row r="1703" spans="1:14" x14ac:dyDescent="0.2">
      <c r="A1703" s="294">
        <v>4</v>
      </c>
      <c r="B1703" s="313" t="s">
        <v>1739</v>
      </c>
      <c r="C1703" s="313"/>
      <c r="D1703" s="313"/>
      <c r="E1703" s="300" t="s">
        <v>13</v>
      </c>
      <c r="F1703" s="300" t="s">
        <v>13</v>
      </c>
      <c r="G1703" s="300" t="s">
        <v>13</v>
      </c>
      <c r="H1703" s="309"/>
      <c r="I1703" s="370"/>
      <c r="J1703" s="920"/>
      <c r="K1703" s="920"/>
      <c r="L1703" s="920"/>
      <c r="M1703" s="920"/>
      <c r="N1703" s="921"/>
    </row>
    <row r="1704" spans="1:14" ht="12.75" customHeight="1" x14ac:dyDescent="0.2">
      <c r="A1704" s="294" t="s">
        <v>1073</v>
      </c>
      <c r="B1704" s="312" t="s">
        <v>1740</v>
      </c>
      <c r="C1704" s="300">
        <v>41455</v>
      </c>
      <c r="D1704" s="300">
        <v>41465</v>
      </c>
      <c r="E1704" s="300">
        <v>41372</v>
      </c>
      <c r="F1704" s="300">
        <v>41372</v>
      </c>
      <c r="G1704" s="262">
        <v>100</v>
      </c>
      <c r="H1704" s="262" t="s">
        <v>13</v>
      </c>
      <c r="I1704" s="369"/>
      <c r="J1704" s="922" t="s">
        <v>13</v>
      </c>
      <c r="K1704" s="923"/>
      <c r="L1704" s="923"/>
      <c r="M1704" s="923"/>
      <c r="N1704" s="924"/>
    </row>
    <row r="1705" spans="1:14" ht="38.25" x14ac:dyDescent="0.2">
      <c r="A1705" s="294" t="s">
        <v>1078</v>
      </c>
      <c r="B1705" s="312" t="s">
        <v>1741</v>
      </c>
      <c r="C1705" s="300" t="s">
        <v>13</v>
      </c>
      <c r="D1705" s="300" t="s">
        <v>13</v>
      </c>
      <c r="E1705" s="311" t="s">
        <v>13</v>
      </c>
      <c r="F1705" s="311" t="s">
        <v>13</v>
      </c>
      <c r="G1705" s="300" t="s">
        <v>13</v>
      </c>
      <c r="H1705" s="309" t="s">
        <v>13</v>
      </c>
      <c r="I1705" s="369"/>
      <c r="J1705" s="922" t="s">
        <v>13</v>
      </c>
      <c r="K1705" s="923"/>
      <c r="L1705" s="923"/>
      <c r="M1705" s="923"/>
      <c r="N1705" s="924"/>
    </row>
    <row r="1706" spans="1:14" s="316" customFormat="1" ht="43.5" customHeight="1" x14ac:dyDescent="0.2">
      <c r="A1706" s="294" t="s">
        <v>1087</v>
      </c>
      <c r="B1706" s="312" t="s">
        <v>1742</v>
      </c>
      <c r="C1706" s="300">
        <v>41527</v>
      </c>
      <c r="D1706" s="300">
        <v>41552</v>
      </c>
      <c r="E1706" s="300">
        <v>41552</v>
      </c>
      <c r="F1706" s="311">
        <v>41620</v>
      </c>
      <c r="G1706" s="262">
        <v>100</v>
      </c>
      <c r="H1706" s="262">
        <v>100</v>
      </c>
      <c r="I1706" s="885" t="s">
        <v>1818</v>
      </c>
      <c r="J1706" s="886"/>
      <c r="K1706" s="886"/>
      <c r="L1706" s="886"/>
      <c r="M1706" s="886"/>
      <c r="N1706" s="887"/>
    </row>
    <row r="1707" spans="1:14" s="316" customFormat="1" ht="43.5" customHeight="1" thickBot="1" x14ac:dyDescent="0.25">
      <c r="A1707" s="317" t="s">
        <v>1108</v>
      </c>
      <c r="B1707" s="318" t="s">
        <v>1743</v>
      </c>
      <c r="C1707" s="319">
        <v>41552</v>
      </c>
      <c r="D1707" s="319">
        <v>41639</v>
      </c>
      <c r="E1707" s="311">
        <v>41620</v>
      </c>
      <c r="F1707" s="320" t="s">
        <v>13</v>
      </c>
      <c r="G1707" s="319" t="s">
        <v>13</v>
      </c>
      <c r="H1707" s="321" t="s">
        <v>13</v>
      </c>
      <c r="I1707" s="908"/>
      <c r="J1707" s="909"/>
      <c r="K1707" s="909"/>
      <c r="L1707" s="909"/>
      <c r="M1707" s="909"/>
      <c r="N1707" s="910"/>
    </row>
    <row r="1708" spans="1:14" x14ac:dyDescent="0.2">
      <c r="B1708" s="919" t="s">
        <v>1819</v>
      </c>
      <c r="C1708" s="919"/>
      <c r="D1708" s="919"/>
      <c r="E1708" s="919"/>
      <c r="F1708" s="919"/>
      <c r="G1708" s="919"/>
      <c r="H1708" s="919"/>
      <c r="I1708" s="919"/>
    </row>
    <row r="1709" spans="1:14" x14ac:dyDescent="0.2">
      <c r="B1709" s="919"/>
      <c r="C1709" s="919"/>
      <c r="D1709" s="919"/>
      <c r="E1709" s="919"/>
      <c r="F1709" s="919"/>
      <c r="G1709" s="919"/>
      <c r="H1709" s="919"/>
      <c r="I1709" s="919"/>
    </row>
    <row r="1710" spans="1:14" ht="13.5" thickBot="1" x14ac:dyDescent="0.25">
      <c r="B1710" s="919"/>
      <c r="C1710" s="919"/>
      <c r="D1710" s="919"/>
      <c r="E1710" s="919"/>
      <c r="F1710" s="919"/>
      <c r="G1710" s="919"/>
      <c r="H1710" s="919"/>
      <c r="I1710" s="919"/>
    </row>
    <row r="1711" spans="1:14" x14ac:dyDescent="0.2">
      <c r="A1711" s="288">
        <v>1</v>
      </c>
      <c r="B1711" s="305" t="s">
        <v>1719</v>
      </c>
      <c r="C1711" s="305"/>
      <c r="D1711" s="306"/>
      <c r="E1711" s="306"/>
      <c r="F1711" s="306"/>
      <c r="G1711" s="306"/>
      <c r="H1711" s="307"/>
      <c r="I1711" s="307"/>
      <c r="J1711" s="898"/>
      <c r="K1711" s="898"/>
      <c r="L1711" s="898"/>
      <c r="M1711" s="898"/>
      <c r="N1711" s="899"/>
    </row>
    <row r="1712" spans="1:14" x14ac:dyDescent="0.2">
      <c r="A1712" s="294" t="s">
        <v>787</v>
      </c>
      <c r="B1712" s="312" t="s">
        <v>1720</v>
      </c>
      <c r="C1712" s="309" t="s">
        <v>13</v>
      </c>
      <c r="D1712" s="309" t="s">
        <v>13</v>
      </c>
      <c r="E1712" s="309" t="s">
        <v>13</v>
      </c>
      <c r="F1712" s="309" t="s">
        <v>13</v>
      </c>
      <c r="G1712" s="309" t="s">
        <v>13</v>
      </c>
      <c r="H1712" s="309" t="s">
        <v>13</v>
      </c>
      <c r="I1712" s="309" t="s">
        <v>13</v>
      </c>
      <c r="J1712" s="883" t="s">
        <v>13</v>
      </c>
      <c r="K1712" s="883"/>
      <c r="L1712" s="883"/>
      <c r="M1712" s="883"/>
      <c r="N1712" s="884"/>
    </row>
    <row r="1713" spans="1:14" x14ac:dyDescent="0.2">
      <c r="A1713" s="294" t="s">
        <v>799</v>
      </c>
      <c r="B1713" s="312" t="s">
        <v>1721</v>
      </c>
      <c r="C1713" s="309" t="s">
        <v>13</v>
      </c>
      <c r="D1713" s="309" t="s">
        <v>13</v>
      </c>
      <c r="E1713" s="309" t="s">
        <v>13</v>
      </c>
      <c r="F1713" s="309" t="s">
        <v>13</v>
      </c>
      <c r="G1713" s="309" t="s">
        <v>13</v>
      </c>
      <c r="H1713" s="309" t="s">
        <v>13</v>
      </c>
      <c r="I1713" s="309" t="s">
        <v>13</v>
      </c>
      <c r="J1713" s="883" t="s">
        <v>13</v>
      </c>
      <c r="K1713" s="883"/>
      <c r="L1713" s="883"/>
      <c r="M1713" s="883"/>
      <c r="N1713" s="884"/>
    </row>
    <row r="1714" spans="1:14" ht="25.5" x14ac:dyDescent="0.2">
      <c r="A1714" s="294" t="s">
        <v>801</v>
      </c>
      <c r="B1714" s="310" t="s">
        <v>1796</v>
      </c>
      <c r="C1714" s="300">
        <v>40145</v>
      </c>
      <c r="D1714" s="300">
        <v>40235</v>
      </c>
      <c r="E1714" s="300">
        <v>40145</v>
      </c>
      <c r="F1714" s="300">
        <v>40235</v>
      </c>
      <c r="G1714" s="262">
        <v>100</v>
      </c>
      <c r="H1714" s="309" t="s">
        <v>13</v>
      </c>
      <c r="I1714" s="309" t="s">
        <v>13</v>
      </c>
      <c r="J1714" s="883" t="s">
        <v>13</v>
      </c>
      <c r="K1714" s="883"/>
      <c r="L1714" s="883"/>
      <c r="M1714" s="883"/>
      <c r="N1714" s="884"/>
    </row>
    <row r="1715" spans="1:14" ht="38.25" x14ac:dyDescent="0.2">
      <c r="A1715" s="294" t="s">
        <v>803</v>
      </c>
      <c r="B1715" s="312" t="s">
        <v>1727</v>
      </c>
      <c r="C1715" s="300">
        <v>40802</v>
      </c>
      <c r="D1715" s="300">
        <v>40862</v>
      </c>
      <c r="E1715" s="300">
        <v>40802</v>
      </c>
      <c r="F1715" s="300">
        <v>40869</v>
      </c>
      <c r="G1715" s="262">
        <v>100</v>
      </c>
      <c r="H1715" s="309" t="s">
        <v>13</v>
      </c>
      <c r="I1715" s="309" t="s">
        <v>13</v>
      </c>
      <c r="J1715" s="883" t="s">
        <v>13</v>
      </c>
      <c r="K1715" s="883"/>
      <c r="L1715" s="883"/>
      <c r="M1715" s="883"/>
      <c r="N1715" s="884"/>
    </row>
    <row r="1716" spans="1:14" x14ac:dyDescent="0.2">
      <c r="A1716" s="294" t="s">
        <v>1724</v>
      </c>
      <c r="B1716" s="312" t="s">
        <v>1725</v>
      </c>
      <c r="C1716" s="300">
        <v>40862</v>
      </c>
      <c r="D1716" s="300">
        <v>40867</v>
      </c>
      <c r="E1716" s="300">
        <v>40862</v>
      </c>
      <c r="F1716" s="300">
        <v>40870</v>
      </c>
      <c r="G1716" s="262">
        <v>100</v>
      </c>
      <c r="H1716" s="309" t="s">
        <v>13</v>
      </c>
      <c r="I1716" s="309" t="s">
        <v>13</v>
      </c>
      <c r="J1716" s="883" t="s">
        <v>13</v>
      </c>
      <c r="K1716" s="883"/>
      <c r="L1716" s="883"/>
      <c r="M1716" s="883"/>
      <c r="N1716" s="884"/>
    </row>
    <row r="1717" spans="1:14" x14ac:dyDescent="0.2">
      <c r="A1717" s="294" t="s">
        <v>1726</v>
      </c>
      <c r="B1717" s="312" t="s">
        <v>1723</v>
      </c>
      <c r="C1717" s="300">
        <v>40862</v>
      </c>
      <c r="D1717" s="300">
        <v>40867</v>
      </c>
      <c r="E1717" s="300">
        <v>40862</v>
      </c>
      <c r="F1717" s="300">
        <v>40870</v>
      </c>
      <c r="G1717" s="262">
        <v>100</v>
      </c>
      <c r="H1717" s="300" t="s">
        <v>13</v>
      </c>
      <c r="I1717" s="300" t="s">
        <v>13</v>
      </c>
      <c r="J1717" s="883" t="s">
        <v>13</v>
      </c>
      <c r="K1717" s="883"/>
      <c r="L1717" s="883"/>
      <c r="M1717" s="883"/>
      <c r="N1717" s="884"/>
    </row>
    <row r="1718" spans="1:14" x14ac:dyDescent="0.2">
      <c r="A1718" s="294">
        <v>2</v>
      </c>
      <c r="B1718" s="371" t="s">
        <v>1728</v>
      </c>
      <c r="C1718" s="313"/>
      <c r="D1718" s="313"/>
      <c r="E1718" s="314"/>
      <c r="F1718" s="314"/>
      <c r="G1718" s="315"/>
      <c r="H1718" s="309"/>
      <c r="I1718" s="309"/>
      <c r="J1718" s="883"/>
      <c r="K1718" s="883"/>
      <c r="L1718" s="883"/>
      <c r="M1718" s="883"/>
      <c r="N1718" s="884"/>
    </row>
    <row r="1719" spans="1:14" ht="25.5" x14ac:dyDescent="0.2">
      <c r="A1719" s="294" t="s">
        <v>815</v>
      </c>
      <c r="B1719" s="312" t="s">
        <v>1729</v>
      </c>
      <c r="C1719" s="300">
        <v>40868</v>
      </c>
      <c r="D1719" s="300">
        <v>40971</v>
      </c>
      <c r="E1719" s="300">
        <v>40848</v>
      </c>
      <c r="F1719" s="300">
        <v>40886</v>
      </c>
      <c r="G1719" s="262">
        <v>100</v>
      </c>
      <c r="H1719" s="262" t="s">
        <v>13</v>
      </c>
      <c r="I1719" s="309" t="s">
        <v>13</v>
      </c>
      <c r="J1719" s="883" t="s">
        <v>13</v>
      </c>
      <c r="K1719" s="883"/>
      <c r="L1719" s="883"/>
      <c r="M1719" s="883"/>
      <c r="N1719" s="884"/>
    </row>
    <row r="1720" spans="1:14" ht="38.25" x14ac:dyDescent="0.2">
      <c r="A1720" s="294" t="s">
        <v>218</v>
      </c>
      <c r="B1720" s="312" t="s">
        <v>1730</v>
      </c>
      <c r="C1720" s="300">
        <v>41214</v>
      </c>
      <c r="D1720" s="300">
        <v>41550</v>
      </c>
      <c r="E1720" s="300">
        <v>41214</v>
      </c>
      <c r="F1720" s="300">
        <v>41555</v>
      </c>
      <c r="G1720" s="262">
        <v>100</v>
      </c>
      <c r="H1720" s="309">
        <v>100</v>
      </c>
      <c r="I1720" s="309" t="s">
        <v>13</v>
      </c>
      <c r="J1720" s="883" t="s">
        <v>13</v>
      </c>
      <c r="K1720" s="883"/>
      <c r="L1720" s="883"/>
      <c r="M1720" s="883"/>
      <c r="N1720" s="884"/>
    </row>
    <row r="1721" spans="1:14" ht="25.5" x14ac:dyDescent="0.2">
      <c r="A1721" s="294" t="s">
        <v>818</v>
      </c>
      <c r="B1721" s="322" t="s">
        <v>1731</v>
      </c>
      <c r="C1721" s="300" t="s">
        <v>13</v>
      </c>
      <c r="D1721" s="300" t="s">
        <v>13</v>
      </c>
      <c r="E1721" s="300" t="s">
        <v>13</v>
      </c>
      <c r="F1721" s="300" t="s">
        <v>13</v>
      </c>
      <c r="G1721" s="262" t="s">
        <v>13</v>
      </c>
      <c r="H1721" s="309" t="s">
        <v>13</v>
      </c>
      <c r="I1721" s="309" t="s">
        <v>13</v>
      </c>
      <c r="J1721" s="901"/>
      <c r="K1721" s="902"/>
      <c r="L1721" s="902"/>
      <c r="M1721" s="902"/>
      <c r="N1721" s="903"/>
    </row>
    <row r="1722" spans="1:14" ht="25.5" x14ac:dyDescent="0.2">
      <c r="A1722" s="294">
        <v>3</v>
      </c>
      <c r="B1722" s="313" t="s">
        <v>1732</v>
      </c>
      <c r="C1722" s="313"/>
      <c r="D1722" s="313"/>
      <c r="E1722" s="314"/>
      <c r="F1722" s="314"/>
      <c r="G1722" s="315"/>
      <c r="H1722" s="315"/>
      <c r="I1722" s="309"/>
      <c r="J1722" s="883"/>
      <c r="K1722" s="883"/>
      <c r="L1722" s="883"/>
      <c r="M1722" s="883"/>
      <c r="N1722" s="884"/>
    </row>
    <row r="1723" spans="1:14" ht="25.5" x14ac:dyDescent="0.2">
      <c r="A1723" s="294" t="s">
        <v>1044</v>
      </c>
      <c r="B1723" s="312" t="s">
        <v>1733</v>
      </c>
      <c r="C1723" s="300">
        <v>40972</v>
      </c>
      <c r="D1723" s="300">
        <v>41000</v>
      </c>
      <c r="E1723" s="300">
        <v>40972</v>
      </c>
      <c r="F1723" s="300">
        <v>41000</v>
      </c>
      <c r="G1723" s="262">
        <v>100</v>
      </c>
      <c r="H1723" s="309" t="s">
        <v>13</v>
      </c>
      <c r="I1723" s="309" t="s">
        <v>13</v>
      </c>
      <c r="J1723" s="892" t="s">
        <v>13</v>
      </c>
      <c r="K1723" s="893"/>
      <c r="L1723" s="893"/>
      <c r="M1723" s="893"/>
      <c r="N1723" s="894"/>
    </row>
    <row r="1724" spans="1:14" x14ac:dyDescent="0.2">
      <c r="A1724" s="294" t="s">
        <v>1046</v>
      </c>
      <c r="B1724" s="312" t="s">
        <v>1734</v>
      </c>
      <c r="C1724" s="300">
        <v>40916</v>
      </c>
      <c r="D1724" s="300">
        <v>41000</v>
      </c>
      <c r="E1724" s="300">
        <v>40916</v>
      </c>
      <c r="F1724" s="300">
        <v>41000</v>
      </c>
      <c r="G1724" s="262">
        <v>100</v>
      </c>
      <c r="H1724" s="309" t="s">
        <v>13</v>
      </c>
      <c r="I1724" s="309" t="s">
        <v>13</v>
      </c>
      <c r="J1724" s="895" t="s">
        <v>13</v>
      </c>
      <c r="K1724" s="896"/>
      <c r="L1724" s="896"/>
      <c r="M1724" s="896"/>
      <c r="N1724" s="897"/>
    </row>
    <row r="1725" spans="1:14" x14ac:dyDescent="0.2">
      <c r="A1725" s="294" t="s">
        <v>1049</v>
      </c>
      <c r="B1725" s="312" t="s">
        <v>1735</v>
      </c>
      <c r="C1725" s="300">
        <v>41000</v>
      </c>
      <c r="D1725" s="300">
        <v>41365</v>
      </c>
      <c r="E1725" s="300">
        <v>41000</v>
      </c>
      <c r="F1725" s="300">
        <v>41379</v>
      </c>
      <c r="G1725" s="262">
        <v>100</v>
      </c>
      <c r="H1725" s="309" t="s">
        <v>13</v>
      </c>
      <c r="I1725" s="309" t="s">
        <v>13</v>
      </c>
      <c r="J1725" s="883" t="s">
        <v>13</v>
      </c>
      <c r="K1725" s="883"/>
      <c r="L1725" s="883"/>
      <c r="M1725" s="883"/>
      <c r="N1725" s="884"/>
    </row>
    <row r="1726" spans="1:14" x14ac:dyDescent="0.2">
      <c r="A1726" s="294" t="s">
        <v>1052</v>
      </c>
      <c r="B1726" s="312" t="s">
        <v>1737</v>
      </c>
      <c r="C1726" s="300">
        <v>41365</v>
      </c>
      <c r="D1726" s="300">
        <v>41409</v>
      </c>
      <c r="E1726" s="300">
        <v>41379</v>
      </c>
      <c r="F1726" s="300">
        <v>41387</v>
      </c>
      <c r="G1726" s="262">
        <v>100</v>
      </c>
      <c r="H1726" s="309" t="s">
        <v>13</v>
      </c>
      <c r="I1726" s="309" t="s">
        <v>13</v>
      </c>
      <c r="J1726" s="883" t="s">
        <v>13</v>
      </c>
      <c r="K1726" s="883"/>
      <c r="L1726" s="883"/>
      <c r="M1726" s="883"/>
      <c r="N1726" s="884"/>
    </row>
    <row r="1727" spans="1:14" x14ac:dyDescent="0.2">
      <c r="A1727" s="294" t="s">
        <v>1054</v>
      </c>
      <c r="B1727" s="312" t="s">
        <v>1738</v>
      </c>
      <c r="C1727" s="300">
        <v>41395</v>
      </c>
      <c r="D1727" s="300">
        <v>41409</v>
      </c>
      <c r="E1727" s="300">
        <v>41387</v>
      </c>
      <c r="F1727" s="300">
        <v>41387</v>
      </c>
      <c r="G1727" s="262">
        <v>100</v>
      </c>
      <c r="H1727" s="309" t="s">
        <v>13</v>
      </c>
      <c r="I1727" s="309" t="s">
        <v>13</v>
      </c>
      <c r="J1727" s="883" t="s">
        <v>13</v>
      </c>
      <c r="K1727" s="883"/>
      <c r="L1727" s="883"/>
      <c r="M1727" s="883"/>
      <c r="N1727" s="884"/>
    </row>
    <row r="1728" spans="1:14" x14ac:dyDescent="0.2">
      <c r="A1728" s="294">
        <v>4</v>
      </c>
      <c r="B1728" s="371" t="s">
        <v>1739</v>
      </c>
      <c r="C1728" s="313"/>
      <c r="D1728" s="313"/>
      <c r="E1728" s="300" t="s">
        <v>13</v>
      </c>
      <c r="F1728" s="300" t="s">
        <v>13</v>
      </c>
      <c r="G1728" s="300" t="s">
        <v>13</v>
      </c>
      <c r="H1728" s="309"/>
      <c r="I1728" s="309"/>
      <c r="J1728" s="883"/>
      <c r="K1728" s="883"/>
      <c r="L1728" s="883"/>
      <c r="M1728" s="883"/>
      <c r="N1728" s="884"/>
    </row>
    <row r="1729" spans="1:14" x14ac:dyDescent="0.2">
      <c r="A1729" s="294" t="s">
        <v>1073</v>
      </c>
      <c r="B1729" s="312" t="s">
        <v>1740</v>
      </c>
      <c r="C1729" s="300">
        <v>41440</v>
      </c>
      <c r="D1729" s="300">
        <v>41480</v>
      </c>
      <c r="E1729" s="300">
        <v>41387</v>
      </c>
      <c r="F1729" s="300">
        <v>41480</v>
      </c>
      <c r="G1729" s="262">
        <v>100</v>
      </c>
      <c r="H1729" s="309" t="s">
        <v>13</v>
      </c>
      <c r="I1729" s="309" t="s">
        <v>13</v>
      </c>
      <c r="J1729" s="883" t="s">
        <v>13</v>
      </c>
      <c r="K1729" s="883"/>
      <c r="L1729" s="883"/>
      <c r="M1729" s="883"/>
      <c r="N1729" s="884"/>
    </row>
    <row r="1730" spans="1:14" ht="38.25" x14ac:dyDescent="0.2">
      <c r="A1730" s="294" t="s">
        <v>1078</v>
      </c>
      <c r="B1730" s="312" t="s">
        <v>1741</v>
      </c>
      <c r="C1730" s="300" t="s">
        <v>13</v>
      </c>
      <c r="D1730" s="300" t="s">
        <v>13</v>
      </c>
      <c r="E1730" s="300" t="s">
        <v>13</v>
      </c>
      <c r="F1730" s="300" t="s">
        <v>13</v>
      </c>
      <c r="G1730" s="300" t="s">
        <v>13</v>
      </c>
      <c r="H1730" s="309" t="s">
        <v>13</v>
      </c>
      <c r="I1730" s="309" t="s">
        <v>13</v>
      </c>
      <c r="J1730" s="883" t="s">
        <v>13</v>
      </c>
      <c r="K1730" s="883"/>
      <c r="L1730" s="883"/>
      <c r="M1730" s="883"/>
      <c r="N1730" s="884"/>
    </row>
    <row r="1731" spans="1:14" ht="40.5" customHeight="1" x14ac:dyDescent="0.2">
      <c r="A1731" s="294" t="s">
        <v>1087</v>
      </c>
      <c r="B1731" s="312" t="s">
        <v>1742</v>
      </c>
      <c r="C1731" s="300">
        <v>41550</v>
      </c>
      <c r="D1731" s="300">
        <v>41560</v>
      </c>
      <c r="E1731" s="300">
        <v>41560</v>
      </c>
      <c r="F1731" s="300">
        <v>41618</v>
      </c>
      <c r="G1731" s="262">
        <v>100</v>
      </c>
      <c r="H1731" s="262">
        <v>100</v>
      </c>
      <c r="I1731" s="885" t="s">
        <v>1800</v>
      </c>
      <c r="J1731" s="914"/>
      <c r="K1731" s="914"/>
      <c r="L1731" s="914"/>
      <c r="M1731" s="914"/>
      <c r="N1731" s="915"/>
    </row>
    <row r="1732" spans="1:14" ht="40.5" customHeight="1" thickBot="1" x14ac:dyDescent="0.25">
      <c r="A1732" s="317" t="s">
        <v>1108</v>
      </c>
      <c r="B1732" s="318" t="s">
        <v>1792</v>
      </c>
      <c r="C1732" s="319">
        <v>41560</v>
      </c>
      <c r="D1732" s="319">
        <v>41639</v>
      </c>
      <c r="E1732" s="300">
        <v>41618</v>
      </c>
      <c r="F1732" s="319" t="s">
        <v>13</v>
      </c>
      <c r="G1732" s="319" t="s">
        <v>13</v>
      </c>
      <c r="H1732" s="321" t="s">
        <v>13</v>
      </c>
      <c r="I1732" s="916"/>
      <c r="J1732" s="917"/>
      <c r="K1732" s="917"/>
      <c r="L1732" s="917"/>
      <c r="M1732" s="917"/>
      <c r="N1732" s="918"/>
    </row>
    <row r="1733" spans="1:14" x14ac:dyDescent="0.2">
      <c r="B1733" s="913" t="s">
        <v>1820</v>
      </c>
      <c r="C1733" s="913"/>
      <c r="D1733" s="913"/>
      <c r="E1733" s="913"/>
      <c r="F1733" s="913"/>
      <c r="G1733" s="913"/>
      <c r="H1733" s="913"/>
      <c r="I1733" s="913"/>
    </row>
    <row r="1734" spans="1:14" ht="26.25" customHeight="1" thickBot="1" x14ac:dyDescent="0.25">
      <c r="B1734" s="913"/>
      <c r="C1734" s="913"/>
      <c r="D1734" s="913"/>
      <c r="E1734" s="913"/>
      <c r="F1734" s="913"/>
      <c r="G1734" s="913"/>
      <c r="H1734" s="913"/>
      <c r="I1734" s="913"/>
    </row>
    <row r="1735" spans="1:14" x14ac:dyDescent="0.2">
      <c r="A1735" s="288">
        <v>1</v>
      </c>
      <c r="B1735" s="305" t="s">
        <v>1719</v>
      </c>
      <c r="C1735" s="305"/>
      <c r="D1735" s="306"/>
      <c r="E1735" s="306"/>
      <c r="F1735" s="306"/>
      <c r="G1735" s="306"/>
      <c r="H1735" s="307"/>
      <c r="I1735" s="307"/>
      <c r="J1735" s="898"/>
      <c r="K1735" s="898"/>
      <c r="L1735" s="898"/>
      <c r="M1735" s="898"/>
      <c r="N1735" s="899"/>
    </row>
    <row r="1736" spans="1:14" x14ac:dyDescent="0.2">
      <c r="A1736" s="294" t="s">
        <v>787</v>
      </c>
      <c r="B1736" s="308" t="s">
        <v>1720</v>
      </c>
      <c r="C1736" s="309" t="s">
        <v>13</v>
      </c>
      <c r="D1736" s="309" t="s">
        <v>13</v>
      </c>
      <c r="E1736" s="309" t="s">
        <v>13</v>
      </c>
      <c r="F1736" s="309" t="s">
        <v>13</v>
      </c>
      <c r="G1736" s="309" t="s">
        <v>13</v>
      </c>
      <c r="H1736" s="309" t="s">
        <v>13</v>
      </c>
      <c r="I1736" s="309" t="s">
        <v>13</v>
      </c>
      <c r="J1736" s="883" t="s">
        <v>13</v>
      </c>
      <c r="K1736" s="883"/>
      <c r="L1736" s="883"/>
      <c r="M1736" s="883"/>
      <c r="N1736" s="884"/>
    </row>
    <row r="1737" spans="1:14" x14ac:dyDescent="0.2">
      <c r="A1737" s="294" t="s">
        <v>799</v>
      </c>
      <c r="B1737" s="308" t="s">
        <v>1721</v>
      </c>
      <c r="C1737" s="309" t="s">
        <v>13</v>
      </c>
      <c r="D1737" s="309" t="s">
        <v>13</v>
      </c>
      <c r="E1737" s="309" t="s">
        <v>13</v>
      </c>
      <c r="F1737" s="309" t="s">
        <v>13</v>
      </c>
      <c r="G1737" s="309" t="s">
        <v>13</v>
      </c>
      <c r="H1737" s="309" t="s">
        <v>13</v>
      </c>
      <c r="I1737" s="309" t="s">
        <v>13</v>
      </c>
      <c r="J1737" s="883" t="s">
        <v>13</v>
      </c>
      <c r="K1737" s="883"/>
      <c r="L1737" s="883"/>
      <c r="M1737" s="883"/>
      <c r="N1737" s="884"/>
    </row>
    <row r="1738" spans="1:14" ht="25.5" x14ac:dyDescent="0.2">
      <c r="A1738" s="294" t="s">
        <v>801</v>
      </c>
      <c r="B1738" s="310" t="s">
        <v>1796</v>
      </c>
      <c r="C1738" s="300">
        <v>40709</v>
      </c>
      <c r="D1738" s="300">
        <v>40744</v>
      </c>
      <c r="E1738" s="300">
        <v>40709</v>
      </c>
      <c r="F1738" s="300">
        <v>40744</v>
      </c>
      <c r="G1738" s="262">
        <v>100</v>
      </c>
      <c r="H1738" s="309" t="s">
        <v>13</v>
      </c>
      <c r="I1738" s="309" t="s">
        <v>13</v>
      </c>
      <c r="J1738" s="883" t="s">
        <v>13</v>
      </c>
      <c r="K1738" s="883"/>
      <c r="L1738" s="883"/>
      <c r="M1738" s="883"/>
      <c r="N1738" s="884"/>
    </row>
    <row r="1739" spans="1:14" ht="38.25" x14ac:dyDescent="0.2">
      <c r="A1739" s="294" t="s">
        <v>803</v>
      </c>
      <c r="B1739" s="312" t="s">
        <v>1727</v>
      </c>
      <c r="C1739" s="300">
        <v>40938</v>
      </c>
      <c r="D1739" s="300">
        <v>40998</v>
      </c>
      <c r="E1739" s="300">
        <v>40998</v>
      </c>
      <c r="F1739" s="372">
        <v>41061</v>
      </c>
      <c r="G1739" s="262">
        <v>100</v>
      </c>
      <c r="H1739" s="309" t="s">
        <v>13</v>
      </c>
      <c r="I1739" s="309" t="s">
        <v>13</v>
      </c>
      <c r="J1739" s="883" t="s">
        <v>13</v>
      </c>
      <c r="K1739" s="883"/>
      <c r="L1739" s="883"/>
      <c r="M1739" s="883"/>
      <c r="N1739" s="884"/>
    </row>
    <row r="1740" spans="1:14" x14ac:dyDescent="0.2">
      <c r="A1740" s="294" t="s">
        <v>1724</v>
      </c>
      <c r="B1740" s="312" t="s">
        <v>1725</v>
      </c>
      <c r="C1740" s="300">
        <v>40999</v>
      </c>
      <c r="D1740" s="300">
        <v>41004</v>
      </c>
      <c r="E1740" s="372">
        <v>41061</v>
      </c>
      <c r="F1740" s="372">
        <v>41061</v>
      </c>
      <c r="G1740" s="262">
        <v>100</v>
      </c>
      <c r="H1740" s="309" t="s">
        <v>13</v>
      </c>
      <c r="I1740" s="309" t="s">
        <v>13</v>
      </c>
      <c r="J1740" s="883" t="s">
        <v>13</v>
      </c>
      <c r="K1740" s="883"/>
      <c r="L1740" s="883"/>
      <c r="M1740" s="883"/>
      <c r="N1740" s="884"/>
    </row>
    <row r="1741" spans="1:14" x14ac:dyDescent="0.2">
      <c r="A1741" s="294" t="s">
        <v>1726</v>
      </c>
      <c r="B1741" s="312" t="s">
        <v>1723</v>
      </c>
      <c r="C1741" s="300">
        <v>41005</v>
      </c>
      <c r="D1741" s="300">
        <v>41030</v>
      </c>
      <c r="E1741" s="372">
        <v>41091</v>
      </c>
      <c r="F1741" s="372">
        <v>41122</v>
      </c>
      <c r="G1741" s="262">
        <v>100</v>
      </c>
      <c r="H1741" s="309" t="s">
        <v>13</v>
      </c>
      <c r="I1741" s="309" t="s">
        <v>13</v>
      </c>
      <c r="J1741" s="883" t="s">
        <v>13</v>
      </c>
      <c r="K1741" s="883"/>
      <c r="L1741" s="883"/>
      <c r="M1741" s="883"/>
      <c r="N1741" s="884"/>
    </row>
    <row r="1742" spans="1:14" x14ac:dyDescent="0.2">
      <c r="A1742" s="294">
        <v>2</v>
      </c>
      <c r="B1742" s="313" t="s">
        <v>1728</v>
      </c>
      <c r="C1742" s="313"/>
      <c r="D1742" s="313"/>
      <c r="E1742" s="309"/>
      <c r="F1742" s="309"/>
      <c r="G1742" s="315"/>
      <c r="H1742" s="309"/>
      <c r="I1742" s="309"/>
      <c r="J1742" s="883"/>
      <c r="K1742" s="883"/>
      <c r="L1742" s="883"/>
      <c r="M1742" s="883"/>
      <c r="N1742" s="884"/>
    </row>
    <row r="1743" spans="1:14" ht="25.5" x14ac:dyDescent="0.2">
      <c r="A1743" s="294" t="s">
        <v>815</v>
      </c>
      <c r="B1743" s="312" t="s">
        <v>1729</v>
      </c>
      <c r="C1743" s="300">
        <v>41005</v>
      </c>
      <c r="D1743" s="300">
        <v>41095</v>
      </c>
      <c r="E1743" s="300">
        <v>41005</v>
      </c>
      <c r="F1743" s="300">
        <v>41090</v>
      </c>
      <c r="G1743" s="309">
        <v>100</v>
      </c>
      <c r="H1743" s="262" t="s">
        <v>13</v>
      </c>
      <c r="I1743" s="309" t="s">
        <v>13</v>
      </c>
      <c r="J1743" s="883" t="s">
        <v>13</v>
      </c>
      <c r="K1743" s="883"/>
      <c r="L1743" s="883"/>
      <c r="M1743" s="883"/>
      <c r="N1743" s="884"/>
    </row>
    <row r="1744" spans="1:14" ht="38.25" x14ac:dyDescent="0.2">
      <c r="A1744" s="294" t="s">
        <v>218</v>
      </c>
      <c r="B1744" s="312" t="s">
        <v>1730</v>
      </c>
      <c r="C1744" s="300">
        <v>40953</v>
      </c>
      <c r="D1744" s="300">
        <v>41211</v>
      </c>
      <c r="E1744" s="300">
        <v>40953</v>
      </c>
      <c r="F1744" s="300">
        <v>41211</v>
      </c>
      <c r="G1744" s="309">
        <v>100</v>
      </c>
      <c r="H1744" s="309" t="s">
        <v>13</v>
      </c>
      <c r="I1744" s="309" t="s">
        <v>13</v>
      </c>
      <c r="J1744" s="883" t="s">
        <v>13</v>
      </c>
      <c r="K1744" s="883"/>
      <c r="L1744" s="883"/>
      <c r="M1744" s="883"/>
      <c r="N1744" s="884"/>
    </row>
    <row r="1745" spans="1:14" ht="25.5" x14ac:dyDescent="0.2">
      <c r="A1745" s="294" t="s">
        <v>818</v>
      </c>
      <c r="B1745" s="312" t="s">
        <v>1731</v>
      </c>
      <c r="C1745" s="300" t="s">
        <v>13</v>
      </c>
      <c r="D1745" s="300" t="s">
        <v>13</v>
      </c>
      <c r="E1745" s="300" t="s">
        <v>13</v>
      </c>
      <c r="F1745" s="300" t="s">
        <v>13</v>
      </c>
      <c r="G1745" s="309" t="s">
        <v>13</v>
      </c>
      <c r="H1745" s="309" t="s">
        <v>13</v>
      </c>
      <c r="I1745" s="309" t="s">
        <v>13</v>
      </c>
      <c r="J1745" s="883" t="s">
        <v>13</v>
      </c>
      <c r="K1745" s="883"/>
      <c r="L1745" s="883"/>
      <c r="M1745" s="883"/>
      <c r="N1745" s="884"/>
    </row>
    <row r="1746" spans="1:14" ht="25.5" x14ac:dyDescent="0.2">
      <c r="A1746" s="294">
        <v>3</v>
      </c>
      <c r="B1746" s="313" t="s">
        <v>1732</v>
      </c>
      <c r="C1746" s="313"/>
      <c r="D1746" s="313"/>
      <c r="E1746" s="309"/>
      <c r="F1746" s="309"/>
      <c r="G1746" s="315"/>
      <c r="H1746" s="315"/>
      <c r="I1746" s="309"/>
      <c r="J1746" s="883"/>
      <c r="K1746" s="883"/>
      <c r="L1746" s="883"/>
      <c r="M1746" s="883"/>
      <c r="N1746" s="884"/>
    </row>
    <row r="1747" spans="1:14" ht="25.5" x14ac:dyDescent="0.2">
      <c r="A1747" s="294" t="s">
        <v>1044</v>
      </c>
      <c r="B1747" s="312" t="s">
        <v>1733</v>
      </c>
      <c r="C1747" s="300">
        <v>41096</v>
      </c>
      <c r="D1747" s="300">
        <v>41122</v>
      </c>
      <c r="E1747" s="300">
        <v>41096</v>
      </c>
      <c r="F1747" s="300">
        <v>41122</v>
      </c>
      <c r="G1747" s="309">
        <v>100</v>
      </c>
      <c r="H1747" s="309" t="s">
        <v>13</v>
      </c>
      <c r="I1747" s="309" t="s">
        <v>13</v>
      </c>
      <c r="J1747" s="892" t="s">
        <v>13</v>
      </c>
      <c r="K1747" s="893"/>
      <c r="L1747" s="893"/>
      <c r="M1747" s="893"/>
      <c r="N1747" s="894"/>
    </row>
    <row r="1748" spans="1:14" x14ac:dyDescent="0.2">
      <c r="A1748" s="294" t="s">
        <v>1046</v>
      </c>
      <c r="B1748" s="312" t="s">
        <v>1734</v>
      </c>
      <c r="C1748" s="300">
        <v>41125</v>
      </c>
      <c r="D1748" s="300">
        <v>41456</v>
      </c>
      <c r="E1748" s="300">
        <v>41125</v>
      </c>
      <c r="F1748" s="300">
        <v>41455</v>
      </c>
      <c r="G1748" s="309">
        <v>100</v>
      </c>
      <c r="H1748" s="309"/>
      <c r="I1748" s="309" t="s">
        <v>13</v>
      </c>
      <c r="J1748" s="883" t="s">
        <v>13</v>
      </c>
      <c r="K1748" s="883"/>
      <c r="L1748" s="883"/>
      <c r="M1748" s="883"/>
      <c r="N1748" s="884"/>
    </row>
    <row r="1749" spans="1:14" x14ac:dyDescent="0.2">
      <c r="A1749" s="294" t="s">
        <v>1049</v>
      </c>
      <c r="B1749" s="312" t="s">
        <v>1735</v>
      </c>
      <c r="C1749" s="300">
        <v>41161</v>
      </c>
      <c r="D1749" s="300">
        <v>41539</v>
      </c>
      <c r="E1749" s="300">
        <v>41161</v>
      </c>
      <c r="F1749" s="300">
        <v>41539</v>
      </c>
      <c r="G1749" s="309">
        <v>100</v>
      </c>
      <c r="H1749" s="309"/>
      <c r="I1749" s="309" t="s">
        <v>13</v>
      </c>
      <c r="J1749" s="883" t="s">
        <v>13</v>
      </c>
      <c r="K1749" s="883"/>
      <c r="L1749" s="883"/>
      <c r="M1749" s="883"/>
      <c r="N1749" s="884"/>
    </row>
    <row r="1750" spans="1:14" x14ac:dyDescent="0.2">
      <c r="A1750" s="294" t="s">
        <v>1052</v>
      </c>
      <c r="B1750" s="312" t="s">
        <v>1737</v>
      </c>
      <c r="C1750" s="300">
        <v>41539</v>
      </c>
      <c r="D1750" s="300">
        <v>41539</v>
      </c>
      <c r="E1750" s="300">
        <v>41539</v>
      </c>
      <c r="F1750" s="300">
        <v>41539</v>
      </c>
      <c r="G1750" s="309">
        <v>100</v>
      </c>
      <c r="H1750" s="309"/>
      <c r="I1750" s="309" t="s">
        <v>13</v>
      </c>
      <c r="J1750" s="883" t="s">
        <v>13</v>
      </c>
      <c r="K1750" s="883"/>
      <c r="L1750" s="883"/>
      <c r="M1750" s="883"/>
      <c r="N1750" s="884"/>
    </row>
    <row r="1751" spans="1:14" x14ac:dyDescent="0.2">
      <c r="A1751" s="294" t="s">
        <v>1054</v>
      </c>
      <c r="B1751" s="312" t="s">
        <v>1738</v>
      </c>
      <c r="C1751" s="300">
        <v>41540</v>
      </c>
      <c r="D1751" s="300">
        <v>41575</v>
      </c>
      <c r="E1751" s="300">
        <v>41540</v>
      </c>
      <c r="F1751" s="300">
        <v>41540</v>
      </c>
      <c r="G1751" s="309">
        <v>100</v>
      </c>
      <c r="H1751" s="309"/>
      <c r="I1751" s="309" t="s">
        <v>13</v>
      </c>
      <c r="J1751" s="883" t="s">
        <v>13</v>
      </c>
      <c r="K1751" s="883"/>
      <c r="L1751" s="883"/>
      <c r="M1751" s="883"/>
      <c r="N1751" s="884"/>
    </row>
    <row r="1752" spans="1:14" x14ac:dyDescent="0.2">
      <c r="A1752" s="294">
        <v>4</v>
      </c>
      <c r="B1752" s="313" t="s">
        <v>1739</v>
      </c>
      <c r="C1752" s="313"/>
      <c r="D1752" s="313"/>
      <c r="E1752" s="309"/>
      <c r="F1752" s="309"/>
      <c r="G1752" s="309"/>
      <c r="H1752" s="309"/>
      <c r="I1752" s="309"/>
      <c r="J1752" s="883"/>
      <c r="K1752" s="883"/>
      <c r="L1752" s="883"/>
      <c r="M1752" s="883"/>
      <c r="N1752" s="884"/>
    </row>
    <row r="1753" spans="1:14" x14ac:dyDescent="0.2">
      <c r="A1753" s="294" t="s">
        <v>1073</v>
      </c>
      <c r="B1753" s="312" t="s">
        <v>1740</v>
      </c>
      <c r="C1753" s="300">
        <v>41540</v>
      </c>
      <c r="D1753" s="300">
        <v>41550</v>
      </c>
      <c r="E1753" s="300">
        <v>41540</v>
      </c>
      <c r="F1753" s="300">
        <v>41550</v>
      </c>
      <c r="G1753" s="309">
        <v>100</v>
      </c>
      <c r="H1753" s="309">
        <v>100</v>
      </c>
      <c r="I1753" s="309" t="s">
        <v>13</v>
      </c>
      <c r="J1753" s="883" t="s">
        <v>13</v>
      </c>
      <c r="K1753" s="883"/>
      <c r="L1753" s="883"/>
      <c r="M1753" s="883"/>
      <c r="N1753" s="884"/>
    </row>
    <row r="1754" spans="1:14" ht="38.25" x14ac:dyDescent="0.2">
      <c r="A1754" s="294" t="s">
        <v>1078</v>
      </c>
      <c r="B1754" s="312" t="s">
        <v>1741</v>
      </c>
      <c r="C1754" s="300" t="s">
        <v>13</v>
      </c>
      <c r="D1754" s="300" t="s">
        <v>13</v>
      </c>
      <c r="E1754" s="309" t="s">
        <v>13</v>
      </c>
      <c r="F1754" s="309" t="s">
        <v>13</v>
      </c>
      <c r="G1754" s="309" t="s">
        <v>13</v>
      </c>
      <c r="H1754" s="309" t="s">
        <v>13</v>
      </c>
      <c r="I1754" s="309" t="s">
        <v>13</v>
      </c>
      <c r="J1754" s="883" t="s">
        <v>13</v>
      </c>
      <c r="K1754" s="883"/>
      <c r="L1754" s="883"/>
      <c r="M1754" s="883"/>
      <c r="N1754" s="884"/>
    </row>
    <row r="1755" spans="1:14" ht="42" customHeight="1" x14ac:dyDescent="0.2">
      <c r="A1755" s="294" t="s">
        <v>1087</v>
      </c>
      <c r="B1755" s="312" t="s">
        <v>1742</v>
      </c>
      <c r="C1755" s="300">
        <v>41550</v>
      </c>
      <c r="D1755" s="300">
        <v>41575</v>
      </c>
      <c r="E1755" s="300">
        <v>41550</v>
      </c>
      <c r="F1755" s="300">
        <v>41611</v>
      </c>
      <c r="G1755" s="309">
        <v>100</v>
      </c>
      <c r="H1755" s="309">
        <v>100</v>
      </c>
      <c r="I1755" s="885" t="s">
        <v>1800</v>
      </c>
      <c r="J1755" s="914"/>
      <c r="K1755" s="914"/>
      <c r="L1755" s="914"/>
      <c r="M1755" s="914"/>
      <c r="N1755" s="915"/>
    </row>
    <row r="1756" spans="1:14" ht="42" customHeight="1" thickBot="1" x14ac:dyDescent="0.25">
      <c r="A1756" s="317" t="s">
        <v>1108</v>
      </c>
      <c r="B1756" s="318" t="s">
        <v>1792</v>
      </c>
      <c r="C1756" s="319">
        <v>41575</v>
      </c>
      <c r="D1756" s="319">
        <v>41639</v>
      </c>
      <c r="E1756" s="321" t="s">
        <v>13</v>
      </c>
      <c r="F1756" s="321" t="s">
        <v>13</v>
      </c>
      <c r="G1756" s="321" t="s">
        <v>13</v>
      </c>
      <c r="H1756" s="321" t="s">
        <v>13</v>
      </c>
      <c r="I1756" s="916"/>
      <c r="J1756" s="917"/>
      <c r="K1756" s="917"/>
      <c r="L1756" s="917"/>
      <c r="M1756" s="917"/>
      <c r="N1756" s="918"/>
    </row>
    <row r="1757" spans="1:14" x14ac:dyDescent="0.2">
      <c r="B1757" s="919" t="s">
        <v>1821</v>
      </c>
      <c r="C1757" s="919"/>
      <c r="D1757" s="919"/>
      <c r="E1757" s="919"/>
      <c r="F1757" s="919"/>
      <c r="G1757" s="919"/>
      <c r="H1757" s="919"/>
      <c r="I1757" s="919"/>
    </row>
    <row r="1758" spans="1:14" x14ac:dyDescent="0.2">
      <c r="B1758" s="919"/>
      <c r="C1758" s="919"/>
      <c r="D1758" s="919"/>
      <c r="E1758" s="919"/>
      <c r="F1758" s="919"/>
      <c r="G1758" s="919"/>
      <c r="H1758" s="919"/>
      <c r="I1758" s="919"/>
    </row>
    <row r="1759" spans="1:14" ht="13.5" thickBot="1" x14ac:dyDescent="0.25">
      <c r="B1759" s="919"/>
      <c r="C1759" s="919"/>
      <c r="D1759" s="919"/>
      <c r="E1759" s="919"/>
      <c r="F1759" s="919"/>
      <c r="G1759" s="919"/>
      <c r="H1759" s="919"/>
      <c r="I1759" s="919"/>
    </row>
    <row r="1760" spans="1:14" x14ac:dyDescent="0.2">
      <c r="A1760" s="288">
        <v>1</v>
      </c>
      <c r="B1760" s="305" t="s">
        <v>1719</v>
      </c>
      <c r="C1760" s="305"/>
      <c r="D1760" s="306"/>
      <c r="E1760" s="306"/>
      <c r="F1760" s="306"/>
      <c r="G1760" s="306"/>
      <c r="H1760" s="307"/>
      <c r="I1760" s="307"/>
      <c r="J1760" s="898"/>
      <c r="K1760" s="898"/>
      <c r="L1760" s="898"/>
      <c r="M1760" s="898"/>
      <c r="N1760" s="899"/>
    </row>
    <row r="1761" spans="1:14" x14ac:dyDescent="0.2">
      <c r="A1761" s="294" t="s">
        <v>787</v>
      </c>
      <c r="B1761" s="308" t="s">
        <v>1720</v>
      </c>
      <c r="C1761" s="309" t="s">
        <v>13</v>
      </c>
      <c r="D1761" s="309" t="s">
        <v>13</v>
      </c>
      <c r="E1761" s="309" t="s">
        <v>13</v>
      </c>
      <c r="F1761" s="309" t="s">
        <v>13</v>
      </c>
      <c r="G1761" s="309" t="s">
        <v>13</v>
      </c>
      <c r="H1761" s="309" t="s">
        <v>13</v>
      </c>
      <c r="I1761" s="309" t="s">
        <v>13</v>
      </c>
      <c r="J1761" s="883" t="s">
        <v>13</v>
      </c>
      <c r="K1761" s="883"/>
      <c r="L1761" s="883"/>
      <c r="M1761" s="883"/>
      <c r="N1761" s="884"/>
    </row>
    <row r="1762" spans="1:14" x14ac:dyDescent="0.2">
      <c r="A1762" s="294" t="s">
        <v>799</v>
      </c>
      <c r="B1762" s="308" t="s">
        <v>1721</v>
      </c>
      <c r="C1762" s="309" t="s">
        <v>13</v>
      </c>
      <c r="D1762" s="309" t="s">
        <v>13</v>
      </c>
      <c r="E1762" s="309" t="s">
        <v>13</v>
      </c>
      <c r="F1762" s="309" t="s">
        <v>13</v>
      </c>
      <c r="G1762" s="309" t="s">
        <v>13</v>
      </c>
      <c r="H1762" s="309" t="s">
        <v>13</v>
      </c>
      <c r="I1762" s="309" t="s">
        <v>13</v>
      </c>
      <c r="J1762" s="883" t="s">
        <v>13</v>
      </c>
      <c r="K1762" s="883"/>
      <c r="L1762" s="883"/>
      <c r="M1762" s="883"/>
      <c r="N1762" s="884"/>
    </row>
    <row r="1763" spans="1:14" ht="25.5" x14ac:dyDescent="0.2">
      <c r="A1763" s="294" t="s">
        <v>801</v>
      </c>
      <c r="B1763" s="310" t="s">
        <v>1796</v>
      </c>
      <c r="C1763" s="300">
        <v>40540</v>
      </c>
      <c r="D1763" s="300">
        <v>40569</v>
      </c>
      <c r="E1763" s="300">
        <v>40418</v>
      </c>
      <c r="F1763" s="300">
        <v>40447</v>
      </c>
      <c r="G1763" s="262">
        <v>100</v>
      </c>
      <c r="H1763" s="309" t="s">
        <v>13</v>
      </c>
      <c r="I1763" s="309" t="s">
        <v>13</v>
      </c>
      <c r="J1763" s="883" t="s">
        <v>13</v>
      </c>
      <c r="K1763" s="883"/>
      <c r="L1763" s="883"/>
      <c r="M1763" s="883"/>
      <c r="N1763" s="884"/>
    </row>
    <row r="1764" spans="1:14" ht="38.25" x14ac:dyDescent="0.2">
      <c r="A1764" s="294" t="s">
        <v>803</v>
      </c>
      <c r="B1764" s="312" t="s">
        <v>1727</v>
      </c>
      <c r="C1764" s="300">
        <v>40802</v>
      </c>
      <c r="D1764" s="300">
        <v>40862</v>
      </c>
      <c r="E1764" s="300">
        <v>40802</v>
      </c>
      <c r="F1764" s="300">
        <v>40869</v>
      </c>
      <c r="G1764" s="262">
        <v>100</v>
      </c>
      <c r="H1764" s="309" t="s">
        <v>13</v>
      </c>
      <c r="I1764" s="309" t="s">
        <v>13</v>
      </c>
      <c r="J1764" s="883" t="s">
        <v>13</v>
      </c>
      <c r="K1764" s="883"/>
      <c r="L1764" s="883"/>
      <c r="M1764" s="883"/>
      <c r="N1764" s="884"/>
    </row>
    <row r="1765" spans="1:14" x14ac:dyDescent="0.2">
      <c r="A1765" s="294" t="s">
        <v>1724</v>
      </c>
      <c r="B1765" s="312" t="s">
        <v>1725</v>
      </c>
      <c r="C1765" s="300">
        <v>40862</v>
      </c>
      <c r="D1765" s="300">
        <v>40867</v>
      </c>
      <c r="E1765" s="300">
        <v>40862</v>
      </c>
      <c r="F1765" s="300">
        <v>40870</v>
      </c>
      <c r="G1765" s="262">
        <v>100</v>
      </c>
      <c r="H1765" s="309" t="s">
        <v>13</v>
      </c>
      <c r="I1765" s="309" t="s">
        <v>13</v>
      </c>
      <c r="J1765" s="883" t="s">
        <v>13</v>
      </c>
      <c r="K1765" s="883"/>
      <c r="L1765" s="883"/>
      <c r="M1765" s="883"/>
      <c r="N1765" s="884"/>
    </row>
    <row r="1766" spans="1:14" x14ac:dyDescent="0.2">
      <c r="A1766" s="294" t="s">
        <v>1726</v>
      </c>
      <c r="B1766" s="312" t="s">
        <v>1723</v>
      </c>
      <c r="C1766" s="300">
        <v>40862</v>
      </c>
      <c r="D1766" s="300">
        <v>40867</v>
      </c>
      <c r="E1766" s="300">
        <v>40862</v>
      </c>
      <c r="F1766" s="300">
        <v>40870</v>
      </c>
      <c r="G1766" s="262">
        <v>100</v>
      </c>
      <c r="H1766" s="309" t="s">
        <v>13</v>
      </c>
      <c r="I1766" s="309" t="s">
        <v>13</v>
      </c>
      <c r="J1766" s="883" t="s">
        <v>13</v>
      </c>
      <c r="K1766" s="883"/>
      <c r="L1766" s="883"/>
      <c r="M1766" s="883"/>
      <c r="N1766" s="884"/>
    </row>
    <row r="1767" spans="1:14" x14ac:dyDescent="0.2">
      <c r="A1767" s="294">
        <v>2</v>
      </c>
      <c r="B1767" s="313" t="s">
        <v>1728</v>
      </c>
      <c r="C1767" s="313"/>
      <c r="D1767" s="313"/>
      <c r="E1767" s="314"/>
      <c r="F1767" s="314"/>
      <c r="G1767" s="315"/>
      <c r="H1767" s="309"/>
      <c r="I1767" s="309"/>
      <c r="J1767" s="883"/>
      <c r="K1767" s="883"/>
      <c r="L1767" s="883"/>
      <c r="M1767" s="883"/>
      <c r="N1767" s="884"/>
    </row>
    <row r="1768" spans="1:14" ht="25.5" x14ac:dyDescent="0.2">
      <c r="A1768" s="294" t="s">
        <v>815</v>
      </c>
      <c r="B1768" s="312" t="s">
        <v>1729</v>
      </c>
      <c r="C1768" s="300">
        <v>40868</v>
      </c>
      <c r="D1768" s="300">
        <v>40971</v>
      </c>
      <c r="E1768" s="300">
        <v>40848</v>
      </c>
      <c r="F1768" s="300">
        <v>40886</v>
      </c>
      <c r="G1768" s="262">
        <v>100</v>
      </c>
      <c r="H1768" s="262" t="s">
        <v>13</v>
      </c>
      <c r="I1768" s="309" t="s">
        <v>13</v>
      </c>
      <c r="J1768" s="883" t="s">
        <v>13</v>
      </c>
      <c r="K1768" s="883"/>
      <c r="L1768" s="883"/>
      <c r="M1768" s="883"/>
      <c r="N1768" s="884"/>
    </row>
    <row r="1769" spans="1:14" ht="38.25" x14ac:dyDescent="0.2">
      <c r="A1769" s="294" t="s">
        <v>218</v>
      </c>
      <c r="B1769" s="312" t="s">
        <v>1730</v>
      </c>
      <c r="C1769" s="300">
        <v>41214</v>
      </c>
      <c r="D1769" s="300">
        <v>41527</v>
      </c>
      <c r="E1769" s="300">
        <v>41214</v>
      </c>
      <c r="F1769" s="300">
        <v>41547</v>
      </c>
      <c r="G1769" s="262">
        <v>100</v>
      </c>
      <c r="H1769" s="309"/>
      <c r="I1769" s="309" t="s">
        <v>13</v>
      </c>
      <c r="J1769" s="883" t="s">
        <v>13</v>
      </c>
      <c r="K1769" s="883"/>
      <c r="L1769" s="883"/>
      <c r="M1769" s="883"/>
      <c r="N1769" s="884"/>
    </row>
    <row r="1770" spans="1:14" ht="25.5" x14ac:dyDescent="0.2">
      <c r="A1770" s="294" t="s">
        <v>818</v>
      </c>
      <c r="B1770" s="373" t="s">
        <v>1731</v>
      </c>
      <c r="C1770" s="300" t="s">
        <v>13</v>
      </c>
      <c r="D1770" s="300" t="s">
        <v>13</v>
      </c>
      <c r="E1770" s="300" t="s">
        <v>13</v>
      </c>
      <c r="F1770" s="300" t="s">
        <v>13</v>
      </c>
      <c r="G1770" s="262" t="s">
        <v>13</v>
      </c>
      <c r="H1770" s="309" t="s">
        <v>13</v>
      </c>
      <c r="I1770" s="309" t="s">
        <v>13</v>
      </c>
      <c r="J1770" s="901"/>
      <c r="K1770" s="902"/>
      <c r="L1770" s="902"/>
      <c r="M1770" s="902"/>
      <c r="N1770" s="903"/>
    </row>
    <row r="1771" spans="1:14" ht="25.5" x14ac:dyDescent="0.2">
      <c r="A1771" s="294">
        <v>3</v>
      </c>
      <c r="B1771" s="313" t="s">
        <v>1732</v>
      </c>
      <c r="C1771" s="313"/>
      <c r="D1771" s="313"/>
      <c r="E1771" s="314"/>
      <c r="F1771" s="314"/>
      <c r="G1771" s="315"/>
      <c r="H1771" s="315"/>
      <c r="I1771" s="309"/>
      <c r="J1771" s="883"/>
      <c r="K1771" s="883"/>
      <c r="L1771" s="883"/>
      <c r="M1771" s="883"/>
      <c r="N1771" s="884"/>
    </row>
    <row r="1772" spans="1:14" ht="25.5" x14ac:dyDescent="0.2">
      <c r="A1772" s="294" t="s">
        <v>1044</v>
      </c>
      <c r="B1772" s="312" t="s">
        <v>1733</v>
      </c>
      <c r="C1772" s="300">
        <v>40881</v>
      </c>
      <c r="D1772" s="300">
        <v>40969</v>
      </c>
      <c r="E1772" s="300">
        <v>40881</v>
      </c>
      <c r="F1772" s="300">
        <v>40969</v>
      </c>
      <c r="G1772" s="262">
        <v>100</v>
      </c>
      <c r="H1772" s="309" t="s">
        <v>13</v>
      </c>
      <c r="I1772" s="309" t="s">
        <v>13</v>
      </c>
      <c r="J1772" s="892" t="s">
        <v>13</v>
      </c>
      <c r="K1772" s="893"/>
      <c r="L1772" s="893"/>
      <c r="M1772" s="893"/>
      <c r="N1772" s="894"/>
    </row>
    <row r="1773" spans="1:14" x14ac:dyDescent="0.2">
      <c r="A1773" s="294" t="s">
        <v>1046</v>
      </c>
      <c r="B1773" s="325" t="s">
        <v>1734</v>
      </c>
      <c r="C1773" s="300">
        <v>40916</v>
      </c>
      <c r="D1773" s="300">
        <v>41030</v>
      </c>
      <c r="E1773" s="300">
        <v>40916</v>
      </c>
      <c r="F1773" s="300">
        <v>41030</v>
      </c>
      <c r="G1773" s="262">
        <v>100</v>
      </c>
      <c r="H1773" s="309" t="s">
        <v>13</v>
      </c>
      <c r="I1773" s="309" t="s">
        <v>13</v>
      </c>
      <c r="J1773" s="892" t="s">
        <v>13</v>
      </c>
      <c r="K1773" s="893"/>
      <c r="L1773" s="893"/>
      <c r="M1773" s="893"/>
      <c r="N1773" s="894"/>
    </row>
    <row r="1774" spans="1:14" x14ac:dyDescent="0.2">
      <c r="A1774" s="294" t="s">
        <v>1049</v>
      </c>
      <c r="B1774" s="325" t="s">
        <v>1735</v>
      </c>
      <c r="C1774" s="300">
        <v>40972</v>
      </c>
      <c r="D1774" s="300">
        <v>41334</v>
      </c>
      <c r="E1774" s="300">
        <v>40916</v>
      </c>
      <c r="F1774" s="300">
        <v>41153</v>
      </c>
      <c r="G1774" s="309">
        <v>100</v>
      </c>
      <c r="H1774" s="309" t="s">
        <v>13</v>
      </c>
      <c r="I1774" s="309" t="s">
        <v>13</v>
      </c>
      <c r="J1774" s="883" t="s">
        <v>13</v>
      </c>
      <c r="K1774" s="883"/>
      <c r="L1774" s="883"/>
      <c r="M1774" s="883"/>
      <c r="N1774" s="884"/>
    </row>
    <row r="1775" spans="1:14" x14ac:dyDescent="0.2">
      <c r="A1775" s="294" t="s">
        <v>1052</v>
      </c>
      <c r="B1775" s="312" t="s">
        <v>1737</v>
      </c>
      <c r="C1775" s="300">
        <v>41153</v>
      </c>
      <c r="D1775" s="300">
        <v>41523</v>
      </c>
      <c r="E1775" s="300">
        <v>41153</v>
      </c>
      <c r="F1775" s="300">
        <v>41202</v>
      </c>
      <c r="G1775" s="309">
        <v>100</v>
      </c>
      <c r="H1775" s="309" t="s">
        <v>13</v>
      </c>
      <c r="I1775" s="309" t="s">
        <v>13</v>
      </c>
      <c r="J1775" s="883" t="s">
        <v>13</v>
      </c>
      <c r="K1775" s="883"/>
      <c r="L1775" s="883"/>
      <c r="M1775" s="883"/>
      <c r="N1775" s="884"/>
    </row>
    <row r="1776" spans="1:14" x14ac:dyDescent="0.2">
      <c r="A1776" s="294" t="s">
        <v>1054</v>
      </c>
      <c r="B1776" s="312" t="s">
        <v>1738</v>
      </c>
      <c r="C1776" s="300">
        <v>41289</v>
      </c>
      <c r="D1776" s="300">
        <v>41575</v>
      </c>
      <c r="E1776" s="300">
        <v>41202</v>
      </c>
      <c r="F1776" s="300">
        <v>41202</v>
      </c>
      <c r="G1776" s="309">
        <v>100</v>
      </c>
      <c r="H1776" s="309" t="s">
        <v>13</v>
      </c>
      <c r="I1776" s="309" t="s">
        <v>13</v>
      </c>
      <c r="J1776" s="883" t="s">
        <v>13</v>
      </c>
      <c r="K1776" s="883"/>
      <c r="L1776" s="883"/>
      <c r="M1776" s="883"/>
      <c r="N1776" s="884"/>
    </row>
    <row r="1777" spans="1:14" x14ac:dyDescent="0.2">
      <c r="A1777" s="294">
        <v>4</v>
      </c>
      <c r="B1777" s="313" t="s">
        <v>1739</v>
      </c>
      <c r="C1777" s="313"/>
      <c r="D1777" s="313"/>
      <c r="E1777" s="300"/>
      <c r="F1777" s="300"/>
      <c r="G1777" s="300"/>
      <c r="H1777" s="309"/>
      <c r="I1777" s="309"/>
      <c r="J1777" s="883"/>
      <c r="K1777" s="883"/>
      <c r="L1777" s="883"/>
      <c r="M1777" s="883"/>
      <c r="N1777" s="884"/>
    </row>
    <row r="1778" spans="1:14" x14ac:dyDescent="0.2">
      <c r="A1778" s="294" t="s">
        <v>1073</v>
      </c>
      <c r="B1778" s="312" t="s">
        <v>1740</v>
      </c>
      <c r="C1778" s="300">
        <v>41379</v>
      </c>
      <c r="D1778" s="300">
        <v>41572</v>
      </c>
      <c r="E1778" s="300">
        <v>41153</v>
      </c>
      <c r="F1778" s="300">
        <v>41202</v>
      </c>
      <c r="G1778" s="309">
        <v>100</v>
      </c>
      <c r="H1778" s="309" t="s">
        <v>13</v>
      </c>
      <c r="I1778" s="309" t="s">
        <v>13</v>
      </c>
      <c r="J1778" s="883" t="s">
        <v>13</v>
      </c>
      <c r="K1778" s="883"/>
      <c r="L1778" s="883"/>
      <c r="M1778" s="883"/>
      <c r="N1778" s="884"/>
    </row>
    <row r="1779" spans="1:14" ht="38.25" x14ac:dyDescent="0.2">
      <c r="A1779" s="294" t="s">
        <v>1078</v>
      </c>
      <c r="B1779" s="312" t="s">
        <v>1741</v>
      </c>
      <c r="C1779" s="300" t="s">
        <v>13</v>
      </c>
      <c r="D1779" s="300" t="s">
        <v>13</v>
      </c>
      <c r="E1779" s="300" t="s">
        <v>13</v>
      </c>
      <c r="F1779" s="300" t="s">
        <v>13</v>
      </c>
      <c r="G1779" s="300" t="s">
        <v>13</v>
      </c>
      <c r="H1779" s="309" t="s">
        <v>13</v>
      </c>
      <c r="I1779" s="309" t="s">
        <v>13</v>
      </c>
      <c r="J1779" s="883" t="s">
        <v>13</v>
      </c>
      <c r="K1779" s="883"/>
      <c r="L1779" s="883"/>
      <c r="M1779" s="883"/>
      <c r="N1779" s="884"/>
    </row>
    <row r="1780" spans="1:14" s="316" customFormat="1" ht="25.5" x14ac:dyDescent="0.2">
      <c r="A1780" s="294" t="s">
        <v>1087</v>
      </c>
      <c r="B1780" s="312" t="s">
        <v>1742</v>
      </c>
      <c r="C1780" s="300">
        <v>41550</v>
      </c>
      <c r="D1780" s="300">
        <v>41575</v>
      </c>
      <c r="E1780" s="300">
        <v>41550</v>
      </c>
      <c r="F1780" s="300">
        <v>41585</v>
      </c>
      <c r="G1780" s="309">
        <v>100</v>
      </c>
      <c r="H1780" s="309">
        <v>100</v>
      </c>
      <c r="I1780" s="885" t="s">
        <v>1822</v>
      </c>
      <c r="J1780" s="886"/>
      <c r="K1780" s="886"/>
      <c r="L1780" s="886"/>
      <c r="M1780" s="886"/>
      <c r="N1780" s="887"/>
    </row>
    <row r="1781" spans="1:14" s="316" customFormat="1" ht="26.25" thickBot="1" x14ac:dyDescent="0.25">
      <c r="A1781" s="317" t="s">
        <v>1108</v>
      </c>
      <c r="B1781" s="318" t="s">
        <v>1792</v>
      </c>
      <c r="C1781" s="319">
        <v>41575</v>
      </c>
      <c r="D1781" s="319">
        <v>41639</v>
      </c>
      <c r="E1781" s="300">
        <v>41585</v>
      </c>
      <c r="F1781" s="319" t="s">
        <v>13</v>
      </c>
      <c r="G1781" s="319" t="s">
        <v>13</v>
      </c>
      <c r="H1781" s="321" t="s">
        <v>13</v>
      </c>
      <c r="I1781" s="908"/>
      <c r="J1781" s="909"/>
      <c r="K1781" s="909"/>
      <c r="L1781" s="909"/>
      <c r="M1781" s="909"/>
      <c r="N1781" s="910"/>
    </row>
    <row r="1782" spans="1:14" x14ac:dyDescent="0.2">
      <c r="B1782" s="913" t="s">
        <v>1823</v>
      </c>
      <c r="C1782" s="913"/>
      <c r="D1782" s="913"/>
      <c r="E1782" s="913"/>
      <c r="F1782" s="913"/>
      <c r="G1782" s="913"/>
      <c r="H1782" s="913"/>
      <c r="I1782" s="913"/>
    </row>
    <row r="1783" spans="1:14" ht="31.5" customHeight="1" thickBot="1" x14ac:dyDescent="0.25">
      <c r="B1783" s="913"/>
      <c r="C1783" s="913"/>
      <c r="D1783" s="913"/>
      <c r="E1783" s="913"/>
      <c r="F1783" s="913"/>
      <c r="G1783" s="913"/>
      <c r="H1783" s="913"/>
      <c r="I1783" s="913"/>
    </row>
    <row r="1784" spans="1:14" x14ac:dyDescent="0.2">
      <c r="A1784" s="288">
        <v>1</v>
      </c>
      <c r="B1784" s="305" t="s">
        <v>1719</v>
      </c>
      <c r="C1784" s="305"/>
      <c r="D1784" s="306"/>
      <c r="E1784" s="306"/>
      <c r="F1784" s="306"/>
      <c r="G1784" s="306"/>
      <c r="H1784" s="307"/>
      <c r="I1784" s="307"/>
      <c r="J1784" s="898"/>
      <c r="K1784" s="898"/>
      <c r="L1784" s="898"/>
      <c r="M1784" s="898"/>
      <c r="N1784" s="899"/>
    </row>
    <row r="1785" spans="1:14" x14ac:dyDescent="0.2">
      <c r="A1785" s="294" t="s">
        <v>787</v>
      </c>
      <c r="B1785" s="308" t="s">
        <v>1720</v>
      </c>
      <c r="C1785" s="309" t="s">
        <v>13</v>
      </c>
      <c r="D1785" s="309" t="s">
        <v>13</v>
      </c>
      <c r="E1785" s="309" t="s">
        <v>13</v>
      </c>
      <c r="F1785" s="309" t="s">
        <v>13</v>
      </c>
      <c r="G1785" s="309" t="s">
        <v>13</v>
      </c>
      <c r="H1785" s="309" t="s">
        <v>13</v>
      </c>
      <c r="I1785" s="309" t="s">
        <v>13</v>
      </c>
      <c r="J1785" s="911" t="s">
        <v>13</v>
      </c>
      <c r="K1785" s="911"/>
      <c r="L1785" s="911"/>
      <c r="M1785" s="911"/>
      <c r="N1785" s="912"/>
    </row>
    <row r="1786" spans="1:14" x14ac:dyDescent="0.2">
      <c r="A1786" s="294" t="s">
        <v>799</v>
      </c>
      <c r="B1786" s="308" t="s">
        <v>1721</v>
      </c>
      <c r="C1786" s="309" t="s">
        <v>13</v>
      </c>
      <c r="D1786" s="309" t="s">
        <v>13</v>
      </c>
      <c r="E1786" s="309" t="s">
        <v>13</v>
      </c>
      <c r="F1786" s="309" t="s">
        <v>13</v>
      </c>
      <c r="G1786" s="309" t="s">
        <v>13</v>
      </c>
      <c r="H1786" s="309" t="s">
        <v>13</v>
      </c>
      <c r="I1786" s="309" t="s">
        <v>13</v>
      </c>
      <c r="J1786" s="911" t="s">
        <v>13</v>
      </c>
      <c r="K1786" s="911"/>
      <c r="L1786" s="911"/>
      <c r="M1786" s="911"/>
      <c r="N1786" s="912"/>
    </row>
    <row r="1787" spans="1:14" ht="25.5" x14ac:dyDescent="0.2">
      <c r="A1787" s="294" t="s">
        <v>801</v>
      </c>
      <c r="B1787" s="310" t="s">
        <v>1796</v>
      </c>
      <c r="C1787" s="300">
        <v>40709</v>
      </c>
      <c r="D1787" s="300">
        <v>40744</v>
      </c>
      <c r="E1787" s="300">
        <v>40709</v>
      </c>
      <c r="F1787" s="300">
        <v>40744</v>
      </c>
      <c r="G1787" s="262">
        <v>100</v>
      </c>
      <c r="H1787" s="309" t="s">
        <v>13</v>
      </c>
      <c r="I1787" s="309" t="s">
        <v>13</v>
      </c>
      <c r="J1787" s="911" t="s">
        <v>13</v>
      </c>
      <c r="K1787" s="911"/>
      <c r="L1787" s="911"/>
      <c r="M1787" s="911"/>
      <c r="N1787" s="912"/>
    </row>
    <row r="1788" spans="1:14" ht="38.25" x14ac:dyDescent="0.2">
      <c r="A1788" s="294" t="s">
        <v>803</v>
      </c>
      <c r="B1788" s="324" t="s">
        <v>1727</v>
      </c>
      <c r="C1788" s="300">
        <v>40938</v>
      </c>
      <c r="D1788" s="300">
        <v>40998</v>
      </c>
      <c r="E1788" s="300">
        <v>40973</v>
      </c>
      <c r="F1788" s="300">
        <v>41085</v>
      </c>
      <c r="G1788" s="262">
        <v>100</v>
      </c>
      <c r="H1788" s="262" t="s">
        <v>13</v>
      </c>
      <c r="I1788" s="309" t="s">
        <v>13</v>
      </c>
      <c r="J1788" s="911" t="s">
        <v>13</v>
      </c>
      <c r="K1788" s="911"/>
      <c r="L1788" s="911"/>
      <c r="M1788" s="911"/>
      <c r="N1788" s="912"/>
    </row>
    <row r="1789" spans="1:14" x14ac:dyDescent="0.2">
      <c r="A1789" s="294" t="s">
        <v>1724</v>
      </c>
      <c r="B1789" s="312" t="s">
        <v>1725</v>
      </c>
      <c r="C1789" s="300">
        <v>40999</v>
      </c>
      <c r="D1789" s="300">
        <v>41004</v>
      </c>
      <c r="E1789" s="300">
        <v>41061</v>
      </c>
      <c r="F1789" s="300">
        <v>41061</v>
      </c>
      <c r="G1789" s="262">
        <v>100</v>
      </c>
      <c r="H1789" s="309" t="s">
        <v>13</v>
      </c>
      <c r="I1789" s="309" t="s">
        <v>13</v>
      </c>
      <c r="J1789" s="892" t="s">
        <v>13</v>
      </c>
      <c r="K1789" s="893"/>
      <c r="L1789" s="893"/>
      <c r="M1789" s="893"/>
      <c r="N1789" s="894"/>
    </row>
    <row r="1790" spans="1:14" x14ac:dyDescent="0.2">
      <c r="A1790" s="294" t="s">
        <v>1726</v>
      </c>
      <c r="B1790" s="312" t="s">
        <v>1723</v>
      </c>
      <c r="C1790" s="300">
        <v>41005</v>
      </c>
      <c r="D1790" s="300">
        <v>41030</v>
      </c>
      <c r="E1790" s="300">
        <v>41091</v>
      </c>
      <c r="F1790" s="300">
        <v>41137</v>
      </c>
      <c r="G1790" s="262">
        <v>100</v>
      </c>
      <c r="H1790" s="262" t="s">
        <v>13</v>
      </c>
      <c r="I1790" s="309" t="s">
        <v>13</v>
      </c>
      <c r="J1790" s="892" t="s">
        <v>13</v>
      </c>
      <c r="K1790" s="893"/>
      <c r="L1790" s="893"/>
      <c r="M1790" s="893"/>
      <c r="N1790" s="894"/>
    </row>
    <row r="1791" spans="1:14" x14ac:dyDescent="0.2">
      <c r="A1791" s="294">
        <v>2</v>
      </c>
      <c r="B1791" s="313" t="s">
        <v>1728</v>
      </c>
      <c r="C1791" s="313"/>
      <c r="D1791" s="313"/>
      <c r="E1791" s="309"/>
      <c r="F1791" s="309"/>
      <c r="G1791" s="315"/>
      <c r="H1791" s="309"/>
      <c r="I1791" s="309"/>
      <c r="J1791" s="911"/>
      <c r="K1791" s="911"/>
      <c r="L1791" s="911"/>
      <c r="M1791" s="911"/>
      <c r="N1791" s="912"/>
    </row>
    <row r="1792" spans="1:14" ht="25.5" x14ac:dyDescent="0.2">
      <c r="A1792" s="294" t="s">
        <v>815</v>
      </c>
      <c r="B1792" s="312" t="s">
        <v>1729</v>
      </c>
      <c r="C1792" s="300">
        <v>41005</v>
      </c>
      <c r="D1792" s="300">
        <v>41095</v>
      </c>
      <c r="E1792" s="300">
        <v>41005</v>
      </c>
      <c r="F1792" s="300">
        <v>41090</v>
      </c>
      <c r="G1792" s="309">
        <v>100</v>
      </c>
      <c r="H1792" s="262" t="s">
        <v>13</v>
      </c>
      <c r="I1792" s="309" t="s">
        <v>13</v>
      </c>
      <c r="J1792" s="911" t="s">
        <v>13</v>
      </c>
      <c r="K1792" s="911"/>
      <c r="L1792" s="911"/>
      <c r="M1792" s="911"/>
      <c r="N1792" s="912"/>
    </row>
    <row r="1793" spans="1:14" ht="38.25" x14ac:dyDescent="0.2">
      <c r="A1793" s="294" t="s">
        <v>218</v>
      </c>
      <c r="B1793" s="312" t="s">
        <v>1730</v>
      </c>
      <c r="C1793" s="300">
        <v>40953</v>
      </c>
      <c r="D1793" s="300">
        <v>41211</v>
      </c>
      <c r="E1793" s="300">
        <v>40953</v>
      </c>
      <c r="F1793" s="300">
        <v>41211</v>
      </c>
      <c r="G1793" s="309">
        <v>100</v>
      </c>
      <c r="H1793" s="309" t="s">
        <v>13</v>
      </c>
      <c r="I1793" s="309" t="s">
        <v>13</v>
      </c>
      <c r="J1793" s="911" t="s">
        <v>13</v>
      </c>
      <c r="K1793" s="911"/>
      <c r="L1793" s="911"/>
      <c r="M1793" s="911"/>
      <c r="N1793" s="912"/>
    </row>
    <row r="1794" spans="1:14" ht="25.5" x14ac:dyDescent="0.2">
      <c r="A1794" s="294" t="s">
        <v>818</v>
      </c>
      <c r="B1794" s="312" t="s">
        <v>1731</v>
      </c>
      <c r="C1794" s="300" t="s">
        <v>13</v>
      </c>
      <c r="D1794" s="300" t="s">
        <v>13</v>
      </c>
      <c r="E1794" s="300" t="s">
        <v>13</v>
      </c>
      <c r="F1794" s="300" t="s">
        <v>13</v>
      </c>
      <c r="G1794" s="309" t="s">
        <v>13</v>
      </c>
      <c r="H1794" s="309" t="s">
        <v>13</v>
      </c>
      <c r="I1794" s="309" t="s">
        <v>13</v>
      </c>
      <c r="J1794" s="895"/>
      <c r="K1794" s="896"/>
      <c r="L1794" s="896"/>
      <c r="M1794" s="896"/>
      <c r="N1794" s="897"/>
    </row>
    <row r="1795" spans="1:14" ht="25.5" x14ac:dyDescent="0.2">
      <c r="A1795" s="294">
        <v>3</v>
      </c>
      <c r="B1795" s="313" t="s">
        <v>1732</v>
      </c>
      <c r="C1795" s="313"/>
      <c r="D1795" s="313"/>
      <c r="E1795" s="309"/>
      <c r="F1795" s="309"/>
      <c r="G1795" s="315"/>
      <c r="H1795" s="315"/>
      <c r="I1795" s="309"/>
      <c r="J1795" s="883"/>
      <c r="K1795" s="883"/>
      <c r="L1795" s="883"/>
      <c r="M1795" s="883"/>
      <c r="N1795" s="884"/>
    </row>
    <row r="1796" spans="1:14" ht="25.5" x14ac:dyDescent="0.2">
      <c r="A1796" s="294" t="s">
        <v>1044</v>
      </c>
      <c r="B1796" s="312" t="s">
        <v>1733</v>
      </c>
      <c r="C1796" s="300">
        <v>41096</v>
      </c>
      <c r="D1796" s="300">
        <v>41122</v>
      </c>
      <c r="E1796" s="300">
        <v>41096</v>
      </c>
      <c r="F1796" s="300">
        <v>41122</v>
      </c>
      <c r="G1796" s="309">
        <v>100</v>
      </c>
      <c r="H1796" s="309" t="s">
        <v>13</v>
      </c>
      <c r="I1796" s="309" t="s">
        <v>13</v>
      </c>
      <c r="J1796" s="892" t="s">
        <v>13</v>
      </c>
      <c r="K1796" s="893"/>
      <c r="L1796" s="893"/>
      <c r="M1796" s="893"/>
      <c r="N1796" s="894"/>
    </row>
    <row r="1797" spans="1:14" x14ac:dyDescent="0.2">
      <c r="A1797" s="294" t="s">
        <v>1046</v>
      </c>
      <c r="B1797" s="312" t="s">
        <v>1734</v>
      </c>
      <c r="C1797" s="300">
        <v>41125</v>
      </c>
      <c r="D1797" s="300">
        <v>41456</v>
      </c>
      <c r="E1797" s="300">
        <v>41125</v>
      </c>
      <c r="F1797" s="300">
        <v>41455</v>
      </c>
      <c r="G1797" s="309">
        <v>100</v>
      </c>
      <c r="H1797" s="309" t="s">
        <v>13</v>
      </c>
      <c r="I1797" s="309" t="s">
        <v>13</v>
      </c>
      <c r="J1797" s="883" t="s">
        <v>13</v>
      </c>
      <c r="K1797" s="883"/>
      <c r="L1797" s="883"/>
      <c r="M1797" s="883"/>
      <c r="N1797" s="884"/>
    </row>
    <row r="1798" spans="1:14" x14ac:dyDescent="0.2">
      <c r="A1798" s="294" t="s">
        <v>1049</v>
      </c>
      <c r="B1798" s="312" t="s">
        <v>1735</v>
      </c>
      <c r="C1798" s="300">
        <v>41161</v>
      </c>
      <c r="D1798" s="300">
        <v>41508</v>
      </c>
      <c r="E1798" s="300">
        <v>41161</v>
      </c>
      <c r="F1798" s="300">
        <v>41508</v>
      </c>
      <c r="G1798" s="309">
        <v>100</v>
      </c>
      <c r="H1798" s="309" t="s">
        <v>13</v>
      </c>
      <c r="I1798" s="309" t="s">
        <v>13</v>
      </c>
      <c r="J1798" s="883" t="s">
        <v>13</v>
      </c>
      <c r="K1798" s="883"/>
      <c r="L1798" s="883"/>
      <c r="M1798" s="883"/>
      <c r="N1798" s="884"/>
    </row>
    <row r="1799" spans="1:14" x14ac:dyDescent="0.2">
      <c r="A1799" s="294" t="s">
        <v>1052</v>
      </c>
      <c r="B1799" s="312" t="s">
        <v>1737</v>
      </c>
      <c r="C1799" s="300">
        <v>41508</v>
      </c>
      <c r="D1799" s="300">
        <v>41539</v>
      </c>
      <c r="E1799" s="300">
        <v>41508</v>
      </c>
      <c r="F1799" s="300">
        <v>41539</v>
      </c>
      <c r="G1799" s="309">
        <v>100</v>
      </c>
      <c r="H1799" s="309" t="s">
        <v>13</v>
      </c>
      <c r="I1799" s="309" t="s">
        <v>13</v>
      </c>
      <c r="J1799" s="883" t="s">
        <v>13</v>
      </c>
      <c r="K1799" s="883"/>
      <c r="L1799" s="883"/>
      <c r="M1799" s="883"/>
      <c r="N1799" s="884"/>
    </row>
    <row r="1800" spans="1:14" x14ac:dyDescent="0.2">
      <c r="A1800" s="294" t="s">
        <v>1054</v>
      </c>
      <c r="B1800" s="312" t="s">
        <v>1738</v>
      </c>
      <c r="C1800" s="300">
        <v>41540</v>
      </c>
      <c r="D1800" s="300">
        <v>41575</v>
      </c>
      <c r="E1800" s="300">
        <v>41540</v>
      </c>
      <c r="F1800" s="300">
        <v>41540</v>
      </c>
      <c r="G1800" s="309" t="s">
        <v>13</v>
      </c>
      <c r="H1800" s="309" t="s">
        <v>13</v>
      </c>
      <c r="I1800" s="309" t="s">
        <v>13</v>
      </c>
      <c r="J1800" s="883" t="s">
        <v>13</v>
      </c>
      <c r="K1800" s="883"/>
      <c r="L1800" s="883"/>
      <c r="M1800" s="883"/>
      <c r="N1800" s="884"/>
    </row>
    <row r="1801" spans="1:14" x14ac:dyDescent="0.2">
      <c r="A1801" s="294">
        <v>4</v>
      </c>
      <c r="B1801" s="313" t="s">
        <v>1739</v>
      </c>
      <c r="C1801" s="313"/>
      <c r="D1801" s="313"/>
      <c r="E1801" s="309"/>
      <c r="F1801" s="309"/>
      <c r="G1801" s="309"/>
      <c r="H1801" s="309"/>
      <c r="I1801" s="309"/>
      <c r="J1801" s="883"/>
      <c r="K1801" s="883"/>
      <c r="L1801" s="883"/>
      <c r="M1801" s="883"/>
      <c r="N1801" s="884"/>
    </row>
    <row r="1802" spans="1:14" x14ac:dyDescent="0.2">
      <c r="A1802" s="294" t="s">
        <v>1073</v>
      </c>
      <c r="B1802" s="312" t="s">
        <v>1740</v>
      </c>
      <c r="C1802" s="300">
        <v>41540</v>
      </c>
      <c r="D1802" s="300">
        <v>41550</v>
      </c>
      <c r="E1802" s="300">
        <v>41540</v>
      </c>
      <c r="F1802" s="300">
        <v>41540</v>
      </c>
      <c r="G1802" s="309">
        <v>100</v>
      </c>
      <c r="H1802" s="309" t="s">
        <v>13</v>
      </c>
      <c r="I1802" s="309" t="s">
        <v>13</v>
      </c>
      <c r="J1802" s="883" t="s">
        <v>13</v>
      </c>
      <c r="K1802" s="883"/>
      <c r="L1802" s="883"/>
      <c r="M1802" s="883"/>
      <c r="N1802" s="884"/>
    </row>
    <row r="1803" spans="1:14" ht="38.25" x14ac:dyDescent="0.2">
      <c r="A1803" s="294" t="s">
        <v>1078</v>
      </c>
      <c r="B1803" s="312" t="s">
        <v>1741</v>
      </c>
      <c r="C1803" s="300" t="s">
        <v>13</v>
      </c>
      <c r="D1803" s="300" t="s">
        <v>13</v>
      </c>
      <c r="E1803" s="309" t="s">
        <v>13</v>
      </c>
      <c r="F1803" s="309" t="s">
        <v>13</v>
      </c>
      <c r="G1803" s="309" t="s">
        <v>13</v>
      </c>
      <c r="H1803" s="309" t="s">
        <v>13</v>
      </c>
      <c r="I1803" s="309" t="s">
        <v>13</v>
      </c>
      <c r="J1803" s="883" t="s">
        <v>13</v>
      </c>
      <c r="K1803" s="883"/>
      <c r="L1803" s="883"/>
      <c r="M1803" s="883"/>
      <c r="N1803" s="884"/>
    </row>
    <row r="1804" spans="1:14" ht="25.5" x14ac:dyDescent="0.2">
      <c r="A1804" s="294" t="s">
        <v>1087</v>
      </c>
      <c r="B1804" s="312" t="s">
        <v>1742</v>
      </c>
      <c r="C1804" s="300">
        <v>41550</v>
      </c>
      <c r="D1804" s="300">
        <v>41575</v>
      </c>
      <c r="E1804" s="300">
        <v>41550</v>
      </c>
      <c r="F1804" s="300">
        <v>41592</v>
      </c>
      <c r="G1804" s="309">
        <v>100</v>
      </c>
      <c r="H1804" s="309">
        <v>100</v>
      </c>
      <c r="I1804" s="885" t="s">
        <v>1824</v>
      </c>
      <c r="J1804" s="886"/>
      <c r="K1804" s="886"/>
      <c r="L1804" s="886"/>
      <c r="M1804" s="886"/>
      <c r="N1804" s="887"/>
    </row>
    <row r="1805" spans="1:14" ht="26.25" thickBot="1" x14ac:dyDescent="0.25">
      <c r="A1805" s="317" t="s">
        <v>1108</v>
      </c>
      <c r="B1805" s="318" t="s">
        <v>1792</v>
      </c>
      <c r="C1805" s="319">
        <v>41575</v>
      </c>
      <c r="D1805" s="319">
        <v>41639</v>
      </c>
      <c r="E1805" s="319">
        <v>41639</v>
      </c>
      <c r="F1805" s="321" t="s">
        <v>13</v>
      </c>
      <c r="G1805" s="321" t="s">
        <v>13</v>
      </c>
      <c r="H1805" s="321" t="s">
        <v>13</v>
      </c>
      <c r="I1805" s="908"/>
      <c r="J1805" s="909"/>
      <c r="K1805" s="909"/>
      <c r="L1805" s="909"/>
      <c r="M1805" s="909"/>
      <c r="N1805" s="910"/>
    </row>
    <row r="1806" spans="1:14" x14ac:dyDescent="0.2">
      <c r="B1806" s="900" t="s">
        <v>1825</v>
      </c>
      <c r="C1806" s="900"/>
      <c r="D1806" s="900"/>
      <c r="E1806" s="900"/>
      <c r="F1806" s="900"/>
      <c r="G1806" s="900"/>
      <c r="H1806" s="900"/>
      <c r="I1806" s="900"/>
    </row>
    <row r="1807" spans="1:14" x14ac:dyDescent="0.2">
      <c r="B1807" s="900"/>
      <c r="C1807" s="900"/>
      <c r="D1807" s="900"/>
      <c r="E1807" s="900"/>
      <c r="F1807" s="900"/>
      <c r="G1807" s="900"/>
      <c r="H1807" s="900"/>
      <c r="I1807" s="900"/>
    </row>
    <row r="1808" spans="1:14" ht="13.5" thickBot="1" x14ac:dyDescent="0.25">
      <c r="B1808" s="900"/>
      <c r="C1808" s="900"/>
      <c r="D1808" s="900"/>
      <c r="E1808" s="900"/>
      <c r="F1808" s="900"/>
      <c r="G1808" s="900"/>
      <c r="H1808" s="900"/>
      <c r="I1808" s="900"/>
    </row>
    <row r="1809" spans="1:14" x14ac:dyDescent="0.2">
      <c r="A1809" s="288">
        <v>1</v>
      </c>
      <c r="B1809" s="305" t="s">
        <v>1719</v>
      </c>
      <c r="C1809" s="305"/>
      <c r="D1809" s="306"/>
      <c r="E1809" s="306"/>
      <c r="F1809" s="306"/>
      <c r="G1809" s="306"/>
      <c r="H1809" s="307"/>
      <c r="I1809" s="307"/>
      <c r="J1809" s="898"/>
      <c r="K1809" s="898"/>
      <c r="L1809" s="898"/>
      <c r="M1809" s="898"/>
      <c r="N1809" s="899"/>
    </row>
    <row r="1810" spans="1:14" x14ac:dyDescent="0.2">
      <c r="A1810" s="294" t="s">
        <v>787</v>
      </c>
      <c r="B1810" s="308" t="s">
        <v>1720</v>
      </c>
      <c r="C1810" s="309" t="s">
        <v>13</v>
      </c>
      <c r="D1810" s="309" t="s">
        <v>13</v>
      </c>
      <c r="E1810" s="309" t="s">
        <v>13</v>
      </c>
      <c r="F1810" s="309" t="s">
        <v>13</v>
      </c>
      <c r="G1810" s="309" t="s">
        <v>13</v>
      </c>
      <c r="H1810" s="309" t="s">
        <v>13</v>
      </c>
      <c r="I1810" s="309" t="s">
        <v>13</v>
      </c>
      <c r="J1810" s="883" t="s">
        <v>13</v>
      </c>
      <c r="K1810" s="883"/>
      <c r="L1810" s="883"/>
      <c r="M1810" s="883"/>
      <c r="N1810" s="884"/>
    </row>
    <row r="1811" spans="1:14" x14ac:dyDescent="0.2">
      <c r="A1811" s="294" t="s">
        <v>799</v>
      </c>
      <c r="B1811" s="308" t="s">
        <v>1721</v>
      </c>
      <c r="C1811" s="309" t="s">
        <v>13</v>
      </c>
      <c r="D1811" s="309" t="s">
        <v>13</v>
      </c>
      <c r="E1811" s="309" t="s">
        <v>13</v>
      </c>
      <c r="F1811" s="309" t="s">
        <v>13</v>
      </c>
      <c r="G1811" s="309" t="s">
        <v>13</v>
      </c>
      <c r="H1811" s="309" t="s">
        <v>13</v>
      </c>
      <c r="I1811" s="309" t="s">
        <v>13</v>
      </c>
      <c r="J1811" s="883" t="s">
        <v>13</v>
      </c>
      <c r="K1811" s="883"/>
      <c r="L1811" s="883"/>
      <c r="M1811" s="883"/>
      <c r="N1811" s="884"/>
    </row>
    <row r="1812" spans="1:14" ht="25.5" x14ac:dyDescent="0.2">
      <c r="A1812" s="294" t="s">
        <v>801</v>
      </c>
      <c r="B1812" s="310" t="s">
        <v>1796</v>
      </c>
      <c r="C1812" s="311">
        <v>40340</v>
      </c>
      <c r="D1812" s="311">
        <v>40430</v>
      </c>
      <c r="E1812" s="311">
        <v>40340</v>
      </c>
      <c r="F1812" s="311">
        <v>40430</v>
      </c>
      <c r="G1812" s="262">
        <v>100</v>
      </c>
      <c r="H1812" s="309" t="s">
        <v>13</v>
      </c>
      <c r="I1812" s="309" t="s">
        <v>13</v>
      </c>
      <c r="J1812" s="883" t="s">
        <v>13</v>
      </c>
      <c r="K1812" s="883"/>
      <c r="L1812" s="883"/>
      <c r="M1812" s="883"/>
      <c r="N1812" s="884"/>
    </row>
    <row r="1813" spans="1:14" ht="38.25" x14ac:dyDescent="0.2">
      <c r="A1813" s="294" t="s">
        <v>803</v>
      </c>
      <c r="B1813" s="312" t="s">
        <v>1727</v>
      </c>
      <c r="C1813" s="311">
        <v>40802</v>
      </c>
      <c r="D1813" s="311">
        <v>40862</v>
      </c>
      <c r="E1813" s="311">
        <v>40802</v>
      </c>
      <c r="F1813" s="311">
        <v>40870</v>
      </c>
      <c r="G1813" s="262">
        <v>100</v>
      </c>
      <c r="H1813" s="309" t="s">
        <v>13</v>
      </c>
      <c r="I1813" s="309" t="s">
        <v>13</v>
      </c>
      <c r="J1813" s="883" t="s">
        <v>13</v>
      </c>
      <c r="K1813" s="883"/>
      <c r="L1813" s="883"/>
      <c r="M1813" s="883"/>
      <c r="N1813" s="884"/>
    </row>
    <row r="1814" spans="1:14" x14ac:dyDescent="0.2">
      <c r="A1814" s="294" t="s">
        <v>1724</v>
      </c>
      <c r="B1814" s="312" t="s">
        <v>1725</v>
      </c>
      <c r="C1814" s="311">
        <v>40862</v>
      </c>
      <c r="D1814" s="311">
        <v>40867</v>
      </c>
      <c r="E1814" s="311">
        <v>40862</v>
      </c>
      <c r="F1814" s="311">
        <v>40875</v>
      </c>
      <c r="G1814" s="262">
        <v>100</v>
      </c>
      <c r="H1814" s="309" t="s">
        <v>13</v>
      </c>
      <c r="I1814" s="309" t="s">
        <v>13</v>
      </c>
      <c r="J1814" s="883" t="s">
        <v>13</v>
      </c>
      <c r="K1814" s="883"/>
      <c r="L1814" s="883"/>
      <c r="M1814" s="883"/>
      <c r="N1814" s="884"/>
    </row>
    <row r="1815" spans="1:14" x14ac:dyDescent="0.2">
      <c r="A1815" s="294" t="s">
        <v>1726</v>
      </c>
      <c r="B1815" s="312" t="s">
        <v>1723</v>
      </c>
      <c r="C1815" s="311">
        <v>40862</v>
      </c>
      <c r="D1815" s="311">
        <v>40867</v>
      </c>
      <c r="E1815" s="311">
        <v>40862</v>
      </c>
      <c r="F1815" s="311">
        <v>40875</v>
      </c>
      <c r="G1815" s="262">
        <v>100</v>
      </c>
      <c r="H1815" s="309" t="s">
        <v>13</v>
      </c>
      <c r="I1815" s="309" t="s">
        <v>13</v>
      </c>
      <c r="J1815" s="883" t="s">
        <v>13</v>
      </c>
      <c r="K1815" s="883"/>
      <c r="L1815" s="883"/>
      <c r="M1815" s="883"/>
      <c r="N1815" s="884"/>
    </row>
    <row r="1816" spans="1:14" x14ac:dyDescent="0.2">
      <c r="A1816" s="294">
        <v>2</v>
      </c>
      <c r="B1816" s="313" t="s">
        <v>1728</v>
      </c>
      <c r="C1816" s="374"/>
      <c r="D1816" s="374"/>
      <c r="E1816" s="374"/>
      <c r="F1816" s="374"/>
      <c r="G1816" s="315"/>
      <c r="H1816" s="309"/>
      <c r="I1816" s="309"/>
      <c r="J1816" s="883"/>
      <c r="K1816" s="883"/>
      <c r="L1816" s="883"/>
      <c r="M1816" s="883"/>
      <c r="N1816" s="884"/>
    </row>
    <row r="1817" spans="1:14" ht="25.5" x14ac:dyDescent="0.2">
      <c r="A1817" s="294" t="s">
        <v>815</v>
      </c>
      <c r="B1817" s="312" t="s">
        <v>1729</v>
      </c>
      <c r="C1817" s="311">
        <v>40868</v>
      </c>
      <c r="D1817" s="311">
        <v>40971</v>
      </c>
      <c r="E1817" s="311">
        <v>40848</v>
      </c>
      <c r="F1817" s="311">
        <v>40875</v>
      </c>
      <c r="G1817" s="262">
        <v>100</v>
      </c>
      <c r="H1817" s="262" t="s">
        <v>13</v>
      </c>
      <c r="I1817" s="309" t="s">
        <v>13</v>
      </c>
      <c r="J1817" s="883"/>
      <c r="K1817" s="883"/>
      <c r="L1817" s="883"/>
      <c r="M1817" s="883"/>
      <c r="N1817" s="884"/>
    </row>
    <row r="1818" spans="1:14" ht="38.25" x14ac:dyDescent="0.2">
      <c r="A1818" s="294" t="s">
        <v>218</v>
      </c>
      <c r="B1818" s="312" t="s">
        <v>1730</v>
      </c>
      <c r="C1818" s="311">
        <v>41214</v>
      </c>
      <c r="D1818" s="311">
        <v>41527</v>
      </c>
      <c r="E1818" s="311">
        <v>41214</v>
      </c>
      <c r="F1818" s="300">
        <v>41530</v>
      </c>
      <c r="G1818" s="262">
        <v>100</v>
      </c>
      <c r="H1818" s="262" t="s">
        <v>13</v>
      </c>
      <c r="I1818" s="309" t="s">
        <v>13</v>
      </c>
      <c r="J1818" s="904" t="s">
        <v>13</v>
      </c>
      <c r="K1818" s="905"/>
      <c r="L1818" s="905"/>
      <c r="M1818" s="905"/>
      <c r="N1818" s="906"/>
    </row>
    <row r="1819" spans="1:14" ht="25.5" x14ac:dyDescent="0.2">
      <c r="A1819" s="294" t="s">
        <v>818</v>
      </c>
      <c r="B1819" s="325" t="s">
        <v>1731</v>
      </c>
      <c r="C1819" s="311" t="s">
        <v>13</v>
      </c>
      <c r="D1819" s="311" t="s">
        <v>13</v>
      </c>
      <c r="E1819" s="311" t="s">
        <v>13</v>
      </c>
      <c r="F1819" s="300" t="s">
        <v>13</v>
      </c>
      <c r="G1819" s="262" t="s">
        <v>13</v>
      </c>
      <c r="H1819" s="309" t="s">
        <v>13</v>
      </c>
      <c r="I1819" s="309" t="s">
        <v>13</v>
      </c>
      <c r="J1819" s="895"/>
      <c r="K1819" s="896"/>
      <c r="L1819" s="896"/>
      <c r="M1819" s="896"/>
      <c r="N1819" s="897"/>
    </row>
    <row r="1820" spans="1:14" ht="25.5" x14ac:dyDescent="0.2">
      <c r="A1820" s="294">
        <v>3</v>
      </c>
      <c r="B1820" s="313" t="s">
        <v>1732</v>
      </c>
      <c r="C1820" s="374"/>
      <c r="D1820" s="374"/>
      <c r="E1820" s="314"/>
      <c r="F1820" s="314"/>
      <c r="G1820" s="315"/>
      <c r="H1820" s="315"/>
      <c r="I1820" s="309"/>
      <c r="J1820" s="883"/>
      <c r="K1820" s="883"/>
      <c r="L1820" s="883"/>
      <c r="M1820" s="883"/>
      <c r="N1820" s="884"/>
    </row>
    <row r="1821" spans="1:14" ht="25.5" x14ac:dyDescent="0.2">
      <c r="A1821" s="294" t="s">
        <v>1044</v>
      </c>
      <c r="B1821" s="312" t="s">
        <v>1733</v>
      </c>
      <c r="C1821" s="311">
        <v>40909</v>
      </c>
      <c r="D1821" s="311">
        <v>41030</v>
      </c>
      <c r="E1821" s="311">
        <v>40909</v>
      </c>
      <c r="F1821" s="311">
        <v>41030</v>
      </c>
      <c r="G1821" s="262">
        <v>100</v>
      </c>
      <c r="H1821" s="309" t="s">
        <v>13</v>
      </c>
      <c r="I1821" s="309" t="s">
        <v>13</v>
      </c>
      <c r="J1821" s="892" t="s">
        <v>13</v>
      </c>
      <c r="K1821" s="893"/>
      <c r="L1821" s="893"/>
      <c r="M1821" s="893"/>
      <c r="N1821" s="894"/>
    </row>
    <row r="1822" spans="1:14" x14ac:dyDescent="0.2">
      <c r="A1822" s="294" t="s">
        <v>1046</v>
      </c>
      <c r="B1822" s="325" t="s">
        <v>1734</v>
      </c>
      <c r="C1822" s="311">
        <v>40905</v>
      </c>
      <c r="D1822" s="311">
        <v>40969</v>
      </c>
      <c r="E1822" s="311">
        <v>40905</v>
      </c>
      <c r="F1822" s="311">
        <v>41090</v>
      </c>
      <c r="G1822" s="262">
        <v>100</v>
      </c>
      <c r="H1822" s="262" t="s">
        <v>13</v>
      </c>
      <c r="I1822" s="309" t="s">
        <v>13</v>
      </c>
      <c r="J1822" s="895" t="s">
        <v>13</v>
      </c>
      <c r="K1822" s="896"/>
      <c r="L1822" s="896"/>
      <c r="M1822" s="896"/>
      <c r="N1822" s="897"/>
    </row>
    <row r="1823" spans="1:14" x14ac:dyDescent="0.2">
      <c r="A1823" s="294" t="s">
        <v>1049</v>
      </c>
      <c r="B1823" s="312" t="s">
        <v>1735</v>
      </c>
      <c r="C1823" s="311">
        <v>41095</v>
      </c>
      <c r="D1823" s="311">
        <v>41456</v>
      </c>
      <c r="E1823" s="311">
        <v>41095</v>
      </c>
      <c r="F1823" s="311">
        <v>41456</v>
      </c>
      <c r="G1823" s="262">
        <v>100</v>
      </c>
      <c r="H1823" s="309" t="s">
        <v>13</v>
      </c>
      <c r="I1823" s="309" t="s">
        <v>13</v>
      </c>
      <c r="J1823" s="883" t="s">
        <v>13</v>
      </c>
      <c r="K1823" s="883"/>
      <c r="L1823" s="883"/>
      <c r="M1823" s="883"/>
      <c r="N1823" s="884"/>
    </row>
    <row r="1824" spans="1:14" x14ac:dyDescent="0.2">
      <c r="A1824" s="294" t="s">
        <v>1052</v>
      </c>
      <c r="B1824" s="312" t="s">
        <v>1737</v>
      </c>
      <c r="C1824" s="311">
        <v>41456</v>
      </c>
      <c r="D1824" s="311">
        <v>41517</v>
      </c>
      <c r="E1824" s="311">
        <v>41456</v>
      </c>
      <c r="F1824" s="311">
        <v>41517</v>
      </c>
      <c r="G1824" s="309">
        <v>100</v>
      </c>
      <c r="H1824" s="309" t="s">
        <v>13</v>
      </c>
      <c r="I1824" s="309" t="s">
        <v>13</v>
      </c>
      <c r="J1824" s="883" t="s">
        <v>13</v>
      </c>
      <c r="K1824" s="883"/>
      <c r="L1824" s="883"/>
      <c r="M1824" s="883"/>
      <c r="N1824" s="884"/>
    </row>
    <row r="1825" spans="1:14" x14ac:dyDescent="0.2">
      <c r="A1825" s="294" t="s">
        <v>1054</v>
      </c>
      <c r="B1825" s="312" t="s">
        <v>1738</v>
      </c>
      <c r="C1825" s="311">
        <v>41487</v>
      </c>
      <c r="D1825" s="311">
        <v>41517</v>
      </c>
      <c r="E1825" s="311">
        <v>41487</v>
      </c>
      <c r="F1825" s="311">
        <v>41517</v>
      </c>
      <c r="G1825" s="309">
        <v>100</v>
      </c>
      <c r="H1825" s="309" t="s">
        <v>13</v>
      </c>
      <c r="I1825" s="309" t="s">
        <v>13</v>
      </c>
      <c r="J1825" s="883" t="s">
        <v>13</v>
      </c>
      <c r="K1825" s="883"/>
      <c r="L1825" s="883"/>
      <c r="M1825" s="883"/>
      <c r="N1825" s="884"/>
    </row>
    <row r="1826" spans="1:14" x14ac:dyDescent="0.2">
      <c r="A1826" s="294">
        <v>4</v>
      </c>
      <c r="B1826" s="313" t="s">
        <v>1739</v>
      </c>
      <c r="C1826" s="374"/>
      <c r="D1826" s="374"/>
      <c r="E1826" s="300" t="s">
        <v>13</v>
      </c>
      <c r="F1826" s="300" t="s">
        <v>13</v>
      </c>
      <c r="G1826" s="300" t="s">
        <v>13</v>
      </c>
      <c r="H1826" s="309"/>
      <c r="I1826" s="309"/>
      <c r="J1826" s="883"/>
      <c r="K1826" s="883"/>
      <c r="L1826" s="883"/>
      <c r="M1826" s="883"/>
      <c r="N1826" s="884"/>
    </row>
    <row r="1827" spans="1:14" x14ac:dyDescent="0.2">
      <c r="A1827" s="294" t="s">
        <v>1073</v>
      </c>
      <c r="B1827" s="312" t="s">
        <v>1740</v>
      </c>
      <c r="C1827" s="311">
        <v>41518</v>
      </c>
      <c r="D1827" s="311">
        <v>41528</v>
      </c>
      <c r="E1827" s="311">
        <v>41518</v>
      </c>
      <c r="F1827" s="311">
        <v>41528</v>
      </c>
      <c r="G1827" s="309">
        <v>100</v>
      </c>
      <c r="H1827" s="309" t="s">
        <v>13</v>
      </c>
      <c r="I1827" s="309" t="s">
        <v>13</v>
      </c>
      <c r="J1827" s="883" t="s">
        <v>13</v>
      </c>
      <c r="K1827" s="883"/>
      <c r="L1827" s="883"/>
      <c r="M1827" s="883"/>
      <c r="N1827" s="884"/>
    </row>
    <row r="1828" spans="1:14" ht="38.25" x14ac:dyDescent="0.2">
      <c r="A1828" s="294" t="s">
        <v>1078</v>
      </c>
      <c r="B1828" s="312" t="s">
        <v>1741</v>
      </c>
      <c r="C1828" s="311" t="s">
        <v>13</v>
      </c>
      <c r="D1828" s="311" t="s">
        <v>13</v>
      </c>
      <c r="E1828" s="300" t="s">
        <v>13</v>
      </c>
      <c r="F1828" s="300" t="s">
        <v>13</v>
      </c>
      <c r="G1828" s="300" t="s">
        <v>13</v>
      </c>
      <c r="H1828" s="309" t="s">
        <v>13</v>
      </c>
      <c r="I1828" s="309" t="s">
        <v>13</v>
      </c>
      <c r="J1828" s="883" t="s">
        <v>13</v>
      </c>
      <c r="K1828" s="883"/>
      <c r="L1828" s="883"/>
      <c r="M1828" s="883"/>
      <c r="N1828" s="884"/>
    </row>
    <row r="1829" spans="1:14" ht="36.75" customHeight="1" x14ac:dyDescent="0.2">
      <c r="A1829" s="294" t="s">
        <v>1087</v>
      </c>
      <c r="B1829" s="312" t="s">
        <v>1742</v>
      </c>
      <c r="C1829" s="311">
        <v>41528</v>
      </c>
      <c r="D1829" s="311">
        <v>41553</v>
      </c>
      <c r="E1829" s="311">
        <v>41549</v>
      </c>
      <c r="F1829" s="300">
        <v>41611</v>
      </c>
      <c r="G1829" s="309">
        <v>100</v>
      </c>
      <c r="H1829" s="309">
        <v>100</v>
      </c>
      <c r="I1829" s="885" t="s">
        <v>1826</v>
      </c>
      <c r="J1829" s="886"/>
      <c r="K1829" s="886"/>
      <c r="L1829" s="886"/>
      <c r="M1829" s="886"/>
      <c r="N1829" s="887"/>
    </row>
    <row r="1830" spans="1:14" ht="36.75" customHeight="1" thickBot="1" x14ac:dyDescent="0.25">
      <c r="A1830" s="317" t="s">
        <v>1108</v>
      </c>
      <c r="B1830" s="318" t="s">
        <v>1792</v>
      </c>
      <c r="C1830" s="320">
        <v>41553</v>
      </c>
      <c r="D1830" s="320">
        <v>41639</v>
      </c>
      <c r="E1830" s="300">
        <v>41611</v>
      </c>
      <c r="F1830" s="319" t="s">
        <v>13</v>
      </c>
      <c r="G1830" s="319" t="s">
        <v>13</v>
      </c>
      <c r="H1830" s="321" t="s">
        <v>13</v>
      </c>
      <c r="I1830" s="888"/>
      <c r="J1830" s="889"/>
      <c r="K1830" s="889"/>
      <c r="L1830" s="889"/>
      <c r="M1830" s="889"/>
      <c r="N1830" s="890"/>
    </row>
    <row r="1831" spans="1:14" ht="36.75" customHeight="1" thickBot="1" x14ac:dyDescent="0.25">
      <c r="B1831" s="900" t="s">
        <v>1827</v>
      </c>
      <c r="C1831" s="900"/>
      <c r="D1831" s="900"/>
      <c r="E1831" s="900"/>
      <c r="F1831" s="900"/>
      <c r="G1831" s="900"/>
      <c r="H1831" s="900"/>
      <c r="I1831" s="900"/>
    </row>
    <row r="1832" spans="1:14" x14ac:dyDescent="0.2">
      <c r="A1832" s="288">
        <v>1</v>
      </c>
      <c r="B1832" s="305" t="s">
        <v>1719</v>
      </c>
      <c r="C1832" s="305"/>
      <c r="D1832" s="306"/>
      <c r="E1832" s="306"/>
      <c r="F1832" s="306"/>
      <c r="G1832" s="306"/>
      <c r="H1832" s="307"/>
      <c r="I1832" s="307"/>
      <c r="J1832" s="898"/>
      <c r="K1832" s="898"/>
      <c r="L1832" s="898"/>
      <c r="M1832" s="898"/>
      <c r="N1832" s="899"/>
    </row>
    <row r="1833" spans="1:14" x14ac:dyDescent="0.2">
      <c r="A1833" s="294" t="s">
        <v>787</v>
      </c>
      <c r="B1833" s="323" t="s">
        <v>1720</v>
      </c>
      <c r="C1833" s="375" t="s">
        <v>13</v>
      </c>
      <c r="D1833" s="375" t="s">
        <v>13</v>
      </c>
      <c r="E1833" s="309" t="s">
        <v>13</v>
      </c>
      <c r="F1833" s="309" t="s">
        <v>13</v>
      </c>
      <c r="G1833" s="309" t="s">
        <v>13</v>
      </c>
      <c r="H1833" s="309" t="s">
        <v>13</v>
      </c>
      <c r="I1833" s="309" t="s">
        <v>13</v>
      </c>
      <c r="J1833" s="883" t="s">
        <v>13</v>
      </c>
      <c r="K1833" s="883"/>
      <c r="L1833" s="883"/>
      <c r="M1833" s="883"/>
      <c r="N1833" s="884"/>
    </row>
    <row r="1834" spans="1:14" x14ac:dyDescent="0.2">
      <c r="A1834" s="294" t="s">
        <v>799</v>
      </c>
      <c r="B1834" s="323" t="s">
        <v>1721</v>
      </c>
      <c r="C1834" s="375" t="s">
        <v>13</v>
      </c>
      <c r="D1834" s="375" t="s">
        <v>13</v>
      </c>
      <c r="E1834" s="309" t="s">
        <v>13</v>
      </c>
      <c r="F1834" s="309" t="s">
        <v>13</v>
      </c>
      <c r="G1834" s="309" t="s">
        <v>13</v>
      </c>
      <c r="H1834" s="309" t="s">
        <v>13</v>
      </c>
      <c r="I1834" s="309" t="s">
        <v>13</v>
      </c>
      <c r="J1834" s="883" t="s">
        <v>13</v>
      </c>
      <c r="K1834" s="883"/>
      <c r="L1834" s="883"/>
      <c r="M1834" s="883"/>
      <c r="N1834" s="884"/>
    </row>
    <row r="1835" spans="1:14" ht="25.5" x14ac:dyDescent="0.2">
      <c r="A1835" s="294" t="s">
        <v>801</v>
      </c>
      <c r="B1835" s="376" t="s">
        <v>1796</v>
      </c>
      <c r="C1835" s="311">
        <v>40709</v>
      </c>
      <c r="D1835" s="311">
        <v>40744</v>
      </c>
      <c r="E1835" s="300">
        <v>40709</v>
      </c>
      <c r="F1835" s="300">
        <v>40744</v>
      </c>
      <c r="G1835" s="262">
        <v>100</v>
      </c>
      <c r="H1835" s="309" t="s">
        <v>13</v>
      </c>
      <c r="I1835" s="309" t="s">
        <v>13</v>
      </c>
      <c r="J1835" s="883" t="s">
        <v>13</v>
      </c>
      <c r="K1835" s="883"/>
      <c r="L1835" s="883"/>
      <c r="M1835" s="883"/>
      <c r="N1835" s="884"/>
    </row>
    <row r="1836" spans="1:14" ht="38.25" x14ac:dyDescent="0.2">
      <c r="A1836" s="294" t="s">
        <v>803</v>
      </c>
      <c r="B1836" s="373" t="s">
        <v>1727</v>
      </c>
      <c r="C1836" s="311">
        <v>40938</v>
      </c>
      <c r="D1836" s="311">
        <v>40998</v>
      </c>
      <c r="E1836" s="311">
        <v>40973</v>
      </c>
      <c r="F1836" s="311">
        <v>41068</v>
      </c>
      <c r="G1836" s="262">
        <v>100</v>
      </c>
      <c r="H1836" s="309" t="s">
        <v>13</v>
      </c>
      <c r="I1836" s="309" t="s">
        <v>13</v>
      </c>
      <c r="J1836" s="892" t="s">
        <v>13</v>
      </c>
      <c r="K1836" s="893"/>
      <c r="L1836" s="893"/>
      <c r="M1836" s="893"/>
      <c r="N1836" s="894"/>
    </row>
    <row r="1837" spans="1:14" x14ac:dyDescent="0.2">
      <c r="A1837" s="294" t="s">
        <v>1724</v>
      </c>
      <c r="B1837" s="373" t="s">
        <v>1725</v>
      </c>
      <c r="C1837" s="311">
        <v>40999</v>
      </c>
      <c r="D1837" s="311">
        <v>41004</v>
      </c>
      <c r="E1837" s="300">
        <v>41061</v>
      </c>
      <c r="F1837" s="300">
        <v>41061</v>
      </c>
      <c r="G1837" s="262">
        <v>100</v>
      </c>
      <c r="H1837" s="309" t="s">
        <v>13</v>
      </c>
      <c r="I1837" s="309" t="s">
        <v>13</v>
      </c>
      <c r="J1837" s="892" t="s">
        <v>13</v>
      </c>
      <c r="K1837" s="893"/>
      <c r="L1837" s="893"/>
      <c r="M1837" s="893"/>
      <c r="N1837" s="894"/>
    </row>
    <row r="1838" spans="1:14" x14ac:dyDescent="0.2">
      <c r="A1838" s="294" t="s">
        <v>1726</v>
      </c>
      <c r="B1838" s="373" t="s">
        <v>1723</v>
      </c>
      <c r="C1838" s="311">
        <v>41005</v>
      </c>
      <c r="D1838" s="311">
        <v>41030</v>
      </c>
      <c r="E1838" s="300">
        <v>41091</v>
      </c>
      <c r="F1838" s="300">
        <v>41126</v>
      </c>
      <c r="G1838" s="262">
        <v>100</v>
      </c>
      <c r="H1838" s="262" t="s">
        <v>13</v>
      </c>
      <c r="I1838" s="309" t="s">
        <v>13</v>
      </c>
      <c r="J1838" s="892" t="s">
        <v>13</v>
      </c>
      <c r="K1838" s="893"/>
      <c r="L1838" s="893"/>
      <c r="M1838" s="893"/>
      <c r="N1838" s="894"/>
    </row>
    <row r="1839" spans="1:14" x14ac:dyDescent="0.2">
      <c r="A1839" s="294">
        <v>2</v>
      </c>
      <c r="B1839" s="313" t="s">
        <v>1728</v>
      </c>
      <c r="C1839" s="374"/>
      <c r="D1839" s="374"/>
      <c r="E1839" s="314"/>
      <c r="F1839" s="314"/>
      <c r="G1839" s="315"/>
      <c r="H1839" s="309"/>
      <c r="I1839" s="309" t="s">
        <v>13</v>
      </c>
      <c r="J1839" s="883"/>
      <c r="K1839" s="883"/>
      <c r="L1839" s="883"/>
      <c r="M1839" s="883"/>
      <c r="N1839" s="884"/>
    </row>
    <row r="1840" spans="1:14" ht="25.5" x14ac:dyDescent="0.2">
      <c r="A1840" s="294" t="s">
        <v>815</v>
      </c>
      <c r="B1840" s="312" t="s">
        <v>1729</v>
      </c>
      <c r="C1840" s="311">
        <v>41005</v>
      </c>
      <c r="D1840" s="311">
        <v>41095</v>
      </c>
      <c r="E1840" s="311">
        <v>41005</v>
      </c>
      <c r="F1840" s="311">
        <v>41090</v>
      </c>
      <c r="G1840" s="262">
        <v>100</v>
      </c>
      <c r="H1840" s="262" t="s">
        <v>13</v>
      </c>
      <c r="I1840" s="309" t="s">
        <v>13</v>
      </c>
      <c r="J1840" s="883" t="s">
        <v>13</v>
      </c>
      <c r="K1840" s="883"/>
      <c r="L1840" s="883"/>
      <c r="M1840" s="883"/>
      <c r="N1840" s="884"/>
    </row>
    <row r="1841" spans="1:14" ht="38.25" x14ac:dyDescent="0.2">
      <c r="A1841" s="294" t="s">
        <v>218</v>
      </c>
      <c r="B1841" s="312" t="s">
        <v>1730</v>
      </c>
      <c r="C1841" s="311">
        <v>40953</v>
      </c>
      <c r="D1841" s="311">
        <v>41211</v>
      </c>
      <c r="E1841" s="311">
        <v>40953</v>
      </c>
      <c r="F1841" s="311">
        <v>41211</v>
      </c>
      <c r="G1841" s="309">
        <v>100</v>
      </c>
      <c r="H1841" s="309" t="s">
        <v>13</v>
      </c>
      <c r="I1841" s="309" t="s">
        <v>13</v>
      </c>
      <c r="J1841" s="883" t="s">
        <v>13</v>
      </c>
      <c r="K1841" s="883"/>
      <c r="L1841" s="883"/>
      <c r="M1841" s="883"/>
      <c r="N1841" s="884"/>
    </row>
    <row r="1842" spans="1:14" ht="25.5" x14ac:dyDescent="0.2">
      <c r="A1842" s="294" t="s">
        <v>818</v>
      </c>
      <c r="B1842" s="312" t="s">
        <v>1731</v>
      </c>
      <c r="C1842" s="311" t="s">
        <v>13</v>
      </c>
      <c r="D1842" s="311" t="s">
        <v>13</v>
      </c>
      <c r="E1842" s="300" t="s">
        <v>13</v>
      </c>
      <c r="F1842" s="300" t="s">
        <v>13</v>
      </c>
      <c r="G1842" s="309" t="s">
        <v>13</v>
      </c>
      <c r="H1842" s="309" t="s">
        <v>13</v>
      </c>
      <c r="I1842" s="309" t="s">
        <v>13</v>
      </c>
      <c r="J1842" s="895"/>
      <c r="K1842" s="896"/>
      <c r="L1842" s="896"/>
      <c r="M1842" s="896"/>
      <c r="N1842" s="897"/>
    </row>
    <row r="1843" spans="1:14" ht="25.5" x14ac:dyDescent="0.2">
      <c r="A1843" s="294">
        <v>3</v>
      </c>
      <c r="B1843" s="313" t="s">
        <v>1732</v>
      </c>
      <c r="C1843" s="374"/>
      <c r="D1843" s="374"/>
      <c r="E1843" s="314"/>
      <c r="F1843" s="314"/>
      <c r="G1843" s="315"/>
      <c r="H1843" s="315"/>
      <c r="I1843" s="309"/>
      <c r="J1843" s="883"/>
      <c r="K1843" s="883"/>
      <c r="L1843" s="883"/>
      <c r="M1843" s="883"/>
      <c r="N1843" s="884"/>
    </row>
    <row r="1844" spans="1:14" ht="25.5" x14ac:dyDescent="0.2">
      <c r="A1844" s="294" t="s">
        <v>1044</v>
      </c>
      <c r="B1844" s="312" t="s">
        <v>1733</v>
      </c>
      <c r="C1844" s="311">
        <v>41096</v>
      </c>
      <c r="D1844" s="311">
        <v>41153</v>
      </c>
      <c r="E1844" s="311">
        <v>41096</v>
      </c>
      <c r="F1844" s="311">
        <v>41153</v>
      </c>
      <c r="G1844" s="309">
        <v>100</v>
      </c>
      <c r="H1844" s="309" t="s">
        <v>13</v>
      </c>
      <c r="I1844" s="309" t="s">
        <v>13</v>
      </c>
      <c r="J1844" s="892" t="s">
        <v>13</v>
      </c>
      <c r="K1844" s="893"/>
      <c r="L1844" s="893"/>
      <c r="M1844" s="893"/>
      <c r="N1844" s="894"/>
    </row>
    <row r="1845" spans="1:14" x14ac:dyDescent="0.2">
      <c r="A1845" s="294" t="s">
        <v>1046</v>
      </c>
      <c r="B1845" s="312" t="s">
        <v>1734</v>
      </c>
      <c r="C1845" s="311">
        <v>40909</v>
      </c>
      <c r="D1845" s="311">
        <v>41091</v>
      </c>
      <c r="E1845" s="311">
        <v>40909</v>
      </c>
      <c r="F1845" s="311">
        <v>41091</v>
      </c>
      <c r="G1845" s="309">
        <v>100</v>
      </c>
      <c r="H1845" s="309" t="s">
        <v>13</v>
      </c>
      <c r="I1845" s="309" t="s">
        <v>13</v>
      </c>
      <c r="J1845" s="883" t="s">
        <v>13</v>
      </c>
      <c r="K1845" s="883"/>
      <c r="L1845" s="883"/>
      <c r="M1845" s="883"/>
      <c r="N1845" s="884"/>
    </row>
    <row r="1846" spans="1:14" x14ac:dyDescent="0.2">
      <c r="A1846" s="294" t="s">
        <v>1049</v>
      </c>
      <c r="B1846" s="312" t="s">
        <v>1735</v>
      </c>
      <c r="C1846" s="311">
        <v>41183</v>
      </c>
      <c r="D1846" s="311">
        <v>41426</v>
      </c>
      <c r="E1846" s="311">
        <v>41183</v>
      </c>
      <c r="F1846" s="311">
        <v>41455</v>
      </c>
      <c r="G1846" s="309">
        <v>100</v>
      </c>
      <c r="H1846" s="309" t="s">
        <v>13</v>
      </c>
      <c r="I1846" s="309" t="s">
        <v>13</v>
      </c>
      <c r="J1846" s="883" t="s">
        <v>13</v>
      </c>
      <c r="K1846" s="883"/>
      <c r="L1846" s="883"/>
      <c r="M1846" s="883"/>
      <c r="N1846" s="884"/>
    </row>
    <row r="1847" spans="1:14" x14ac:dyDescent="0.2">
      <c r="A1847" s="294" t="s">
        <v>1052</v>
      </c>
      <c r="B1847" s="312" t="s">
        <v>1737</v>
      </c>
      <c r="C1847" s="311">
        <v>41426</v>
      </c>
      <c r="D1847" s="311">
        <v>41517</v>
      </c>
      <c r="E1847" s="311">
        <v>41455</v>
      </c>
      <c r="F1847" s="311">
        <v>41517</v>
      </c>
      <c r="G1847" s="309">
        <v>100</v>
      </c>
      <c r="H1847" s="309" t="s">
        <v>13</v>
      </c>
      <c r="I1847" s="309" t="s">
        <v>13</v>
      </c>
      <c r="J1847" s="883" t="s">
        <v>13</v>
      </c>
      <c r="K1847" s="883"/>
      <c r="L1847" s="883"/>
      <c r="M1847" s="883"/>
      <c r="N1847" s="884"/>
    </row>
    <row r="1848" spans="1:14" x14ac:dyDescent="0.2">
      <c r="A1848" s="294" t="s">
        <v>1054</v>
      </c>
      <c r="B1848" s="312" t="s">
        <v>1738</v>
      </c>
      <c r="C1848" s="311">
        <v>41518</v>
      </c>
      <c r="D1848" s="311">
        <v>41518</v>
      </c>
      <c r="E1848" s="311">
        <v>41518</v>
      </c>
      <c r="F1848" s="311">
        <v>41518</v>
      </c>
      <c r="G1848" s="309">
        <v>100</v>
      </c>
      <c r="H1848" s="309" t="s">
        <v>13</v>
      </c>
      <c r="I1848" s="309" t="s">
        <v>13</v>
      </c>
      <c r="J1848" s="883" t="s">
        <v>13</v>
      </c>
      <c r="K1848" s="883"/>
      <c r="L1848" s="883"/>
      <c r="M1848" s="883"/>
      <c r="N1848" s="884"/>
    </row>
    <row r="1849" spans="1:14" x14ac:dyDescent="0.2">
      <c r="A1849" s="294">
        <v>4</v>
      </c>
      <c r="B1849" s="313" t="s">
        <v>1739</v>
      </c>
      <c r="C1849" s="374"/>
      <c r="D1849" s="374"/>
      <c r="E1849" s="309"/>
      <c r="F1849" s="309"/>
      <c r="G1849" s="309"/>
      <c r="H1849" s="309"/>
      <c r="I1849" s="309"/>
      <c r="J1849" s="883"/>
      <c r="K1849" s="883"/>
      <c r="L1849" s="883"/>
      <c r="M1849" s="883"/>
      <c r="N1849" s="884"/>
    </row>
    <row r="1850" spans="1:14" x14ac:dyDescent="0.2">
      <c r="A1850" s="294" t="s">
        <v>1073</v>
      </c>
      <c r="B1850" s="312" t="s">
        <v>1740</v>
      </c>
      <c r="C1850" s="311">
        <v>41518</v>
      </c>
      <c r="D1850" s="311">
        <v>41528</v>
      </c>
      <c r="E1850" s="311">
        <v>41518</v>
      </c>
      <c r="F1850" s="311">
        <v>41528</v>
      </c>
      <c r="G1850" s="309">
        <v>100</v>
      </c>
      <c r="H1850" s="309" t="s">
        <v>13</v>
      </c>
      <c r="I1850" s="309" t="s">
        <v>13</v>
      </c>
      <c r="J1850" s="883" t="s">
        <v>13</v>
      </c>
      <c r="K1850" s="883"/>
      <c r="L1850" s="883"/>
      <c r="M1850" s="883"/>
      <c r="N1850" s="884"/>
    </row>
    <row r="1851" spans="1:14" ht="38.25" x14ac:dyDescent="0.2">
      <c r="A1851" s="294" t="s">
        <v>1078</v>
      </c>
      <c r="B1851" s="312" t="s">
        <v>1741</v>
      </c>
      <c r="C1851" s="311" t="s">
        <v>13</v>
      </c>
      <c r="D1851" s="311" t="s">
        <v>13</v>
      </c>
      <c r="E1851" s="311" t="s">
        <v>13</v>
      </c>
      <c r="F1851" s="311" t="s">
        <v>13</v>
      </c>
      <c r="G1851" s="311" t="s">
        <v>13</v>
      </c>
      <c r="H1851" s="309" t="s">
        <v>13</v>
      </c>
      <c r="I1851" s="309" t="s">
        <v>13</v>
      </c>
      <c r="J1851" s="883" t="s">
        <v>13</v>
      </c>
      <c r="K1851" s="883"/>
      <c r="L1851" s="883"/>
      <c r="M1851" s="883"/>
      <c r="N1851" s="884"/>
    </row>
    <row r="1852" spans="1:14" ht="37.5" customHeight="1" x14ac:dyDescent="0.2">
      <c r="A1852" s="294" t="s">
        <v>1087</v>
      </c>
      <c r="B1852" s="312" t="s">
        <v>1742</v>
      </c>
      <c r="C1852" s="311">
        <v>41528</v>
      </c>
      <c r="D1852" s="311">
        <v>41553</v>
      </c>
      <c r="E1852" s="311">
        <v>41549</v>
      </c>
      <c r="F1852" s="311">
        <v>41598</v>
      </c>
      <c r="G1852" s="309">
        <v>100</v>
      </c>
      <c r="H1852" s="309">
        <v>100</v>
      </c>
      <c r="I1852" s="885" t="s">
        <v>1826</v>
      </c>
      <c r="J1852" s="886"/>
      <c r="K1852" s="886"/>
      <c r="L1852" s="886"/>
      <c r="M1852" s="886"/>
      <c r="N1852" s="887"/>
    </row>
    <row r="1853" spans="1:14" ht="37.5" customHeight="1" thickBot="1" x14ac:dyDescent="0.25">
      <c r="A1853" s="317" t="s">
        <v>1108</v>
      </c>
      <c r="B1853" s="318" t="s">
        <v>1792</v>
      </c>
      <c r="C1853" s="320">
        <v>41553</v>
      </c>
      <c r="D1853" s="320">
        <v>41639</v>
      </c>
      <c r="E1853" s="311">
        <v>41598</v>
      </c>
      <c r="F1853" s="320" t="s">
        <v>13</v>
      </c>
      <c r="G1853" s="320" t="s">
        <v>13</v>
      </c>
      <c r="H1853" s="321" t="s">
        <v>13</v>
      </c>
      <c r="I1853" s="888"/>
      <c r="J1853" s="889"/>
      <c r="K1853" s="889"/>
      <c r="L1853" s="889"/>
      <c r="M1853" s="889"/>
      <c r="N1853" s="890"/>
    </row>
    <row r="1854" spans="1:14" ht="37.5" customHeight="1" thickBot="1" x14ac:dyDescent="0.25">
      <c r="B1854" s="900" t="s">
        <v>1828</v>
      </c>
      <c r="C1854" s="900"/>
      <c r="D1854" s="900"/>
      <c r="E1854" s="900"/>
      <c r="F1854" s="900"/>
      <c r="G1854" s="900"/>
      <c r="H1854" s="900"/>
      <c r="I1854" s="900"/>
    </row>
    <row r="1855" spans="1:14" x14ac:dyDescent="0.2">
      <c r="A1855" s="288">
        <v>1</v>
      </c>
      <c r="B1855" s="305" t="s">
        <v>1719</v>
      </c>
      <c r="C1855" s="305"/>
      <c r="D1855" s="306"/>
      <c r="E1855" s="377"/>
      <c r="F1855" s="377"/>
      <c r="G1855" s="306"/>
      <c r="H1855" s="307"/>
      <c r="I1855" s="307"/>
      <c r="J1855" s="898"/>
      <c r="K1855" s="898"/>
      <c r="L1855" s="898"/>
      <c r="M1855" s="898"/>
      <c r="N1855" s="899"/>
    </row>
    <row r="1856" spans="1:14" x14ac:dyDescent="0.2">
      <c r="A1856" s="294" t="s">
        <v>787</v>
      </c>
      <c r="B1856" s="308" t="s">
        <v>1720</v>
      </c>
      <c r="C1856" s="309" t="s">
        <v>13</v>
      </c>
      <c r="D1856" s="309" t="s">
        <v>13</v>
      </c>
      <c r="E1856" s="372" t="s">
        <v>13</v>
      </c>
      <c r="F1856" s="372" t="s">
        <v>13</v>
      </c>
      <c r="G1856" s="309" t="s">
        <v>13</v>
      </c>
      <c r="H1856" s="309" t="s">
        <v>13</v>
      </c>
      <c r="I1856" s="309" t="s">
        <v>13</v>
      </c>
      <c r="J1856" s="883" t="s">
        <v>13</v>
      </c>
      <c r="K1856" s="883"/>
      <c r="L1856" s="883"/>
      <c r="M1856" s="883"/>
      <c r="N1856" s="884"/>
    </row>
    <row r="1857" spans="1:14" x14ac:dyDescent="0.2">
      <c r="A1857" s="294" t="s">
        <v>799</v>
      </c>
      <c r="B1857" s="308" t="s">
        <v>1721</v>
      </c>
      <c r="C1857" s="309" t="s">
        <v>13</v>
      </c>
      <c r="D1857" s="309" t="s">
        <v>13</v>
      </c>
      <c r="E1857" s="372" t="s">
        <v>13</v>
      </c>
      <c r="F1857" s="372" t="s">
        <v>13</v>
      </c>
      <c r="G1857" s="309" t="s">
        <v>13</v>
      </c>
      <c r="H1857" s="309" t="s">
        <v>13</v>
      </c>
      <c r="I1857" s="309" t="s">
        <v>13</v>
      </c>
      <c r="J1857" s="883" t="s">
        <v>13</v>
      </c>
      <c r="K1857" s="883"/>
      <c r="L1857" s="883"/>
      <c r="M1857" s="883"/>
      <c r="N1857" s="884"/>
    </row>
    <row r="1858" spans="1:14" ht="25.5" x14ac:dyDescent="0.2">
      <c r="A1858" s="294" t="s">
        <v>801</v>
      </c>
      <c r="B1858" s="310" t="s">
        <v>1796</v>
      </c>
      <c r="C1858" s="311">
        <v>40145</v>
      </c>
      <c r="D1858" s="311">
        <v>40235</v>
      </c>
      <c r="E1858" s="311">
        <v>40145</v>
      </c>
      <c r="F1858" s="311">
        <v>40235</v>
      </c>
      <c r="G1858" s="262">
        <v>100</v>
      </c>
      <c r="H1858" s="309" t="s">
        <v>13</v>
      </c>
      <c r="I1858" s="309" t="s">
        <v>13</v>
      </c>
      <c r="J1858" s="883" t="s">
        <v>13</v>
      </c>
      <c r="K1858" s="883"/>
      <c r="L1858" s="883"/>
      <c r="M1858" s="883"/>
      <c r="N1858" s="884"/>
    </row>
    <row r="1859" spans="1:14" ht="38.25" x14ac:dyDescent="0.2">
      <c r="A1859" s="294" t="s">
        <v>803</v>
      </c>
      <c r="B1859" s="312" t="s">
        <v>1727</v>
      </c>
      <c r="C1859" s="311">
        <v>40802</v>
      </c>
      <c r="D1859" s="311">
        <v>40862</v>
      </c>
      <c r="E1859" s="311">
        <v>40802</v>
      </c>
      <c r="F1859" s="311">
        <v>40868</v>
      </c>
      <c r="G1859" s="262">
        <v>100</v>
      </c>
      <c r="H1859" s="309" t="s">
        <v>13</v>
      </c>
      <c r="I1859" s="309" t="s">
        <v>13</v>
      </c>
      <c r="J1859" s="883" t="s">
        <v>13</v>
      </c>
      <c r="K1859" s="883"/>
      <c r="L1859" s="883"/>
      <c r="M1859" s="883"/>
      <c r="N1859" s="884"/>
    </row>
    <row r="1860" spans="1:14" x14ac:dyDescent="0.2">
      <c r="A1860" s="294" t="s">
        <v>1724</v>
      </c>
      <c r="B1860" s="312" t="s">
        <v>1725</v>
      </c>
      <c r="C1860" s="311">
        <v>40862</v>
      </c>
      <c r="D1860" s="311">
        <v>40867</v>
      </c>
      <c r="E1860" s="311">
        <v>40862</v>
      </c>
      <c r="F1860" s="311">
        <v>40868</v>
      </c>
      <c r="G1860" s="262">
        <v>100</v>
      </c>
      <c r="H1860" s="309" t="s">
        <v>13</v>
      </c>
      <c r="I1860" s="309" t="s">
        <v>13</v>
      </c>
      <c r="J1860" s="883" t="s">
        <v>13</v>
      </c>
      <c r="K1860" s="883"/>
      <c r="L1860" s="883"/>
      <c r="M1860" s="883"/>
      <c r="N1860" s="884"/>
    </row>
    <row r="1861" spans="1:14" x14ac:dyDescent="0.2">
      <c r="A1861" s="294" t="s">
        <v>1726</v>
      </c>
      <c r="B1861" s="312" t="s">
        <v>1723</v>
      </c>
      <c r="C1861" s="311">
        <v>40862</v>
      </c>
      <c r="D1861" s="311">
        <v>40867</v>
      </c>
      <c r="E1861" s="311">
        <v>40862</v>
      </c>
      <c r="F1861" s="311">
        <v>40868</v>
      </c>
      <c r="G1861" s="262">
        <v>100</v>
      </c>
      <c r="H1861" s="262" t="s">
        <v>13</v>
      </c>
      <c r="I1861" s="309"/>
      <c r="J1861" s="883"/>
      <c r="K1861" s="883"/>
      <c r="L1861" s="883"/>
      <c r="M1861" s="883"/>
      <c r="N1861" s="884"/>
    </row>
    <row r="1862" spans="1:14" x14ac:dyDescent="0.2">
      <c r="A1862" s="294">
        <v>2</v>
      </c>
      <c r="B1862" s="313" t="s">
        <v>1728</v>
      </c>
      <c r="C1862" s="374"/>
      <c r="D1862" s="374"/>
      <c r="E1862" s="374"/>
      <c r="F1862" s="374"/>
      <c r="G1862" s="315"/>
      <c r="H1862" s="309"/>
      <c r="I1862" s="309"/>
      <c r="J1862" s="883"/>
      <c r="K1862" s="883"/>
      <c r="L1862" s="883"/>
      <c r="M1862" s="883"/>
      <c r="N1862" s="884"/>
    </row>
    <row r="1863" spans="1:14" ht="25.5" x14ac:dyDescent="0.2">
      <c r="A1863" s="294" t="s">
        <v>815</v>
      </c>
      <c r="B1863" s="312" t="s">
        <v>1729</v>
      </c>
      <c r="C1863" s="311">
        <v>40868</v>
      </c>
      <c r="D1863" s="311">
        <v>40971</v>
      </c>
      <c r="E1863" s="311">
        <v>40868</v>
      </c>
      <c r="F1863" s="311">
        <v>40965</v>
      </c>
      <c r="G1863" s="262">
        <v>100</v>
      </c>
      <c r="H1863" s="262" t="s">
        <v>13</v>
      </c>
      <c r="I1863" s="309" t="s">
        <v>13</v>
      </c>
      <c r="J1863" s="883"/>
      <c r="K1863" s="883"/>
      <c r="L1863" s="883"/>
      <c r="M1863" s="883"/>
      <c r="N1863" s="884"/>
    </row>
    <row r="1864" spans="1:14" ht="38.25" x14ac:dyDescent="0.2">
      <c r="A1864" s="294" t="s">
        <v>218</v>
      </c>
      <c r="B1864" s="312" t="s">
        <v>1730</v>
      </c>
      <c r="C1864" s="311">
        <v>41214</v>
      </c>
      <c r="D1864" s="311">
        <v>41527</v>
      </c>
      <c r="E1864" s="311">
        <v>41214</v>
      </c>
      <c r="F1864" s="311">
        <v>41527</v>
      </c>
      <c r="G1864" s="262">
        <v>100</v>
      </c>
      <c r="H1864" s="262" t="s">
        <v>13</v>
      </c>
      <c r="I1864" s="309" t="s">
        <v>13</v>
      </c>
      <c r="J1864" s="904" t="s">
        <v>13</v>
      </c>
      <c r="K1864" s="905"/>
      <c r="L1864" s="905"/>
      <c r="M1864" s="905"/>
      <c r="N1864" s="906"/>
    </row>
    <row r="1865" spans="1:14" ht="25.5" x14ac:dyDescent="0.2">
      <c r="A1865" s="294" t="s">
        <v>818</v>
      </c>
      <c r="B1865" s="322" t="s">
        <v>1731</v>
      </c>
      <c r="C1865" s="311" t="s">
        <v>13</v>
      </c>
      <c r="D1865" s="311" t="s">
        <v>13</v>
      </c>
      <c r="E1865" s="311" t="s">
        <v>13</v>
      </c>
      <c r="F1865" s="311" t="s">
        <v>13</v>
      </c>
      <c r="G1865" s="262" t="s">
        <v>13</v>
      </c>
      <c r="H1865" s="309" t="s">
        <v>13</v>
      </c>
      <c r="I1865" s="309" t="s">
        <v>13</v>
      </c>
      <c r="J1865" s="904" t="s">
        <v>13</v>
      </c>
      <c r="K1865" s="905"/>
      <c r="L1865" s="905"/>
      <c r="M1865" s="905"/>
      <c r="N1865" s="906"/>
    </row>
    <row r="1866" spans="1:14" ht="25.5" x14ac:dyDescent="0.2">
      <c r="A1866" s="294">
        <v>3</v>
      </c>
      <c r="B1866" s="313" t="s">
        <v>1732</v>
      </c>
      <c r="C1866" s="374"/>
      <c r="D1866" s="374"/>
      <c r="E1866" s="378"/>
      <c r="F1866" s="378"/>
      <c r="G1866" s="315"/>
      <c r="H1866" s="315"/>
      <c r="I1866" s="309"/>
      <c r="J1866" s="883"/>
      <c r="K1866" s="883"/>
      <c r="L1866" s="883"/>
      <c r="M1866" s="883"/>
      <c r="N1866" s="884"/>
    </row>
    <row r="1867" spans="1:14" ht="25.5" x14ac:dyDescent="0.2">
      <c r="A1867" s="294" t="s">
        <v>1044</v>
      </c>
      <c r="B1867" s="312" t="s">
        <v>1733</v>
      </c>
      <c r="C1867" s="311">
        <v>40972</v>
      </c>
      <c r="D1867" s="311">
        <v>41017</v>
      </c>
      <c r="E1867" s="311">
        <v>40972</v>
      </c>
      <c r="F1867" s="311">
        <v>41017</v>
      </c>
      <c r="G1867" s="379">
        <v>100</v>
      </c>
      <c r="H1867" s="309" t="s">
        <v>13</v>
      </c>
      <c r="I1867" s="309" t="s">
        <v>13</v>
      </c>
      <c r="J1867" s="892" t="s">
        <v>13</v>
      </c>
      <c r="K1867" s="893"/>
      <c r="L1867" s="893"/>
      <c r="M1867" s="893"/>
      <c r="N1867" s="894"/>
    </row>
    <row r="1868" spans="1:14" x14ac:dyDescent="0.2">
      <c r="A1868" s="294" t="s">
        <v>1046</v>
      </c>
      <c r="B1868" s="312" t="s">
        <v>1734</v>
      </c>
      <c r="C1868" s="311">
        <v>41001</v>
      </c>
      <c r="D1868" s="311">
        <v>41181</v>
      </c>
      <c r="E1868" s="311">
        <v>40940</v>
      </c>
      <c r="F1868" s="311">
        <v>40999</v>
      </c>
      <c r="G1868" s="379">
        <v>100</v>
      </c>
      <c r="H1868" s="309" t="s">
        <v>13</v>
      </c>
      <c r="I1868" s="309" t="s">
        <v>13</v>
      </c>
      <c r="J1868" s="883" t="s">
        <v>13</v>
      </c>
      <c r="K1868" s="883"/>
      <c r="L1868" s="883"/>
      <c r="M1868" s="883"/>
      <c r="N1868" s="884"/>
    </row>
    <row r="1869" spans="1:14" x14ac:dyDescent="0.2">
      <c r="A1869" s="294" t="s">
        <v>1049</v>
      </c>
      <c r="B1869" s="312" t="s">
        <v>1735</v>
      </c>
      <c r="C1869" s="311">
        <v>41022</v>
      </c>
      <c r="D1869" s="311">
        <v>41232</v>
      </c>
      <c r="E1869" s="311">
        <f>F1867+5</f>
        <v>41022</v>
      </c>
      <c r="F1869" s="311">
        <v>41240</v>
      </c>
      <c r="G1869" s="379">
        <v>100</v>
      </c>
      <c r="H1869" s="309" t="s">
        <v>13</v>
      </c>
      <c r="I1869" s="309" t="s">
        <v>13</v>
      </c>
      <c r="J1869" s="883" t="s">
        <v>13</v>
      </c>
      <c r="K1869" s="883"/>
      <c r="L1869" s="883"/>
      <c r="M1869" s="883"/>
      <c r="N1869" s="884"/>
    </row>
    <row r="1870" spans="1:14" x14ac:dyDescent="0.2">
      <c r="A1870" s="294" t="s">
        <v>1052</v>
      </c>
      <c r="B1870" s="312" t="s">
        <v>1737</v>
      </c>
      <c r="C1870" s="311">
        <v>41234</v>
      </c>
      <c r="D1870" s="311">
        <v>41239</v>
      </c>
      <c r="E1870" s="311">
        <v>41242</v>
      </c>
      <c r="F1870" s="311">
        <v>41243</v>
      </c>
      <c r="G1870" s="380">
        <v>100</v>
      </c>
      <c r="H1870" s="381" t="s">
        <v>13</v>
      </c>
      <c r="I1870" s="309" t="s">
        <v>13</v>
      </c>
      <c r="J1870" s="883" t="s">
        <v>13</v>
      </c>
      <c r="K1870" s="883"/>
      <c r="L1870" s="883"/>
      <c r="M1870" s="883"/>
      <c r="N1870" s="884"/>
    </row>
    <row r="1871" spans="1:14" x14ac:dyDescent="0.2">
      <c r="A1871" s="294" t="s">
        <v>1054</v>
      </c>
      <c r="B1871" s="312" t="s">
        <v>1738</v>
      </c>
      <c r="C1871" s="311">
        <v>41240</v>
      </c>
      <c r="D1871" s="311">
        <v>41240</v>
      </c>
      <c r="E1871" s="311">
        <v>41240</v>
      </c>
      <c r="F1871" s="311">
        <v>41240</v>
      </c>
      <c r="G1871" s="380">
        <v>100</v>
      </c>
      <c r="H1871" s="309" t="s">
        <v>13</v>
      </c>
      <c r="I1871" s="309" t="s">
        <v>13</v>
      </c>
      <c r="J1871" s="883" t="s">
        <v>13</v>
      </c>
      <c r="K1871" s="883"/>
      <c r="L1871" s="883"/>
      <c r="M1871" s="883"/>
      <c r="N1871" s="884"/>
    </row>
    <row r="1872" spans="1:14" x14ac:dyDescent="0.2">
      <c r="A1872" s="294">
        <v>4</v>
      </c>
      <c r="B1872" s="313" t="s">
        <v>1739</v>
      </c>
      <c r="C1872" s="374"/>
      <c r="D1872" s="374"/>
      <c r="E1872" s="300" t="s">
        <v>13</v>
      </c>
      <c r="F1872" s="300" t="s">
        <v>13</v>
      </c>
      <c r="G1872" s="300" t="s">
        <v>13</v>
      </c>
      <c r="H1872" s="309"/>
      <c r="I1872" s="309"/>
      <c r="J1872" s="883"/>
      <c r="K1872" s="883"/>
      <c r="L1872" s="883"/>
      <c r="M1872" s="883"/>
      <c r="N1872" s="884"/>
    </row>
    <row r="1873" spans="1:14" x14ac:dyDescent="0.2">
      <c r="A1873" s="294" t="s">
        <v>1073</v>
      </c>
      <c r="B1873" s="312" t="s">
        <v>1740</v>
      </c>
      <c r="C1873" s="311">
        <v>41241</v>
      </c>
      <c r="D1873" s="311">
        <v>41251</v>
      </c>
      <c r="E1873" s="311">
        <v>41242</v>
      </c>
      <c r="F1873" s="311">
        <v>41243</v>
      </c>
      <c r="G1873" s="380">
        <v>100</v>
      </c>
      <c r="H1873" s="309" t="s">
        <v>13</v>
      </c>
      <c r="I1873" s="309" t="s">
        <v>13</v>
      </c>
      <c r="J1873" s="883" t="s">
        <v>13</v>
      </c>
      <c r="K1873" s="883"/>
      <c r="L1873" s="883"/>
      <c r="M1873" s="883"/>
      <c r="N1873" s="884"/>
    </row>
    <row r="1874" spans="1:14" ht="38.25" x14ac:dyDescent="0.2">
      <c r="A1874" s="294" t="s">
        <v>1078</v>
      </c>
      <c r="B1874" s="312" t="s">
        <v>1741</v>
      </c>
      <c r="C1874" s="311" t="s">
        <v>13</v>
      </c>
      <c r="D1874" s="311" t="s">
        <v>13</v>
      </c>
      <c r="E1874" s="311" t="s">
        <v>13</v>
      </c>
      <c r="F1874" s="311" t="s">
        <v>13</v>
      </c>
      <c r="G1874" s="300" t="s">
        <v>13</v>
      </c>
      <c r="H1874" s="309" t="s">
        <v>13</v>
      </c>
      <c r="I1874" s="309" t="s">
        <v>13</v>
      </c>
      <c r="J1874" s="883" t="s">
        <v>13</v>
      </c>
      <c r="K1874" s="883"/>
      <c r="L1874" s="883"/>
      <c r="M1874" s="883"/>
      <c r="N1874" s="884"/>
    </row>
    <row r="1875" spans="1:14" ht="30" customHeight="1" x14ac:dyDescent="0.2">
      <c r="A1875" s="294" t="s">
        <v>1087</v>
      </c>
      <c r="B1875" s="312" t="s">
        <v>1742</v>
      </c>
      <c r="C1875" s="311">
        <v>41528</v>
      </c>
      <c r="D1875" s="311">
        <v>41553</v>
      </c>
      <c r="E1875" s="311">
        <v>41549</v>
      </c>
      <c r="F1875" s="311">
        <v>41603</v>
      </c>
      <c r="G1875" s="380">
        <v>100</v>
      </c>
      <c r="H1875" s="380">
        <v>100</v>
      </c>
      <c r="I1875" s="885" t="s">
        <v>1829</v>
      </c>
      <c r="J1875" s="886"/>
      <c r="K1875" s="886"/>
      <c r="L1875" s="886"/>
      <c r="M1875" s="886"/>
      <c r="N1875" s="887"/>
    </row>
    <row r="1876" spans="1:14" ht="30" customHeight="1" thickBot="1" x14ac:dyDescent="0.25">
      <c r="A1876" s="317" t="s">
        <v>1108</v>
      </c>
      <c r="B1876" s="318" t="s">
        <v>1743</v>
      </c>
      <c r="C1876" s="320">
        <v>41553</v>
      </c>
      <c r="D1876" s="320">
        <v>41639</v>
      </c>
      <c r="E1876" s="311">
        <v>41603</v>
      </c>
      <c r="F1876" s="320" t="s">
        <v>13</v>
      </c>
      <c r="G1876" s="319" t="s">
        <v>13</v>
      </c>
      <c r="H1876" s="321" t="s">
        <v>13</v>
      </c>
      <c r="I1876" s="908"/>
      <c r="J1876" s="909"/>
      <c r="K1876" s="909"/>
      <c r="L1876" s="909"/>
      <c r="M1876" s="909"/>
      <c r="N1876" s="910"/>
    </row>
    <row r="1877" spans="1:14" ht="39" customHeight="1" thickBot="1" x14ac:dyDescent="0.25">
      <c r="B1877" s="900" t="s">
        <v>1830</v>
      </c>
      <c r="C1877" s="900"/>
      <c r="D1877" s="900"/>
      <c r="E1877" s="900"/>
      <c r="F1877" s="900"/>
      <c r="G1877" s="900"/>
      <c r="H1877" s="900"/>
      <c r="I1877" s="900"/>
    </row>
    <row r="1878" spans="1:14" x14ac:dyDescent="0.2">
      <c r="A1878" s="288">
        <v>1</v>
      </c>
      <c r="B1878" s="305" t="s">
        <v>1719</v>
      </c>
      <c r="C1878" s="305"/>
      <c r="D1878" s="306"/>
      <c r="E1878" s="306"/>
      <c r="F1878" s="306"/>
      <c r="G1878" s="306"/>
      <c r="H1878" s="307"/>
      <c r="I1878" s="307"/>
      <c r="J1878" s="898"/>
      <c r="K1878" s="898"/>
      <c r="L1878" s="898"/>
      <c r="M1878" s="898"/>
      <c r="N1878" s="899"/>
    </row>
    <row r="1879" spans="1:14" x14ac:dyDescent="0.2">
      <c r="A1879" s="294" t="s">
        <v>787</v>
      </c>
      <c r="B1879" s="308" t="s">
        <v>1720</v>
      </c>
      <c r="C1879" s="375" t="s">
        <v>13</v>
      </c>
      <c r="D1879" s="375" t="s">
        <v>13</v>
      </c>
      <c r="E1879" s="309" t="s">
        <v>13</v>
      </c>
      <c r="F1879" s="309" t="s">
        <v>13</v>
      </c>
      <c r="G1879" s="309" t="s">
        <v>13</v>
      </c>
      <c r="H1879" s="309" t="s">
        <v>13</v>
      </c>
      <c r="I1879" s="309" t="s">
        <v>13</v>
      </c>
      <c r="J1879" s="883" t="s">
        <v>13</v>
      </c>
      <c r="K1879" s="883"/>
      <c r="L1879" s="883"/>
      <c r="M1879" s="883"/>
      <c r="N1879" s="884"/>
    </row>
    <row r="1880" spans="1:14" x14ac:dyDescent="0.2">
      <c r="A1880" s="294" t="s">
        <v>799</v>
      </c>
      <c r="B1880" s="308" t="s">
        <v>1721</v>
      </c>
      <c r="C1880" s="375" t="s">
        <v>13</v>
      </c>
      <c r="D1880" s="375" t="s">
        <v>13</v>
      </c>
      <c r="E1880" s="309" t="s">
        <v>13</v>
      </c>
      <c r="F1880" s="309" t="s">
        <v>13</v>
      </c>
      <c r="G1880" s="309" t="s">
        <v>13</v>
      </c>
      <c r="H1880" s="309" t="s">
        <v>13</v>
      </c>
      <c r="I1880" s="309" t="s">
        <v>13</v>
      </c>
      <c r="J1880" s="883" t="s">
        <v>13</v>
      </c>
      <c r="K1880" s="883"/>
      <c r="L1880" s="883"/>
      <c r="M1880" s="883"/>
      <c r="N1880" s="884"/>
    </row>
    <row r="1881" spans="1:14" ht="25.5" x14ac:dyDescent="0.2">
      <c r="A1881" s="294" t="s">
        <v>801</v>
      </c>
      <c r="B1881" s="310" t="s">
        <v>1796</v>
      </c>
      <c r="C1881" s="311">
        <v>40709</v>
      </c>
      <c r="D1881" s="311">
        <v>40744</v>
      </c>
      <c r="E1881" s="311">
        <v>40709</v>
      </c>
      <c r="F1881" s="311">
        <v>40744</v>
      </c>
      <c r="G1881" s="262">
        <v>100</v>
      </c>
      <c r="H1881" s="309" t="s">
        <v>13</v>
      </c>
      <c r="I1881" s="309" t="s">
        <v>13</v>
      </c>
      <c r="J1881" s="883" t="s">
        <v>13</v>
      </c>
      <c r="K1881" s="883"/>
      <c r="L1881" s="883"/>
      <c r="M1881" s="883"/>
      <c r="N1881" s="884"/>
    </row>
    <row r="1882" spans="1:14" ht="38.25" x14ac:dyDescent="0.2">
      <c r="A1882" s="294" t="s">
        <v>803</v>
      </c>
      <c r="B1882" s="312" t="s">
        <v>1727</v>
      </c>
      <c r="C1882" s="311">
        <v>40938</v>
      </c>
      <c r="D1882" s="311">
        <v>40998</v>
      </c>
      <c r="E1882" s="311">
        <v>40938</v>
      </c>
      <c r="F1882" s="311">
        <v>41041</v>
      </c>
      <c r="G1882" s="262">
        <v>100</v>
      </c>
      <c r="H1882" s="309" t="s">
        <v>13</v>
      </c>
      <c r="I1882" s="309" t="s">
        <v>13</v>
      </c>
      <c r="J1882" s="883" t="s">
        <v>13</v>
      </c>
      <c r="K1882" s="883"/>
      <c r="L1882" s="883"/>
      <c r="M1882" s="883"/>
      <c r="N1882" s="884"/>
    </row>
    <row r="1883" spans="1:14" x14ac:dyDescent="0.2">
      <c r="A1883" s="294" t="s">
        <v>1724</v>
      </c>
      <c r="B1883" s="312" t="s">
        <v>1725</v>
      </c>
      <c r="C1883" s="311">
        <v>40999</v>
      </c>
      <c r="D1883" s="311">
        <v>41004</v>
      </c>
      <c r="E1883" s="311">
        <v>41079</v>
      </c>
      <c r="F1883" s="311">
        <v>41079</v>
      </c>
      <c r="G1883" s="262">
        <v>100</v>
      </c>
      <c r="H1883" s="309" t="s">
        <v>13</v>
      </c>
      <c r="I1883" s="309" t="s">
        <v>13</v>
      </c>
      <c r="J1883" s="883" t="s">
        <v>13</v>
      </c>
      <c r="K1883" s="883"/>
      <c r="L1883" s="883"/>
      <c r="M1883" s="883"/>
      <c r="N1883" s="884"/>
    </row>
    <row r="1884" spans="1:14" x14ac:dyDescent="0.2">
      <c r="A1884" s="294" t="s">
        <v>1726</v>
      </c>
      <c r="B1884" s="312" t="s">
        <v>1723</v>
      </c>
      <c r="C1884" s="311">
        <v>41005</v>
      </c>
      <c r="D1884" s="311">
        <v>41030</v>
      </c>
      <c r="E1884" s="311">
        <v>41090</v>
      </c>
      <c r="F1884" s="311">
        <v>41136</v>
      </c>
      <c r="G1884" s="382">
        <v>100</v>
      </c>
      <c r="H1884" s="309" t="s">
        <v>13</v>
      </c>
      <c r="I1884" s="309"/>
      <c r="J1884" s="883"/>
      <c r="K1884" s="883"/>
      <c r="L1884" s="883"/>
      <c r="M1884" s="883"/>
      <c r="N1884" s="884"/>
    </row>
    <row r="1885" spans="1:14" x14ac:dyDescent="0.2">
      <c r="A1885" s="294">
        <v>2</v>
      </c>
      <c r="B1885" s="313" t="s">
        <v>1728</v>
      </c>
      <c r="C1885" s="374"/>
      <c r="D1885" s="374"/>
      <c r="E1885" s="314"/>
      <c r="F1885" s="314"/>
      <c r="G1885" s="315"/>
      <c r="H1885" s="309"/>
      <c r="I1885" s="309"/>
      <c r="J1885" s="883"/>
      <c r="K1885" s="883"/>
      <c r="L1885" s="883"/>
      <c r="M1885" s="883"/>
      <c r="N1885" s="884"/>
    </row>
    <row r="1886" spans="1:14" ht="25.5" x14ac:dyDescent="0.2">
      <c r="A1886" s="294" t="s">
        <v>815</v>
      </c>
      <c r="B1886" s="312" t="s">
        <v>1729</v>
      </c>
      <c r="C1886" s="311">
        <v>41005</v>
      </c>
      <c r="D1886" s="311">
        <v>41095</v>
      </c>
      <c r="E1886" s="311">
        <v>41005</v>
      </c>
      <c r="F1886" s="311">
        <v>41085</v>
      </c>
      <c r="G1886" s="262">
        <v>100</v>
      </c>
      <c r="H1886" s="262" t="s">
        <v>13</v>
      </c>
      <c r="I1886" s="309" t="s">
        <v>13</v>
      </c>
      <c r="J1886" s="883" t="s">
        <v>13</v>
      </c>
      <c r="K1886" s="883"/>
      <c r="L1886" s="883"/>
      <c r="M1886" s="883"/>
      <c r="N1886" s="884"/>
    </row>
    <row r="1887" spans="1:14" ht="38.25" x14ac:dyDescent="0.2">
      <c r="A1887" s="294" t="s">
        <v>218</v>
      </c>
      <c r="B1887" s="312" t="s">
        <v>1730</v>
      </c>
      <c r="C1887" s="311">
        <v>40953</v>
      </c>
      <c r="D1887" s="311">
        <v>41211</v>
      </c>
      <c r="E1887" s="311">
        <v>40953</v>
      </c>
      <c r="F1887" s="311">
        <v>41191</v>
      </c>
      <c r="G1887" s="262">
        <v>100</v>
      </c>
      <c r="H1887" s="309" t="s">
        <v>13</v>
      </c>
      <c r="I1887" s="309" t="s">
        <v>13</v>
      </c>
      <c r="J1887" s="883" t="s">
        <v>13</v>
      </c>
      <c r="K1887" s="883"/>
      <c r="L1887" s="883"/>
      <c r="M1887" s="883"/>
      <c r="N1887" s="884"/>
    </row>
    <row r="1888" spans="1:14" ht="25.5" x14ac:dyDescent="0.2">
      <c r="A1888" s="294" t="s">
        <v>818</v>
      </c>
      <c r="B1888" s="312" t="s">
        <v>1731</v>
      </c>
      <c r="C1888" s="311" t="s">
        <v>13</v>
      </c>
      <c r="D1888" s="311" t="s">
        <v>13</v>
      </c>
      <c r="E1888" s="311" t="s">
        <v>13</v>
      </c>
      <c r="F1888" s="311" t="s">
        <v>13</v>
      </c>
      <c r="G1888" s="262" t="s">
        <v>13</v>
      </c>
      <c r="H1888" s="262" t="s">
        <v>13</v>
      </c>
      <c r="I1888" s="309" t="s">
        <v>13</v>
      </c>
      <c r="J1888" s="895"/>
      <c r="K1888" s="896"/>
      <c r="L1888" s="896"/>
      <c r="M1888" s="896"/>
      <c r="N1888" s="897"/>
    </row>
    <row r="1889" spans="1:14" ht="25.5" x14ac:dyDescent="0.2">
      <c r="A1889" s="294">
        <v>3</v>
      </c>
      <c r="B1889" s="313" t="s">
        <v>1732</v>
      </c>
      <c r="C1889" s="374"/>
      <c r="D1889" s="374"/>
      <c r="E1889" s="314"/>
      <c r="F1889" s="314"/>
      <c r="G1889" s="315"/>
      <c r="H1889" s="315"/>
      <c r="I1889" s="309"/>
      <c r="J1889" s="883"/>
      <c r="K1889" s="883"/>
      <c r="L1889" s="883"/>
      <c r="M1889" s="883"/>
      <c r="N1889" s="884"/>
    </row>
    <row r="1890" spans="1:14" ht="25.5" x14ac:dyDescent="0.2">
      <c r="A1890" s="294" t="s">
        <v>1044</v>
      </c>
      <c r="B1890" s="312" t="s">
        <v>1733</v>
      </c>
      <c r="C1890" s="311">
        <v>41096</v>
      </c>
      <c r="D1890" s="311">
        <v>41141</v>
      </c>
      <c r="E1890" s="311">
        <v>41096</v>
      </c>
      <c r="F1890" s="311">
        <v>41136</v>
      </c>
      <c r="G1890" s="309">
        <v>100</v>
      </c>
      <c r="H1890" s="309" t="s">
        <v>13</v>
      </c>
      <c r="I1890" s="309" t="s">
        <v>13</v>
      </c>
      <c r="J1890" s="892" t="s">
        <v>13</v>
      </c>
      <c r="K1890" s="893"/>
      <c r="L1890" s="893"/>
      <c r="M1890" s="893"/>
      <c r="N1890" s="894"/>
    </row>
    <row r="1891" spans="1:14" x14ac:dyDescent="0.2">
      <c r="A1891" s="294" t="s">
        <v>1046</v>
      </c>
      <c r="B1891" s="312" t="s">
        <v>1734</v>
      </c>
      <c r="C1891" s="311">
        <v>41125</v>
      </c>
      <c r="D1891" s="311">
        <v>41305</v>
      </c>
      <c r="E1891" s="311">
        <v>41125</v>
      </c>
      <c r="F1891" s="311">
        <v>41193</v>
      </c>
      <c r="G1891" s="309">
        <v>100</v>
      </c>
      <c r="H1891" s="309" t="s">
        <v>13</v>
      </c>
      <c r="I1891" s="309" t="s">
        <v>13</v>
      </c>
      <c r="J1891" s="883" t="s">
        <v>13</v>
      </c>
      <c r="K1891" s="883"/>
      <c r="L1891" s="883"/>
      <c r="M1891" s="883"/>
      <c r="N1891" s="884"/>
    </row>
    <row r="1892" spans="1:14" x14ac:dyDescent="0.2">
      <c r="A1892" s="294" t="s">
        <v>1049</v>
      </c>
      <c r="B1892" s="312" t="s">
        <v>1735</v>
      </c>
      <c r="C1892" s="311">
        <v>41146</v>
      </c>
      <c r="D1892" s="311">
        <v>41463</v>
      </c>
      <c r="E1892" s="311">
        <v>41136</v>
      </c>
      <c r="F1892" s="311">
        <v>41463</v>
      </c>
      <c r="G1892" s="309">
        <v>100</v>
      </c>
      <c r="H1892" s="309" t="s">
        <v>13</v>
      </c>
      <c r="I1892" s="309" t="s">
        <v>13</v>
      </c>
      <c r="J1892" s="883" t="s">
        <v>13</v>
      </c>
      <c r="K1892" s="883"/>
      <c r="L1892" s="883"/>
      <c r="M1892" s="883"/>
      <c r="N1892" s="884"/>
    </row>
    <row r="1893" spans="1:14" x14ac:dyDescent="0.2">
      <c r="A1893" s="294" t="s">
        <v>1052</v>
      </c>
      <c r="B1893" s="312" t="s">
        <v>1737</v>
      </c>
      <c r="C1893" s="311">
        <v>41466</v>
      </c>
      <c r="D1893" s="311">
        <v>41471</v>
      </c>
      <c r="E1893" s="311">
        <v>41466</v>
      </c>
      <c r="F1893" s="311">
        <v>41471</v>
      </c>
      <c r="G1893" s="309">
        <v>100</v>
      </c>
      <c r="H1893" s="309" t="s">
        <v>13</v>
      </c>
      <c r="I1893" s="309" t="s">
        <v>13</v>
      </c>
      <c r="J1893" s="883" t="s">
        <v>13</v>
      </c>
      <c r="K1893" s="883"/>
      <c r="L1893" s="883"/>
      <c r="M1893" s="883"/>
      <c r="N1893" s="884"/>
    </row>
    <row r="1894" spans="1:14" x14ac:dyDescent="0.2">
      <c r="A1894" s="294" t="s">
        <v>1054</v>
      </c>
      <c r="B1894" s="312" t="s">
        <v>1738</v>
      </c>
      <c r="C1894" s="311">
        <v>41472</v>
      </c>
      <c r="D1894" s="311">
        <v>41472</v>
      </c>
      <c r="E1894" s="311">
        <v>41472</v>
      </c>
      <c r="F1894" s="311">
        <v>41472</v>
      </c>
      <c r="G1894" s="309">
        <v>100</v>
      </c>
      <c r="H1894" s="309" t="s">
        <v>13</v>
      </c>
      <c r="I1894" s="309" t="s">
        <v>13</v>
      </c>
      <c r="J1894" s="883" t="s">
        <v>13</v>
      </c>
      <c r="K1894" s="883"/>
      <c r="L1894" s="883"/>
      <c r="M1894" s="883"/>
      <c r="N1894" s="884"/>
    </row>
    <row r="1895" spans="1:14" x14ac:dyDescent="0.2">
      <c r="A1895" s="294">
        <v>4</v>
      </c>
      <c r="B1895" s="313" t="s">
        <v>1739</v>
      </c>
      <c r="C1895" s="374"/>
      <c r="D1895" s="374"/>
      <c r="E1895" s="309"/>
      <c r="F1895" s="309"/>
      <c r="G1895" s="309"/>
      <c r="H1895" s="309"/>
      <c r="I1895" s="309"/>
      <c r="J1895" s="883"/>
      <c r="K1895" s="883"/>
      <c r="L1895" s="883"/>
      <c r="M1895" s="883"/>
      <c r="N1895" s="884"/>
    </row>
    <row r="1896" spans="1:14" x14ac:dyDescent="0.2">
      <c r="A1896" s="294" t="s">
        <v>1073</v>
      </c>
      <c r="B1896" s="312" t="s">
        <v>1740</v>
      </c>
      <c r="C1896" s="311">
        <v>41518</v>
      </c>
      <c r="D1896" s="311">
        <v>41528</v>
      </c>
      <c r="E1896" s="311">
        <v>41518</v>
      </c>
      <c r="F1896" s="311">
        <v>41528</v>
      </c>
      <c r="G1896" s="309">
        <v>100</v>
      </c>
      <c r="H1896" s="309" t="s">
        <v>13</v>
      </c>
      <c r="I1896" s="309" t="s">
        <v>13</v>
      </c>
      <c r="J1896" s="883" t="s">
        <v>13</v>
      </c>
      <c r="K1896" s="883"/>
      <c r="L1896" s="883"/>
      <c r="M1896" s="883"/>
      <c r="N1896" s="884"/>
    </row>
    <row r="1897" spans="1:14" ht="38.25" x14ac:dyDescent="0.2">
      <c r="A1897" s="294" t="s">
        <v>1078</v>
      </c>
      <c r="B1897" s="312" t="s">
        <v>1741</v>
      </c>
      <c r="C1897" s="311" t="s">
        <v>13</v>
      </c>
      <c r="D1897" s="311" t="s">
        <v>13</v>
      </c>
      <c r="E1897" s="311" t="s">
        <v>13</v>
      </c>
      <c r="F1897" s="311" t="s">
        <v>13</v>
      </c>
      <c r="G1897" s="309" t="s">
        <v>13</v>
      </c>
      <c r="H1897" s="309" t="s">
        <v>13</v>
      </c>
      <c r="I1897" s="309" t="s">
        <v>13</v>
      </c>
      <c r="J1897" s="883" t="s">
        <v>13</v>
      </c>
      <c r="K1897" s="883"/>
      <c r="L1897" s="883"/>
      <c r="M1897" s="883"/>
      <c r="N1897" s="884"/>
    </row>
    <row r="1898" spans="1:14" ht="27.75" customHeight="1" x14ac:dyDescent="0.2">
      <c r="A1898" s="294" t="s">
        <v>1087</v>
      </c>
      <c r="B1898" s="312" t="s">
        <v>1742</v>
      </c>
      <c r="C1898" s="311">
        <v>41528</v>
      </c>
      <c r="D1898" s="311">
        <v>41553</v>
      </c>
      <c r="E1898" s="311">
        <v>41553</v>
      </c>
      <c r="F1898" s="311">
        <v>41600</v>
      </c>
      <c r="G1898" s="309">
        <v>100</v>
      </c>
      <c r="H1898" s="309">
        <v>100</v>
      </c>
      <c r="I1898" s="885" t="s">
        <v>1831</v>
      </c>
      <c r="J1898" s="886"/>
      <c r="K1898" s="886"/>
      <c r="L1898" s="886"/>
      <c r="M1898" s="886"/>
      <c r="N1898" s="887"/>
    </row>
    <row r="1899" spans="1:14" ht="27.75" customHeight="1" thickBot="1" x14ac:dyDescent="0.25">
      <c r="A1899" s="317" t="s">
        <v>1108</v>
      </c>
      <c r="B1899" s="318" t="s">
        <v>1743</v>
      </c>
      <c r="C1899" s="320">
        <v>41553</v>
      </c>
      <c r="D1899" s="320">
        <v>41639</v>
      </c>
      <c r="E1899" s="320">
        <v>41600</v>
      </c>
      <c r="F1899" s="320" t="s">
        <v>13</v>
      </c>
      <c r="G1899" s="321" t="s">
        <v>13</v>
      </c>
      <c r="H1899" s="321" t="s">
        <v>13</v>
      </c>
      <c r="I1899" s="888"/>
      <c r="J1899" s="889"/>
      <c r="K1899" s="889"/>
      <c r="L1899" s="889"/>
      <c r="M1899" s="889"/>
      <c r="N1899" s="890"/>
    </row>
    <row r="1900" spans="1:14" ht="45.75" customHeight="1" thickBot="1" x14ac:dyDescent="0.25">
      <c r="B1900" s="907" t="s">
        <v>1832</v>
      </c>
      <c r="C1900" s="907"/>
      <c r="D1900" s="907"/>
      <c r="E1900" s="907"/>
      <c r="F1900" s="907"/>
      <c r="G1900" s="907"/>
      <c r="H1900" s="907"/>
      <c r="I1900" s="907"/>
    </row>
    <row r="1901" spans="1:14" x14ac:dyDescent="0.2">
      <c r="A1901" s="288">
        <v>1</v>
      </c>
      <c r="B1901" s="305" t="s">
        <v>1719</v>
      </c>
      <c r="C1901" s="305"/>
      <c r="D1901" s="306"/>
      <c r="E1901" s="383"/>
      <c r="F1901" s="383"/>
      <c r="G1901" s="306"/>
      <c r="H1901" s="307"/>
      <c r="I1901" s="307"/>
      <c r="J1901" s="898"/>
      <c r="K1901" s="898"/>
      <c r="L1901" s="898"/>
      <c r="M1901" s="898"/>
      <c r="N1901" s="899"/>
    </row>
    <row r="1902" spans="1:14" x14ac:dyDescent="0.2">
      <c r="A1902" s="294" t="s">
        <v>787</v>
      </c>
      <c r="B1902" s="308" t="s">
        <v>1720</v>
      </c>
      <c r="C1902" s="309" t="s">
        <v>13</v>
      </c>
      <c r="D1902" s="309" t="s">
        <v>13</v>
      </c>
      <c r="E1902" s="384" t="s">
        <v>13</v>
      </c>
      <c r="F1902" s="384" t="s">
        <v>13</v>
      </c>
      <c r="G1902" s="309" t="s">
        <v>13</v>
      </c>
      <c r="H1902" s="309" t="s">
        <v>13</v>
      </c>
      <c r="I1902" s="309" t="s">
        <v>13</v>
      </c>
      <c r="J1902" s="883" t="s">
        <v>13</v>
      </c>
      <c r="K1902" s="883"/>
      <c r="L1902" s="883"/>
      <c r="M1902" s="883"/>
      <c r="N1902" s="884"/>
    </row>
    <row r="1903" spans="1:14" x14ac:dyDescent="0.2">
      <c r="A1903" s="294" t="s">
        <v>799</v>
      </c>
      <c r="B1903" s="308" t="s">
        <v>1721</v>
      </c>
      <c r="C1903" s="309" t="s">
        <v>13</v>
      </c>
      <c r="D1903" s="309" t="s">
        <v>13</v>
      </c>
      <c r="E1903" s="384" t="s">
        <v>13</v>
      </c>
      <c r="F1903" s="384" t="s">
        <v>13</v>
      </c>
      <c r="G1903" s="309" t="s">
        <v>13</v>
      </c>
      <c r="H1903" s="309" t="s">
        <v>13</v>
      </c>
      <c r="I1903" s="309" t="s">
        <v>13</v>
      </c>
      <c r="J1903" s="883" t="s">
        <v>13</v>
      </c>
      <c r="K1903" s="883"/>
      <c r="L1903" s="883"/>
      <c r="M1903" s="883"/>
      <c r="N1903" s="884"/>
    </row>
    <row r="1904" spans="1:14" ht="25.5" x14ac:dyDescent="0.2">
      <c r="A1904" s="294" t="s">
        <v>801</v>
      </c>
      <c r="B1904" s="310" t="s">
        <v>1796</v>
      </c>
      <c r="C1904" s="311">
        <v>40340</v>
      </c>
      <c r="D1904" s="311">
        <v>40430</v>
      </c>
      <c r="E1904" s="311">
        <v>40340</v>
      </c>
      <c r="F1904" s="311">
        <v>40430</v>
      </c>
      <c r="G1904" s="262">
        <v>100</v>
      </c>
      <c r="H1904" s="309" t="s">
        <v>13</v>
      </c>
      <c r="I1904" s="309" t="s">
        <v>13</v>
      </c>
      <c r="J1904" s="883" t="s">
        <v>13</v>
      </c>
      <c r="K1904" s="883"/>
      <c r="L1904" s="883"/>
      <c r="M1904" s="883"/>
      <c r="N1904" s="884"/>
    </row>
    <row r="1905" spans="1:14" ht="38.25" x14ac:dyDescent="0.2">
      <c r="A1905" s="294" t="s">
        <v>803</v>
      </c>
      <c r="B1905" s="312" t="s">
        <v>1727</v>
      </c>
      <c r="C1905" s="311">
        <v>40802</v>
      </c>
      <c r="D1905" s="311">
        <v>40862</v>
      </c>
      <c r="E1905" s="311">
        <v>40802</v>
      </c>
      <c r="F1905" s="311">
        <v>40870</v>
      </c>
      <c r="G1905" s="262">
        <v>100</v>
      </c>
      <c r="H1905" s="309" t="s">
        <v>13</v>
      </c>
      <c r="I1905" s="309" t="s">
        <v>13</v>
      </c>
      <c r="J1905" s="883" t="s">
        <v>13</v>
      </c>
      <c r="K1905" s="883"/>
      <c r="L1905" s="883"/>
      <c r="M1905" s="883"/>
      <c r="N1905" s="884"/>
    </row>
    <row r="1906" spans="1:14" x14ac:dyDescent="0.2">
      <c r="A1906" s="294" t="s">
        <v>1724</v>
      </c>
      <c r="B1906" s="312" t="s">
        <v>1725</v>
      </c>
      <c r="C1906" s="311">
        <v>40862</v>
      </c>
      <c r="D1906" s="311">
        <v>40867</v>
      </c>
      <c r="E1906" s="311">
        <v>40907</v>
      </c>
      <c r="F1906" s="311">
        <v>40907</v>
      </c>
      <c r="G1906" s="262">
        <v>100</v>
      </c>
      <c r="H1906" s="309" t="s">
        <v>13</v>
      </c>
      <c r="I1906" s="309" t="s">
        <v>13</v>
      </c>
      <c r="J1906" s="883" t="s">
        <v>13</v>
      </c>
      <c r="K1906" s="883"/>
      <c r="L1906" s="883"/>
      <c r="M1906" s="883"/>
      <c r="N1906" s="884"/>
    </row>
    <row r="1907" spans="1:14" x14ac:dyDescent="0.2">
      <c r="A1907" s="294" t="s">
        <v>1726</v>
      </c>
      <c r="B1907" s="312" t="s">
        <v>1723</v>
      </c>
      <c r="C1907" s="311">
        <v>40862</v>
      </c>
      <c r="D1907" s="311">
        <v>40867</v>
      </c>
      <c r="E1907" s="311">
        <v>40907</v>
      </c>
      <c r="F1907" s="311">
        <v>40907</v>
      </c>
      <c r="G1907" s="262">
        <v>100</v>
      </c>
      <c r="H1907" s="262" t="s">
        <v>13</v>
      </c>
      <c r="I1907" s="309"/>
      <c r="J1907" s="883"/>
      <c r="K1907" s="883"/>
      <c r="L1907" s="883"/>
      <c r="M1907" s="883"/>
      <c r="N1907" s="884"/>
    </row>
    <row r="1908" spans="1:14" x14ac:dyDescent="0.2">
      <c r="A1908" s="294">
        <v>2</v>
      </c>
      <c r="B1908" s="313" t="s">
        <v>1728</v>
      </c>
      <c r="C1908" s="374"/>
      <c r="D1908" s="374"/>
      <c r="E1908" s="374"/>
      <c r="F1908" s="374"/>
      <c r="G1908" s="315"/>
      <c r="H1908" s="309"/>
      <c r="I1908" s="309"/>
      <c r="J1908" s="883"/>
      <c r="K1908" s="883"/>
      <c r="L1908" s="883"/>
      <c r="M1908" s="883"/>
      <c r="N1908" s="884"/>
    </row>
    <row r="1909" spans="1:14" ht="25.5" x14ac:dyDescent="0.2">
      <c r="A1909" s="294" t="s">
        <v>815</v>
      </c>
      <c r="B1909" s="312" t="s">
        <v>1729</v>
      </c>
      <c r="C1909" s="311">
        <v>40868</v>
      </c>
      <c r="D1909" s="311">
        <v>40971</v>
      </c>
      <c r="E1909" s="311">
        <v>40868</v>
      </c>
      <c r="F1909" s="311">
        <v>40875</v>
      </c>
      <c r="G1909" s="262">
        <v>100</v>
      </c>
      <c r="H1909" s="262" t="s">
        <v>13</v>
      </c>
      <c r="I1909" s="309" t="s">
        <v>13</v>
      </c>
      <c r="J1909" s="883"/>
      <c r="K1909" s="883"/>
      <c r="L1909" s="883"/>
      <c r="M1909" s="883"/>
      <c r="N1909" s="884"/>
    </row>
    <row r="1910" spans="1:14" ht="63.75" x14ac:dyDescent="0.2">
      <c r="A1910" s="294" t="s">
        <v>218</v>
      </c>
      <c r="B1910" s="312" t="s">
        <v>1730</v>
      </c>
      <c r="C1910" s="311">
        <v>41214</v>
      </c>
      <c r="D1910" s="311">
        <v>41527</v>
      </c>
      <c r="E1910" s="311">
        <v>41214</v>
      </c>
      <c r="F1910" s="311">
        <v>41555</v>
      </c>
      <c r="G1910" s="262">
        <v>100</v>
      </c>
      <c r="H1910" s="262" t="s">
        <v>13</v>
      </c>
      <c r="I1910" s="262" t="s">
        <v>1833</v>
      </c>
      <c r="J1910" s="904" t="s">
        <v>13</v>
      </c>
      <c r="K1910" s="905"/>
      <c r="L1910" s="905"/>
      <c r="M1910" s="905"/>
      <c r="N1910" s="906"/>
    </row>
    <row r="1911" spans="1:14" ht="25.5" x14ac:dyDescent="0.2">
      <c r="A1911" s="294" t="s">
        <v>818</v>
      </c>
      <c r="B1911" s="322" t="s">
        <v>1731</v>
      </c>
      <c r="C1911" s="311" t="s">
        <v>13</v>
      </c>
      <c r="D1911" s="311" t="s">
        <v>13</v>
      </c>
      <c r="E1911" s="311" t="s">
        <v>13</v>
      </c>
      <c r="F1911" s="311" t="s">
        <v>13</v>
      </c>
      <c r="G1911" s="262" t="s">
        <v>13</v>
      </c>
      <c r="H1911" s="309" t="s">
        <v>13</v>
      </c>
      <c r="I1911" s="309" t="s">
        <v>13</v>
      </c>
      <c r="J1911" s="901"/>
      <c r="K1911" s="902"/>
      <c r="L1911" s="902"/>
      <c r="M1911" s="902"/>
      <c r="N1911" s="903"/>
    </row>
    <row r="1912" spans="1:14" ht="25.5" x14ac:dyDescent="0.2">
      <c r="A1912" s="294">
        <v>3</v>
      </c>
      <c r="B1912" s="313" t="s">
        <v>1732</v>
      </c>
      <c r="C1912" s="374"/>
      <c r="D1912" s="374"/>
      <c r="E1912" s="378"/>
      <c r="F1912" s="378"/>
      <c r="G1912" s="315"/>
      <c r="H1912" s="315"/>
      <c r="I1912" s="309"/>
      <c r="J1912" s="883"/>
      <c r="K1912" s="883"/>
      <c r="L1912" s="883"/>
      <c r="M1912" s="883"/>
      <c r="N1912" s="884"/>
    </row>
    <row r="1913" spans="1:14" ht="25.5" x14ac:dyDescent="0.2">
      <c r="A1913" s="294" t="s">
        <v>1044</v>
      </c>
      <c r="B1913" s="312" t="s">
        <v>1733</v>
      </c>
      <c r="C1913" s="311">
        <v>40972</v>
      </c>
      <c r="D1913" s="311">
        <v>41090</v>
      </c>
      <c r="E1913" s="311">
        <v>40972</v>
      </c>
      <c r="F1913" s="311">
        <v>41090</v>
      </c>
      <c r="G1913" s="379">
        <v>100</v>
      </c>
      <c r="H1913" s="309" t="s">
        <v>13</v>
      </c>
      <c r="I1913" s="309" t="s">
        <v>13</v>
      </c>
      <c r="J1913" s="892" t="s">
        <v>13</v>
      </c>
      <c r="K1913" s="893"/>
      <c r="L1913" s="893"/>
      <c r="M1913" s="893"/>
      <c r="N1913" s="894"/>
    </row>
    <row r="1914" spans="1:14" x14ac:dyDescent="0.2">
      <c r="A1914" s="294" t="s">
        <v>1046</v>
      </c>
      <c r="B1914" s="312" t="s">
        <v>1734</v>
      </c>
      <c r="C1914" s="311">
        <v>40905</v>
      </c>
      <c r="D1914" s="311">
        <v>41450</v>
      </c>
      <c r="E1914" s="311">
        <f>F1909+30</f>
        <v>40905</v>
      </c>
      <c r="F1914" s="311">
        <v>41333</v>
      </c>
      <c r="G1914" s="379">
        <v>100</v>
      </c>
      <c r="H1914" s="262" t="s">
        <v>13</v>
      </c>
      <c r="I1914" s="309" t="s">
        <v>13</v>
      </c>
      <c r="J1914" s="883" t="s">
        <v>13</v>
      </c>
      <c r="K1914" s="883"/>
      <c r="L1914" s="883"/>
      <c r="M1914" s="883"/>
      <c r="N1914" s="884"/>
    </row>
    <row r="1915" spans="1:14" x14ac:dyDescent="0.2">
      <c r="A1915" s="294" t="s">
        <v>1049</v>
      </c>
      <c r="B1915" s="312" t="s">
        <v>1735</v>
      </c>
      <c r="C1915" s="311">
        <v>41095</v>
      </c>
      <c r="D1915" s="311">
        <v>41530</v>
      </c>
      <c r="E1915" s="311">
        <f>F1913+5</f>
        <v>41095</v>
      </c>
      <c r="F1915" s="311">
        <v>41530</v>
      </c>
      <c r="G1915" s="379">
        <v>100</v>
      </c>
      <c r="H1915" s="262" t="s">
        <v>13</v>
      </c>
      <c r="I1915" s="309" t="s">
        <v>13</v>
      </c>
      <c r="J1915" s="883" t="s">
        <v>13</v>
      </c>
      <c r="K1915" s="883"/>
      <c r="L1915" s="883"/>
      <c r="M1915" s="883"/>
      <c r="N1915" s="884"/>
    </row>
    <row r="1916" spans="1:14" x14ac:dyDescent="0.2">
      <c r="A1916" s="294" t="s">
        <v>1052</v>
      </c>
      <c r="B1916" s="312" t="s">
        <v>1737</v>
      </c>
      <c r="C1916" s="311">
        <v>41532</v>
      </c>
      <c r="D1916" s="311">
        <v>41537</v>
      </c>
      <c r="E1916" s="311">
        <v>41532</v>
      </c>
      <c r="F1916" s="311">
        <v>41537</v>
      </c>
      <c r="G1916" s="379">
        <v>100</v>
      </c>
      <c r="H1916" s="262" t="s">
        <v>13</v>
      </c>
      <c r="I1916" s="309" t="s">
        <v>13</v>
      </c>
      <c r="J1916" s="883" t="s">
        <v>13</v>
      </c>
      <c r="K1916" s="883"/>
      <c r="L1916" s="883"/>
      <c r="M1916" s="883"/>
      <c r="N1916" s="884"/>
    </row>
    <row r="1917" spans="1:14" x14ac:dyDescent="0.2">
      <c r="A1917" s="294" t="s">
        <v>1054</v>
      </c>
      <c r="B1917" s="312" t="s">
        <v>1738</v>
      </c>
      <c r="C1917" s="311">
        <v>41538</v>
      </c>
      <c r="D1917" s="311">
        <v>41538</v>
      </c>
      <c r="E1917" s="311">
        <v>41538</v>
      </c>
      <c r="F1917" s="311">
        <v>41538</v>
      </c>
      <c r="G1917" s="379">
        <v>100</v>
      </c>
      <c r="H1917" s="262" t="s">
        <v>13</v>
      </c>
      <c r="I1917" s="309" t="s">
        <v>13</v>
      </c>
      <c r="J1917" s="883" t="s">
        <v>13</v>
      </c>
      <c r="K1917" s="883"/>
      <c r="L1917" s="883"/>
      <c r="M1917" s="883"/>
      <c r="N1917" s="884"/>
    </row>
    <row r="1918" spans="1:14" x14ac:dyDescent="0.2">
      <c r="A1918" s="294">
        <v>4</v>
      </c>
      <c r="B1918" s="313" t="s">
        <v>1739</v>
      </c>
      <c r="C1918" s="374"/>
      <c r="D1918" s="374"/>
      <c r="E1918" s="374"/>
      <c r="F1918" s="300" t="s">
        <v>13</v>
      </c>
      <c r="G1918" s="300"/>
      <c r="H1918" s="309"/>
      <c r="I1918" s="309"/>
      <c r="J1918" s="883"/>
      <c r="K1918" s="883"/>
      <c r="L1918" s="883"/>
      <c r="M1918" s="883"/>
      <c r="N1918" s="884"/>
    </row>
    <row r="1919" spans="1:14" x14ac:dyDescent="0.2">
      <c r="A1919" s="294" t="s">
        <v>1073</v>
      </c>
      <c r="B1919" s="312" t="s">
        <v>1740</v>
      </c>
      <c r="C1919" s="311">
        <v>41539</v>
      </c>
      <c r="D1919" s="311">
        <v>41549</v>
      </c>
      <c r="E1919" s="311">
        <v>41539</v>
      </c>
      <c r="F1919" s="311">
        <v>41549</v>
      </c>
      <c r="G1919" s="379">
        <v>100</v>
      </c>
      <c r="H1919" s="262" t="s">
        <v>13</v>
      </c>
      <c r="I1919" s="309" t="s">
        <v>13</v>
      </c>
      <c r="J1919" s="883" t="s">
        <v>13</v>
      </c>
      <c r="K1919" s="883"/>
      <c r="L1919" s="883"/>
      <c r="M1919" s="883"/>
      <c r="N1919" s="884"/>
    </row>
    <row r="1920" spans="1:14" ht="38.25" x14ac:dyDescent="0.2">
      <c r="A1920" s="294" t="s">
        <v>1078</v>
      </c>
      <c r="B1920" s="312" t="s">
        <v>1741</v>
      </c>
      <c r="C1920" s="311" t="s">
        <v>13</v>
      </c>
      <c r="D1920" s="311" t="s">
        <v>13</v>
      </c>
      <c r="E1920" s="311" t="s">
        <v>13</v>
      </c>
      <c r="F1920" s="311" t="s">
        <v>13</v>
      </c>
      <c r="G1920" s="300" t="s">
        <v>13</v>
      </c>
      <c r="H1920" s="309" t="s">
        <v>13</v>
      </c>
      <c r="I1920" s="309" t="s">
        <v>13</v>
      </c>
      <c r="J1920" s="883" t="s">
        <v>13</v>
      </c>
      <c r="K1920" s="883"/>
      <c r="L1920" s="883"/>
      <c r="M1920" s="883"/>
      <c r="N1920" s="884"/>
    </row>
    <row r="1921" spans="1:14" ht="41.25" customHeight="1" x14ac:dyDescent="0.2">
      <c r="A1921" s="294" t="s">
        <v>1087</v>
      </c>
      <c r="B1921" s="312" t="s">
        <v>1742</v>
      </c>
      <c r="C1921" s="300">
        <v>41549</v>
      </c>
      <c r="D1921" s="300">
        <v>41574</v>
      </c>
      <c r="E1921" s="300">
        <v>41574</v>
      </c>
      <c r="F1921" s="311">
        <v>41611</v>
      </c>
      <c r="G1921" s="379">
        <v>100</v>
      </c>
      <c r="H1921" s="309">
        <v>100</v>
      </c>
      <c r="I1921" s="885" t="s">
        <v>1834</v>
      </c>
      <c r="J1921" s="886" t="s">
        <v>13</v>
      </c>
      <c r="K1921" s="886"/>
      <c r="L1921" s="886"/>
      <c r="M1921" s="886"/>
      <c r="N1921" s="887"/>
    </row>
    <row r="1922" spans="1:14" ht="41.25" customHeight="1" thickBot="1" x14ac:dyDescent="0.25">
      <c r="A1922" s="317" t="s">
        <v>1108</v>
      </c>
      <c r="B1922" s="318" t="s">
        <v>1743</v>
      </c>
      <c r="C1922" s="320">
        <v>41574</v>
      </c>
      <c r="D1922" s="320">
        <v>41639</v>
      </c>
      <c r="E1922" s="311">
        <v>41611</v>
      </c>
      <c r="F1922" s="320" t="s">
        <v>13</v>
      </c>
      <c r="G1922" s="319" t="s">
        <v>13</v>
      </c>
      <c r="H1922" s="321" t="s">
        <v>13</v>
      </c>
      <c r="I1922" s="888" t="s">
        <v>13</v>
      </c>
      <c r="J1922" s="889" t="s">
        <v>13</v>
      </c>
      <c r="K1922" s="889"/>
      <c r="L1922" s="889"/>
      <c r="M1922" s="889"/>
      <c r="N1922" s="890"/>
    </row>
    <row r="1923" spans="1:14" ht="35.25" customHeight="1" thickBot="1" x14ac:dyDescent="0.25">
      <c r="B1923" s="900" t="s">
        <v>1835</v>
      </c>
      <c r="C1923" s="900"/>
      <c r="D1923" s="900"/>
      <c r="E1923" s="900"/>
      <c r="F1923" s="900"/>
      <c r="G1923" s="900"/>
      <c r="H1923" s="900"/>
      <c r="I1923" s="900"/>
    </row>
    <row r="1924" spans="1:14" x14ac:dyDescent="0.2">
      <c r="A1924" s="288">
        <v>1</v>
      </c>
      <c r="B1924" s="305" t="s">
        <v>1719</v>
      </c>
      <c r="C1924" s="305"/>
      <c r="D1924" s="306"/>
      <c r="E1924" s="306"/>
      <c r="F1924" s="306"/>
      <c r="G1924" s="306"/>
      <c r="H1924" s="307"/>
      <c r="I1924" s="307"/>
      <c r="J1924" s="898"/>
      <c r="K1924" s="898"/>
      <c r="L1924" s="898"/>
      <c r="M1924" s="898"/>
      <c r="N1924" s="899"/>
    </row>
    <row r="1925" spans="1:14" x14ac:dyDescent="0.2">
      <c r="A1925" s="294" t="s">
        <v>787</v>
      </c>
      <c r="B1925" s="308" t="s">
        <v>1720</v>
      </c>
      <c r="C1925" s="375" t="s">
        <v>13</v>
      </c>
      <c r="D1925" s="375" t="s">
        <v>13</v>
      </c>
      <c r="E1925" s="309" t="s">
        <v>13</v>
      </c>
      <c r="F1925" s="309" t="s">
        <v>13</v>
      </c>
      <c r="G1925" s="309" t="s">
        <v>13</v>
      </c>
      <c r="H1925" s="309" t="s">
        <v>13</v>
      </c>
      <c r="I1925" s="309" t="s">
        <v>13</v>
      </c>
      <c r="J1925" s="883" t="s">
        <v>13</v>
      </c>
      <c r="K1925" s="883"/>
      <c r="L1925" s="883"/>
      <c r="M1925" s="883"/>
      <c r="N1925" s="884"/>
    </row>
    <row r="1926" spans="1:14" x14ac:dyDescent="0.2">
      <c r="A1926" s="294" t="s">
        <v>799</v>
      </c>
      <c r="B1926" s="308" t="s">
        <v>1721</v>
      </c>
      <c r="C1926" s="375" t="s">
        <v>13</v>
      </c>
      <c r="D1926" s="375" t="s">
        <v>13</v>
      </c>
      <c r="E1926" s="309" t="s">
        <v>13</v>
      </c>
      <c r="F1926" s="309" t="s">
        <v>13</v>
      </c>
      <c r="G1926" s="309" t="s">
        <v>13</v>
      </c>
      <c r="H1926" s="309" t="s">
        <v>13</v>
      </c>
      <c r="I1926" s="309" t="s">
        <v>13</v>
      </c>
      <c r="J1926" s="883" t="s">
        <v>13</v>
      </c>
      <c r="K1926" s="883"/>
      <c r="L1926" s="883"/>
      <c r="M1926" s="883"/>
      <c r="N1926" s="884"/>
    </row>
    <row r="1927" spans="1:14" ht="25.5" x14ac:dyDescent="0.2">
      <c r="A1927" s="294" t="s">
        <v>801</v>
      </c>
      <c r="B1927" s="310" t="s">
        <v>1796</v>
      </c>
      <c r="C1927" s="311">
        <v>40709</v>
      </c>
      <c r="D1927" s="311">
        <v>40744</v>
      </c>
      <c r="E1927" s="311">
        <v>40709</v>
      </c>
      <c r="F1927" s="311">
        <v>40744</v>
      </c>
      <c r="G1927" s="262">
        <v>100</v>
      </c>
      <c r="H1927" s="309" t="s">
        <v>13</v>
      </c>
      <c r="I1927" s="309" t="s">
        <v>13</v>
      </c>
      <c r="J1927" s="883" t="s">
        <v>13</v>
      </c>
      <c r="K1927" s="883"/>
      <c r="L1927" s="883"/>
      <c r="M1927" s="883"/>
      <c r="N1927" s="884"/>
    </row>
    <row r="1928" spans="1:14" ht="38.25" x14ac:dyDescent="0.2">
      <c r="A1928" s="294" t="s">
        <v>803</v>
      </c>
      <c r="B1928" s="312" t="s">
        <v>1727</v>
      </c>
      <c r="C1928" s="311">
        <v>40938</v>
      </c>
      <c r="D1928" s="311">
        <v>40998</v>
      </c>
      <c r="E1928" s="311">
        <v>40938</v>
      </c>
      <c r="F1928" s="311">
        <v>41041</v>
      </c>
      <c r="G1928" s="262">
        <v>100</v>
      </c>
      <c r="H1928" s="309" t="s">
        <v>13</v>
      </c>
      <c r="I1928" s="309" t="s">
        <v>13</v>
      </c>
      <c r="J1928" s="883" t="s">
        <v>13</v>
      </c>
      <c r="K1928" s="883"/>
      <c r="L1928" s="883"/>
      <c r="M1928" s="883"/>
      <c r="N1928" s="884"/>
    </row>
    <row r="1929" spans="1:14" x14ac:dyDescent="0.2">
      <c r="A1929" s="294" t="s">
        <v>1724</v>
      </c>
      <c r="B1929" s="312" t="s">
        <v>1725</v>
      </c>
      <c r="C1929" s="311">
        <v>40999</v>
      </c>
      <c r="D1929" s="311">
        <v>41004</v>
      </c>
      <c r="E1929" s="311">
        <v>41079</v>
      </c>
      <c r="F1929" s="311">
        <v>41079</v>
      </c>
      <c r="G1929" s="262">
        <v>100</v>
      </c>
      <c r="H1929" s="309" t="s">
        <v>13</v>
      </c>
      <c r="I1929" s="309" t="s">
        <v>13</v>
      </c>
      <c r="J1929" s="883" t="s">
        <v>13</v>
      </c>
      <c r="K1929" s="883"/>
      <c r="L1929" s="883"/>
      <c r="M1929" s="883"/>
      <c r="N1929" s="884"/>
    </row>
    <row r="1930" spans="1:14" x14ac:dyDescent="0.2">
      <c r="A1930" s="294" t="s">
        <v>1726</v>
      </c>
      <c r="B1930" s="312" t="s">
        <v>1723</v>
      </c>
      <c r="C1930" s="311">
        <v>41005</v>
      </c>
      <c r="D1930" s="311">
        <v>41030</v>
      </c>
      <c r="E1930" s="311">
        <v>41090</v>
      </c>
      <c r="F1930" s="311">
        <v>41090</v>
      </c>
      <c r="G1930" s="262">
        <v>100</v>
      </c>
      <c r="H1930" s="309"/>
      <c r="I1930" s="309"/>
      <c r="J1930" s="883"/>
      <c r="K1930" s="883"/>
      <c r="L1930" s="883"/>
      <c r="M1930" s="883"/>
      <c r="N1930" s="884"/>
    </row>
    <row r="1931" spans="1:14" x14ac:dyDescent="0.2">
      <c r="A1931" s="294">
        <v>2</v>
      </c>
      <c r="B1931" s="313" t="s">
        <v>1728</v>
      </c>
      <c r="C1931" s="374"/>
      <c r="D1931" s="374"/>
      <c r="E1931" s="314"/>
      <c r="F1931" s="314"/>
      <c r="G1931" s="315"/>
      <c r="H1931" s="309"/>
      <c r="I1931" s="309"/>
      <c r="J1931" s="883"/>
      <c r="K1931" s="883"/>
      <c r="L1931" s="883"/>
      <c r="M1931" s="883"/>
      <c r="N1931" s="884"/>
    </row>
    <row r="1932" spans="1:14" ht="25.5" x14ac:dyDescent="0.2">
      <c r="A1932" s="294" t="s">
        <v>815</v>
      </c>
      <c r="B1932" s="312" t="s">
        <v>1729</v>
      </c>
      <c r="C1932" s="311">
        <v>41005</v>
      </c>
      <c r="D1932" s="311">
        <v>41095</v>
      </c>
      <c r="E1932" s="311">
        <v>41005</v>
      </c>
      <c r="F1932" s="311">
        <v>41085</v>
      </c>
      <c r="G1932" s="262">
        <v>100</v>
      </c>
      <c r="H1932" s="262" t="s">
        <v>13</v>
      </c>
      <c r="I1932" s="309" t="s">
        <v>13</v>
      </c>
      <c r="J1932" s="883" t="s">
        <v>13</v>
      </c>
      <c r="K1932" s="883"/>
      <c r="L1932" s="883"/>
      <c r="M1932" s="883"/>
      <c r="N1932" s="884"/>
    </row>
    <row r="1933" spans="1:14" ht="38.25" x14ac:dyDescent="0.2">
      <c r="A1933" s="294" t="s">
        <v>218</v>
      </c>
      <c r="B1933" s="312" t="s">
        <v>1730</v>
      </c>
      <c r="C1933" s="311">
        <v>40953</v>
      </c>
      <c r="D1933" s="311">
        <v>41211</v>
      </c>
      <c r="E1933" s="311">
        <v>40953</v>
      </c>
      <c r="F1933" s="311">
        <v>41191</v>
      </c>
      <c r="G1933" s="262">
        <v>100</v>
      </c>
      <c r="H1933" s="309" t="s">
        <v>13</v>
      </c>
      <c r="I1933" s="309" t="s">
        <v>13</v>
      </c>
      <c r="J1933" s="883" t="s">
        <v>13</v>
      </c>
      <c r="K1933" s="883"/>
      <c r="L1933" s="883"/>
      <c r="M1933" s="883"/>
      <c r="N1933" s="884"/>
    </row>
    <row r="1934" spans="1:14" ht="25.5" x14ac:dyDescent="0.2">
      <c r="A1934" s="294" t="s">
        <v>818</v>
      </c>
      <c r="B1934" s="312" t="s">
        <v>1731</v>
      </c>
      <c r="C1934" s="311" t="s">
        <v>13</v>
      </c>
      <c r="D1934" s="311" t="s">
        <v>13</v>
      </c>
      <c r="E1934" s="311" t="s">
        <v>13</v>
      </c>
      <c r="F1934" s="311" t="s">
        <v>13</v>
      </c>
      <c r="G1934" s="262" t="s">
        <v>13</v>
      </c>
      <c r="H1934" s="309" t="s">
        <v>13</v>
      </c>
      <c r="I1934" s="309" t="s">
        <v>13</v>
      </c>
      <c r="J1934" s="895"/>
      <c r="K1934" s="896"/>
      <c r="L1934" s="896"/>
      <c r="M1934" s="896"/>
      <c r="N1934" s="897"/>
    </row>
    <row r="1935" spans="1:14" ht="25.5" x14ac:dyDescent="0.2">
      <c r="A1935" s="294">
        <v>3</v>
      </c>
      <c r="B1935" s="313" t="s">
        <v>1732</v>
      </c>
      <c r="C1935" s="374"/>
      <c r="D1935" s="374"/>
      <c r="E1935" s="314"/>
      <c r="F1935" s="314"/>
      <c r="G1935" s="315"/>
      <c r="H1935" s="315"/>
      <c r="I1935" s="309"/>
      <c r="J1935" s="883"/>
      <c r="K1935" s="883"/>
      <c r="L1935" s="883"/>
      <c r="M1935" s="883"/>
      <c r="N1935" s="884"/>
    </row>
    <row r="1936" spans="1:14" ht="25.5" x14ac:dyDescent="0.2">
      <c r="A1936" s="294" t="s">
        <v>1044</v>
      </c>
      <c r="B1936" s="312" t="s">
        <v>1733</v>
      </c>
      <c r="C1936" s="311">
        <v>41096</v>
      </c>
      <c r="D1936" s="311">
        <v>41141</v>
      </c>
      <c r="E1936" s="311">
        <v>41096</v>
      </c>
      <c r="F1936" s="311">
        <v>41141</v>
      </c>
      <c r="G1936" s="309">
        <v>100</v>
      </c>
      <c r="H1936" s="309" t="s">
        <v>13</v>
      </c>
      <c r="I1936" s="309" t="s">
        <v>13</v>
      </c>
      <c r="J1936" s="892" t="s">
        <v>13</v>
      </c>
      <c r="K1936" s="893"/>
      <c r="L1936" s="893"/>
      <c r="M1936" s="893"/>
      <c r="N1936" s="894"/>
    </row>
    <row r="1937" spans="1:14" x14ac:dyDescent="0.2">
      <c r="A1937" s="294" t="s">
        <v>1046</v>
      </c>
      <c r="B1937" s="312" t="s">
        <v>1734</v>
      </c>
      <c r="C1937" s="311">
        <v>41061</v>
      </c>
      <c r="D1937" s="311">
        <v>41364</v>
      </c>
      <c r="E1937" s="311">
        <v>41086</v>
      </c>
      <c r="F1937" s="311">
        <v>41305</v>
      </c>
      <c r="G1937" s="309">
        <v>100</v>
      </c>
      <c r="H1937" s="309" t="s">
        <v>13</v>
      </c>
      <c r="I1937" s="309" t="s">
        <v>13</v>
      </c>
      <c r="J1937" s="883" t="s">
        <v>13</v>
      </c>
      <c r="K1937" s="883"/>
      <c r="L1937" s="883"/>
      <c r="M1937" s="883"/>
      <c r="N1937" s="884"/>
    </row>
    <row r="1938" spans="1:14" x14ac:dyDescent="0.2">
      <c r="A1938" s="294" t="s">
        <v>1049</v>
      </c>
      <c r="B1938" s="312" t="s">
        <v>1735</v>
      </c>
      <c r="C1938" s="311">
        <v>41146</v>
      </c>
      <c r="D1938" s="311">
        <v>41529</v>
      </c>
      <c r="E1938" s="311">
        <v>41142</v>
      </c>
      <c r="F1938" s="311">
        <v>41539</v>
      </c>
      <c r="G1938" s="309">
        <v>100</v>
      </c>
      <c r="H1938" s="309" t="s">
        <v>13</v>
      </c>
      <c r="I1938" s="309" t="s">
        <v>13</v>
      </c>
      <c r="J1938" s="883" t="s">
        <v>13</v>
      </c>
      <c r="K1938" s="883"/>
      <c r="L1938" s="883"/>
      <c r="M1938" s="883"/>
      <c r="N1938" s="884"/>
    </row>
    <row r="1939" spans="1:14" x14ac:dyDescent="0.2">
      <c r="A1939" s="294" t="s">
        <v>1052</v>
      </c>
      <c r="B1939" s="312" t="s">
        <v>1737</v>
      </c>
      <c r="C1939" s="311">
        <v>41532</v>
      </c>
      <c r="D1939" s="311">
        <v>41537</v>
      </c>
      <c r="E1939" s="311">
        <v>41539</v>
      </c>
      <c r="F1939" s="311">
        <v>41539</v>
      </c>
      <c r="G1939" s="309">
        <v>100</v>
      </c>
      <c r="H1939" s="309" t="s">
        <v>13</v>
      </c>
      <c r="I1939" s="309" t="s">
        <v>13</v>
      </c>
      <c r="J1939" s="883" t="s">
        <v>13</v>
      </c>
      <c r="K1939" s="883"/>
      <c r="L1939" s="883"/>
      <c r="M1939" s="883"/>
      <c r="N1939" s="884"/>
    </row>
    <row r="1940" spans="1:14" x14ac:dyDescent="0.2">
      <c r="A1940" s="294" t="s">
        <v>1054</v>
      </c>
      <c r="B1940" s="312" t="s">
        <v>1738</v>
      </c>
      <c r="C1940" s="311">
        <v>41538</v>
      </c>
      <c r="D1940" s="311">
        <v>41538</v>
      </c>
      <c r="E1940" s="311">
        <v>41539</v>
      </c>
      <c r="F1940" s="311">
        <v>41539</v>
      </c>
      <c r="G1940" s="309">
        <v>100</v>
      </c>
      <c r="H1940" s="309" t="s">
        <v>13</v>
      </c>
      <c r="I1940" s="309" t="s">
        <v>13</v>
      </c>
      <c r="J1940" s="883" t="s">
        <v>13</v>
      </c>
      <c r="K1940" s="883"/>
      <c r="L1940" s="883"/>
      <c r="M1940" s="883"/>
      <c r="N1940" s="884"/>
    </row>
    <row r="1941" spans="1:14" x14ac:dyDescent="0.2">
      <c r="A1941" s="294">
        <v>4</v>
      </c>
      <c r="B1941" s="313" t="s">
        <v>1739</v>
      </c>
      <c r="C1941" s="374"/>
      <c r="D1941" s="374"/>
      <c r="E1941" s="309"/>
      <c r="F1941" s="309"/>
      <c r="G1941" s="309"/>
      <c r="H1941" s="309"/>
      <c r="I1941" s="309"/>
      <c r="J1941" s="883"/>
      <c r="K1941" s="883"/>
      <c r="L1941" s="883"/>
      <c r="M1941" s="883"/>
      <c r="N1941" s="884"/>
    </row>
    <row r="1942" spans="1:14" ht="78" customHeight="1" x14ac:dyDescent="0.2">
      <c r="A1942" s="294" t="s">
        <v>1073</v>
      </c>
      <c r="B1942" s="312" t="s">
        <v>1740</v>
      </c>
      <c r="C1942" s="311">
        <v>41539</v>
      </c>
      <c r="D1942" s="311">
        <v>41549</v>
      </c>
      <c r="E1942" s="311">
        <v>41547</v>
      </c>
      <c r="F1942" s="311">
        <v>41593</v>
      </c>
      <c r="G1942" s="309">
        <v>100</v>
      </c>
      <c r="H1942" s="309">
        <v>100</v>
      </c>
      <c r="I1942" s="880" t="s">
        <v>1836</v>
      </c>
      <c r="J1942" s="881"/>
      <c r="K1942" s="881"/>
      <c r="L1942" s="881"/>
      <c r="M1942" s="881"/>
      <c r="N1942" s="882"/>
    </row>
    <row r="1943" spans="1:14" ht="38.25" x14ac:dyDescent="0.2">
      <c r="A1943" s="294" t="s">
        <v>1078</v>
      </c>
      <c r="B1943" s="312" t="s">
        <v>1741</v>
      </c>
      <c r="C1943" s="311" t="s">
        <v>13</v>
      </c>
      <c r="D1943" s="311" t="s">
        <v>13</v>
      </c>
      <c r="E1943" s="311" t="s">
        <v>13</v>
      </c>
      <c r="F1943" s="311" t="s">
        <v>13</v>
      </c>
      <c r="G1943" s="309" t="s">
        <v>13</v>
      </c>
      <c r="H1943" s="309" t="s">
        <v>13</v>
      </c>
      <c r="I1943" s="309" t="s">
        <v>13</v>
      </c>
      <c r="J1943" s="883" t="s">
        <v>13</v>
      </c>
      <c r="K1943" s="883"/>
      <c r="L1943" s="883"/>
      <c r="M1943" s="883"/>
      <c r="N1943" s="884"/>
    </row>
    <row r="1944" spans="1:14" ht="40.5" customHeight="1" x14ac:dyDescent="0.2">
      <c r="A1944" s="294" t="s">
        <v>1087</v>
      </c>
      <c r="B1944" s="312" t="s">
        <v>1742</v>
      </c>
      <c r="C1944" s="311">
        <v>41549</v>
      </c>
      <c r="D1944" s="311">
        <v>41574</v>
      </c>
      <c r="E1944" s="311">
        <v>41574</v>
      </c>
      <c r="F1944" s="311">
        <v>41634</v>
      </c>
      <c r="G1944" s="309">
        <v>100</v>
      </c>
      <c r="H1944" s="309">
        <v>100</v>
      </c>
      <c r="I1944" s="885" t="s">
        <v>1837</v>
      </c>
      <c r="J1944" s="886" t="s">
        <v>13</v>
      </c>
      <c r="K1944" s="886"/>
      <c r="L1944" s="886"/>
      <c r="M1944" s="886"/>
      <c r="N1944" s="887"/>
    </row>
    <row r="1945" spans="1:14" ht="40.5" customHeight="1" thickBot="1" x14ac:dyDescent="0.25">
      <c r="A1945" s="317" t="s">
        <v>1108</v>
      </c>
      <c r="B1945" s="318" t="s">
        <v>1743</v>
      </c>
      <c r="C1945" s="320">
        <v>41574</v>
      </c>
      <c r="D1945" s="320">
        <v>41639</v>
      </c>
      <c r="E1945" s="320" t="s">
        <v>13</v>
      </c>
      <c r="F1945" s="320" t="s">
        <v>13</v>
      </c>
      <c r="G1945" s="321" t="s">
        <v>13</v>
      </c>
      <c r="H1945" s="321" t="s">
        <v>13</v>
      </c>
      <c r="I1945" s="888" t="s">
        <v>13</v>
      </c>
      <c r="J1945" s="889" t="s">
        <v>13</v>
      </c>
      <c r="K1945" s="889"/>
      <c r="L1945" s="889"/>
      <c r="M1945" s="889"/>
      <c r="N1945" s="890"/>
    </row>
    <row r="1947" spans="1:14" ht="13.5" thickBot="1" x14ac:dyDescent="0.25">
      <c r="B1947" s="891" t="s">
        <v>1838</v>
      </c>
      <c r="C1947" s="891"/>
      <c r="D1947" s="891"/>
      <c r="E1947" s="891"/>
      <c r="F1947" s="891"/>
      <c r="G1947" s="891"/>
      <c r="H1947" s="891"/>
      <c r="I1947" s="891"/>
    </row>
    <row r="1948" spans="1:14" ht="31.5" x14ac:dyDescent="0.2">
      <c r="A1948" s="197">
        <v>1</v>
      </c>
      <c r="B1948" s="198" t="s">
        <v>1839</v>
      </c>
      <c r="C1948" s="385"/>
      <c r="D1948" s="200"/>
      <c r="E1948" s="201"/>
      <c r="F1948" s="201"/>
      <c r="G1948" s="201"/>
      <c r="H1948" s="201"/>
      <c r="I1948" s="202"/>
      <c r="J1948" s="831"/>
      <c r="K1948" s="832"/>
      <c r="L1948" s="832"/>
      <c r="M1948" s="832"/>
      <c r="N1948" s="833"/>
    </row>
    <row r="1949" spans="1:14" ht="15.75" x14ac:dyDescent="0.2">
      <c r="A1949" s="197" t="s">
        <v>787</v>
      </c>
      <c r="B1949" s="203" t="s">
        <v>1720</v>
      </c>
      <c r="C1949" s="386">
        <v>40087</v>
      </c>
      <c r="D1949" s="386">
        <v>40106</v>
      </c>
      <c r="E1949" s="386">
        <v>40087</v>
      </c>
      <c r="F1949" s="386">
        <v>40106</v>
      </c>
      <c r="G1949" s="205">
        <v>1</v>
      </c>
      <c r="H1949" s="205">
        <v>0</v>
      </c>
      <c r="I1949" s="206"/>
      <c r="J1949" s="822"/>
      <c r="K1949" s="823"/>
      <c r="L1949" s="823"/>
      <c r="M1949" s="823"/>
      <c r="N1949" s="824"/>
    </row>
    <row r="1950" spans="1:14" ht="15.75" x14ac:dyDescent="0.2">
      <c r="A1950" s="197" t="s">
        <v>799</v>
      </c>
      <c r="B1950" s="203" t="s">
        <v>1721</v>
      </c>
      <c r="C1950" s="386">
        <v>40256</v>
      </c>
      <c r="D1950" s="386">
        <v>40287</v>
      </c>
      <c r="E1950" s="386">
        <v>40256</v>
      </c>
      <c r="F1950" s="386">
        <v>40287</v>
      </c>
      <c r="G1950" s="205">
        <v>1</v>
      </c>
      <c r="H1950" s="205">
        <v>0</v>
      </c>
      <c r="I1950" s="206"/>
      <c r="J1950" s="822"/>
      <c r="K1950" s="823"/>
      <c r="L1950" s="823"/>
      <c r="M1950" s="823"/>
      <c r="N1950" s="824"/>
    </row>
    <row r="1951" spans="1:14" ht="31.5" x14ac:dyDescent="0.2">
      <c r="A1951" s="197" t="s">
        <v>801</v>
      </c>
      <c r="B1951" s="207" t="s">
        <v>1840</v>
      </c>
      <c r="C1951" s="387">
        <v>40481</v>
      </c>
      <c r="D1951" s="387">
        <v>40512</v>
      </c>
      <c r="E1951" s="387">
        <v>40481</v>
      </c>
      <c r="F1951" s="387">
        <v>40512</v>
      </c>
      <c r="G1951" s="205">
        <v>1</v>
      </c>
      <c r="H1951" s="205">
        <v>0</v>
      </c>
      <c r="I1951" s="206"/>
      <c r="J1951" s="822"/>
      <c r="K1951" s="823"/>
      <c r="L1951" s="823"/>
      <c r="M1951" s="823"/>
      <c r="N1951" s="824"/>
    </row>
    <row r="1952" spans="1:14" ht="31.5" x14ac:dyDescent="0.2">
      <c r="A1952" s="197" t="s">
        <v>803</v>
      </c>
      <c r="B1952" s="207" t="s">
        <v>1841</v>
      </c>
      <c r="C1952" s="387">
        <v>40512</v>
      </c>
      <c r="D1952" s="387">
        <v>41516</v>
      </c>
      <c r="E1952" s="387">
        <v>40512</v>
      </c>
      <c r="F1952" s="387">
        <v>41516</v>
      </c>
      <c r="G1952" s="205" t="s">
        <v>1842</v>
      </c>
      <c r="H1952" s="205">
        <v>0</v>
      </c>
      <c r="I1952" s="206"/>
      <c r="J1952" s="822"/>
      <c r="K1952" s="823"/>
      <c r="L1952" s="823"/>
      <c r="M1952" s="823"/>
      <c r="N1952" s="824"/>
    </row>
    <row r="1953" spans="1:14" ht="31.5" x14ac:dyDescent="0.25">
      <c r="A1953" s="197" t="s">
        <v>1724</v>
      </c>
      <c r="B1953" s="207" t="s">
        <v>1843</v>
      </c>
      <c r="C1953" s="387">
        <v>41000</v>
      </c>
      <c r="D1953" s="387">
        <v>41005</v>
      </c>
      <c r="E1953" s="387">
        <v>41000</v>
      </c>
      <c r="F1953" s="387">
        <v>41005</v>
      </c>
      <c r="G1953" s="205">
        <v>1</v>
      </c>
      <c r="H1953" s="205">
        <v>0</v>
      </c>
      <c r="I1953" s="208"/>
      <c r="J1953" s="822"/>
      <c r="K1953" s="823"/>
      <c r="L1953" s="823"/>
      <c r="M1953" s="823"/>
      <c r="N1953" s="824"/>
    </row>
    <row r="1954" spans="1:14" ht="31.5" x14ac:dyDescent="0.25">
      <c r="A1954" s="197" t="s">
        <v>1726</v>
      </c>
      <c r="B1954" s="207" t="s">
        <v>1844</v>
      </c>
      <c r="C1954" s="387">
        <v>41306</v>
      </c>
      <c r="D1954" s="387">
        <v>41409</v>
      </c>
      <c r="E1954" s="387">
        <v>41306</v>
      </c>
      <c r="F1954" s="387">
        <v>41426</v>
      </c>
      <c r="G1954" s="205">
        <v>1</v>
      </c>
      <c r="H1954" s="205">
        <v>1</v>
      </c>
      <c r="I1954" s="208"/>
      <c r="J1954" s="388"/>
      <c r="K1954" s="389"/>
      <c r="L1954" s="389"/>
      <c r="M1954" s="389"/>
      <c r="N1954" s="390"/>
    </row>
    <row r="1955" spans="1:14" ht="47.25" x14ac:dyDescent="0.25">
      <c r="A1955" s="197" t="s">
        <v>1845</v>
      </c>
      <c r="B1955" s="207" t="s">
        <v>1846</v>
      </c>
      <c r="C1955" s="387">
        <v>41323</v>
      </c>
      <c r="D1955" s="387">
        <v>41409</v>
      </c>
      <c r="E1955" s="387">
        <v>41323</v>
      </c>
      <c r="F1955" s="387">
        <v>41409</v>
      </c>
      <c r="G1955" s="211">
        <v>1</v>
      </c>
      <c r="H1955" s="211">
        <v>1</v>
      </c>
      <c r="I1955" s="208"/>
      <c r="J1955" s="822"/>
      <c r="K1955" s="823"/>
      <c r="L1955" s="823"/>
      <c r="M1955" s="823"/>
      <c r="N1955" s="824"/>
    </row>
    <row r="1956" spans="1:14" ht="47.25" x14ac:dyDescent="0.25">
      <c r="A1956" s="197" t="s">
        <v>1847</v>
      </c>
      <c r="B1956" s="207" t="s">
        <v>1848</v>
      </c>
      <c r="C1956" s="387">
        <v>41516</v>
      </c>
      <c r="D1956" s="387">
        <v>41805</v>
      </c>
      <c r="E1956" s="387">
        <v>41516</v>
      </c>
      <c r="F1956" s="391"/>
      <c r="G1956" s="211">
        <v>0.2</v>
      </c>
      <c r="H1956" s="210">
        <v>0</v>
      </c>
      <c r="I1956" s="208"/>
      <c r="J1956" s="388"/>
      <c r="K1956" s="389"/>
      <c r="L1956" s="389"/>
      <c r="M1956" s="389"/>
      <c r="N1956" s="390"/>
    </row>
    <row r="1957" spans="1:14" ht="15.75" x14ac:dyDescent="0.25">
      <c r="A1957" s="197">
        <v>2</v>
      </c>
      <c r="B1957" s="198" t="s">
        <v>1728</v>
      </c>
      <c r="C1957" s="385"/>
      <c r="D1957" s="210"/>
      <c r="E1957" s="210"/>
      <c r="F1957" s="210"/>
      <c r="G1957" s="210"/>
      <c r="H1957" s="210"/>
      <c r="I1957" s="208"/>
      <c r="J1957" s="822"/>
      <c r="K1957" s="823"/>
      <c r="L1957" s="823"/>
      <c r="M1957" s="823"/>
      <c r="N1957" s="824"/>
    </row>
    <row r="1958" spans="1:14" ht="31.5" x14ac:dyDescent="0.25">
      <c r="A1958" s="197" t="s">
        <v>815</v>
      </c>
      <c r="B1958" s="207" t="s">
        <v>1849</v>
      </c>
      <c r="C1958" s="387">
        <v>41041</v>
      </c>
      <c r="D1958" s="387">
        <v>41066</v>
      </c>
      <c r="E1958" s="392">
        <v>41041</v>
      </c>
      <c r="F1958" s="392">
        <v>41066</v>
      </c>
      <c r="G1958" s="205">
        <v>1</v>
      </c>
      <c r="H1958" s="211">
        <v>1</v>
      </c>
      <c r="I1958" s="208"/>
      <c r="J1958" s="822"/>
      <c r="K1958" s="823"/>
      <c r="L1958" s="823"/>
      <c r="M1958" s="823"/>
      <c r="N1958" s="824"/>
    </row>
    <row r="1959" spans="1:14" ht="31.5" x14ac:dyDescent="0.25">
      <c r="A1959" s="197" t="s">
        <v>218</v>
      </c>
      <c r="B1959" s="207" t="s">
        <v>1850</v>
      </c>
      <c r="C1959" s="393">
        <v>41409</v>
      </c>
      <c r="D1959" s="393">
        <v>41485</v>
      </c>
      <c r="E1959" s="393">
        <v>41409</v>
      </c>
      <c r="F1959" s="393">
        <v>41485</v>
      </c>
      <c r="G1959" s="205">
        <v>1</v>
      </c>
      <c r="H1959" s="211">
        <v>1</v>
      </c>
      <c r="I1959" s="208"/>
      <c r="J1959" s="388"/>
      <c r="K1959" s="389"/>
      <c r="L1959" s="389"/>
      <c r="M1959" s="389"/>
      <c r="N1959" s="390"/>
    </row>
    <row r="1960" spans="1:14" ht="47.25" x14ac:dyDescent="0.25">
      <c r="A1960" s="197" t="s">
        <v>818</v>
      </c>
      <c r="B1960" s="207" t="s">
        <v>1730</v>
      </c>
      <c r="C1960" s="387">
        <v>41041</v>
      </c>
      <c r="D1960" s="393">
        <v>41902</v>
      </c>
      <c r="E1960" s="387">
        <v>41041</v>
      </c>
      <c r="F1960" s="391"/>
      <c r="G1960" s="205">
        <v>0.5</v>
      </c>
      <c r="H1960" s="205">
        <v>0.5</v>
      </c>
      <c r="I1960" s="208"/>
      <c r="J1960" s="822"/>
      <c r="K1960" s="823"/>
      <c r="L1960" s="823"/>
      <c r="M1960" s="823"/>
      <c r="N1960" s="824"/>
    </row>
    <row r="1961" spans="1:14" ht="31.5" x14ac:dyDescent="0.25">
      <c r="A1961" s="197" t="s">
        <v>820</v>
      </c>
      <c r="B1961" s="207" t="s">
        <v>1731</v>
      </c>
      <c r="C1961" s="394" t="s">
        <v>1794</v>
      </c>
      <c r="D1961" s="394" t="s">
        <v>1794</v>
      </c>
      <c r="E1961" s="394" t="s">
        <v>1794</v>
      </c>
      <c r="F1961" s="394" t="s">
        <v>1794</v>
      </c>
      <c r="G1961" s="210"/>
      <c r="H1961" s="210"/>
      <c r="I1961" s="208"/>
      <c r="J1961" s="822"/>
      <c r="K1961" s="823"/>
      <c r="L1961" s="823"/>
      <c r="M1961" s="823"/>
      <c r="N1961" s="824"/>
    </row>
    <row r="1962" spans="1:14" ht="47.25" x14ac:dyDescent="0.25">
      <c r="A1962" s="197">
        <v>3</v>
      </c>
      <c r="B1962" s="198" t="s">
        <v>1732</v>
      </c>
      <c r="C1962" s="385"/>
      <c r="D1962" s="210"/>
      <c r="E1962" s="210"/>
      <c r="F1962" s="210"/>
      <c r="G1962" s="210"/>
      <c r="H1962" s="210"/>
      <c r="I1962" s="208"/>
      <c r="J1962" s="822"/>
      <c r="K1962" s="823"/>
      <c r="L1962" s="823"/>
      <c r="M1962" s="823"/>
      <c r="N1962" s="824"/>
    </row>
    <row r="1963" spans="1:14" ht="31.5" x14ac:dyDescent="0.25">
      <c r="A1963" s="197" t="s">
        <v>1044</v>
      </c>
      <c r="B1963" s="207" t="s">
        <v>1851</v>
      </c>
      <c r="C1963" s="387">
        <v>41066</v>
      </c>
      <c r="D1963" s="387">
        <v>41090</v>
      </c>
      <c r="E1963" s="387">
        <v>41066</v>
      </c>
      <c r="F1963" s="387">
        <v>41090</v>
      </c>
      <c r="G1963" s="211">
        <v>1</v>
      </c>
      <c r="H1963" s="211">
        <v>1</v>
      </c>
      <c r="I1963" s="208"/>
      <c r="J1963" s="822"/>
      <c r="K1963" s="823"/>
      <c r="L1963" s="823"/>
      <c r="M1963" s="823"/>
      <c r="N1963" s="824"/>
    </row>
    <row r="1964" spans="1:14" ht="31.5" x14ac:dyDescent="0.25">
      <c r="A1964" s="197" t="s">
        <v>1046</v>
      </c>
      <c r="B1964" s="207" t="s">
        <v>1852</v>
      </c>
      <c r="C1964" s="393">
        <v>41455</v>
      </c>
      <c r="D1964" s="387">
        <v>41608</v>
      </c>
      <c r="E1964" s="393">
        <v>41455</v>
      </c>
      <c r="F1964" s="387">
        <v>41608</v>
      </c>
      <c r="G1964" s="211">
        <v>1</v>
      </c>
      <c r="H1964" s="211">
        <v>1</v>
      </c>
      <c r="I1964" s="208"/>
      <c r="J1964" s="388"/>
      <c r="K1964" s="389"/>
      <c r="L1964" s="389"/>
      <c r="M1964" s="389"/>
      <c r="N1964" s="390"/>
    </row>
    <row r="1965" spans="1:14" ht="31.5" x14ac:dyDescent="0.25">
      <c r="A1965" s="197" t="s">
        <v>1049</v>
      </c>
      <c r="B1965" s="207" t="s">
        <v>1853</v>
      </c>
      <c r="C1965" s="387">
        <v>41066</v>
      </c>
      <c r="D1965" s="387">
        <v>41090</v>
      </c>
      <c r="E1965" s="387">
        <v>41061</v>
      </c>
      <c r="F1965" s="387">
        <v>41090</v>
      </c>
      <c r="G1965" s="205">
        <v>1</v>
      </c>
      <c r="H1965" s="205">
        <v>1</v>
      </c>
      <c r="I1965" s="208"/>
      <c r="J1965" s="822"/>
      <c r="K1965" s="823"/>
      <c r="L1965" s="823"/>
      <c r="M1965" s="823"/>
      <c r="N1965" s="824"/>
    </row>
    <row r="1966" spans="1:14" ht="31.5" x14ac:dyDescent="0.25">
      <c r="A1966" s="197" t="s">
        <v>1052</v>
      </c>
      <c r="B1966" s="207" t="s">
        <v>1854</v>
      </c>
      <c r="C1966" s="387">
        <v>41085</v>
      </c>
      <c r="D1966" s="387">
        <v>41759</v>
      </c>
      <c r="E1966" s="387">
        <v>41085</v>
      </c>
      <c r="F1966" s="387"/>
      <c r="G1966" s="205">
        <v>0.3</v>
      </c>
      <c r="H1966" s="205">
        <v>0.3</v>
      </c>
      <c r="I1966" s="208"/>
      <c r="J1966" s="388"/>
      <c r="K1966" s="389"/>
      <c r="L1966" s="389"/>
      <c r="M1966" s="389"/>
      <c r="N1966" s="390"/>
    </row>
    <row r="1967" spans="1:14" ht="31.5" x14ac:dyDescent="0.25">
      <c r="A1967" s="197" t="s">
        <v>1054</v>
      </c>
      <c r="B1967" s="207" t="s">
        <v>1855</v>
      </c>
      <c r="C1967" s="387">
        <v>41090</v>
      </c>
      <c r="D1967" s="387">
        <v>41218</v>
      </c>
      <c r="E1967" s="387">
        <v>41090</v>
      </c>
      <c r="F1967" s="387">
        <v>41218</v>
      </c>
      <c r="G1967" s="211">
        <v>1</v>
      </c>
      <c r="H1967" s="211">
        <v>1</v>
      </c>
      <c r="I1967" s="208"/>
      <c r="J1967" s="822" t="s">
        <v>1736</v>
      </c>
      <c r="K1967" s="823"/>
      <c r="L1967" s="823"/>
      <c r="M1967" s="823"/>
      <c r="N1967" s="824"/>
    </row>
    <row r="1968" spans="1:14" ht="31.5" x14ac:dyDescent="0.25">
      <c r="A1968" s="197" t="s">
        <v>1856</v>
      </c>
      <c r="B1968" s="207" t="s">
        <v>1857</v>
      </c>
      <c r="C1968" s="387">
        <v>41085</v>
      </c>
      <c r="D1968" s="387">
        <v>41784</v>
      </c>
      <c r="E1968" s="387">
        <v>41085</v>
      </c>
      <c r="F1968" s="387"/>
      <c r="G1968" s="211">
        <v>0.4</v>
      </c>
      <c r="H1968" s="211">
        <v>0.1</v>
      </c>
      <c r="I1968" s="208"/>
      <c r="J1968" s="388"/>
      <c r="K1968" s="389"/>
      <c r="L1968" s="389"/>
      <c r="M1968" s="389"/>
      <c r="N1968" s="390"/>
    </row>
    <row r="1969" spans="1:14" ht="15.75" x14ac:dyDescent="0.25">
      <c r="A1969" s="197" t="s">
        <v>1858</v>
      </c>
      <c r="B1969" s="207" t="s">
        <v>1859</v>
      </c>
      <c r="C1969" s="393">
        <v>41212</v>
      </c>
      <c r="D1969" s="393">
        <v>41289</v>
      </c>
      <c r="E1969" s="393">
        <v>41212</v>
      </c>
      <c r="F1969" s="393">
        <v>41289</v>
      </c>
      <c r="G1969" s="211">
        <v>1</v>
      </c>
      <c r="H1969" s="211">
        <v>1</v>
      </c>
      <c r="I1969" s="208"/>
      <c r="J1969" s="822"/>
      <c r="K1969" s="823"/>
      <c r="L1969" s="823"/>
      <c r="M1969" s="823"/>
      <c r="N1969" s="824"/>
    </row>
    <row r="1970" spans="1:14" ht="15.75" x14ac:dyDescent="0.25">
      <c r="A1970" s="197" t="s">
        <v>1860</v>
      </c>
      <c r="B1970" s="207" t="s">
        <v>1861</v>
      </c>
      <c r="C1970" s="393">
        <v>41685</v>
      </c>
      <c r="D1970" s="387">
        <v>41805</v>
      </c>
      <c r="E1970" s="212"/>
      <c r="F1970" s="212"/>
      <c r="G1970" s="211">
        <v>0</v>
      </c>
      <c r="H1970" s="211">
        <v>0</v>
      </c>
      <c r="I1970" s="208"/>
      <c r="J1970" s="388"/>
      <c r="K1970" s="389"/>
      <c r="L1970" s="389"/>
      <c r="M1970" s="389"/>
      <c r="N1970" s="390"/>
    </row>
    <row r="1971" spans="1:14" ht="15.75" x14ac:dyDescent="0.25">
      <c r="A1971" s="197" t="s">
        <v>1862</v>
      </c>
      <c r="B1971" s="207" t="s">
        <v>1863</v>
      </c>
      <c r="C1971" s="393">
        <v>41268</v>
      </c>
      <c r="D1971" s="393">
        <v>41320</v>
      </c>
      <c r="E1971" s="393">
        <v>41268</v>
      </c>
      <c r="F1971" s="393">
        <v>41320</v>
      </c>
      <c r="G1971" s="211">
        <v>1</v>
      </c>
      <c r="H1971" s="211">
        <v>1</v>
      </c>
      <c r="I1971" s="208"/>
      <c r="J1971" s="822"/>
      <c r="K1971" s="823"/>
      <c r="L1971" s="823"/>
      <c r="M1971" s="823"/>
      <c r="N1971" s="824"/>
    </row>
    <row r="1972" spans="1:14" ht="15.75" x14ac:dyDescent="0.25">
      <c r="A1972" s="197" t="s">
        <v>1864</v>
      </c>
      <c r="B1972" s="207" t="s">
        <v>1865</v>
      </c>
      <c r="C1972" s="212">
        <v>41685</v>
      </c>
      <c r="D1972" s="212">
        <v>41815</v>
      </c>
      <c r="E1972" s="212"/>
      <c r="F1972" s="212"/>
      <c r="G1972" s="211">
        <v>0</v>
      </c>
      <c r="H1972" s="211">
        <v>0</v>
      </c>
      <c r="I1972" s="208"/>
      <c r="J1972" s="388"/>
      <c r="K1972" s="389"/>
      <c r="L1972" s="389"/>
      <c r="M1972" s="389"/>
      <c r="N1972" s="390"/>
    </row>
    <row r="1973" spans="1:14" ht="15.75" x14ac:dyDescent="0.2">
      <c r="A1973" s="197">
        <v>4</v>
      </c>
      <c r="B1973" s="198" t="s">
        <v>1739</v>
      </c>
      <c r="C1973" s="385"/>
      <c r="D1973" s="210"/>
      <c r="E1973" s="210"/>
      <c r="F1973" s="210"/>
      <c r="G1973" s="210"/>
      <c r="H1973" s="210"/>
      <c r="I1973" s="213"/>
      <c r="J1973" s="822"/>
      <c r="K1973" s="823"/>
      <c r="L1973" s="823"/>
      <c r="M1973" s="823"/>
      <c r="N1973" s="824"/>
    </row>
    <row r="1974" spans="1:14" ht="31.5" x14ac:dyDescent="0.2">
      <c r="A1974" s="197" t="s">
        <v>1073</v>
      </c>
      <c r="B1974" s="207" t="s">
        <v>1866</v>
      </c>
      <c r="C1974" s="386">
        <v>41467</v>
      </c>
      <c r="D1974" s="212">
        <v>41532</v>
      </c>
      <c r="E1974" s="386">
        <v>41467</v>
      </c>
      <c r="F1974" s="212">
        <v>41532</v>
      </c>
      <c r="G1974" s="211">
        <v>1</v>
      </c>
      <c r="H1974" s="211">
        <v>1</v>
      </c>
      <c r="I1974" s="213"/>
      <c r="J1974" s="822"/>
      <c r="K1974" s="823"/>
      <c r="L1974" s="823"/>
      <c r="M1974" s="823"/>
      <c r="N1974" s="824"/>
    </row>
    <row r="1975" spans="1:14" ht="31.5" x14ac:dyDescent="0.2">
      <c r="A1975" s="197" t="s">
        <v>1078</v>
      </c>
      <c r="B1975" s="207" t="s">
        <v>1867</v>
      </c>
      <c r="C1975" s="212">
        <v>41685</v>
      </c>
      <c r="D1975" s="212">
        <v>41820</v>
      </c>
      <c r="E1975" s="212"/>
      <c r="F1975" s="212"/>
      <c r="G1975" s="211">
        <v>0</v>
      </c>
      <c r="H1975" s="211">
        <v>0</v>
      </c>
      <c r="I1975" s="213"/>
      <c r="J1975" s="388"/>
      <c r="K1975" s="389"/>
      <c r="L1975" s="389"/>
      <c r="M1975" s="389"/>
      <c r="N1975" s="390"/>
    </row>
    <row r="1976" spans="1:14" ht="47.25" x14ac:dyDescent="0.25">
      <c r="A1976" s="197" t="s">
        <v>1087</v>
      </c>
      <c r="B1976" s="207" t="s">
        <v>1741</v>
      </c>
      <c r="C1976" s="393">
        <v>41623</v>
      </c>
      <c r="D1976" s="393">
        <v>41830</v>
      </c>
      <c r="E1976" s="393">
        <v>41623</v>
      </c>
      <c r="F1976" s="212"/>
      <c r="G1976" s="211">
        <v>0</v>
      </c>
      <c r="H1976" s="211">
        <v>0</v>
      </c>
      <c r="I1976" s="208"/>
      <c r="J1976" s="822"/>
      <c r="K1976" s="823"/>
      <c r="L1976" s="823"/>
      <c r="M1976" s="823"/>
      <c r="N1976" s="824"/>
    </row>
    <row r="1977" spans="1:14" ht="32.25" thickBot="1" x14ac:dyDescent="0.3">
      <c r="A1977" s="214" t="s">
        <v>1108</v>
      </c>
      <c r="B1977" s="207" t="s">
        <v>1868</v>
      </c>
      <c r="C1977" s="212">
        <v>41608</v>
      </c>
      <c r="D1977" s="395">
        <v>41861</v>
      </c>
      <c r="E1977" s="212"/>
      <c r="F1977" s="212"/>
      <c r="G1977" s="211">
        <v>0.5</v>
      </c>
      <c r="H1977" s="211">
        <v>0.5</v>
      </c>
      <c r="I1977" s="208"/>
      <c r="J1977" s="822"/>
      <c r="K1977" s="823"/>
      <c r="L1977" s="823"/>
      <c r="M1977" s="823"/>
      <c r="N1977" s="824"/>
    </row>
    <row r="1978" spans="1:14" ht="32.25" thickBot="1" x14ac:dyDescent="0.3">
      <c r="A1978" s="214" t="s">
        <v>1869</v>
      </c>
      <c r="B1978" s="207" t="s">
        <v>1870</v>
      </c>
      <c r="C1978" s="212">
        <v>41728</v>
      </c>
      <c r="D1978" s="395">
        <v>41922</v>
      </c>
      <c r="E1978" s="212"/>
      <c r="F1978" s="395"/>
      <c r="G1978" s="211">
        <v>0</v>
      </c>
      <c r="H1978" s="211">
        <v>0</v>
      </c>
      <c r="I1978" s="396"/>
      <c r="J1978" s="397"/>
      <c r="K1978" s="398"/>
      <c r="L1978" s="398"/>
      <c r="M1978" s="398"/>
      <c r="N1978" s="399"/>
    </row>
    <row r="1979" spans="1:14" ht="32.25" thickBot="1" x14ac:dyDescent="0.3">
      <c r="A1979" s="214" t="s">
        <v>1871</v>
      </c>
      <c r="B1979" s="400" t="s">
        <v>1872</v>
      </c>
      <c r="C1979" s="395">
        <v>41633</v>
      </c>
      <c r="D1979" s="395">
        <v>41633</v>
      </c>
      <c r="E1979" s="395">
        <v>41633</v>
      </c>
      <c r="F1979" s="395">
        <v>41633</v>
      </c>
      <c r="G1979" s="211">
        <v>1</v>
      </c>
      <c r="H1979" s="211">
        <v>1</v>
      </c>
      <c r="I1979" s="401"/>
      <c r="J1979" s="864"/>
      <c r="K1979" s="865"/>
      <c r="L1979" s="865"/>
      <c r="M1979" s="865"/>
      <c r="N1979" s="866"/>
    </row>
    <row r="1980" spans="1:14" ht="32.25" thickBot="1" x14ac:dyDescent="0.3">
      <c r="A1980" s="214" t="s">
        <v>1873</v>
      </c>
      <c r="B1980" s="207" t="s">
        <v>1874</v>
      </c>
      <c r="C1980" s="395">
        <v>41739</v>
      </c>
      <c r="D1980" s="212">
        <v>41820</v>
      </c>
      <c r="E1980" s="395"/>
      <c r="F1980" s="212"/>
      <c r="G1980" s="211">
        <v>0</v>
      </c>
      <c r="H1980" s="211">
        <v>0</v>
      </c>
      <c r="I1980" s="208"/>
      <c r="J1980" s="206"/>
      <c r="K1980" s="206"/>
      <c r="L1980" s="206"/>
      <c r="M1980" s="206"/>
      <c r="N1980" s="206"/>
    </row>
    <row r="1981" spans="1:14" ht="15.75" x14ac:dyDescent="0.25">
      <c r="A1981" s="838" t="s">
        <v>1875</v>
      </c>
      <c r="B1981" s="838"/>
      <c r="C1981" s="838"/>
      <c r="D1981" s="838"/>
      <c r="E1981" s="838"/>
      <c r="F1981" s="838"/>
      <c r="G1981" s="838"/>
      <c r="H1981" s="838"/>
      <c r="I1981" s="353"/>
      <c r="J1981" s="353"/>
      <c r="K1981" s="353"/>
      <c r="L1981" s="353"/>
      <c r="M1981" s="353"/>
      <c r="N1981" s="353"/>
    </row>
    <row r="1982" spans="1:14" ht="16.5" thickBot="1" x14ac:dyDescent="0.3">
      <c r="A1982" s="402"/>
      <c r="B1982" s="403"/>
      <c r="C1982" s="404"/>
      <c r="D1982" s="404"/>
      <c r="E1982" s="405"/>
      <c r="F1982" s="405"/>
      <c r="G1982" s="405"/>
      <c r="H1982" s="405"/>
      <c r="I1982" s="405"/>
      <c r="J1982" s="405"/>
      <c r="K1982" s="405"/>
      <c r="L1982" s="405"/>
      <c r="M1982" s="405"/>
      <c r="N1982" s="405"/>
    </row>
    <row r="1983" spans="1:14" ht="15.75" x14ac:dyDescent="0.2">
      <c r="A1983" s="867" t="s">
        <v>1709</v>
      </c>
      <c r="B1983" s="870" t="s">
        <v>1710</v>
      </c>
      <c r="C1983" s="873" t="s">
        <v>1711</v>
      </c>
      <c r="D1983" s="874"/>
      <c r="E1983" s="874"/>
      <c r="F1983" s="875"/>
      <c r="G1983" s="870" t="s">
        <v>1712</v>
      </c>
      <c r="H1983" s="870" t="s">
        <v>1713</v>
      </c>
      <c r="I1983" s="876" t="s">
        <v>1714</v>
      </c>
      <c r="J1983" s="845" t="s">
        <v>1715</v>
      </c>
      <c r="K1983" s="846"/>
      <c r="L1983" s="846"/>
      <c r="M1983" s="846"/>
      <c r="N1983" s="847"/>
    </row>
    <row r="1984" spans="1:14" ht="15.75" x14ac:dyDescent="0.2">
      <c r="A1984" s="868"/>
      <c r="B1984" s="871"/>
      <c r="C1984" s="862" t="s">
        <v>1694</v>
      </c>
      <c r="D1984" s="863"/>
      <c r="E1984" s="862" t="s">
        <v>1695</v>
      </c>
      <c r="F1984" s="863"/>
      <c r="G1984" s="871"/>
      <c r="H1984" s="871"/>
      <c r="I1984" s="836"/>
      <c r="J1984" s="848"/>
      <c r="K1984" s="849"/>
      <c r="L1984" s="849"/>
      <c r="M1984" s="849"/>
      <c r="N1984" s="850"/>
    </row>
    <row r="1985" spans="1:14" x14ac:dyDescent="0.2">
      <c r="A1985" s="868"/>
      <c r="B1985" s="871"/>
      <c r="C1985" s="835" t="s">
        <v>1716</v>
      </c>
      <c r="D1985" s="835" t="s">
        <v>1717</v>
      </c>
      <c r="E1985" s="835" t="s">
        <v>1716</v>
      </c>
      <c r="F1985" s="835" t="s">
        <v>1717</v>
      </c>
      <c r="G1985" s="871"/>
      <c r="H1985" s="871"/>
      <c r="I1985" s="836"/>
      <c r="J1985" s="848"/>
      <c r="K1985" s="849"/>
      <c r="L1985" s="849"/>
      <c r="M1985" s="849"/>
      <c r="N1985" s="850"/>
    </row>
    <row r="1986" spans="1:14" x14ac:dyDescent="0.2">
      <c r="A1986" s="868"/>
      <c r="B1986" s="871"/>
      <c r="C1986" s="836"/>
      <c r="D1986" s="836"/>
      <c r="E1986" s="836"/>
      <c r="F1986" s="836"/>
      <c r="G1986" s="871"/>
      <c r="H1986" s="871"/>
      <c r="I1986" s="836"/>
      <c r="J1986" s="848"/>
      <c r="K1986" s="849"/>
      <c r="L1986" s="849"/>
      <c r="M1986" s="849"/>
      <c r="N1986" s="850"/>
    </row>
    <row r="1987" spans="1:14" x14ac:dyDescent="0.2">
      <c r="A1987" s="869"/>
      <c r="B1987" s="872"/>
      <c r="C1987" s="837"/>
      <c r="D1987" s="837"/>
      <c r="E1987" s="837"/>
      <c r="F1987" s="837"/>
      <c r="G1987" s="872"/>
      <c r="H1987" s="872"/>
      <c r="I1987" s="837"/>
      <c r="J1987" s="877"/>
      <c r="K1987" s="878"/>
      <c r="L1987" s="878"/>
      <c r="M1987" s="878"/>
      <c r="N1987" s="879"/>
    </row>
    <row r="1988" spans="1:14" ht="16.5" thickBot="1" x14ac:dyDescent="0.25">
      <c r="A1988" s="406">
        <v>1</v>
      </c>
      <c r="B1988" s="407">
        <v>2</v>
      </c>
      <c r="C1988" s="407">
        <v>3</v>
      </c>
      <c r="D1988" s="407">
        <v>4</v>
      </c>
      <c r="E1988" s="407">
        <v>5</v>
      </c>
      <c r="F1988" s="407">
        <v>6</v>
      </c>
      <c r="G1988" s="407">
        <v>8</v>
      </c>
      <c r="H1988" s="407">
        <v>9</v>
      </c>
      <c r="I1988" s="407">
        <v>10</v>
      </c>
      <c r="J1988" s="828">
        <v>11</v>
      </c>
      <c r="K1988" s="860"/>
      <c r="L1988" s="860"/>
      <c r="M1988" s="860"/>
      <c r="N1988" s="861"/>
    </row>
    <row r="1989" spans="1:14" ht="15.75" x14ac:dyDescent="0.2">
      <c r="A1989" s="197">
        <v>1</v>
      </c>
      <c r="B1989" s="198" t="s">
        <v>1719</v>
      </c>
      <c r="C1989" s="385"/>
      <c r="D1989" s="200"/>
      <c r="E1989" s="201"/>
      <c r="F1989" s="201"/>
      <c r="G1989" s="201"/>
      <c r="H1989" s="201"/>
      <c r="I1989" s="202"/>
      <c r="J1989" s="831"/>
      <c r="K1989" s="832"/>
      <c r="L1989" s="832"/>
      <c r="M1989" s="832"/>
      <c r="N1989" s="833"/>
    </row>
    <row r="1990" spans="1:14" ht="15.75" x14ac:dyDescent="0.2">
      <c r="A1990" s="197" t="s">
        <v>787</v>
      </c>
      <c r="B1990" s="203" t="s">
        <v>1720</v>
      </c>
      <c r="C1990" s="386">
        <v>40087</v>
      </c>
      <c r="D1990" s="386">
        <v>40106</v>
      </c>
      <c r="E1990" s="386">
        <v>40087</v>
      </c>
      <c r="F1990" s="386">
        <v>40106</v>
      </c>
      <c r="G1990" s="205">
        <v>1</v>
      </c>
      <c r="H1990" s="205">
        <v>0</v>
      </c>
      <c r="I1990" s="206"/>
      <c r="J1990" s="822"/>
      <c r="K1990" s="823"/>
      <c r="L1990" s="823"/>
      <c r="M1990" s="823"/>
      <c r="N1990" s="824"/>
    </row>
    <row r="1991" spans="1:14" ht="15.75" x14ac:dyDescent="0.2">
      <c r="A1991" s="197" t="s">
        <v>799</v>
      </c>
      <c r="B1991" s="203" t="s">
        <v>1721</v>
      </c>
      <c r="C1991" s="386">
        <v>40256</v>
      </c>
      <c r="D1991" s="386">
        <v>40448</v>
      </c>
      <c r="E1991" s="386">
        <v>40256</v>
      </c>
      <c r="F1991" s="386">
        <v>40448</v>
      </c>
      <c r="G1991" s="205">
        <v>1</v>
      </c>
      <c r="H1991" s="205">
        <v>0</v>
      </c>
      <c r="I1991" s="206"/>
      <c r="J1991" s="822"/>
      <c r="K1991" s="823"/>
      <c r="L1991" s="823"/>
      <c r="M1991" s="823"/>
      <c r="N1991" s="824"/>
    </row>
    <row r="1992" spans="1:14" ht="31.5" x14ac:dyDescent="0.2">
      <c r="A1992" s="197" t="s">
        <v>801</v>
      </c>
      <c r="B1992" s="207" t="s">
        <v>1722</v>
      </c>
      <c r="C1992" s="393">
        <v>40673</v>
      </c>
      <c r="D1992" s="393">
        <v>40735</v>
      </c>
      <c r="E1992" s="393">
        <v>40673</v>
      </c>
      <c r="F1992" s="393">
        <v>40735</v>
      </c>
      <c r="G1992" s="205">
        <v>1</v>
      </c>
      <c r="H1992" s="205">
        <v>0</v>
      </c>
      <c r="I1992" s="206"/>
      <c r="J1992" s="822"/>
      <c r="K1992" s="823"/>
      <c r="L1992" s="823"/>
      <c r="M1992" s="823"/>
      <c r="N1992" s="824"/>
    </row>
    <row r="1993" spans="1:14" ht="15.75" x14ac:dyDescent="0.2">
      <c r="A1993" s="197" t="s">
        <v>803</v>
      </c>
      <c r="B1993" s="207" t="s">
        <v>1876</v>
      </c>
      <c r="C1993" s="393">
        <v>40744</v>
      </c>
      <c r="D1993" s="393">
        <v>41090</v>
      </c>
      <c r="E1993" s="393">
        <v>40744</v>
      </c>
      <c r="F1993" s="393">
        <v>41090</v>
      </c>
      <c r="G1993" s="205">
        <v>1</v>
      </c>
      <c r="H1993" s="205">
        <v>0</v>
      </c>
      <c r="I1993" s="206"/>
      <c r="J1993" s="822"/>
      <c r="K1993" s="823"/>
      <c r="L1993" s="823"/>
      <c r="M1993" s="823"/>
      <c r="N1993" s="824"/>
    </row>
    <row r="1994" spans="1:14" ht="15.75" x14ac:dyDescent="0.2">
      <c r="A1994" s="197"/>
      <c r="B1994" s="207" t="s">
        <v>1877</v>
      </c>
      <c r="C1994" s="393">
        <v>40744</v>
      </c>
      <c r="D1994" s="387">
        <v>41363</v>
      </c>
      <c r="E1994" s="393">
        <v>40744</v>
      </c>
      <c r="F1994" s="387">
        <v>41363</v>
      </c>
      <c r="G1994" s="205">
        <v>1</v>
      </c>
      <c r="H1994" s="205">
        <v>1</v>
      </c>
      <c r="I1994" s="206"/>
      <c r="J1994" s="388"/>
      <c r="K1994" s="389"/>
      <c r="L1994" s="389"/>
      <c r="M1994" s="389"/>
      <c r="N1994" s="390"/>
    </row>
    <row r="1995" spans="1:14" ht="31.5" x14ac:dyDescent="0.25">
      <c r="A1995" s="197" t="s">
        <v>1724</v>
      </c>
      <c r="B1995" s="207" t="s">
        <v>1878</v>
      </c>
      <c r="C1995" s="393">
        <v>41167</v>
      </c>
      <c r="D1995" s="393">
        <v>41201</v>
      </c>
      <c r="E1995" s="393">
        <v>41167</v>
      </c>
      <c r="F1995" s="393">
        <v>41201</v>
      </c>
      <c r="G1995" s="205">
        <v>1</v>
      </c>
      <c r="H1995" s="205">
        <v>0</v>
      </c>
      <c r="I1995" s="208"/>
      <c r="J1995" s="822"/>
      <c r="K1995" s="823"/>
      <c r="L1995" s="823"/>
      <c r="M1995" s="823"/>
      <c r="N1995" s="824"/>
    </row>
    <row r="1996" spans="1:14" ht="31.5" x14ac:dyDescent="0.25">
      <c r="A1996" s="197"/>
      <c r="B1996" s="207" t="s">
        <v>1879</v>
      </c>
      <c r="C1996" s="393">
        <v>41368</v>
      </c>
      <c r="D1996" s="393">
        <v>41680</v>
      </c>
      <c r="E1996" s="393">
        <v>41368</v>
      </c>
      <c r="F1996" s="393"/>
      <c r="G1996" s="205">
        <v>0.9</v>
      </c>
      <c r="H1996" s="205">
        <v>0.9</v>
      </c>
      <c r="I1996" s="208"/>
      <c r="J1996" s="822" t="s">
        <v>1880</v>
      </c>
      <c r="K1996" s="859"/>
      <c r="L1996" s="859"/>
      <c r="M1996" s="859"/>
      <c r="N1996" s="390"/>
    </row>
    <row r="1997" spans="1:14" ht="47.25" x14ac:dyDescent="0.25">
      <c r="A1997" s="197" t="s">
        <v>1726</v>
      </c>
      <c r="B1997" s="207" t="s">
        <v>1881</v>
      </c>
      <c r="C1997" s="387">
        <v>41419</v>
      </c>
      <c r="D1997" s="393">
        <v>41730</v>
      </c>
      <c r="E1997" s="387">
        <v>41419</v>
      </c>
      <c r="F1997" s="391"/>
      <c r="G1997" s="211">
        <v>0.7</v>
      </c>
      <c r="H1997" s="211">
        <v>0.7</v>
      </c>
      <c r="I1997" s="208"/>
      <c r="J1997" s="822"/>
      <c r="K1997" s="823"/>
      <c r="L1997" s="823"/>
      <c r="M1997" s="823"/>
      <c r="N1997" s="824"/>
    </row>
    <row r="1998" spans="1:14" ht="15.75" x14ac:dyDescent="0.25">
      <c r="A1998" s="197">
        <v>2</v>
      </c>
      <c r="B1998" s="198" t="s">
        <v>1728</v>
      </c>
      <c r="C1998" s="385"/>
      <c r="D1998" s="210"/>
      <c r="E1998" s="210"/>
      <c r="F1998" s="210"/>
      <c r="G1998" s="210"/>
      <c r="H1998" s="210"/>
      <c r="I1998" s="208"/>
      <c r="J1998" s="822"/>
      <c r="K1998" s="823"/>
      <c r="L1998" s="823"/>
      <c r="M1998" s="823"/>
      <c r="N1998" s="824"/>
    </row>
    <row r="1999" spans="1:14" ht="31.5" x14ac:dyDescent="0.25">
      <c r="A1999" s="197" t="s">
        <v>815</v>
      </c>
      <c r="B1999" s="207" t="s">
        <v>1882</v>
      </c>
      <c r="C1999" s="393">
        <v>41244</v>
      </c>
      <c r="D1999" s="393">
        <v>41291</v>
      </c>
      <c r="E1999" s="393">
        <v>41244</v>
      </c>
      <c r="F1999" s="393">
        <v>41291</v>
      </c>
      <c r="G1999" s="205">
        <v>1</v>
      </c>
      <c r="H1999" s="211">
        <v>0</v>
      </c>
      <c r="I1999" s="208"/>
      <c r="J1999" s="822"/>
      <c r="K1999" s="823"/>
      <c r="L1999" s="823"/>
      <c r="M1999" s="823"/>
      <c r="N1999" s="824"/>
    </row>
    <row r="2000" spans="1:14" ht="31.5" x14ac:dyDescent="0.25">
      <c r="A2000" s="197"/>
      <c r="B2000" s="207" t="s">
        <v>1883</v>
      </c>
      <c r="C2000" s="393">
        <v>41685</v>
      </c>
      <c r="D2000" s="393">
        <v>41713</v>
      </c>
      <c r="E2000" s="393"/>
      <c r="F2000" s="393"/>
      <c r="G2000" s="205">
        <v>0</v>
      </c>
      <c r="H2000" s="211">
        <v>0</v>
      </c>
      <c r="I2000" s="208"/>
      <c r="J2000" s="822"/>
      <c r="K2000" s="859"/>
      <c r="L2000" s="859"/>
      <c r="M2000" s="859"/>
      <c r="N2000" s="390"/>
    </row>
    <row r="2001" spans="1:14" ht="47.25" x14ac:dyDescent="0.25">
      <c r="A2001" s="197" t="s">
        <v>218</v>
      </c>
      <c r="B2001" s="207" t="s">
        <v>1730</v>
      </c>
      <c r="C2001" s="393">
        <v>40995</v>
      </c>
      <c r="D2001" s="393">
        <v>41480</v>
      </c>
      <c r="E2001" s="393">
        <v>40995</v>
      </c>
      <c r="F2001" s="393">
        <v>41480</v>
      </c>
      <c r="G2001" s="211">
        <v>1</v>
      </c>
      <c r="H2001" s="211">
        <v>1</v>
      </c>
      <c r="I2001" s="208"/>
      <c r="J2001" s="822"/>
      <c r="K2001" s="823"/>
      <c r="L2001" s="823"/>
      <c r="M2001" s="823"/>
      <c r="N2001" s="824"/>
    </row>
    <row r="2002" spans="1:14" ht="31.5" x14ac:dyDescent="0.25">
      <c r="A2002" s="197" t="s">
        <v>818</v>
      </c>
      <c r="B2002" s="207" t="s">
        <v>1731</v>
      </c>
      <c r="C2002" s="394" t="s">
        <v>1794</v>
      </c>
      <c r="D2002" s="394" t="s">
        <v>1794</v>
      </c>
      <c r="E2002" s="394" t="s">
        <v>1794</v>
      </c>
      <c r="F2002" s="394" t="s">
        <v>1794</v>
      </c>
      <c r="G2002" s="210"/>
      <c r="H2002" s="210"/>
      <c r="I2002" s="208"/>
      <c r="J2002" s="822"/>
      <c r="K2002" s="823"/>
      <c r="L2002" s="823"/>
      <c r="M2002" s="823"/>
      <c r="N2002" s="824"/>
    </row>
    <row r="2003" spans="1:14" ht="47.25" x14ac:dyDescent="0.25">
      <c r="A2003" s="197">
        <v>3</v>
      </c>
      <c r="B2003" s="198" t="s">
        <v>1732</v>
      </c>
      <c r="C2003" s="385"/>
      <c r="D2003" s="210"/>
      <c r="E2003" s="210"/>
      <c r="F2003" s="210"/>
      <c r="G2003" s="210"/>
      <c r="H2003" s="210"/>
      <c r="I2003" s="208"/>
      <c r="J2003" s="822"/>
      <c r="K2003" s="823"/>
      <c r="L2003" s="823"/>
      <c r="M2003" s="823"/>
      <c r="N2003" s="824"/>
    </row>
    <row r="2004" spans="1:14" ht="31.5" x14ac:dyDescent="0.25">
      <c r="A2004" s="197" t="s">
        <v>1044</v>
      </c>
      <c r="B2004" s="207" t="s">
        <v>1884</v>
      </c>
      <c r="C2004" s="393">
        <v>41306</v>
      </c>
      <c r="D2004" s="393">
        <v>41403</v>
      </c>
      <c r="E2004" s="393">
        <v>41306</v>
      </c>
      <c r="F2004" s="393">
        <v>41403</v>
      </c>
      <c r="G2004" s="211">
        <v>1</v>
      </c>
      <c r="H2004" s="211">
        <v>0</v>
      </c>
      <c r="I2004" s="208"/>
      <c r="J2004" s="822"/>
      <c r="K2004" s="823"/>
      <c r="L2004" s="823"/>
      <c r="M2004" s="823"/>
      <c r="N2004" s="824"/>
    </row>
    <row r="2005" spans="1:14" ht="31.5" x14ac:dyDescent="0.25">
      <c r="A2005" s="197"/>
      <c r="B2005" s="207" t="s">
        <v>1885</v>
      </c>
      <c r="C2005" s="393">
        <v>41654</v>
      </c>
      <c r="D2005" s="393">
        <v>41680</v>
      </c>
      <c r="E2005" s="393">
        <v>41654</v>
      </c>
      <c r="F2005" s="393"/>
      <c r="G2005" s="211">
        <v>0</v>
      </c>
      <c r="H2005" s="211">
        <v>0</v>
      </c>
      <c r="I2005" s="208"/>
      <c r="J2005" s="857" t="s">
        <v>1886</v>
      </c>
      <c r="K2005" s="858"/>
      <c r="L2005" s="858"/>
      <c r="M2005" s="858"/>
      <c r="N2005" s="390"/>
    </row>
    <row r="2006" spans="1:14" ht="15.75" x14ac:dyDescent="0.25">
      <c r="A2006" s="197" t="s">
        <v>1046</v>
      </c>
      <c r="B2006" s="207" t="s">
        <v>1887</v>
      </c>
      <c r="C2006" s="393">
        <v>41306</v>
      </c>
      <c r="D2006" s="393">
        <v>41395</v>
      </c>
      <c r="E2006" s="393">
        <v>41306</v>
      </c>
      <c r="F2006" s="393">
        <v>41395</v>
      </c>
      <c r="G2006" s="205">
        <v>1</v>
      </c>
      <c r="H2006" s="205">
        <v>1</v>
      </c>
      <c r="I2006" s="208"/>
      <c r="J2006" s="822"/>
      <c r="K2006" s="823"/>
      <c r="L2006" s="823"/>
      <c r="M2006" s="823"/>
      <c r="N2006" s="824"/>
    </row>
    <row r="2007" spans="1:14" ht="15.75" x14ac:dyDescent="0.25">
      <c r="A2007" s="197"/>
      <c r="B2007" s="207" t="s">
        <v>1888</v>
      </c>
      <c r="C2007" s="212">
        <v>41708</v>
      </c>
      <c r="D2007" s="212">
        <v>41789</v>
      </c>
      <c r="E2007" s="212"/>
      <c r="F2007" s="212"/>
      <c r="G2007" s="205">
        <v>0</v>
      </c>
      <c r="H2007" s="205">
        <v>0</v>
      </c>
      <c r="I2007" s="208"/>
      <c r="J2007" s="388"/>
      <c r="K2007" s="389"/>
      <c r="L2007" s="389"/>
      <c r="M2007" s="389"/>
      <c r="N2007" s="390"/>
    </row>
    <row r="2008" spans="1:14" ht="15.75" x14ac:dyDescent="0.25">
      <c r="A2008" s="197" t="s">
        <v>1049</v>
      </c>
      <c r="B2008" s="207" t="s">
        <v>1889</v>
      </c>
      <c r="C2008" s="393">
        <v>41376</v>
      </c>
      <c r="D2008" s="393">
        <v>41409</v>
      </c>
      <c r="E2008" s="393">
        <v>41376</v>
      </c>
      <c r="F2008" s="393">
        <v>41409</v>
      </c>
      <c r="G2008" s="205">
        <v>1</v>
      </c>
      <c r="H2008" s="205">
        <v>0</v>
      </c>
      <c r="I2008" s="208"/>
      <c r="J2008" s="822" t="s">
        <v>1736</v>
      </c>
      <c r="K2008" s="823"/>
      <c r="L2008" s="823"/>
      <c r="M2008" s="823"/>
      <c r="N2008" s="824"/>
    </row>
    <row r="2009" spans="1:14" ht="15.75" x14ac:dyDescent="0.25">
      <c r="A2009" s="197"/>
      <c r="B2009" s="207" t="s">
        <v>1890</v>
      </c>
      <c r="C2009" s="393">
        <v>41739</v>
      </c>
      <c r="D2009" s="212">
        <v>41820</v>
      </c>
      <c r="E2009" s="393"/>
      <c r="F2009" s="212"/>
      <c r="G2009" s="205">
        <v>0</v>
      </c>
      <c r="H2009" s="205">
        <v>0</v>
      </c>
      <c r="I2009" s="208"/>
      <c r="J2009" s="388"/>
      <c r="K2009" s="389"/>
      <c r="L2009" s="389"/>
      <c r="M2009" s="389"/>
      <c r="N2009" s="390"/>
    </row>
    <row r="2010" spans="1:14" ht="15.75" x14ac:dyDescent="0.25">
      <c r="A2010" s="197" t="s">
        <v>1052</v>
      </c>
      <c r="B2010" s="207" t="s">
        <v>1891</v>
      </c>
      <c r="C2010" s="408">
        <v>41395</v>
      </c>
      <c r="D2010" s="408">
        <v>41419</v>
      </c>
      <c r="E2010" s="408">
        <v>41395</v>
      </c>
      <c r="F2010" s="408">
        <v>41419</v>
      </c>
      <c r="G2010" s="205">
        <v>1</v>
      </c>
      <c r="H2010" s="205">
        <v>0</v>
      </c>
      <c r="I2010" s="208"/>
      <c r="J2010" s="822"/>
      <c r="K2010" s="823"/>
      <c r="L2010" s="823"/>
      <c r="M2010" s="823"/>
      <c r="N2010" s="824"/>
    </row>
    <row r="2011" spans="1:14" ht="15.75" x14ac:dyDescent="0.25">
      <c r="A2011" s="197"/>
      <c r="B2011" s="207" t="s">
        <v>1892</v>
      </c>
      <c r="C2011" s="212">
        <v>41810</v>
      </c>
      <c r="D2011" s="212">
        <v>41850</v>
      </c>
      <c r="E2011" s="212"/>
      <c r="F2011" s="212"/>
      <c r="G2011" s="205">
        <v>0</v>
      </c>
      <c r="H2011" s="205">
        <v>0</v>
      </c>
      <c r="I2011" s="208"/>
      <c r="J2011" s="388"/>
      <c r="K2011" s="389"/>
      <c r="L2011" s="389"/>
      <c r="M2011" s="389"/>
      <c r="N2011" s="390"/>
    </row>
    <row r="2012" spans="1:14" ht="15.75" x14ac:dyDescent="0.25">
      <c r="A2012" s="197" t="s">
        <v>1054</v>
      </c>
      <c r="B2012" s="207" t="s">
        <v>1893</v>
      </c>
      <c r="C2012" s="408">
        <v>41399</v>
      </c>
      <c r="D2012" s="408">
        <v>41419</v>
      </c>
      <c r="E2012" s="408">
        <v>41399</v>
      </c>
      <c r="F2012" s="408">
        <v>41419</v>
      </c>
      <c r="G2012" s="205">
        <v>1</v>
      </c>
      <c r="H2012" s="205">
        <v>0</v>
      </c>
      <c r="I2012" s="208"/>
      <c r="J2012" s="822"/>
      <c r="K2012" s="823"/>
      <c r="L2012" s="823"/>
      <c r="M2012" s="823"/>
      <c r="N2012" s="824"/>
    </row>
    <row r="2013" spans="1:14" ht="15.75" x14ac:dyDescent="0.25">
      <c r="A2013" s="197"/>
      <c r="B2013" s="207" t="s">
        <v>1894</v>
      </c>
      <c r="C2013" s="212">
        <v>41850</v>
      </c>
      <c r="D2013" s="212">
        <v>41866</v>
      </c>
      <c r="E2013" s="212"/>
      <c r="F2013" s="212"/>
      <c r="G2013" s="205">
        <v>0</v>
      </c>
      <c r="H2013" s="205">
        <v>0</v>
      </c>
      <c r="I2013" s="208"/>
      <c r="J2013" s="388"/>
      <c r="K2013" s="389"/>
      <c r="L2013" s="389"/>
      <c r="M2013" s="389"/>
      <c r="N2013" s="390"/>
    </row>
    <row r="2014" spans="1:14" ht="15.75" x14ac:dyDescent="0.2">
      <c r="A2014" s="197">
        <v>4</v>
      </c>
      <c r="B2014" s="198" t="s">
        <v>1739</v>
      </c>
      <c r="C2014" s="385"/>
      <c r="D2014" s="210"/>
      <c r="E2014" s="210"/>
      <c r="F2014" s="210"/>
      <c r="G2014" s="205">
        <v>0</v>
      </c>
      <c r="H2014" s="205">
        <v>0</v>
      </c>
      <c r="I2014" s="213"/>
      <c r="J2014" s="822"/>
      <c r="K2014" s="823"/>
      <c r="L2014" s="823"/>
      <c r="M2014" s="823"/>
      <c r="N2014" s="824"/>
    </row>
    <row r="2015" spans="1:14" ht="31.5" x14ac:dyDescent="0.2">
      <c r="A2015" s="197" t="s">
        <v>1073</v>
      </c>
      <c r="B2015" s="207" t="s">
        <v>1895</v>
      </c>
      <c r="C2015" s="408">
        <v>41419</v>
      </c>
      <c r="D2015" s="408">
        <v>41453</v>
      </c>
      <c r="E2015" s="408">
        <v>41419</v>
      </c>
      <c r="F2015" s="408">
        <v>41453</v>
      </c>
      <c r="G2015" s="205">
        <v>1</v>
      </c>
      <c r="H2015" s="205">
        <v>0</v>
      </c>
      <c r="I2015" s="213"/>
      <c r="J2015" s="822"/>
      <c r="K2015" s="823"/>
      <c r="L2015" s="823"/>
      <c r="M2015" s="823"/>
      <c r="N2015" s="824"/>
    </row>
    <row r="2016" spans="1:14" ht="31.5" x14ac:dyDescent="0.2">
      <c r="A2016" s="197"/>
      <c r="B2016" s="207" t="s">
        <v>1896</v>
      </c>
      <c r="C2016" s="212">
        <v>41810</v>
      </c>
      <c r="D2016" s="212">
        <v>41850</v>
      </c>
      <c r="E2016" s="212"/>
      <c r="F2016" s="212"/>
      <c r="G2016" s="205">
        <v>0</v>
      </c>
      <c r="H2016" s="205">
        <v>0</v>
      </c>
      <c r="I2016" s="213"/>
      <c r="J2016" s="388"/>
      <c r="K2016" s="389"/>
      <c r="L2016" s="389"/>
      <c r="M2016" s="389"/>
      <c r="N2016" s="390"/>
    </row>
    <row r="2017" spans="1:14" ht="47.25" x14ac:dyDescent="0.25">
      <c r="A2017" s="197" t="s">
        <v>1078</v>
      </c>
      <c r="B2017" s="207" t="s">
        <v>1741</v>
      </c>
      <c r="C2017" s="212" t="s">
        <v>1794</v>
      </c>
      <c r="D2017" s="212" t="s">
        <v>1794</v>
      </c>
      <c r="E2017" s="212" t="s">
        <v>1794</v>
      </c>
      <c r="F2017" s="212" t="s">
        <v>1794</v>
      </c>
      <c r="G2017" s="205">
        <v>0</v>
      </c>
      <c r="H2017" s="205">
        <v>0</v>
      </c>
      <c r="I2017" s="208"/>
      <c r="J2017" s="822"/>
      <c r="K2017" s="823"/>
      <c r="L2017" s="823"/>
      <c r="M2017" s="823"/>
      <c r="N2017" s="824"/>
    </row>
    <row r="2018" spans="1:14" ht="31.5" x14ac:dyDescent="0.25">
      <c r="A2018" s="197" t="s">
        <v>1087</v>
      </c>
      <c r="B2018" s="207" t="s">
        <v>1742</v>
      </c>
      <c r="C2018" s="212">
        <v>41866</v>
      </c>
      <c r="D2018" s="212">
        <v>41881</v>
      </c>
      <c r="E2018" s="212"/>
      <c r="F2018" s="212"/>
      <c r="G2018" s="205">
        <v>0</v>
      </c>
      <c r="H2018" s="205">
        <v>0</v>
      </c>
      <c r="I2018" s="208"/>
      <c r="J2018" s="822"/>
      <c r="K2018" s="823"/>
      <c r="L2018" s="823"/>
      <c r="M2018" s="823"/>
      <c r="N2018" s="824"/>
    </row>
    <row r="2019" spans="1:14" ht="32.25" thickBot="1" x14ac:dyDescent="0.3">
      <c r="A2019" s="214" t="s">
        <v>1108</v>
      </c>
      <c r="B2019" s="215" t="s">
        <v>1743</v>
      </c>
      <c r="C2019" s="217">
        <v>41883</v>
      </c>
      <c r="D2019" s="217">
        <v>41897</v>
      </c>
      <c r="E2019" s="217"/>
      <c r="F2019" s="217"/>
      <c r="G2019" s="205">
        <v>0</v>
      </c>
      <c r="H2019" s="205">
        <v>0</v>
      </c>
      <c r="I2019" s="219"/>
      <c r="J2019" s="825"/>
      <c r="K2019" s="826"/>
      <c r="L2019" s="826"/>
      <c r="M2019" s="826"/>
      <c r="N2019" s="827"/>
    </row>
    <row r="2020" spans="1:14" ht="16.5" thickBot="1" x14ac:dyDescent="0.3">
      <c r="A2020" s="838" t="s">
        <v>1897</v>
      </c>
      <c r="B2020" s="838"/>
      <c r="C2020" s="838"/>
      <c r="D2020" s="838"/>
      <c r="E2020" s="838"/>
      <c r="F2020" s="838"/>
      <c r="G2020" s="838"/>
      <c r="H2020" s="838"/>
      <c r="I2020" s="353"/>
      <c r="J2020" s="353"/>
      <c r="K2020" s="353"/>
      <c r="L2020" s="353"/>
      <c r="M2020" s="353"/>
      <c r="N2020" s="353"/>
    </row>
    <row r="2021" spans="1:14" ht="15.75" x14ac:dyDescent="0.2">
      <c r="A2021" s="839" t="s">
        <v>1709</v>
      </c>
      <c r="B2021" s="841" t="s">
        <v>1710</v>
      </c>
      <c r="C2021" s="841" t="s">
        <v>1711</v>
      </c>
      <c r="D2021" s="841"/>
      <c r="E2021" s="841"/>
      <c r="F2021" s="841"/>
      <c r="G2021" s="841" t="s">
        <v>1712</v>
      </c>
      <c r="H2021" s="841" t="s">
        <v>1713</v>
      </c>
      <c r="I2021" s="843" t="s">
        <v>1714</v>
      </c>
      <c r="J2021" s="845" t="s">
        <v>1715</v>
      </c>
      <c r="K2021" s="846"/>
      <c r="L2021" s="846"/>
      <c r="M2021" s="846"/>
      <c r="N2021" s="847"/>
    </row>
    <row r="2022" spans="1:14" ht="15.75" x14ac:dyDescent="0.2">
      <c r="A2022" s="840"/>
      <c r="B2022" s="834"/>
      <c r="C2022" s="834" t="s">
        <v>1694</v>
      </c>
      <c r="D2022" s="834"/>
      <c r="E2022" s="834" t="s">
        <v>1695</v>
      </c>
      <c r="F2022" s="834"/>
      <c r="G2022" s="834"/>
      <c r="H2022" s="834"/>
      <c r="I2022" s="844"/>
      <c r="J2022" s="848"/>
      <c r="K2022" s="849"/>
      <c r="L2022" s="849"/>
      <c r="M2022" s="849"/>
      <c r="N2022" s="850"/>
    </row>
    <row r="2023" spans="1:14" x14ac:dyDescent="0.2">
      <c r="A2023" s="840"/>
      <c r="B2023" s="834"/>
      <c r="C2023" s="835" t="s">
        <v>1716</v>
      </c>
      <c r="D2023" s="835" t="s">
        <v>1717</v>
      </c>
      <c r="E2023" s="835" t="s">
        <v>1716</v>
      </c>
      <c r="F2023" s="835" t="s">
        <v>1717</v>
      </c>
      <c r="G2023" s="834"/>
      <c r="H2023" s="834"/>
      <c r="I2023" s="844"/>
      <c r="J2023" s="851"/>
      <c r="K2023" s="852"/>
      <c r="L2023" s="852"/>
      <c r="M2023" s="852"/>
      <c r="N2023" s="853"/>
    </row>
    <row r="2024" spans="1:14" x14ac:dyDescent="0.2">
      <c r="A2024" s="840"/>
      <c r="B2024" s="842"/>
      <c r="C2024" s="836"/>
      <c r="D2024" s="836"/>
      <c r="E2024" s="836"/>
      <c r="F2024" s="836"/>
      <c r="G2024" s="834"/>
      <c r="H2024" s="834"/>
      <c r="I2024" s="844"/>
      <c r="J2024" s="851"/>
      <c r="K2024" s="852"/>
      <c r="L2024" s="852"/>
      <c r="M2024" s="852"/>
      <c r="N2024" s="853"/>
    </row>
    <row r="2025" spans="1:14" x14ac:dyDescent="0.2">
      <c r="A2025" s="840"/>
      <c r="B2025" s="834"/>
      <c r="C2025" s="837"/>
      <c r="D2025" s="837"/>
      <c r="E2025" s="837"/>
      <c r="F2025" s="837"/>
      <c r="G2025" s="834"/>
      <c r="H2025" s="834"/>
      <c r="I2025" s="844"/>
      <c r="J2025" s="854"/>
      <c r="K2025" s="855"/>
      <c r="L2025" s="855"/>
      <c r="M2025" s="855"/>
      <c r="N2025" s="856"/>
    </row>
    <row r="2026" spans="1:14" ht="16.5" thickBot="1" x14ac:dyDescent="0.25">
      <c r="A2026" s="406">
        <v>1</v>
      </c>
      <c r="B2026" s="407">
        <v>2</v>
      </c>
      <c r="C2026" s="407">
        <v>3</v>
      </c>
      <c r="D2026" s="407">
        <v>4</v>
      </c>
      <c r="E2026" s="407">
        <v>5</v>
      </c>
      <c r="F2026" s="407">
        <v>6</v>
      </c>
      <c r="G2026" s="407">
        <v>8</v>
      </c>
      <c r="H2026" s="407">
        <v>9</v>
      </c>
      <c r="I2026" s="407">
        <v>10</v>
      </c>
      <c r="J2026" s="828">
        <v>11</v>
      </c>
      <c r="K2026" s="829"/>
      <c r="L2026" s="829"/>
      <c r="M2026" s="829"/>
      <c r="N2026" s="830"/>
    </row>
    <row r="2027" spans="1:14" ht="15.75" x14ac:dyDescent="0.2">
      <c r="A2027" s="197">
        <v>1</v>
      </c>
      <c r="B2027" s="198" t="s">
        <v>1719</v>
      </c>
      <c r="C2027" s="385"/>
      <c r="D2027" s="200"/>
      <c r="E2027" s="201"/>
      <c r="F2027" s="201"/>
      <c r="G2027" s="201"/>
      <c r="H2027" s="201"/>
      <c r="I2027" s="202"/>
      <c r="J2027" s="831"/>
      <c r="K2027" s="832"/>
      <c r="L2027" s="832"/>
      <c r="M2027" s="832"/>
      <c r="N2027" s="833"/>
    </row>
    <row r="2028" spans="1:14" ht="15.75" x14ac:dyDescent="0.2">
      <c r="A2028" s="197" t="s">
        <v>787</v>
      </c>
      <c r="B2028" s="203" t="s">
        <v>1720</v>
      </c>
      <c r="C2028" s="386">
        <v>40087</v>
      </c>
      <c r="D2028" s="386">
        <v>40106</v>
      </c>
      <c r="E2028" s="386">
        <v>40087</v>
      </c>
      <c r="F2028" s="386">
        <v>40106</v>
      </c>
      <c r="G2028" s="205">
        <v>1</v>
      </c>
      <c r="H2028" s="205">
        <v>0</v>
      </c>
      <c r="I2028" s="206"/>
      <c r="J2028" s="822"/>
      <c r="K2028" s="823"/>
      <c r="L2028" s="823"/>
      <c r="M2028" s="823"/>
      <c r="N2028" s="824"/>
    </row>
    <row r="2029" spans="1:14" ht="15.75" x14ac:dyDescent="0.2">
      <c r="A2029" s="197" t="s">
        <v>799</v>
      </c>
      <c r="B2029" s="203" t="s">
        <v>1721</v>
      </c>
      <c r="C2029" s="386">
        <v>40256</v>
      </c>
      <c r="D2029" s="386">
        <v>40287</v>
      </c>
      <c r="E2029" s="386">
        <v>40256</v>
      </c>
      <c r="F2029" s="386">
        <v>40287</v>
      </c>
      <c r="G2029" s="205">
        <v>1</v>
      </c>
      <c r="H2029" s="205">
        <v>0</v>
      </c>
      <c r="I2029" s="206"/>
      <c r="J2029" s="822"/>
      <c r="K2029" s="823"/>
      <c r="L2029" s="823"/>
      <c r="M2029" s="823"/>
      <c r="N2029" s="824"/>
    </row>
    <row r="2030" spans="1:14" ht="31.5" x14ac:dyDescent="0.2">
      <c r="A2030" s="197" t="s">
        <v>801</v>
      </c>
      <c r="B2030" s="207" t="s">
        <v>1722</v>
      </c>
      <c r="C2030" s="386">
        <v>39273</v>
      </c>
      <c r="D2030" s="386">
        <v>39324</v>
      </c>
      <c r="E2030" s="386">
        <v>39273</v>
      </c>
      <c r="F2030" s="386">
        <v>39324</v>
      </c>
      <c r="G2030" s="205">
        <v>1</v>
      </c>
      <c r="H2030" s="205">
        <v>0</v>
      </c>
      <c r="I2030" s="206"/>
      <c r="J2030" s="822"/>
      <c r="K2030" s="823"/>
      <c r="L2030" s="823"/>
      <c r="M2030" s="823"/>
      <c r="N2030" s="824"/>
    </row>
    <row r="2031" spans="1:14" ht="15.75" x14ac:dyDescent="0.2">
      <c r="A2031" s="197" t="s">
        <v>803</v>
      </c>
      <c r="B2031" s="207" t="s">
        <v>1723</v>
      </c>
      <c r="C2031" s="393">
        <v>39346</v>
      </c>
      <c r="D2031" s="393">
        <v>39737</v>
      </c>
      <c r="E2031" s="393">
        <v>39346</v>
      </c>
      <c r="F2031" s="393">
        <v>39737</v>
      </c>
      <c r="G2031" s="205">
        <v>1</v>
      </c>
      <c r="H2031" s="205">
        <v>0</v>
      </c>
      <c r="I2031" s="206"/>
      <c r="J2031" s="822"/>
      <c r="K2031" s="823"/>
      <c r="L2031" s="823"/>
      <c r="M2031" s="823"/>
      <c r="N2031" s="824"/>
    </row>
    <row r="2032" spans="1:14" ht="15.75" x14ac:dyDescent="0.25">
      <c r="A2032" s="409" t="s">
        <v>1724</v>
      </c>
      <c r="B2032" s="410" t="s">
        <v>1725</v>
      </c>
      <c r="C2032" s="411">
        <v>40179</v>
      </c>
      <c r="D2032" s="411" t="s">
        <v>1898</v>
      </c>
      <c r="E2032" s="411">
        <v>40179</v>
      </c>
      <c r="F2032" s="411" t="s">
        <v>1898</v>
      </c>
      <c r="G2032" s="205">
        <v>1</v>
      </c>
      <c r="H2032" s="205">
        <v>0</v>
      </c>
      <c r="I2032" s="208"/>
      <c r="J2032" s="822"/>
      <c r="K2032" s="823"/>
      <c r="L2032" s="823"/>
      <c r="M2032" s="823"/>
      <c r="N2032" s="824"/>
    </row>
    <row r="2033" spans="1:14" ht="47.25" x14ac:dyDescent="0.25">
      <c r="A2033" s="197" t="s">
        <v>1726</v>
      </c>
      <c r="B2033" s="207" t="s">
        <v>1727</v>
      </c>
      <c r="C2033" s="394"/>
      <c r="D2033" s="394"/>
      <c r="E2033" s="394"/>
      <c r="F2033" s="394"/>
      <c r="G2033" s="211">
        <v>0</v>
      </c>
      <c r="H2033" s="211">
        <v>0</v>
      </c>
      <c r="I2033" s="208"/>
      <c r="J2033" s="822" t="s">
        <v>1899</v>
      </c>
      <c r="K2033" s="823"/>
      <c r="L2033" s="823"/>
      <c r="M2033" s="823"/>
      <c r="N2033" s="824"/>
    </row>
    <row r="2034" spans="1:14" ht="15.75" x14ac:dyDescent="0.25">
      <c r="A2034" s="197">
        <v>2</v>
      </c>
      <c r="B2034" s="198" t="s">
        <v>1728</v>
      </c>
      <c r="C2034" s="385"/>
      <c r="D2034" s="210"/>
      <c r="E2034" s="210"/>
      <c r="F2034" s="210"/>
      <c r="G2034" s="210"/>
      <c r="H2034" s="210"/>
      <c r="I2034" s="208"/>
      <c r="J2034" s="822"/>
      <c r="K2034" s="823"/>
      <c r="L2034" s="823"/>
      <c r="M2034" s="823"/>
      <c r="N2034" s="824"/>
    </row>
    <row r="2035" spans="1:14" ht="31.5" x14ac:dyDescent="0.25">
      <c r="A2035" s="197" t="s">
        <v>815</v>
      </c>
      <c r="B2035" s="207" t="s">
        <v>1729</v>
      </c>
      <c r="C2035" s="386">
        <v>41212</v>
      </c>
      <c r="D2035" s="386">
        <v>41272</v>
      </c>
      <c r="E2035" s="386">
        <v>41212</v>
      </c>
      <c r="F2035" s="386">
        <v>41272</v>
      </c>
      <c r="G2035" s="211">
        <v>1</v>
      </c>
      <c r="H2035" s="211">
        <v>0</v>
      </c>
      <c r="I2035" s="208"/>
      <c r="J2035" s="822"/>
      <c r="K2035" s="823"/>
      <c r="L2035" s="823"/>
      <c r="M2035" s="823"/>
      <c r="N2035" s="824"/>
    </row>
    <row r="2036" spans="1:14" ht="47.25" x14ac:dyDescent="0.25">
      <c r="A2036" s="197" t="s">
        <v>218</v>
      </c>
      <c r="B2036" s="207" t="s">
        <v>1730</v>
      </c>
      <c r="C2036" s="394"/>
      <c r="D2036" s="394"/>
      <c r="E2036" s="394"/>
      <c r="F2036" s="394"/>
      <c r="G2036" s="210"/>
      <c r="H2036" s="210"/>
      <c r="I2036" s="208"/>
      <c r="J2036" s="822" t="s">
        <v>1900</v>
      </c>
      <c r="K2036" s="823"/>
      <c r="L2036" s="823"/>
      <c r="M2036" s="823"/>
      <c r="N2036" s="824"/>
    </row>
    <row r="2037" spans="1:14" ht="31.5" x14ac:dyDescent="0.25">
      <c r="A2037" s="197" t="s">
        <v>818</v>
      </c>
      <c r="B2037" s="207" t="s">
        <v>1731</v>
      </c>
      <c r="C2037" s="394" t="s">
        <v>1794</v>
      </c>
      <c r="D2037" s="394" t="s">
        <v>1794</v>
      </c>
      <c r="E2037" s="394" t="s">
        <v>1794</v>
      </c>
      <c r="F2037" s="394" t="s">
        <v>1794</v>
      </c>
      <c r="G2037" s="210"/>
      <c r="H2037" s="210"/>
      <c r="I2037" s="208"/>
      <c r="J2037" s="822"/>
      <c r="K2037" s="823"/>
      <c r="L2037" s="823"/>
      <c r="M2037" s="823"/>
      <c r="N2037" s="824"/>
    </row>
    <row r="2038" spans="1:14" ht="47.25" x14ac:dyDescent="0.25">
      <c r="A2038" s="197">
        <v>3</v>
      </c>
      <c r="B2038" s="198" t="s">
        <v>1732</v>
      </c>
      <c r="C2038" s="385"/>
      <c r="D2038" s="210"/>
      <c r="E2038" s="210"/>
      <c r="F2038" s="210"/>
      <c r="G2038" s="210"/>
      <c r="H2038" s="210"/>
      <c r="I2038" s="208"/>
      <c r="J2038" s="822"/>
      <c r="K2038" s="823"/>
      <c r="L2038" s="823"/>
      <c r="M2038" s="823"/>
      <c r="N2038" s="824"/>
    </row>
    <row r="2039" spans="1:14" ht="31.5" x14ac:dyDescent="0.25">
      <c r="A2039" s="197" t="s">
        <v>1044</v>
      </c>
      <c r="B2039" s="207" t="s">
        <v>1733</v>
      </c>
      <c r="C2039" s="393">
        <v>41285</v>
      </c>
      <c r="D2039" s="393">
        <v>41353</v>
      </c>
      <c r="E2039" s="393">
        <v>41285</v>
      </c>
      <c r="F2039" s="393">
        <v>41353</v>
      </c>
      <c r="G2039" s="211">
        <v>1</v>
      </c>
      <c r="H2039" s="211">
        <v>0.5</v>
      </c>
      <c r="I2039" s="208"/>
      <c r="J2039" s="822"/>
      <c r="K2039" s="823"/>
      <c r="L2039" s="823"/>
      <c r="M2039" s="823"/>
      <c r="N2039" s="824"/>
    </row>
    <row r="2040" spans="1:14" ht="15.75" x14ac:dyDescent="0.25">
      <c r="A2040" s="197" t="s">
        <v>1046</v>
      </c>
      <c r="B2040" s="207" t="s">
        <v>1734</v>
      </c>
      <c r="C2040" s="393">
        <v>41501</v>
      </c>
      <c r="D2040" s="393">
        <v>41638</v>
      </c>
      <c r="E2040" s="393">
        <v>41501</v>
      </c>
      <c r="F2040" s="393">
        <v>41638</v>
      </c>
      <c r="G2040" s="205">
        <v>1</v>
      </c>
      <c r="H2040" s="205">
        <v>1</v>
      </c>
      <c r="I2040" s="208"/>
      <c r="J2040" s="822"/>
      <c r="K2040" s="823"/>
      <c r="L2040" s="823"/>
      <c r="M2040" s="823"/>
      <c r="N2040" s="824"/>
    </row>
    <row r="2041" spans="1:14" ht="15.75" x14ac:dyDescent="0.25">
      <c r="A2041" s="197" t="s">
        <v>1049</v>
      </c>
      <c r="B2041" s="207" t="s">
        <v>1735</v>
      </c>
      <c r="C2041" s="393">
        <v>41577</v>
      </c>
      <c r="D2041" s="408">
        <v>41713</v>
      </c>
      <c r="E2041" s="393">
        <v>41577</v>
      </c>
      <c r="F2041" s="408"/>
      <c r="G2041" s="211">
        <v>0.55000000000000004</v>
      </c>
      <c r="H2041" s="211">
        <v>0.1</v>
      </c>
      <c r="I2041" s="208"/>
      <c r="J2041" s="822" t="s">
        <v>1736</v>
      </c>
      <c r="K2041" s="823"/>
      <c r="L2041" s="823"/>
      <c r="M2041" s="823"/>
      <c r="N2041" s="824"/>
    </row>
    <row r="2042" spans="1:14" ht="15.75" x14ac:dyDescent="0.25">
      <c r="A2042" s="197" t="s">
        <v>1052</v>
      </c>
      <c r="B2042" s="207" t="s">
        <v>1737</v>
      </c>
      <c r="C2042" s="408">
        <v>41675</v>
      </c>
      <c r="D2042" s="408">
        <v>41754</v>
      </c>
      <c r="E2042" s="408">
        <v>41675</v>
      </c>
      <c r="F2042" s="408"/>
      <c r="G2042" s="211">
        <v>0.4</v>
      </c>
      <c r="H2042" s="211">
        <v>0.1</v>
      </c>
      <c r="I2042" s="208"/>
      <c r="J2042" s="822"/>
      <c r="K2042" s="823"/>
      <c r="L2042" s="823"/>
      <c r="M2042" s="823"/>
      <c r="N2042" s="824"/>
    </row>
    <row r="2043" spans="1:14" ht="15.75" x14ac:dyDescent="0.25">
      <c r="A2043" s="197" t="s">
        <v>1054</v>
      </c>
      <c r="B2043" s="207" t="s">
        <v>1738</v>
      </c>
      <c r="C2043" s="393">
        <v>41760</v>
      </c>
      <c r="D2043" s="393">
        <v>41820</v>
      </c>
      <c r="E2043" s="408"/>
      <c r="F2043" s="408"/>
      <c r="G2043" s="211">
        <v>0</v>
      </c>
      <c r="H2043" s="211">
        <v>0</v>
      </c>
      <c r="I2043" s="208"/>
      <c r="J2043" s="822"/>
      <c r="K2043" s="823"/>
      <c r="L2043" s="823"/>
      <c r="M2043" s="823"/>
      <c r="N2043" s="824"/>
    </row>
    <row r="2044" spans="1:14" ht="15.75" x14ac:dyDescent="0.2">
      <c r="A2044" s="197">
        <v>4</v>
      </c>
      <c r="B2044" s="198" t="s">
        <v>1739</v>
      </c>
      <c r="C2044" s="385"/>
      <c r="D2044" s="210"/>
      <c r="E2044" s="210"/>
      <c r="F2044" s="210"/>
      <c r="G2044" s="211">
        <v>0</v>
      </c>
      <c r="H2044" s="211">
        <v>0</v>
      </c>
      <c r="I2044" s="213"/>
      <c r="J2044" s="822"/>
      <c r="K2044" s="823"/>
      <c r="L2044" s="823"/>
      <c r="M2044" s="823"/>
      <c r="N2044" s="824"/>
    </row>
    <row r="2045" spans="1:14" ht="15.75" x14ac:dyDescent="0.2">
      <c r="A2045" s="197" t="s">
        <v>1073</v>
      </c>
      <c r="B2045" s="207" t="s">
        <v>1740</v>
      </c>
      <c r="C2045" s="393">
        <v>41760</v>
      </c>
      <c r="D2045" s="393">
        <v>41762</v>
      </c>
      <c r="E2045" s="393">
        <v>41395</v>
      </c>
      <c r="F2045" s="408"/>
      <c r="G2045" s="211">
        <v>0.4</v>
      </c>
      <c r="H2045" s="211">
        <v>0.1</v>
      </c>
      <c r="I2045" s="213"/>
      <c r="J2045" s="822"/>
      <c r="K2045" s="823"/>
      <c r="L2045" s="823"/>
      <c r="M2045" s="823"/>
      <c r="N2045" s="824"/>
    </row>
    <row r="2046" spans="1:14" ht="47.25" x14ac:dyDescent="0.25">
      <c r="A2046" s="197" t="s">
        <v>1078</v>
      </c>
      <c r="B2046" s="207" t="s">
        <v>1741</v>
      </c>
      <c r="C2046" s="394" t="s">
        <v>1794</v>
      </c>
      <c r="D2046" s="394" t="s">
        <v>1794</v>
      </c>
      <c r="E2046" s="394" t="s">
        <v>1794</v>
      </c>
      <c r="F2046" s="394" t="s">
        <v>1794</v>
      </c>
      <c r="G2046" s="211">
        <v>0</v>
      </c>
      <c r="H2046" s="211">
        <v>0</v>
      </c>
      <c r="I2046" s="208"/>
      <c r="J2046" s="822"/>
      <c r="K2046" s="823"/>
      <c r="L2046" s="823"/>
      <c r="M2046" s="823"/>
      <c r="N2046" s="824"/>
    </row>
    <row r="2047" spans="1:14" ht="31.5" x14ac:dyDescent="0.25">
      <c r="A2047" s="197" t="s">
        <v>1087</v>
      </c>
      <c r="B2047" s="207" t="s">
        <v>1742</v>
      </c>
      <c r="C2047" s="393">
        <v>41779</v>
      </c>
      <c r="D2047" s="393">
        <v>41810</v>
      </c>
      <c r="E2047" s="393"/>
      <c r="F2047" s="393"/>
      <c r="G2047" s="211">
        <v>0</v>
      </c>
      <c r="H2047" s="211">
        <v>0</v>
      </c>
      <c r="I2047" s="208"/>
      <c r="J2047" s="822"/>
      <c r="K2047" s="823"/>
      <c r="L2047" s="823"/>
      <c r="M2047" s="823"/>
      <c r="N2047" s="824"/>
    </row>
    <row r="2048" spans="1:14" ht="32.25" thickBot="1" x14ac:dyDescent="0.3">
      <c r="A2048" s="214" t="s">
        <v>1108</v>
      </c>
      <c r="B2048" s="215" t="s">
        <v>1743</v>
      </c>
      <c r="C2048" s="393">
        <v>41810</v>
      </c>
      <c r="D2048" s="393">
        <v>41820</v>
      </c>
      <c r="E2048" s="393"/>
      <c r="F2048" s="393"/>
      <c r="G2048" s="211">
        <v>0</v>
      </c>
      <c r="H2048" s="211">
        <v>0</v>
      </c>
      <c r="I2048" s="219"/>
      <c r="J2048" s="825"/>
      <c r="K2048" s="826"/>
      <c r="L2048" s="826"/>
      <c r="M2048" s="826"/>
      <c r="N2048" s="827"/>
    </row>
  </sheetData>
  <autoFilter ref="A20:P1945">
    <filterColumn colId="9" showButton="0"/>
    <filterColumn colId="10" showButton="0"/>
    <filterColumn colId="11" showButton="0"/>
    <filterColumn colId="12" showButton="0"/>
  </autoFilter>
  <mergeCells count="1983">
    <mergeCell ref="A5:N5"/>
    <mergeCell ref="K7:N7"/>
    <mergeCell ref="I8:N8"/>
    <mergeCell ref="I9:N9"/>
    <mergeCell ref="I10:N10"/>
    <mergeCell ref="I11:N11"/>
    <mergeCell ref="J20:N20"/>
    <mergeCell ref="A21:N21"/>
    <mergeCell ref="J22:N22"/>
    <mergeCell ref="J23:N23"/>
    <mergeCell ref="J24:N24"/>
    <mergeCell ref="J25:N25"/>
    <mergeCell ref="C16:D16"/>
    <mergeCell ref="E16:F16"/>
    <mergeCell ref="C17:C19"/>
    <mergeCell ref="D17:D19"/>
    <mergeCell ref="E17:E19"/>
    <mergeCell ref="F17:F19"/>
    <mergeCell ref="A12:D12"/>
    <mergeCell ref="K12:N12"/>
    <mergeCell ref="A14:I14"/>
    <mergeCell ref="A15:A19"/>
    <mergeCell ref="B15:B19"/>
    <mergeCell ref="C15:F15"/>
    <mergeCell ref="G15:G19"/>
    <mergeCell ref="H15:H19"/>
    <mergeCell ref="I15:I19"/>
    <mergeCell ref="J15:N19"/>
    <mergeCell ref="J38:N38"/>
    <mergeCell ref="J39:N39"/>
    <mergeCell ref="J40:N40"/>
    <mergeCell ref="J41:N41"/>
    <mergeCell ref="J42:N42"/>
    <mergeCell ref="J43:N43"/>
    <mergeCell ref="J32:N32"/>
    <mergeCell ref="J33:N33"/>
    <mergeCell ref="J34:N34"/>
    <mergeCell ref="J35:N35"/>
    <mergeCell ref="J36:N36"/>
    <mergeCell ref="J37:N37"/>
    <mergeCell ref="J26:N26"/>
    <mergeCell ref="J27:N27"/>
    <mergeCell ref="J28:N28"/>
    <mergeCell ref="J29:N29"/>
    <mergeCell ref="J30:N30"/>
    <mergeCell ref="J31:N31"/>
    <mergeCell ref="J56:N56"/>
    <mergeCell ref="J57:N57"/>
    <mergeCell ref="J58:N58"/>
    <mergeCell ref="J59:N59"/>
    <mergeCell ref="J60:N60"/>
    <mergeCell ref="J61:N61"/>
    <mergeCell ref="J50:N50"/>
    <mergeCell ref="J51:N51"/>
    <mergeCell ref="J52:N52"/>
    <mergeCell ref="J53:N53"/>
    <mergeCell ref="J54:N54"/>
    <mergeCell ref="J55:N55"/>
    <mergeCell ref="A44:N44"/>
    <mergeCell ref="J45:N45"/>
    <mergeCell ref="J46:N46"/>
    <mergeCell ref="J47:N47"/>
    <mergeCell ref="J48:N48"/>
    <mergeCell ref="J49:N49"/>
    <mergeCell ref="J74:N74"/>
    <mergeCell ref="J75:N75"/>
    <mergeCell ref="J76:N76"/>
    <mergeCell ref="J77:N77"/>
    <mergeCell ref="J78:N78"/>
    <mergeCell ref="J79:N79"/>
    <mergeCell ref="J68:N68"/>
    <mergeCell ref="J69:N69"/>
    <mergeCell ref="J70:N70"/>
    <mergeCell ref="J71:N71"/>
    <mergeCell ref="J72:N72"/>
    <mergeCell ref="J73:N73"/>
    <mergeCell ref="J62:N62"/>
    <mergeCell ref="J63:N63"/>
    <mergeCell ref="J64:N64"/>
    <mergeCell ref="J65:N65"/>
    <mergeCell ref="J66:N66"/>
    <mergeCell ref="A67:N67"/>
    <mergeCell ref="J92:N92"/>
    <mergeCell ref="J93:N93"/>
    <mergeCell ref="J94:N94"/>
    <mergeCell ref="J95:N95"/>
    <mergeCell ref="J96:N96"/>
    <mergeCell ref="J97:N97"/>
    <mergeCell ref="J86:N86"/>
    <mergeCell ref="J87:N87"/>
    <mergeCell ref="J88:N88"/>
    <mergeCell ref="J89:N89"/>
    <mergeCell ref="A90:N90"/>
    <mergeCell ref="J91:N91"/>
    <mergeCell ref="J80:N80"/>
    <mergeCell ref="J81:N81"/>
    <mergeCell ref="J82:N82"/>
    <mergeCell ref="J83:N83"/>
    <mergeCell ref="J84:N84"/>
    <mergeCell ref="J85:N85"/>
    <mergeCell ref="J110:N110"/>
    <mergeCell ref="J111:N111"/>
    <mergeCell ref="J112:N112"/>
    <mergeCell ref="A113:N113"/>
    <mergeCell ref="J114:N114"/>
    <mergeCell ref="J115:N115"/>
    <mergeCell ref="J104:N104"/>
    <mergeCell ref="J105:N105"/>
    <mergeCell ref="J106:N106"/>
    <mergeCell ref="J107:N107"/>
    <mergeCell ref="J108:N108"/>
    <mergeCell ref="J109:N109"/>
    <mergeCell ref="J98:N98"/>
    <mergeCell ref="J99:N99"/>
    <mergeCell ref="J100:N100"/>
    <mergeCell ref="J101:N101"/>
    <mergeCell ref="J102:N102"/>
    <mergeCell ref="J103:N103"/>
    <mergeCell ref="J128:N128"/>
    <mergeCell ref="J129:N129"/>
    <mergeCell ref="J130:N130"/>
    <mergeCell ref="J131:N131"/>
    <mergeCell ref="J132:N132"/>
    <mergeCell ref="J133:N133"/>
    <mergeCell ref="J122:N122"/>
    <mergeCell ref="J123:N123"/>
    <mergeCell ref="J124:N124"/>
    <mergeCell ref="J125:N125"/>
    <mergeCell ref="J126:N126"/>
    <mergeCell ref="J127:N127"/>
    <mergeCell ref="J116:N116"/>
    <mergeCell ref="J117:N117"/>
    <mergeCell ref="J118:N118"/>
    <mergeCell ref="J119:N119"/>
    <mergeCell ref="J120:N120"/>
    <mergeCell ref="J121:N121"/>
    <mergeCell ref="J146:N146"/>
    <mergeCell ref="J147:N147"/>
    <mergeCell ref="J148:N148"/>
    <mergeCell ref="J149:N149"/>
    <mergeCell ref="J150:N150"/>
    <mergeCell ref="J151:N151"/>
    <mergeCell ref="J140:N140"/>
    <mergeCell ref="J141:N141"/>
    <mergeCell ref="J142:N142"/>
    <mergeCell ref="J143:N143"/>
    <mergeCell ref="J144:N144"/>
    <mergeCell ref="J145:N145"/>
    <mergeCell ref="J134:N134"/>
    <mergeCell ref="J135:N135"/>
    <mergeCell ref="A136:N136"/>
    <mergeCell ref="J137:N137"/>
    <mergeCell ref="J138:N138"/>
    <mergeCell ref="J139:N139"/>
    <mergeCell ref="J164:N164"/>
    <mergeCell ref="J165:N165"/>
    <mergeCell ref="J166:N166"/>
    <mergeCell ref="J167:N167"/>
    <mergeCell ref="J168:N168"/>
    <mergeCell ref="J169:N169"/>
    <mergeCell ref="J158:N158"/>
    <mergeCell ref="A159:N159"/>
    <mergeCell ref="J160:N160"/>
    <mergeCell ref="J161:N161"/>
    <mergeCell ref="J162:N162"/>
    <mergeCell ref="J163:N163"/>
    <mergeCell ref="J152:N152"/>
    <mergeCell ref="J153:N153"/>
    <mergeCell ref="J154:N154"/>
    <mergeCell ref="J155:N155"/>
    <mergeCell ref="J156:N156"/>
    <mergeCell ref="J157:N157"/>
    <mergeCell ref="A182:N182"/>
    <mergeCell ref="J183:N183"/>
    <mergeCell ref="J184:N184"/>
    <mergeCell ref="J185:N185"/>
    <mergeCell ref="J186:N186"/>
    <mergeCell ref="J187:N187"/>
    <mergeCell ref="J176:N176"/>
    <mergeCell ref="J177:N177"/>
    <mergeCell ref="J178:N178"/>
    <mergeCell ref="J179:N179"/>
    <mergeCell ref="J180:N180"/>
    <mergeCell ref="J181:N181"/>
    <mergeCell ref="J170:N170"/>
    <mergeCell ref="J171:N171"/>
    <mergeCell ref="J172:N172"/>
    <mergeCell ref="J173:N173"/>
    <mergeCell ref="J174:N174"/>
    <mergeCell ref="J175:N175"/>
    <mergeCell ref="J200:N200"/>
    <mergeCell ref="J201:N201"/>
    <mergeCell ref="J202:N202"/>
    <mergeCell ref="J203:N203"/>
    <mergeCell ref="J204:N204"/>
    <mergeCell ref="A205:N205"/>
    <mergeCell ref="J194:N194"/>
    <mergeCell ref="J195:N195"/>
    <mergeCell ref="J196:N196"/>
    <mergeCell ref="J197:N197"/>
    <mergeCell ref="J198:N198"/>
    <mergeCell ref="J199:N199"/>
    <mergeCell ref="J188:N188"/>
    <mergeCell ref="J189:N189"/>
    <mergeCell ref="J190:N190"/>
    <mergeCell ref="J191:N191"/>
    <mergeCell ref="J192:N192"/>
    <mergeCell ref="J193:N193"/>
    <mergeCell ref="J218:N218"/>
    <mergeCell ref="J219:N219"/>
    <mergeCell ref="J220:N220"/>
    <mergeCell ref="J221:N221"/>
    <mergeCell ref="J222:N222"/>
    <mergeCell ref="J223:N223"/>
    <mergeCell ref="J212:N212"/>
    <mergeCell ref="J213:N213"/>
    <mergeCell ref="J214:N214"/>
    <mergeCell ref="J215:N215"/>
    <mergeCell ref="J216:N216"/>
    <mergeCell ref="J217:N217"/>
    <mergeCell ref="J206:N206"/>
    <mergeCell ref="J207:N207"/>
    <mergeCell ref="J208:N208"/>
    <mergeCell ref="J209:N209"/>
    <mergeCell ref="J210:N210"/>
    <mergeCell ref="J211:N211"/>
    <mergeCell ref="J236:N236"/>
    <mergeCell ref="J237:N237"/>
    <mergeCell ref="J238:N238"/>
    <mergeCell ref="J239:N239"/>
    <mergeCell ref="J240:N240"/>
    <mergeCell ref="J241:N241"/>
    <mergeCell ref="J230:N230"/>
    <mergeCell ref="J231:N231"/>
    <mergeCell ref="J232:N232"/>
    <mergeCell ref="J233:N233"/>
    <mergeCell ref="J234:N234"/>
    <mergeCell ref="J235:N235"/>
    <mergeCell ref="J224:N224"/>
    <mergeCell ref="J225:N225"/>
    <mergeCell ref="J226:N226"/>
    <mergeCell ref="J227:N227"/>
    <mergeCell ref="A228:N228"/>
    <mergeCell ref="J229:N229"/>
    <mergeCell ref="J254:N254"/>
    <mergeCell ref="J255:N255"/>
    <mergeCell ref="J256:N256"/>
    <mergeCell ref="J257:N257"/>
    <mergeCell ref="J258:N258"/>
    <mergeCell ref="J259:N259"/>
    <mergeCell ref="J248:N248"/>
    <mergeCell ref="J249:N249"/>
    <mergeCell ref="J250:N250"/>
    <mergeCell ref="A251:N251"/>
    <mergeCell ref="J252:N252"/>
    <mergeCell ref="J253:N253"/>
    <mergeCell ref="J242:N242"/>
    <mergeCell ref="J243:N243"/>
    <mergeCell ref="J244:N244"/>
    <mergeCell ref="J245:N245"/>
    <mergeCell ref="J246:N246"/>
    <mergeCell ref="J247:N247"/>
    <mergeCell ref="J272:N272"/>
    <mergeCell ref="J273:N273"/>
    <mergeCell ref="A274:N274"/>
    <mergeCell ref="J275:N275"/>
    <mergeCell ref="J276:N276"/>
    <mergeCell ref="J277:N277"/>
    <mergeCell ref="J266:N266"/>
    <mergeCell ref="J267:N267"/>
    <mergeCell ref="J268:N268"/>
    <mergeCell ref="J269:N269"/>
    <mergeCell ref="J270:N270"/>
    <mergeCell ref="J271:N271"/>
    <mergeCell ref="J260:N260"/>
    <mergeCell ref="J261:N261"/>
    <mergeCell ref="J262:N262"/>
    <mergeCell ref="J263:N263"/>
    <mergeCell ref="J264:N264"/>
    <mergeCell ref="J265:N265"/>
    <mergeCell ref="J290:N290"/>
    <mergeCell ref="J291:N291"/>
    <mergeCell ref="J292:N292"/>
    <mergeCell ref="J293:N293"/>
    <mergeCell ref="J294:N294"/>
    <mergeCell ref="J295:N295"/>
    <mergeCell ref="J284:N284"/>
    <mergeCell ref="J285:N285"/>
    <mergeCell ref="J286:N286"/>
    <mergeCell ref="J287:N287"/>
    <mergeCell ref="J288:N288"/>
    <mergeCell ref="J289:N289"/>
    <mergeCell ref="J278:N278"/>
    <mergeCell ref="J279:N279"/>
    <mergeCell ref="J280:N280"/>
    <mergeCell ref="J281:N281"/>
    <mergeCell ref="J282:N282"/>
    <mergeCell ref="J283:N283"/>
    <mergeCell ref="J308:N308"/>
    <mergeCell ref="J309:N309"/>
    <mergeCell ref="J310:N310"/>
    <mergeCell ref="J311:N311"/>
    <mergeCell ref="J312:N312"/>
    <mergeCell ref="J313:N313"/>
    <mergeCell ref="J302:N302"/>
    <mergeCell ref="J303:N303"/>
    <mergeCell ref="J304:N304"/>
    <mergeCell ref="J305:N305"/>
    <mergeCell ref="J306:N306"/>
    <mergeCell ref="J307:N307"/>
    <mergeCell ref="J296:N296"/>
    <mergeCell ref="A297:N297"/>
    <mergeCell ref="J298:N298"/>
    <mergeCell ref="J299:N299"/>
    <mergeCell ref="J300:N300"/>
    <mergeCell ref="J301:N301"/>
    <mergeCell ref="J326:N326"/>
    <mergeCell ref="J327:N327"/>
    <mergeCell ref="J328:N328"/>
    <mergeCell ref="J329:N329"/>
    <mergeCell ref="J330:N330"/>
    <mergeCell ref="J331:N331"/>
    <mergeCell ref="A320:N320"/>
    <mergeCell ref="J321:N321"/>
    <mergeCell ref="J322:N322"/>
    <mergeCell ref="J323:N323"/>
    <mergeCell ref="J324:N324"/>
    <mergeCell ref="J325:N325"/>
    <mergeCell ref="J314:N314"/>
    <mergeCell ref="J315:N315"/>
    <mergeCell ref="J316:N316"/>
    <mergeCell ref="J317:N317"/>
    <mergeCell ref="J318:N318"/>
    <mergeCell ref="J319:N319"/>
    <mergeCell ref="J344:N344"/>
    <mergeCell ref="J345:N345"/>
    <mergeCell ref="J346:N346"/>
    <mergeCell ref="J347:N347"/>
    <mergeCell ref="J348:N348"/>
    <mergeCell ref="J349:N349"/>
    <mergeCell ref="J338:N338"/>
    <mergeCell ref="J339:N339"/>
    <mergeCell ref="J340:N340"/>
    <mergeCell ref="J341:N341"/>
    <mergeCell ref="J342:N342"/>
    <mergeCell ref="A343:N343"/>
    <mergeCell ref="J332:N332"/>
    <mergeCell ref="J333:N333"/>
    <mergeCell ref="J334:N334"/>
    <mergeCell ref="J335:N335"/>
    <mergeCell ref="J336:N336"/>
    <mergeCell ref="J337:N337"/>
    <mergeCell ref="J362:N362"/>
    <mergeCell ref="J363:N363"/>
    <mergeCell ref="J364:N364"/>
    <mergeCell ref="J365:N365"/>
    <mergeCell ref="A366:N366"/>
    <mergeCell ref="J367:N367"/>
    <mergeCell ref="J356:N356"/>
    <mergeCell ref="J357:N357"/>
    <mergeCell ref="J358:N358"/>
    <mergeCell ref="J359:N359"/>
    <mergeCell ref="J360:N360"/>
    <mergeCell ref="J361:N361"/>
    <mergeCell ref="J350:N350"/>
    <mergeCell ref="J351:N351"/>
    <mergeCell ref="J352:N352"/>
    <mergeCell ref="J353:N353"/>
    <mergeCell ref="J354:N354"/>
    <mergeCell ref="J355:N355"/>
    <mergeCell ref="J380:N380"/>
    <mergeCell ref="J381:N381"/>
    <mergeCell ref="J382:N382"/>
    <mergeCell ref="J383:N383"/>
    <mergeCell ref="J384:N384"/>
    <mergeCell ref="J385:N385"/>
    <mergeCell ref="J374:N374"/>
    <mergeCell ref="J375:N375"/>
    <mergeCell ref="J376:N376"/>
    <mergeCell ref="J377:N377"/>
    <mergeCell ref="J378:N378"/>
    <mergeCell ref="J379:N379"/>
    <mergeCell ref="J368:N368"/>
    <mergeCell ref="J369:N369"/>
    <mergeCell ref="J370:N370"/>
    <mergeCell ref="J371:N371"/>
    <mergeCell ref="J372:N372"/>
    <mergeCell ref="J373:N373"/>
    <mergeCell ref="J398:N398"/>
    <mergeCell ref="J399:N399"/>
    <mergeCell ref="J400:N400"/>
    <mergeCell ref="J401:N401"/>
    <mergeCell ref="J402:N402"/>
    <mergeCell ref="J403:N403"/>
    <mergeCell ref="J392:N392"/>
    <mergeCell ref="J393:N393"/>
    <mergeCell ref="J394:N394"/>
    <mergeCell ref="J395:N395"/>
    <mergeCell ref="J396:N396"/>
    <mergeCell ref="J397:N397"/>
    <mergeCell ref="J386:N386"/>
    <mergeCell ref="J387:N387"/>
    <mergeCell ref="J388:N388"/>
    <mergeCell ref="A389:N389"/>
    <mergeCell ref="J390:N390"/>
    <mergeCell ref="J391:N391"/>
    <mergeCell ref="J416:N416"/>
    <mergeCell ref="J417:N417"/>
    <mergeCell ref="J418:N418"/>
    <mergeCell ref="J419:N419"/>
    <mergeCell ref="J420:N420"/>
    <mergeCell ref="J421:N421"/>
    <mergeCell ref="J410:N410"/>
    <mergeCell ref="J411:N411"/>
    <mergeCell ref="A412:N412"/>
    <mergeCell ref="J413:N413"/>
    <mergeCell ref="J414:N414"/>
    <mergeCell ref="J415:N415"/>
    <mergeCell ref="J404:N404"/>
    <mergeCell ref="J405:N405"/>
    <mergeCell ref="J406:N406"/>
    <mergeCell ref="J407:N407"/>
    <mergeCell ref="J408:N408"/>
    <mergeCell ref="J409:N409"/>
    <mergeCell ref="J434:N434"/>
    <mergeCell ref="A435:N435"/>
    <mergeCell ref="J436:N436"/>
    <mergeCell ref="J437:N437"/>
    <mergeCell ref="J438:N438"/>
    <mergeCell ref="J439:N439"/>
    <mergeCell ref="J428:N428"/>
    <mergeCell ref="J429:N429"/>
    <mergeCell ref="J430:N430"/>
    <mergeCell ref="J431:N431"/>
    <mergeCell ref="J432:N432"/>
    <mergeCell ref="J433:N433"/>
    <mergeCell ref="J422:N422"/>
    <mergeCell ref="J423:N423"/>
    <mergeCell ref="J424:N424"/>
    <mergeCell ref="J425:N425"/>
    <mergeCell ref="J426:N426"/>
    <mergeCell ref="J427:N427"/>
    <mergeCell ref="J452:N452"/>
    <mergeCell ref="J453:N453"/>
    <mergeCell ref="J454:N454"/>
    <mergeCell ref="J455:N455"/>
    <mergeCell ref="J456:N456"/>
    <mergeCell ref="J457:N457"/>
    <mergeCell ref="J446:N446"/>
    <mergeCell ref="J447:N447"/>
    <mergeCell ref="J448:N448"/>
    <mergeCell ref="J449:N449"/>
    <mergeCell ref="J450:N450"/>
    <mergeCell ref="J451:N451"/>
    <mergeCell ref="J440:N440"/>
    <mergeCell ref="J441:N441"/>
    <mergeCell ref="J442:N442"/>
    <mergeCell ref="J443:N443"/>
    <mergeCell ref="J444:N444"/>
    <mergeCell ref="J445:N445"/>
    <mergeCell ref="J470:N470"/>
    <mergeCell ref="J471:N471"/>
    <mergeCell ref="J472:N472"/>
    <mergeCell ref="J473:N473"/>
    <mergeCell ref="J474:N474"/>
    <mergeCell ref="J475:N475"/>
    <mergeCell ref="J464:N464"/>
    <mergeCell ref="J465:N465"/>
    <mergeCell ref="J466:N466"/>
    <mergeCell ref="J467:N467"/>
    <mergeCell ref="J468:N468"/>
    <mergeCell ref="J469:N469"/>
    <mergeCell ref="A458:N458"/>
    <mergeCell ref="J459:N459"/>
    <mergeCell ref="J460:N460"/>
    <mergeCell ref="J461:N461"/>
    <mergeCell ref="J462:N462"/>
    <mergeCell ref="J463:N463"/>
    <mergeCell ref="J488:N488"/>
    <mergeCell ref="J489:N489"/>
    <mergeCell ref="J490:N490"/>
    <mergeCell ref="J491:N491"/>
    <mergeCell ref="J492:N492"/>
    <mergeCell ref="J493:N493"/>
    <mergeCell ref="J482:N482"/>
    <mergeCell ref="J483:N483"/>
    <mergeCell ref="J484:N484"/>
    <mergeCell ref="J485:N485"/>
    <mergeCell ref="J486:N486"/>
    <mergeCell ref="J487:N487"/>
    <mergeCell ref="J476:N476"/>
    <mergeCell ref="J477:N477"/>
    <mergeCell ref="J478:N478"/>
    <mergeCell ref="J479:N479"/>
    <mergeCell ref="J480:N480"/>
    <mergeCell ref="A481:N481"/>
    <mergeCell ref="J506:N506"/>
    <mergeCell ref="J507:N507"/>
    <mergeCell ref="J508:N508"/>
    <mergeCell ref="J509:N509"/>
    <mergeCell ref="J510:N510"/>
    <mergeCell ref="J511:N511"/>
    <mergeCell ref="J500:N500"/>
    <mergeCell ref="J501:N501"/>
    <mergeCell ref="J502:N502"/>
    <mergeCell ref="J503:N503"/>
    <mergeCell ref="A504:N504"/>
    <mergeCell ref="J505:N505"/>
    <mergeCell ref="J494:N494"/>
    <mergeCell ref="J495:N495"/>
    <mergeCell ref="J496:N496"/>
    <mergeCell ref="J497:N497"/>
    <mergeCell ref="J498:N498"/>
    <mergeCell ref="J499:N499"/>
    <mergeCell ref="J524:N524"/>
    <mergeCell ref="J525:N525"/>
    <mergeCell ref="J526:N526"/>
    <mergeCell ref="A527:N527"/>
    <mergeCell ref="J528:N528"/>
    <mergeCell ref="J529:N529"/>
    <mergeCell ref="J518:N518"/>
    <mergeCell ref="J519:N519"/>
    <mergeCell ref="J520:N520"/>
    <mergeCell ref="J521:N521"/>
    <mergeCell ref="J522:N522"/>
    <mergeCell ref="J523:N523"/>
    <mergeCell ref="J512:N512"/>
    <mergeCell ref="J513:N513"/>
    <mergeCell ref="J514:N514"/>
    <mergeCell ref="J515:N515"/>
    <mergeCell ref="J516:N516"/>
    <mergeCell ref="J517:N517"/>
    <mergeCell ref="J542:N542"/>
    <mergeCell ref="J543:N543"/>
    <mergeCell ref="J544:N544"/>
    <mergeCell ref="J545:N545"/>
    <mergeCell ref="J546:N546"/>
    <mergeCell ref="J547:N547"/>
    <mergeCell ref="J536:N536"/>
    <mergeCell ref="J537:N537"/>
    <mergeCell ref="J538:N538"/>
    <mergeCell ref="J539:N539"/>
    <mergeCell ref="J540:N540"/>
    <mergeCell ref="J541:N541"/>
    <mergeCell ref="J530:N530"/>
    <mergeCell ref="J531:N531"/>
    <mergeCell ref="J532:N532"/>
    <mergeCell ref="J533:N533"/>
    <mergeCell ref="J534:N534"/>
    <mergeCell ref="J535:N535"/>
    <mergeCell ref="J560:N560"/>
    <mergeCell ref="J561:N561"/>
    <mergeCell ref="J562:N562"/>
    <mergeCell ref="J563:N563"/>
    <mergeCell ref="J564:N564"/>
    <mergeCell ref="J565:N565"/>
    <mergeCell ref="J554:N554"/>
    <mergeCell ref="J555:N555"/>
    <mergeCell ref="J556:N556"/>
    <mergeCell ref="J557:N557"/>
    <mergeCell ref="J558:N558"/>
    <mergeCell ref="J559:N559"/>
    <mergeCell ref="J548:N548"/>
    <mergeCell ref="J549:N549"/>
    <mergeCell ref="A550:N550"/>
    <mergeCell ref="J551:N551"/>
    <mergeCell ref="J552:N552"/>
    <mergeCell ref="J553:N553"/>
    <mergeCell ref="J578:N578"/>
    <mergeCell ref="J579:N579"/>
    <mergeCell ref="J580:N580"/>
    <mergeCell ref="J581:N581"/>
    <mergeCell ref="J582:N582"/>
    <mergeCell ref="J583:N583"/>
    <mergeCell ref="J572:N572"/>
    <mergeCell ref="A573:N573"/>
    <mergeCell ref="J574:N574"/>
    <mergeCell ref="J575:N575"/>
    <mergeCell ref="J576:N576"/>
    <mergeCell ref="J577:N577"/>
    <mergeCell ref="J566:N566"/>
    <mergeCell ref="J567:N567"/>
    <mergeCell ref="J568:N568"/>
    <mergeCell ref="J569:N569"/>
    <mergeCell ref="J570:N570"/>
    <mergeCell ref="J571:N571"/>
    <mergeCell ref="A596:N596"/>
    <mergeCell ref="J597:N597"/>
    <mergeCell ref="J598:N598"/>
    <mergeCell ref="J599:N599"/>
    <mergeCell ref="J600:N600"/>
    <mergeCell ref="J601:N601"/>
    <mergeCell ref="J590:N590"/>
    <mergeCell ref="J591:N591"/>
    <mergeCell ref="J592:N592"/>
    <mergeCell ref="J593:N593"/>
    <mergeCell ref="J594:N594"/>
    <mergeCell ref="J595:N595"/>
    <mergeCell ref="J584:N584"/>
    <mergeCell ref="J585:N585"/>
    <mergeCell ref="J586:N586"/>
    <mergeCell ref="J587:N587"/>
    <mergeCell ref="J588:N588"/>
    <mergeCell ref="J589:N589"/>
    <mergeCell ref="J614:N614"/>
    <mergeCell ref="J615:N615"/>
    <mergeCell ref="J616:N616"/>
    <mergeCell ref="J617:N617"/>
    <mergeCell ref="J618:N618"/>
    <mergeCell ref="A619:N619"/>
    <mergeCell ref="J608:N608"/>
    <mergeCell ref="J609:N609"/>
    <mergeCell ref="J610:N610"/>
    <mergeCell ref="J611:N611"/>
    <mergeCell ref="J612:N612"/>
    <mergeCell ref="J613:N613"/>
    <mergeCell ref="J602:N602"/>
    <mergeCell ref="J603:N603"/>
    <mergeCell ref="J604:N604"/>
    <mergeCell ref="J605:N605"/>
    <mergeCell ref="J606:N606"/>
    <mergeCell ref="J607:N607"/>
    <mergeCell ref="J632:N632"/>
    <mergeCell ref="J633:N633"/>
    <mergeCell ref="J634:N634"/>
    <mergeCell ref="J635:N635"/>
    <mergeCell ref="J636:N636"/>
    <mergeCell ref="J637:N637"/>
    <mergeCell ref="J626:N626"/>
    <mergeCell ref="J627:N627"/>
    <mergeCell ref="J628:N628"/>
    <mergeCell ref="J629:N629"/>
    <mergeCell ref="J630:N630"/>
    <mergeCell ref="J631:N631"/>
    <mergeCell ref="J620:N620"/>
    <mergeCell ref="J621:N621"/>
    <mergeCell ref="J622:N622"/>
    <mergeCell ref="J623:N623"/>
    <mergeCell ref="J624:N624"/>
    <mergeCell ref="J625:N625"/>
    <mergeCell ref="J650:N650"/>
    <mergeCell ref="J651:N651"/>
    <mergeCell ref="J652:N652"/>
    <mergeCell ref="J653:N653"/>
    <mergeCell ref="J654:N654"/>
    <mergeCell ref="J655:N655"/>
    <mergeCell ref="J644:N644"/>
    <mergeCell ref="J645:N645"/>
    <mergeCell ref="J646:N646"/>
    <mergeCell ref="J647:N647"/>
    <mergeCell ref="J648:N648"/>
    <mergeCell ref="J649:N649"/>
    <mergeCell ref="J638:N638"/>
    <mergeCell ref="J639:N639"/>
    <mergeCell ref="J640:N640"/>
    <mergeCell ref="J641:N641"/>
    <mergeCell ref="A642:N642"/>
    <mergeCell ref="J643:N643"/>
    <mergeCell ref="J668:N668"/>
    <mergeCell ref="J669:N669"/>
    <mergeCell ref="J670:N670"/>
    <mergeCell ref="J671:N671"/>
    <mergeCell ref="J672:N672"/>
    <mergeCell ref="J673:N673"/>
    <mergeCell ref="J662:N662"/>
    <mergeCell ref="J663:N663"/>
    <mergeCell ref="J664:N664"/>
    <mergeCell ref="A665:N665"/>
    <mergeCell ref="J666:N666"/>
    <mergeCell ref="J667:N667"/>
    <mergeCell ref="J656:N656"/>
    <mergeCell ref="J657:N657"/>
    <mergeCell ref="J658:N658"/>
    <mergeCell ref="J659:N659"/>
    <mergeCell ref="J660:N660"/>
    <mergeCell ref="J661:N661"/>
    <mergeCell ref="J686:N686"/>
    <mergeCell ref="J687:N687"/>
    <mergeCell ref="A688:N688"/>
    <mergeCell ref="J689:N689"/>
    <mergeCell ref="J690:N690"/>
    <mergeCell ref="J691:N691"/>
    <mergeCell ref="J680:N680"/>
    <mergeCell ref="J681:N681"/>
    <mergeCell ref="J682:N682"/>
    <mergeCell ref="J683:N683"/>
    <mergeCell ref="J684:N684"/>
    <mergeCell ref="J685:N685"/>
    <mergeCell ref="J674:N674"/>
    <mergeCell ref="J675:N675"/>
    <mergeCell ref="J676:N676"/>
    <mergeCell ref="J677:N677"/>
    <mergeCell ref="J678:N678"/>
    <mergeCell ref="J679:N679"/>
    <mergeCell ref="J704:N704"/>
    <mergeCell ref="J705:N705"/>
    <mergeCell ref="J706:N706"/>
    <mergeCell ref="J707:N707"/>
    <mergeCell ref="J708:N708"/>
    <mergeCell ref="J709:N709"/>
    <mergeCell ref="J698:N698"/>
    <mergeCell ref="J699:N699"/>
    <mergeCell ref="J700:N700"/>
    <mergeCell ref="J701:N701"/>
    <mergeCell ref="J702:N702"/>
    <mergeCell ref="J703:N703"/>
    <mergeCell ref="J692:N692"/>
    <mergeCell ref="J693:N693"/>
    <mergeCell ref="J694:N694"/>
    <mergeCell ref="J695:N695"/>
    <mergeCell ref="J696:N696"/>
    <mergeCell ref="J697:N697"/>
    <mergeCell ref="J722:N722"/>
    <mergeCell ref="J723:N723"/>
    <mergeCell ref="J724:N724"/>
    <mergeCell ref="J725:N725"/>
    <mergeCell ref="J726:N726"/>
    <mergeCell ref="J727:N727"/>
    <mergeCell ref="J716:N716"/>
    <mergeCell ref="J717:N717"/>
    <mergeCell ref="J718:N718"/>
    <mergeCell ref="J719:N719"/>
    <mergeCell ref="J720:N720"/>
    <mergeCell ref="J721:N721"/>
    <mergeCell ref="J710:N710"/>
    <mergeCell ref="A711:N711"/>
    <mergeCell ref="J712:N712"/>
    <mergeCell ref="J713:N713"/>
    <mergeCell ref="J714:N714"/>
    <mergeCell ref="J715:N715"/>
    <mergeCell ref="J740:N740"/>
    <mergeCell ref="J741:N741"/>
    <mergeCell ref="J742:N742"/>
    <mergeCell ref="J743:N743"/>
    <mergeCell ref="J744:N744"/>
    <mergeCell ref="J745:N745"/>
    <mergeCell ref="A734:N734"/>
    <mergeCell ref="J735:N735"/>
    <mergeCell ref="J736:N736"/>
    <mergeCell ref="J737:N737"/>
    <mergeCell ref="J738:N738"/>
    <mergeCell ref="J739:N739"/>
    <mergeCell ref="J728:N728"/>
    <mergeCell ref="J729:N729"/>
    <mergeCell ref="J730:N730"/>
    <mergeCell ref="J731:N731"/>
    <mergeCell ref="J732:N732"/>
    <mergeCell ref="J733:N733"/>
    <mergeCell ref="J758:N758"/>
    <mergeCell ref="J759:N759"/>
    <mergeCell ref="J760:N760"/>
    <mergeCell ref="J761:N761"/>
    <mergeCell ref="J762:N762"/>
    <mergeCell ref="J763:N763"/>
    <mergeCell ref="J752:N752"/>
    <mergeCell ref="J753:N753"/>
    <mergeCell ref="J754:N754"/>
    <mergeCell ref="J755:N755"/>
    <mergeCell ref="J756:N756"/>
    <mergeCell ref="A757:N757"/>
    <mergeCell ref="J746:N746"/>
    <mergeCell ref="J747:N747"/>
    <mergeCell ref="J748:N748"/>
    <mergeCell ref="J749:N749"/>
    <mergeCell ref="J750:N750"/>
    <mergeCell ref="J751:N751"/>
    <mergeCell ref="J776:N776"/>
    <mergeCell ref="J777:N777"/>
    <mergeCell ref="J778:N778"/>
    <mergeCell ref="J779:N779"/>
    <mergeCell ref="A780:N780"/>
    <mergeCell ref="J781:N781"/>
    <mergeCell ref="J770:N770"/>
    <mergeCell ref="J771:N771"/>
    <mergeCell ref="J772:N772"/>
    <mergeCell ref="J773:N773"/>
    <mergeCell ref="J774:N774"/>
    <mergeCell ref="J775:N775"/>
    <mergeCell ref="J764:N764"/>
    <mergeCell ref="J765:N765"/>
    <mergeCell ref="J766:N766"/>
    <mergeCell ref="J767:N767"/>
    <mergeCell ref="J768:N768"/>
    <mergeCell ref="J769:N769"/>
    <mergeCell ref="J794:N794"/>
    <mergeCell ref="J795:N795"/>
    <mergeCell ref="J796:N796"/>
    <mergeCell ref="J797:N797"/>
    <mergeCell ref="J798:N798"/>
    <mergeCell ref="J799:N799"/>
    <mergeCell ref="J788:N788"/>
    <mergeCell ref="J789:N789"/>
    <mergeCell ref="J790:N790"/>
    <mergeCell ref="J791:N791"/>
    <mergeCell ref="J792:N792"/>
    <mergeCell ref="J793:N793"/>
    <mergeCell ref="J782:N782"/>
    <mergeCell ref="J783:N783"/>
    <mergeCell ref="J784:N784"/>
    <mergeCell ref="J785:N785"/>
    <mergeCell ref="J786:N786"/>
    <mergeCell ref="J787:N787"/>
    <mergeCell ref="J812:N812"/>
    <mergeCell ref="J813:N813"/>
    <mergeCell ref="J814:N814"/>
    <mergeCell ref="J815:N815"/>
    <mergeCell ref="J816:N816"/>
    <mergeCell ref="J817:N817"/>
    <mergeCell ref="J806:N806"/>
    <mergeCell ref="J807:N807"/>
    <mergeCell ref="J808:N808"/>
    <mergeCell ref="J809:N809"/>
    <mergeCell ref="J810:N810"/>
    <mergeCell ref="J811:N811"/>
    <mergeCell ref="J800:N800"/>
    <mergeCell ref="J801:N801"/>
    <mergeCell ref="J802:N802"/>
    <mergeCell ref="A803:N803"/>
    <mergeCell ref="J804:N804"/>
    <mergeCell ref="J805:N805"/>
    <mergeCell ref="J830:N830"/>
    <mergeCell ref="J831:N831"/>
    <mergeCell ref="J832:N832"/>
    <mergeCell ref="J833:N833"/>
    <mergeCell ref="J834:N834"/>
    <mergeCell ref="J835:N835"/>
    <mergeCell ref="J824:N824"/>
    <mergeCell ref="J825:N825"/>
    <mergeCell ref="A826:N826"/>
    <mergeCell ref="J827:N827"/>
    <mergeCell ref="J828:N828"/>
    <mergeCell ref="J829:N829"/>
    <mergeCell ref="J818:N818"/>
    <mergeCell ref="J819:N819"/>
    <mergeCell ref="J820:N820"/>
    <mergeCell ref="J821:N821"/>
    <mergeCell ref="J822:N822"/>
    <mergeCell ref="J823:N823"/>
    <mergeCell ref="J848:N848"/>
    <mergeCell ref="A849:N849"/>
    <mergeCell ref="J850:N850"/>
    <mergeCell ref="J851:N851"/>
    <mergeCell ref="J852:N852"/>
    <mergeCell ref="J853:N853"/>
    <mergeCell ref="J842:N842"/>
    <mergeCell ref="J843:N843"/>
    <mergeCell ref="J844:N844"/>
    <mergeCell ref="J845:N845"/>
    <mergeCell ref="J846:N846"/>
    <mergeCell ref="J847:N847"/>
    <mergeCell ref="J836:N836"/>
    <mergeCell ref="J837:N837"/>
    <mergeCell ref="J838:N838"/>
    <mergeCell ref="J839:N839"/>
    <mergeCell ref="J840:N840"/>
    <mergeCell ref="J841:N841"/>
    <mergeCell ref="J866:N866"/>
    <mergeCell ref="J867:N867"/>
    <mergeCell ref="J868:N868"/>
    <mergeCell ref="J869:N869"/>
    <mergeCell ref="J870:N870"/>
    <mergeCell ref="J871:N871"/>
    <mergeCell ref="J860:N860"/>
    <mergeCell ref="J861:N861"/>
    <mergeCell ref="J862:N862"/>
    <mergeCell ref="J863:N863"/>
    <mergeCell ref="J864:N864"/>
    <mergeCell ref="J865:N865"/>
    <mergeCell ref="J854:N854"/>
    <mergeCell ref="J855:N855"/>
    <mergeCell ref="J856:N856"/>
    <mergeCell ref="J857:N857"/>
    <mergeCell ref="J858:N858"/>
    <mergeCell ref="J859:N859"/>
    <mergeCell ref="J884:N884"/>
    <mergeCell ref="J885:N885"/>
    <mergeCell ref="J886:N886"/>
    <mergeCell ref="J887:N887"/>
    <mergeCell ref="J888:N888"/>
    <mergeCell ref="J889:N889"/>
    <mergeCell ref="J878:N878"/>
    <mergeCell ref="J879:N879"/>
    <mergeCell ref="J880:N880"/>
    <mergeCell ref="J881:N881"/>
    <mergeCell ref="J882:N882"/>
    <mergeCell ref="J883:N883"/>
    <mergeCell ref="A872:N872"/>
    <mergeCell ref="J873:N873"/>
    <mergeCell ref="J874:N874"/>
    <mergeCell ref="J875:N875"/>
    <mergeCell ref="J876:N876"/>
    <mergeCell ref="J877:N877"/>
    <mergeCell ref="J902:N902"/>
    <mergeCell ref="J903:N903"/>
    <mergeCell ref="J904:N904"/>
    <mergeCell ref="J905:N905"/>
    <mergeCell ref="J906:N906"/>
    <mergeCell ref="J907:N907"/>
    <mergeCell ref="J896:N896"/>
    <mergeCell ref="J897:N897"/>
    <mergeCell ref="J898:N898"/>
    <mergeCell ref="J899:N899"/>
    <mergeCell ref="J900:N900"/>
    <mergeCell ref="J901:N901"/>
    <mergeCell ref="J890:N890"/>
    <mergeCell ref="J891:N891"/>
    <mergeCell ref="J892:N892"/>
    <mergeCell ref="J893:N893"/>
    <mergeCell ref="J894:N894"/>
    <mergeCell ref="A895:N895"/>
    <mergeCell ref="J920:N920"/>
    <mergeCell ref="J921:N921"/>
    <mergeCell ref="J922:N922"/>
    <mergeCell ref="J923:N923"/>
    <mergeCell ref="J924:N924"/>
    <mergeCell ref="J925:N925"/>
    <mergeCell ref="J914:N914"/>
    <mergeCell ref="J915:N915"/>
    <mergeCell ref="J916:N916"/>
    <mergeCell ref="J917:N917"/>
    <mergeCell ref="A918:N918"/>
    <mergeCell ref="J919:N919"/>
    <mergeCell ref="J908:N908"/>
    <mergeCell ref="J909:N909"/>
    <mergeCell ref="J910:N910"/>
    <mergeCell ref="J911:N911"/>
    <mergeCell ref="J912:N912"/>
    <mergeCell ref="J913:N913"/>
    <mergeCell ref="J938:N938"/>
    <mergeCell ref="J939:N939"/>
    <mergeCell ref="J940:N940"/>
    <mergeCell ref="A941:N941"/>
    <mergeCell ref="J942:N942"/>
    <mergeCell ref="J943:N943"/>
    <mergeCell ref="J932:N932"/>
    <mergeCell ref="J933:N933"/>
    <mergeCell ref="J934:N934"/>
    <mergeCell ref="J935:N935"/>
    <mergeCell ref="J936:N936"/>
    <mergeCell ref="J937:N937"/>
    <mergeCell ref="J926:N926"/>
    <mergeCell ref="J927:N927"/>
    <mergeCell ref="J928:N928"/>
    <mergeCell ref="J929:N929"/>
    <mergeCell ref="J930:N930"/>
    <mergeCell ref="J931:N931"/>
    <mergeCell ref="J956:N956"/>
    <mergeCell ref="J957:N957"/>
    <mergeCell ref="J958:N958"/>
    <mergeCell ref="J959:N959"/>
    <mergeCell ref="J960:N960"/>
    <mergeCell ref="J961:N961"/>
    <mergeCell ref="J950:N950"/>
    <mergeCell ref="J951:N951"/>
    <mergeCell ref="J952:N952"/>
    <mergeCell ref="J953:N953"/>
    <mergeCell ref="J954:N954"/>
    <mergeCell ref="J955:N955"/>
    <mergeCell ref="J944:N944"/>
    <mergeCell ref="J945:N945"/>
    <mergeCell ref="J946:N946"/>
    <mergeCell ref="J947:N947"/>
    <mergeCell ref="J948:N948"/>
    <mergeCell ref="J949:N949"/>
    <mergeCell ref="J974:N974"/>
    <mergeCell ref="J975:N975"/>
    <mergeCell ref="J976:N976"/>
    <mergeCell ref="J977:N977"/>
    <mergeCell ref="J978:N978"/>
    <mergeCell ref="J979:N979"/>
    <mergeCell ref="J968:N968"/>
    <mergeCell ref="J969:N969"/>
    <mergeCell ref="J970:N970"/>
    <mergeCell ref="J971:N971"/>
    <mergeCell ref="J972:N972"/>
    <mergeCell ref="J973:N973"/>
    <mergeCell ref="J962:N962"/>
    <mergeCell ref="J963:N963"/>
    <mergeCell ref="A964:N964"/>
    <mergeCell ref="J965:N965"/>
    <mergeCell ref="J966:N966"/>
    <mergeCell ref="J967:N967"/>
    <mergeCell ref="J992:N992"/>
    <mergeCell ref="J993:N993"/>
    <mergeCell ref="J994:N994"/>
    <mergeCell ref="J995:N995"/>
    <mergeCell ref="J996:N996"/>
    <mergeCell ref="J997:N997"/>
    <mergeCell ref="J986:N986"/>
    <mergeCell ref="A987:N987"/>
    <mergeCell ref="J988:N988"/>
    <mergeCell ref="J989:N989"/>
    <mergeCell ref="J990:N990"/>
    <mergeCell ref="J991:N991"/>
    <mergeCell ref="J980:N980"/>
    <mergeCell ref="J981:N981"/>
    <mergeCell ref="J982:N982"/>
    <mergeCell ref="J983:N983"/>
    <mergeCell ref="J984:N984"/>
    <mergeCell ref="J985:N985"/>
    <mergeCell ref="A1010:N1010"/>
    <mergeCell ref="J1011:N1011"/>
    <mergeCell ref="J1012:N1012"/>
    <mergeCell ref="J1013:N1013"/>
    <mergeCell ref="J1014:N1014"/>
    <mergeCell ref="J1015:N1015"/>
    <mergeCell ref="J1004:N1004"/>
    <mergeCell ref="J1005:N1005"/>
    <mergeCell ref="J1006:N1006"/>
    <mergeCell ref="J1007:N1007"/>
    <mergeCell ref="J1008:N1008"/>
    <mergeCell ref="J1009:N1009"/>
    <mergeCell ref="J998:N998"/>
    <mergeCell ref="J999:N999"/>
    <mergeCell ref="J1000:N1000"/>
    <mergeCell ref="J1001:N1001"/>
    <mergeCell ref="J1002:N1002"/>
    <mergeCell ref="J1003:N1003"/>
    <mergeCell ref="J1028:N1028"/>
    <mergeCell ref="J1029:N1029"/>
    <mergeCell ref="J1030:N1030"/>
    <mergeCell ref="J1031:N1031"/>
    <mergeCell ref="J1032:N1032"/>
    <mergeCell ref="A1033:N1033"/>
    <mergeCell ref="J1022:N1022"/>
    <mergeCell ref="J1023:N1023"/>
    <mergeCell ref="J1024:N1024"/>
    <mergeCell ref="J1025:N1025"/>
    <mergeCell ref="J1026:N1026"/>
    <mergeCell ref="J1027:N1027"/>
    <mergeCell ref="J1016:N1016"/>
    <mergeCell ref="J1017:N1017"/>
    <mergeCell ref="J1018:N1018"/>
    <mergeCell ref="J1019:N1019"/>
    <mergeCell ref="J1020:N1020"/>
    <mergeCell ref="J1021:N1021"/>
    <mergeCell ref="J1046:N1046"/>
    <mergeCell ref="J1047:N1047"/>
    <mergeCell ref="J1048:N1048"/>
    <mergeCell ref="J1049:N1049"/>
    <mergeCell ref="J1050:N1050"/>
    <mergeCell ref="J1051:N1051"/>
    <mergeCell ref="J1040:N1040"/>
    <mergeCell ref="J1041:N1041"/>
    <mergeCell ref="J1042:N1042"/>
    <mergeCell ref="J1043:N1043"/>
    <mergeCell ref="J1044:N1044"/>
    <mergeCell ref="J1045:N1045"/>
    <mergeCell ref="J1034:N1034"/>
    <mergeCell ref="J1035:N1035"/>
    <mergeCell ref="J1036:N1036"/>
    <mergeCell ref="J1037:N1037"/>
    <mergeCell ref="J1038:N1038"/>
    <mergeCell ref="J1039:N1039"/>
    <mergeCell ref="J1064:N1064"/>
    <mergeCell ref="J1065:N1065"/>
    <mergeCell ref="J1066:N1066"/>
    <mergeCell ref="J1067:N1067"/>
    <mergeCell ref="J1068:N1068"/>
    <mergeCell ref="J1069:N1069"/>
    <mergeCell ref="J1058:N1058"/>
    <mergeCell ref="J1059:N1059"/>
    <mergeCell ref="J1060:N1060"/>
    <mergeCell ref="J1061:N1061"/>
    <mergeCell ref="J1062:N1062"/>
    <mergeCell ref="J1063:N1063"/>
    <mergeCell ref="J1052:N1052"/>
    <mergeCell ref="J1053:N1053"/>
    <mergeCell ref="J1054:N1054"/>
    <mergeCell ref="J1055:N1055"/>
    <mergeCell ref="A1056:N1056"/>
    <mergeCell ref="J1057:N1057"/>
    <mergeCell ref="J1082:N1082"/>
    <mergeCell ref="J1083:N1083"/>
    <mergeCell ref="J1084:N1084"/>
    <mergeCell ref="J1085:N1085"/>
    <mergeCell ref="J1086:N1086"/>
    <mergeCell ref="J1087:N1087"/>
    <mergeCell ref="J1076:N1076"/>
    <mergeCell ref="J1077:N1077"/>
    <mergeCell ref="J1078:N1078"/>
    <mergeCell ref="A1079:N1079"/>
    <mergeCell ref="J1080:N1080"/>
    <mergeCell ref="J1081:N1081"/>
    <mergeCell ref="J1070:N1070"/>
    <mergeCell ref="J1071:N1071"/>
    <mergeCell ref="J1072:N1072"/>
    <mergeCell ref="J1073:N1073"/>
    <mergeCell ref="J1074:N1074"/>
    <mergeCell ref="J1075:N1075"/>
    <mergeCell ref="J1100:N1100"/>
    <mergeCell ref="J1101:N1101"/>
    <mergeCell ref="A1102:N1102"/>
    <mergeCell ref="J1103:N1103"/>
    <mergeCell ref="J1104:N1104"/>
    <mergeCell ref="J1105:N1105"/>
    <mergeCell ref="J1094:N1094"/>
    <mergeCell ref="J1095:N1095"/>
    <mergeCell ref="J1096:N1096"/>
    <mergeCell ref="J1097:N1097"/>
    <mergeCell ref="J1098:N1098"/>
    <mergeCell ref="J1099:N1099"/>
    <mergeCell ref="J1088:N1088"/>
    <mergeCell ref="J1089:N1089"/>
    <mergeCell ref="J1090:N1090"/>
    <mergeCell ref="J1091:N1091"/>
    <mergeCell ref="J1092:N1092"/>
    <mergeCell ref="J1093:N1093"/>
    <mergeCell ref="J1118:N1118"/>
    <mergeCell ref="J1119:N1119"/>
    <mergeCell ref="J1120:N1120"/>
    <mergeCell ref="J1121:N1121"/>
    <mergeCell ref="J1122:N1122"/>
    <mergeCell ref="J1123:N1123"/>
    <mergeCell ref="J1112:N1112"/>
    <mergeCell ref="J1113:N1113"/>
    <mergeCell ref="J1114:N1114"/>
    <mergeCell ref="J1115:N1115"/>
    <mergeCell ref="J1116:N1116"/>
    <mergeCell ref="J1117:N1117"/>
    <mergeCell ref="J1106:N1106"/>
    <mergeCell ref="J1107:N1107"/>
    <mergeCell ref="J1108:N1108"/>
    <mergeCell ref="J1109:N1109"/>
    <mergeCell ref="J1110:N1110"/>
    <mergeCell ref="J1111:N1111"/>
    <mergeCell ref="J1136:N1136"/>
    <mergeCell ref="J1137:N1137"/>
    <mergeCell ref="J1138:N1138"/>
    <mergeCell ref="J1139:N1139"/>
    <mergeCell ref="J1140:N1140"/>
    <mergeCell ref="J1141:N1141"/>
    <mergeCell ref="J1130:N1130"/>
    <mergeCell ref="J1131:N1131"/>
    <mergeCell ref="J1132:N1132"/>
    <mergeCell ref="J1133:N1133"/>
    <mergeCell ref="J1134:N1134"/>
    <mergeCell ref="J1135:N1135"/>
    <mergeCell ref="J1124:N1124"/>
    <mergeCell ref="A1125:N1125"/>
    <mergeCell ref="J1126:N1126"/>
    <mergeCell ref="J1127:N1127"/>
    <mergeCell ref="J1128:N1128"/>
    <mergeCell ref="J1129:N1129"/>
    <mergeCell ref="J1154:N1154"/>
    <mergeCell ref="J1155:N1155"/>
    <mergeCell ref="J1156:N1156"/>
    <mergeCell ref="J1157:N1157"/>
    <mergeCell ref="J1158:N1158"/>
    <mergeCell ref="J1159:N1159"/>
    <mergeCell ref="A1148:N1148"/>
    <mergeCell ref="J1149:N1149"/>
    <mergeCell ref="J1150:N1150"/>
    <mergeCell ref="J1151:N1151"/>
    <mergeCell ref="J1152:N1152"/>
    <mergeCell ref="J1153:N1153"/>
    <mergeCell ref="J1142:N1142"/>
    <mergeCell ref="J1143:N1143"/>
    <mergeCell ref="J1144:N1144"/>
    <mergeCell ref="J1145:N1145"/>
    <mergeCell ref="J1146:N1146"/>
    <mergeCell ref="J1147:N1147"/>
    <mergeCell ref="J1172:N1172"/>
    <mergeCell ref="J1173:N1173"/>
    <mergeCell ref="J1174:N1174"/>
    <mergeCell ref="J1175:N1175"/>
    <mergeCell ref="J1176:N1176"/>
    <mergeCell ref="J1177:N1177"/>
    <mergeCell ref="J1166:N1166"/>
    <mergeCell ref="J1167:N1167"/>
    <mergeCell ref="J1168:N1168"/>
    <mergeCell ref="J1169:N1169"/>
    <mergeCell ref="J1170:N1170"/>
    <mergeCell ref="A1171:N1171"/>
    <mergeCell ref="J1160:N1160"/>
    <mergeCell ref="J1161:N1161"/>
    <mergeCell ref="J1162:N1162"/>
    <mergeCell ref="J1163:N1163"/>
    <mergeCell ref="J1164:N1164"/>
    <mergeCell ref="J1165:N1165"/>
    <mergeCell ref="J1190:N1190"/>
    <mergeCell ref="J1191:N1191"/>
    <mergeCell ref="J1192:N1192"/>
    <mergeCell ref="J1193:N1193"/>
    <mergeCell ref="A1194:N1194"/>
    <mergeCell ref="J1195:N1195"/>
    <mergeCell ref="J1184:N1184"/>
    <mergeCell ref="J1185:N1185"/>
    <mergeCell ref="J1186:N1186"/>
    <mergeCell ref="J1187:N1187"/>
    <mergeCell ref="J1188:N1188"/>
    <mergeCell ref="J1189:N1189"/>
    <mergeCell ref="J1178:N1178"/>
    <mergeCell ref="J1179:N1179"/>
    <mergeCell ref="J1180:N1180"/>
    <mergeCell ref="J1181:N1181"/>
    <mergeCell ref="J1182:N1182"/>
    <mergeCell ref="J1183:N1183"/>
    <mergeCell ref="J1208:N1208"/>
    <mergeCell ref="J1209:N1209"/>
    <mergeCell ref="J1210:N1210"/>
    <mergeCell ref="J1211:N1211"/>
    <mergeCell ref="J1212:N1212"/>
    <mergeCell ref="J1213:N1213"/>
    <mergeCell ref="J1202:N1202"/>
    <mergeCell ref="J1203:N1203"/>
    <mergeCell ref="J1204:N1204"/>
    <mergeCell ref="J1205:N1205"/>
    <mergeCell ref="J1206:N1206"/>
    <mergeCell ref="J1207:N1207"/>
    <mergeCell ref="J1196:N1196"/>
    <mergeCell ref="J1197:N1197"/>
    <mergeCell ref="J1198:N1198"/>
    <mergeCell ref="J1199:N1199"/>
    <mergeCell ref="J1200:N1200"/>
    <mergeCell ref="J1201:N1201"/>
    <mergeCell ref="J1226:N1226"/>
    <mergeCell ref="J1227:N1227"/>
    <mergeCell ref="J1228:N1228"/>
    <mergeCell ref="J1229:N1229"/>
    <mergeCell ref="J1230:N1230"/>
    <mergeCell ref="J1231:N1231"/>
    <mergeCell ref="J1220:N1220"/>
    <mergeCell ref="J1221:N1221"/>
    <mergeCell ref="J1222:N1222"/>
    <mergeCell ref="J1223:N1223"/>
    <mergeCell ref="J1224:N1224"/>
    <mergeCell ref="J1225:N1225"/>
    <mergeCell ref="J1214:N1214"/>
    <mergeCell ref="J1215:N1215"/>
    <mergeCell ref="J1216:N1216"/>
    <mergeCell ref="A1217:N1217"/>
    <mergeCell ref="J1218:N1218"/>
    <mergeCell ref="J1219:N1219"/>
    <mergeCell ref="J1244:N1244"/>
    <mergeCell ref="J1245:N1245"/>
    <mergeCell ref="J1246:N1246"/>
    <mergeCell ref="J1247:N1247"/>
    <mergeCell ref="J1248:N1248"/>
    <mergeCell ref="J1249:N1249"/>
    <mergeCell ref="J1238:N1238"/>
    <mergeCell ref="J1239:N1239"/>
    <mergeCell ref="A1240:N1240"/>
    <mergeCell ref="J1241:N1241"/>
    <mergeCell ref="J1242:N1242"/>
    <mergeCell ref="J1243:N1243"/>
    <mergeCell ref="J1232:N1232"/>
    <mergeCell ref="J1233:N1233"/>
    <mergeCell ref="J1234:N1234"/>
    <mergeCell ref="J1235:N1235"/>
    <mergeCell ref="J1236:N1236"/>
    <mergeCell ref="J1237:N1237"/>
    <mergeCell ref="J1262:N1262"/>
    <mergeCell ref="A1263:N1263"/>
    <mergeCell ref="J1264:N1264"/>
    <mergeCell ref="J1265:N1265"/>
    <mergeCell ref="J1266:N1266"/>
    <mergeCell ref="J1267:N1267"/>
    <mergeCell ref="J1256:N1256"/>
    <mergeCell ref="J1257:N1257"/>
    <mergeCell ref="J1258:N1258"/>
    <mergeCell ref="J1259:N1259"/>
    <mergeCell ref="J1260:N1260"/>
    <mergeCell ref="J1261:N1261"/>
    <mergeCell ref="J1250:N1250"/>
    <mergeCell ref="J1251:N1251"/>
    <mergeCell ref="J1252:N1252"/>
    <mergeCell ref="J1253:N1253"/>
    <mergeCell ref="J1254:N1254"/>
    <mergeCell ref="J1255:N1255"/>
    <mergeCell ref="J1280:N1280"/>
    <mergeCell ref="J1281:N1281"/>
    <mergeCell ref="J1282:N1282"/>
    <mergeCell ref="J1283:N1283"/>
    <mergeCell ref="J1284:N1284"/>
    <mergeCell ref="J1285:N1285"/>
    <mergeCell ref="J1274:N1274"/>
    <mergeCell ref="J1275:N1275"/>
    <mergeCell ref="J1276:N1276"/>
    <mergeCell ref="J1277:N1277"/>
    <mergeCell ref="J1278:N1278"/>
    <mergeCell ref="J1279:N1279"/>
    <mergeCell ref="J1268:N1268"/>
    <mergeCell ref="J1269:N1269"/>
    <mergeCell ref="J1270:N1270"/>
    <mergeCell ref="J1271:N1271"/>
    <mergeCell ref="J1272:N1272"/>
    <mergeCell ref="J1273:N1273"/>
    <mergeCell ref="B1310:I1310"/>
    <mergeCell ref="J1298:N1298"/>
    <mergeCell ref="J1299:N1299"/>
    <mergeCell ref="J1300:N1300"/>
    <mergeCell ref="J1301:N1301"/>
    <mergeCell ref="J1302:N1302"/>
    <mergeCell ref="J1303:N1303"/>
    <mergeCell ref="J1292:N1292"/>
    <mergeCell ref="J1293:N1293"/>
    <mergeCell ref="J1294:N1294"/>
    <mergeCell ref="J1295:N1295"/>
    <mergeCell ref="J1296:N1296"/>
    <mergeCell ref="J1297:N1297"/>
    <mergeCell ref="A1286:N1286"/>
    <mergeCell ref="J1287:N1287"/>
    <mergeCell ref="J1288:N1288"/>
    <mergeCell ref="J1289:N1289"/>
    <mergeCell ref="J1290:N1290"/>
    <mergeCell ref="J1291:N1291"/>
    <mergeCell ref="J1318:N1318"/>
    <mergeCell ref="J1319:N1319"/>
    <mergeCell ref="J1320:N1320"/>
    <mergeCell ref="J1321:N1321"/>
    <mergeCell ref="J1322:N1322"/>
    <mergeCell ref="J1323:N1323"/>
    <mergeCell ref="J1312:N1312"/>
    <mergeCell ref="J1313:N1313"/>
    <mergeCell ref="J1314:N1314"/>
    <mergeCell ref="J1315:N1315"/>
    <mergeCell ref="J1316:N1316"/>
    <mergeCell ref="J1317:N1317"/>
    <mergeCell ref="J1304:N1304"/>
    <mergeCell ref="J1305:N1305"/>
    <mergeCell ref="J1306:N1306"/>
    <mergeCell ref="J1307:N1307"/>
    <mergeCell ref="J1308:N1308"/>
    <mergeCell ref="J1337:N1337"/>
    <mergeCell ref="J1338:N1338"/>
    <mergeCell ref="J1339:N1339"/>
    <mergeCell ref="J1340:N1340"/>
    <mergeCell ref="J1341:N1341"/>
    <mergeCell ref="J1342:N1342"/>
    <mergeCell ref="J1330:N1330"/>
    <mergeCell ref="J1331:N1331"/>
    <mergeCell ref="I1332:N1333"/>
    <mergeCell ref="B1334:I1334"/>
    <mergeCell ref="J1335:N1335"/>
    <mergeCell ref="J1336:N1336"/>
    <mergeCell ref="J1324:N1324"/>
    <mergeCell ref="J1325:N1325"/>
    <mergeCell ref="J1326:N1326"/>
    <mergeCell ref="J1327:N1327"/>
    <mergeCell ref="J1328:N1328"/>
    <mergeCell ref="J1329:N1329"/>
    <mergeCell ref="I1355:N1356"/>
    <mergeCell ref="A1357:N1357"/>
    <mergeCell ref="A1358:A1362"/>
    <mergeCell ref="B1358:B1362"/>
    <mergeCell ref="C1358:F1358"/>
    <mergeCell ref="G1358:G1362"/>
    <mergeCell ref="H1358:H1362"/>
    <mergeCell ref="I1358:I1362"/>
    <mergeCell ref="J1358:N1362"/>
    <mergeCell ref="C1359:D1359"/>
    <mergeCell ref="J1349:N1349"/>
    <mergeCell ref="J1350:N1350"/>
    <mergeCell ref="J1351:N1351"/>
    <mergeCell ref="J1352:N1352"/>
    <mergeCell ref="J1353:N1353"/>
    <mergeCell ref="J1354:N1354"/>
    <mergeCell ref="J1343:N1343"/>
    <mergeCell ref="J1344:N1344"/>
    <mergeCell ref="J1345:N1345"/>
    <mergeCell ref="J1346:N1346"/>
    <mergeCell ref="J1347:N1347"/>
    <mergeCell ref="J1348:N1348"/>
    <mergeCell ref="J1370:N1370"/>
    <mergeCell ref="J1371:N1371"/>
    <mergeCell ref="J1372:N1372"/>
    <mergeCell ref="J1373:N1373"/>
    <mergeCell ref="J1374:N1374"/>
    <mergeCell ref="J1375:N1375"/>
    <mergeCell ref="J1364:N1364"/>
    <mergeCell ref="J1365:N1365"/>
    <mergeCell ref="J1366:N1366"/>
    <mergeCell ref="J1367:N1367"/>
    <mergeCell ref="J1368:N1368"/>
    <mergeCell ref="J1369:N1369"/>
    <mergeCell ref="E1359:F1359"/>
    <mergeCell ref="C1360:C1362"/>
    <mergeCell ref="D1360:D1362"/>
    <mergeCell ref="E1360:E1362"/>
    <mergeCell ref="F1360:F1362"/>
    <mergeCell ref="J1363:N1363"/>
    <mergeCell ref="J1388:N1388"/>
    <mergeCell ref="J1389:N1389"/>
    <mergeCell ref="J1390:N1390"/>
    <mergeCell ref="J1391:N1391"/>
    <mergeCell ref="J1392:N1392"/>
    <mergeCell ref="J1393:N1393"/>
    <mergeCell ref="J1382:N1382"/>
    <mergeCell ref="J1383:N1383"/>
    <mergeCell ref="J1384:N1384"/>
    <mergeCell ref="I1385:N1385"/>
    <mergeCell ref="B1386:I1386"/>
    <mergeCell ref="J1387:N1387"/>
    <mergeCell ref="J1376:N1376"/>
    <mergeCell ref="J1377:N1377"/>
    <mergeCell ref="J1378:N1378"/>
    <mergeCell ref="J1379:N1379"/>
    <mergeCell ref="J1380:N1380"/>
    <mergeCell ref="J1381:N1381"/>
    <mergeCell ref="J1406:N1406"/>
    <mergeCell ref="I1407:N1408"/>
    <mergeCell ref="B1409:I1409"/>
    <mergeCell ref="J1410:N1410"/>
    <mergeCell ref="J1411:N1411"/>
    <mergeCell ref="J1412:N1412"/>
    <mergeCell ref="J1400:N1400"/>
    <mergeCell ref="J1401:N1401"/>
    <mergeCell ref="J1402:N1402"/>
    <mergeCell ref="J1403:N1403"/>
    <mergeCell ref="J1404:N1404"/>
    <mergeCell ref="J1405:N1405"/>
    <mergeCell ref="J1394:N1394"/>
    <mergeCell ref="J1395:N1395"/>
    <mergeCell ref="J1396:N1396"/>
    <mergeCell ref="J1397:N1397"/>
    <mergeCell ref="J1398:N1398"/>
    <mergeCell ref="J1399:N1399"/>
    <mergeCell ref="J1425:N1425"/>
    <mergeCell ref="J1426:N1426"/>
    <mergeCell ref="J1427:N1427"/>
    <mergeCell ref="J1428:N1428"/>
    <mergeCell ref="J1429:N1429"/>
    <mergeCell ref="I1430:N1431"/>
    <mergeCell ref="J1419:N1419"/>
    <mergeCell ref="J1420:N1420"/>
    <mergeCell ref="J1421:N1421"/>
    <mergeCell ref="J1422:N1422"/>
    <mergeCell ref="J1423:N1423"/>
    <mergeCell ref="J1424:N1424"/>
    <mergeCell ref="J1413:N1413"/>
    <mergeCell ref="J1414:N1414"/>
    <mergeCell ref="J1415:N1415"/>
    <mergeCell ref="J1416:N1416"/>
    <mergeCell ref="J1417:N1417"/>
    <mergeCell ref="J1418:N1418"/>
    <mergeCell ref="J1444:N1444"/>
    <mergeCell ref="J1445:N1445"/>
    <mergeCell ref="J1446:N1446"/>
    <mergeCell ref="J1447:N1447"/>
    <mergeCell ref="J1448:N1448"/>
    <mergeCell ref="J1449:N1449"/>
    <mergeCell ref="J1438:N1438"/>
    <mergeCell ref="J1439:N1439"/>
    <mergeCell ref="J1440:N1440"/>
    <mergeCell ref="J1441:N1441"/>
    <mergeCell ref="J1442:N1442"/>
    <mergeCell ref="J1443:N1443"/>
    <mergeCell ref="B1432:J1432"/>
    <mergeCell ref="J1433:N1433"/>
    <mergeCell ref="J1434:N1434"/>
    <mergeCell ref="J1435:N1435"/>
    <mergeCell ref="J1436:N1436"/>
    <mergeCell ref="J1437:N1437"/>
    <mergeCell ref="J1463:N1463"/>
    <mergeCell ref="J1464:N1464"/>
    <mergeCell ref="J1465:N1465"/>
    <mergeCell ref="J1466:N1466"/>
    <mergeCell ref="J1467:N1467"/>
    <mergeCell ref="J1468:N1468"/>
    <mergeCell ref="J1457:N1457"/>
    <mergeCell ref="J1458:N1458"/>
    <mergeCell ref="J1459:N1459"/>
    <mergeCell ref="J1460:N1460"/>
    <mergeCell ref="J1461:N1461"/>
    <mergeCell ref="J1462:N1462"/>
    <mergeCell ref="J1450:N1450"/>
    <mergeCell ref="J1451:N1451"/>
    <mergeCell ref="J1452:N1452"/>
    <mergeCell ref="I1453:N1454"/>
    <mergeCell ref="B1455:J1455"/>
    <mergeCell ref="J1456:N1456"/>
    <mergeCell ref="J1484:N1484"/>
    <mergeCell ref="J1485:N1485"/>
    <mergeCell ref="J1486:N1486"/>
    <mergeCell ref="J1487:N1487"/>
    <mergeCell ref="J1488:N1488"/>
    <mergeCell ref="J1489:N1489"/>
    <mergeCell ref="B1478:J1478"/>
    <mergeCell ref="J1479:N1479"/>
    <mergeCell ref="J1480:N1480"/>
    <mergeCell ref="J1481:N1481"/>
    <mergeCell ref="J1482:N1482"/>
    <mergeCell ref="J1483:N1483"/>
    <mergeCell ref="J1469:N1469"/>
    <mergeCell ref="J1470:N1470"/>
    <mergeCell ref="J1471:N1471"/>
    <mergeCell ref="J1472:N1472"/>
    <mergeCell ref="J1473:N1473"/>
    <mergeCell ref="I1474:N1477"/>
    <mergeCell ref="J1505:N1505"/>
    <mergeCell ref="J1506:N1506"/>
    <mergeCell ref="J1507:N1507"/>
    <mergeCell ref="J1508:N1508"/>
    <mergeCell ref="J1509:N1509"/>
    <mergeCell ref="J1510:N1510"/>
    <mergeCell ref="J1496:N1496"/>
    <mergeCell ref="I1497:N1500"/>
    <mergeCell ref="B1501:J1501"/>
    <mergeCell ref="J1502:N1502"/>
    <mergeCell ref="J1503:N1503"/>
    <mergeCell ref="J1504:N1504"/>
    <mergeCell ref="J1490:N1490"/>
    <mergeCell ref="J1491:N1491"/>
    <mergeCell ref="J1492:N1492"/>
    <mergeCell ref="J1493:N1493"/>
    <mergeCell ref="J1494:N1494"/>
    <mergeCell ref="J1495:N1495"/>
    <mergeCell ref="J1529:N1529"/>
    <mergeCell ref="J1530:N1530"/>
    <mergeCell ref="J1532:N1532"/>
    <mergeCell ref="J1533:N1533"/>
    <mergeCell ref="I1534:N1534"/>
    <mergeCell ref="J1535:N1535"/>
    <mergeCell ref="I1517:N1523"/>
    <mergeCell ref="B1524:K1524"/>
    <mergeCell ref="J1525:N1525"/>
    <mergeCell ref="J1526:N1526"/>
    <mergeCell ref="J1527:N1527"/>
    <mergeCell ref="J1528:N1528"/>
    <mergeCell ref="J1511:N1511"/>
    <mergeCell ref="J1512:N1512"/>
    <mergeCell ref="J1513:N1513"/>
    <mergeCell ref="J1514:N1514"/>
    <mergeCell ref="J1515:N1515"/>
    <mergeCell ref="J1516:N1516"/>
    <mergeCell ref="J1554:N1554"/>
    <mergeCell ref="J1555:N1555"/>
    <mergeCell ref="J1556:N1556"/>
    <mergeCell ref="J1557:N1557"/>
    <mergeCell ref="J1558:N1558"/>
    <mergeCell ref="J1559:N1559"/>
    <mergeCell ref="J1548:N1548"/>
    <mergeCell ref="J1549:N1549"/>
    <mergeCell ref="J1550:N1550"/>
    <mergeCell ref="J1551:N1551"/>
    <mergeCell ref="J1552:N1552"/>
    <mergeCell ref="J1553:N1553"/>
    <mergeCell ref="J1536:N1536"/>
    <mergeCell ref="J1537:N1537"/>
    <mergeCell ref="J1538:N1538"/>
    <mergeCell ref="J1539:N1539"/>
    <mergeCell ref="I1540:N1546"/>
    <mergeCell ref="B1547:I1547"/>
    <mergeCell ref="J1575:N1575"/>
    <mergeCell ref="J1576:N1576"/>
    <mergeCell ref="J1577:N1577"/>
    <mergeCell ref="J1578:N1578"/>
    <mergeCell ref="J1579:N1579"/>
    <mergeCell ref="J1580:N1580"/>
    <mergeCell ref="I1566:N1569"/>
    <mergeCell ref="B1570:I1570"/>
    <mergeCell ref="J1571:N1571"/>
    <mergeCell ref="J1572:N1572"/>
    <mergeCell ref="J1573:N1573"/>
    <mergeCell ref="J1574:N1574"/>
    <mergeCell ref="J1560:N1560"/>
    <mergeCell ref="J1561:N1561"/>
    <mergeCell ref="J1562:N1562"/>
    <mergeCell ref="J1563:N1563"/>
    <mergeCell ref="J1564:N1564"/>
    <mergeCell ref="J1565:N1565"/>
    <mergeCell ref="J1600:N1600"/>
    <mergeCell ref="J1601:N1601"/>
    <mergeCell ref="J1602:N1602"/>
    <mergeCell ref="J1603:N1603"/>
    <mergeCell ref="J1604:N1604"/>
    <mergeCell ref="J1605:N1605"/>
    <mergeCell ref="J1594:N1594"/>
    <mergeCell ref="J1595:N1595"/>
    <mergeCell ref="J1596:N1596"/>
    <mergeCell ref="J1597:N1597"/>
    <mergeCell ref="J1598:N1598"/>
    <mergeCell ref="J1599:N1599"/>
    <mergeCell ref="J1581:N1581"/>
    <mergeCell ref="J1582:N1582"/>
    <mergeCell ref="J1583:N1583"/>
    <mergeCell ref="J1584:N1584"/>
    <mergeCell ref="I1585:N1592"/>
    <mergeCell ref="B1593:I1593"/>
    <mergeCell ref="J1618:N1618"/>
    <mergeCell ref="J1619:N1619"/>
    <mergeCell ref="J1620:N1620"/>
    <mergeCell ref="I1621:I1623"/>
    <mergeCell ref="J1621:N1623"/>
    <mergeCell ref="J1624:N1624"/>
    <mergeCell ref="J1612:N1612"/>
    <mergeCell ref="J1613:N1613"/>
    <mergeCell ref="J1614:N1614"/>
    <mergeCell ref="J1615:N1615"/>
    <mergeCell ref="B1616:I1616"/>
    <mergeCell ref="J1617:N1617"/>
    <mergeCell ref="J1606:N1606"/>
    <mergeCell ref="J1607:N1607"/>
    <mergeCell ref="J1608:N1608"/>
    <mergeCell ref="J1609:N1609"/>
    <mergeCell ref="J1610:N1610"/>
    <mergeCell ref="J1611:N1611"/>
    <mergeCell ref="J1643:N1643"/>
    <mergeCell ref="J1644:N1644"/>
    <mergeCell ref="J1645:N1645"/>
    <mergeCell ref="J1646:N1646"/>
    <mergeCell ref="J1647:N1647"/>
    <mergeCell ref="J1648:N1648"/>
    <mergeCell ref="J1631:N1631"/>
    <mergeCell ref="I1632:N1638"/>
    <mergeCell ref="B1639:I1639"/>
    <mergeCell ref="J1640:N1640"/>
    <mergeCell ref="J1641:N1641"/>
    <mergeCell ref="J1642:N1642"/>
    <mergeCell ref="J1625:N1625"/>
    <mergeCell ref="I1626:N1626"/>
    <mergeCell ref="J1627:N1627"/>
    <mergeCell ref="J1628:N1628"/>
    <mergeCell ref="J1629:N1629"/>
    <mergeCell ref="J1630:N1630"/>
    <mergeCell ref="J1666:N1666"/>
    <mergeCell ref="J1667:N1667"/>
    <mergeCell ref="J1668:N1668"/>
    <mergeCell ref="J1669:N1669"/>
    <mergeCell ref="J1670:N1670"/>
    <mergeCell ref="J1671:N1671"/>
    <mergeCell ref="J1655:N1655"/>
    <mergeCell ref="I1656:N1661"/>
    <mergeCell ref="B1662:I1662"/>
    <mergeCell ref="J1663:N1663"/>
    <mergeCell ref="J1664:N1664"/>
    <mergeCell ref="J1665:N1665"/>
    <mergeCell ref="J1649:N1649"/>
    <mergeCell ref="J1650:N1650"/>
    <mergeCell ref="J1651:N1651"/>
    <mergeCell ref="J1652:N1652"/>
    <mergeCell ref="J1653:N1653"/>
    <mergeCell ref="J1654:N1654"/>
    <mergeCell ref="J1690:N1690"/>
    <mergeCell ref="J1691:N1691"/>
    <mergeCell ref="J1692:N1692"/>
    <mergeCell ref="J1693:N1693"/>
    <mergeCell ref="J1694:N1694"/>
    <mergeCell ref="J1695:N1695"/>
    <mergeCell ref="I1678:N1684"/>
    <mergeCell ref="B1685:I1685"/>
    <mergeCell ref="J1686:N1686"/>
    <mergeCell ref="J1687:N1687"/>
    <mergeCell ref="J1688:N1688"/>
    <mergeCell ref="J1689:N1689"/>
    <mergeCell ref="I1672:N1672"/>
    <mergeCell ref="J1673:N1673"/>
    <mergeCell ref="J1674:N1674"/>
    <mergeCell ref="J1675:N1675"/>
    <mergeCell ref="J1676:N1676"/>
    <mergeCell ref="J1677:N1677"/>
    <mergeCell ref="J1711:N1711"/>
    <mergeCell ref="J1712:N1712"/>
    <mergeCell ref="J1713:N1713"/>
    <mergeCell ref="J1714:N1714"/>
    <mergeCell ref="J1715:N1715"/>
    <mergeCell ref="J1716:N1716"/>
    <mergeCell ref="J1702:N1702"/>
    <mergeCell ref="J1703:N1703"/>
    <mergeCell ref="J1704:N1704"/>
    <mergeCell ref="J1705:N1705"/>
    <mergeCell ref="I1706:N1707"/>
    <mergeCell ref="B1708:I1710"/>
    <mergeCell ref="J1696:N1696"/>
    <mergeCell ref="J1697:N1697"/>
    <mergeCell ref="J1698:N1698"/>
    <mergeCell ref="J1699:N1699"/>
    <mergeCell ref="J1700:N1700"/>
    <mergeCell ref="J1701:N1701"/>
    <mergeCell ref="J1729:N1729"/>
    <mergeCell ref="J1730:N1730"/>
    <mergeCell ref="I1731:N1732"/>
    <mergeCell ref="B1733:I1734"/>
    <mergeCell ref="J1735:N1735"/>
    <mergeCell ref="J1736:N1736"/>
    <mergeCell ref="J1723:N1723"/>
    <mergeCell ref="J1724:N1724"/>
    <mergeCell ref="J1725:N1725"/>
    <mergeCell ref="J1726:N1726"/>
    <mergeCell ref="J1727:N1727"/>
    <mergeCell ref="J1728:N1728"/>
    <mergeCell ref="J1717:N1717"/>
    <mergeCell ref="J1718:N1718"/>
    <mergeCell ref="J1719:N1719"/>
    <mergeCell ref="J1720:N1720"/>
    <mergeCell ref="J1721:N1721"/>
    <mergeCell ref="J1722:N1722"/>
    <mergeCell ref="J1749:N1749"/>
    <mergeCell ref="J1750:N1750"/>
    <mergeCell ref="J1751:N1751"/>
    <mergeCell ref="J1752:N1752"/>
    <mergeCell ref="J1753:N1753"/>
    <mergeCell ref="J1754:N1754"/>
    <mergeCell ref="J1743:N1743"/>
    <mergeCell ref="J1744:N1744"/>
    <mergeCell ref="J1745:N1745"/>
    <mergeCell ref="J1746:N1746"/>
    <mergeCell ref="J1747:N1747"/>
    <mergeCell ref="J1748:N1748"/>
    <mergeCell ref="J1737:N1737"/>
    <mergeCell ref="J1738:N1738"/>
    <mergeCell ref="J1739:N1739"/>
    <mergeCell ref="J1740:N1740"/>
    <mergeCell ref="J1741:N1741"/>
    <mergeCell ref="J1742:N1742"/>
    <mergeCell ref="J1770:N1770"/>
    <mergeCell ref="J1771:N1771"/>
    <mergeCell ref="J1772:N1772"/>
    <mergeCell ref="J1773:N1773"/>
    <mergeCell ref="J1774:N1774"/>
    <mergeCell ref="J1775:N1775"/>
    <mergeCell ref="J1764:N1764"/>
    <mergeCell ref="J1765:N1765"/>
    <mergeCell ref="J1766:N1766"/>
    <mergeCell ref="J1767:N1767"/>
    <mergeCell ref="J1768:N1768"/>
    <mergeCell ref="J1769:N1769"/>
    <mergeCell ref="I1755:N1756"/>
    <mergeCell ref="B1757:I1759"/>
    <mergeCell ref="J1760:N1760"/>
    <mergeCell ref="J1761:N1761"/>
    <mergeCell ref="J1762:N1762"/>
    <mergeCell ref="J1763:N1763"/>
    <mergeCell ref="J1790:N1790"/>
    <mergeCell ref="J1791:N1791"/>
    <mergeCell ref="J1792:N1792"/>
    <mergeCell ref="J1793:N1793"/>
    <mergeCell ref="J1794:N1794"/>
    <mergeCell ref="J1795:N1795"/>
    <mergeCell ref="J1784:N1784"/>
    <mergeCell ref="J1785:N1785"/>
    <mergeCell ref="J1786:N1786"/>
    <mergeCell ref="J1787:N1787"/>
    <mergeCell ref="J1788:N1788"/>
    <mergeCell ref="J1789:N1789"/>
    <mergeCell ref="J1776:N1776"/>
    <mergeCell ref="J1777:N1777"/>
    <mergeCell ref="J1778:N1778"/>
    <mergeCell ref="J1779:N1779"/>
    <mergeCell ref="I1780:N1781"/>
    <mergeCell ref="B1782:I1783"/>
    <mergeCell ref="J1811:N1811"/>
    <mergeCell ref="J1812:N1812"/>
    <mergeCell ref="J1813:N1813"/>
    <mergeCell ref="J1814:N1814"/>
    <mergeCell ref="J1815:N1815"/>
    <mergeCell ref="J1816:N1816"/>
    <mergeCell ref="J1802:N1802"/>
    <mergeCell ref="J1803:N1803"/>
    <mergeCell ref="I1804:N1805"/>
    <mergeCell ref="B1806:I1808"/>
    <mergeCell ref="J1809:N1809"/>
    <mergeCell ref="J1810:N1810"/>
    <mergeCell ref="J1796:N1796"/>
    <mergeCell ref="J1797:N1797"/>
    <mergeCell ref="J1798:N1798"/>
    <mergeCell ref="J1799:N1799"/>
    <mergeCell ref="J1800:N1800"/>
    <mergeCell ref="J1801:N1801"/>
    <mergeCell ref="I1829:N1830"/>
    <mergeCell ref="B1831:I1831"/>
    <mergeCell ref="J1832:N1832"/>
    <mergeCell ref="J1833:N1833"/>
    <mergeCell ref="J1834:N1834"/>
    <mergeCell ref="J1835:N1835"/>
    <mergeCell ref="J1823:N1823"/>
    <mergeCell ref="J1824:N1824"/>
    <mergeCell ref="J1825:N1825"/>
    <mergeCell ref="J1826:N1826"/>
    <mergeCell ref="J1827:N1827"/>
    <mergeCell ref="J1828:N1828"/>
    <mergeCell ref="J1817:N1817"/>
    <mergeCell ref="J1818:N1818"/>
    <mergeCell ref="J1819:N1819"/>
    <mergeCell ref="J1820:N1820"/>
    <mergeCell ref="J1821:N1821"/>
    <mergeCell ref="J1822:N1822"/>
    <mergeCell ref="J1848:N1848"/>
    <mergeCell ref="J1849:N1849"/>
    <mergeCell ref="J1850:N1850"/>
    <mergeCell ref="J1851:N1851"/>
    <mergeCell ref="I1852:N1853"/>
    <mergeCell ref="B1854:I1854"/>
    <mergeCell ref="J1842:N1842"/>
    <mergeCell ref="J1843:N1843"/>
    <mergeCell ref="J1844:N1844"/>
    <mergeCell ref="J1845:N1845"/>
    <mergeCell ref="J1846:N1846"/>
    <mergeCell ref="J1847:N1847"/>
    <mergeCell ref="J1836:N1836"/>
    <mergeCell ref="J1837:N1837"/>
    <mergeCell ref="J1838:N1838"/>
    <mergeCell ref="J1839:N1839"/>
    <mergeCell ref="J1840:N1840"/>
    <mergeCell ref="J1841:N1841"/>
    <mergeCell ref="J1867:N1867"/>
    <mergeCell ref="J1868:N1868"/>
    <mergeCell ref="J1869:N1869"/>
    <mergeCell ref="J1870:N1870"/>
    <mergeCell ref="J1871:N1871"/>
    <mergeCell ref="J1872:N1872"/>
    <mergeCell ref="J1861:N1861"/>
    <mergeCell ref="J1862:N1862"/>
    <mergeCell ref="J1863:N1863"/>
    <mergeCell ref="J1864:N1864"/>
    <mergeCell ref="J1865:N1865"/>
    <mergeCell ref="J1866:N1866"/>
    <mergeCell ref="J1855:N1855"/>
    <mergeCell ref="J1856:N1856"/>
    <mergeCell ref="J1857:N1857"/>
    <mergeCell ref="J1858:N1858"/>
    <mergeCell ref="J1859:N1859"/>
    <mergeCell ref="J1860:N1860"/>
    <mergeCell ref="J1886:N1886"/>
    <mergeCell ref="J1887:N1887"/>
    <mergeCell ref="J1888:N1888"/>
    <mergeCell ref="J1889:N1889"/>
    <mergeCell ref="J1890:N1890"/>
    <mergeCell ref="J1891:N1891"/>
    <mergeCell ref="J1880:N1880"/>
    <mergeCell ref="J1881:N1881"/>
    <mergeCell ref="J1882:N1882"/>
    <mergeCell ref="J1883:N1883"/>
    <mergeCell ref="J1884:N1884"/>
    <mergeCell ref="J1885:N1885"/>
    <mergeCell ref="J1873:N1873"/>
    <mergeCell ref="J1874:N1874"/>
    <mergeCell ref="I1875:N1876"/>
    <mergeCell ref="B1877:I1877"/>
    <mergeCell ref="J1878:N1878"/>
    <mergeCell ref="J1879:N1879"/>
    <mergeCell ref="J1905:N1905"/>
    <mergeCell ref="J1906:N1906"/>
    <mergeCell ref="J1907:N1907"/>
    <mergeCell ref="J1908:N1908"/>
    <mergeCell ref="J1909:N1909"/>
    <mergeCell ref="J1910:N1910"/>
    <mergeCell ref="I1898:N1899"/>
    <mergeCell ref="B1900:I1900"/>
    <mergeCell ref="J1901:N1901"/>
    <mergeCell ref="J1902:N1902"/>
    <mergeCell ref="J1903:N1903"/>
    <mergeCell ref="J1904:N1904"/>
    <mergeCell ref="J1892:N1892"/>
    <mergeCell ref="J1893:N1893"/>
    <mergeCell ref="J1894:N1894"/>
    <mergeCell ref="J1895:N1895"/>
    <mergeCell ref="J1896:N1896"/>
    <mergeCell ref="J1897:N1897"/>
    <mergeCell ref="J1924:N1924"/>
    <mergeCell ref="J1925:N1925"/>
    <mergeCell ref="J1926:N1926"/>
    <mergeCell ref="J1927:N1927"/>
    <mergeCell ref="J1928:N1928"/>
    <mergeCell ref="J1929:N1929"/>
    <mergeCell ref="J1917:N1917"/>
    <mergeCell ref="J1918:N1918"/>
    <mergeCell ref="J1919:N1919"/>
    <mergeCell ref="J1920:N1920"/>
    <mergeCell ref="I1921:N1922"/>
    <mergeCell ref="B1923:I1923"/>
    <mergeCell ref="J1911:N1911"/>
    <mergeCell ref="J1912:N1912"/>
    <mergeCell ref="J1913:N1913"/>
    <mergeCell ref="J1914:N1914"/>
    <mergeCell ref="J1915:N1915"/>
    <mergeCell ref="J1916:N1916"/>
    <mergeCell ref="I1942:N1942"/>
    <mergeCell ref="J1943:N1943"/>
    <mergeCell ref="I1944:N1945"/>
    <mergeCell ref="B1947:I1947"/>
    <mergeCell ref="J1948:N1948"/>
    <mergeCell ref="J1949:N1949"/>
    <mergeCell ref="J1936:N1936"/>
    <mergeCell ref="J1937:N1937"/>
    <mergeCell ref="J1938:N1938"/>
    <mergeCell ref="J1939:N1939"/>
    <mergeCell ref="J1940:N1940"/>
    <mergeCell ref="J1941:N1941"/>
    <mergeCell ref="J1930:N1930"/>
    <mergeCell ref="J1931:N1931"/>
    <mergeCell ref="J1932:N1932"/>
    <mergeCell ref="J1933:N1933"/>
    <mergeCell ref="J1934:N1934"/>
    <mergeCell ref="J1935:N1935"/>
    <mergeCell ref="J1967:N1967"/>
    <mergeCell ref="J1969:N1969"/>
    <mergeCell ref="J1971:N1971"/>
    <mergeCell ref="J1973:N1973"/>
    <mergeCell ref="J1974:N1974"/>
    <mergeCell ref="J1976:N1976"/>
    <mergeCell ref="J1958:N1958"/>
    <mergeCell ref="J1960:N1960"/>
    <mergeCell ref="J1961:N1961"/>
    <mergeCell ref="J1962:N1962"/>
    <mergeCell ref="J1963:N1963"/>
    <mergeCell ref="J1965:N1965"/>
    <mergeCell ref="J1950:N1950"/>
    <mergeCell ref="J1951:N1951"/>
    <mergeCell ref="J1952:N1952"/>
    <mergeCell ref="J1953:N1953"/>
    <mergeCell ref="J1955:N1955"/>
    <mergeCell ref="J1957:N1957"/>
    <mergeCell ref="J1988:N1988"/>
    <mergeCell ref="J1989:N1989"/>
    <mergeCell ref="J1990:N1990"/>
    <mergeCell ref="J1991:N1991"/>
    <mergeCell ref="J1992:N1992"/>
    <mergeCell ref="J1993:N1993"/>
    <mergeCell ref="C1984:D1984"/>
    <mergeCell ref="E1984:F1984"/>
    <mergeCell ref="C1985:C1987"/>
    <mergeCell ref="D1985:D1987"/>
    <mergeCell ref="E1985:E1987"/>
    <mergeCell ref="F1985:F1987"/>
    <mergeCell ref="J1977:N1977"/>
    <mergeCell ref="J1979:N1979"/>
    <mergeCell ref="A1981:H1981"/>
    <mergeCell ref="A1983:A1987"/>
    <mergeCell ref="B1983:B1987"/>
    <mergeCell ref="C1983:F1983"/>
    <mergeCell ref="G1983:G1987"/>
    <mergeCell ref="H1983:H1987"/>
    <mergeCell ref="I1983:I1987"/>
    <mergeCell ref="J1983:N1987"/>
    <mergeCell ref="J2008:N2008"/>
    <mergeCell ref="J2010:N2010"/>
    <mergeCell ref="J2012:N2012"/>
    <mergeCell ref="J2014:N2014"/>
    <mergeCell ref="J2015:N2015"/>
    <mergeCell ref="J2017:N2017"/>
    <mergeCell ref="J2001:N2001"/>
    <mergeCell ref="J2002:N2002"/>
    <mergeCell ref="J2003:N2003"/>
    <mergeCell ref="J2004:N2004"/>
    <mergeCell ref="J2005:M2005"/>
    <mergeCell ref="J2006:N2006"/>
    <mergeCell ref="J1995:N1995"/>
    <mergeCell ref="J1996:M1996"/>
    <mergeCell ref="J1997:N1997"/>
    <mergeCell ref="J1998:N1998"/>
    <mergeCell ref="J1999:N1999"/>
    <mergeCell ref="J2000:M2000"/>
    <mergeCell ref="J2026:N2026"/>
    <mergeCell ref="J2027:N2027"/>
    <mergeCell ref="J2028:N2028"/>
    <mergeCell ref="J2029:N2029"/>
    <mergeCell ref="J2030:N2030"/>
    <mergeCell ref="J2031:N2031"/>
    <mergeCell ref="C2022:D2022"/>
    <mergeCell ref="E2022:F2022"/>
    <mergeCell ref="C2023:C2025"/>
    <mergeCell ref="D2023:D2025"/>
    <mergeCell ref="E2023:E2025"/>
    <mergeCell ref="F2023:F2025"/>
    <mergeCell ref="J2018:N2018"/>
    <mergeCell ref="J2019:N2019"/>
    <mergeCell ref="A2020:H2020"/>
    <mergeCell ref="A2021:A2025"/>
    <mergeCell ref="B2021:B2025"/>
    <mergeCell ref="C2021:F2021"/>
    <mergeCell ref="G2021:G2025"/>
    <mergeCell ref="H2021:H2025"/>
    <mergeCell ref="I2021:I2025"/>
    <mergeCell ref="J2021:N2025"/>
    <mergeCell ref="J2044:N2044"/>
    <mergeCell ref="J2045:N2045"/>
    <mergeCell ref="J2046:N2046"/>
    <mergeCell ref="J2047:N2047"/>
    <mergeCell ref="J2048:N2048"/>
    <mergeCell ref="J2038:N2038"/>
    <mergeCell ref="J2039:N2039"/>
    <mergeCell ref="J2040:N2040"/>
    <mergeCell ref="J2041:N2041"/>
    <mergeCell ref="J2042:N2042"/>
    <mergeCell ref="J2043:N2043"/>
    <mergeCell ref="J2032:N2032"/>
    <mergeCell ref="J2033:N2033"/>
    <mergeCell ref="J2034:N2034"/>
    <mergeCell ref="J2035:N2035"/>
    <mergeCell ref="J2036:N2036"/>
    <mergeCell ref="J2037:N2037"/>
  </mergeCells>
  <pageMargins left="0.35433070866141736" right="0" top="0.59055118110236227" bottom="0.59055118110236227" header="0.31496062992125984" footer="0.31496062992125984"/>
  <pageSetup paperSize="9" scale="67" fitToHeight="0" orientation="landscape" r:id="rId1"/>
  <headerFooter alignWithMargins="0">
    <oddFooter>&amp;C&amp;P</oddFooter>
  </headerFooter>
  <rowBreaks count="25" manualBreakCount="25">
    <brk id="1333" max="13" man="1"/>
    <brk id="1385" max="13" man="1"/>
    <brk id="1408" max="13" man="1"/>
    <brk id="1431" max="13" man="1"/>
    <brk id="1454" max="13" man="1"/>
    <brk id="1477" max="13" man="1"/>
    <brk id="1500" max="13" man="1"/>
    <brk id="1523" max="13" man="1"/>
    <brk id="1546" max="13" man="1"/>
    <brk id="1569" max="13" man="1"/>
    <brk id="1592" max="13" man="1"/>
    <brk id="1615" max="13" man="1"/>
    <brk id="1638" max="13" man="1"/>
    <brk id="1661" max="13" man="1"/>
    <brk id="1684" max="13" man="1"/>
    <brk id="1707" max="13" man="1"/>
    <brk id="1732" max="13" man="1"/>
    <brk id="1756" max="13" man="1"/>
    <brk id="1781" max="13" man="1"/>
    <brk id="1805" max="13" man="1"/>
    <brk id="1830" max="13" man="1"/>
    <brk id="1853" max="13" man="1"/>
    <brk id="1876" max="13" man="1"/>
    <brk id="1899" max="13" man="1"/>
    <brk id="1922" max="13" man="1"/>
  </rowBreaks>
  <colBreaks count="1" manualBreakCount="1">
    <brk id="8" max="81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3</vt:i4>
      </vt:variant>
    </vt:vector>
  </HeadingPairs>
  <TitlesOfParts>
    <vt:vector size="14" baseType="lpstr">
      <vt:lpstr>Приложение 6.1</vt:lpstr>
      <vt:lpstr>Приложение 6.2</vt:lpstr>
      <vt:lpstr>Приложение 6.3</vt:lpstr>
      <vt:lpstr>приложение  7.1</vt:lpstr>
      <vt:lpstr>приложение  7.2</vt:lpstr>
      <vt:lpstr>Приложение 8</vt:lpstr>
      <vt:lpstr>Приложение 9</vt:lpstr>
      <vt:lpstr>Приложение 10</vt:lpstr>
      <vt:lpstr>Приложение 11.1.</vt:lpstr>
      <vt:lpstr>Приложение 11.2.</vt:lpstr>
      <vt:lpstr>Приложение 13</vt:lpstr>
      <vt:lpstr>'Приложение 11.1.'!Заголовки_для_печати</vt:lpstr>
      <vt:lpstr>'приложение  7.2'!Область_печати</vt:lpstr>
      <vt:lpstr>'Приложение 11.1.'!Область_печати</vt:lpstr>
    </vt:vector>
  </TitlesOfParts>
  <Company>OAO Kubanenergo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Чернова И.Н.</dc:creator>
  <cp:lastModifiedBy>obuhovavs</cp:lastModifiedBy>
  <cp:lastPrinted>2014-02-03T05:12:25Z</cp:lastPrinted>
  <dcterms:created xsi:type="dcterms:W3CDTF">2013-12-06T05:40:16Z</dcterms:created>
  <dcterms:modified xsi:type="dcterms:W3CDTF">2014-04-02T05:44:24Z</dcterms:modified>
</cp:coreProperties>
</file>